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ATA\Python\Fair_Value_Model\"/>
    </mc:Choice>
  </mc:AlternateContent>
  <xr:revisionPtr revIDLastSave="0" documentId="13_ncr:1_{F3A613BF-0309-4CE6-9C2D-B9A8305314F5}" xr6:coauthVersionLast="36" xr6:coauthVersionMax="36" xr10:uidLastSave="{00000000-0000-0000-0000-000000000000}"/>
  <bookViews>
    <workbookView xWindow="0" yWindow="0" windowWidth="25200" windowHeight="10272" activeTab="1" xr2:uid="{6CD97126-F52D-4C94-A746-278189B1783E}"/>
  </bookViews>
  <sheets>
    <sheet name="Train_Data" sheetId="2" r:id="rId1"/>
    <sheet name="forecast_cases" sheetId="3" r:id="rId2"/>
    <sheet name="Reuters data" sheetId="1" r:id="rId3"/>
    <sheet name="trades" sheetId="4" r:id="rId4"/>
  </sheets>
  <externalReferences>
    <externalReference r:id="rId5"/>
    <externalReference r:id="rId6"/>
  </externalReferences>
  <definedNames>
    <definedName name="_xlnm._FilterDatabase" localSheetId="2" hidden="1">'Reuters data'!$A$2:$C$2960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4" l="1"/>
  <c r="F13" i="4"/>
  <c r="F12" i="4"/>
  <c r="G12" i="4" l="1"/>
  <c r="G13" i="4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3" i="1"/>
  <c r="B2" i="3" l="1"/>
  <c r="I8" i="3"/>
  <c r="I23" i="3"/>
  <c r="O8" i="3"/>
  <c r="I12" i="3"/>
  <c r="J7" i="3"/>
  <c r="K12" i="3"/>
  <c r="J8" i="3"/>
  <c r="O4" i="3"/>
  <c r="K5" i="3"/>
  <c r="K4" i="3"/>
  <c r="N10" i="3"/>
  <c r="O19" i="3"/>
  <c r="I19" i="3"/>
  <c r="I3" i="3"/>
  <c r="J12" i="3"/>
  <c r="O11" i="3"/>
  <c r="I21" i="3"/>
  <c r="I2" i="1"/>
  <c r="K2" i="3"/>
  <c r="I15" i="3"/>
  <c r="K10" i="3"/>
  <c r="J9" i="3"/>
  <c r="I17" i="3"/>
  <c r="K13" i="3"/>
  <c r="J2" i="3"/>
  <c r="O22" i="3"/>
  <c r="K11" i="3"/>
  <c r="I11" i="3"/>
  <c r="J4" i="3"/>
  <c r="I4" i="3"/>
  <c r="K19" i="3"/>
  <c r="O24" i="3"/>
  <c r="J10" i="3"/>
  <c r="K23" i="3"/>
  <c r="O3" i="3"/>
  <c r="K18" i="3"/>
  <c r="K6" i="3"/>
  <c r="O14" i="3"/>
  <c r="N2" i="3"/>
  <c r="N8" i="3"/>
  <c r="I22" i="3"/>
  <c r="I5" i="3"/>
  <c r="K9" i="3"/>
  <c r="K20" i="3"/>
  <c r="N7" i="3"/>
  <c r="K7" i="3"/>
  <c r="K15" i="3"/>
  <c r="O25" i="3"/>
  <c r="J11" i="3"/>
  <c r="I24" i="3"/>
  <c r="O9" i="3"/>
  <c r="I13" i="3"/>
  <c r="O10" i="3"/>
  <c r="J17" i="3"/>
  <c r="K25" i="3"/>
  <c r="O18" i="3"/>
  <c r="O13" i="3"/>
  <c r="J13" i="3"/>
  <c r="K22" i="3"/>
  <c r="N9" i="3"/>
  <c r="J3" i="3"/>
  <c r="I18" i="3"/>
  <c r="K21" i="3"/>
  <c r="O12" i="3"/>
  <c r="K17" i="3"/>
  <c r="O5" i="3"/>
  <c r="J14" i="3"/>
  <c r="N5" i="3"/>
  <c r="I14" i="3"/>
  <c r="I7" i="3"/>
  <c r="K24" i="3"/>
  <c r="N6" i="3"/>
  <c r="K16" i="3"/>
  <c r="I9" i="3"/>
  <c r="N3" i="3"/>
  <c r="I6" i="3"/>
  <c r="I16" i="3"/>
  <c r="O15" i="3"/>
  <c r="O17" i="3"/>
  <c r="O21" i="3"/>
  <c r="I20" i="3"/>
  <c r="J6" i="3"/>
  <c r="J5" i="3"/>
  <c r="O16" i="3"/>
  <c r="K3" i="3"/>
  <c r="I10" i="3"/>
  <c r="K14" i="3"/>
  <c r="O7" i="3"/>
  <c r="J15" i="3"/>
  <c r="O20" i="3"/>
  <c r="J16" i="3"/>
  <c r="O23" i="3"/>
  <c r="O6" i="3"/>
  <c r="I25" i="3"/>
  <c r="K8" i="3"/>
  <c r="O2" i="3"/>
  <c r="I2" i="3"/>
  <c r="N4" i="3" l="1"/>
  <c r="C2" i="3"/>
  <c r="B3" i="3" s="1"/>
  <c r="E3" i="3" s="1"/>
  <c r="H12" i="3"/>
  <c r="H20" i="3"/>
  <c r="H13" i="3"/>
  <c r="H21" i="3"/>
  <c r="H9" i="3"/>
  <c r="H14" i="3"/>
  <c r="H2" i="3"/>
  <c r="H6" i="3"/>
  <c r="H3" i="3"/>
  <c r="H4" i="3"/>
  <c r="H5" i="3"/>
  <c r="H11" i="3"/>
  <c r="H15" i="3"/>
  <c r="H19" i="3"/>
  <c r="H23" i="3"/>
  <c r="H7" i="3"/>
  <c r="H16" i="3"/>
  <c r="H24" i="3"/>
  <c r="H8" i="3"/>
  <c r="H17" i="3"/>
  <c r="H25" i="3"/>
  <c r="H10" i="3"/>
  <c r="H18" i="3"/>
  <c r="H22" i="3"/>
  <c r="N11" i="3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J18" i="3"/>
  <c r="J19" i="3" s="1"/>
  <c r="J20" i="3" s="1"/>
  <c r="J21" i="3" s="1"/>
  <c r="J22" i="3" s="1"/>
  <c r="J23" i="3" s="1"/>
  <c r="J24" i="3" s="1"/>
  <c r="J25" i="3" s="1"/>
  <c r="E2" i="3"/>
  <c r="C2954" i="2"/>
  <c r="C2955" i="2"/>
  <c r="C2956" i="2"/>
  <c r="C2957" i="2"/>
  <c r="C2958" i="2"/>
  <c r="A2954" i="2"/>
  <c r="A2955" i="2"/>
  <c r="F2955" i="2" s="1"/>
  <c r="A2956" i="2"/>
  <c r="H2956" i="2" s="1"/>
  <c r="A2957" i="2"/>
  <c r="F2957" i="2" s="1"/>
  <c r="A2958" i="2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111" i="1"/>
  <c r="C3" i="3" l="1"/>
  <c r="B4" i="3" s="1"/>
  <c r="E4" i="3" s="1"/>
  <c r="H2955" i="2"/>
  <c r="G2956" i="2"/>
  <c r="D2955" i="2"/>
  <c r="E2958" i="2"/>
  <c r="B2956" i="2"/>
  <c r="D2957" i="2"/>
  <c r="E2957" i="2"/>
  <c r="H2957" i="2"/>
  <c r="F2956" i="2"/>
  <c r="G2957" i="2"/>
  <c r="B2957" i="2"/>
  <c r="D2956" i="2"/>
  <c r="G2955" i="2"/>
  <c r="B2955" i="2"/>
  <c r="E2956" i="2"/>
  <c r="E2955" i="2"/>
  <c r="B2958" i="2"/>
  <c r="F2958" i="2"/>
  <c r="G2958" i="2"/>
  <c r="D2958" i="2"/>
  <c r="H2958" i="2"/>
  <c r="B2954" i="2"/>
  <c r="F2954" i="2"/>
  <c r="G2954" i="2"/>
  <c r="D2954" i="2"/>
  <c r="H2954" i="2"/>
  <c r="E2954" i="2"/>
  <c r="A8" i="4"/>
  <c r="A9" i="4" s="1"/>
  <c r="A10" i="4" s="1"/>
  <c r="A11" i="4" s="1"/>
  <c r="F7" i="4"/>
  <c r="F9" i="4"/>
  <c r="F8" i="4"/>
  <c r="F11" i="4"/>
  <c r="F10" i="4"/>
  <c r="C4" i="3" l="1"/>
  <c r="B5" i="3" s="1"/>
  <c r="G9" i="4"/>
  <c r="G7" i="4"/>
  <c r="G8" i="4"/>
  <c r="G11" i="4"/>
  <c r="G10" i="4"/>
  <c r="M2" i="4" a="1"/>
  <c r="M2" i="4" s="1"/>
  <c r="N2" i="4" a="1"/>
  <c r="N2" i="4" s="1"/>
  <c r="O2" i="4" a="1"/>
  <c r="O2" i="4" s="1"/>
  <c r="P2" i="4" a="1"/>
  <c r="P2" i="4" s="1"/>
  <c r="Q2" i="4" a="1"/>
  <c r="Q2" i="4" s="1"/>
  <c r="R2" i="4" a="1"/>
  <c r="R2" i="4" s="1"/>
  <c r="S2" i="4" a="1"/>
  <c r="S2" i="4" s="1"/>
  <c r="T2" i="4" a="1"/>
  <c r="T2" i="4" s="1"/>
  <c r="U2" i="4" a="1"/>
  <c r="U2" i="4" s="1"/>
  <c r="V2" i="4" a="1"/>
  <c r="V2" i="4" s="1"/>
  <c r="W2" i="4" a="1"/>
  <c r="W2" i="4" s="1"/>
  <c r="X2" i="4" a="1"/>
  <c r="X2" i="4" s="1"/>
  <c r="Y2" i="4" a="1"/>
  <c r="Y2" i="4" s="1"/>
  <c r="Z2" i="4" a="1"/>
  <c r="Z2" i="4" s="1"/>
  <c r="AA2" i="4" a="1"/>
  <c r="AA2" i="4" s="1"/>
  <c r="AB2" i="4" a="1"/>
  <c r="AB2" i="4" s="1"/>
  <c r="AC2" i="4" a="1"/>
  <c r="AC2" i="4" s="1"/>
  <c r="AD2" i="4" a="1"/>
  <c r="AD2" i="4" s="1"/>
  <c r="AE2" i="4" a="1"/>
  <c r="AE2" i="4" s="1"/>
  <c r="AF2" i="4" a="1"/>
  <c r="AF2" i="4" s="1"/>
  <c r="AG2" i="4" a="1"/>
  <c r="AG2" i="4" s="1"/>
  <c r="J2" i="4" a="1"/>
  <c r="J2" i="4" s="1"/>
  <c r="K2" i="4" a="1"/>
  <c r="K2" i="4" s="1"/>
  <c r="L2" i="4" a="1"/>
  <c r="L2" i="4" s="1"/>
  <c r="C5" i="3" l="1"/>
  <c r="B6" i="3" s="1"/>
  <c r="E5" i="3"/>
  <c r="A3" i="4"/>
  <c r="A4" i="4" s="1"/>
  <c r="A5" i="4" s="1"/>
  <c r="A6" i="4" s="1"/>
  <c r="F3" i="4"/>
  <c r="F6" i="4"/>
  <c r="F4" i="4"/>
  <c r="F5" i="4"/>
  <c r="C6" i="3" l="1"/>
  <c r="B7" i="3" s="1"/>
  <c r="E6" i="3"/>
  <c r="G6" i="4"/>
  <c r="G3" i="4"/>
  <c r="G5" i="4"/>
  <c r="G4" i="4"/>
  <c r="D14" i="3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F2" i="4"/>
  <c r="C7" i="3" l="1"/>
  <c r="B8" i="3" s="1"/>
  <c r="E7" i="3"/>
  <c r="G2" i="4"/>
  <c r="J3" i="4" s="1"/>
  <c r="G10" i="3"/>
  <c r="G3" i="3"/>
  <c r="G2" i="3"/>
  <c r="G7" i="3"/>
  <c r="G19" i="3"/>
  <c r="G4" i="3"/>
  <c r="G5" i="3"/>
  <c r="G13" i="3"/>
  <c r="G25" i="3"/>
  <c r="G6" i="3"/>
  <c r="G9" i="3"/>
  <c r="G12" i="3"/>
  <c r="G18" i="3"/>
  <c r="G24" i="3"/>
  <c r="D15" i="3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C8" i="3" l="1"/>
  <c r="B9" i="3" s="1"/>
  <c r="E8" i="3"/>
  <c r="G21" i="3"/>
  <c r="G23" i="3"/>
  <c r="G17" i="3"/>
  <c r="G16" i="3"/>
  <c r="G14" i="3"/>
  <c r="G8" i="3"/>
  <c r="G15" i="3"/>
  <c r="G20" i="3"/>
  <c r="G11" i="3"/>
  <c r="G22" i="3"/>
  <c r="C1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" i="2"/>
  <c r="A3" i="2"/>
  <c r="A4" i="2"/>
  <c r="E4" i="2" s="1"/>
  <c r="A5" i="2"/>
  <c r="E5" i="2" s="1"/>
  <c r="A6" i="2"/>
  <c r="E6" i="2" s="1"/>
  <c r="A7" i="2"/>
  <c r="E7" i="2" s="1"/>
  <c r="A8" i="2"/>
  <c r="E8" i="2" s="1"/>
  <c r="A9" i="2"/>
  <c r="E9" i="2" s="1"/>
  <c r="A10" i="2"/>
  <c r="A11" i="2"/>
  <c r="E11" i="2" s="1"/>
  <c r="A12" i="2"/>
  <c r="E12" i="2" s="1"/>
  <c r="A13" i="2"/>
  <c r="E13" i="2" s="1"/>
  <c r="A14" i="2"/>
  <c r="E14" i="2" s="1"/>
  <c r="A15" i="2"/>
  <c r="E15" i="2" s="1"/>
  <c r="A16" i="2"/>
  <c r="E16" i="2" s="1"/>
  <c r="A17" i="2"/>
  <c r="E17" i="2" s="1"/>
  <c r="A18" i="2"/>
  <c r="E18" i="2" s="1"/>
  <c r="A19" i="2"/>
  <c r="E19" i="2" s="1"/>
  <c r="A20" i="2"/>
  <c r="E20" i="2" s="1"/>
  <c r="A21" i="2"/>
  <c r="E21" i="2" s="1"/>
  <c r="A22" i="2"/>
  <c r="E22" i="2" s="1"/>
  <c r="A23" i="2"/>
  <c r="E23" i="2" s="1"/>
  <c r="A24" i="2"/>
  <c r="E24" i="2" s="1"/>
  <c r="A25" i="2"/>
  <c r="E25" i="2" s="1"/>
  <c r="A26" i="2"/>
  <c r="E26" i="2" s="1"/>
  <c r="A27" i="2"/>
  <c r="E27" i="2" s="1"/>
  <c r="A28" i="2"/>
  <c r="E28" i="2" s="1"/>
  <c r="A29" i="2"/>
  <c r="E29" i="2" s="1"/>
  <c r="A30" i="2"/>
  <c r="E30" i="2" s="1"/>
  <c r="A31" i="2"/>
  <c r="A32" i="2"/>
  <c r="E32" i="2" s="1"/>
  <c r="A33" i="2"/>
  <c r="E33" i="2" s="1"/>
  <c r="A34" i="2"/>
  <c r="E34" i="2" s="1"/>
  <c r="A35" i="2"/>
  <c r="E35" i="2" s="1"/>
  <c r="A36" i="2"/>
  <c r="E36" i="2" s="1"/>
  <c r="A37" i="2"/>
  <c r="E37" i="2" s="1"/>
  <c r="A38" i="2"/>
  <c r="E38" i="2" s="1"/>
  <c r="A39" i="2"/>
  <c r="E39" i="2" s="1"/>
  <c r="A40" i="2"/>
  <c r="E40" i="2" s="1"/>
  <c r="A41" i="2"/>
  <c r="E41" i="2" s="1"/>
  <c r="A42" i="2"/>
  <c r="A43" i="2"/>
  <c r="E43" i="2" s="1"/>
  <c r="A44" i="2"/>
  <c r="E44" i="2" s="1"/>
  <c r="A45" i="2"/>
  <c r="E45" i="2" s="1"/>
  <c r="A46" i="2"/>
  <c r="E46" i="2" s="1"/>
  <c r="A47" i="2"/>
  <c r="E47" i="2" s="1"/>
  <c r="A48" i="2"/>
  <c r="E48" i="2" s="1"/>
  <c r="A49" i="2"/>
  <c r="E49" i="2" s="1"/>
  <c r="A50" i="2"/>
  <c r="E50" i="2" s="1"/>
  <c r="A51" i="2"/>
  <c r="E51" i="2" s="1"/>
  <c r="A52" i="2"/>
  <c r="E52" i="2" s="1"/>
  <c r="A53" i="2"/>
  <c r="A54" i="2"/>
  <c r="E54" i="2" s="1"/>
  <c r="A55" i="2"/>
  <c r="E55" i="2" s="1"/>
  <c r="A56" i="2"/>
  <c r="E56" i="2" s="1"/>
  <c r="A57" i="2"/>
  <c r="E57" i="2" s="1"/>
  <c r="A58" i="2"/>
  <c r="E58" i="2" s="1"/>
  <c r="A59" i="2"/>
  <c r="E59" i="2" s="1"/>
  <c r="A60" i="2"/>
  <c r="E60" i="2" s="1"/>
  <c r="A61" i="2"/>
  <c r="E61" i="2" s="1"/>
  <c r="A62" i="2"/>
  <c r="E62" i="2" s="1"/>
  <c r="A63" i="2"/>
  <c r="A64" i="2"/>
  <c r="E64" i="2" s="1"/>
  <c r="A65" i="2"/>
  <c r="E65" i="2" s="1"/>
  <c r="A66" i="2"/>
  <c r="E66" i="2" s="1"/>
  <c r="A67" i="2"/>
  <c r="E67" i="2" s="1"/>
  <c r="A68" i="2"/>
  <c r="E68" i="2" s="1"/>
  <c r="A69" i="2"/>
  <c r="E69" i="2" s="1"/>
  <c r="A70" i="2"/>
  <c r="E70" i="2" s="1"/>
  <c r="A71" i="2"/>
  <c r="E71" i="2" s="1"/>
  <c r="A72" i="2"/>
  <c r="E72" i="2" s="1"/>
  <c r="A73" i="2"/>
  <c r="E73" i="2" s="1"/>
  <c r="A74" i="2"/>
  <c r="A75" i="2"/>
  <c r="E75" i="2" s="1"/>
  <c r="A76" i="2"/>
  <c r="E76" i="2" s="1"/>
  <c r="A77" i="2"/>
  <c r="A78" i="2"/>
  <c r="E78" i="2" s="1"/>
  <c r="A79" i="2"/>
  <c r="E79" i="2" s="1"/>
  <c r="A80" i="2"/>
  <c r="E80" i="2" s="1"/>
  <c r="A81" i="2"/>
  <c r="E81" i="2" s="1"/>
  <c r="A82" i="2"/>
  <c r="E82" i="2" s="1"/>
  <c r="A83" i="2"/>
  <c r="E83" i="2" s="1"/>
  <c r="A84" i="2"/>
  <c r="E84" i="2" s="1"/>
  <c r="A85" i="2"/>
  <c r="E85" i="2" s="1"/>
  <c r="A86" i="2"/>
  <c r="E86" i="2" s="1"/>
  <c r="A87" i="2"/>
  <c r="E87" i="2" s="1"/>
  <c r="A88" i="2"/>
  <c r="E88" i="2" s="1"/>
  <c r="A89" i="2"/>
  <c r="E89" i="2" s="1"/>
  <c r="A90" i="2"/>
  <c r="E90" i="2" s="1"/>
  <c r="A91" i="2"/>
  <c r="E91" i="2" s="1"/>
  <c r="A92" i="2"/>
  <c r="E92" i="2" s="1"/>
  <c r="A93" i="2"/>
  <c r="E93" i="2" s="1"/>
  <c r="A94" i="2"/>
  <c r="E94" i="2" s="1"/>
  <c r="A95" i="2"/>
  <c r="A96" i="2"/>
  <c r="E96" i="2" s="1"/>
  <c r="A97" i="2"/>
  <c r="E97" i="2" s="1"/>
  <c r="A98" i="2"/>
  <c r="E98" i="2" s="1"/>
  <c r="A99" i="2"/>
  <c r="E99" i="2" s="1"/>
  <c r="A100" i="2"/>
  <c r="E100" i="2" s="1"/>
  <c r="A101" i="2"/>
  <c r="E101" i="2" s="1"/>
  <c r="A102" i="2"/>
  <c r="E102" i="2" s="1"/>
  <c r="A103" i="2"/>
  <c r="E103" i="2" s="1"/>
  <c r="A104" i="2"/>
  <c r="E104" i="2" s="1"/>
  <c r="A105" i="2"/>
  <c r="E105" i="2" s="1"/>
  <c r="A106" i="2"/>
  <c r="E106" i="2" s="1"/>
  <c r="A107" i="2"/>
  <c r="E107" i="2" s="1"/>
  <c r="A108" i="2"/>
  <c r="E108" i="2" s="1"/>
  <c r="A109" i="2"/>
  <c r="E109" i="2" s="1"/>
  <c r="A110" i="2"/>
  <c r="E110" i="2" s="1"/>
  <c r="A111" i="2"/>
  <c r="E111" i="2" s="1"/>
  <c r="A112" i="2"/>
  <c r="E112" i="2" s="1"/>
  <c r="A113" i="2"/>
  <c r="E113" i="2" s="1"/>
  <c r="A114" i="2"/>
  <c r="E114" i="2" s="1"/>
  <c r="A115" i="2"/>
  <c r="E115" i="2" s="1"/>
  <c r="A116" i="2"/>
  <c r="E116" i="2" s="1"/>
  <c r="A117" i="2"/>
  <c r="E117" i="2" s="1"/>
  <c r="A118" i="2"/>
  <c r="E118" i="2" s="1"/>
  <c r="A119" i="2"/>
  <c r="E119" i="2" s="1"/>
  <c r="A120" i="2"/>
  <c r="E120" i="2" s="1"/>
  <c r="A121" i="2"/>
  <c r="E121" i="2" s="1"/>
  <c r="A122" i="2"/>
  <c r="E122" i="2" s="1"/>
  <c r="A123" i="2"/>
  <c r="E123" i="2" s="1"/>
  <c r="A124" i="2"/>
  <c r="E124" i="2" s="1"/>
  <c r="A125" i="2"/>
  <c r="E125" i="2" s="1"/>
  <c r="A126" i="2"/>
  <c r="E126" i="2" s="1"/>
  <c r="A127" i="2"/>
  <c r="A128" i="2"/>
  <c r="E128" i="2" s="1"/>
  <c r="A129" i="2"/>
  <c r="E129" i="2" s="1"/>
  <c r="A130" i="2"/>
  <c r="E130" i="2" s="1"/>
  <c r="A131" i="2"/>
  <c r="E131" i="2" s="1"/>
  <c r="A132" i="2"/>
  <c r="E132" i="2" s="1"/>
  <c r="A133" i="2"/>
  <c r="E133" i="2" s="1"/>
  <c r="A134" i="2"/>
  <c r="E134" i="2" s="1"/>
  <c r="A135" i="2"/>
  <c r="E135" i="2" s="1"/>
  <c r="A136" i="2"/>
  <c r="E136" i="2" s="1"/>
  <c r="A137" i="2"/>
  <c r="E137" i="2" s="1"/>
  <c r="A138" i="2"/>
  <c r="A139" i="2"/>
  <c r="E139" i="2" s="1"/>
  <c r="A140" i="2"/>
  <c r="E140" i="2" s="1"/>
  <c r="A141" i="2"/>
  <c r="E141" i="2" s="1"/>
  <c r="A142" i="2"/>
  <c r="E142" i="2" s="1"/>
  <c r="A143" i="2"/>
  <c r="E143" i="2" s="1"/>
  <c r="A144" i="2"/>
  <c r="E144" i="2" s="1"/>
  <c r="A145" i="2"/>
  <c r="E145" i="2" s="1"/>
  <c r="A146" i="2"/>
  <c r="E146" i="2" s="1"/>
  <c r="A147" i="2"/>
  <c r="E147" i="2" s="1"/>
  <c r="A148" i="2"/>
  <c r="E148" i="2" s="1"/>
  <c r="A149" i="2"/>
  <c r="E149" i="2" s="1"/>
  <c r="A150" i="2"/>
  <c r="E150" i="2" s="1"/>
  <c r="A151" i="2"/>
  <c r="E151" i="2" s="1"/>
  <c r="A152" i="2"/>
  <c r="E152" i="2" s="1"/>
  <c r="A153" i="2"/>
  <c r="E153" i="2" s="1"/>
  <c r="A154" i="2"/>
  <c r="E154" i="2" s="1"/>
  <c r="A155" i="2"/>
  <c r="E155" i="2" s="1"/>
  <c r="A156" i="2"/>
  <c r="E156" i="2" s="1"/>
  <c r="A157" i="2"/>
  <c r="E157" i="2" s="1"/>
  <c r="A158" i="2"/>
  <c r="A159" i="2"/>
  <c r="E159" i="2" s="1"/>
  <c r="A160" i="2"/>
  <c r="E160" i="2" s="1"/>
  <c r="A161" i="2"/>
  <c r="E161" i="2" s="1"/>
  <c r="A162" i="2"/>
  <c r="E162" i="2" s="1"/>
  <c r="A163" i="2"/>
  <c r="E163" i="2" s="1"/>
  <c r="A164" i="2"/>
  <c r="E164" i="2" s="1"/>
  <c r="A165" i="2"/>
  <c r="E165" i="2" s="1"/>
  <c r="A166" i="2"/>
  <c r="A167" i="2"/>
  <c r="E167" i="2" s="1"/>
  <c r="A168" i="2"/>
  <c r="E168" i="2" s="1"/>
  <c r="A169" i="2"/>
  <c r="E169" i="2" s="1"/>
  <c r="A170" i="2"/>
  <c r="E170" i="2" s="1"/>
  <c r="A171" i="2"/>
  <c r="E171" i="2" s="1"/>
  <c r="A172" i="2"/>
  <c r="E172" i="2" s="1"/>
  <c r="A173" i="2"/>
  <c r="E173" i="2" s="1"/>
  <c r="A174" i="2"/>
  <c r="A175" i="2"/>
  <c r="E175" i="2" s="1"/>
  <c r="A176" i="2"/>
  <c r="E176" i="2" s="1"/>
  <c r="A177" i="2"/>
  <c r="E177" i="2" s="1"/>
  <c r="A178" i="2"/>
  <c r="E178" i="2" s="1"/>
  <c r="A179" i="2"/>
  <c r="E179" i="2" s="1"/>
  <c r="A180" i="2"/>
  <c r="E180" i="2" s="1"/>
  <c r="A181" i="2"/>
  <c r="E181" i="2" s="1"/>
  <c r="A182" i="2"/>
  <c r="E182" i="2" s="1"/>
  <c r="A183" i="2"/>
  <c r="E183" i="2" s="1"/>
  <c r="A184" i="2"/>
  <c r="E184" i="2" s="1"/>
  <c r="A185" i="2"/>
  <c r="E185" i="2" s="1"/>
  <c r="A186" i="2"/>
  <c r="E186" i="2" s="1"/>
  <c r="A187" i="2"/>
  <c r="E187" i="2" s="1"/>
  <c r="A188" i="2"/>
  <c r="E188" i="2" s="1"/>
  <c r="A189" i="2"/>
  <c r="E189" i="2" s="1"/>
  <c r="A190" i="2"/>
  <c r="A191" i="2"/>
  <c r="E191" i="2" s="1"/>
  <c r="A192" i="2"/>
  <c r="E192" i="2" s="1"/>
  <c r="A193" i="2"/>
  <c r="E193" i="2" s="1"/>
  <c r="A194" i="2"/>
  <c r="E194" i="2" s="1"/>
  <c r="A195" i="2"/>
  <c r="E195" i="2" s="1"/>
  <c r="A196" i="2"/>
  <c r="E196" i="2" s="1"/>
  <c r="A197" i="2"/>
  <c r="E197" i="2" s="1"/>
  <c r="A198" i="2"/>
  <c r="A199" i="2"/>
  <c r="E199" i="2" s="1"/>
  <c r="A200" i="2"/>
  <c r="E200" i="2" s="1"/>
  <c r="A201" i="2"/>
  <c r="E201" i="2" s="1"/>
  <c r="A202" i="2"/>
  <c r="E202" i="2" s="1"/>
  <c r="A203" i="2"/>
  <c r="E203" i="2" s="1"/>
  <c r="A204" i="2"/>
  <c r="E204" i="2" s="1"/>
  <c r="A205" i="2"/>
  <c r="E205" i="2" s="1"/>
  <c r="A206" i="2"/>
  <c r="A207" i="2"/>
  <c r="E207" i="2" s="1"/>
  <c r="A208" i="2"/>
  <c r="E208" i="2" s="1"/>
  <c r="A209" i="2"/>
  <c r="E209" i="2" s="1"/>
  <c r="A210" i="2"/>
  <c r="E210" i="2" s="1"/>
  <c r="A211" i="2"/>
  <c r="E211" i="2" s="1"/>
  <c r="A212" i="2"/>
  <c r="E212" i="2" s="1"/>
  <c r="A213" i="2"/>
  <c r="E213" i="2" s="1"/>
  <c r="A214" i="2"/>
  <c r="E214" i="2" s="1"/>
  <c r="A215" i="2"/>
  <c r="E215" i="2" s="1"/>
  <c r="A216" i="2"/>
  <c r="E216" i="2" s="1"/>
  <c r="A217" i="2"/>
  <c r="E217" i="2" s="1"/>
  <c r="A218" i="2"/>
  <c r="E218" i="2" s="1"/>
  <c r="A219" i="2"/>
  <c r="E219" i="2" s="1"/>
  <c r="A220" i="2"/>
  <c r="E220" i="2" s="1"/>
  <c r="A221" i="2"/>
  <c r="E221" i="2" s="1"/>
  <c r="A222" i="2"/>
  <c r="A223" i="2"/>
  <c r="E223" i="2" s="1"/>
  <c r="A224" i="2"/>
  <c r="E224" i="2" s="1"/>
  <c r="A225" i="2"/>
  <c r="E225" i="2" s="1"/>
  <c r="A226" i="2"/>
  <c r="E226" i="2" s="1"/>
  <c r="A227" i="2"/>
  <c r="E227" i="2" s="1"/>
  <c r="A228" i="2"/>
  <c r="E228" i="2" s="1"/>
  <c r="A229" i="2"/>
  <c r="E229" i="2" s="1"/>
  <c r="A230" i="2"/>
  <c r="A231" i="2"/>
  <c r="E231" i="2" s="1"/>
  <c r="A232" i="2"/>
  <c r="E232" i="2" s="1"/>
  <c r="A233" i="2"/>
  <c r="E233" i="2" s="1"/>
  <c r="A234" i="2"/>
  <c r="E234" i="2" s="1"/>
  <c r="A235" i="2"/>
  <c r="E235" i="2" s="1"/>
  <c r="A236" i="2"/>
  <c r="E236" i="2" s="1"/>
  <c r="A237" i="2"/>
  <c r="E237" i="2" s="1"/>
  <c r="A238" i="2"/>
  <c r="A239" i="2"/>
  <c r="E239" i="2" s="1"/>
  <c r="A240" i="2"/>
  <c r="E240" i="2" s="1"/>
  <c r="A241" i="2"/>
  <c r="E241" i="2" s="1"/>
  <c r="A242" i="2"/>
  <c r="E242" i="2" s="1"/>
  <c r="A243" i="2"/>
  <c r="E243" i="2" s="1"/>
  <c r="A244" i="2"/>
  <c r="E244" i="2" s="1"/>
  <c r="A245" i="2"/>
  <c r="E245" i="2" s="1"/>
  <c r="A246" i="2"/>
  <c r="E246" i="2" s="1"/>
  <c r="A247" i="2"/>
  <c r="E247" i="2" s="1"/>
  <c r="A248" i="2"/>
  <c r="E248" i="2" s="1"/>
  <c r="A249" i="2"/>
  <c r="E249" i="2" s="1"/>
  <c r="A250" i="2"/>
  <c r="E250" i="2" s="1"/>
  <c r="A251" i="2"/>
  <c r="E251" i="2" s="1"/>
  <c r="A252" i="2"/>
  <c r="E252" i="2" s="1"/>
  <c r="A253" i="2"/>
  <c r="E253" i="2" s="1"/>
  <c r="A254" i="2"/>
  <c r="A255" i="2"/>
  <c r="E255" i="2" s="1"/>
  <c r="A256" i="2"/>
  <c r="E256" i="2" s="1"/>
  <c r="A257" i="2"/>
  <c r="E257" i="2" s="1"/>
  <c r="A258" i="2"/>
  <c r="E258" i="2" s="1"/>
  <c r="A259" i="2"/>
  <c r="E259" i="2" s="1"/>
  <c r="A260" i="2"/>
  <c r="E260" i="2" s="1"/>
  <c r="A261" i="2"/>
  <c r="E261" i="2" s="1"/>
  <c r="A262" i="2"/>
  <c r="A263" i="2"/>
  <c r="E263" i="2" s="1"/>
  <c r="A264" i="2"/>
  <c r="E264" i="2" s="1"/>
  <c r="A265" i="2"/>
  <c r="E265" i="2" s="1"/>
  <c r="A266" i="2"/>
  <c r="E266" i="2" s="1"/>
  <c r="A267" i="2"/>
  <c r="E267" i="2" s="1"/>
  <c r="A268" i="2"/>
  <c r="E268" i="2" s="1"/>
  <c r="A269" i="2"/>
  <c r="E269" i="2" s="1"/>
  <c r="A270" i="2"/>
  <c r="A271" i="2"/>
  <c r="E271" i="2" s="1"/>
  <c r="A272" i="2"/>
  <c r="E272" i="2" s="1"/>
  <c r="A273" i="2"/>
  <c r="E273" i="2" s="1"/>
  <c r="A274" i="2"/>
  <c r="E274" i="2" s="1"/>
  <c r="A275" i="2"/>
  <c r="E275" i="2" s="1"/>
  <c r="A276" i="2"/>
  <c r="E276" i="2" s="1"/>
  <c r="A277" i="2"/>
  <c r="E277" i="2" s="1"/>
  <c r="A278" i="2"/>
  <c r="E278" i="2" s="1"/>
  <c r="A279" i="2"/>
  <c r="E279" i="2" s="1"/>
  <c r="A280" i="2"/>
  <c r="E280" i="2" s="1"/>
  <c r="A281" i="2"/>
  <c r="E281" i="2" s="1"/>
  <c r="A282" i="2"/>
  <c r="E282" i="2" s="1"/>
  <c r="A283" i="2"/>
  <c r="E283" i="2" s="1"/>
  <c r="A284" i="2"/>
  <c r="E284" i="2" s="1"/>
  <c r="A285" i="2"/>
  <c r="E285" i="2" s="1"/>
  <c r="A286" i="2"/>
  <c r="A287" i="2"/>
  <c r="E287" i="2" s="1"/>
  <c r="A288" i="2"/>
  <c r="E288" i="2" s="1"/>
  <c r="A289" i="2"/>
  <c r="E289" i="2" s="1"/>
  <c r="A290" i="2"/>
  <c r="E290" i="2" s="1"/>
  <c r="A291" i="2"/>
  <c r="E291" i="2" s="1"/>
  <c r="A292" i="2"/>
  <c r="E292" i="2" s="1"/>
  <c r="A293" i="2"/>
  <c r="E293" i="2" s="1"/>
  <c r="A294" i="2"/>
  <c r="A295" i="2"/>
  <c r="E295" i="2" s="1"/>
  <c r="A296" i="2"/>
  <c r="E296" i="2" s="1"/>
  <c r="A297" i="2"/>
  <c r="E297" i="2" s="1"/>
  <c r="A298" i="2"/>
  <c r="E298" i="2" s="1"/>
  <c r="A299" i="2"/>
  <c r="E299" i="2" s="1"/>
  <c r="A300" i="2"/>
  <c r="E300" i="2" s="1"/>
  <c r="A301" i="2"/>
  <c r="E301" i="2" s="1"/>
  <c r="A302" i="2"/>
  <c r="A303" i="2"/>
  <c r="E303" i="2" s="1"/>
  <c r="A304" i="2"/>
  <c r="E304" i="2" s="1"/>
  <c r="A305" i="2"/>
  <c r="E305" i="2" s="1"/>
  <c r="A306" i="2"/>
  <c r="E306" i="2" s="1"/>
  <c r="A307" i="2"/>
  <c r="E307" i="2" s="1"/>
  <c r="A308" i="2"/>
  <c r="E308" i="2" s="1"/>
  <c r="A309" i="2"/>
  <c r="E309" i="2" s="1"/>
  <c r="A310" i="2"/>
  <c r="E310" i="2" s="1"/>
  <c r="A311" i="2"/>
  <c r="E311" i="2" s="1"/>
  <c r="A312" i="2"/>
  <c r="E312" i="2" s="1"/>
  <c r="A313" i="2"/>
  <c r="E313" i="2" s="1"/>
  <c r="A314" i="2"/>
  <c r="E314" i="2" s="1"/>
  <c r="A315" i="2"/>
  <c r="E315" i="2" s="1"/>
  <c r="A316" i="2"/>
  <c r="E316" i="2" s="1"/>
  <c r="A317" i="2"/>
  <c r="E317" i="2" s="1"/>
  <c r="A318" i="2"/>
  <c r="A319" i="2"/>
  <c r="E319" i="2" s="1"/>
  <c r="A320" i="2"/>
  <c r="E320" i="2" s="1"/>
  <c r="A321" i="2"/>
  <c r="E321" i="2" s="1"/>
  <c r="A322" i="2"/>
  <c r="E322" i="2" s="1"/>
  <c r="A323" i="2"/>
  <c r="E323" i="2" s="1"/>
  <c r="A324" i="2"/>
  <c r="E324" i="2" s="1"/>
  <c r="A325" i="2"/>
  <c r="E325" i="2" s="1"/>
  <c r="A326" i="2"/>
  <c r="A327" i="2"/>
  <c r="E327" i="2" s="1"/>
  <c r="A328" i="2"/>
  <c r="E328" i="2" s="1"/>
  <c r="A329" i="2"/>
  <c r="E329" i="2" s="1"/>
  <c r="A330" i="2"/>
  <c r="E330" i="2" s="1"/>
  <c r="A331" i="2"/>
  <c r="E331" i="2" s="1"/>
  <c r="A332" i="2"/>
  <c r="E332" i="2" s="1"/>
  <c r="A333" i="2"/>
  <c r="E333" i="2" s="1"/>
  <c r="A334" i="2"/>
  <c r="A335" i="2"/>
  <c r="E335" i="2" s="1"/>
  <c r="A336" i="2"/>
  <c r="E336" i="2" s="1"/>
  <c r="A337" i="2"/>
  <c r="E337" i="2" s="1"/>
  <c r="A338" i="2"/>
  <c r="E338" i="2" s="1"/>
  <c r="A339" i="2"/>
  <c r="E339" i="2" s="1"/>
  <c r="A340" i="2"/>
  <c r="E340" i="2" s="1"/>
  <c r="A341" i="2"/>
  <c r="E341" i="2" s="1"/>
  <c r="A342" i="2"/>
  <c r="E342" i="2" s="1"/>
  <c r="A343" i="2"/>
  <c r="E343" i="2" s="1"/>
  <c r="A344" i="2"/>
  <c r="E344" i="2" s="1"/>
  <c r="A345" i="2"/>
  <c r="E345" i="2" s="1"/>
  <c r="A346" i="2"/>
  <c r="E346" i="2" s="1"/>
  <c r="A347" i="2"/>
  <c r="E347" i="2" s="1"/>
  <c r="A348" i="2"/>
  <c r="E348" i="2" s="1"/>
  <c r="A349" i="2"/>
  <c r="E349" i="2" s="1"/>
  <c r="A350" i="2"/>
  <c r="A351" i="2"/>
  <c r="E351" i="2" s="1"/>
  <c r="A352" i="2"/>
  <c r="E352" i="2" s="1"/>
  <c r="A353" i="2"/>
  <c r="E353" i="2" s="1"/>
  <c r="A354" i="2"/>
  <c r="E354" i="2" s="1"/>
  <c r="A355" i="2"/>
  <c r="E355" i="2" s="1"/>
  <c r="A356" i="2"/>
  <c r="E356" i="2" s="1"/>
  <c r="A357" i="2"/>
  <c r="E357" i="2" s="1"/>
  <c r="A358" i="2"/>
  <c r="A359" i="2"/>
  <c r="E359" i="2" s="1"/>
  <c r="A360" i="2"/>
  <c r="E360" i="2" s="1"/>
  <c r="A361" i="2"/>
  <c r="E361" i="2" s="1"/>
  <c r="A362" i="2"/>
  <c r="E362" i="2" s="1"/>
  <c r="A363" i="2"/>
  <c r="E363" i="2" s="1"/>
  <c r="A364" i="2"/>
  <c r="E364" i="2" s="1"/>
  <c r="A365" i="2"/>
  <c r="E365" i="2" s="1"/>
  <c r="A366" i="2"/>
  <c r="A367" i="2"/>
  <c r="E367" i="2" s="1"/>
  <c r="A368" i="2"/>
  <c r="E368" i="2" s="1"/>
  <c r="A369" i="2"/>
  <c r="E369" i="2" s="1"/>
  <c r="A370" i="2"/>
  <c r="E370" i="2" s="1"/>
  <c r="A371" i="2"/>
  <c r="E371" i="2" s="1"/>
  <c r="A372" i="2"/>
  <c r="E372" i="2" s="1"/>
  <c r="A373" i="2"/>
  <c r="E373" i="2" s="1"/>
  <c r="A374" i="2"/>
  <c r="E374" i="2" s="1"/>
  <c r="A375" i="2"/>
  <c r="E375" i="2" s="1"/>
  <c r="A376" i="2"/>
  <c r="E376" i="2" s="1"/>
  <c r="A377" i="2"/>
  <c r="E377" i="2" s="1"/>
  <c r="A378" i="2"/>
  <c r="E378" i="2" s="1"/>
  <c r="A379" i="2"/>
  <c r="E379" i="2" s="1"/>
  <c r="A380" i="2"/>
  <c r="E380" i="2" s="1"/>
  <c r="A381" i="2"/>
  <c r="E381" i="2" s="1"/>
  <c r="A382" i="2"/>
  <c r="A383" i="2"/>
  <c r="E383" i="2" s="1"/>
  <c r="A384" i="2"/>
  <c r="E384" i="2" s="1"/>
  <c r="A385" i="2"/>
  <c r="E385" i="2" s="1"/>
  <c r="A386" i="2"/>
  <c r="E386" i="2" s="1"/>
  <c r="A387" i="2"/>
  <c r="E387" i="2" s="1"/>
  <c r="A388" i="2"/>
  <c r="E388" i="2" s="1"/>
  <c r="A389" i="2"/>
  <c r="E389" i="2" s="1"/>
  <c r="A390" i="2"/>
  <c r="A391" i="2"/>
  <c r="E391" i="2" s="1"/>
  <c r="A392" i="2"/>
  <c r="E392" i="2" s="1"/>
  <c r="A393" i="2"/>
  <c r="E393" i="2" s="1"/>
  <c r="A394" i="2"/>
  <c r="E394" i="2" s="1"/>
  <c r="A395" i="2"/>
  <c r="E395" i="2" s="1"/>
  <c r="A396" i="2"/>
  <c r="E396" i="2" s="1"/>
  <c r="A397" i="2"/>
  <c r="E397" i="2" s="1"/>
  <c r="A398" i="2"/>
  <c r="A399" i="2"/>
  <c r="E399" i="2" s="1"/>
  <c r="A400" i="2"/>
  <c r="E400" i="2" s="1"/>
  <c r="A401" i="2"/>
  <c r="E401" i="2" s="1"/>
  <c r="A402" i="2"/>
  <c r="E402" i="2" s="1"/>
  <c r="A403" i="2"/>
  <c r="E403" i="2" s="1"/>
  <c r="A404" i="2"/>
  <c r="E404" i="2" s="1"/>
  <c r="A405" i="2"/>
  <c r="E405" i="2" s="1"/>
  <c r="A406" i="2"/>
  <c r="E406" i="2" s="1"/>
  <c r="A407" i="2"/>
  <c r="E407" i="2" s="1"/>
  <c r="A408" i="2"/>
  <c r="E408" i="2" s="1"/>
  <c r="A409" i="2"/>
  <c r="E409" i="2" s="1"/>
  <c r="A410" i="2"/>
  <c r="E410" i="2" s="1"/>
  <c r="A411" i="2"/>
  <c r="E411" i="2" s="1"/>
  <c r="A412" i="2"/>
  <c r="E412" i="2" s="1"/>
  <c r="A413" i="2"/>
  <c r="E413" i="2" s="1"/>
  <c r="A414" i="2"/>
  <c r="A415" i="2"/>
  <c r="E415" i="2" s="1"/>
  <c r="A416" i="2"/>
  <c r="E416" i="2" s="1"/>
  <c r="A417" i="2"/>
  <c r="E417" i="2" s="1"/>
  <c r="A418" i="2"/>
  <c r="E418" i="2" s="1"/>
  <c r="A419" i="2"/>
  <c r="E419" i="2" s="1"/>
  <c r="A420" i="2"/>
  <c r="E420" i="2" s="1"/>
  <c r="A421" i="2"/>
  <c r="E421" i="2" s="1"/>
  <c r="A422" i="2"/>
  <c r="A423" i="2"/>
  <c r="E423" i="2" s="1"/>
  <c r="A424" i="2"/>
  <c r="E424" i="2" s="1"/>
  <c r="A425" i="2"/>
  <c r="E425" i="2" s="1"/>
  <c r="A426" i="2"/>
  <c r="E426" i="2" s="1"/>
  <c r="A427" i="2"/>
  <c r="E427" i="2" s="1"/>
  <c r="A428" i="2"/>
  <c r="E428" i="2" s="1"/>
  <c r="A429" i="2"/>
  <c r="A430" i="2"/>
  <c r="A431" i="2"/>
  <c r="E431" i="2" s="1"/>
  <c r="A432" i="2"/>
  <c r="E432" i="2" s="1"/>
  <c r="A433" i="2"/>
  <c r="E433" i="2" s="1"/>
  <c r="A434" i="2"/>
  <c r="E434" i="2" s="1"/>
  <c r="A435" i="2"/>
  <c r="E435" i="2" s="1"/>
  <c r="A436" i="2"/>
  <c r="E436" i="2" s="1"/>
  <c r="A437" i="2"/>
  <c r="E437" i="2" s="1"/>
  <c r="A438" i="2"/>
  <c r="E438" i="2" s="1"/>
  <c r="A439" i="2"/>
  <c r="E439" i="2" s="1"/>
  <c r="A440" i="2"/>
  <c r="E440" i="2" s="1"/>
  <c r="A441" i="2"/>
  <c r="E441" i="2" s="1"/>
  <c r="A442" i="2"/>
  <c r="E442" i="2" s="1"/>
  <c r="A443" i="2"/>
  <c r="E443" i="2" s="1"/>
  <c r="A444" i="2"/>
  <c r="E444" i="2" s="1"/>
  <c r="A445" i="2"/>
  <c r="E445" i="2" s="1"/>
  <c r="A446" i="2"/>
  <c r="A447" i="2"/>
  <c r="E447" i="2" s="1"/>
  <c r="A448" i="2"/>
  <c r="E448" i="2" s="1"/>
  <c r="A449" i="2"/>
  <c r="E449" i="2" s="1"/>
  <c r="A450" i="2"/>
  <c r="E450" i="2" s="1"/>
  <c r="A451" i="2"/>
  <c r="E451" i="2" s="1"/>
  <c r="A452" i="2"/>
  <c r="E452" i="2" s="1"/>
  <c r="A453" i="2"/>
  <c r="E453" i="2" s="1"/>
  <c r="A454" i="2"/>
  <c r="A455" i="2"/>
  <c r="E455" i="2" s="1"/>
  <c r="A456" i="2"/>
  <c r="E456" i="2" s="1"/>
  <c r="A457" i="2"/>
  <c r="E457" i="2" s="1"/>
  <c r="A458" i="2"/>
  <c r="E458" i="2" s="1"/>
  <c r="A459" i="2"/>
  <c r="E459" i="2" s="1"/>
  <c r="A460" i="2"/>
  <c r="E460" i="2" s="1"/>
  <c r="A461" i="2"/>
  <c r="E461" i="2" s="1"/>
  <c r="A462" i="2"/>
  <c r="A463" i="2"/>
  <c r="E463" i="2" s="1"/>
  <c r="A464" i="2"/>
  <c r="E464" i="2" s="1"/>
  <c r="A465" i="2"/>
  <c r="E465" i="2" s="1"/>
  <c r="A466" i="2"/>
  <c r="E466" i="2" s="1"/>
  <c r="A467" i="2"/>
  <c r="E467" i="2" s="1"/>
  <c r="A468" i="2"/>
  <c r="E468" i="2" s="1"/>
  <c r="A469" i="2"/>
  <c r="E469" i="2" s="1"/>
  <c r="A470" i="2"/>
  <c r="E470" i="2" s="1"/>
  <c r="A471" i="2"/>
  <c r="E471" i="2" s="1"/>
  <c r="A472" i="2"/>
  <c r="E472" i="2" s="1"/>
  <c r="A473" i="2"/>
  <c r="E473" i="2" s="1"/>
  <c r="A474" i="2"/>
  <c r="E474" i="2" s="1"/>
  <c r="A475" i="2"/>
  <c r="E475" i="2" s="1"/>
  <c r="A476" i="2"/>
  <c r="E476" i="2" s="1"/>
  <c r="A477" i="2"/>
  <c r="E477" i="2" s="1"/>
  <c r="A478" i="2"/>
  <c r="A479" i="2"/>
  <c r="E479" i="2" s="1"/>
  <c r="A480" i="2"/>
  <c r="E480" i="2" s="1"/>
  <c r="A481" i="2"/>
  <c r="E481" i="2" s="1"/>
  <c r="A482" i="2"/>
  <c r="E482" i="2" s="1"/>
  <c r="A483" i="2"/>
  <c r="E483" i="2" s="1"/>
  <c r="A484" i="2"/>
  <c r="E484" i="2" s="1"/>
  <c r="A485" i="2"/>
  <c r="E485" i="2" s="1"/>
  <c r="A486" i="2"/>
  <c r="A487" i="2"/>
  <c r="E487" i="2" s="1"/>
  <c r="A488" i="2"/>
  <c r="E488" i="2" s="1"/>
  <c r="A489" i="2"/>
  <c r="E489" i="2" s="1"/>
  <c r="A490" i="2"/>
  <c r="E490" i="2" s="1"/>
  <c r="A491" i="2"/>
  <c r="E491" i="2" s="1"/>
  <c r="A492" i="2"/>
  <c r="E492" i="2" s="1"/>
  <c r="A493" i="2"/>
  <c r="E493" i="2" s="1"/>
  <c r="A494" i="2"/>
  <c r="A495" i="2"/>
  <c r="E495" i="2" s="1"/>
  <c r="A496" i="2"/>
  <c r="E496" i="2" s="1"/>
  <c r="A497" i="2"/>
  <c r="E497" i="2" s="1"/>
  <c r="A498" i="2"/>
  <c r="E498" i="2" s="1"/>
  <c r="A499" i="2"/>
  <c r="E499" i="2" s="1"/>
  <c r="A500" i="2"/>
  <c r="E500" i="2" s="1"/>
  <c r="A501" i="2"/>
  <c r="E501" i="2" s="1"/>
  <c r="A502" i="2"/>
  <c r="E502" i="2" s="1"/>
  <c r="A503" i="2"/>
  <c r="E503" i="2" s="1"/>
  <c r="A504" i="2"/>
  <c r="E504" i="2" s="1"/>
  <c r="A505" i="2"/>
  <c r="E505" i="2" s="1"/>
  <c r="A506" i="2"/>
  <c r="E506" i="2" s="1"/>
  <c r="A507" i="2"/>
  <c r="E507" i="2" s="1"/>
  <c r="A508" i="2"/>
  <c r="E508" i="2" s="1"/>
  <c r="A509" i="2"/>
  <c r="E509" i="2" s="1"/>
  <c r="A510" i="2"/>
  <c r="A511" i="2"/>
  <c r="E511" i="2" s="1"/>
  <c r="A512" i="2"/>
  <c r="E512" i="2" s="1"/>
  <c r="A513" i="2"/>
  <c r="E513" i="2" s="1"/>
  <c r="A514" i="2"/>
  <c r="E514" i="2" s="1"/>
  <c r="A515" i="2"/>
  <c r="E515" i="2" s="1"/>
  <c r="A516" i="2"/>
  <c r="E516" i="2" s="1"/>
  <c r="A517" i="2"/>
  <c r="E517" i="2" s="1"/>
  <c r="A518" i="2"/>
  <c r="A519" i="2"/>
  <c r="E519" i="2" s="1"/>
  <c r="A520" i="2"/>
  <c r="E520" i="2" s="1"/>
  <c r="A521" i="2"/>
  <c r="E521" i="2" s="1"/>
  <c r="A522" i="2"/>
  <c r="E522" i="2" s="1"/>
  <c r="A523" i="2"/>
  <c r="E523" i="2" s="1"/>
  <c r="A524" i="2"/>
  <c r="E524" i="2" s="1"/>
  <c r="A525" i="2"/>
  <c r="E525" i="2" s="1"/>
  <c r="A526" i="2"/>
  <c r="A527" i="2"/>
  <c r="E527" i="2" s="1"/>
  <c r="A528" i="2"/>
  <c r="E528" i="2" s="1"/>
  <c r="A529" i="2"/>
  <c r="E529" i="2" s="1"/>
  <c r="A530" i="2"/>
  <c r="E530" i="2" s="1"/>
  <c r="A531" i="2"/>
  <c r="E531" i="2" s="1"/>
  <c r="A532" i="2"/>
  <c r="E532" i="2" s="1"/>
  <c r="A533" i="2"/>
  <c r="E533" i="2" s="1"/>
  <c r="A534" i="2"/>
  <c r="E534" i="2" s="1"/>
  <c r="A535" i="2"/>
  <c r="E535" i="2" s="1"/>
  <c r="A536" i="2"/>
  <c r="E536" i="2" s="1"/>
  <c r="A537" i="2"/>
  <c r="E537" i="2" s="1"/>
  <c r="A538" i="2"/>
  <c r="E538" i="2" s="1"/>
  <c r="A539" i="2"/>
  <c r="E539" i="2" s="1"/>
  <c r="A540" i="2"/>
  <c r="E540" i="2" s="1"/>
  <c r="A541" i="2"/>
  <c r="E541" i="2" s="1"/>
  <c r="A542" i="2"/>
  <c r="A543" i="2"/>
  <c r="E543" i="2" s="1"/>
  <c r="A544" i="2"/>
  <c r="E544" i="2" s="1"/>
  <c r="A545" i="2"/>
  <c r="E545" i="2" s="1"/>
  <c r="A546" i="2"/>
  <c r="E546" i="2" s="1"/>
  <c r="A547" i="2"/>
  <c r="E547" i="2" s="1"/>
  <c r="A548" i="2"/>
  <c r="E548" i="2" s="1"/>
  <c r="A549" i="2"/>
  <c r="E549" i="2" s="1"/>
  <c r="A550" i="2"/>
  <c r="A551" i="2"/>
  <c r="E551" i="2" s="1"/>
  <c r="A552" i="2"/>
  <c r="E552" i="2" s="1"/>
  <c r="A553" i="2"/>
  <c r="E553" i="2" s="1"/>
  <c r="A554" i="2"/>
  <c r="E554" i="2" s="1"/>
  <c r="A555" i="2"/>
  <c r="E555" i="2" s="1"/>
  <c r="A556" i="2"/>
  <c r="E556" i="2" s="1"/>
  <c r="A557" i="2"/>
  <c r="E557" i="2" s="1"/>
  <c r="A558" i="2"/>
  <c r="A559" i="2"/>
  <c r="E559" i="2" s="1"/>
  <c r="A560" i="2"/>
  <c r="E560" i="2" s="1"/>
  <c r="A561" i="2"/>
  <c r="E561" i="2" s="1"/>
  <c r="A562" i="2"/>
  <c r="E562" i="2" s="1"/>
  <c r="A563" i="2"/>
  <c r="E563" i="2" s="1"/>
  <c r="A564" i="2"/>
  <c r="E564" i="2" s="1"/>
  <c r="A565" i="2"/>
  <c r="E565" i="2" s="1"/>
  <c r="A566" i="2"/>
  <c r="E566" i="2" s="1"/>
  <c r="A567" i="2"/>
  <c r="E567" i="2" s="1"/>
  <c r="A568" i="2"/>
  <c r="E568" i="2" s="1"/>
  <c r="A569" i="2"/>
  <c r="E569" i="2" s="1"/>
  <c r="A570" i="2"/>
  <c r="E570" i="2" s="1"/>
  <c r="A571" i="2"/>
  <c r="E571" i="2" s="1"/>
  <c r="A572" i="2"/>
  <c r="E572" i="2" s="1"/>
  <c r="A573" i="2"/>
  <c r="E573" i="2" s="1"/>
  <c r="A574" i="2"/>
  <c r="A575" i="2"/>
  <c r="E575" i="2" s="1"/>
  <c r="A576" i="2"/>
  <c r="E576" i="2" s="1"/>
  <c r="A577" i="2"/>
  <c r="E577" i="2" s="1"/>
  <c r="A578" i="2"/>
  <c r="E578" i="2" s="1"/>
  <c r="A579" i="2"/>
  <c r="E579" i="2" s="1"/>
  <c r="A580" i="2"/>
  <c r="E580" i="2" s="1"/>
  <c r="A581" i="2"/>
  <c r="E581" i="2" s="1"/>
  <c r="A582" i="2"/>
  <c r="A583" i="2"/>
  <c r="E583" i="2" s="1"/>
  <c r="A584" i="2"/>
  <c r="E584" i="2" s="1"/>
  <c r="A585" i="2"/>
  <c r="E585" i="2" s="1"/>
  <c r="A586" i="2"/>
  <c r="E586" i="2" s="1"/>
  <c r="A587" i="2"/>
  <c r="E587" i="2" s="1"/>
  <c r="A588" i="2"/>
  <c r="E588" i="2" s="1"/>
  <c r="A589" i="2"/>
  <c r="E589" i="2" s="1"/>
  <c r="A590" i="2"/>
  <c r="A591" i="2"/>
  <c r="E591" i="2" s="1"/>
  <c r="A592" i="2"/>
  <c r="E592" i="2" s="1"/>
  <c r="A593" i="2"/>
  <c r="E593" i="2" s="1"/>
  <c r="A594" i="2"/>
  <c r="E594" i="2" s="1"/>
  <c r="A595" i="2"/>
  <c r="E595" i="2" s="1"/>
  <c r="A596" i="2"/>
  <c r="E596" i="2" s="1"/>
  <c r="A597" i="2"/>
  <c r="E597" i="2" s="1"/>
  <c r="A598" i="2"/>
  <c r="E598" i="2" s="1"/>
  <c r="A599" i="2"/>
  <c r="E599" i="2" s="1"/>
  <c r="A600" i="2"/>
  <c r="E600" i="2" s="1"/>
  <c r="A601" i="2"/>
  <c r="E601" i="2" s="1"/>
  <c r="A602" i="2"/>
  <c r="E602" i="2" s="1"/>
  <c r="A603" i="2"/>
  <c r="E603" i="2" s="1"/>
  <c r="A604" i="2"/>
  <c r="E604" i="2" s="1"/>
  <c r="A605" i="2"/>
  <c r="E605" i="2" s="1"/>
  <c r="A606" i="2"/>
  <c r="A607" i="2"/>
  <c r="E607" i="2" s="1"/>
  <c r="A608" i="2"/>
  <c r="E608" i="2" s="1"/>
  <c r="A609" i="2"/>
  <c r="E609" i="2" s="1"/>
  <c r="A610" i="2"/>
  <c r="E610" i="2" s="1"/>
  <c r="A611" i="2"/>
  <c r="E611" i="2" s="1"/>
  <c r="A612" i="2"/>
  <c r="E612" i="2" s="1"/>
  <c r="A613" i="2"/>
  <c r="E613" i="2" s="1"/>
  <c r="A614" i="2"/>
  <c r="A615" i="2"/>
  <c r="E615" i="2" s="1"/>
  <c r="A616" i="2"/>
  <c r="E616" i="2" s="1"/>
  <c r="A617" i="2"/>
  <c r="E617" i="2" s="1"/>
  <c r="A618" i="2"/>
  <c r="E618" i="2" s="1"/>
  <c r="A619" i="2"/>
  <c r="E619" i="2" s="1"/>
  <c r="A620" i="2"/>
  <c r="E620" i="2" s="1"/>
  <c r="A621" i="2"/>
  <c r="E621" i="2" s="1"/>
  <c r="A622" i="2"/>
  <c r="A623" i="2"/>
  <c r="E623" i="2" s="1"/>
  <c r="A624" i="2"/>
  <c r="E624" i="2" s="1"/>
  <c r="A625" i="2"/>
  <c r="E625" i="2" s="1"/>
  <c r="A626" i="2"/>
  <c r="E626" i="2" s="1"/>
  <c r="A627" i="2"/>
  <c r="E627" i="2" s="1"/>
  <c r="A628" i="2"/>
  <c r="E628" i="2" s="1"/>
  <c r="A629" i="2"/>
  <c r="E629" i="2" s="1"/>
  <c r="A630" i="2"/>
  <c r="E630" i="2" s="1"/>
  <c r="A631" i="2"/>
  <c r="E631" i="2" s="1"/>
  <c r="A632" i="2"/>
  <c r="E632" i="2" s="1"/>
  <c r="A633" i="2"/>
  <c r="E633" i="2" s="1"/>
  <c r="A634" i="2"/>
  <c r="E634" i="2" s="1"/>
  <c r="A635" i="2"/>
  <c r="E635" i="2" s="1"/>
  <c r="A636" i="2"/>
  <c r="E636" i="2" s="1"/>
  <c r="A637" i="2"/>
  <c r="E637" i="2" s="1"/>
  <c r="A638" i="2"/>
  <c r="A639" i="2"/>
  <c r="E639" i="2" s="1"/>
  <c r="A640" i="2"/>
  <c r="E640" i="2" s="1"/>
  <c r="A641" i="2"/>
  <c r="E641" i="2" s="1"/>
  <c r="A642" i="2"/>
  <c r="E642" i="2" s="1"/>
  <c r="A643" i="2"/>
  <c r="E643" i="2" s="1"/>
  <c r="A644" i="2"/>
  <c r="E644" i="2" s="1"/>
  <c r="A645" i="2"/>
  <c r="E645" i="2" s="1"/>
  <c r="A646" i="2"/>
  <c r="A647" i="2"/>
  <c r="E647" i="2" s="1"/>
  <c r="A648" i="2"/>
  <c r="E648" i="2" s="1"/>
  <c r="A649" i="2"/>
  <c r="E649" i="2" s="1"/>
  <c r="A650" i="2"/>
  <c r="E650" i="2" s="1"/>
  <c r="A651" i="2"/>
  <c r="E651" i="2" s="1"/>
  <c r="A652" i="2"/>
  <c r="E652" i="2" s="1"/>
  <c r="A653" i="2"/>
  <c r="E653" i="2" s="1"/>
  <c r="A654" i="2"/>
  <c r="A655" i="2"/>
  <c r="E655" i="2" s="1"/>
  <c r="A656" i="2"/>
  <c r="E656" i="2" s="1"/>
  <c r="A657" i="2"/>
  <c r="E657" i="2" s="1"/>
  <c r="A658" i="2"/>
  <c r="E658" i="2" s="1"/>
  <c r="A659" i="2"/>
  <c r="E659" i="2" s="1"/>
  <c r="A660" i="2"/>
  <c r="E660" i="2" s="1"/>
  <c r="A661" i="2"/>
  <c r="E661" i="2" s="1"/>
  <c r="A662" i="2"/>
  <c r="E662" i="2" s="1"/>
  <c r="A663" i="2"/>
  <c r="E663" i="2" s="1"/>
  <c r="A664" i="2"/>
  <c r="E664" i="2" s="1"/>
  <c r="A665" i="2"/>
  <c r="E665" i="2" s="1"/>
  <c r="A666" i="2"/>
  <c r="E666" i="2" s="1"/>
  <c r="A667" i="2"/>
  <c r="E667" i="2" s="1"/>
  <c r="A668" i="2"/>
  <c r="E668" i="2" s="1"/>
  <c r="A669" i="2"/>
  <c r="E669" i="2" s="1"/>
  <c r="A670" i="2"/>
  <c r="A671" i="2"/>
  <c r="E671" i="2" s="1"/>
  <c r="A672" i="2"/>
  <c r="E672" i="2" s="1"/>
  <c r="A673" i="2"/>
  <c r="E673" i="2" s="1"/>
  <c r="A674" i="2"/>
  <c r="E674" i="2" s="1"/>
  <c r="A675" i="2"/>
  <c r="E675" i="2" s="1"/>
  <c r="A676" i="2"/>
  <c r="E676" i="2" s="1"/>
  <c r="A677" i="2"/>
  <c r="E677" i="2" s="1"/>
  <c r="A678" i="2"/>
  <c r="A679" i="2"/>
  <c r="E679" i="2" s="1"/>
  <c r="A680" i="2"/>
  <c r="E680" i="2" s="1"/>
  <c r="A681" i="2"/>
  <c r="E681" i="2" s="1"/>
  <c r="A682" i="2"/>
  <c r="E682" i="2" s="1"/>
  <c r="A683" i="2"/>
  <c r="E683" i="2" s="1"/>
  <c r="A684" i="2"/>
  <c r="E684" i="2" s="1"/>
  <c r="A685" i="2"/>
  <c r="A686" i="2"/>
  <c r="A687" i="2"/>
  <c r="E687" i="2" s="1"/>
  <c r="A688" i="2"/>
  <c r="E688" i="2" s="1"/>
  <c r="A689" i="2"/>
  <c r="E689" i="2" s="1"/>
  <c r="A690" i="2"/>
  <c r="E690" i="2" s="1"/>
  <c r="A691" i="2"/>
  <c r="E691" i="2" s="1"/>
  <c r="A692" i="2"/>
  <c r="E692" i="2" s="1"/>
  <c r="A693" i="2"/>
  <c r="E693" i="2" s="1"/>
  <c r="A694" i="2"/>
  <c r="E694" i="2" s="1"/>
  <c r="A695" i="2"/>
  <c r="E695" i="2" s="1"/>
  <c r="A696" i="2"/>
  <c r="E696" i="2" s="1"/>
  <c r="A697" i="2"/>
  <c r="E697" i="2" s="1"/>
  <c r="A698" i="2"/>
  <c r="E698" i="2" s="1"/>
  <c r="A699" i="2"/>
  <c r="E699" i="2" s="1"/>
  <c r="A700" i="2"/>
  <c r="E700" i="2" s="1"/>
  <c r="A701" i="2"/>
  <c r="E701" i="2" s="1"/>
  <c r="A702" i="2"/>
  <c r="A703" i="2"/>
  <c r="E703" i="2" s="1"/>
  <c r="A704" i="2"/>
  <c r="E704" i="2" s="1"/>
  <c r="A705" i="2"/>
  <c r="E705" i="2" s="1"/>
  <c r="A706" i="2"/>
  <c r="E706" i="2" s="1"/>
  <c r="A707" i="2"/>
  <c r="E707" i="2" s="1"/>
  <c r="A708" i="2"/>
  <c r="E708" i="2" s="1"/>
  <c r="A709" i="2"/>
  <c r="E709" i="2" s="1"/>
  <c r="A710" i="2"/>
  <c r="A711" i="2"/>
  <c r="E711" i="2" s="1"/>
  <c r="A712" i="2"/>
  <c r="E712" i="2" s="1"/>
  <c r="A713" i="2"/>
  <c r="E713" i="2" s="1"/>
  <c r="A714" i="2"/>
  <c r="E714" i="2" s="1"/>
  <c r="A715" i="2"/>
  <c r="E715" i="2" s="1"/>
  <c r="A716" i="2"/>
  <c r="E716" i="2" s="1"/>
  <c r="A717" i="2"/>
  <c r="A718" i="2"/>
  <c r="A719" i="2"/>
  <c r="E719" i="2" s="1"/>
  <c r="A720" i="2"/>
  <c r="E720" i="2" s="1"/>
  <c r="A721" i="2"/>
  <c r="E721" i="2" s="1"/>
  <c r="A722" i="2"/>
  <c r="E722" i="2" s="1"/>
  <c r="A723" i="2"/>
  <c r="E723" i="2" s="1"/>
  <c r="A724" i="2"/>
  <c r="E724" i="2" s="1"/>
  <c r="A725" i="2"/>
  <c r="E725" i="2" s="1"/>
  <c r="A726" i="2"/>
  <c r="E726" i="2" s="1"/>
  <c r="A727" i="2"/>
  <c r="E727" i="2" s="1"/>
  <c r="A728" i="2"/>
  <c r="E728" i="2" s="1"/>
  <c r="A729" i="2"/>
  <c r="E729" i="2" s="1"/>
  <c r="A730" i="2"/>
  <c r="E730" i="2" s="1"/>
  <c r="A731" i="2"/>
  <c r="E731" i="2" s="1"/>
  <c r="A732" i="2"/>
  <c r="E732" i="2" s="1"/>
  <c r="A733" i="2"/>
  <c r="E733" i="2" s="1"/>
  <c r="A734" i="2"/>
  <c r="A735" i="2"/>
  <c r="E735" i="2" s="1"/>
  <c r="A736" i="2"/>
  <c r="E736" i="2" s="1"/>
  <c r="A737" i="2"/>
  <c r="E737" i="2" s="1"/>
  <c r="A738" i="2"/>
  <c r="E738" i="2" s="1"/>
  <c r="A739" i="2"/>
  <c r="E739" i="2" s="1"/>
  <c r="A740" i="2"/>
  <c r="E740" i="2" s="1"/>
  <c r="A741" i="2"/>
  <c r="E741" i="2" s="1"/>
  <c r="A742" i="2"/>
  <c r="A743" i="2"/>
  <c r="E743" i="2" s="1"/>
  <c r="A744" i="2"/>
  <c r="E744" i="2" s="1"/>
  <c r="A745" i="2"/>
  <c r="E745" i="2" s="1"/>
  <c r="A746" i="2"/>
  <c r="E746" i="2" s="1"/>
  <c r="A747" i="2"/>
  <c r="E747" i="2" s="1"/>
  <c r="A748" i="2"/>
  <c r="E748" i="2" s="1"/>
  <c r="A749" i="2"/>
  <c r="E749" i="2" s="1"/>
  <c r="A750" i="2"/>
  <c r="A751" i="2"/>
  <c r="E751" i="2" s="1"/>
  <c r="A752" i="2"/>
  <c r="E752" i="2" s="1"/>
  <c r="A753" i="2"/>
  <c r="E753" i="2" s="1"/>
  <c r="A754" i="2"/>
  <c r="E754" i="2" s="1"/>
  <c r="A755" i="2"/>
  <c r="E755" i="2" s="1"/>
  <c r="A756" i="2"/>
  <c r="E756" i="2" s="1"/>
  <c r="A757" i="2"/>
  <c r="E757" i="2" s="1"/>
  <c r="A758" i="2"/>
  <c r="E758" i="2" s="1"/>
  <c r="A759" i="2"/>
  <c r="E759" i="2" s="1"/>
  <c r="A760" i="2"/>
  <c r="E760" i="2" s="1"/>
  <c r="A761" i="2"/>
  <c r="E761" i="2" s="1"/>
  <c r="A762" i="2"/>
  <c r="E762" i="2" s="1"/>
  <c r="A763" i="2"/>
  <c r="E763" i="2" s="1"/>
  <c r="A764" i="2"/>
  <c r="E764" i="2" s="1"/>
  <c r="A765" i="2"/>
  <c r="E765" i="2" s="1"/>
  <c r="A766" i="2"/>
  <c r="A767" i="2"/>
  <c r="E767" i="2" s="1"/>
  <c r="A768" i="2"/>
  <c r="E768" i="2" s="1"/>
  <c r="A769" i="2"/>
  <c r="E769" i="2" s="1"/>
  <c r="A770" i="2"/>
  <c r="E770" i="2" s="1"/>
  <c r="A771" i="2"/>
  <c r="E771" i="2" s="1"/>
  <c r="A772" i="2"/>
  <c r="E772" i="2" s="1"/>
  <c r="A773" i="2"/>
  <c r="E773" i="2" s="1"/>
  <c r="A774" i="2"/>
  <c r="A775" i="2"/>
  <c r="E775" i="2" s="1"/>
  <c r="A776" i="2"/>
  <c r="E776" i="2" s="1"/>
  <c r="A777" i="2"/>
  <c r="E777" i="2" s="1"/>
  <c r="A778" i="2"/>
  <c r="E778" i="2" s="1"/>
  <c r="A779" i="2"/>
  <c r="E779" i="2" s="1"/>
  <c r="A780" i="2"/>
  <c r="E780" i="2" s="1"/>
  <c r="A781" i="2"/>
  <c r="E781" i="2" s="1"/>
  <c r="A782" i="2"/>
  <c r="A783" i="2"/>
  <c r="E783" i="2" s="1"/>
  <c r="A784" i="2"/>
  <c r="E784" i="2" s="1"/>
  <c r="A785" i="2"/>
  <c r="E785" i="2" s="1"/>
  <c r="A786" i="2"/>
  <c r="E786" i="2" s="1"/>
  <c r="A787" i="2"/>
  <c r="E787" i="2" s="1"/>
  <c r="A788" i="2"/>
  <c r="E788" i="2" s="1"/>
  <c r="A789" i="2"/>
  <c r="E789" i="2" s="1"/>
  <c r="A790" i="2"/>
  <c r="E790" i="2" s="1"/>
  <c r="A791" i="2"/>
  <c r="E791" i="2" s="1"/>
  <c r="A792" i="2"/>
  <c r="E792" i="2" s="1"/>
  <c r="A793" i="2"/>
  <c r="E793" i="2" s="1"/>
  <c r="A794" i="2"/>
  <c r="E794" i="2" s="1"/>
  <c r="A795" i="2"/>
  <c r="E795" i="2" s="1"/>
  <c r="A796" i="2"/>
  <c r="E796" i="2" s="1"/>
  <c r="A797" i="2"/>
  <c r="E797" i="2" s="1"/>
  <c r="A798" i="2"/>
  <c r="A799" i="2"/>
  <c r="E799" i="2" s="1"/>
  <c r="A800" i="2"/>
  <c r="E800" i="2" s="1"/>
  <c r="A801" i="2"/>
  <c r="E801" i="2" s="1"/>
  <c r="A802" i="2"/>
  <c r="E802" i="2" s="1"/>
  <c r="A803" i="2"/>
  <c r="E803" i="2" s="1"/>
  <c r="A804" i="2"/>
  <c r="E804" i="2" s="1"/>
  <c r="A805" i="2"/>
  <c r="E805" i="2" s="1"/>
  <c r="A806" i="2"/>
  <c r="A807" i="2"/>
  <c r="E807" i="2" s="1"/>
  <c r="A808" i="2"/>
  <c r="E808" i="2" s="1"/>
  <c r="A809" i="2"/>
  <c r="E809" i="2" s="1"/>
  <c r="A810" i="2"/>
  <c r="E810" i="2" s="1"/>
  <c r="A811" i="2"/>
  <c r="E811" i="2" s="1"/>
  <c r="A812" i="2"/>
  <c r="E812" i="2" s="1"/>
  <c r="A813" i="2"/>
  <c r="E813" i="2" s="1"/>
  <c r="A814" i="2"/>
  <c r="A815" i="2"/>
  <c r="E815" i="2" s="1"/>
  <c r="A816" i="2"/>
  <c r="E816" i="2" s="1"/>
  <c r="A817" i="2"/>
  <c r="E817" i="2" s="1"/>
  <c r="A818" i="2"/>
  <c r="E818" i="2" s="1"/>
  <c r="A819" i="2"/>
  <c r="E819" i="2" s="1"/>
  <c r="A820" i="2"/>
  <c r="E820" i="2" s="1"/>
  <c r="A821" i="2"/>
  <c r="E821" i="2" s="1"/>
  <c r="A822" i="2"/>
  <c r="E822" i="2" s="1"/>
  <c r="A823" i="2"/>
  <c r="E823" i="2" s="1"/>
  <c r="A824" i="2"/>
  <c r="E824" i="2" s="1"/>
  <c r="A825" i="2"/>
  <c r="E825" i="2" s="1"/>
  <c r="A826" i="2"/>
  <c r="E826" i="2" s="1"/>
  <c r="A827" i="2"/>
  <c r="E827" i="2" s="1"/>
  <c r="A828" i="2"/>
  <c r="E828" i="2" s="1"/>
  <c r="A829" i="2"/>
  <c r="E829" i="2" s="1"/>
  <c r="A830" i="2"/>
  <c r="A831" i="2"/>
  <c r="E831" i="2" s="1"/>
  <c r="A832" i="2"/>
  <c r="E832" i="2" s="1"/>
  <c r="A833" i="2"/>
  <c r="E833" i="2" s="1"/>
  <c r="A834" i="2"/>
  <c r="E834" i="2" s="1"/>
  <c r="A835" i="2"/>
  <c r="E835" i="2" s="1"/>
  <c r="A836" i="2"/>
  <c r="E836" i="2" s="1"/>
  <c r="A837" i="2"/>
  <c r="E837" i="2" s="1"/>
  <c r="A838" i="2"/>
  <c r="A839" i="2"/>
  <c r="E839" i="2" s="1"/>
  <c r="A840" i="2"/>
  <c r="E840" i="2" s="1"/>
  <c r="A841" i="2"/>
  <c r="E841" i="2" s="1"/>
  <c r="A842" i="2"/>
  <c r="E842" i="2" s="1"/>
  <c r="A843" i="2"/>
  <c r="E843" i="2" s="1"/>
  <c r="A844" i="2"/>
  <c r="E844" i="2" s="1"/>
  <c r="A845" i="2"/>
  <c r="A846" i="2"/>
  <c r="A847" i="2"/>
  <c r="E847" i="2" s="1"/>
  <c r="A848" i="2"/>
  <c r="E848" i="2" s="1"/>
  <c r="A849" i="2"/>
  <c r="E849" i="2" s="1"/>
  <c r="A850" i="2"/>
  <c r="E850" i="2" s="1"/>
  <c r="A851" i="2"/>
  <c r="E851" i="2" s="1"/>
  <c r="A852" i="2"/>
  <c r="E852" i="2" s="1"/>
  <c r="A853" i="2"/>
  <c r="E853" i="2" s="1"/>
  <c r="A854" i="2"/>
  <c r="E854" i="2" s="1"/>
  <c r="A855" i="2"/>
  <c r="E855" i="2" s="1"/>
  <c r="A856" i="2"/>
  <c r="E856" i="2" s="1"/>
  <c r="A857" i="2"/>
  <c r="E857" i="2" s="1"/>
  <c r="A858" i="2"/>
  <c r="E858" i="2" s="1"/>
  <c r="A859" i="2"/>
  <c r="E859" i="2" s="1"/>
  <c r="A860" i="2"/>
  <c r="E860" i="2" s="1"/>
  <c r="A861" i="2"/>
  <c r="E861" i="2" s="1"/>
  <c r="A862" i="2"/>
  <c r="A863" i="2"/>
  <c r="E863" i="2" s="1"/>
  <c r="A864" i="2"/>
  <c r="E864" i="2" s="1"/>
  <c r="A865" i="2"/>
  <c r="E865" i="2" s="1"/>
  <c r="A866" i="2"/>
  <c r="E866" i="2" s="1"/>
  <c r="A867" i="2"/>
  <c r="E867" i="2" s="1"/>
  <c r="A868" i="2"/>
  <c r="E868" i="2" s="1"/>
  <c r="A869" i="2"/>
  <c r="E869" i="2" s="1"/>
  <c r="A870" i="2"/>
  <c r="A871" i="2"/>
  <c r="E871" i="2" s="1"/>
  <c r="A872" i="2"/>
  <c r="E872" i="2" s="1"/>
  <c r="A873" i="2"/>
  <c r="E873" i="2" s="1"/>
  <c r="A874" i="2"/>
  <c r="E874" i="2" s="1"/>
  <c r="A875" i="2"/>
  <c r="E875" i="2" s="1"/>
  <c r="A876" i="2"/>
  <c r="E876" i="2" s="1"/>
  <c r="A877" i="2"/>
  <c r="E877" i="2" s="1"/>
  <c r="A878" i="2"/>
  <c r="A879" i="2"/>
  <c r="E879" i="2" s="1"/>
  <c r="A880" i="2"/>
  <c r="E880" i="2" s="1"/>
  <c r="A881" i="2"/>
  <c r="E881" i="2" s="1"/>
  <c r="A882" i="2"/>
  <c r="E882" i="2" s="1"/>
  <c r="A883" i="2"/>
  <c r="E883" i="2" s="1"/>
  <c r="A884" i="2"/>
  <c r="E884" i="2" s="1"/>
  <c r="A885" i="2"/>
  <c r="E885" i="2" s="1"/>
  <c r="A886" i="2"/>
  <c r="E886" i="2" s="1"/>
  <c r="A887" i="2"/>
  <c r="E887" i="2" s="1"/>
  <c r="A888" i="2"/>
  <c r="E888" i="2" s="1"/>
  <c r="A889" i="2"/>
  <c r="E889" i="2" s="1"/>
  <c r="A890" i="2"/>
  <c r="E890" i="2" s="1"/>
  <c r="A891" i="2"/>
  <c r="E891" i="2" s="1"/>
  <c r="A892" i="2"/>
  <c r="E892" i="2" s="1"/>
  <c r="A893" i="2"/>
  <c r="E893" i="2" s="1"/>
  <c r="A894" i="2"/>
  <c r="A895" i="2"/>
  <c r="E895" i="2" s="1"/>
  <c r="A896" i="2"/>
  <c r="E896" i="2" s="1"/>
  <c r="A897" i="2"/>
  <c r="E897" i="2" s="1"/>
  <c r="A898" i="2"/>
  <c r="E898" i="2" s="1"/>
  <c r="A899" i="2"/>
  <c r="E899" i="2" s="1"/>
  <c r="A900" i="2"/>
  <c r="E900" i="2" s="1"/>
  <c r="A901" i="2"/>
  <c r="E901" i="2" s="1"/>
  <c r="A902" i="2"/>
  <c r="A903" i="2"/>
  <c r="E903" i="2" s="1"/>
  <c r="A904" i="2"/>
  <c r="E904" i="2" s="1"/>
  <c r="A905" i="2"/>
  <c r="E905" i="2" s="1"/>
  <c r="A906" i="2"/>
  <c r="E906" i="2" s="1"/>
  <c r="A907" i="2"/>
  <c r="E907" i="2" s="1"/>
  <c r="A908" i="2"/>
  <c r="E908" i="2" s="1"/>
  <c r="A909" i="2"/>
  <c r="E909" i="2" s="1"/>
  <c r="A910" i="2"/>
  <c r="A911" i="2"/>
  <c r="E911" i="2" s="1"/>
  <c r="A912" i="2"/>
  <c r="E912" i="2" s="1"/>
  <c r="A913" i="2"/>
  <c r="E913" i="2" s="1"/>
  <c r="A914" i="2"/>
  <c r="E914" i="2" s="1"/>
  <c r="A915" i="2"/>
  <c r="E915" i="2" s="1"/>
  <c r="A916" i="2"/>
  <c r="E916" i="2" s="1"/>
  <c r="A917" i="2"/>
  <c r="E917" i="2" s="1"/>
  <c r="A918" i="2"/>
  <c r="E918" i="2" s="1"/>
  <c r="A919" i="2"/>
  <c r="E919" i="2" s="1"/>
  <c r="A920" i="2"/>
  <c r="E920" i="2" s="1"/>
  <c r="A921" i="2"/>
  <c r="E921" i="2" s="1"/>
  <c r="A922" i="2"/>
  <c r="E922" i="2" s="1"/>
  <c r="A923" i="2"/>
  <c r="E923" i="2" s="1"/>
  <c r="A924" i="2"/>
  <c r="E924" i="2" s="1"/>
  <c r="A925" i="2"/>
  <c r="E925" i="2" s="1"/>
  <c r="A926" i="2"/>
  <c r="A927" i="2"/>
  <c r="E927" i="2" s="1"/>
  <c r="A928" i="2"/>
  <c r="E928" i="2" s="1"/>
  <c r="A929" i="2"/>
  <c r="E929" i="2" s="1"/>
  <c r="A930" i="2"/>
  <c r="E930" i="2" s="1"/>
  <c r="A931" i="2"/>
  <c r="E931" i="2" s="1"/>
  <c r="A932" i="2"/>
  <c r="E932" i="2" s="1"/>
  <c r="A933" i="2"/>
  <c r="E933" i="2" s="1"/>
  <c r="A934" i="2"/>
  <c r="A935" i="2"/>
  <c r="E935" i="2" s="1"/>
  <c r="A936" i="2"/>
  <c r="E936" i="2" s="1"/>
  <c r="A937" i="2"/>
  <c r="E937" i="2" s="1"/>
  <c r="A938" i="2"/>
  <c r="E938" i="2" s="1"/>
  <c r="A939" i="2"/>
  <c r="E939" i="2" s="1"/>
  <c r="A940" i="2"/>
  <c r="E940" i="2" s="1"/>
  <c r="A941" i="2"/>
  <c r="E941" i="2" s="1"/>
  <c r="A942" i="2"/>
  <c r="A943" i="2"/>
  <c r="E943" i="2" s="1"/>
  <c r="A944" i="2"/>
  <c r="E944" i="2" s="1"/>
  <c r="A945" i="2"/>
  <c r="E945" i="2" s="1"/>
  <c r="A946" i="2"/>
  <c r="E946" i="2" s="1"/>
  <c r="A947" i="2"/>
  <c r="E947" i="2" s="1"/>
  <c r="A948" i="2"/>
  <c r="E948" i="2" s="1"/>
  <c r="A949" i="2"/>
  <c r="E949" i="2" s="1"/>
  <c r="A950" i="2"/>
  <c r="E950" i="2" s="1"/>
  <c r="A951" i="2"/>
  <c r="E951" i="2" s="1"/>
  <c r="A952" i="2"/>
  <c r="E952" i="2" s="1"/>
  <c r="A953" i="2"/>
  <c r="E953" i="2" s="1"/>
  <c r="A954" i="2"/>
  <c r="E954" i="2" s="1"/>
  <c r="A955" i="2"/>
  <c r="E955" i="2" s="1"/>
  <c r="A956" i="2"/>
  <c r="E956" i="2" s="1"/>
  <c r="A957" i="2"/>
  <c r="E957" i="2" s="1"/>
  <c r="A958" i="2"/>
  <c r="A959" i="2"/>
  <c r="E959" i="2" s="1"/>
  <c r="A960" i="2"/>
  <c r="E960" i="2" s="1"/>
  <c r="A961" i="2"/>
  <c r="E961" i="2" s="1"/>
  <c r="A962" i="2"/>
  <c r="E962" i="2" s="1"/>
  <c r="A963" i="2"/>
  <c r="E963" i="2" s="1"/>
  <c r="A964" i="2"/>
  <c r="E964" i="2" s="1"/>
  <c r="A965" i="2"/>
  <c r="E965" i="2" s="1"/>
  <c r="A966" i="2"/>
  <c r="A967" i="2"/>
  <c r="E967" i="2" s="1"/>
  <c r="A968" i="2"/>
  <c r="E968" i="2" s="1"/>
  <c r="A969" i="2"/>
  <c r="E969" i="2" s="1"/>
  <c r="A970" i="2"/>
  <c r="E970" i="2" s="1"/>
  <c r="A971" i="2"/>
  <c r="E971" i="2" s="1"/>
  <c r="A972" i="2"/>
  <c r="E972" i="2" s="1"/>
  <c r="A973" i="2"/>
  <c r="E973" i="2" s="1"/>
  <c r="A974" i="2"/>
  <c r="A975" i="2"/>
  <c r="E975" i="2" s="1"/>
  <c r="A976" i="2"/>
  <c r="E976" i="2" s="1"/>
  <c r="A977" i="2"/>
  <c r="E977" i="2" s="1"/>
  <c r="A978" i="2"/>
  <c r="E978" i="2" s="1"/>
  <c r="A979" i="2"/>
  <c r="E979" i="2" s="1"/>
  <c r="A980" i="2"/>
  <c r="E980" i="2" s="1"/>
  <c r="A981" i="2"/>
  <c r="E981" i="2" s="1"/>
  <c r="A982" i="2"/>
  <c r="E982" i="2" s="1"/>
  <c r="A983" i="2"/>
  <c r="E983" i="2" s="1"/>
  <c r="A984" i="2"/>
  <c r="E984" i="2" s="1"/>
  <c r="A985" i="2"/>
  <c r="E985" i="2" s="1"/>
  <c r="A986" i="2"/>
  <c r="E986" i="2" s="1"/>
  <c r="A987" i="2"/>
  <c r="E987" i="2" s="1"/>
  <c r="A988" i="2"/>
  <c r="E988" i="2" s="1"/>
  <c r="A989" i="2"/>
  <c r="E989" i="2" s="1"/>
  <c r="A990" i="2"/>
  <c r="A991" i="2"/>
  <c r="E991" i="2" s="1"/>
  <c r="A992" i="2"/>
  <c r="E992" i="2" s="1"/>
  <c r="A993" i="2"/>
  <c r="E993" i="2" s="1"/>
  <c r="A994" i="2"/>
  <c r="E994" i="2" s="1"/>
  <c r="A995" i="2"/>
  <c r="E995" i="2" s="1"/>
  <c r="A996" i="2"/>
  <c r="E996" i="2" s="1"/>
  <c r="A997" i="2"/>
  <c r="E997" i="2" s="1"/>
  <c r="A998" i="2"/>
  <c r="A999" i="2"/>
  <c r="E999" i="2" s="1"/>
  <c r="A1000" i="2"/>
  <c r="E1000" i="2" s="1"/>
  <c r="A1001" i="2"/>
  <c r="E1001" i="2" s="1"/>
  <c r="A1002" i="2"/>
  <c r="E1002" i="2" s="1"/>
  <c r="A1003" i="2"/>
  <c r="E1003" i="2" s="1"/>
  <c r="A1004" i="2"/>
  <c r="E1004" i="2" s="1"/>
  <c r="A1005" i="2"/>
  <c r="E1005" i="2" s="1"/>
  <c r="A1006" i="2"/>
  <c r="A1007" i="2"/>
  <c r="E1007" i="2" s="1"/>
  <c r="A1008" i="2"/>
  <c r="E1008" i="2" s="1"/>
  <c r="A1009" i="2"/>
  <c r="E1009" i="2" s="1"/>
  <c r="A1010" i="2"/>
  <c r="E1010" i="2" s="1"/>
  <c r="A1011" i="2"/>
  <c r="E1011" i="2" s="1"/>
  <c r="A1012" i="2"/>
  <c r="E1012" i="2" s="1"/>
  <c r="A1013" i="2"/>
  <c r="E1013" i="2" s="1"/>
  <c r="A1014" i="2"/>
  <c r="E1014" i="2" s="1"/>
  <c r="A1015" i="2"/>
  <c r="E1015" i="2" s="1"/>
  <c r="A1016" i="2"/>
  <c r="E1016" i="2" s="1"/>
  <c r="A1017" i="2"/>
  <c r="E1017" i="2" s="1"/>
  <c r="A1018" i="2"/>
  <c r="E1018" i="2" s="1"/>
  <c r="A1019" i="2"/>
  <c r="E1019" i="2" s="1"/>
  <c r="A1020" i="2"/>
  <c r="E1020" i="2" s="1"/>
  <c r="A1021" i="2"/>
  <c r="E1021" i="2" s="1"/>
  <c r="A1022" i="2"/>
  <c r="A1023" i="2"/>
  <c r="E1023" i="2" s="1"/>
  <c r="A1024" i="2"/>
  <c r="E1024" i="2" s="1"/>
  <c r="A1025" i="2"/>
  <c r="E1025" i="2" s="1"/>
  <c r="A1026" i="2"/>
  <c r="E1026" i="2" s="1"/>
  <c r="A1027" i="2"/>
  <c r="E1027" i="2" s="1"/>
  <c r="A1028" i="2"/>
  <c r="E1028" i="2" s="1"/>
  <c r="A1029" i="2"/>
  <c r="E1029" i="2" s="1"/>
  <c r="A1030" i="2"/>
  <c r="A1031" i="2"/>
  <c r="E1031" i="2" s="1"/>
  <c r="A1032" i="2"/>
  <c r="E1032" i="2" s="1"/>
  <c r="A1033" i="2"/>
  <c r="E1033" i="2" s="1"/>
  <c r="A1034" i="2"/>
  <c r="E1034" i="2" s="1"/>
  <c r="A1035" i="2"/>
  <c r="E1035" i="2" s="1"/>
  <c r="A1036" i="2"/>
  <c r="E1036" i="2" s="1"/>
  <c r="A1037" i="2"/>
  <c r="E1037" i="2" s="1"/>
  <c r="A1038" i="2"/>
  <c r="A1039" i="2"/>
  <c r="E1039" i="2" s="1"/>
  <c r="A1040" i="2"/>
  <c r="E1040" i="2" s="1"/>
  <c r="A1041" i="2"/>
  <c r="E1041" i="2" s="1"/>
  <c r="A1042" i="2"/>
  <c r="E1042" i="2" s="1"/>
  <c r="A1043" i="2"/>
  <c r="E1043" i="2" s="1"/>
  <c r="A1044" i="2"/>
  <c r="E1044" i="2" s="1"/>
  <c r="A1045" i="2"/>
  <c r="E1045" i="2" s="1"/>
  <c r="A1046" i="2"/>
  <c r="E1046" i="2" s="1"/>
  <c r="A1047" i="2"/>
  <c r="E1047" i="2" s="1"/>
  <c r="A1048" i="2"/>
  <c r="E1048" i="2" s="1"/>
  <c r="A1049" i="2"/>
  <c r="E1049" i="2" s="1"/>
  <c r="A1050" i="2"/>
  <c r="E1050" i="2" s="1"/>
  <c r="A1051" i="2"/>
  <c r="E1051" i="2" s="1"/>
  <c r="A1052" i="2"/>
  <c r="E1052" i="2" s="1"/>
  <c r="A1053" i="2"/>
  <c r="E1053" i="2" s="1"/>
  <c r="A1054" i="2"/>
  <c r="A1055" i="2"/>
  <c r="E1055" i="2" s="1"/>
  <c r="A1056" i="2"/>
  <c r="E1056" i="2" s="1"/>
  <c r="A1057" i="2"/>
  <c r="E1057" i="2" s="1"/>
  <c r="A1058" i="2"/>
  <c r="E1058" i="2" s="1"/>
  <c r="A1059" i="2"/>
  <c r="E1059" i="2" s="1"/>
  <c r="A1060" i="2"/>
  <c r="E1060" i="2" s="1"/>
  <c r="A1061" i="2"/>
  <c r="E1061" i="2" s="1"/>
  <c r="A1062" i="2"/>
  <c r="A1063" i="2"/>
  <c r="E1063" i="2" s="1"/>
  <c r="A1064" i="2"/>
  <c r="E1064" i="2" s="1"/>
  <c r="A1065" i="2"/>
  <c r="E1065" i="2" s="1"/>
  <c r="A1066" i="2"/>
  <c r="E1066" i="2" s="1"/>
  <c r="A1067" i="2"/>
  <c r="E1067" i="2" s="1"/>
  <c r="A1068" i="2"/>
  <c r="E1068" i="2" s="1"/>
  <c r="A1069" i="2"/>
  <c r="E1069" i="2" s="1"/>
  <c r="A1070" i="2"/>
  <c r="A1071" i="2"/>
  <c r="E1071" i="2" s="1"/>
  <c r="A1072" i="2"/>
  <c r="E1072" i="2" s="1"/>
  <c r="A1073" i="2"/>
  <c r="E1073" i="2" s="1"/>
  <c r="A1074" i="2"/>
  <c r="E1074" i="2" s="1"/>
  <c r="A1075" i="2"/>
  <c r="E1075" i="2" s="1"/>
  <c r="A1076" i="2"/>
  <c r="E1076" i="2" s="1"/>
  <c r="A1077" i="2"/>
  <c r="E1077" i="2" s="1"/>
  <c r="A1078" i="2"/>
  <c r="E1078" i="2" s="1"/>
  <c r="A1079" i="2"/>
  <c r="E1079" i="2" s="1"/>
  <c r="A1080" i="2"/>
  <c r="E1080" i="2" s="1"/>
  <c r="A1081" i="2"/>
  <c r="E1081" i="2" s="1"/>
  <c r="A1082" i="2"/>
  <c r="E1082" i="2" s="1"/>
  <c r="A1083" i="2"/>
  <c r="E1083" i="2" s="1"/>
  <c r="A1084" i="2"/>
  <c r="E1084" i="2" s="1"/>
  <c r="A1085" i="2"/>
  <c r="E1085" i="2" s="1"/>
  <c r="A1086" i="2"/>
  <c r="A1087" i="2"/>
  <c r="E1087" i="2" s="1"/>
  <c r="A1088" i="2"/>
  <c r="E1088" i="2" s="1"/>
  <c r="A1089" i="2"/>
  <c r="E1089" i="2" s="1"/>
  <c r="A1090" i="2"/>
  <c r="E1090" i="2" s="1"/>
  <c r="A1091" i="2"/>
  <c r="E1091" i="2" s="1"/>
  <c r="A1092" i="2"/>
  <c r="E1092" i="2" s="1"/>
  <c r="A1093" i="2"/>
  <c r="E1093" i="2" s="1"/>
  <c r="A1094" i="2"/>
  <c r="A1095" i="2"/>
  <c r="E1095" i="2" s="1"/>
  <c r="A1096" i="2"/>
  <c r="E1096" i="2" s="1"/>
  <c r="A1097" i="2"/>
  <c r="E1097" i="2" s="1"/>
  <c r="A1098" i="2"/>
  <c r="E1098" i="2" s="1"/>
  <c r="A1099" i="2"/>
  <c r="E1099" i="2" s="1"/>
  <c r="A1100" i="2"/>
  <c r="E1100" i="2" s="1"/>
  <c r="A1101" i="2"/>
  <c r="A1102" i="2"/>
  <c r="A1103" i="2"/>
  <c r="E1103" i="2" s="1"/>
  <c r="A1104" i="2"/>
  <c r="E1104" i="2" s="1"/>
  <c r="A1105" i="2"/>
  <c r="E1105" i="2" s="1"/>
  <c r="A1106" i="2"/>
  <c r="E1106" i="2" s="1"/>
  <c r="A1107" i="2"/>
  <c r="E1107" i="2" s="1"/>
  <c r="A1108" i="2"/>
  <c r="E1108" i="2" s="1"/>
  <c r="A1109" i="2"/>
  <c r="E1109" i="2" s="1"/>
  <c r="A1110" i="2"/>
  <c r="E1110" i="2" s="1"/>
  <c r="A1111" i="2"/>
  <c r="E1111" i="2" s="1"/>
  <c r="A1112" i="2"/>
  <c r="E1112" i="2" s="1"/>
  <c r="A1113" i="2"/>
  <c r="E1113" i="2" s="1"/>
  <c r="A1114" i="2"/>
  <c r="E1114" i="2" s="1"/>
  <c r="A1115" i="2"/>
  <c r="E1115" i="2" s="1"/>
  <c r="A1116" i="2"/>
  <c r="E1116" i="2" s="1"/>
  <c r="A1117" i="2"/>
  <c r="E1117" i="2" s="1"/>
  <c r="A1118" i="2"/>
  <c r="A1119" i="2"/>
  <c r="E1119" i="2" s="1"/>
  <c r="A1120" i="2"/>
  <c r="E1120" i="2" s="1"/>
  <c r="A1121" i="2"/>
  <c r="E1121" i="2" s="1"/>
  <c r="A1122" i="2"/>
  <c r="E1122" i="2" s="1"/>
  <c r="A1123" i="2"/>
  <c r="E1123" i="2" s="1"/>
  <c r="A1124" i="2"/>
  <c r="E1124" i="2" s="1"/>
  <c r="A1125" i="2"/>
  <c r="E1125" i="2" s="1"/>
  <c r="A1126" i="2"/>
  <c r="A1127" i="2"/>
  <c r="E1127" i="2" s="1"/>
  <c r="A1128" i="2"/>
  <c r="E1128" i="2" s="1"/>
  <c r="A1129" i="2"/>
  <c r="E1129" i="2" s="1"/>
  <c r="A1130" i="2"/>
  <c r="E1130" i="2" s="1"/>
  <c r="A1131" i="2"/>
  <c r="E1131" i="2" s="1"/>
  <c r="A1132" i="2"/>
  <c r="E1132" i="2" s="1"/>
  <c r="A1133" i="2"/>
  <c r="E1133" i="2" s="1"/>
  <c r="A1134" i="2"/>
  <c r="A1135" i="2"/>
  <c r="E1135" i="2" s="1"/>
  <c r="A1136" i="2"/>
  <c r="E1136" i="2" s="1"/>
  <c r="A1137" i="2"/>
  <c r="E1137" i="2" s="1"/>
  <c r="A1138" i="2"/>
  <c r="E1138" i="2" s="1"/>
  <c r="A1139" i="2"/>
  <c r="E1139" i="2" s="1"/>
  <c r="A1140" i="2"/>
  <c r="E1140" i="2" s="1"/>
  <c r="A1141" i="2"/>
  <c r="E1141" i="2" s="1"/>
  <c r="A1142" i="2"/>
  <c r="E1142" i="2" s="1"/>
  <c r="A1143" i="2"/>
  <c r="E1143" i="2" s="1"/>
  <c r="A1144" i="2"/>
  <c r="E1144" i="2" s="1"/>
  <c r="A1145" i="2"/>
  <c r="E1145" i="2" s="1"/>
  <c r="A1146" i="2"/>
  <c r="E1146" i="2" s="1"/>
  <c r="A1147" i="2"/>
  <c r="E1147" i="2" s="1"/>
  <c r="A1148" i="2"/>
  <c r="E1148" i="2" s="1"/>
  <c r="A1149" i="2"/>
  <c r="E1149" i="2" s="1"/>
  <c r="A1150" i="2"/>
  <c r="A1151" i="2"/>
  <c r="E1151" i="2" s="1"/>
  <c r="A1152" i="2"/>
  <c r="E1152" i="2" s="1"/>
  <c r="A1153" i="2"/>
  <c r="E1153" i="2" s="1"/>
  <c r="A1154" i="2"/>
  <c r="E1154" i="2" s="1"/>
  <c r="A1155" i="2"/>
  <c r="E1155" i="2" s="1"/>
  <c r="A1156" i="2"/>
  <c r="E1156" i="2" s="1"/>
  <c r="A1157" i="2"/>
  <c r="E1157" i="2" s="1"/>
  <c r="A1158" i="2"/>
  <c r="A1159" i="2"/>
  <c r="E1159" i="2" s="1"/>
  <c r="A1160" i="2"/>
  <c r="E1160" i="2" s="1"/>
  <c r="A1161" i="2"/>
  <c r="E1161" i="2" s="1"/>
  <c r="A1162" i="2"/>
  <c r="E1162" i="2" s="1"/>
  <c r="A1163" i="2"/>
  <c r="E1163" i="2" s="1"/>
  <c r="A1164" i="2"/>
  <c r="E1164" i="2" s="1"/>
  <c r="A1165" i="2"/>
  <c r="E1165" i="2" s="1"/>
  <c r="A1166" i="2"/>
  <c r="A1167" i="2"/>
  <c r="E1167" i="2" s="1"/>
  <c r="A1168" i="2"/>
  <c r="E1168" i="2" s="1"/>
  <c r="A1169" i="2"/>
  <c r="E1169" i="2" s="1"/>
  <c r="A1170" i="2"/>
  <c r="E1170" i="2" s="1"/>
  <c r="A1171" i="2"/>
  <c r="E1171" i="2" s="1"/>
  <c r="A1172" i="2"/>
  <c r="E1172" i="2" s="1"/>
  <c r="A1173" i="2"/>
  <c r="E1173" i="2" s="1"/>
  <c r="A1174" i="2"/>
  <c r="E1174" i="2" s="1"/>
  <c r="A1175" i="2"/>
  <c r="E1175" i="2" s="1"/>
  <c r="A1176" i="2"/>
  <c r="E1176" i="2" s="1"/>
  <c r="A1177" i="2"/>
  <c r="E1177" i="2" s="1"/>
  <c r="A1178" i="2"/>
  <c r="E1178" i="2" s="1"/>
  <c r="A1179" i="2"/>
  <c r="E1179" i="2" s="1"/>
  <c r="A1180" i="2"/>
  <c r="E1180" i="2" s="1"/>
  <c r="A1181" i="2"/>
  <c r="E1181" i="2" s="1"/>
  <c r="A1182" i="2"/>
  <c r="A1183" i="2"/>
  <c r="E1183" i="2" s="1"/>
  <c r="A1184" i="2"/>
  <c r="E1184" i="2" s="1"/>
  <c r="A1185" i="2"/>
  <c r="E1185" i="2" s="1"/>
  <c r="A1186" i="2"/>
  <c r="E1186" i="2" s="1"/>
  <c r="A1187" i="2"/>
  <c r="E1187" i="2" s="1"/>
  <c r="A1188" i="2"/>
  <c r="E1188" i="2" s="1"/>
  <c r="A1189" i="2"/>
  <c r="E1189" i="2" s="1"/>
  <c r="A1190" i="2"/>
  <c r="A1191" i="2"/>
  <c r="E1191" i="2" s="1"/>
  <c r="A1192" i="2"/>
  <c r="E1192" i="2" s="1"/>
  <c r="A1193" i="2"/>
  <c r="E1193" i="2" s="1"/>
  <c r="A1194" i="2"/>
  <c r="E1194" i="2" s="1"/>
  <c r="A1195" i="2"/>
  <c r="E1195" i="2" s="1"/>
  <c r="A1196" i="2"/>
  <c r="E1196" i="2" s="1"/>
  <c r="A1197" i="2"/>
  <c r="E1197" i="2" s="1"/>
  <c r="A1198" i="2"/>
  <c r="A1199" i="2"/>
  <c r="E1199" i="2" s="1"/>
  <c r="A1200" i="2"/>
  <c r="E1200" i="2" s="1"/>
  <c r="A1201" i="2"/>
  <c r="E1201" i="2" s="1"/>
  <c r="A1202" i="2"/>
  <c r="E1202" i="2" s="1"/>
  <c r="A1203" i="2"/>
  <c r="E1203" i="2" s="1"/>
  <c r="A1204" i="2"/>
  <c r="E1204" i="2" s="1"/>
  <c r="A1205" i="2"/>
  <c r="E1205" i="2" s="1"/>
  <c r="A1206" i="2"/>
  <c r="E1206" i="2" s="1"/>
  <c r="A1207" i="2"/>
  <c r="E1207" i="2" s="1"/>
  <c r="A1208" i="2"/>
  <c r="E1208" i="2" s="1"/>
  <c r="A1209" i="2"/>
  <c r="E1209" i="2" s="1"/>
  <c r="A1210" i="2"/>
  <c r="E1210" i="2" s="1"/>
  <c r="A1211" i="2"/>
  <c r="E1211" i="2" s="1"/>
  <c r="A1212" i="2"/>
  <c r="E1212" i="2" s="1"/>
  <c r="A1213" i="2"/>
  <c r="E1213" i="2" s="1"/>
  <c r="A1214" i="2"/>
  <c r="A1215" i="2"/>
  <c r="E1215" i="2" s="1"/>
  <c r="A1216" i="2"/>
  <c r="E1216" i="2" s="1"/>
  <c r="A1217" i="2"/>
  <c r="E1217" i="2" s="1"/>
  <c r="A1218" i="2"/>
  <c r="E1218" i="2" s="1"/>
  <c r="A1219" i="2"/>
  <c r="E1219" i="2" s="1"/>
  <c r="A1220" i="2"/>
  <c r="E1220" i="2" s="1"/>
  <c r="A1221" i="2"/>
  <c r="E1221" i="2" s="1"/>
  <c r="A1222" i="2"/>
  <c r="A1223" i="2"/>
  <c r="E1223" i="2" s="1"/>
  <c r="A1224" i="2"/>
  <c r="E1224" i="2" s="1"/>
  <c r="A1225" i="2"/>
  <c r="E1225" i="2" s="1"/>
  <c r="A1226" i="2"/>
  <c r="E1226" i="2" s="1"/>
  <c r="A1227" i="2"/>
  <c r="E1227" i="2" s="1"/>
  <c r="A1228" i="2"/>
  <c r="E1228" i="2" s="1"/>
  <c r="A1229" i="2"/>
  <c r="E1229" i="2" s="1"/>
  <c r="A1230" i="2"/>
  <c r="A1231" i="2"/>
  <c r="E1231" i="2" s="1"/>
  <c r="A1232" i="2"/>
  <c r="E1232" i="2" s="1"/>
  <c r="A1233" i="2"/>
  <c r="E1233" i="2" s="1"/>
  <c r="A1234" i="2"/>
  <c r="E1234" i="2" s="1"/>
  <c r="A1235" i="2"/>
  <c r="E1235" i="2" s="1"/>
  <c r="A1236" i="2"/>
  <c r="E1236" i="2" s="1"/>
  <c r="A1237" i="2"/>
  <c r="E1237" i="2" s="1"/>
  <c r="A1238" i="2"/>
  <c r="E1238" i="2" s="1"/>
  <c r="A1239" i="2"/>
  <c r="E1239" i="2" s="1"/>
  <c r="A1240" i="2"/>
  <c r="E1240" i="2" s="1"/>
  <c r="A1241" i="2"/>
  <c r="E1241" i="2" s="1"/>
  <c r="A1242" i="2"/>
  <c r="E1242" i="2" s="1"/>
  <c r="A1243" i="2"/>
  <c r="E1243" i="2" s="1"/>
  <c r="A1244" i="2"/>
  <c r="E1244" i="2" s="1"/>
  <c r="A1245" i="2"/>
  <c r="E1245" i="2" s="1"/>
  <c r="A1246" i="2"/>
  <c r="A1247" i="2"/>
  <c r="E1247" i="2" s="1"/>
  <c r="A1248" i="2"/>
  <c r="E1248" i="2" s="1"/>
  <c r="A1249" i="2"/>
  <c r="E1249" i="2" s="1"/>
  <c r="A1250" i="2"/>
  <c r="E1250" i="2" s="1"/>
  <c r="A1251" i="2"/>
  <c r="E1251" i="2" s="1"/>
  <c r="A1252" i="2"/>
  <c r="E1252" i="2" s="1"/>
  <c r="A1253" i="2"/>
  <c r="E1253" i="2" s="1"/>
  <c r="A1254" i="2"/>
  <c r="A1255" i="2"/>
  <c r="E1255" i="2" s="1"/>
  <c r="A1256" i="2"/>
  <c r="E1256" i="2" s="1"/>
  <c r="A1257" i="2"/>
  <c r="E1257" i="2" s="1"/>
  <c r="A1258" i="2"/>
  <c r="E1258" i="2" s="1"/>
  <c r="A1259" i="2"/>
  <c r="E1259" i="2" s="1"/>
  <c r="A1260" i="2"/>
  <c r="E1260" i="2" s="1"/>
  <c r="A1261" i="2"/>
  <c r="E1261" i="2" s="1"/>
  <c r="A1262" i="2"/>
  <c r="A1263" i="2"/>
  <c r="E1263" i="2" s="1"/>
  <c r="A1264" i="2"/>
  <c r="E1264" i="2" s="1"/>
  <c r="A1265" i="2"/>
  <c r="E1265" i="2" s="1"/>
  <c r="A1266" i="2"/>
  <c r="E1266" i="2" s="1"/>
  <c r="A1267" i="2"/>
  <c r="E1267" i="2" s="1"/>
  <c r="A1268" i="2"/>
  <c r="E1268" i="2" s="1"/>
  <c r="A1269" i="2"/>
  <c r="E1269" i="2" s="1"/>
  <c r="A1270" i="2"/>
  <c r="E1270" i="2" s="1"/>
  <c r="A1271" i="2"/>
  <c r="E1271" i="2" s="1"/>
  <c r="A1272" i="2"/>
  <c r="E1272" i="2" s="1"/>
  <c r="A1273" i="2"/>
  <c r="E1273" i="2" s="1"/>
  <c r="A1274" i="2"/>
  <c r="E1274" i="2" s="1"/>
  <c r="A1275" i="2"/>
  <c r="E1275" i="2" s="1"/>
  <c r="A1276" i="2"/>
  <c r="E1276" i="2" s="1"/>
  <c r="A1277" i="2"/>
  <c r="E1277" i="2" s="1"/>
  <c r="A1278" i="2"/>
  <c r="A1279" i="2"/>
  <c r="E1279" i="2" s="1"/>
  <c r="A1280" i="2"/>
  <c r="E1280" i="2" s="1"/>
  <c r="A1281" i="2"/>
  <c r="E1281" i="2" s="1"/>
  <c r="A1282" i="2"/>
  <c r="E1282" i="2" s="1"/>
  <c r="A1283" i="2"/>
  <c r="E1283" i="2" s="1"/>
  <c r="A1284" i="2"/>
  <c r="E1284" i="2" s="1"/>
  <c r="A1285" i="2"/>
  <c r="E1285" i="2" s="1"/>
  <c r="A1286" i="2"/>
  <c r="A1287" i="2"/>
  <c r="E1287" i="2" s="1"/>
  <c r="A1288" i="2"/>
  <c r="E1288" i="2" s="1"/>
  <c r="A1289" i="2"/>
  <c r="E1289" i="2" s="1"/>
  <c r="A1290" i="2"/>
  <c r="E1290" i="2" s="1"/>
  <c r="A1291" i="2"/>
  <c r="E1291" i="2" s="1"/>
  <c r="A1292" i="2"/>
  <c r="E1292" i="2" s="1"/>
  <c r="A1293" i="2"/>
  <c r="E1293" i="2" s="1"/>
  <c r="A1294" i="2"/>
  <c r="A1295" i="2"/>
  <c r="E1295" i="2" s="1"/>
  <c r="A1296" i="2"/>
  <c r="E1296" i="2" s="1"/>
  <c r="A1297" i="2"/>
  <c r="E1297" i="2" s="1"/>
  <c r="A1298" i="2"/>
  <c r="E1298" i="2" s="1"/>
  <c r="A1299" i="2"/>
  <c r="E1299" i="2" s="1"/>
  <c r="A1300" i="2"/>
  <c r="E1300" i="2" s="1"/>
  <c r="A1301" i="2"/>
  <c r="E1301" i="2" s="1"/>
  <c r="A1302" i="2"/>
  <c r="E1302" i="2" s="1"/>
  <c r="A1303" i="2"/>
  <c r="E1303" i="2" s="1"/>
  <c r="A1304" i="2"/>
  <c r="E1304" i="2" s="1"/>
  <c r="A1305" i="2"/>
  <c r="E1305" i="2" s="1"/>
  <c r="A1306" i="2"/>
  <c r="E1306" i="2" s="1"/>
  <c r="A1307" i="2"/>
  <c r="E1307" i="2" s="1"/>
  <c r="A1308" i="2"/>
  <c r="E1308" i="2" s="1"/>
  <c r="A1309" i="2"/>
  <c r="E1309" i="2" s="1"/>
  <c r="A1310" i="2"/>
  <c r="A1311" i="2"/>
  <c r="E1311" i="2" s="1"/>
  <c r="A1312" i="2"/>
  <c r="E1312" i="2" s="1"/>
  <c r="A1313" i="2"/>
  <c r="E1313" i="2" s="1"/>
  <c r="A1314" i="2"/>
  <c r="E1314" i="2" s="1"/>
  <c r="A1315" i="2"/>
  <c r="E1315" i="2" s="1"/>
  <c r="A1316" i="2"/>
  <c r="E1316" i="2" s="1"/>
  <c r="A1317" i="2"/>
  <c r="E1317" i="2" s="1"/>
  <c r="A1318" i="2"/>
  <c r="A1319" i="2"/>
  <c r="E1319" i="2" s="1"/>
  <c r="A1320" i="2"/>
  <c r="E1320" i="2" s="1"/>
  <c r="A1321" i="2"/>
  <c r="E1321" i="2" s="1"/>
  <c r="A1322" i="2"/>
  <c r="E1322" i="2" s="1"/>
  <c r="A1323" i="2"/>
  <c r="E1323" i="2" s="1"/>
  <c r="A1324" i="2"/>
  <c r="E1324" i="2" s="1"/>
  <c r="A1325" i="2"/>
  <c r="E1325" i="2" s="1"/>
  <c r="A1326" i="2"/>
  <c r="A1327" i="2"/>
  <c r="E1327" i="2" s="1"/>
  <c r="A1328" i="2"/>
  <c r="E1328" i="2" s="1"/>
  <c r="A1329" i="2"/>
  <c r="E1329" i="2" s="1"/>
  <c r="A1330" i="2"/>
  <c r="E1330" i="2" s="1"/>
  <c r="A1331" i="2"/>
  <c r="E1331" i="2" s="1"/>
  <c r="A1332" i="2"/>
  <c r="E1332" i="2" s="1"/>
  <c r="A1333" i="2"/>
  <c r="E1333" i="2" s="1"/>
  <c r="A1334" i="2"/>
  <c r="E1334" i="2" s="1"/>
  <c r="A1335" i="2"/>
  <c r="E1335" i="2" s="1"/>
  <c r="A1336" i="2"/>
  <c r="E1336" i="2" s="1"/>
  <c r="A1337" i="2"/>
  <c r="E1337" i="2" s="1"/>
  <c r="A1338" i="2"/>
  <c r="E1338" i="2" s="1"/>
  <c r="A1339" i="2"/>
  <c r="E1339" i="2" s="1"/>
  <c r="A1340" i="2"/>
  <c r="E1340" i="2" s="1"/>
  <c r="A1341" i="2"/>
  <c r="E1341" i="2" s="1"/>
  <c r="A1342" i="2"/>
  <c r="A1343" i="2"/>
  <c r="E1343" i="2" s="1"/>
  <c r="A1344" i="2"/>
  <c r="E1344" i="2" s="1"/>
  <c r="A1345" i="2"/>
  <c r="E1345" i="2" s="1"/>
  <c r="A1346" i="2"/>
  <c r="E1346" i="2" s="1"/>
  <c r="A1347" i="2"/>
  <c r="E1347" i="2" s="1"/>
  <c r="A1348" i="2"/>
  <c r="E1348" i="2" s="1"/>
  <c r="A1349" i="2"/>
  <c r="E1349" i="2" s="1"/>
  <c r="A1350" i="2"/>
  <c r="A1351" i="2"/>
  <c r="E1351" i="2" s="1"/>
  <c r="A1352" i="2"/>
  <c r="E1352" i="2" s="1"/>
  <c r="A1353" i="2"/>
  <c r="E1353" i="2" s="1"/>
  <c r="A1354" i="2"/>
  <c r="E1354" i="2" s="1"/>
  <c r="A1355" i="2"/>
  <c r="E1355" i="2" s="1"/>
  <c r="A1356" i="2"/>
  <c r="E1356" i="2" s="1"/>
  <c r="A1357" i="2"/>
  <c r="E1357" i="2" s="1"/>
  <c r="A1358" i="2"/>
  <c r="A1359" i="2"/>
  <c r="E1359" i="2" s="1"/>
  <c r="A1360" i="2"/>
  <c r="E1360" i="2" s="1"/>
  <c r="A1361" i="2"/>
  <c r="E1361" i="2" s="1"/>
  <c r="A1362" i="2"/>
  <c r="E1362" i="2" s="1"/>
  <c r="A1363" i="2"/>
  <c r="E1363" i="2" s="1"/>
  <c r="A1364" i="2"/>
  <c r="E1364" i="2" s="1"/>
  <c r="A1365" i="2"/>
  <c r="E1365" i="2" s="1"/>
  <c r="A1366" i="2"/>
  <c r="E1366" i="2" s="1"/>
  <c r="A1367" i="2"/>
  <c r="E1367" i="2" s="1"/>
  <c r="A1368" i="2"/>
  <c r="E1368" i="2" s="1"/>
  <c r="A1369" i="2"/>
  <c r="E1369" i="2" s="1"/>
  <c r="A1370" i="2"/>
  <c r="E1370" i="2" s="1"/>
  <c r="A1371" i="2"/>
  <c r="E1371" i="2" s="1"/>
  <c r="A1372" i="2"/>
  <c r="E1372" i="2" s="1"/>
  <c r="A1373" i="2"/>
  <c r="E1373" i="2" s="1"/>
  <c r="A1374" i="2"/>
  <c r="A1375" i="2"/>
  <c r="E1375" i="2" s="1"/>
  <c r="A1376" i="2"/>
  <c r="E1376" i="2" s="1"/>
  <c r="A1377" i="2"/>
  <c r="E1377" i="2" s="1"/>
  <c r="A1378" i="2"/>
  <c r="E1378" i="2" s="1"/>
  <c r="A1379" i="2"/>
  <c r="E1379" i="2" s="1"/>
  <c r="A1380" i="2"/>
  <c r="E1380" i="2" s="1"/>
  <c r="A1381" i="2"/>
  <c r="E1381" i="2" s="1"/>
  <c r="A1382" i="2"/>
  <c r="A1383" i="2"/>
  <c r="E1383" i="2" s="1"/>
  <c r="A1384" i="2"/>
  <c r="E1384" i="2" s="1"/>
  <c r="A1385" i="2"/>
  <c r="E1385" i="2" s="1"/>
  <c r="A1386" i="2"/>
  <c r="E1386" i="2" s="1"/>
  <c r="A1387" i="2"/>
  <c r="E1387" i="2" s="1"/>
  <c r="A1388" i="2"/>
  <c r="E1388" i="2" s="1"/>
  <c r="A1389" i="2"/>
  <c r="E1389" i="2" s="1"/>
  <c r="A1390" i="2"/>
  <c r="A1391" i="2"/>
  <c r="E1391" i="2" s="1"/>
  <c r="A1392" i="2"/>
  <c r="E1392" i="2" s="1"/>
  <c r="A1393" i="2"/>
  <c r="E1393" i="2" s="1"/>
  <c r="A1394" i="2"/>
  <c r="E1394" i="2" s="1"/>
  <c r="A1395" i="2"/>
  <c r="E1395" i="2" s="1"/>
  <c r="A1396" i="2"/>
  <c r="E1396" i="2" s="1"/>
  <c r="A1397" i="2"/>
  <c r="E1397" i="2" s="1"/>
  <c r="A1398" i="2"/>
  <c r="E1398" i="2" s="1"/>
  <c r="A1399" i="2"/>
  <c r="E1399" i="2" s="1"/>
  <c r="A1400" i="2"/>
  <c r="E1400" i="2" s="1"/>
  <c r="A1401" i="2"/>
  <c r="E1401" i="2" s="1"/>
  <c r="A1402" i="2"/>
  <c r="E1402" i="2" s="1"/>
  <c r="A1403" i="2"/>
  <c r="E1403" i="2" s="1"/>
  <c r="A1404" i="2"/>
  <c r="E1404" i="2" s="1"/>
  <c r="A1405" i="2"/>
  <c r="E1405" i="2" s="1"/>
  <c r="A1406" i="2"/>
  <c r="A1407" i="2"/>
  <c r="E1407" i="2" s="1"/>
  <c r="A1408" i="2"/>
  <c r="E1408" i="2" s="1"/>
  <c r="A1409" i="2"/>
  <c r="E1409" i="2" s="1"/>
  <c r="A1410" i="2"/>
  <c r="E1410" i="2" s="1"/>
  <c r="A1411" i="2"/>
  <c r="E1411" i="2" s="1"/>
  <c r="A1412" i="2"/>
  <c r="E1412" i="2" s="1"/>
  <c r="A1413" i="2"/>
  <c r="E1413" i="2" s="1"/>
  <c r="A1414" i="2"/>
  <c r="A1415" i="2"/>
  <c r="E1415" i="2" s="1"/>
  <c r="A1416" i="2"/>
  <c r="E1416" i="2" s="1"/>
  <c r="A1417" i="2"/>
  <c r="E1417" i="2" s="1"/>
  <c r="A1418" i="2"/>
  <c r="E1418" i="2" s="1"/>
  <c r="A1419" i="2"/>
  <c r="E1419" i="2" s="1"/>
  <c r="A1420" i="2"/>
  <c r="E1420" i="2" s="1"/>
  <c r="A1421" i="2"/>
  <c r="E1421" i="2" s="1"/>
  <c r="A1422" i="2"/>
  <c r="A1423" i="2"/>
  <c r="E1423" i="2" s="1"/>
  <c r="A1424" i="2"/>
  <c r="E1424" i="2" s="1"/>
  <c r="A1425" i="2"/>
  <c r="E1425" i="2" s="1"/>
  <c r="A1426" i="2"/>
  <c r="E1426" i="2" s="1"/>
  <c r="A1427" i="2"/>
  <c r="E1427" i="2" s="1"/>
  <c r="A1428" i="2"/>
  <c r="E1428" i="2" s="1"/>
  <c r="A1429" i="2"/>
  <c r="E1429" i="2" s="1"/>
  <c r="A1430" i="2"/>
  <c r="E1430" i="2" s="1"/>
  <c r="A1431" i="2"/>
  <c r="E1431" i="2" s="1"/>
  <c r="A1432" i="2"/>
  <c r="E1432" i="2" s="1"/>
  <c r="A1433" i="2"/>
  <c r="E1433" i="2" s="1"/>
  <c r="A1434" i="2"/>
  <c r="E1434" i="2" s="1"/>
  <c r="A1435" i="2"/>
  <c r="E1435" i="2" s="1"/>
  <c r="A1436" i="2"/>
  <c r="E1436" i="2" s="1"/>
  <c r="A1437" i="2"/>
  <c r="E1437" i="2" s="1"/>
  <c r="A1438" i="2"/>
  <c r="A1439" i="2"/>
  <c r="E1439" i="2" s="1"/>
  <c r="A1440" i="2"/>
  <c r="E1440" i="2" s="1"/>
  <c r="A1441" i="2"/>
  <c r="E1441" i="2" s="1"/>
  <c r="A1442" i="2"/>
  <c r="E1442" i="2" s="1"/>
  <c r="A1443" i="2"/>
  <c r="E1443" i="2" s="1"/>
  <c r="A1444" i="2"/>
  <c r="E1444" i="2" s="1"/>
  <c r="A1445" i="2"/>
  <c r="E1445" i="2" s="1"/>
  <c r="A1446" i="2"/>
  <c r="A1447" i="2"/>
  <c r="E1447" i="2" s="1"/>
  <c r="A1448" i="2"/>
  <c r="E1448" i="2" s="1"/>
  <c r="A1449" i="2"/>
  <c r="E1449" i="2" s="1"/>
  <c r="A1450" i="2"/>
  <c r="E1450" i="2" s="1"/>
  <c r="A1451" i="2"/>
  <c r="E1451" i="2" s="1"/>
  <c r="A1452" i="2"/>
  <c r="E1452" i="2" s="1"/>
  <c r="A1453" i="2"/>
  <c r="A1454" i="2"/>
  <c r="A1455" i="2"/>
  <c r="E1455" i="2" s="1"/>
  <c r="A1456" i="2"/>
  <c r="E1456" i="2" s="1"/>
  <c r="A1457" i="2"/>
  <c r="E1457" i="2" s="1"/>
  <c r="A1458" i="2"/>
  <c r="E1458" i="2" s="1"/>
  <c r="A1459" i="2"/>
  <c r="E1459" i="2" s="1"/>
  <c r="A1460" i="2"/>
  <c r="E1460" i="2" s="1"/>
  <c r="A1461" i="2"/>
  <c r="E1461" i="2" s="1"/>
  <c r="A1462" i="2"/>
  <c r="E1462" i="2" s="1"/>
  <c r="A1463" i="2"/>
  <c r="E1463" i="2" s="1"/>
  <c r="A1464" i="2"/>
  <c r="E1464" i="2" s="1"/>
  <c r="A1465" i="2"/>
  <c r="E1465" i="2" s="1"/>
  <c r="A1466" i="2"/>
  <c r="E1466" i="2" s="1"/>
  <c r="A1467" i="2"/>
  <c r="E1467" i="2" s="1"/>
  <c r="A1468" i="2"/>
  <c r="E1468" i="2" s="1"/>
  <c r="A1469" i="2"/>
  <c r="E1469" i="2" s="1"/>
  <c r="A1470" i="2"/>
  <c r="A1471" i="2"/>
  <c r="E1471" i="2" s="1"/>
  <c r="A1472" i="2"/>
  <c r="E1472" i="2" s="1"/>
  <c r="A1473" i="2"/>
  <c r="E1473" i="2" s="1"/>
  <c r="A1474" i="2"/>
  <c r="E1474" i="2" s="1"/>
  <c r="A1475" i="2"/>
  <c r="E1475" i="2" s="1"/>
  <c r="A1476" i="2"/>
  <c r="E1476" i="2" s="1"/>
  <c r="A1477" i="2"/>
  <c r="E1477" i="2" s="1"/>
  <c r="A1478" i="2"/>
  <c r="A1479" i="2"/>
  <c r="E1479" i="2" s="1"/>
  <c r="A1480" i="2"/>
  <c r="E1480" i="2" s="1"/>
  <c r="A1481" i="2"/>
  <c r="E1481" i="2" s="1"/>
  <c r="A1482" i="2"/>
  <c r="E1482" i="2" s="1"/>
  <c r="A1483" i="2"/>
  <c r="E1483" i="2" s="1"/>
  <c r="A1484" i="2"/>
  <c r="E1484" i="2" s="1"/>
  <c r="A1485" i="2"/>
  <c r="A1486" i="2"/>
  <c r="A1487" i="2"/>
  <c r="E1487" i="2" s="1"/>
  <c r="A1488" i="2"/>
  <c r="E1488" i="2" s="1"/>
  <c r="A1489" i="2"/>
  <c r="E1489" i="2" s="1"/>
  <c r="A1490" i="2"/>
  <c r="E1490" i="2" s="1"/>
  <c r="A1491" i="2"/>
  <c r="E1491" i="2" s="1"/>
  <c r="A1492" i="2"/>
  <c r="E1492" i="2" s="1"/>
  <c r="A1493" i="2"/>
  <c r="E1493" i="2" s="1"/>
  <c r="A1494" i="2"/>
  <c r="E1494" i="2" s="1"/>
  <c r="A1495" i="2"/>
  <c r="E1495" i="2" s="1"/>
  <c r="A1496" i="2"/>
  <c r="E1496" i="2" s="1"/>
  <c r="A1497" i="2"/>
  <c r="E1497" i="2" s="1"/>
  <c r="A1498" i="2"/>
  <c r="E1498" i="2" s="1"/>
  <c r="A1499" i="2"/>
  <c r="E1499" i="2" s="1"/>
  <c r="A1500" i="2"/>
  <c r="E1500" i="2" s="1"/>
  <c r="A1501" i="2"/>
  <c r="E1501" i="2" s="1"/>
  <c r="A1502" i="2"/>
  <c r="A1503" i="2"/>
  <c r="E1503" i="2" s="1"/>
  <c r="A1504" i="2"/>
  <c r="E1504" i="2" s="1"/>
  <c r="A1505" i="2"/>
  <c r="E1505" i="2" s="1"/>
  <c r="A1506" i="2"/>
  <c r="E1506" i="2" s="1"/>
  <c r="A1507" i="2"/>
  <c r="E1507" i="2" s="1"/>
  <c r="A1508" i="2"/>
  <c r="E1508" i="2" s="1"/>
  <c r="A1509" i="2"/>
  <c r="E1509" i="2" s="1"/>
  <c r="A1510" i="2"/>
  <c r="A1511" i="2"/>
  <c r="E1511" i="2" s="1"/>
  <c r="A1512" i="2"/>
  <c r="E1512" i="2" s="1"/>
  <c r="A1513" i="2"/>
  <c r="E1513" i="2" s="1"/>
  <c r="A1514" i="2"/>
  <c r="E1514" i="2" s="1"/>
  <c r="A1515" i="2"/>
  <c r="E1515" i="2" s="1"/>
  <c r="A1516" i="2"/>
  <c r="E1516" i="2" s="1"/>
  <c r="A1517" i="2"/>
  <c r="E1517" i="2" s="1"/>
  <c r="A1518" i="2"/>
  <c r="A1519" i="2"/>
  <c r="E1519" i="2" s="1"/>
  <c r="A1520" i="2"/>
  <c r="E1520" i="2" s="1"/>
  <c r="A1521" i="2"/>
  <c r="E1521" i="2" s="1"/>
  <c r="A1522" i="2"/>
  <c r="E1522" i="2" s="1"/>
  <c r="A1523" i="2"/>
  <c r="E1523" i="2" s="1"/>
  <c r="A1524" i="2"/>
  <c r="E1524" i="2" s="1"/>
  <c r="A1525" i="2"/>
  <c r="E1525" i="2" s="1"/>
  <c r="A1526" i="2"/>
  <c r="E1526" i="2" s="1"/>
  <c r="A1527" i="2"/>
  <c r="E1527" i="2" s="1"/>
  <c r="A1528" i="2"/>
  <c r="E1528" i="2" s="1"/>
  <c r="A1529" i="2"/>
  <c r="E1529" i="2" s="1"/>
  <c r="A1530" i="2"/>
  <c r="E1530" i="2" s="1"/>
  <c r="A1531" i="2"/>
  <c r="E1531" i="2" s="1"/>
  <c r="A1532" i="2"/>
  <c r="E1532" i="2" s="1"/>
  <c r="A1533" i="2"/>
  <c r="E1533" i="2" s="1"/>
  <c r="A1534" i="2"/>
  <c r="A1535" i="2"/>
  <c r="E1535" i="2" s="1"/>
  <c r="A1536" i="2"/>
  <c r="E1536" i="2" s="1"/>
  <c r="A1537" i="2"/>
  <c r="E1537" i="2" s="1"/>
  <c r="A1538" i="2"/>
  <c r="E1538" i="2" s="1"/>
  <c r="A1539" i="2"/>
  <c r="E1539" i="2" s="1"/>
  <c r="A1540" i="2"/>
  <c r="E1540" i="2" s="1"/>
  <c r="A1541" i="2"/>
  <c r="E1541" i="2" s="1"/>
  <c r="A1542" i="2"/>
  <c r="A1543" i="2"/>
  <c r="E1543" i="2" s="1"/>
  <c r="A1544" i="2"/>
  <c r="E1544" i="2" s="1"/>
  <c r="A1545" i="2"/>
  <c r="E1545" i="2" s="1"/>
  <c r="A1546" i="2"/>
  <c r="E1546" i="2" s="1"/>
  <c r="A1547" i="2"/>
  <c r="E1547" i="2" s="1"/>
  <c r="A1548" i="2"/>
  <c r="E1548" i="2" s="1"/>
  <c r="A1549" i="2"/>
  <c r="E1549" i="2" s="1"/>
  <c r="A1550" i="2"/>
  <c r="A1551" i="2"/>
  <c r="E1551" i="2" s="1"/>
  <c r="A1552" i="2"/>
  <c r="E1552" i="2" s="1"/>
  <c r="A1553" i="2"/>
  <c r="E1553" i="2" s="1"/>
  <c r="A1554" i="2"/>
  <c r="E1554" i="2" s="1"/>
  <c r="A1555" i="2"/>
  <c r="E1555" i="2" s="1"/>
  <c r="A1556" i="2"/>
  <c r="E1556" i="2" s="1"/>
  <c r="A1557" i="2"/>
  <c r="A1558" i="2"/>
  <c r="E1558" i="2" s="1"/>
  <c r="A1559" i="2"/>
  <c r="E1559" i="2" s="1"/>
  <c r="A1560" i="2"/>
  <c r="E1560" i="2" s="1"/>
  <c r="A1561" i="2"/>
  <c r="E1561" i="2" s="1"/>
  <c r="A1562" i="2"/>
  <c r="E1562" i="2" s="1"/>
  <c r="A1563" i="2"/>
  <c r="E1563" i="2" s="1"/>
  <c r="A1564" i="2"/>
  <c r="E1564" i="2" s="1"/>
  <c r="A1565" i="2"/>
  <c r="E1565" i="2" s="1"/>
  <c r="A1566" i="2"/>
  <c r="A1567" i="2"/>
  <c r="E1567" i="2" s="1"/>
  <c r="A1568" i="2"/>
  <c r="E1568" i="2" s="1"/>
  <c r="A1569" i="2"/>
  <c r="E1569" i="2" s="1"/>
  <c r="A1570" i="2"/>
  <c r="E1570" i="2" s="1"/>
  <c r="A1571" i="2"/>
  <c r="E1571" i="2" s="1"/>
  <c r="A1572" i="2"/>
  <c r="E1572" i="2" s="1"/>
  <c r="A1573" i="2"/>
  <c r="E1573" i="2" s="1"/>
  <c r="A1574" i="2"/>
  <c r="A1575" i="2"/>
  <c r="E1575" i="2" s="1"/>
  <c r="A1576" i="2"/>
  <c r="E1576" i="2" s="1"/>
  <c r="A1577" i="2"/>
  <c r="E1577" i="2" s="1"/>
  <c r="A1578" i="2"/>
  <c r="E1578" i="2" s="1"/>
  <c r="A1579" i="2"/>
  <c r="E1579" i="2" s="1"/>
  <c r="A1580" i="2"/>
  <c r="E1580" i="2" s="1"/>
  <c r="A1581" i="2"/>
  <c r="E1581" i="2" s="1"/>
  <c r="A1582" i="2"/>
  <c r="A1583" i="2"/>
  <c r="E1583" i="2" s="1"/>
  <c r="A1584" i="2"/>
  <c r="E1584" i="2" s="1"/>
  <c r="A1585" i="2"/>
  <c r="E1585" i="2" s="1"/>
  <c r="A1586" i="2"/>
  <c r="E1586" i="2" s="1"/>
  <c r="A1587" i="2"/>
  <c r="E1587" i="2" s="1"/>
  <c r="A1588" i="2"/>
  <c r="E1588" i="2" s="1"/>
  <c r="A1589" i="2"/>
  <c r="A1590" i="2"/>
  <c r="E1590" i="2" s="1"/>
  <c r="A1591" i="2"/>
  <c r="E1591" i="2" s="1"/>
  <c r="A1592" i="2"/>
  <c r="E1592" i="2" s="1"/>
  <c r="A1593" i="2"/>
  <c r="E1593" i="2" s="1"/>
  <c r="A1594" i="2"/>
  <c r="E1594" i="2" s="1"/>
  <c r="A1595" i="2"/>
  <c r="E1595" i="2" s="1"/>
  <c r="A1596" i="2"/>
  <c r="A1597" i="2"/>
  <c r="E1597" i="2" s="1"/>
  <c r="A1598" i="2"/>
  <c r="A1599" i="2"/>
  <c r="E1599" i="2" s="1"/>
  <c r="A1600" i="2"/>
  <c r="E1600" i="2" s="1"/>
  <c r="A1601" i="2"/>
  <c r="E1601" i="2" s="1"/>
  <c r="A1602" i="2"/>
  <c r="E1602" i="2" s="1"/>
  <c r="A1603" i="2"/>
  <c r="E1603" i="2" s="1"/>
  <c r="A1604" i="2"/>
  <c r="E1604" i="2" s="1"/>
  <c r="A1605" i="2"/>
  <c r="E1605" i="2" s="1"/>
  <c r="A1606" i="2"/>
  <c r="A1607" i="2"/>
  <c r="E1607" i="2" s="1"/>
  <c r="A1608" i="2"/>
  <c r="E1608" i="2" s="1"/>
  <c r="A1609" i="2"/>
  <c r="E1609" i="2" s="1"/>
  <c r="A1610" i="2"/>
  <c r="E1610" i="2" s="1"/>
  <c r="A1611" i="2"/>
  <c r="E1611" i="2" s="1"/>
  <c r="A1612" i="2"/>
  <c r="E1612" i="2" s="1"/>
  <c r="A1613" i="2"/>
  <c r="E1613" i="2" s="1"/>
  <c r="A1614" i="2"/>
  <c r="A1615" i="2"/>
  <c r="E1615" i="2" s="1"/>
  <c r="A1616" i="2"/>
  <c r="E1616" i="2" s="1"/>
  <c r="A1617" i="2"/>
  <c r="E1617" i="2" s="1"/>
  <c r="A1618" i="2"/>
  <c r="E1618" i="2" s="1"/>
  <c r="A1619" i="2"/>
  <c r="E1619" i="2" s="1"/>
  <c r="A1620" i="2"/>
  <c r="E1620" i="2" s="1"/>
  <c r="A1621" i="2"/>
  <c r="E1621" i="2" s="1"/>
  <c r="A1622" i="2"/>
  <c r="E1622" i="2" s="1"/>
  <c r="A1623" i="2"/>
  <c r="E1623" i="2" s="1"/>
  <c r="A1624" i="2"/>
  <c r="E1624" i="2" s="1"/>
  <c r="A1625" i="2"/>
  <c r="E1625" i="2" s="1"/>
  <c r="A1626" i="2"/>
  <c r="E1626" i="2" s="1"/>
  <c r="A1627" i="2"/>
  <c r="E1627" i="2" s="1"/>
  <c r="A1628" i="2"/>
  <c r="E1628" i="2" s="1"/>
  <c r="A1629" i="2"/>
  <c r="E1629" i="2" s="1"/>
  <c r="A1630" i="2"/>
  <c r="A1631" i="2"/>
  <c r="E1631" i="2" s="1"/>
  <c r="A1632" i="2"/>
  <c r="E1632" i="2" s="1"/>
  <c r="A1633" i="2"/>
  <c r="E1633" i="2" s="1"/>
  <c r="A1634" i="2"/>
  <c r="E1634" i="2" s="1"/>
  <c r="A1635" i="2"/>
  <c r="E1635" i="2" s="1"/>
  <c r="A1636" i="2"/>
  <c r="E1636" i="2" s="1"/>
  <c r="A1637" i="2"/>
  <c r="E1637" i="2" s="1"/>
  <c r="A1638" i="2"/>
  <c r="A1639" i="2"/>
  <c r="E1639" i="2" s="1"/>
  <c r="A1640" i="2"/>
  <c r="E1640" i="2" s="1"/>
  <c r="A1641" i="2"/>
  <c r="E1641" i="2" s="1"/>
  <c r="A1642" i="2"/>
  <c r="E1642" i="2" s="1"/>
  <c r="A1643" i="2"/>
  <c r="E1643" i="2" s="1"/>
  <c r="A1644" i="2"/>
  <c r="E1644" i="2" s="1"/>
  <c r="A1645" i="2"/>
  <c r="E1645" i="2" s="1"/>
  <c r="A1646" i="2"/>
  <c r="A1647" i="2"/>
  <c r="E1647" i="2" s="1"/>
  <c r="A1648" i="2"/>
  <c r="E1648" i="2" s="1"/>
  <c r="A1649" i="2"/>
  <c r="E1649" i="2" s="1"/>
  <c r="A1650" i="2"/>
  <c r="E1650" i="2" s="1"/>
  <c r="A1651" i="2"/>
  <c r="E1651" i="2" s="1"/>
  <c r="A1652" i="2"/>
  <c r="E1652" i="2" s="1"/>
  <c r="A1653" i="2"/>
  <c r="E1653" i="2" s="1"/>
  <c r="A1654" i="2"/>
  <c r="E1654" i="2" s="1"/>
  <c r="A1655" i="2"/>
  <c r="E1655" i="2" s="1"/>
  <c r="A1656" i="2"/>
  <c r="E1656" i="2" s="1"/>
  <c r="A1657" i="2"/>
  <c r="E1657" i="2" s="1"/>
  <c r="A1658" i="2"/>
  <c r="E1658" i="2" s="1"/>
  <c r="A1659" i="2"/>
  <c r="E1659" i="2" s="1"/>
  <c r="A1660" i="2"/>
  <c r="A1661" i="2"/>
  <c r="E1661" i="2" s="1"/>
  <c r="A1662" i="2"/>
  <c r="A1663" i="2"/>
  <c r="E1663" i="2" s="1"/>
  <c r="A1664" i="2"/>
  <c r="E1664" i="2" s="1"/>
  <c r="A1665" i="2"/>
  <c r="E1665" i="2" s="1"/>
  <c r="A1666" i="2"/>
  <c r="E1666" i="2" s="1"/>
  <c r="A1667" i="2"/>
  <c r="E1667" i="2" s="1"/>
  <c r="A1668" i="2"/>
  <c r="E1668" i="2" s="1"/>
  <c r="A1669" i="2"/>
  <c r="E1669" i="2" s="1"/>
  <c r="A1670" i="2"/>
  <c r="A1671" i="2"/>
  <c r="E1671" i="2" s="1"/>
  <c r="A1672" i="2"/>
  <c r="E1672" i="2" s="1"/>
  <c r="A1673" i="2"/>
  <c r="E1673" i="2" s="1"/>
  <c r="A1674" i="2"/>
  <c r="E1674" i="2" s="1"/>
  <c r="A1675" i="2"/>
  <c r="E1675" i="2" s="1"/>
  <c r="A1676" i="2"/>
  <c r="E1676" i="2" s="1"/>
  <c r="A1677" i="2"/>
  <c r="E1677" i="2" s="1"/>
  <c r="A1678" i="2"/>
  <c r="A1679" i="2"/>
  <c r="E1679" i="2" s="1"/>
  <c r="A1680" i="2"/>
  <c r="E1680" i="2" s="1"/>
  <c r="A1681" i="2"/>
  <c r="E1681" i="2" s="1"/>
  <c r="A1682" i="2"/>
  <c r="E1682" i="2" s="1"/>
  <c r="A1683" i="2"/>
  <c r="E1683" i="2" s="1"/>
  <c r="A1684" i="2"/>
  <c r="E1684" i="2" s="1"/>
  <c r="A1685" i="2"/>
  <c r="E1685" i="2" s="1"/>
  <c r="A1686" i="2"/>
  <c r="E1686" i="2" s="1"/>
  <c r="A1687" i="2"/>
  <c r="E1687" i="2" s="1"/>
  <c r="A1688" i="2"/>
  <c r="E1688" i="2" s="1"/>
  <c r="A1689" i="2"/>
  <c r="E1689" i="2" s="1"/>
  <c r="A1690" i="2"/>
  <c r="E1690" i="2" s="1"/>
  <c r="A1691" i="2"/>
  <c r="E1691" i="2" s="1"/>
  <c r="A1692" i="2"/>
  <c r="E1692" i="2" s="1"/>
  <c r="A1693" i="2"/>
  <c r="E1693" i="2" s="1"/>
  <c r="A1694" i="2"/>
  <c r="A1695" i="2"/>
  <c r="E1695" i="2" s="1"/>
  <c r="A1696" i="2"/>
  <c r="E1696" i="2" s="1"/>
  <c r="A1697" i="2"/>
  <c r="E1697" i="2" s="1"/>
  <c r="A1698" i="2"/>
  <c r="E1698" i="2" s="1"/>
  <c r="A1699" i="2"/>
  <c r="E1699" i="2" s="1"/>
  <c r="A1700" i="2"/>
  <c r="E1700" i="2" s="1"/>
  <c r="A1701" i="2"/>
  <c r="E1701" i="2" s="1"/>
  <c r="A1702" i="2"/>
  <c r="A1703" i="2"/>
  <c r="E1703" i="2" s="1"/>
  <c r="A1704" i="2"/>
  <c r="E1704" i="2" s="1"/>
  <c r="A1705" i="2"/>
  <c r="E1705" i="2" s="1"/>
  <c r="A1706" i="2"/>
  <c r="E1706" i="2" s="1"/>
  <c r="A1707" i="2"/>
  <c r="E1707" i="2" s="1"/>
  <c r="A1708" i="2"/>
  <c r="E1708" i="2" s="1"/>
  <c r="A1709" i="2"/>
  <c r="E1709" i="2" s="1"/>
  <c r="A1710" i="2"/>
  <c r="A1711" i="2"/>
  <c r="E1711" i="2" s="1"/>
  <c r="A1712" i="2"/>
  <c r="E1712" i="2" s="1"/>
  <c r="A1713" i="2"/>
  <c r="E1713" i="2" s="1"/>
  <c r="A1714" i="2"/>
  <c r="E1714" i="2" s="1"/>
  <c r="A1715" i="2"/>
  <c r="E1715" i="2" s="1"/>
  <c r="A1716" i="2"/>
  <c r="E1716" i="2" s="1"/>
  <c r="A1717" i="2"/>
  <c r="E1717" i="2" s="1"/>
  <c r="A1718" i="2"/>
  <c r="E1718" i="2" s="1"/>
  <c r="A1719" i="2"/>
  <c r="E1719" i="2" s="1"/>
  <c r="A1720" i="2"/>
  <c r="E1720" i="2" s="1"/>
  <c r="A1721" i="2"/>
  <c r="E1721" i="2" s="1"/>
  <c r="A1722" i="2"/>
  <c r="E1722" i="2" s="1"/>
  <c r="A1723" i="2"/>
  <c r="E1723" i="2" s="1"/>
  <c r="A1724" i="2"/>
  <c r="E1724" i="2" s="1"/>
  <c r="A1725" i="2"/>
  <c r="E1725" i="2" s="1"/>
  <c r="A1726" i="2"/>
  <c r="A1727" i="2"/>
  <c r="E1727" i="2" s="1"/>
  <c r="A1728" i="2"/>
  <c r="E1728" i="2" s="1"/>
  <c r="A1729" i="2"/>
  <c r="E1729" i="2" s="1"/>
  <c r="A1730" i="2"/>
  <c r="E1730" i="2" s="1"/>
  <c r="A1731" i="2"/>
  <c r="E1731" i="2" s="1"/>
  <c r="A1732" i="2"/>
  <c r="E1732" i="2" s="1"/>
  <c r="A1733" i="2"/>
  <c r="E1733" i="2" s="1"/>
  <c r="A1734" i="2"/>
  <c r="A1735" i="2"/>
  <c r="E1735" i="2" s="1"/>
  <c r="A1736" i="2"/>
  <c r="E1736" i="2" s="1"/>
  <c r="A1737" i="2"/>
  <c r="E1737" i="2" s="1"/>
  <c r="A1738" i="2"/>
  <c r="E1738" i="2" s="1"/>
  <c r="A1739" i="2"/>
  <c r="E1739" i="2" s="1"/>
  <c r="A1740" i="2"/>
  <c r="E1740" i="2" s="1"/>
  <c r="A1741" i="2"/>
  <c r="E1741" i="2" s="1"/>
  <c r="A1742" i="2"/>
  <c r="A1743" i="2"/>
  <c r="E1743" i="2" s="1"/>
  <c r="A1744" i="2"/>
  <c r="E1744" i="2" s="1"/>
  <c r="A1745" i="2"/>
  <c r="A1746" i="2"/>
  <c r="E1746" i="2" s="1"/>
  <c r="A1747" i="2"/>
  <c r="E1747" i="2" s="1"/>
  <c r="A1748" i="2"/>
  <c r="E1748" i="2" s="1"/>
  <c r="A1749" i="2"/>
  <c r="E1749" i="2" s="1"/>
  <c r="A1750" i="2"/>
  <c r="E1750" i="2" s="1"/>
  <c r="A1751" i="2"/>
  <c r="E1751" i="2" s="1"/>
  <c r="A1752" i="2"/>
  <c r="E1752" i="2" s="1"/>
  <c r="A1753" i="2"/>
  <c r="E1753" i="2" s="1"/>
  <c r="A1754" i="2"/>
  <c r="E1754" i="2" s="1"/>
  <c r="A1755" i="2"/>
  <c r="E1755" i="2" s="1"/>
  <c r="A1756" i="2"/>
  <c r="E1756" i="2" s="1"/>
  <c r="A1757" i="2"/>
  <c r="E1757" i="2" s="1"/>
  <c r="A1758" i="2"/>
  <c r="A1759" i="2"/>
  <c r="E1759" i="2" s="1"/>
  <c r="A1760" i="2"/>
  <c r="E1760" i="2" s="1"/>
  <c r="A1761" i="2"/>
  <c r="E1761" i="2" s="1"/>
  <c r="A1762" i="2"/>
  <c r="E1762" i="2" s="1"/>
  <c r="A1763" i="2"/>
  <c r="E1763" i="2" s="1"/>
  <c r="A1764" i="2"/>
  <c r="E1764" i="2" s="1"/>
  <c r="A1765" i="2"/>
  <c r="E1765" i="2" s="1"/>
  <c r="A1766" i="2"/>
  <c r="A1767" i="2"/>
  <c r="E1767" i="2" s="1"/>
  <c r="A1768" i="2"/>
  <c r="E1768" i="2" s="1"/>
  <c r="A1769" i="2"/>
  <c r="E1769" i="2" s="1"/>
  <c r="A1770" i="2"/>
  <c r="E1770" i="2" s="1"/>
  <c r="A1771" i="2"/>
  <c r="E1771" i="2" s="1"/>
  <c r="A1772" i="2"/>
  <c r="E1772" i="2" s="1"/>
  <c r="A1773" i="2"/>
  <c r="E1773" i="2" s="1"/>
  <c r="A1774" i="2"/>
  <c r="A1775" i="2"/>
  <c r="E1775" i="2" s="1"/>
  <c r="A1776" i="2"/>
  <c r="E1776" i="2" s="1"/>
  <c r="A1777" i="2"/>
  <c r="E1777" i="2" s="1"/>
  <c r="A1778" i="2"/>
  <c r="E1778" i="2" s="1"/>
  <c r="A1779" i="2"/>
  <c r="E1779" i="2" s="1"/>
  <c r="A1780" i="2"/>
  <c r="E1780" i="2" s="1"/>
  <c r="A1781" i="2"/>
  <c r="E1781" i="2" s="1"/>
  <c r="A1782" i="2"/>
  <c r="E1782" i="2" s="1"/>
  <c r="A1783" i="2"/>
  <c r="E1783" i="2" s="1"/>
  <c r="A1784" i="2"/>
  <c r="E1784" i="2" s="1"/>
  <c r="A1785" i="2"/>
  <c r="E1785" i="2" s="1"/>
  <c r="A1786" i="2"/>
  <c r="E1786" i="2" s="1"/>
  <c r="A1787" i="2"/>
  <c r="E1787" i="2" s="1"/>
  <c r="A1788" i="2"/>
  <c r="E1788" i="2" s="1"/>
  <c r="A1789" i="2"/>
  <c r="E1789" i="2" s="1"/>
  <c r="A1790" i="2"/>
  <c r="A1791" i="2"/>
  <c r="E1791" i="2" s="1"/>
  <c r="A1792" i="2"/>
  <c r="E1792" i="2" s="1"/>
  <c r="A1793" i="2"/>
  <c r="E1793" i="2" s="1"/>
  <c r="A1794" i="2"/>
  <c r="E1794" i="2" s="1"/>
  <c r="A1795" i="2"/>
  <c r="E1795" i="2" s="1"/>
  <c r="A1796" i="2"/>
  <c r="E1796" i="2" s="1"/>
  <c r="A1797" i="2"/>
  <c r="E1797" i="2" s="1"/>
  <c r="A1798" i="2"/>
  <c r="A1799" i="2"/>
  <c r="E1799" i="2" s="1"/>
  <c r="A1800" i="2"/>
  <c r="E1800" i="2" s="1"/>
  <c r="A1801" i="2"/>
  <c r="E1801" i="2" s="1"/>
  <c r="A1802" i="2"/>
  <c r="E1802" i="2" s="1"/>
  <c r="A1803" i="2"/>
  <c r="E1803" i="2" s="1"/>
  <c r="A1804" i="2"/>
  <c r="E1804" i="2" s="1"/>
  <c r="A1805" i="2"/>
  <c r="E1805" i="2" s="1"/>
  <c r="A1806" i="2"/>
  <c r="A1807" i="2"/>
  <c r="E1807" i="2" s="1"/>
  <c r="A1808" i="2"/>
  <c r="E1808" i="2" s="1"/>
  <c r="A1809" i="2"/>
  <c r="E1809" i="2" s="1"/>
  <c r="A1810" i="2"/>
  <c r="E1810" i="2" s="1"/>
  <c r="A1811" i="2"/>
  <c r="E1811" i="2" s="1"/>
  <c r="A1812" i="2"/>
  <c r="E1812" i="2" s="1"/>
  <c r="A1813" i="2"/>
  <c r="E1813" i="2" s="1"/>
  <c r="A1814" i="2"/>
  <c r="E1814" i="2" s="1"/>
  <c r="A1815" i="2"/>
  <c r="E1815" i="2" s="1"/>
  <c r="A1816" i="2"/>
  <c r="E1816" i="2" s="1"/>
  <c r="A1817" i="2"/>
  <c r="E1817" i="2" s="1"/>
  <c r="A1818" i="2"/>
  <c r="E1818" i="2" s="1"/>
  <c r="A1819" i="2"/>
  <c r="E1819" i="2" s="1"/>
  <c r="A1820" i="2"/>
  <c r="E1820" i="2" s="1"/>
  <c r="A1821" i="2"/>
  <c r="E1821" i="2" s="1"/>
  <c r="A1822" i="2"/>
  <c r="A1823" i="2"/>
  <c r="E1823" i="2" s="1"/>
  <c r="A1824" i="2"/>
  <c r="E1824" i="2" s="1"/>
  <c r="A1825" i="2"/>
  <c r="E1825" i="2" s="1"/>
  <c r="A1826" i="2"/>
  <c r="E1826" i="2" s="1"/>
  <c r="A1827" i="2"/>
  <c r="E1827" i="2" s="1"/>
  <c r="A1828" i="2"/>
  <c r="E1828" i="2" s="1"/>
  <c r="A1829" i="2"/>
  <c r="E1829" i="2" s="1"/>
  <c r="A1830" i="2"/>
  <c r="A1831" i="2"/>
  <c r="E1831" i="2" s="1"/>
  <c r="A1832" i="2"/>
  <c r="E1832" i="2" s="1"/>
  <c r="A1833" i="2"/>
  <c r="E1833" i="2" s="1"/>
  <c r="A1834" i="2"/>
  <c r="E1834" i="2" s="1"/>
  <c r="A1835" i="2"/>
  <c r="E1835" i="2" s="1"/>
  <c r="A1836" i="2"/>
  <c r="E1836" i="2" s="1"/>
  <c r="A1837" i="2"/>
  <c r="E1837" i="2" s="1"/>
  <c r="A1838" i="2"/>
  <c r="A1839" i="2"/>
  <c r="E1839" i="2" s="1"/>
  <c r="A1840" i="2"/>
  <c r="E1840" i="2" s="1"/>
  <c r="A1841" i="2"/>
  <c r="E1841" i="2" s="1"/>
  <c r="A1842" i="2"/>
  <c r="E1842" i="2" s="1"/>
  <c r="A1843" i="2"/>
  <c r="E1843" i="2" s="1"/>
  <c r="A1844" i="2"/>
  <c r="E1844" i="2" s="1"/>
  <c r="A1845" i="2"/>
  <c r="A1846" i="2"/>
  <c r="E1846" i="2" s="1"/>
  <c r="A1847" i="2"/>
  <c r="E1847" i="2" s="1"/>
  <c r="A1848" i="2"/>
  <c r="E1848" i="2" s="1"/>
  <c r="A1849" i="2"/>
  <c r="E1849" i="2" s="1"/>
  <c r="A1850" i="2"/>
  <c r="E1850" i="2" s="1"/>
  <c r="A1851" i="2"/>
  <c r="E1851" i="2" s="1"/>
  <c r="A1852" i="2"/>
  <c r="A1853" i="2"/>
  <c r="E1853" i="2" s="1"/>
  <c r="A1854" i="2"/>
  <c r="A1855" i="2"/>
  <c r="E1855" i="2" s="1"/>
  <c r="A1856" i="2"/>
  <c r="E1856" i="2" s="1"/>
  <c r="A1857" i="2"/>
  <c r="E1857" i="2" s="1"/>
  <c r="A1858" i="2"/>
  <c r="E1858" i="2" s="1"/>
  <c r="A1859" i="2"/>
  <c r="E1859" i="2" s="1"/>
  <c r="A1860" i="2"/>
  <c r="E1860" i="2" s="1"/>
  <c r="A1861" i="2"/>
  <c r="E1861" i="2" s="1"/>
  <c r="A1862" i="2"/>
  <c r="A1863" i="2"/>
  <c r="E1863" i="2" s="1"/>
  <c r="A1864" i="2"/>
  <c r="E1864" i="2" s="1"/>
  <c r="A1865" i="2"/>
  <c r="E1865" i="2" s="1"/>
  <c r="A1866" i="2"/>
  <c r="E1866" i="2" s="1"/>
  <c r="A1867" i="2"/>
  <c r="E1867" i="2" s="1"/>
  <c r="A1868" i="2"/>
  <c r="E1868" i="2" s="1"/>
  <c r="A1869" i="2"/>
  <c r="E1869" i="2" s="1"/>
  <c r="A1870" i="2"/>
  <c r="A1871" i="2"/>
  <c r="E1871" i="2" s="1"/>
  <c r="A1872" i="2"/>
  <c r="E1872" i="2" s="1"/>
  <c r="A1873" i="2"/>
  <c r="E1873" i="2" s="1"/>
  <c r="A1874" i="2"/>
  <c r="E1874" i="2" s="1"/>
  <c r="A1875" i="2"/>
  <c r="E1875" i="2" s="1"/>
  <c r="A1876" i="2"/>
  <c r="E1876" i="2" s="1"/>
  <c r="A1877" i="2"/>
  <c r="A1878" i="2"/>
  <c r="E1878" i="2" s="1"/>
  <c r="A1879" i="2"/>
  <c r="E1879" i="2" s="1"/>
  <c r="A1880" i="2"/>
  <c r="E1880" i="2" s="1"/>
  <c r="A1881" i="2"/>
  <c r="E1881" i="2" s="1"/>
  <c r="A1882" i="2"/>
  <c r="E1882" i="2" s="1"/>
  <c r="A1883" i="2"/>
  <c r="E1883" i="2" s="1"/>
  <c r="A1884" i="2"/>
  <c r="E1884" i="2" s="1"/>
  <c r="A1885" i="2"/>
  <c r="E1885" i="2" s="1"/>
  <c r="A1886" i="2"/>
  <c r="A1887" i="2"/>
  <c r="E1887" i="2" s="1"/>
  <c r="A1888" i="2"/>
  <c r="E1888" i="2" s="1"/>
  <c r="A1889" i="2"/>
  <c r="E1889" i="2" s="1"/>
  <c r="A1890" i="2"/>
  <c r="E1890" i="2" s="1"/>
  <c r="A1891" i="2"/>
  <c r="E1891" i="2" s="1"/>
  <c r="A1892" i="2"/>
  <c r="E1892" i="2" s="1"/>
  <c r="A1893" i="2"/>
  <c r="E1893" i="2" s="1"/>
  <c r="A1894" i="2"/>
  <c r="A1895" i="2"/>
  <c r="E1895" i="2" s="1"/>
  <c r="A1896" i="2"/>
  <c r="E1896" i="2" s="1"/>
  <c r="A1897" i="2"/>
  <c r="E1897" i="2" s="1"/>
  <c r="A1898" i="2"/>
  <c r="E1898" i="2" s="1"/>
  <c r="A1899" i="2"/>
  <c r="E1899" i="2" s="1"/>
  <c r="A1900" i="2"/>
  <c r="E1900" i="2" s="1"/>
  <c r="A1901" i="2"/>
  <c r="E1901" i="2" s="1"/>
  <c r="A1902" i="2"/>
  <c r="A1903" i="2"/>
  <c r="E1903" i="2" s="1"/>
  <c r="A1904" i="2"/>
  <c r="E1904" i="2" s="1"/>
  <c r="A1905" i="2"/>
  <c r="E1905" i="2" s="1"/>
  <c r="A1906" i="2"/>
  <c r="E1906" i="2" s="1"/>
  <c r="A1907" i="2"/>
  <c r="E1907" i="2" s="1"/>
  <c r="A1908" i="2"/>
  <c r="E1908" i="2" s="1"/>
  <c r="A1909" i="2"/>
  <c r="E1909" i="2" s="1"/>
  <c r="A1910" i="2"/>
  <c r="E1910" i="2" s="1"/>
  <c r="A1911" i="2"/>
  <c r="E1911" i="2" s="1"/>
  <c r="A1912" i="2"/>
  <c r="E1912" i="2" s="1"/>
  <c r="A1913" i="2"/>
  <c r="E1913" i="2" s="1"/>
  <c r="A1914" i="2"/>
  <c r="E1914" i="2" s="1"/>
  <c r="A1915" i="2"/>
  <c r="E1915" i="2" s="1"/>
  <c r="A1916" i="2"/>
  <c r="E1916" i="2" s="1"/>
  <c r="A1917" i="2"/>
  <c r="E1917" i="2" s="1"/>
  <c r="A1918" i="2"/>
  <c r="A1919" i="2"/>
  <c r="E1919" i="2" s="1"/>
  <c r="A1920" i="2"/>
  <c r="E1920" i="2" s="1"/>
  <c r="A1921" i="2"/>
  <c r="E1921" i="2" s="1"/>
  <c r="A1922" i="2"/>
  <c r="E1922" i="2" s="1"/>
  <c r="A1923" i="2"/>
  <c r="E1923" i="2" s="1"/>
  <c r="A1924" i="2"/>
  <c r="E1924" i="2" s="1"/>
  <c r="A1925" i="2"/>
  <c r="E1925" i="2" s="1"/>
  <c r="A1926" i="2"/>
  <c r="A1927" i="2"/>
  <c r="E1927" i="2" s="1"/>
  <c r="A1928" i="2"/>
  <c r="E1928" i="2" s="1"/>
  <c r="A1929" i="2"/>
  <c r="E1929" i="2" s="1"/>
  <c r="A1930" i="2"/>
  <c r="E1930" i="2" s="1"/>
  <c r="A1931" i="2"/>
  <c r="E1931" i="2" s="1"/>
  <c r="A1932" i="2"/>
  <c r="E1932" i="2" s="1"/>
  <c r="A1933" i="2"/>
  <c r="E1933" i="2" s="1"/>
  <c r="A1934" i="2"/>
  <c r="A1935" i="2"/>
  <c r="E1935" i="2" s="1"/>
  <c r="A1936" i="2"/>
  <c r="E1936" i="2" s="1"/>
  <c r="A1937" i="2"/>
  <c r="E1937" i="2" s="1"/>
  <c r="A1938" i="2"/>
  <c r="E1938" i="2" s="1"/>
  <c r="A1939" i="2"/>
  <c r="E1939" i="2" s="1"/>
  <c r="A1940" i="2"/>
  <c r="E1940" i="2" s="1"/>
  <c r="A1941" i="2"/>
  <c r="A1942" i="2"/>
  <c r="E1942" i="2" s="1"/>
  <c r="A1943" i="2"/>
  <c r="E1943" i="2" s="1"/>
  <c r="A1944" i="2"/>
  <c r="E1944" i="2" s="1"/>
  <c r="A1945" i="2"/>
  <c r="E1945" i="2" s="1"/>
  <c r="A1946" i="2"/>
  <c r="E1946" i="2" s="1"/>
  <c r="A1947" i="2"/>
  <c r="E1947" i="2" s="1"/>
  <c r="A1948" i="2"/>
  <c r="E1948" i="2" s="1"/>
  <c r="A1949" i="2"/>
  <c r="E1949" i="2" s="1"/>
  <c r="A1950" i="2"/>
  <c r="A1951" i="2"/>
  <c r="E1951" i="2" s="1"/>
  <c r="A1952" i="2"/>
  <c r="E1952" i="2" s="1"/>
  <c r="A1953" i="2"/>
  <c r="E1953" i="2" s="1"/>
  <c r="A1954" i="2"/>
  <c r="E1954" i="2" s="1"/>
  <c r="A1955" i="2"/>
  <c r="E1955" i="2" s="1"/>
  <c r="A1956" i="2"/>
  <c r="E1956" i="2" s="1"/>
  <c r="A1957" i="2"/>
  <c r="E1957" i="2" s="1"/>
  <c r="A1958" i="2"/>
  <c r="A1959" i="2"/>
  <c r="E1959" i="2" s="1"/>
  <c r="A1960" i="2"/>
  <c r="E1960" i="2" s="1"/>
  <c r="A1961" i="2"/>
  <c r="E1961" i="2" s="1"/>
  <c r="A1962" i="2"/>
  <c r="E1962" i="2" s="1"/>
  <c r="A1963" i="2"/>
  <c r="E1963" i="2" s="1"/>
  <c r="A1964" i="2"/>
  <c r="E1964" i="2" s="1"/>
  <c r="A1965" i="2"/>
  <c r="E1965" i="2" s="1"/>
  <c r="A1966" i="2"/>
  <c r="A1967" i="2"/>
  <c r="E1967" i="2" s="1"/>
  <c r="A1968" i="2"/>
  <c r="E1968" i="2" s="1"/>
  <c r="A1969" i="2"/>
  <c r="E1969" i="2" s="1"/>
  <c r="A1970" i="2"/>
  <c r="E1970" i="2" s="1"/>
  <c r="A1971" i="2"/>
  <c r="E1971" i="2" s="1"/>
  <c r="A1972" i="2"/>
  <c r="E1972" i="2" s="1"/>
  <c r="A1973" i="2"/>
  <c r="A1974" i="2"/>
  <c r="E1974" i="2" s="1"/>
  <c r="A1975" i="2"/>
  <c r="E1975" i="2" s="1"/>
  <c r="A1976" i="2"/>
  <c r="E1976" i="2" s="1"/>
  <c r="A1977" i="2"/>
  <c r="E1977" i="2" s="1"/>
  <c r="A1978" i="2"/>
  <c r="E1978" i="2" s="1"/>
  <c r="A1979" i="2"/>
  <c r="E1979" i="2" s="1"/>
  <c r="A1980" i="2"/>
  <c r="A1981" i="2"/>
  <c r="E1981" i="2" s="1"/>
  <c r="A1982" i="2"/>
  <c r="A1983" i="2"/>
  <c r="E1983" i="2" s="1"/>
  <c r="A1984" i="2"/>
  <c r="E1984" i="2" s="1"/>
  <c r="A1985" i="2"/>
  <c r="E1985" i="2" s="1"/>
  <c r="A1986" i="2"/>
  <c r="E1986" i="2" s="1"/>
  <c r="A1987" i="2"/>
  <c r="E1987" i="2" s="1"/>
  <c r="A1988" i="2"/>
  <c r="E1988" i="2" s="1"/>
  <c r="A1989" i="2"/>
  <c r="E1989" i="2" s="1"/>
  <c r="A1990" i="2"/>
  <c r="A1991" i="2"/>
  <c r="E1991" i="2" s="1"/>
  <c r="A1992" i="2"/>
  <c r="E1992" i="2" s="1"/>
  <c r="A1993" i="2"/>
  <c r="E1993" i="2" s="1"/>
  <c r="A1994" i="2"/>
  <c r="E1994" i="2" s="1"/>
  <c r="A1995" i="2"/>
  <c r="E1995" i="2" s="1"/>
  <c r="A1996" i="2"/>
  <c r="E1996" i="2" s="1"/>
  <c r="A1997" i="2"/>
  <c r="E1997" i="2" s="1"/>
  <c r="A1998" i="2"/>
  <c r="A1999" i="2"/>
  <c r="E1999" i="2" s="1"/>
  <c r="A2000" i="2"/>
  <c r="E2000" i="2" s="1"/>
  <c r="A2001" i="2"/>
  <c r="A2002" i="2"/>
  <c r="E2002" i="2" s="1"/>
  <c r="A2003" i="2"/>
  <c r="E2003" i="2" s="1"/>
  <c r="A2004" i="2"/>
  <c r="E2004" i="2" s="1"/>
  <c r="A2005" i="2"/>
  <c r="E2005" i="2" s="1"/>
  <c r="A2006" i="2"/>
  <c r="E2006" i="2" s="1"/>
  <c r="A2007" i="2"/>
  <c r="E2007" i="2" s="1"/>
  <c r="A2008" i="2"/>
  <c r="E2008" i="2" s="1"/>
  <c r="A2009" i="2"/>
  <c r="E2009" i="2" s="1"/>
  <c r="A2010" i="2"/>
  <c r="E2010" i="2" s="1"/>
  <c r="A2011" i="2"/>
  <c r="E2011" i="2" s="1"/>
  <c r="A2012" i="2"/>
  <c r="E2012" i="2" s="1"/>
  <c r="A2013" i="2"/>
  <c r="E2013" i="2" s="1"/>
  <c r="A2014" i="2"/>
  <c r="A2015" i="2"/>
  <c r="E2015" i="2" s="1"/>
  <c r="A2016" i="2"/>
  <c r="E2016" i="2" s="1"/>
  <c r="A2017" i="2"/>
  <c r="E2017" i="2" s="1"/>
  <c r="A2018" i="2"/>
  <c r="E2018" i="2" s="1"/>
  <c r="A2019" i="2"/>
  <c r="E2019" i="2" s="1"/>
  <c r="A2020" i="2"/>
  <c r="E2020" i="2" s="1"/>
  <c r="A2021" i="2"/>
  <c r="E2021" i="2" s="1"/>
  <c r="A2022" i="2"/>
  <c r="A2023" i="2"/>
  <c r="E2023" i="2" s="1"/>
  <c r="A2024" i="2"/>
  <c r="E2024" i="2" s="1"/>
  <c r="A2025" i="2"/>
  <c r="E2025" i="2" s="1"/>
  <c r="A2026" i="2"/>
  <c r="E2026" i="2" s="1"/>
  <c r="A2027" i="2"/>
  <c r="E2027" i="2" s="1"/>
  <c r="A2028" i="2"/>
  <c r="E2028" i="2" s="1"/>
  <c r="A2029" i="2"/>
  <c r="E2029" i="2" s="1"/>
  <c r="A2030" i="2"/>
  <c r="A2031" i="2"/>
  <c r="E2031" i="2" s="1"/>
  <c r="A2032" i="2"/>
  <c r="E2032" i="2" s="1"/>
  <c r="A2033" i="2"/>
  <c r="E2033" i="2" s="1"/>
  <c r="A2034" i="2"/>
  <c r="E2034" i="2" s="1"/>
  <c r="A2035" i="2"/>
  <c r="E2035" i="2" s="1"/>
  <c r="A2036" i="2"/>
  <c r="E2036" i="2" s="1"/>
  <c r="A2037" i="2"/>
  <c r="E2037" i="2" s="1"/>
  <c r="A2038" i="2"/>
  <c r="E2038" i="2" s="1"/>
  <c r="A2039" i="2"/>
  <c r="E2039" i="2" s="1"/>
  <c r="A2040" i="2"/>
  <c r="E2040" i="2" s="1"/>
  <c r="A2041" i="2"/>
  <c r="E2041" i="2" s="1"/>
  <c r="A2042" i="2"/>
  <c r="E2042" i="2" s="1"/>
  <c r="A2043" i="2"/>
  <c r="E2043" i="2" s="1"/>
  <c r="A2044" i="2"/>
  <c r="E2044" i="2" s="1"/>
  <c r="A2045" i="2"/>
  <c r="E2045" i="2" s="1"/>
  <c r="A2046" i="2"/>
  <c r="A2047" i="2"/>
  <c r="E2047" i="2" s="1"/>
  <c r="A2048" i="2"/>
  <c r="E2048" i="2" s="1"/>
  <c r="A2049" i="2"/>
  <c r="E2049" i="2" s="1"/>
  <c r="A2050" i="2"/>
  <c r="E2050" i="2" s="1"/>
  <c r="A2051" i="2"/>
  <c r="E2051" i="2" s="1"/>
  <c r="A2052" i="2"/>
  <c r="E2052" i="2" s="1"/>
  <c r="A2053" i="2"/>
  <c r="E2053" i="2" s="1"/>
  <c r="A2054" i="2"/>
  <c r="A2055" i="2"/>
  <c r="E2055" i="2" s="1"/>
  <c r="A2056" i="2"/>
  <c r="E2056" i="2" s="1"/>
  <c r="A2057" i="2"/>
  <c r="E2057" i="2" s="1"/>
  <c r="A2058" i="2"/>
  <c r="E2058" i="2" s="1"/>
  <c r="A2059" i="2"/>
  <c r="E2059" i="2" s="1"/>
  <c r="A2060" i="2"/>
  <c r="E2060" i="2" s="1"/>
  <c r="A2061" i="2"/>
  <c r="E2061" i="2" s="1"/>
  <c r="A2062" i="2"/>
  <c r="A2063" i="2"/>
  <c r="E2063" i="2" s="1"/>
  <c r="A2064" i="2"/>
  <c r="E2064" i="2" s="1"/>
  <c r="A2065" i="2"/>
  <c r="E2065" i="2" s="1"/>
  <c r="A2066" i="2"/>
  <c r="E2066" i="2" s="1"/>
  <c r="A2067" i="2"/>
  <c r="E2067" i="2" s="1"/>
  <c r="A2068" i="2"/>
  <c r="E2068" i="2" s="1"/>
  <c r="A2069" i="2"/>
  <c r="E2069" i="2" s="1"/>
  <c r="A2070" i="2"/>
  <c r="E2070" i="2" s="1"/>
  <c r="A2071" i="2"/>
  <c r="E2071" i="2" s="1"/>
  <c r="A2072" i="2"/>
  <c r="E2072" i="2" s="1"/>
  <c r="A2073" i="2"/>
  <c r="E2073" i="2" s="1"/>
  <c r="A2074" i="2"/>
  <c r="E2074" i="2" s="1"/>
  <c r="A2075" i="2"/>
  <c r="E2075" i="2" s="1"/>
  <c r="A2076" i="2"/>
  <c r="E2076" i="2" s="1"/>
  <c r="A2077" i="2"/>
  <c r="E2077" i="2" s="1"/>
  <c r="A2078" i="2"/>
  <c r="A2079" i="2"/>
  <c r="E2079" i="2" s="1"/>
  <c r="A2080" i="2"/>
  <c r="E2080" i="2" s="1"/>
  <c r="A2081" i="2"/>
  <c r="E2081" i="2" s="1"/>
  <c r="A2082" i="2"/>
  <c r="E2082" i="2" s="1"/>
  <c r="A2083" i="2"/>
  <c r="E2083" i="2" s="1"/>
  <c r="A2084" i="2"/>
  <c r="E2084" i="2" s="1"/>
  <c r="A2085" i="2"/>
  <c r="E2085" i="2" s="1"/>
  <c r="A2086" i="2"/>
  <c r="A2087" i="2"/>
  <c r="E2087" i="2" s="1"/>
  <c r="A2088" i="2"/>
  <c r="E2088" i="2" s="1"/>
  <c r="A2089" i="2"/>
  <c r="E2089" i="2" s="1"/>
  <c r="A2090" i="2"/>
  <c r="E2090" i="2" s="1"/>
  <c r="A2091" i="2"/>
  <c r="E2091" i="2" s="1"/>
  <c r="A2092" i="2"/>
  <c r="E2092" i="2" s="1"/>
  <c r="A2093" i="2"/>
  <c r="E2093" i="2" s="1"/>
  <c r="A2094" i="2"/>
  <c r="A2095" i="2"/>
  <c r="E2095" i="2" s="1"/>
  <c r="A2096" i="2"/>
  <c r="E2096" i="2" s="1"/>
  <c r="A2097" i="2"/>
  <c r="E2097" i="2" s="1"/>
  <c r="A2098" i="2"/>
  <c r="E2098" i="2" s="1"/>
  <c r="A2099" i="2"/>
  <c r="E2099" i="2" s="1"/>
  <c r="A2100" i="2"/>
  <c r="E2100" i="2" s="1"/>
  <c r="A2101" i="2"/>
  <c r="E2101" i="2" s="1"/>
  <c r="A2102" i="2"/>
  <c r="E2102" i="2" s="1"/>
  <c r="A2103" i="2"/>
  <c r="E2103" i="2" s="1"/>
  <c r="A2104" i="2"/>
  <c r="E2104" i="2" s="1"/>
  <c r="A2105" i="2"/>
  <c r="E2105" i="2" s="1"/>
  <c r="A2106" i="2"/>
  <c r="E2106" i="2" s="1"/>
  <c r="A2107" i="2"/>
  <c r="E2107" i="2" s="1"/>
  <c r="A2108" i="2"/>
  <c r="A2109" i="2"/>
  <c r="E2109" i="2" s="1"/>
  <c r="A2110" i="2"/>
  <c r="A2111" i="2"/>
  <c r="E2111" i="2" s="1"/>
  <c r="A2112" i="2"/>
  <c r="E2112" i="2" s="1"/>
  <c r="A2113" i="2"/>
  <c r="E2113" i="2" s="1"/>
  <c r="A2114" i="2"/>
  <c r="E2114" i="2" s="1"/>
  <c r="A2115" i="2"/>
  <c r="E2115" i="2" s="1"/>
  <c r="A2116" i="2"/>
  <c r="E2116" i="2" s="1"/>
  <c r="A2117" i="2"/>
  <c r="E2117" i="2" s="1"/>
  <c r="A2118" i="2"/>
  <c r="A2119" i="2"/>
  <c r="E2119" i="2" s="1"/>
  <c r="A2120" i="2"/>
  <c r="E2120" i="2" s="1"/>
  <c r="A2121" i="2"/>
  <c r="E2121" i="2" s="1"/>
  <c r="A2122" i="2"/>
  <c r="E2122" i="2" s="1"/>
  <c r="A2123" i="2"/>
  <c r="E2123" i="2" s="1"/>
  <c r="A2124" i="2"/>
  <c r="E2124" i="2" s="1"/>
  <c r="A2125" i="2"/>
  <c r="E2125" i="2" s="1"/>
  <c r="A2126" i="2"/>
  <c r="A2127" i="2"/>
  <c r="E2127" i="2" s="1"/>
  <c r="A2128" i="2"/>
  <c r="E2128" i="2" s="1"/>
  <c r="A2129" i="2"/>
  <c r="E2129" i="2" s="1"/>
  <c r="A2130" i="2"/>
  <c r="E2130" i="2" s="1"/>
  <c r="A2131" i="2"/>
  <c r="E2131" i="2" s="1"/>
  <c r="A2132" i="2"/>
  <c r="E2132" i="2" s="1"/>
  <c r="A2133" i="2"/>
  <c r="E2133" i="2" s="1"/>
  <c r="A2134" i="2"/>
  <c r="E2134" i="2" s="1"/>
  <c r="A2135" i="2"/>
  <c r="E2135" i="2" s="1"/>
  <c r="A2136" i="2"/>
  <c r="E2136" i="2" s="1"/>
  <c r="A2137" i="2"/>
  <c r="E2137" i="2" s="1"/>
  <c r="A2138" i="2"/>
  <c r="E2138" i="2" s="1"/>
  <c r="A2139" i="2"/>
  <c r="E2139" i="2" s="1"/>
  <c r="A2140" i="2"/>
  <c r="E2140" i="2" s="1"/>
  <c r="A2141" i="2"/>
  <c r="E2141" i="2" s="1"/>
  <c r="A2142" i="2"/>
  <c r="A2143" i="2"/>
  <c r="E2143" i="2" s="1"/>
  <c r="A2144" i="2"/>
  <c r="E2144" i="2" s="1"/>
  <c r="A2145" i="2"/>
  <c r="E2145" i="2" s="1"/>
  <c r="A2146" i="2"/>
  <c r="E2146" i="2" s="1"/>
  <c r="A2147" i="2"/>
  <c r="E2147" i="2" s="1"/>
  <c r="A2148" i="2"/>
  <c r="E2148" i="2" s="1"/>
  <c r="A2149" i="2"/>
  <c r="E2149" i="2" s="1"/>
  <c r="A2150" i="2"/>
  <c r="A2151" i="2"/>
  <c r="E2151" i="2" s="1"/>
  <c r="A2152" i="2"/>
  <c r="E2152" i="2" s="1"/>
  <c r="A2153" i="2"/>
  <c r="E2153" i="2" s="1"/>
  <c r="A2154" i="2"/>
  <c r="E2154" i="2" s="1"/>
  <c r="A2155" i="2"/>
  <c r="E2155" i="2" s="1"/>
  <c r="A2156" i="2"/>
  <c r="E2156" i="2" s="1"/>
  <c r="A2157" i="2"/>
  <c r="E2157" i="2" s="1"/>
  <c r="A2158" i="2"/>
  <c r="A2159" i="2"/>
  <c r="E2159" i="2" s="1"/>
  <c r="A2160" i="2"/>
  <c r="E2160" i="2" s="1"/>
  <c r="A2161" i="2"/>
  <c r="E2161" i="2" s="1"/>
  <c r="A2162" i="2"/>
  <c r="E2162" i="2" s="1"/>
  <c r="A2163" i="2"/>
  <c r="E2163" i="2" s="1"/>
  <c r="A2164" i="2"/>
  <c r="E2164" i="2" s="1"/>
  <c r="A2165" i="2"/>
  <c r="E2165" i="2" s="1"/>
  <c r="A2166" i="2"/>
  <c r="E2166" i="2" s="1"/>
  <c r="A2167" i="2"/>
  <c r="E2167" i="2" s="1"/>
  <c r="A2168" i="2"/>
  <c r="E2168" i="2" s="1"/>
  <c r="A2169" i="2"/>
  <c r="E2169" i="2" s="1"/>
  <c r="A2170" i="2"/>
  <c r="E2170" i="2" s="1"/>
  <c r="A2171" i="2"/>
  <c r="E2171" i="2" s="1"/>
  <c r="A2172" i="2"/>
  <c r="E2172" i="2" s="1"/>
  <c r="A2173" i="2"/>
  <c r="E2173" i="2" s="1"/>
  <c r="A2174" i="2"/>
  <c r="A2175" i="2"/>
  <c r="E2175" i="2" s="1"/>
  <c r="A2176" i="2"/>
  <c r="E2176" i="2" s="1"/>
  <c r="A2177" i="2"/>
  <c r="E2177" i="2" s="1"/>
  <c r="A2178" i="2"/>
  <c r="E2178" i="2" s="1"/>
  <c r="A2179" i="2"/>
  <c r="E2179" i="2" s="1"/>
  <c r="A2180" i="2"/>
  <c r="E2180" i="2" s="1"/>
  <c r="A2181" i="2"/>
  <c r="E2181" i="2" s="1"/>
  <c r="A2182" i="2"/>
  <c r="A2183" i="2"/>
  <c r="E2183" i="2" s="1"/>
  <c r="A2184" i="2"/>
  <c r="E2184" i="2" s="1"/>
  <c r="A2185" i="2"/>
  <c r="E2185" i="2" s="1"/>
  <c r="A2186" i="2"/>
  <c r="E2186" i="2" s="1"/>
  <c r="A2187" i="2"/>
  <c r="E2187" i="2" s="1"/>
  <c r="A2188" i="2"/>
  <c r="E2188" i="2" s="1"/>
  <c r="A2189" i="2"/>
  <c r="E2189" i="2" s="1"/>
  <c r="A2190" i="2"/>
  <c r="A2191" i="2"/>
  <c r="E2191" i="2" s="1"/>
  <c r="A2192" i="2"/>
  <c r="E2192" i="2" s="1"/>
  <c r="A2193" i="2"/>
  <c r="A2194" i="2"/>
  <c r="E2194" i="2" s="1"/>
  <c r="A2195" i="2"/>
  <c r="E2195" i="2" s="1"/>
  <c r="A2196" i="2"/>
  <c r="E2196" i="2" s="1"/>
  <c r="A2197" i="2"/>
  <c r="E2197" i="2" s="1"/>
  <c r="A2198" i="2"/>
  <c r="E2198" i="2" s="1"/>
  <c r="A2199" i="2"/>
  <c r="E2199" i="2" s="1"/>
  <c r="A2200" i="2"/>
  <c r="E2200" i="2" s="1"/>
  <c r="A2201" i="2"/>
  <c r="E2201" i="2" s="1"/>
  <c r="A2202" i="2"/>
  <c r="E2202" i="2" s="1"/>
  <c r="A2203" i="2"/>
  <c r="E2203" i="2" s="1"/>
  <c r="A2204" i="2"/>
  <c r="E2204" i="2" s="1"/>
  <c r="A2205" i="2"/>
  <c r="E2205" i="2" s="1"/>
  <c r="A2206" i="2"/>
  <c r="A2207" i="2"/>
  <c r="E2207" i="2" s="1"/>
  <c r="A2208" i="2"/>
  <c r="E2208" i="2" s="1"/>
  <c r="A2209" i="2"/>
  <c r="E2209" i="2" s="1"/>
  <c r="A2210" i="2"/>
  <c r="E2210" i="2" s="1"/>
  <c r="A2211" i="2"/>
  <c r="E2211" i="2" s="1"/>
  <c r="A2212" i="2"/>
  <c r="E2212" i="2" s="1"/>
  <c r="A2213" i="2"/>
  <c r="E2213" i="2" s="1"/>
  <c r="A2214" i="2"/>
  <c r="A2215" i="2"/>
  <c r="E2215" i="2" s="1"/>
  <c r="A2216" i="2"/>
  <c r="E2216" i="2" s="1"/>
  <c r="A2217" i="2"/>
  <c r="E2217" i="2" s="1"/>
  <c r="A2218" i="2"/>
  <c r="E2218" i="2" s="1"/>
  <c r="A2219" i="2"/>
  <c r="E2219" i="2" s="1"/>
  <c r="A2220" i="2"/>
  <c r="E2220" i="2" s="1"/>
  <c r="A2221" i="2"/>
  <c r="E2221" i="2" s="1"/>
  <c r="A2222" i="2"/>
  <c r="A2223" i="2"/>
  <c r="E2223" i="2" s="1"/>
  <c r="A2224" i="2"/>
  <c r="E2224" i="2" s="1"/>
  <c r="A2225" i="2"/>
  <c r="A2226" i="2"/>
  <c r="E2226" i="2" s="1"/>
  <c r="A2227" i="2"/>
  <c r="E2227" i="2" s="1"/>
  <c r="A2228" i="2"/>
  <c r="E2228" i="2" s="1"/>
  <c r="A2229" i="2"/>
  <c r="E2229" i="2" s="1"/>
  <c r="A2230" i="2"/>
  <c r="E2230" i="2" s="1"/>
  <c r="A2231" i="2"/>
  <c r="E2231" i="2" s="1"/>
  <c r="A2232" i="2"/>
  <c r="E2232" i="2" s="1"/>
  <c r="A2233" i="2"/>
  <c r="E2233" i="2" s="1"/>
  <c r="A2234" i="2"/>
  <c r="E2234" i="2" s="1"/>
  <c r="A2235" i="2"/>
  <c r="E2235" i="2" s="1"/>
  <c r="A2236" i="2"/>
  <c r="A2237" i="2"/>
  <c r="E2237" i="2" s="1"/>
  <c r="A2238" i="2"/>
  <c r="A2239" i="2"/>
  <c r="E2239" i="2" s="1"/>
  <c r="A2240" i="2"/>
  <c r="E2240" i="2" s="1"/>
  <c r="A2241" i="2"/>
  <c r="E2241" i="2" s="1"/>
  <c r="A2242" i="2"/>
  <c r="E2242" i="2" s="1"/>
  <c r="A2243" i="2"/>
  <c r="E2243" i="2" s="1"/>
  <c r="A2244" i="2"/>
  <c r="E2244" i="2" s="1"/>
  <c r="A2245" i="2"/>
  <c r="E2245" i="2" s="1"/>
  <c r="A2246" i="2"/>
  <c r="A2247" i="2"/>
  <c r="E2247" i="2" s="1"/>
  <c r="A2248" i="2"/>
  <c r="E2248" i="2" s="1"/>
  <c r="A2249" i="2"/>
  <c r="E2249" i="2" s="1"/>
  <c r="A2250" i="2"/>
  <c r="E2250" i="2" s="1"/>
  <c r="A2251" i="2"/>
  <c r="E2251" i="2" s="1"/>
  <c r="A2252" i="2"/>
  <c r="E2252" i="2" s="1"/>
  <c r="A2253" i="2"/>
  <c r="E2253" i="2" s="1"/>
  <c r="A2254" i="2"/>
  <c r="A2255" i="2"/>
  <c r="E2255" i="2" s="1"/>
  <c r="A2256" i="2"/>
  <c r="E2256" i="2" s="1"/>
  <c r="A2257" i="2"/>
  <c r="E2257" i="2" s="1"/>
  <c r="A2258" i="2"/>
  <c r="E2258" i="2" s="1"/>
  <c r="A2259" i="2"/>
  <c r="E2259" i="2" s="1"/>
  <c r="A2260" i="2"/>
  <c r="E2260" i="2" s="1"/>
  <c r="A2261" i="2"/>
  <c r="A2262" i="2"/>
  <c r="E2262" i="2" s="1"/>
  <c r="A2263" i="2"/>
  <c r="E2263" i="2" s="1"/>
  <c r="A2264" i="2"/>
  <c r="E2264" i="2" s="1"/>
  <c r="A2265" i="2"/>
  <c r="E2265" i="2" s="1"/>
  <c r="A2266" i="2"/>
  <c r="E2266" i="2" s="1"/>
  <c r="A2267" i="2"/>
  <c r="E2267" i="2" s="1"/>
  <c r="A2268" i="2"/>
  <c r="E2268" i="2" s="1"/>
  <c r="A2269" i="2"/>
  <c r="E2269" i="2" s="1"/>
  <c r="A2270" i="2"/>
  <c r="A2271" i="2"/>
  <c r="E2271" i="2" s="1"/>
  <c r="A2272" i="2"/>
  <c r="E2272" i="2" s="1"/>
  <c r="A2273" i="2"/>
  <c r="E2273" i="2" s="1"/>
  <c r="A2274" i="2"/>
  <c r="E2274" i="2" s="1"/>
  <c r="A2275" i="2"/>
  <c r="E2275" i="2" s="1"/>
  <c r="A2276" i="2"/>
  <c r="E2276" i="2" s="1"/>
  <c r="A2277" i="2"/>
  <c r="E2277" i="2" s="1"/>
  <c r="A2278" i="2"/>
  <c r="A2279" i="2"/>
  <c r="E2279" i="2" s="1"/>
  <c r="A2280" i="2"/>
  <c r="E2280" i="2" s="1"/>
  <c r="A2281" i="2"/>
  <c r="E2281" i="2" s="1"/>
  <c r="A2282" i="2"/>
  <c r="E2282" i="2" s="1"/>
  <c r="A2283" i="2"/>
  <c r="E2283" i="2" s="1"/>
  <c r="A2284" i="2"/>
  <c r="E2284" i="2" s="1"/>
  <c r="A2285" i="2"/>
  <c r="E2285" i="2" s="1"/>
  <c r="A2286" i="2"/>
  <c r="A2287" i="2"/>
  <c r="E2287" i="2" s="1"/>
  <c r="A2288" i="2"/>
  <c r="E2288" i="2" s="1"/>
  <c r="A2289" i="2"/>
  <c r="E2289" i="2" s="1"/>
  <c r="A2290" i="2"/>
  <c r="E2290" i="2" s="1"/>
  <c r="A2291" i="2"/>
  <c r="E2291" i="2" s="1"/>
  <c r="A2292" i="2"/>
  <c r="E2292" i="2" s="1"/>
  <c r="A2293" i="2"/>
  <c r="E2293" i="2" s="1"/>
  <c r="A2294" i="2"/>
  <c r="E2294" i="2" s="1"/>
  <c r="A2295" i="2"/>
  <c r="E2295" i="2" s="1"/>
  <c r="A2296" i="2"/>
  <c r="E2296" i="2" s="1"/>
  <c r="A2297" i="2"/>
  <c r="E2297" i="2" s="1"/>
  <c r="A2298" i="2"/>
  <c r="E2298" i="2" s="1"/>
  <c r="A2299" i="2"/>
  <c r="E2299" i="2" s="1"/>
  <c r="A2300" i="2"/>
  <c r="E2300" i="2" s="1"/>
  <c r="A2301" i="2"/>
  <c r="E2301" i="2" s="1"/>
  <c r="A2302" i="2"/>
  <c r="A2303" i="2"/>
  <c r="E2303" i="2" s="1"/>
  <c r="A2304" i="2"/>
  <c r="E2304" i="2" s="1"/>
  <c r="A2305" i="2"/>
  <c r="E2305" i="2" s="1"/>
  <c r="A2306" i="2"/>
  <c r="E2306" i="2" s="1"/>
  <c r="A2307" i="2"/>
  <c r="E2307" i="2" s="1"/>
  <c r="A2308" i="2"/>
  <c r="E2308" i="2" s="1"/>
  <c r="A2309" i="2"/>
  <c r="E2309" i="2" s="1"/>
  <c r="A2310" i="2"/>
  <c r="A2311" i="2"/>
  <c r="E2311" i="2" s="1"/>
  <c r="A2312" i="2"/>
  <c r="E2312" i="2" s="1"/>
  <c r="A2313" i="2"/>
  <c r="E2313" i="2" s="1"/>
  <c r="A2314" i="2"/>
  <c r="E2314" i="2" s="1"/>
  <c r="A2315" i="2"/>
  <c r="E2315" i="2" s="1"/>
  <c r="A2316" i="2"/>
  <c r="E2316" i="2" s="1"/>
  <c r="A2317" i="2"/>
  <c r="E2317" i="2" s="1"/>
  <c r="A2318" i="2"/>
  <c r="A2319" i="2"/>
  <c r="E2319" i="2" s="1"/>
  <c r="A2320" i="2"/>
  <c r="E2320" i="2" s="1"/>
  <c r="A2321" i="2"/>
  <c r="A2322" i="2"/>
  <c r="E2322" i="2" s="1"/>
  <c r="A2323" i="2"/>
  <c r="E2323" i="2" s="1"/>
  <c r="A2324" i="2"/>
  <c r="E2324" i="2" s="1"/>
  <c r="A2325" i="2"/>
  <c r="E2325" i="2" s="1"/>
  <c r="A2326" i="2"/>
  <c r="E2326" i="2" s="1"/>
  <c r="A2327" i="2"/>
  <c r="E2327" i="2" s="1"/>
  <c r="A2328" i="2"/>
  <c r="E2328" i="2" s="1"/>
  <c r="A2329" i="2"/>
  <c r="E2329" i="2" s="1"/>
  <c r="A2330" i="2"/>
  <c r="E2330" i="2" s="1"/>
  <c r="A2331" i="2"/>
  <c r="E2331" i="2" s="1"/>
  <c r="A2332" i="2"/>
  <c r="E2332" i="2" s="1"/>
  <c r="A2333" i="2"/>
  <c r="E2333" i="2" s="1"/>
  <c r="A2334" i="2"/>
  <c r="A2335" i="2"/>
  <c r="E2335" i="2" s="1"/>
  <c r="A2336" i="2"/>
  <c r="E2336" i="2" s="1"/>
  <c r="A2337" i="2"/>
  <c r="E2337" i="2" s="1"/>
  <c r="A2338" i="2"/>
  <c r="E2338" i="2" s="1"/>
  <c r="A2339" i="2"/>
  <c r="E2339" i="2" s="1"/>
  <c r="A2340" i="2"/>
  <c r="E2340" i="2" s="1"/>
  <c r="A2341" i="2"/>
  <c r="E2341" i="2" s="1"/>
  <c r="A2342" i="2"/>
  <c r="A2343" i="2"/>
  <c r="E2343" i="2" s="1"/>
  <c r="A2344" i="2"/>
  <c r="E2344" i="2" s="1"/>
  <c r="A2345" i="2"/>
  <c r="E2345" i="2" s="1"/>
  <c r="A2346" i="2"/>
  <c r="E2346" i="2" s="1"/>
  <c r="A2347" i="2"/>
  <c r="E2347" i="2" s="1"/>
  <c r="A2348" i="2"/>
  <c r="E2348" i="2" s="1"/>
  <c r="A2349" i="2"/>
  <c r="E2349" i="2" s="1"/>
  <c r="A2350" i="2"/>
  <c r="A2351" i="2"/>
  <c r="E2351" i="2" s="1"/>
  <c r="A2352" i="2"/>
  <c r="E2352" i="2" s="1"/>
  <c r="A2353" i="2"/>
  <c r="A2354" i="2"/>
  <c r="E2354" i="2" s="1"/>
  <c r="A2355" i="2"/>
  <c r="E2355" i="2" s="1"/>
  <c r="A2356" i="2"/>
  <c r="E2356" i="2" s="1"/>
  <c r="A2357" i="2"/>
  <c r="E2357" i="2" s="1"/>
  <c r="A2358" i="2"/>
  <c r="E2358" i="2" s="1"/>
  <c r="A2359" i="2"/>
  <c r="E2359" i="2" s="1"/>
  <c r="A2360" i="2"/>
  <c r="E2360" i="2" s="1"/>
  <c r="A2361" i="2"/>
  <c r="E2361" i="2" s="1"/>
  <c r="A2362" i="2"/>
  <c r="E2362" i="2" s="1"/>
  <c r="A2363" i="2"/>
  <c r="E2363" i="2" s="1"/>
  <c r="A2364" i="2"/>
  <c r="A2365" i="2"/>
  <c r="E2365" i="2" s="1"/>
  <c r="A2366" i="2"/>
  <c r="A2367" i="2"/>
  <c r="E2367" i="2" s="1"/>
  <c r="A2368" i="2"/>
  <c r="E2368" i="2" s="1"/>
  <c r="A2369" i="2"/>
  <c r="E2369" i="2" s="1"/>
  <c r="A2370" i="2"/>
  <c r="E2370" i="2" s="1"/>
  <c r="A2371" i="2"/>
  <c r="E2371" i="2" s="1"/>
  <c r="A2372" i="2"/>
  <c r="E2372" i="2" s="1"/>
  <c r="A2373" i="2"/>
  <c r="E2373" i="2" s="1"/>
  <c r="A2374" i="2"/>
  <c r="A2375" i="2"/>
  <c r="E2375" i="2" s="1"/>
  <c r="A2376" i="2"/>
  <c r="E2376" i="2" s="1"/>
  <c r="A2377" i="2"/>
  <c r="E2377" i="2" s="1"/>
  <c r="A2378" i="2"/>
  <c r="E2378" i="2" s="1"/>
  <c r="A2379" i="2"/>
  <c r="E2379" i="2" s="1"/>
  <c r="A2380" i="2"/>
  <c r="E2380" i="2" s="1"/>
  <c r="A2381" i="2"/>
  <c r="E2381" i="2" s="1"/>
  <c r="A2382" i="2"/>
  <c r="A2383" i="2"/>
  <c r="E2383" i="2" s="1"/>
  <c r="A2384" i="2"/>
  <c r="E2384" i="2" s="1"/>
  <c r="A2385" i="2"/>
  <c r="E2385" i="2" s="1"/>
  <c r="A2386" i="2"/>
  <c r="E2386" i="2" s="1"/>
  <c r="A2387" i="2"/>
  <c r="E2387" i="2" s="1"/>
  <c r="A2388" i="2"/>
  <c r="E2388" i="2" s="1"/>
  <c r="A2389" i="2"/>
  <c r="A2390" i="2"/>
  <c r="E2390" i="2" s="1"/>
  <c r="A2391" i="2"/>
  <c r="E2391" i="2" s="1"/>
  <c r="A2392" i="2"/>
  <c r="E2392" i="2" s="1"/>
  <c r="A2393" i="2"/>
  <c r="E2393" i="2" s="1"/>
  <c r="A2394" i="2"/>
  <c r="E2394" i="2" s="1"/>
  <c r="A2395" i="2"/>
  <c r="E2395" i="2" s="1"/>
  <c r="A2396" i="2"/>
  <c r="E2396" i="2" s="1"/>
  <c r="A2397" i="2"/>
  <c r="E2397" i="2" s="1"/>
  <c r="A2398" i="2"/>
  <c r="A2399" i="2"/>
  <c r="E2399" i="2" s="1"/>
  <c r="A2400" i="2"/>
  <c r="E2400" i="2" s="1"/>
  <c r="A2401" i="2"/>
  <c r="E2401" i="2" s="1"/>
  <c r="A2402" i="2"/>
  <c r="E2402" i="2" s="1"/>
  <c r="A2403" i="2"/>
  <c r="E2403" i="2" s="1"/>
  <c r="A2404" i="2"/>
  <c r="E2404" i="2" s="1"/>
  <c r="A2405" i="2"/>
  <c r="E2405" i="2" s="1"/>
  <c r="A2406" i="2"/>
  <c r="A2407" i="2"/>
  <c r="E2407" i="2" s="1"/>
  <c r="A2408" i="2"/>
  <c r="E2408" i="2" s="1"/>
  <c r="A2409" i="2"/>
  <c r="E2409" i="2" s="1"/>
  <c r="A2410" i="2"/>
  <c r="E2410" i="2" s="1"/>
  <c r="A2411" i="2"/>
  <c r="E2411" i="2" s="1"/>
  <c r="A2412" i="2"/>
  <c r="E2412" i="2" s="1"/>
  <c r="A2413" i="2"/>
  <c r="E2413" i="2" s="1"/>
  <c r="A2414" i="2"/>
  <c r="A2415" i="2"/>
  <c r="E2415" i="2" s="1"/>
  <c r="A2416" i="2"/>
  <c r="E2416" i="2" s="1"/>
  <c r="A2417" i="2"/>
  <c r="E2417" i="2" s="1"/>
  <c r="A2418" i="2"/>
  <c r="E2418" i="2" s="1"/>
  <c r="A2419" i="2"/>
  <c r="E2419" i="2" s="1"/>
  <c r="A2420" i="2"/>
  <c r="E2420" i="2" s="1"/>
  <c r="A2421" i="2"/>
  <c r="E2421" i="2" s="1"/>
  <c r="A2422" i="2"/>
  <c r="E2422" i="2" s="1"/>
  <c r="A2423" i="2"/>
  <c r="E2423" i="2" s="1"/>
  <c r="A2424" i="2"/>
  <c r="E2424" i="2" s="1"/>
  <c r="A2425" i="2"/>
  <c r="E2425" i="2" s="1"/>
  <c r="A2426" i="2"/>
  <c r="E2426" i="2" s="1"/>
  <c r="A2427" i="2"/>
  <c r="E2427" i="2" s="1"/>
  <c r="A2428" i="2"/>
  <c r="E2428" i="2" s="1"/>
  <c r="A2429" i="2"/>
  <c r="E2429" i="2" s="1"/>
  <c r="A2430" i="2"/>
  <c r="A2431" i="2"/>
  <c r="E2431" i="2" s="1"/>
  <c r="A2432" i="2"/>
  <c r="E2432" i="2" s="1"/>
  <c r="A2433" i="2"/>
  <c r="E2433" i="2" s="1"/>
  <c r="A2434" i="2"/>
  <c r="E2434" i="2" s="1"/>
  <c r="A2435" i="2"/>
  <c r="E2435" i="2" s="1"/>
  <c r="A2436" i="2"/>
  <c r="E2436" i="2" s="1"/>
  <c r="A2437" i="2"/>
  <c r="E2437" i="2" s="1"/>
  <c r="A2438" i="2"/>
  <c r="A2439" i="2"/>
  <c r="E2439" i="2" s="1"/>
  <c r="A2440" i="2"/>
  <c r="E2440" i="2" s="1"/>
  <c r="A2441" i="2"/>
  <c r="E2441" i="2" s="1"/>
  <c r="A2442" i="2"/>
  <c r="E2442" i="2" s="1"/>
  <c r="A2443" i="2"/>
  <c r="E2443" i="2" s="1"/>
  <c r="A2444" i="2"/>
  <c r="E2444" i="2" s="1"/>
  <c r="A2445" i="2"/>
  <c r="E2445" i="2" s="1"/>
  <c r="A2446" i="2"/>
  <c r="A2447" i="2"/>
  <c r="E2447" i="2" s="1"/>
  <c r="A2448" i="2"/>
  <c r="E2448" i="2" s="1"/>
  <c r="A2449" i="2"/>
  <c r="E2449" i="2" s="1"/>
  <c r="A2450" i="2"/>
  <c r="E2450" i="2" s="1"/>
  <c r="A2451" i="2"/>
  <c r="E2451" i="2" s="1"/>
  <c r="A2452" i="2"/>
  <c r="E2452" i="2" s="1"/>
  <c r="A2453" i="2"/>
  <c r="E2453" i="2" s="1"/>
  <c r="A2454" i="2"/>
  <c r="E2454" i="2" s="1"/>
  <c r="A2455" i="2"/>
  <c r="E2455" i="2" s="1"/>
  <c r="A2456" i="2"/>
  <c r="E2456" i="2" s="1"/>
  <c r="A2457" i="2"/>
  <c r="E2457" i="2" s="1"/>
  <c r="A2458" i="2"/>
  <c r="E2458" i="2" s="1"/>
  <c r="A2459" i="2"/>
  <c r="E2459" i="2" s="1"/>
  <c r="A2460" i="2"/>
  <c r="E2460" i="2" s="1"/>
  <c r="A2461" i="2"/>
  <c r="E2461" i="2" s="1"/>
  <c r="A2462" i="2"/>
  <c r="A2463" i="2"/>
  <c r="E2463" i="2" s="1"/>
  <c r="A2464" i="2"/>
  <c r="E2464" i="2" s="1"/>
  <c r="A2465" i="2"/>
  <c r="E2465" i="2" s="1"/>
  <c r="A2466" i="2"/>
  <c r="E2466" i="2" s="1"/>
  <c r="A2467" i="2"/>
  <c r="E2467" i="2" s="1"/>
  <c r="A2468" i="2"/>
  <c r="E2468" i="2" s="1"/>
  <c r="A2469" i="2"/>
  <c r="E2469" i="2" s="1"/>
  <c r="A2470" i="2"/>
  <c r="A2471" i="2"/>
  <c r="E2471" i="2" s="1"/>
  <c r="A2472" i="2"/>
  <c r="E2472" i="2" s="1"/>
  <c r="A2473" i="2"/>
  <c r="E2473" i="2" s="1"/>
  <c r="A2474" i="2"/>
  <c r="E2474" i="2" s="1"/>
  <c r="A2475" i="2"/>
  <c r="E2475" i="2" s="1"/>
  <c r="A2476" i="2"/>
  <c r="E2476" i="2" s="1"/>
  <c r="A2477" i="2"/>
  <c r="E2477" i="2" s="1"/>
  <c r="A2478" i="2"/>
  <c r="A2479" i="2"/>
  <c r="E2479" i="2" s="1"/>
  <c r="A2480" i="2"/>
  <c r="E2480" i="2" s="1"/>
  <c r="A2481" i="2"/>
  <c r="E2481" i="2" s="1"/>
  <c r="A2482" i="2"/>
  <c r="E2482" i="2" s="1"/>
  <c r="A2483" i="2"/>
  <c r="E2483" i="2" s="1"/>
  <c r="A2484" i="2"/>
  <c r="E2484" i="2" s="1"/>
  <c r="A2485" i="2"/>
  <c r="A2486" i="2"/>
  <c r="E2486" i="2" s="1"/>
  <c r="A2487" i="2"/>
  <c r="E2487" i="2" s="1"/>
  <c r="A2488" i="2"/>
  <c r="E2488" i="2" s="1"/>
  <c r="A2489" i="2"/>
  <c r="E2489" i="2" s="1"/>
  <c r="A2490" i="2"/>
  <c r="E2490" i="2" s="1"/>
  <c r="A2491" i="2"/>
  <c r="E2491" i="2" s="1"/>
  <c r="A2492" i="2"/>
  <c r="A2493" i="2"/>
  <c r="E2493" i="2" s="1"/>
  <c r="A2494" i="2"/>
  <c r="A2495" i="2"/>
  <c r="E2495" i="2" s="1"/>
  <c r="A2496" i="2"/>
  <c r="E2496" i="2" s="1"/>
  <c r="A2497" i="2"/>
  <c r="E2497" i="2" s="1"/>
  <c r="A2498" i="2"/>
  <c r="E2498" i="2" s="1"/>
  <c r="A2499" i="2"/>
  <c r="E2499" i="2" s="1"/>
  <c r="A2500" i="2"/>
  <c r="E2500" i="2" s="1"/>
  <c r="A2501" i="2"/>
  <c r="A2502" i="2"/>
  <c r="E2502" i="2" s="1"/>
  <c r="A2503" i="2"/>
  <c r="E2503" i="2" s="1"/>
  <c r="A2504" i="2"/>
  <c r="E2504" i="2" s="1"/>
  <c r="A2505" i="2"/>
  <c r="E2505" i="2" s="1"/>
  <c r="A2506" i="2"/>
  <c r="A2507" i="2"/>
  <c r="E2507" i="2" s="1"/>
  <c r="A2508" i="2"/>
  <c r="E2508" i="2" s="1"/>
  <c r="A2509" i="2"/>
  <c r="E2509" i="2" s="1"/>
  <c r="A2510" i="2"/>
  <c r="E2510" i="2" s="1"/>
  <c r="A2511" i="2"/>
  <c r="E2511" i="2" s="1"/>
  <c r="A2512" i="2"/>
  <c r="E2512" i="2" s="1"/>
  <c r="A2513" i="2"/>
  <c r="E2513" i="2" s="1"/>
  <c r="A2514" i="2"/>
  <c r="E2514" i="2" s="1"/>
  <c r="A2515" i="2"/>
  <c r="E2515" i="2" s="1"/>
  <c r="A2516" i="2"/>
  <c r="E2516" i="2" s="1"/>
  <c r="A2517" i="2"/>
  <c r="A2518" i="2"/>
  <c r="E2518" i="2" s="1"/>
  <c r="A2519" i="2"/>
  <c r="E2519" i="2" s="1"/>
  <c r="A2520" i="2"/>
  <c r="E2520" i="2" s="1"/>
  <c r="A2521" i="2"/>
  <c r="E2521" i="2" s="1"/>
  <c r="A2522" i="2"/>
  <c r="A2523" i="2"/>
  <c r="E2523" i="2" s="1"/>
  <c r="A2524" i="2"/>
  <c r="E2524" i="2" s="1"/>
  <c r="A2525" i="2"/>
  <c r="E2525" i="2" s="1"/>
  <c r="A2526" i="2"/>
  <c r="E2526" i="2" s="1"/>
  <c r="A2527" i="2"/>
  <c r="A2528" i="2"/>
  <c r="E2528" i="2" s="1"/>
  <c r="A2529" i="2"/>
  <c r="E2529" i="2" s="1"/>
  <c r="A2530" i="2"/>
  <c r="E2530" i="2" s="1"/>
  <c r="A2531" i="2"/>
  <c r="E2531" i="2" s="1"/>
  <c r="A2532" i="2"/>
  <c r="E2532" i="2" s="1"/>
  <c r="A2533" i="2"/>
  <c r="E2533" i="2" s="1"/>
  <c r="A2534" i="2"/>
  <c r="A2535" i="2"/>
  <c r="E2535" i="2" s="1"/>
  <c r="A2536" i="2"/>
  <c r="E2536" i="2" s="1"/>
  <c r="A2537" i="2"/>
  <c r="E2537" i="2" s="1"/>
  <c r="A2538" i="2"/>
  <c r="A2539" i="2"/>
  <c r="E2539" i="2" s="1"/>
  <c r="A2540" i="2"/>
  <c r="E2540" i="2" s="1"/>
  <c r="A2541" i="2"/>
  <c r="E2541" i="2" s="1"/>
  <c r="A2542" i="2"/>
  <c r="E2542" i="2" s="1"/>
  <c r="A2543" i="2"/>
  <c r="A2544" i="2"/>
  <c r="E2544" i="2" s="1"/>
  <c r="A2545" i="2"/>
  <c r="E2545" i="2" s="1"/>
  <c r="A2546" i="2"/>
  <c r="E2546" i="2" s="1"/>
  <c r="A2547" i="2"/>
  <c r="E2547" i="2" s="1"/>
  <c r="A2548" i="2"/>
  <c r="E2548" i="2" s="1"/>
  <c r="A2549" i="2"/>
  <c r="E2549" i="2" s="1"/>
  <c r="A2550" i="2"/>
  <c r="E2550" i="2" s="1"/>
  <c r="A2551" i="2"/>
  <c r="E2551" i="2" s="1"/>
  <c r="A2552" i="2"/>
  <c r="E2552" i="2" s="1"/>
  <c r="A2553" i="2"/>
  <c r="E2553" i="2" s="1"/>
  <c r="A2554" i="2"/>
  <c r="E2554" i="2" s="1"/>
  <c r="A2555" i="2"/>
  <c r="E2555" i="2" s="1"/>
  <c r="A2556" i="2"/>
  <c r="E2556" i="2" s="1"/>
  <c r="A2557" i="2"/>
  <c r="E2557" i="2" s="1"/>
  <c r="A2558" i="2"/>
  <c r="E2558" i="2" s="1"/>
  <c r="A2559" i="2"/>
  <c r="E2559" i="2" s="1"/>
  <c r="A2560" i="2"/>
  <c r="E2560" i="2" s="1"/>
  <c r="A2561" i="2"/>
  <c r="E2561" i="2" s="1"/>
  <c r="A2562" i="2"/>
  <c r="E2562" i="2" s="1"/>
  <c r="A2563" i="2"/>
  <c r="E2563" i="2" s="1"/>
  <c r="A2564" i="2"/>
  <c r="E2564" i="2" s="1"/>
  <c r="A2565" i="2"/>
  <c r="E2565" i="2" s="1"/>
  <c r="A2566" i="2"/>
  <c r="A2567" i="2"/>
  <c r="E2567" i="2" s="1"/>
  <c r="A2568" i="2"/>
  <c r="E2568" i="2" s="1"/>
  <c r="A2569" i="2"/>
  <c r="E2569" i="2" s="1"/>
  <c r="A2570" i="2"/>
  <c r="A2571" i="2"/>
  <c r="E2571" i="2" s="1"/>
  <c r="A2572" i="2"/>
  <c r="E2572" i="2" s="1"/>
  <c r="A2573" i="2"/>
  <c r="E2573" i="2" s="1"/>
  <c r="A2574" i="2"/>
  <c r="E2574" i="2" s="1"/>
  <c r="A2575" i="2"/>
  <c r="E2575" i="2" s="1"/>
  <c r="A2576" i="2"/>
  <c r="E2576" i="2" s="1"/>
  <c r="A2577" i="2"/>
  <c r="E2577" i="2" s="1"/>
  <c r="A2578" i="2"/>
  <c r="E2578" i="2" s="1"/>
  <c r="A2579" i="2"/>
  <c r="E2579" i="2" s="1"/>
  <c r="A2580" i="2"/>
  <c r="E2580" i="2" s="1"/>
  <c r="A2581" i="2"/>
  <c r="E2581" i="2" s="1"/>
  <c r="A2582" i="2"/>
  <c r="E2582" i="2" s="1"/>
  <c r="A2583" i="2"/>
  <c r="E2583" i="2" s="1"/>
  <c r="A2584" i="2"/>
  <c r="E2584" i="2" s="1"/>
  <c r="A2585" i="2"/>
  <c r="E2585" i="2" s="1"/>
  <c r="A2586" i="2"/>
  <c r="A2587" i="2"/>
  <c r="E2587" i="2" s="1"/>
  <c r="A2588" i="2"/>
  <c r="E2588" i="2" s="1"/>
  <c r="A2589" i="2"/>
  <c r="E2589" i="2" s="1"/>
  <c r="A2590" i="2"/>
  <c r="E2590" i="2" s="1"/>
  <c r="A2591" i="2"/>
  <c r="A2592" i="2"/>
  <c r="E2592" i="2" s="1"/>
  <c r="A2593" i="2"/>
  <c r="E2593" i="2" s="1"/>
  <c r="A2594" i="2"/>
  <c r="E2594" i="2" s="1"/>
  <c r="A2595" i="2"/>
  <c r="E2595" i="2" s="1"/>
  <c r="A2596" i="2"/>
  <c r="E2596" i="2" s="1"/>
  <c r="A2597" i="2"/>
  <c r="E2597" i="2" s="1"/>
  <c r="A2598" i="2"/>
  <c r="A2599" i="2"/>
  <c r="E2599" i="2" s="1"/>
  <c r="A2600" i="2"/>
  <c r="E2600" i="2" s="1"/>
  <c r="A2601" i="2"/>
  <c r="E2601" i="2" s="1"/>
  <c r="A2602" i="2"/>
  <c r="A2603" i="2"/>
  <c r="E2603" i="2" s="1"/>
  <c r="A2604" i="2"/>
  <c r="E2604" i="2" s="1"/>
  <c r="A2605" i="2"/>
  <c r="E2605" i="2" s="1"/>
  <c r="A2606" i="2"/>
  <c r="E2606" i="2" s="1"/>
  <c r="A2607" i="2"/>
  <c r="A2608" i="2"/>
  <c r="E2608" i="2" s="1"/>
  <c r="A2609" i="2"/>
  <c r="E2609" i="2" s="1"/>
  <c r="A2610" i="2"/>
  <c r="E2610" i="2" s="1"/>
  <c r="A2611" i="2"/>
  <c r="E2611" i="2" s="1"/>
  <c r="A2612" i="2"/>
  <c r="E2612" i="2" s="1"/>
  <c r="A2613" i="2"/>
  <c r="A2614" i="2"/>
  <c r="E2614" i="2" s="1"/>
  <c r="A2615" i="2"/>
  <c r="E2615" i="2" s="1"/>
  <c r="A2616" i="2"/>
  <c r="E2616" i="2" s="1"/>
  <c r="A2617" i="2"/>
  <c r="E2617" i="2" s="1"/>
  <c r="A2618" i="2"/>
  <c r="E2618" i="2" s="1"/>
  <c r="A2619" i="2"/>
  <c r="E2619" i="2" s="1"/>
  <c r="A2620" i="2"/>
  <c r="A2621" i="2"/>
  <c r="E2621" i="2" s="1"/>
  <c r="A2622" i="2"/>
  <c r="E2622" i="2" s="1"/>
  <c r="A2623" i="2"/>
  <c r="E2623" i="2" s="1"/>
  <c r="A2624" i="2"/>
  <c r="E2624" i="2" s="1"/>
  <c r="A2625" i="2"/>
  <c r="E2625" i="2" s="1"/>
  <c r="A2626" i="2"/>
  <c r="E2626" i="2" s="1"/>
  <c r="A2627" i="2"/>
  <c r="E2627" i="2" s="1"/>
  <c r="A2628" i="2"/>
  <c r="E2628" i="2" s="1"/>
  <c r="A2629" i="2"/>
  <c r="E2629" i="2" s="1"/>
  <c r="A2630" i="2"/>
  <c r="E2630" i="2" s="1"/>
  <c r="A2631" i="2"/>
  <c r="E2631" i="2" s="1"/>
  <c r="A2632" i="2"/>
  <c r="E2632" i="2" s="1"/>
  <c r="A2633" i="2"/>
  <c r="E2633" i="2" s="1"/>
  <c r="A2634" i="2"/>
  <c r="A2635" i="2"/>
  <c r="E2635" i="2" s="1"/>
  <c r="A2636" i="2"/>
  <c r="E2636" i="2" s="1"/>
  <c r="A2637" i="2"/>
  <c r="E2637" i="2" s="1"/>
  <c r="A2638" i="2"/>
  <c r="E2638" i="2" s="1"/>
  <c r="A2639" i="2"/>
  <c r="E2639" i="2" s="1"/>
  <c r="A2640" i="2"/>
  <c r="E2640" i="2" s="1"/>
  <c r="A2641" i="2"/>
  <c r="E2641" i="2" s="1"/>
  <c r="A2642" i="2"/>
  <c r="E2642" i="2" s="1"/>
  <c r="A2643" i="2"/>
  <c r="E2643" i="2" s="1"/>
  <c r="A2644" i="2"/>
  <c r="E2644" i="2" s="1"/>
  <c r="A2645" i="2"/>
  <c r="E2645" i="2" s="1"/>
  <c r="A2646" i="2"/>
  <c r="E2646" i="2" s="1"/>
  <c r="A2647" i="2"/>
  <c r="E2647" i="2" s="1"/>
  <c r="A2648" i="2"/>
  <c r="E2648" i="2" s="1"/>
  <c r="A2649" i="2"/>
  <c r="E2649" i="2" s="1"/>
  <c r="A2650" i="2"/>
  <c r="A2651" i="2"/>
  <c r="E2651" i="2" s="1"/>
  <c r="A2652" i="2"/>
  <c r="A2653" i="2"/>
  <c r="E2653" i="2" s="1"/>
  <c r="A2654" i="2"/>
  <c r="E2654" i="2" s="1"/>
  <c r="A2655" i="2"/>
  <c r="A2656" i="2"/>
  <c r="E2656" i="2" s="1"/>
  <c r="A2657" i="2"/>
  <c r="E2657" i="2" s="1"/>
  <c r="A2658" i="2"/>
  <c r="E2658" i="2" s="1"/>
  <c r="A2659" i="2"/>
  <c r="E2659" i="2" s="1"/>
  <c r="A2660" i="2"/>
  <c r="E2660" i="2" s="1"/>
  <c r="A2661" i="2"/>
  <c r="E2661" i="2" s="1"/>
  <c r="A2662" i="2"/>
  <c r="A2663" i="2"/>
  <c r="E2663" i="2" s="1"/>
  <c r="A2664" i="2"/>
  <c r="E2664" i="2" s="1"/>
  <c r="A2665" i="2"/>
  <c r="E2665" i="2" s="1"/>
  <c r="A2666" i="2"/>
  <c r="A2667" i="2"/>
  <c r="E2667" i="2" s="1"/>
  <c r="A2668" i="2"/>
  <c r="E2668" i="2" s="1"/>
  <c r="A2669" i="2"/>
  <c r="E2669" i="2" s="1"/>
  <c r="A2670" i="2"/>
  <c r="E2670" i="2" s="1"/>
  <c r="A2671" i="2"/>
  <c r="A2672" i="2"/>
  <c r="E2672" i="2" s="1"/>
  <c r="A2673" i="2"/>
  <c r="E2673" i="2" s="1"/>
  <c r="A2674" i="2"/>
  <c r="E2674" i="2" s="1"/>
  <c r="A2675" i="2"/>
  <c r="E2675" i="2" s="1"/>
  <c r="A2676" i="2"/>
  <c r="E2676" i="2" s="1"/>
  <c r="A2677" i="2"/>
  <c r="E2677" i="2" s="1"/>
  <c r="A2678" i="2"/>
  <c r="E2678" i="2" s="1"/>
  <c r="A2679" i="2"/>
  <c r="E2679" i="2" s="1"/>
  <c r="A2680" i="2"/>
  <c r="E2680" i="2" s="1"/>
  <c r="A2681" i="2"/>
  <c r="E2681" i="2" s="1"/>
  <c r="A2682" i="2"/>
  <c r="E2682" i="2" s="1"/>
  <c r="A2683" i="2"/>
  <c r="E2683" i="2" s="1"/>
  <c r="A2684" i="2"/>
  <c r="E2684" i="2" s="1"/>
  <c r="A2685" i="2"/>
  <c r="E2685" i="2" s="1"/>
  <c r="A2686" i="2"/>
  <c r="E2686" i="2" s="1"/>
  <c r="A2687" i="2"/>
  <c r="E2687" i="2" s="1"/>
  <c r="A2688" i="2"/>
  <c r="E2688" i="2" s="1"/>
  <c r="A2689" i="2"/>
  <c r="E2689" i="2" s="1"/>
  <c r="A2690" i="2"/>
  <c r="E2690" i="2" s="1"/>
  <c r="A2691" i="2"/>
  <c r="E2691" i="2" s="1"/>
  <c r="A2692" i="2"/>
  <c r="E2692" i="2" s="1"/>
  <c r="A2693" i="2"/>
  <c r="E2693" i="2" s="1"/>
  <c r="A2694" i="2"/>
  <c r="A2695" i="2"/>
  <c r="E2695" i="2" s="1"/>
  <c r="A2696" i="2"/>
  <c r="E2696" i="2" s="1"/>
  <c r="A2697" i="2"/>
  <c r="E2697" i="2" s="1"/>
  <c r="A2698" i="2"/>
  <c r="A2699" i="2"/>
  <c r="E2699" i="2" s="1"/>
  <c r="A2700" i="2"/>
  <c r="E2700" i="2" s="1"/>
  <c r="A2701" i="2"/>
  <c r="E2701" i="2" s="1"/>
  <c r="A2702" i="2"/>
  <c r="E2702" i="2" s="1"/>
  <c r="A2703" i="2"/>
  <c r="E2703" i="2" s="1"/>
  <c r="A2704" i="2"/>
  <c r="E2704" i="2" s="1"/>
  <c r="A2705" i="2"/>
  <c r="E2705" i="2" s="1"/>
  <c r="A2706" i="2"/>
  <c r="E2706" i="2" s="1"/>
  <c r="A2707" i="2"/>
  <c r="E2707" i="2" s="1"/>
  <c r="A2708" i="2"/>
  <c r="E2708" i="2" s="1"/>
  <c r="A2709" i="2"/>
  <c r="E2709" i="2" s="1"/>
  <c r="A2710" i="2"/>
  <c r="E2710" i="2" s="1"/>
  <c r="A2711" i="2"/>
  <c r="E2711" i="2" s="1"/>
  <c r="A2712" i="2"/>
  <c r="E2712" i="2" s="1"/>
  <c r="A2713" i="2"/>
  <c r="E2713" i="2" s="1"/>
  <c r="A2714" i="2"/>
  <c r="A2715" i="2"/>
  <c r="E2715" i="2" s="1"/>
  <c r="A2716" i="2"/>
  <c r="E2716" i="2" s="1"/>
  <c r="A2717" i="2"/>
  <c r="E2717" i="2" s="1"/>
  <c r="A2718" i="2"/>
  <c r="E2718" i="2" s="1"/>
  <c r="A2719" i="2"/>
  <c r="A2720" i="2"/>
  <c r="E2720" i="2" s="1"/>
  <c r="A2721" i="2"/>
  <c r="E2721" i="2" s="1"/>
  <c r="A2722" i="2"/>
  <c r="E2722" i="2" s="1"/>
  <c r="A2723" i="2"/>
  <c r="E2723" i="2" s="1"/>
  <c r="A2724" i="2"/>
  <c r="E2724" i="2" s="1"/>
  <c r="A2725" i="2"/>
  <c r="E2725" i="2" s="1"/>
  <c r="A2726" i="2"/>
  <c r="A2727" i="2"/>
  <c r="E2727" i="2" s="1"/>
  <c r="A2728" i="2"/>
  <c r="E2728" i="2" s="1"/>
  <c r="A2729" i="2"/>
  <c r="E2729" i="2" s="1"/>
  <c r="A2730" i="2"/>
  <c r="A2731" i="2"/>
  <c r="E2731" i="2" s="1"/>
  <c r="A2732" i="2"/>
  <c r="E2732" i="2" s="1"/>
  <c r="A2733" i="2"/>
  <c r="E2733" i="2" s="1"/>
  <c r="A2734" i="2"/>
  <c r="E2734" i="2" s="1"/>
  <c r="A2735" i="2"/>
  <c r="A2736" i="2"/>
  <c r="E2736" i="2" s="1"/>
  <c r="A2737" i="2"/>
  <c r="A2738" i="2"/>
  <c r="E2738" i="2" s="1"/>
  <c r="A2739" i="2"/>
  <c r="E2739" i="2" s="1"/>
  <c r="A2740" i="2"/>
  <c r="E2740" i="2" s="1"/>
  <c r="A2741" i="2"/>
  <c r="E2741" i="2" s="1"/>
  <c r="A2742" i="2"/>
  <c r="E2742" i="2" s="1"/>
  <c r="A2743" i="2"/>
  <c r="E2743" i="2" s="1"/>
  <c r="A2744" i="2"/>
  <c r="E2744" i="2" s="1"/>
  <c r="A2745" i="2"/>
  <c r="E2745" i="2" s="1"/>
  <c r="A2746" i="2"/>
  <c r="E2746" i="2" s="1"/>
  <c r="A2747" i="2"/>
  <c r="E2747" i="2" s="1"/>
  <c r="A2748" i="2"/>
  <c r="A2749" i="2"/>
  <c r="E2749" i="2" s="1"/>
  <c r="A2750" i="2"/>
  <c r="E2750" i="2" s="1"/>
  <c r="A2751" i="2"/>
  <c r="E2751" i="2" s="1"/>
  <c r="A2752" i="2"/>
  <c r="E2752" i="2" s="1"/>
  <c r="A2753" i="2"/>
  <c r="E2753" i="2" s="1"/>
  <c r="A2754" i="2"/>
  <c r="E2754" i="2" s="1"/>
  <c r="A2755" i="2"/>
  <c r="E2755" i="2" s="1"/>
  <c r="A2756" i="2"/>
  <c r="E2756" i="2" s="1"/>
  <c r="A2757" i="2"/>
  <c r="E2757" i="2" s="1"/>
  <c r="A2758" i="2"/>
  <c r="E2758" i="2" s="1"/>
  <c r="A2759" i="2"/>
  <c r="E2759" i="2" s="1"/>
  <c r="A2760" i="2"/>
  <c r="E2760" i="2" s="1"/>
  <c r="A2761" i="2"/>
  <c r="E2761" i="2" s="1"/>
  <c r="A2762" i="2"/>
  <c r="A2763" i="2"/>
  <c r="E2763" i="2" s="1"/>
  <c r="A2764" i="2"/>
  <c r="E2764" i="2" s="1"/>
  <c r="A2765" i="2"/>
  <c r="E2765" i="2" s="1"/>
  <c r="A2766" i="2"/>
  <c r="E2766" i="2" s="1"/>
  <c r="A2767" i="2"/>
  <c r="E2767" i="2" s="1"/>
  <c r="A2768" i="2"/>
  <c r="E2768" i="2" s="1"/>
  <c r="A2769" i="2"/>
  <c r="E2769" i="2" s="1"/>
  <c r="A2770" i="2"/>
  <c r="E2770" i="2" s="1"/>
  <c r="A2771" i="2"/>
  <c r="E2771" i="2" s="1"/>
  <c r="A2772" i="2"/>
  <c r="E2772" i="2" s="1"/>
  <c r="A2773" i="2"/>
  <c r="E2773" i="2" s="1"/>
  <c r="A2774" i="2"/>
  <c r="E2774" i="2" s="1"/>
  <c r="A2775" i="2"/>
  <c r="E2775" i="2" s="1"/>
  <c r="A2776" i="2"/>
  <c r="E2776" i="2" s="1"/>
  <c r="A2777" i="2"/>
  <c r="E2777" i="2" s="1"/>
  <c r="A2778" i="2"/>
  <c r="A2779" i="2"/>
  <c r="E2779" i="2" s="1"/>
  <c r="A2780" i="2"/>
  <c r="E2780" i="2" s="1"/>
  <c r="A2781" i="2"/>
  <c r="E2781" i="2" s="1"/>
  <c r="A2782" i="2"/>
  <c r="E2782" i="2" s="1"/>
  <c r="A2783" i="2"/>
  <c r="A2784" i="2"/>
  <c r="E2784" i="2" s="1"/>
  <c r="A2785" i="2"/>
  <c r="E2785" i="2" s="1"/>
  <c r="A2786" i="2"/>
  <c r="E2786" i="2" s="1"/>
  <c r="A2787" i="2"/>
  <c r="E2787" i="2" s="1"/>
  <c r="A2788" i="2"/>
  <c r="E2788" i="2" s="1"/>
  <c r="A2789" i="2"/>
  <c r="E2789" i="2" s="1"/>
  <c r="A2790" i="2"/>
  <c r="A2791" i="2"/>
  <c r="E2791" i="2" s="1"/>
  <c r="A2792" i="2"/>
  <c r="E2792" i="2" s="1"/>
  <c r="A2793" i="2"/>
  <c r="E2793" i="2" s="1"/>
  <c r="A2794" i="2"/>
  <c r="A2795" i="2"/>
  <c r="E2795" i="2" s="1"/>
  <c r="A2796" i="2"/>
  <c r="E2796" i="2" s="1"/>
  <c r="A2797" i="2"/>
  <c r="E2797" i="2" s="1"/>
  <c r="A2798" i="2"/>
  <c r="E2798" i="2" s="1"/>
  <c r="A2799" i="2"/>
  <c r="A2800" i="2"/>
  <c r="E2800" i="2" s="1"/>
  <c r="A2801" i="2"/>
  <c r="E2801" i="2" s="1"/>
  <c r="A2802" i="2"/>
  <c r="E2802" i="2" s="1"/>
  <c r="A2803" i="2"/>
  <c r="E2803" i="2" s="1"/>
  <c r="A2804" i="2"/>
  <c r="E2804" i="2" s="1"/>
  <c r="A2805" i="2"/>
  <c r="E2805" i="2" s="1"/>
  <c r="A2806" i="2"/>
  <c r="E2806" i="2" s="1"/>
  <c r="A2807" i="2"/>
  <c r="E2807" i="2" s="1"/>
  <c r="A2808" i="2"/>
  <c r="E2808" i="2" s="1"/>
  <c r="A2809" i="2"/>
  <c r="E2809" i="2" s="1"/>
  <c r="A2810" i="2"/>
  <c r="E2810" i="2" s="1"/>
  <c r="A2811" i="2"/>
  <c r="E2811" i="2" s="1"/>
  <c r="A2812" i="2"/>
  <c r="E2812" i="2" s="1"/>
  <c r="A2813" i="2"/>
  <c r="E2813" i="2" s="1"/>
  <c r="A2814" i="2"/>
  <c r="E2814" i="2" s="1"/>
  <c r="A2815" i="2"/>
  <c r="E2815" i="2" s="1"/>
  <c r="A2816" i="2"/>
  <c r="E2816" i="2" s="1"/>
  <c r="A2817" i="2"/>
  <c r="E2817" i="2" s="1"/>
  <c r="A2818" i="2"/>
  <c r="E2818" i="2" s="1"/>
  <c r="A2819" i="2"/>
  <c r="E2819" i="2" s="1"/>
  <c r="A2820" i="2"/>
  <c r="E2820" i="2" s="1"/>
  <c r="A2821" i="2"/>
  <c r="E2821" i="2" s="1"/>
  <c r="A2822" i="2"/>
  <c r="A2823" i="2"/>
  <c r="E2823" i="2" s="1"/>
  <c r="A2824" i="2"/>
  <c r="E2824" i="2" s="1"/>
  <c r="A2825" i="2"/>
  <c r="E2825" i="2" s="1"/>
  <c r="A2826" i="2"/>
  <c r="A2827" i="2"/>
  <c r="E2827" i="2" s="1"/>
  <c r="A2828" i="2"/>
  <c r="E2828" i="2" s="1"/>
  <c r="A2829" i="2"/>
  <c r="E2829" i="2" s="1"/>
  <c r="A2830" i="2"/>
  <c r="E2830" i="2" s="1"/>
  <c r="A2831" i="2"/>
  <c r="E2831" i="2" s="1"/>
  <c r="A2832" i="2"/>
  <c r="E2832" i="2" s="1"/>
  <c r="A2833" i="2"/>
  <c r="E2833" i="2" s="1"/>
  <c r="A2834" i="2"/>
  <c r="E2834" i="2" s="1"/>
  <c r="A2835" i="2"/>
  <c r="E2835" i="2" s="1"/>
  <c r="A2836" i="2"/>
  <c r="E2836" i="2" s="1"/>
  <c r="A2837" i="2"/>
  <c r="E2837" i="2" s="1"/>
  <c r="A2838" i="2"/>
  <c r="E2838" i="2" s="1"/>
  <c r="A2839" i="2"/>
  <c r="E2839" i="2" s="1"/>
  <c r="A2840" i="2"/>
  <c r="E2840" i="2" s="1"/>
  <c r="A2841" i="2"/>
  <c r="E2841" i="2" s="1"/>
  <c r="A2842" i="2"/>
  <c r="A2843" i="2"/>
  <c r="E2843" i="2" s="1"/>
  <c r="A2844" i="2"/>
  <c r="E2844" i="2" s="1"/>
  <c r="A2845" i="2"/>
  <c r="E2845" i="2" s="1"/>
  <c r="A2846" i="2"/>
  <c r="E2846" i="2" s="1"/>
  <c r="A2847" i="2"/>
  <c r="A2848" i="2"/>
  <c r="E2848" i="2" s="1"/>
  <c r="A2849" i="2"/>
  <c r="E2849" i="2" s="1"/>
  <c r="A2850" i="2"/>
  <c r="E2850" i="2" s="1"/>
  <c r="A2851" i="2"/>
  <c r="E2851" i="2" s="1"/>
  <c r="A2852" i="2"/>
  <c r="E2852" i="2" s="1"/>
  <c r="A2853" i="2"/>
  <c r="E2853" i="2" s="1"/>
  <c r="A2854" i="2"/>
  <c r="A2855" i="2"/>
  <c r="E2855" i="2" s="1"/>
  <c r="A2856" i="2"/>
  <c r="E2856" i="2" s="1"/>
  <c r="A2857" i="2"/>
  <c r="E2857" i="2" s="1"/>
  <c r="A2858" i="2"/>
  <c r="A2859" i="2"/>
  <c r="E2859" i="2" s="1"/>
  <c r="A2860" i="2"/>
  <c r="E2860" i="2" s="1"/>
  <c r="A2861" i="2"/>
  <c r="E2861" i="2" s="1"/>
  <c r="A2862" i="2"/>
  <c r="E2862" i="2" s="1"/>
  <c r="A2863" i="2"/>
  <c r="A2864" i="2"/>
  <c r="E2864" i="2" s="1"/>
  <c r="A2865" i="2"/>
  <c r="A2866" i="2"/>
  <c r="E2866" i="2" s="1"/>
  <c r="A2867" i="2"/>
  <c r="E2867" i="2" s="1"/>
  <c r="A2868" i="2"/>
  <c r="E2868" i="2" s="1"/>
  <c r="A2869" i="2"/>
  <c r="E2869" i="2" s="1"/>
  <c r="A2870" i="2"/>
  <c r="E2870" i="2" s="1"/>
  <c r="A2871" i="2"/>
  <c r="E2871" i="2" s="1"/>
  <c r="A2872" i="2"/>
  <c r="E2872" i="2" s="1"/>
  <c r="A2873" i="2"/>
  <c r="E2873" i="2" s="1"/>
  <c r="A2874" i="2"/>
  <c r="E2874" i="2" s="1"/>
  <c r="A2875" i="2"/>
  <c r="E2875" i="2" s="1"/>
  <c r="A2876" i="2"/>
  <c r="A2877" i="2"/>
  <c r="E2877" i="2" s="1"/>
  <c r="A2878" i="2"/>
  <c r="E2878" i="2" s="1"/>
  <c r="A2879" i="2"/>
  <c r="E2879" i="2" s="1"/>
  <c r="A2880" i="2"/>
  <c r="E2880" i="2" s="1"/>
  <c r="A2881" i="2"/>
  <c r="E2881" i="2" s="1"/>
  <c r="A2882" i="2"/>
  <c r="E2882" i="2" s="1"/>
  <c r="A2883" i="2"/>
  <c r="E2883" i="2" s="1"/>
  <c r="A2884" i="2"/>
  <c r="E2884" i="2" s="1"/>
  <c r="A2885" i="2"/>
  <c r="E2885" i="2" s="1"/>
  <c r="A2886" i="2"/>
  <c r="E2886" i="2" s="1"/>
  <c r="A2887" i="2"/>
  <c r="E2887" i="2" s="1"/>
  <c r="A2888" i="2"/>
  <c r="E2888" i="2" s="1"/>
  <c r="A2889" i="2"/>
  <c r="E2889" i="2" s="1"/>
  <c r="A2890" i="2"/>
  <c r="A2891" i="2"/>
  <c r="E2891" i="2" s="1"/>
  <c r="A2892" i="2"/>
  <c r="E2892" i="2" s="1"/>
  <c r="A2893" i="2"/>
  <c r="E2893" i="2" s="1"/>
  <c r="A2894" i="2"/>
  <c r="E2894" i="2" s="1"/>
  <c r="A2895" i="2"/>
  <c r="E2895" i="2" s="1"/>
  <c r="A2896" i="2"/>
  <c r="E2896" i="2" s="1"/>
  <c r="A2897" i="2"/>
  <c r="E2897" i="2" s="1"/>
  <c r="A2898" i="2"/>
  <c r="E2898" i="2" s="1"/>
  <c r="A2899" i="2"/>
  <c r="E2899" i="2" s="1"/>
  <c r="A2900" i="2"/>
  <c r="E2900" i="2" s="1"/>
  <c r="A2901" i="2"/>
  <c r="E2901" i="2" s="1"/>
  <c r="A2902" i="2"/>
  <c r="E2902" i="2" s="1"/>
  <c r="A2903" i="2"/>
  <c r="E2903" i="2" s="1"/>
  <c r="A2904" i="2"/>
  <c r="E2904" i="2" s="1"/>
  <c r="A2905" i="2"/>
  <c r="E2905" i="2" s="1"/>
  <c r="A2906" i="2"/>
  <c r="A2907" i="2"/>
  <c r="E2907" i="2" s="1"/>
  <c r="A2908" i="2"/>
  <c r="A2909" i="2"/>
  <c r="E2909" i="2" s="1"/>
  <c r="A2910" i="2"/>
  <c r="E2910" i="2" s="1"/>
  <c r="A2911" i="2"/>
  <c r="A2912" i="2"/>
  <c r="E2912" i="2" s="1"/>
  <c r="A2913" i="2"/>
  <c r="E2913" i="2" s="1"/>
  <c r="A2914" i="2"/>
  <c r="E2914" i="2" s="1"/>
  <c r="A2915" i="2"/>
  <c r="E2915" i="2" s="1"/>
  <c r="A2916" i="2"/>
  <c r="E2916" i="2" s="1"/>
  <c r="A2917" i="2"/>
  <c r="E2917" i="2" s="1"/>
  <c r="A2918" i="2"/>
  <c r="A2919" i="2"/>
  <c r="E2919" i="2" s="1"/>
  <c r="A2920" i="2"/>
  <c r="E2920" i="2" s="1"/>
  <c r="A2921" i="2"/>
  <c r="E2921" i="2" s="1"/>
  <c r="A2922" i="2"/>
  <c r="A2923" i="2"/>
  <c r="E2923" i="2" s="1"/>
  <c r="A2924" i="2"/>
  <c r="E2924" i="2" s="1"/>
  <c r="A2925" i="2"/>
  <c r="E2925" i="2" s="1"/>
  <c r="A2926" i="2"/>
  <c r="E2926" i="2" s="1"/>
  <c r="A2927" i="2"/>
  <c r="A2928" i="2"/>
  <c r="E2928" i="2" s="1"/>
  <c r="A2929" i="2"/>
  <c r="E2929" i="2" s="1"/>
  <c r="A2930" i="2"/>
  <c r="E2930" i="2" s="1"/>
  <c r="A2931" i="2"/>
  <c r="E2931" i="2" s="1"/>
  <c r="A2932" i="2"/>
  <c r="E2932" i="2" s="1"/>
  <c r="A2933" i="2"/>
  <c r="E2933" i="2" s="1"/>
  <c r="A2934" i="2"/>
  <c r="E2934" i="2" s="1"/>
  <c r="A2935" i="2"/>
  <c r="E2935" i="2" s="1"/>
  <c r="A2936" i="2"/>
  <c r="E2936" i="2" s="1"/>
  <c r="A2937" i="2"/>
  <c r="E2937" i="2" s="1"/>
  <c r="A2938" i="2"/>
  <c r="E2938" i="2" s="1"/>
  <c r="A2939" i="2"/>
  <c r="E2939" i="2" s="1"/>
  <c r="A2940" i="2"/>
  <c r="E2940" i="2" s="1"/>
  <c r="A2941" i="2"/>
  <c r="E2941" i="2" s="1"/>
  <c r="A2942" i="2"/>
  <c r="E2942" i="2" s="1"/>
  <c r="A2943" i="2"/>
  <c r="E2943" i="2" s="1"/>
  <c r="A2944" i="2"/>
  <c r="E2944" i="2" s="1"/>
  <c r="A2945" i="2"/>
  <c r="E2945" i="2" s="1"/>
  <c r="A2946" i="2"/>
  <c r="E2946" i="2" s="1"/>
  <c r="A2947" i="2"/>
  <c r="E2947" i="2" s="1"/>
  <c r="A2948" i="2"/>
  <c r="E2948" i="2" s="1"/>
  <c r="A2949" i="2"/>
  <c r="E2949" i="2" s="1"/>
  <c r="A2950" i="2"/>
  <c r="A2951" i="2"/>
  <c r="E2951" i="2" s="1"/>
  <c r="A2952" i="2"/>
  <c r="E2952" i="2" s="1"/>
  <c r="A2953" i="2"/>
  <c r="E2953" i="2" s="1"/>
  <c r="A2" i="2"/>
  <c r="E2" i="2" s="1"/>
  <c r="T2" i="1"/>
  <c r="L2" i="1"/>
  <c r="P2" i="1"/>
  <c r="B2" i="1"/>
  <c r="X2" i="1"/>
  <c r="E2" i="1"/>
  <c r="C9" i="3" l="1"/>
  <c r="B10" i="3" s="1"/>
  <c r="E9" i="3"/>
  <c r="B2906" i="2"/>
  <c r="E2906" i="2"/>
  <c r="B2842" i="2"/>
  <c r="E2842" i="2"/>
  <c r="B2714" i="2"/>
  <c r="E2714" i="2"/>
  <c r="D2662" i="2"/>
  <c r="E2662" i="2"/>
  <c r="B2586" i="2"/>
  <c r="E2586" i="2"/>
  <c r="B2494" i="2"/>
  <c r="E2494" i="2"/>
  <c r="B2430" i="2"/>
  <c r="E2430" i="2"/>
  <c r="B2382" i="2"/>
  <c r="E2382" i="2"/>
  <c r="B2334" i="2"/>
  <c r="E2334" i="2"/>
  <c r="B2222" i="2"/>
  <c r="E2222" i="2"/>
  <c r="D2214" i="2"/>
  <c r="E2214" i="2"/>
  <c r="B2190" i="2"/>
  <c r="E2190" i="2"/>
  <c r="B2182" i="2"/>
  <c r="E2182" i="2"/>
  <c r="B2158" i="2"/>
  <c r="E2158" i="2"/>
  <c r="B1982" i="2"/>
  <c r="E1982" i="2"/>
  <c r="B1958" i="2"/>
  <c r="E1958" i="2"/>
  <c r="B1934" i="2"/>
  <c r="E1934" i="2"/>
  <c r="B1926" i="2"/>
  <c r="E1926" i="2"/>
  <c r="B1918" i="2"/>
  <c r="E1918" i="2"/>
  <c r="B1854" i="2"/>
  <c r="E1854" i="2"/>
  <c r="D1830" i="2"/>
  <c r="E1830" i="2"/>
  <c r="B1806" i="2"/>
  <c r="E1806" i="2"/>
  <c r="B1798" i="2"/>
  <c r="E1798" i="2"/>
  <c r="B1774" i="2"/>
  <c r="E1774" i="2"/>
  <c r="B1766" i="2"/>
  <c r="E1766" i="2"/>
  <c r="B1742" i="2"/>
  <c r="E1742" i="2"/>
  <c r="B1734" i="2"/>
  <c r="E1734" i="2"/>
  <c r="B1710" i="2"/>
  <c r="E1710" i="2"/>
  <c r="B1702" i="2"/>
  <c r="E1702" i="2"/>
  <c r="B1614" i="2"/>
  <c r="E1614" i="2"/>
  <c r="B1566" i="2"/>
  <c r="E1566" i="2"/>
  <c r="B1534" i="2"/>
  <c r="E1534" i="2"/>
  <c r="B1438" i="2"/>
  <c r="E1438" i="2"/>
  <c r="B1414" i="2"/>
  <c r="E1414" i="2"/>
  <c r="B1406" i="2"/>
  <c r="E1406" i="2"/>
  <c r="G2501" i="2"/>
  <c r="E2501" i="2"/>
  <c r="F2485" i="2"/>
  <c r="E2485" i="2"/>
  <c r="F2389" i="2"/>
  <c r="E2389" i="2"/>
  <c r="D2353" i="2"/>
  <c r="E2353" i="2"/>
  <c r="D2321" i="2"/>
  <c r="E2321" i="2"/>
  <c r="F2261" i="2"/>
  <c r="E2261" i="2"/>
  <c r="D2225" i="2"/>
  <c r="E2225" i="2"/>
  <c r="D2193" i="2"/>
  <c r="E2193" i="2"/>
  <c r="D2001" i="2"/>
  <c r="E2001" i="2"/>
  <c r="F1973" i="2"/>
  <c r="E1973" i="2"/>
  <c r="F1941" i="2"/>
  <c r="E1941" i="2"/>
  <c r="F1877" i="2"/>
  <c r="E1877" i="2"/>
  <c r="F1845" i="2"/>
  <c r="E1845" i="2"/>
  <c r="D1745" i="2"/>
  <c r="E1745" i="2"/>
  <c r="F1589" i="2"/>
  <c r="E1589" i="2"/>
  <c r="F1557" i="2"/>
  <c r="E1557" i="2"/>
  <c r="D1485" i="2"/>
  <c r="E1485" i="2"/>
  <c r="D1453" i="2"/>
  <c r="E1453" i="2"/>
  <c r="D1101" i="2"/>
  <c r="E1101" i="2"/>
  <c r="D845" i="2"/>
  <c r="E845" i="2"/>
  <c r="D717" i="2"/>
  <c r="E717" i="2"/>
  <c r="D685" i="2"/>
  <c r="E685" i="2"/>
  <c r="D429" i="2"/>
  <c r="E429" i="2"/>
  <c r="D77" i="2"/>
  <c r="E77" i="2"/>
  <c r="B53" i="2"/>
  <c r="E53" i="2"/>
  <c r="D2950" i="2"/>
  <c r="E2950" i="2"/>
  <c r="D2918" i="2"/>
  <c r="E2918" i="2"/>
  <c r="B2858" i="2"/>
  <c r="E2858" i="2"/>
  <c r="B2730" i="2"/>
  <c r="E2730" i="2"/>
  <c r="D2726" i="2"/>
  <c r="E2726" i="2"/>
  <c r="B2634" i="2"/>
  <c r="E2634" i="2"/>
  <c r="D2566" i="2"/>
  <c r="E2566" i="2"/>
  <c r="B2506" i="2"/>
  <c r="E2506" i="2"/>
  <c r="B2478" i="2"/>
  <c r="E2478" i="2"/>
  <c r="B2446" i="2"/>
  <c r="E2446" i="2"/>
  <c r="B2398" i="2"/>
  <c r="E2398" i="2"/>
  <c r="B2374" i="2"/>
  <c r="E2374" i="2"/>
  <c r="B2350" i="2"/>
  <c r="E2350" i="2"/>
  <c r="B2270" i="2"/>
  <c r="E2270" i="2"/>
  <c r="B2174" i="2"/>
  <c r="E2174" i="2"/>
  <c r="D2150" i="2"/>
  <c r="E2150" i="2"/>
  <c r="B2126" i="2"/>
  <c r="E2126" i="2"/>
  <c r="B2118" i="2"/>
  <c r="E2118" i="2"/>
  <c r="B2094" i="2"/>
  <c r="E2094" i="2"/>
  <c r="B2046" i="2"/>
  <c r="E2046" i="2"/>
  <c r="B1950" i="2"/>
  <c r="E1950" i="2"/>
  <c r="B1902" i="2"/>
  <c r="E1902" i="2"/>
  <c r="B1870" i="2"/>
  <c r="E1870" i="2"/>
  <c r="B1862" i="2"/>
  <c r="E1862" i="2"/>
  <c r="B1694" i="2"/>
  <c r="E1694" i="2"/>
  <c r="B1598" i="2"/>
  <c r="E1598" i="2"/>
  <c r="B1550" i="2"/>
  <c r="E1550" i="2"/>
  <c r="B1542" i="2"/>
  <c r="E1542" i="2"/>
  <c r="B1518" i="2"/>
  <c r="E1518" i="2"/>
  <c r="B1510" i="2"/>
  <c r="E1510" i="2"/>
  <c r="B1486" i="2"/>
  <c r="E1486" i="2"/>
  <c r="B1478" i="2"/>
  <c r="E1478" i="2"/>
  <c r="B1470" i="2"/>
  <c r="E1470" i="2"/>
  <c r="B1422" i="2"/>
  <c r="E1422" i="2"/>
  <c r="D2908" i="2"/>
  <c r="E2908" i="2"/>
  <c r="D2876" i="2"/>
  <c r="E2876" i="2"/>
  <c r="D2652" i="2"/>
  <c r="E2652" i="2"/>
  <c r="D2620" i="2"/>
  <c r="E2620" i="2"/>
  <c r="D2492" i="2"/>
  <c r="E2492" i="2"/>
  <c r="D2364" i="2"/>
  <c r="E2364" i="2"/>
  <c r="D2236" i="2"/>
  <c r="E2236" i="2"/>
  <c r="D2108" i="2"/>
  <c r="E2108" i="2"/>
  <c r="G1980" i="2"/>
  <c r="E1980" i="2"/>
  <c r="D1852" i="2"/>
  <c r="E1852" i="2"/>
  <c r="D1660" i="2"/>
  <c r="E1660" i="2"/>
  <c r="D1596" i="2"/>
  <c r="E1596" i="2"/>
  <c r="B2890" i="2"/>
  <c r="E2890" i="2"/>
  <c r="B2826" i="2"/>
  <c r="E2826" i="2"/>
  <c r="D2822" i="2"/>
  <c r="E2822" i="2"/>
  <c r="B2778" i="2"/>
  <c r="E2778" i="2"/>
  <c r="B2666" i="2"/>
  <c r="E2666" i="2"/>
  <c r="D2598" i="2"/>
  <c r="E2598" i="2"/>
  <c r="B2570" i="2"/>
  <c r="E2570" i="2"/>
  <c r="B2462" i="2"/>
  <c r="E2462" i="2"/>
  <c r="D2438" i="2"/>
  <c r="E2438" i="2"/>
  <c r="B2414" i="2"/>
  <c r="E2414" i="2"/>
  <c r="B2406" i="2"/>
  <c r="E2406" i="2"/>
  <c r="B2302" i="2"/>
  <c r="E2302" i="2"/>
  <c r="B2206" i="2"/>
  <c r="E2206" i="2"/>
  <c r="B2110" i="2"/>
  <c r="E2110" i="2"/>
  <c r="B2078" i="2"/>
  <c r="E2078" i="2"/>
  <c r="B2014" i="2"/>
  <c r="E2014" i="2"/>
  <c r="B1990" i="2"/>
  <c r="E1990" i="2"/>
  <c r="D1894" i="2"/>
  <c r="E1894" i="2"/>
  <c r="B1822" i="2"/>
  <c r="E1822" i="2"/>
  <c r="B1726" i="2"/>
  <c r="E1726" i="2"/>
  <c r="B1678" i="2"/>
  <c r="E1678" i="2"/>
  <c r="B1670" i="2"/>
  <c r="E1670" i="2"/>
  <c r="B1646" i="2"/>
  <c r="E1646" i="2"/>
  <c r="D1638" i="2"/>
  <c r="E1638" i="2"/>
  <c r="B1630" i="2"/>
  <c r="E1630" i="2"/>
  <c r="B1454" i="2"/>
  <c r="E1454" i="2"/>
  <c r="B1390" i="2"/>
  <c r="E1390" i="2"/>
  <c r="D2865" i="2"/>
  <c r="E2865" i="2"/>
  <c r="D2737" i="2"/>
  <c r="E2737" i="2"/>
  <c r="F2613" i="2"/>
  <c r="E2613" i="2"/>
  <c r="B2517" i="2"/>
  <c r="E2517" i="2"/>
  <c r="D2748" i="2"/>
  <c r="E2748" i="2"/>
  <c r="B2927" i="2"/>
  <c r="E2927" i="2"/>
  <c r="B2911" i="2"/>
  <c r="E2911" i="2"/>
  <c r="B2863" i="2"/>
  <c r="E2863" i="2"/>
  <c r="B2847" i="2"/>
  <c r="E2847" i="2"/>
  <c r="B2799" i="2"/>
  <c r="E2799" i="2"/>
  <c r="B2783" i="2"/>
  <c r="E2783" i="2"/>
  <c r="B2735" i="2"/>
  <c r="E2735" i="2"/>
  <c r="B2719" i="2"/>
  <c r="E2719" i="2"/>
  <c r="B2671" i="2"/>
  <c r="E2671" i="2"/>
  <c r="B2655" i="2"/>
  <c r="E2655" i="2"/>
  <c r="B2607" i="2"/>
  <c r="E2607" i="2"/>
  <c r="B2591" i="2"/>
  <c r="E2591" i="2"/>
  <c r="B2543" i="2"/>
  <c r="E2543" i="2"/>
  <c r="B2527" i="2"/>
  <c r="E2527" i="2"/>
  <c r="B127" i="2"/>
  <c r="E127" i="2"/>
  <c r="B95" i="2"/>
  <c r="E95" i="2"/>
  <c r="B63" i="2"/>
  <c r="E63" i="2"/>
  <c r="B31" i="2"/>
  <c r="E31" i="2"/>
  <c r="H3" i="2"/>
  <c r="E3" i="2"/>
  <c r="B2922" i="2"/>
  <c r="E2922" i="2"/>
  <c r="D2854" i="2"/>
  <c r="E2854" i="2"/>
  <c r="B2794" i="2"/>
  <c r="E2794" i="2"/>
  <c r="D2790" i="2"/>
  <c r="E2790" i="2"/>
  <c r="B2762" i="2"/>
  <c r="E2762" i="2"/>
  <c r="B2698" i="2"/>
  <c r="E2698" i="2"/>
  <c r="D2694" i="2"/>
  <c r="E2694" i="2"/>
  <c r="B2650" i="2"/>
  <c r="E2650" i="2"/>
  <c r="B2602" i="2"/>
  <c r="E2602" i="2"/>
  <c r="B2538" i="2"/>
  <c r="E2538" i="2"/>
  <c r="D2534" i="2"/>
  <c r="E2534" i="2"/>
  <c r="B2522" i="2"/>
  <c r="E2522" i="2"/>
  <c r="D2470" i="2"/>
  <c r="E2470" i="2"/>
  <c r="B2366" i="2"/>
  <c r="E2366" i="2"/>
  <c r="D2342" i="2"/>
  <c r="E2342" i="2"/>
  <c r="B2318" i="2"/>
  <c r="E2318" i="2"/>
  <c r="D2310" i="2"/>
  <c r="E2310" i="2"/>
  <c r="B2286" i="2"/>
  <c r="E2286" i="2"/>
  <c r="B2278" i="2"/>
  <c r="E2278" i="2"/>
  <c r="B2254" i="2"/>
  <c r="E2254" i="2"/>
  <c r="B2246" i="2"/>
  <c r="E2246" i="2"/>
  <c r="B2238" i="2"/>
  <c r="E2238" i="2"/>
  <c r="B2142" i="2"/>
  <c r="E2142" i="2"/>
  <c r="D2086" i="2"/>
  <c r="E2086" i="2"/>
  <c r="B2062" i="2"/>
  <c r="E2062" i="2"/>
  <c r="B2054" i="2"/>
  <c r="E2054" i="2"/>
  <c r="B2030" i="2"/>
  <c r="E2030" i="2"/>
  <c r="B2022" i="2"/>
  <c r="E2022" i="2"/>
  <c r="B1998" i="2"/>
  <c r="E1998" i="2"/>
  <c r="B1966" i="2"/>
  <c r="E1966" i="2"/>
  <c r="B1886" i="2"/>
  <c r="E1886" i="2"/>
  <c r="B1838" i="2"/>
  <c r="E1838" i="2"/>
  <c r="B1790" i="2"/>
  <c r="E1790" i="2"/>
  <c r="B1758" i="2"/>
  <c r="E1758" i="2"/>
  <c r="B1662" i="2"/>
  <c r="E1662" i="2"/>
  <c r="B1606" i="2"/>
  <c r="E1606" i="2"/>
  <c r="B1582" i="2"/>
  <c r="E1582" i="2"/>
  <c r="D1574" i="2"/>
  <c r="E1574" i="2"/>
  <c r="B1502" i="2"/>
  <c r="E1502" i="2"/>
  <c r="B1446" i="2"/>
  <c r="E1446" i="2"/>
  <c r="B1382" i="2"/>
  <c r="E1382" i="2"/>
  <c r="B1374" i="2"/>
  <c r="E1374" i="2"/>
  <c r="B1358" i="2"/>
  <c r="E1358" i="2"/>
  <c r="B1350" i="2"/>
  <c r="E1350" i="2"/>
  <c r="B1342" i="2"/>
  <c r="E1342" i="2"/>
  <c r="B1326" i="2"/>
  <c r="E1326" i="2"/>
  <c r="B1318" i="2"/>
  <c r="E1318" i="2"/>
  <c r="B1310" i="2"/>
  <c r="E1310" i="2"/>
  <c r="B1294" i="2"/>
  <c r="E1294" i="2"/>
  <c r="B1286" i="2"/>
  <c r="E1286" i="2"/>
  <c r="B1278" i="2"/>
  <c r="E1278" i="2"/>
  <c r="B1262" i="2"/>
  <c r="E1262" i="2"/>
  <c r="B1254" i="2"/>
  <c r="E1254" i="2"/>
  <c r="B1246" i="2"/>
  <c r="E1246" i="2"/>
  <c r="B1230" i="2"/>
  <c r="E1230" i="2"/>
  <c r="B1222" i="2"/>
  <c r="E1222" i="2"/>
  <c r="B1214" i="2"/>
  <c r="E1214" i="2"/>
  <c r="B1198" i="2"/>
  <c r="E1198" i="2"/>
  <c r="B1190" i="2"/>
  <c r="E1190" i="2"/>
  <c r="B1182" i="2"/>
  <c r="E1182" i="2"/>
  <c r="B1166" i="2"/>
  <c r="E1166" i="2"/>
  <c r="B1158" i="2"/>
  <c r="E1158" i="2"/>
  <c r="B1150" i="2"/>
  <c r="E1150" i="2"/>
  <c r="B1134" i="2"/>
  <c r="E1134" i="2"/>
  <c r="B1126" i="2"/>
  <c r="E1126" i="2"/>
  <c r="B1118" i="2"/>
  <c r="E1118" i="2"/>
  <c r="B1102" i="2"/>
  <c r="E1102" i="2"/>
  <c r="B1094" i="2"/>
  <c r="E1094" i="2"/>
  <c r="B1086" i="2"/>
  <c r="E1086" i="2"/>
  <c r="B1070" i="2"/>
  <c r="E1070" i="2"/>
  <c r="B1062" i="2"/>
  <c r="E1062" i="2"/>
  <c r="B1054" i="2"/>
  <c r="E1054" i="2"/>
  <c r="B1038" i="2"/>
  <c r="E1038" i="2"/>
  <c r="B1030" i="2"/>
  <c r="E1030" i="2"/>
  <c r="B1022" i="2"/>
  <c r="E1022" i="2"/>
  <c r="B1006" i="2"/>
  <c r="E1006" i="2"/>
  <c r="B998" i="2"/>
  <c r="E998" i="2"/>
  <c r="B990" i="2"/>
  <c r="E990" i="2"/>
  <c r="B974" i="2"/>
  <c r="E974" i="2"/>
  <c r="B966" i="2"/>
  <c r="E966" i="2"/>
  <c r="B958" i="2"/>
  <c r="E958" i="2"/>
  <c r="B942" i="2"/>
  <c r="E942" i="2"/>
  <c r="B934" i="2"/>
  <c r="E934" i="2"/>
  <c r="B926" i="2"/>
  <c r="E926" i="2"/>
  <c r="B910" i="2"/>
  <c r="E910" i="2"/>
  <c r="B902" i="2"/>
  <c r="E902" i="2"/>
  <c r="B894" i="2"/>
  <c r="E894" i="2"/>
  <c r="B878" i="2"/>
  <c r="E878" i="2"/>
  <c r="B870" i="2"/>
  <c r="E870" i="2"/>
  <c r="B862" i="2"/>
  <c r="E862" i="2"/>
  <c r="B846" i="2"/>
  <c r="E846" i="2"/>
  <c r="B838" i="2"/>
  <c r="E838" i="2"/>
  <c r="B830" i="2"/>
  <c r="E830" i="2"/>
  <c r="B814" i="2"/>
  <c r="E814" i="2"/>
  <c r="B806" i="2"/>
  <c r="E806" i="2"/>
  <c r="B798" i="2"/>
  <c r="E798" i="2"/>
  <c r="B782" i="2"/>
  <c r="E782" i="2"/>
  <c r="B774" i="2"/>
  <c r="E774" i="2"/>
  <c r="B766" i="2"/>
  <c r="E766" i="2"/>
  <c r="B750" i="2"/>
  <c r="E750" i="2"/>
  <c r="B742" i="2"/>
  <c r="E742" i="2"/>
  <c r="B734" i="2"/>
  <c r="E734" i="2"/>
  <c r="B718" i="2"/>
  <c r="E718" i="2"/>
  <c r="B710" i="2"/>
  <c r="E710" i="2"/>
  <c r="B702" i="2"/>
  <c r="E702" i="2"/>
  <c r="B686" i="2"/>
  <c r="E686" i="2"/>
  <c r="B678" i="2"/>
  <c r="E678" i="2"/>
  <c r="B670" i="2"/>
  <c r="E670" i="2"/>
  <c r="B654" i="2"/>
  <c r="E654" i="2"/>
  <c r="B646" i="2"/>
  <c r="E646" i="2"/>
  <c r="B638" i="2"/>
  <c r="E638" i="2"/>
  <c r="B622" i="2"/>
  <c r="E622" i="2"/>
  <c r="B614" i="2"/>
  <c r="E614" i="2"/>
  <c r="B606" i="2"/>
  <c r="E606" i="2"/>
  <c r="B590" i="2"/>
  <c r="E590" i="2"/>
  <c r="B582" i="2"/>
  <c r="E582" i="2"/>
  <c r="B574" i="2"/>
  <c r="E574" i="2"/>
  <c r="B558" i="2"/>
  <c r="E558" i="2"/>
  <c r="B550" i="2"/>
  <c r="E550" i="2"/>
  <c r="B542" i="2"/>
  <c r="E542" i="2"/>
  <c r="B526" i="2"/>
  <c r="E526" i="2"/>
  <c r="B518" i="2"/>
  <c r="E518" i="2"/>
  <c r="B510" i="2"/>
  <c r="E510" i="2"/>
  <c r="B494" i="2"/>
  <c r="E494" i="2"/>
  <c r="B486" i="2"/>
  <c r="E486" i="2"/>
  <c r="B478" i="2"/>
  <c r="E478" i="2"/>
  <c r="B462" i="2"/>
  <c r="E462" i="2"/>
  <c r="B454" i="2"/>
  <c r="E454" i="2"/>
  <c r="B446" i="2"/>
  <c r="E446" i="2"/>
  <c r="B430" i="2"/>
  <c r="E430" i="2"/>
  <c r="B422" i="2"/>
  <c r="E422" i="2"/>
  <c r="B414" i="2"/>
  <c r="E414" i="2"/>
  <c r="B398" i="2"/>
  <c r="E398" i="2"/>
  <c r="B390" i="2"/>
  <c r="E390" i="2"/>
  <c r="B382" i="2"/>
  <c r="E382" i="2"/>
  <c r="B366" i="2"/>
  <c r="E366" i="2"/>
  <c r="B358" i="2"/>
  <c r="E358" i="2"/>
  <c r="B350" i="2"/>
  <c r="E350" i="2"/>
  <c r="B334" i="2"/>
  <c r="E334" i="2"/>
  <c r="B326" i="2"/>
  <c r="E326" i="2"/>
  <c r="B318" i="2"/>
  <c r="E318" i="2"/>
  <c r="B302" i="2"/>
  <c r="E302" i="2"/>
  <c r="B294" i="2"/>
  <c r="E294" i="2"/>
  <c r="B286" i="2"/>
  <c r="E286" i="2"/>
  <c r="B270" i="2"/>
  <c r="E270" i="2"/>
  <c r="B262" i="2"/>
  <c r="E262" i="2"/>
  <c r="B254" i="2"/>
  <c r="E254" i="2"/>
  <c r="B238" i="2"/>
  <c r="E238" i="2"/>
  <c r="B230" i="2"/>
  <c r="E230" i="2"/>
  <c r="B222" i="2"/>
  <c r="E222" i="2"/>
  <c r="B206" i="2"/>
  <c r="E206" i="2"/>
  <c r="B198" i="2"/>
  <c r="E198" i="2"/>
  <c r="B190" i="2"/>
  <c r="E190" i="2"/>
  <c r="B174" i="2"/>
  <c r="E174" i="2"/>
  <c r="B166" i="2"/>
  <c r="E166" i="2"/>
  <c r="B158" i="2"/>
  <c r="E158" i="2"/>
  <c r="B138" i="2"/>
  <c r="E138" i="2"/>
  <c r="B74" i="2"/>
  <c r="E74" i="2"/>
  <c r="B42" i="2"/>
  <c r="E42" i="2"/>
  <c r="B10" i="2"/>
  <c r="E10" i="2"/>
  <c r="B3" i="2"/>
  <c r="D2278" i="2"/>
  <c r="D1766" i="2"/>
  <c r="D2406" i="2"/>
  <c r="D2022" i="2"/>
  <c r="H2937" i="2"/>
  <c r="G2937" i="2"/>
  <c r="F2937" i="2"/>
  <c r="D2937" i="2"/>
  <c r="B2937" i="2"/>
  <c r="H2921" i="2"/>
  <c r="G2921" i="2"/>
  <c r="F2921" i="2"/>
  <c r="D2921" i="2"/>
  <c r="B2921" i="2"/>
  <c r="H2905" i="2"/>
  <c r="G2905" i="2"/>
  <c r="F2905" i="2"/>
  <c r="D2905" i="2"/>
  <c r="B2905" i="2"/>
  <c r="H2889" i="2"/>
  <c r="G2889" i="2"/>
  <c r="F2889" i="2"/>
  <c r="D2889" i="2"/>
  <c r="B2889" i="2"/>
  <c r="H2869" i="2"/>
  <c r="G2869" i="2"/>
  <c r="D2869" i="2"/>
  <c r="H2853" i="2"/>
  <c r="F2853" i="2"/>
  <c r="G2853" i="2"/>
  <c r="D2853" i="2"/>
  <c r="H2837" i="2"/>
  <c r="G2837" i="2"/>
  <c r="D2837" i="2"/>
  <c r="H2821" i="2"/>
  <c r="G2821" i="2"/>
  <c r="F2821" i="2"/>
  <c r="D2821" i="2"/>
  <c r="H2805" i="2"/>
  <c r="G2805" i="2"/>
  <c r="D2805" i="2"/>
  <c r="H2789" i="2"/>
  <c r="G2789" i="2"/>
  <c r="F2789" i="2"/>
  <c r="D2789" i="2"/>
  <c r="H2773" i="2"/>
  <c r="G2773" i="2"/>
  <c r="D2773" i="2"/>
  <c r="H2757" i="2"/>
  <c r="F2757" i="2"/>
  <c r="D2757" i="2"/>
  <c r="H2741" i="2"/>
  <c r="G2741" i="2"/>
  <c r="D2741" i="2"/>
  <c r="H2725" i="2"/>
  <c r="F2725" i="2"/>
  <c r="G2725" i="2"/>
  <c r="D2725" i="2"/>
  <c r="H2705" i="2"/>
  <c r="G2705" i="2"/>
  <c r="F2705" i="2"/>
  <c r="B2705" i="2"/>
  <c r="H2693" i="2"/>
  <c r="G2693" i="2"/>
  <c r="F2693" i="2"/>
  <c r="D2693" i="2"/>
  <c r="H2677" i="2"/>
  <c r="G2677" i="2"/>
  <c r="D2677" i="2"/>
  <c r="H2661" i="2"/>
  <c r="G2661" i="2"/>
  <c r="F2661" i="2"/>
  <c r="D2661" i="2"/>
  <c r="H2645" i="2"/>
  <c r="G2645" i="2"/>
  <c r="D2645" i="2"/>
  <c r="H2629" i="2"/>
  <c r="F2629" i="2"/>
  <c r="D2629" i="2"/>
  <c r="H2609" i="2"/>
  <c r="G2609" i="2"/>
  <c r="F2609" i="2"/>
  <c r="B2609" i="2"/>
  <c r="H2593" i="2"/>
  <c r="F2593" i="2"/>
  <c r="G2593" i="2"/>
  <c r="B2593" i="2"/>
  <c r="D2593" i="2"/>
  <c r="H2577" i="2"/>
  <c r="G2577" i="2"/>
  <c r="F2577" i="2"/>
  <c r="B2577" i="2"/>
  <c r="H2561" i="2"/>
  <c r="F2561" i="2"/>
  <c r="G2561" i="2"/>
  <c r="B2561" i="2"/>
  <c r="D2561" i="2"/>
  <c r="H2541" i="2"/>
  <c r="G2541" i="2"/>
  <c r="D2541" i="2"/>
  <c r="B2541" i="2"/>
  <c r="F2541" i="2"/>
  <c r="H2521" i="2"/>
  <c r="G2521" i="2"/>
  <c r="F2521" i="2"/>
  <c r="D2521" i="2"/>
  <c r="B2521" i="2"/>
  <c r="H2497" i="2"/>
  <c r="F2497" i="2"/>
  <c r="G2497" i="2"/>
  <c r="B2497" i="2"/>
  <c r="D2497" i="2"/>
  <c r="H2481" i="2"/>
  <c r="G2481" i="2"/>
  <c r="F2481" i="2"/>
  <c r="B2481" i="2"/>
  <c r="H2465" i="2"/>
  <c r="F2465" i="2"/>
  <c r="G2465" i="2"/>
  <c r="B2465" i="2"/>
  <c r="D2465" i="2"/>
  <c r="H2449" i="2"/>
  <c r="G2449" i="2"/>
  <c r="F2449" i="2"/>
  <c r="B2449" i="2"/>
  <c r="H2429" i="2"/>
  <c r="G2429" i="2"/>
  <c r="D2429" i="2"/>
  <c r="F2429" i="2"/>
  <c r="B2429" i="2"/>
  <c r="H2413" i="2"/>
  <c r="G2413" i="2"/>
  <c r="D2413" i="2"/>
  <c r="F2413" i="2"/>
  <c r="B2413" i="2"/>
  <c r="H2397" i="2"/>
  <c r="G2397" i="2"/>
  <c r="D2397" i="2"/>
  <c r="F2397" i="2"/>
  <c r="B2397" i="2"/>
  <c r="H2373" i="2"/>
  <c r="F2373" i="2"/>
  <c r="D2373" i="2"/>
  <c r="B2373" i="2"/>
  <c r="H2357" i="2"/>
  <c r="G2357" i="2"/>
  <c r="D2357" i="2"/>
  <c r="B2357" i="2"/>
  <c r="H2337" i="2"/>
  <c r="F2337" i="2"/>
  <c r="G2337" i="2"/>
  <c r="B2337" i="2"/>
  <c r="D2337" i="2"/>
  <c r="H2317" i="2"/>
  <c r="G2317" i="2"/>
  <c r="D2317" i="2"/>
  <c r="F2317" i="2"/>
  <c r="B2317" i="2"/>
  <c r="H2297" i="2"/>
  <c r="G2297" i="2"/>
  <c r="F2297" i="2"/>
  <c r="D2297" i="2"/>
  <c r="B2297" i="2"/>
  <c r="H2285" i="2"/>
  <c r="G2285" i="2"/>
  <c r="D2285" i="2"/>
  <c r="F2285" i="2"/>
  <c r="B2285" i="2"/>
  <c r="H2265" i="2"/>
  <c r="G2265" i="2"/>
  <c r="F2265" i="2"/>
  <c r="D2265" i="2"/>
  <c r="B2265" i="2"/>
  <c r="H2241" i="2"/>
  <c r="F2241" i="2"/>
  <c r="G2241" i="2"/>
  <c r="B2241" i="2"/>
  <c r="D2241" i="2"/>
  <c r="H2221" i="2"/>
  <c r="G2221" i="2"/>
  <c r="D2221" i="2"/>
  <c r="F2221" i="2"/>
  <c r="B2221" i="2"/>
  <c r="H2197" i="2"/>
  <c r="G2197" i="2"/>
  <c r="D2197" i="2"/>
  <c r="B2197" i="2"/>
  <c r="H2181" i="2"/>
  <c r="D2181" i="2"/>
  <c r="G2181" i="2"/>
  <c r="F2181" i="2"/>
  <c r="B2181" i="2"/>
  <c r="H2165" i="2"/>
  <c r="G2165" i="2"/>
  <c r="D2165" i="2"/>
  <c r="B2165" i="2"/>
  <c r="H2149" i="2"/>
  <c r="D2149" i="2"/>
  <c r="G2149" i="2"/>
  <c r="F2149" i="2"/>
  <c r="B2149" i="2"/>
  <c r="H2133" i="2"/>
  <c r="G2133" i="2"/>
  <c r="D2133" i="2"/>
  <c r="B2133" i="2"/>
  <c r="H2117" i="2"/>
  <c r="D2117" i="2"/>
  <c r="F2117" i="2"/>
  <c r="B2117" i="2"/>
  <c r="H2101" i="2"/>
  <c r="G2101" i="2"/>
  <c r="D2101" i="2"/>
  <c r="B2101" i="2"/>
  <c r="H2085" i="2"/>
  <c r="D2085" i="2"/>
  <c r="F2085" i="2"/>
  <c r="G2085" i="2"/>
  <c r="B2085" i="2"/>
  <c r="H2069" i="2"/>
  <c r="G2069" i="2"/>
  <c r="D2069" i="2"/>
  <c r="B2069" i="2"/>
  <c r="H2053" i="2"/>
  <c r="D2053" i="2"/>
  <c r="G2053" i="2"/>
  <c r="F2053" i="2"/>
  <c r="B2053" i="2"/>
  <c r="H2037" i="2"/>
  <c r="G2037" i="2"/>
  <c r="D2037" i="2"/>
  <c r="B2037" i="2"/>
  <c r="H2021" i="2"/>
  <c r="D2021" i="2"/>
  <c r="G2021" i="2"/>
  <c r="F2021" i="2"/>
  <c r="B2021" i="2"/>
  <c r="H2005" i="2"/>
  <c r="G2005" i="2"/>
  <c r="D2005" i="2"/>
  <c r="B2005" i="2"/>
  <c r="H1985" i="2"/>
  <c r="G1985" i="2"/>
  <c r="F1985" i="2"/>
  <c r="D1985" i="2"/>
  <c r="B1985" i="2"/>
  <c r="H1969" i="2"/>
  <c r="G1969" i="2"/>
  <c r="F1969" i="2"/>
  <c r="B1969" i="2"/>
  <c r="D1969" i="2"/>
  <c r="H1953" i="2"/>
  <c r="G1953" i="2"/>
  <c r="F1953" i="2"/>
  <c r="B1953" i="2"/>
  <c r="D1953" i="2"/>
  <c r="H1937" i="2"/>
  <c r="G1937" i="2"/>
  <c r="F1937" i="2"/>
  <c r="B1937" i="2"/>
  <c r="H1921" i="2"/>
  <c r="G1921" i="2"/>
  <c r="F1921" i="2"/>
  <c r="D1921" i="2"/>
  <c r="B1921" i="2"/>
  <c r="H1905" i="2"/>
  <c r="G1905" i="2"/>
  <c r="F1905" i="2"/>
  <c r="B1905" i="2"/>
  <c r="D1905" i="2"/>
  <c r="H1889" i="2"/>
  <c r="G1889" i="2"/>
  <c r="F1889" i="2"/>
  <c r="B1889" i="2"/>
  <c r="D1889" i="2"/>
  <c r="H1873" i="2"/>
  <c r="G1873" i="2"/>
  <c r="F1873" i="2"/>
  <c r="B1873" i="2"/>
  <c r="H1857" i="2"/>
  <c r="G1857" i="2"/>
  <c r="F1857" i="2"/>
  <c r="D1857" i="2"/>
  <c r="B1857" i="2"/>
  <c r="H1837" i="2"/>
  <c r="G1837" i="2"/>
  <c r="D1837" i="2"/>
  <c r="F1837" i="2"/>
  <c r="B1837" i="2"/>
  <c r="H1821" i="2"/>
  <c r="G1821" i="2"/>
  <c r="D1821" i="2"/>
  <c r="F1821" i="2"/>
  <c r="B1821" i="2"/>
  <c r="H1805" i="2"/>
  <c r="G1805" i="2"/>
  <c r="D1805" i="2"/>
  <c r="F1805" i="2"/>
  <c r="B1805" i="2"/>
  <c r="H1789" i="2"/>
  <c r="G1789" i="2"/>
  <c r="D1789" i="2"/>
  <c r="F1789" i="2"/>
  <c r="B1789" i="2"/>
  <c r="H1773" i="2"/>
  <c r="G1773" i="2"/>
  <c r="D1773" i="2"/>
  <c r="F1773" i="2"/>
  <c r="B1773" i="2"/>
  <c r="H1753" i="2"/>
  <c r="G1753" i="2"/>
  <c r="F1753" i="2"/>
  <c r="D1753" i="2"/>
  <c r="B1753" i="2"/>
  <c r="H1741" i="2"/>
  <c r="G1741" i="2"/>
  <c r="D1741" i="2"/>
  <c r="F1741" i="2"/>
  <c r="B1741" i="2"/>
  <c r="H1725" i="2"/>
  <c r="G1725" i="2"/>
  <c r="D1725" i="2"/>
  <c r="F1725" i="2"/>
  <c r="B1725" i="2"/>
  <c r="H1713" i="2"/>
  <c r="G1713" i="2"/>
  <c r="F1713" i="2"/>
  <c r="B1713" i="2"/>
  <c r="D1713" i="2"/>
  <c r="H1701" i="2"/>
  <c r="G1701" i="2"/>
  <c r="D1701" i="2"/>
  <c r="F1701" i="2"/>
  <c r="B1701" i="2"/>
  <c r="H1685" i="2"/>
  <c r="G1685" i="2"/>
  <c r="D1685" i="2"/>
  <c r="B1685" i="2"/>
  <c r="H1669" i="2"/>
  <c r="G1669" i="2"/>
  <c r="D1669" i="2"/>
  <c r="F1669" i="2"/>
  <c r="B1669" i="2"/>
  <c r="H1653" i="2"/>
  <c r="G1653" i="2"/>
  <c r="D1653" i="2"/>
  <c r="B1653" i="2"/>
  <c r="H1637" i="2"/>
  <c r="G1637" i="2"/>
  <c r="D1637" i="2"/>
  <c r="F1637" i="2"/>
  <c r="B1637" i="2"/>
  <c r="H1621" i="2"/>
  <c r="G1621" i="2"/>
  <c r="D1621" i="2"/>
  <c r="B1621" i="2"/>
  <c r="H1605" i="2"/>
  <c r="G1605" i="2"/>
  <c r="D1605" i="2"/>
  <c r="F1605" i="2"/>
  <c r="B1605" i="2"/>
  <c r="H1585" i="2"/>
  <c r="G1585" i="2"/>
  <c r="F1585" i="2"/>
  <c r="B1585" i="2"/>
  <c r="D1585" i="2"/>
  <c r="H1569" i="2"/>
  <c r="G1569" i="2"/>
  <c r="F1569" i="2"/>
  <c r="B1569" i="2"/>
  <c r="D1569" i="2"/>
  <c r="H1549" i="2"/>
  <c r="G1549" i="2"/>
  <c r="F1549" i="2"/>
  <c r="B1549" i="2"/>
  <c r="H1529" i="2"/>
  <c r="G1529" i="2"/>
  <c r="F1529" i="2"/>
  <c r="D1529" i="2"/>
  <c r="B1529" i="2"/>
  <c r="H1509" i="2"/>
  <c r="G1509" i="2"/>
  <c r="F1509" i="2"/>
  <c r="D1509" i="2"/>
  <c r="B1509" i="2"/>
  <c r="H1493" i="2"/>
  <c r="G1493" i="2"/>
  <c r="D1493" i="2"/>
  <c r="B1493" i="2"/>
  <c r="H1477" i="2"/>
  <c r="G1477" i="2"/>
  <c r="F1477" i="2"/>
  <c r="D1477" i="2"/>
  <c r="B1477" i="2"/>
  <c r="H1461" i="2"/>
  <c r="G1461" i="2"/>
  <c r="D1461" i="2"/>
  <c r="B1461" i="2"/>
  <c r="H1445" i="2"/>
  <c r="G1445" i="2"/>
  <c r="F1445" i="2"/>
  <c r="D1445" i="2"/>
  <c r="B1445" i="2"/>
  <c r="H1437" i="2"/>
  <c r="G1437" i="2"/>
  <c r="F1437" i="2"/>
  <c r="D1437" i="2"/>
  <c r="B1437" i="2"/>
  <c r="H1421" i="2"/>
  <c r="G1421" i="2"/>
  <c r="F1421" i="2"/>
  <c r="B1421" i="2"/>
  <c r="H1405" i="2"/>
  <c r="G1405" i="2"/>
  <c r="F1405" i="2"/>
  <c r="D1405" i="2"/>
  <c r="B1405" i="2"/>
  <c r="H1389" i="2"/>
  <c r="G1389" i="2"/>
  <c r="F1389" i="2"/>
  <c r="B1389" i="2"/>
  <c r="H1373" i="2"/>
  <c r="G1373" i="2"/>
  <c r="F1373" i="2"/>
  <c r="D1373" i="2"/>
  <c r="B1373" i="2"/>
  <c r="H1357" i="2"/>
  <c r="G1357" i="2"/>
  <c r="F1357" i="2"/>
  <c r="B1357" i="2"/>
  <c r="H1345" i="2"/>
  <c r="G1345" i="2"/>
  <c r="F1345" i="2"/>
  <c r="D1345" i="2"/>
  <c r="B1345" i="2"/>
  <c r="H1325" i="2"/>
  <c r="G1325" i="2"/>
  <c r="F1325" i="2"/>
  <c r="B1325" i="2"/>
  <c r="H1313" i="2"/>
  <c r="G1313" i="2"/>
  <c r="F1313" i="2"/>
  <c r="D1313" i="2"/>
  <c r="B1313" i="2"/>
  <c r="H1301" i="2"/>
  <c r="G1301" i="2"/>
  <c r="F1301" i="2"/>
  <c r="D1301" i="2"/>
  <c r="B1301" i="2"/>
  <c r="H1297" i="2"/>
  <c r="G1297" i="2"/>
  <c r="F1297" i="2"/>
  <c r="D1297" i="2"/>
  <c r="B1297" i="2"/>
  <c r="H1285" i="2"/>
  <c r="G1285" i="2"/>
  <c r="D1285" i="2"/>
  <c r="B1285" i="2"/>
  <c r="H1269" i="2"/>
  <c r="G1269" i="2"/>
  <c r="D1269" i="2"/>
  <c r="F1269" i="2"/>
  <c r="B1269" i="2"/>
  <c r="H1257" i="2"/>
  <c r="G1257" i="2"/>
  <c r="F1257" i="2"/>
  <c r="D1257" i="2"/>
  <c r="B1257" i="2"/>
  <c r="H1245" i="2"/>
  <c r="G1245" i="2"/>
  <c r="F1245" i="2"/>
  <c r="D1245" i="2"/>
  <c r="B1245" i="2"/>
  <c r="H1233" i="2"/>
  <c r="G1233" i="2"/>
  <c r="F1233" i="2"/>
  <c r="D1233" i="2"/>
  <c r="B1233" i="2"/>
  <c r="H1221" i="2"/>
  <c r="G1221" i="2"/>
  <c r="D1221" i="2"/>
  <c r="B1221" i="2"/>
  <c r="H1209" i="2"/>
  <c r="G1209" i="2"/>
  <c r="F1209" i="2"/>
  <c r="D1209" i="2"/>
  <c r="B1209" i="2"/>
  <c r="H1197" i="2"/>
  <c r="G1197" i="2"/>
  <c r="F1197" i="2"/>
  <c r="B1197" i="2"/>
  <c r="H1185" i="2"/>
  <c r="G1185" i="2"/>
  <c r="F1185" i="2"/>
  <c r="D1185" i="2"/>
  <c r="B1185" i="2"/>
  <c r="H1173" i="2"/>
  <c r="G1173" i="2"/>
  <c r="F1173" i="2"/>
  <c r="D1173" i="2"/>
  <c r="B1173" i="2"/>
  <c r="H1165" i="2"/>
  <c r="G1165" i="2"/>
  <c r="F1165" i="2"/>
  <c r="B1165" i="2"/>
  <c r="H1157" i="2"/>
  <c r="G1157" i="2"/>
  <c r="D1157" i="2"/>
  <c r="B1157" i="2"/>
  <c r="H1145" i="2"/>
  <c r="G1145" i="2"/>
  <c r="F1145" i="2"/>
  <c r="D1145" i="2"/>
  <c r="B1145" i="2"/>
  <c r="H1133" i="2"/>
  <c r="G1133" i="2"/>
  <c r="F1133" i="2"/>
  <c r="B1133" i="2"/>
  <c r="H1121" i="2"/>
  <c r="G1121" i="2"/>
  <c r="F1121" i="2"/>
  <c r="D1121" i="2"/>
  <c r="B1121" i="2"/>
  <c r="H1105" i="2"/>
  <c r="G1105" i="2"/>
  <c r="F1105" i="2"/>
  <c r="D1105" i="2"/>
  <c r="B1105" i="2"/>
  <c r="H1093" i="2"/>
  <c r="G1093" i="2"/>
  <c r="D1093" i="2"/>
  <c r="B1093" i="2"/>
  <c r="H1085" i="2"/>
  <c r="G1085" i="2"/>
  <c r="F1085" i="2"/>
  <c r="D1085" i="2"/>
  <c r="B1085" i="2"/>
  <c r="H1077" i="2"/>
  <c r="G1077" i="2"/>
  <c r="D1077" i="2"/>
  <c r="F1077" i="2"/>
  <c r="B1077" i="2"/>
  <c r="H1061" i="2"/>
  <c r="G1061" i="2"/>
  <c r="F1061" i="2"/>
  <c r="D1061" i="2"/>
  <c r="B1061" i="2"/>
  <c r="H1049" i="2"/>
  <c r="G1049" i="2"/>
  <c r="F1049" i="2"/>
  <c r="D1049" i="2"/>
  <c r="B1049" i="2"/>
  <c r="H1041" i="2"/>
  <c r="G1041" i="2"/>
  <c r="F1041" i="2"/>
  <c r="D1041" i="2"/>
  <c r="B1041" i="2"/>
  <c r="H1029" i="2"/>
  <c r="G1029" i="2"/>
  <c r="D1029" i="2"/>
  <c r="B1029" i="2"/>
  <c r="H1017" i="2"/>
  <c r="G1017" i="2"/>
  <c r="F1017" i="2"/>
  <c r="D1017" i="2"/>
  <c r="B1017" i="2"/>
  <c r="H1009" i="2"/>
  <c r="G1009" i="2"/>
  <c r="F1009" i="2"/>
  <c r="D1009" i="2"/>
  <c r="B1009" i="2"/>
  <c r="H997" i="2"/>
  <c r="G997" i="2"/>
  <c r="F997" i="2"/>
  <c r="D997" i="2"/>
  <c r="B997" i="2"/>
  <c r="H985" i="2"/>
  <c r="G985" i="2"/>
  <c r="F985" i="2"/>
  <c r="D985" i="2"/>
  <c r="B985" i="2"/>
  <c r="H973" i="2"/>
  <c r="G973" i="2"/>
  <c r="F973" i="2"/>
  <c r="B973" i="2"/>
  <c r="H961" i="2"/>
  <c r="G961" i="2"/>
  <c r="F961" i="2"/>
  <c r="D961" i="2"/>
  <c r="B961" i="2"/>
  <c r="H953" i="2"/>
  <c r="G953" i="2"/>
  <c r="D953" i="2"/>
  <c r="F953" i="2"/>
  <c r="B953" i="2"/>
  <c r="H941" i="2"/>
  <c r="G941" i="2"/>
  <c r="F941" i="2"/>
  <c r="B941" i="2"/>
  <c r="H929" i="2"/>
  <c r="G929" i="2"/>
  <c r="F929" i="2"/>
  <c r="D929" i="2"/>
  <c r="B929" i="2"/>
  <c r="H925" i="2"/>
  <c r="G925" i="2"/>
  <c r="D925" i="2"/>
  <c r="F925" i="2"/>
  <c r="B925" i="2"/>
  <c r="H913" i="2"/>
  <c r="G913" i="2"/>
  <c r="F913" i="2"/>
  <c r="D913" i="2"/>
  <c r="B913" i="2"/>
  <c r="H897" i="2"/>
  <c r="G897" i="2"/>
  <c r="F897" i="2"/>
  <c r="D897" i="2"/>
  <c r="B897" i="2"/>
  <c r="H885" i="2"/>
  <c r="G885" i="2"/>
  <c r="F885" i="2"/>
  <c r="D885" i="2"/>
  <c r="B885" i="2"/>
  <c r="H873" i="2"/>
  <c r="G873" i="2"/>
  <c r="F873" i="2"/>
  <c r="D873" i="2"/>
  <c r="B873" i="2"/>
  <c r="H861" i="2"/>
  <c r="G861" i="2"/>
  <c r="F861" i="2"/>
  <c r="D861" i="2"/>
  <c r="B861" i="2"/>
  <c r="H849" i="2"/>
  <c r="G849" i="2"/>
  <c r="F849" i="2"/>
  <c r="D849" i="2"/>
  <c r="B849" i="2"/>
  <c r="H837" i="2"/>
  <c r="G837" i="2"/>
  <c r="F837" i="2"/>
  <c r="D837" i="2"/>
  <c r="B837" i="2"/>
  <c r="H825" i="2"/>
  <c r="G825" i="2"/>
  <c r="D825" i="2"/>
  <c r="F825" i="2"/>
  <c r="B825" i="2"/>
  <c r="H813" i="2"/>
  <c r="G813" i="2"/>
  <c r="F813" i="2"/>
  <c r="B813" i="2"/>
  <c r="H801" i="2"/>
  <c r="G801" i="2"/>
  <c r="F801" i="2"/>
  <c r="D801" i="2"/>
  <c r="B801" i="2"/>
  <c r="H789" i="2"/>
  <c r="G789" i="2"/>
  <c r="F789" i="2"/>
  <c r="D789" i="2"/>
  <c r="B789" i="2"/>
  <c r="H781" i="2"/>
  <c r="G781" i="2"/>
  <c r="F781" i="2"/>
  <c r="B781" i="2"/>
  <c r="H769" i="2"/>
  <c r="G769" i="2"/>
  <c r="F769" i="2"/>
  <c r="D769" i="2"/>
  <c r="B769" i="2"/>
  <c r="H757" i="2"/>
  <c r="G757" i="2"/>
  <c r="F757" i="2"/>
  <c r="D757" i="2"/>
  <c r="B757" i="2"/>
  <c r="H745" i="2"/>
  <c r="G745" i="2"/>
  <c r="F745" i="2"/>
  <c r="D745" i="2"/>
  <c r="B745" i="2"/>
  <c r="H733" i="2"/>
  <c r="G733" i="2"/>
  <c r="F733" i="2"/>
  <c r="D733" i="2"/>
  <c r="B733" i="2"/>
  <c r="H721" i="2"/>
  <c r="G721" i="2"/>
  <c r="F721" i="2"/>
  <c r="D721" i="2"/>
  <c r="B721" i="2"/>
  <c r="H709" i="2"/>
  <c r="G709" i="2"/>
  <c r="F709" i="2"/>
  <c r="D709" i="2"/>
  <c r="B709" i="2"/>
  <c r="H693" i="2"/>
  <c r="G693" i="2"/>
  <c r="F693" i="2"/>
  <c r="D693" i="2"/>
  <c r="B693" i="2"/>
  <c r="H681" i="2"/>
  <c r="G681" i="2"/>
  <c r="F681" i="2"/>
  <c r="D681" i="2"/>
  <c r="B681" i="2"/>
  <c r="H677" i="2"/>
  <c r="G677" i="2"/>
  <c r="F677" i="2"/>
  <c r="D677" i="2"/>
  <c r="B677" i="2"/>
  <c r="H665" i="2"/>
  <c r="G665" i="2"/>
  <c r="D665" i="2"/>
  <c r="F665" i="2"/>
  <c r="B665" i="2"/>
  <c r="H653" i="2"/>
  <c r="G653" i="2"/>
  <c r="F653" i="2"/>
  <c r="B653" i="2"/>
  <c r="H641" i="2"/>
  <c r="G641" i="2"/>
  <c r="F641" i="2"/>
  <c r="D641" i="2"/>
  <c r="B641" i="2"/>
  <c r="H629" i="2"/>
  <c r="G629" i="2"/>
  <c r="F629" i="2"/>
  <c r="D629" i="2"/>
  <c r="B629" i="2"/>
  <c r="H617" i="2"/>
  <c r="G617" i="2"/>
  <c r="F617" i="2"/>
  <c r="D617" i="2"/>
  <c r="B617" i="2"/>
  <c r="H609" i="2"/>
  <c r="G609" i="2"/>
  <c r="F609" i="2"/>
  <c r="D609" i="2"/>
  <c r="B609" i="2"/>
  <c r="H597" i="2"/>
  <c r="G597" i="2"/>
  <c r="F597" i="2"/>
  <c r="D597" i="2"/>
  <c r="B597" i="2"/>
  <c r="H585" i="2"/>
  <c r="G585" i="2"/>
  <c r="F585" i="2"/>
  <c r="D585" i="2"/>
  <c r="B585" i="2"/>
  <c r="H573" i="2"/>
  <c r="G573" i="2"/>
  <c r="D573" i="2"/>
  <c r="B573" i="2"/>
  <c r="H569" i="2"/>
  <c r="G569" i="2"/>
  <c r="D569" i="2"/>
  <c r="F569" i="2"/>
  <c r="B569" i="2"/>
  <c r="H557" i="2"/>
  <c r="G557" i="2"/>
  <c r="F557" i="2"/>
  <c r="B557" i="2"/>
  <c r="H545" i="2"/>
  <c r="G545" i="2"/>
  <c r="F545" i="2"/>
  <c r="D545" i="2"/>
  <c r="B545" i="2"/>
  <c r="H533" i="2"/>
  <c r="G533" i="2"/>
  <c r="F533" i="2"/>
  <c r="D533" i="2"/>
  <c r="B533" i="2"/>
  <c r="H521" i="2"/>
  <c r="G521" i="2"/>
  <c r="F521" i="2"/>
  <c r="D521" i="2"/>
  <c r="B521" i="2"/>
  <c r="H509" i="2"/>
  <c r="G509" i="2"/>
  <c r="F509" i="2"/>
  <c r="D509" i="2"/>
  <c r="B509" i="2"/>
  <c r="H497" i="2"/>
  <c r="G497" i="2"/>
  <c r="F497" i="2"/>
  <c r="D497" i="2"/>
  <c r="B497" i="2"/>
  <c r="H485" i="2"/>
  <c r="G485" i="2"/>
  <c r="F485" i="2"/>
  <c r="D485" i="2"/>
  <c r="B485" i="2"/>
  <c r="H469" i="2"/>
  <c r="G469" i="2"/>
  <c r="F469" i="2"/>
  <c r="D469" i="2"/>
  <c r="B469" i="2"/>
  <c r="H461" i="2"/>
  <c r="G461" i="2"/>
  <c r="F461" i="2"/>
  <c r="B461" i="2"/>
  <c r="H449" i="2"/>
  <c r="G449" i="2"/>
  <c r="F449" i="2"/>
  <c r="D449" i="2"/>
  <c r="B449" i="2"/>
  <c r="H437" i="2"/>
  <c r="G437" i="2"/>
  <c r="F437" i="2"/>
  <c r="D437" i="2"/>
  <c r="B437" i="2"/>
  <c r="H425" i="2"/>
  <c r="G425" i="2"/>
  <c r="F425" i="2"/>
  <c r="D425" i="2"/>
  <c r="B425" i="2"/>
  <c r="H413" i="2"/>
  <c r="G413" i="2"/>
  <c r="D413" i="2"/>
  <c r="F413" i="2"/>
  <c r="B413" i="2"/>
  <c r="H401" i="2"/>
  <c r="G401" i="2"/>
  <c r="F401" i="2"/>
  <c r="D401" i="2"/>
  <c r="B401" i="2"/>
  <c r="H385" i="2"/>
  <c r="G385" i="2"/>
  <c r="F385" i="2"/>
  <c r="D385" i="2"/>
  <c r="B385" i="2"/>
  <c r="H377" i="2"/>
  <c r="G377" i="2"/>
  <c r="D377" i="2"/>
  <c r="F377" i="2"/>
  <c r="B377" i="2"/>
  <c r="H365" i="2"/>
  <c r="G365" i="2"/>
  <c r="F365" i="2"/>
  <c r="B365" i="2"/>
  <c r="H353" i="2"/>
  <c r="G353" i="2"/>
  <c r="F353" i="2"/>
  <c r="D353" i="2"/>
  <c r="B353" i="2"/>
  <c r="H337" i="2"/>
  <c r="G337" i="2"/>
  <c r="F337" i="2"/>
  <c r="D337" i="2"/>
  <c r="B337" i="2"/>
  <c r="H321" i="2"/>
  <c r="G321" i="2"/>
  <c r="F321" i="2"/>
  <c r="D321" i="2"/>
  <c r="B321" i="2"/>
  <c r="H309" i="2"/>
  <c r="G309" i="2"/>
  <c r="F309" i="2"/>
  <c r="D309" i="2"/>
  <c r="B309" i="2"/>
  <c r="H301" i="2"/>
  <c r="G301" i="2"/>
  <c r="F301" i="2"/>
  <c r="B301" i="2"/>
  <c r="H289" i="2"/>
  <c r="G289" i="2"/>
  <c r="F289" i="2"/>
  <c r="D289" i="2"/>
  <c r="B289" i="2"/>
  <c r="H281" i="2"/>
  <c r="G281" i="2"/>
  <c r="D281" i="2"/>
  <c r="F281" i="2"/>
  <c r="B281" i="2"/>
  <c r="H269" i="2"/>
  <c r="G269" i="2"/>
  <c r="F269" i="2"/>
  <c r="B269" i="2"/>
  <c r="H257" i="2"/>
  <c r="G257" i="2"/>
  <c r="F257" i="2"/>
  <c r="D257" i="2"/>
  <c r="B257" i="2"/>
  <c r="H249" i="2"/>
  <c r="G249" i="2"/>
  <c r="D249" i="2"/>
  <c r="F249" i="2"/>
  <c r="B249" i="2"/>
  <c r="H237" i="2"/>
  <c r="G237" i="2"/>
  <c r="F237" i="2"/>
  <c r="B237" i="2"/>
  <c r="H225" i="2"/>
  <c r="G225" i="2"/>
  <c r="F225" i="2"/>
  <c r="D225" i="2"/>
  <c r="B225" i="2"/>
  <c r="H217" i="2"/>
  <c r="G217" i="2"/>
  <c r="D217" i="2"/>
  <c r="F217" i="2"/>
  <c r="B217" i="2"/>
  <c r="H205" i="2"/>
  <c r="G205" i="2"/>
  <c r="F205" i="2"/>
  <c r="B205" i="2"/>
  <c r="H193" i="2"/>
  <c r="G193" i="2"/>
  <c r="F193" i="2"/>
  <c r="D193" i="2"/>
  <c r="B193" i="2"/>
  <c r="H181" i="2"/>
  <c r="G181" i="2"/>
  <c r="F181" i="2"/>
  <c r="D181" i="2"/>
  <c r="B181" i="2"/>
  <c r="H169" i="2"/>
  <c r="G169" i="2"/>
  <c r="F169" i="2"/>
  <c r="D169" i="2"/>
  <c r="B169" i="2"/>
  <c r="H157" i="2"/>
  <c r="G157" i="2"/>
  <c r="D157" i="2"/>
  <c r="F157" i="2"/>
  <c r="B157" i="2"/>
  <c r="H141" i="2"/>
  <c r="G141" i="2"/>
  <c r="F141" i="2"/>
  <c r="B141" i="2"/>
  <c r="H129" i="2"/>
  <c r="G129" i="2"/>
  <c r="F129" i="2"/>
  <c r="B129" i="2"/>
  <c r="D129" i="2"/>
  <c r="H117" i="2"/>
  <c r="G117" i="2"/>
  <c r="F117" i="2"/>
  <c r="D117" i="2"/>
  <c r="H105" i="2"/>
  <c r="G105" i="2"/>
  <c r="F105" i="2"/>
  <c r="D105" i="2"/>
  <c r="B105" i="2"/>
  <c r="H97" i="2"/>
  <c r="G97" i="2"/>
  <c r="F97" i="2"/>
  <c r="B97" i="2"/>
  <c r="D97" i="2"/>
  <c r="H85" i="2"/>
  <c r="G85" i="2"/>
  <c r="F85" i="2"/>
  <c r="D85" i="2"/>
  <c r="H73" i="2"/>
  <c r="G73" i="2"/>
  <c r="F73" i="2"/>
  <c r="D73" i="2"/>
  <c r="B73" i="2"/>
  <c r="H61" i="2"/>
  <c r="G61" i="2"/>
  <c r="B61" i="2"/>
  <c r="D61" i="2"/>
  <c r="H49" i="2"/>
  <c r="G49" i="2"/>
  <c r="F49" i="2"/>
  <c r="B49" i="2"/>
  <c r="D49" i="2"/>
  <c r="H33" i="2"/>
  <c r="G33" i="2"/>
  <c r="F33" i="2"/>
  <c r="B33" i="2"/>
  <c r="D33" i="2"/>
  <c r="H21" i="2"/>
  <c r="G21" i="2"/>
  <c r="F21" i="2"/>
  <c r="D21" i="2"/>
  <c r="H9" i="2"/>
  <c r="G9" i="2"/>
  <c r="F9" i="2"/>
  <c r="D9" i="2"/>
  <c r="B9" i="2"/>
  <c r="B2805" i="2"/>
  <c r="D2577" i="2"/>
  <c r="D1937" i="2"/>
  <c r="D461" i="2"/>
  <c r="F2517" i="2"/>
  <c r="F2005" i="2"/>
  <c r="F1093" i="2"/>
  <c r="H2949" i="2"/>
  <c r="G2949" i="2"/>
  <c r="F2949" i="2"/>
  <c r="D2949" i="2"/>
  <c r="H2933" i="2"/>
  <c r="G2933" i="2"/>
  <c r="D2933" i="2"/>
  <c r="H2917" i="2"/>
  <c r="G2917" i="2"/>
  <c r="F2917" i="2"/>
  <c r="D2917" i="2"/>
  <c r="H2901" i="2"/>
  <c r="G2901" i="2"/>
  <c r="D2901" i="2"/>
  <c r="H2885" i="2"/>
  <c r="F2885" i="2"/>
  <c r="D2885" i="2"/>
  <c r="H2873" i="2"/>
  <c r="G2873" i="2"/>
  <c r="F2873" i="2"/>
  <c r="D2873" i="2"/>
  <c r="B2873" i="2"/>
  <c r="H2861" i="2"/>
  <c r="G2861" i="2"/>
  <c r="D2861" i="2"/>
  <c r="B2861" i="2"/>
  <c r="F2861" i="2"/>
  <c r="H2845" i="2"/>
  <c r="G2845" i="2"/>
  <c r="D2845" i="2"/>
  <c r="F2845" i="2"/>
  <c r="B2845" i="2"/>
  <c r="H2829" i="2"/>
  <c r="G2829" i="2"/>
  <c r="D2829" i="2"/>
  <c r="B2829" i="2"/>
  <c r="F2829" i="2"/>
  <c r="H2813" i="2"/>
  <c r="G2813" i="2"/>
  <c r="D2813" i="2"/>
  <c r="F2813" i="2"/>
  <c r="B2813" i="2"/>
  <c r="H2793" i="2"/>
  <c r="G2793" i="2"/>
  <c r="F2793" i="2"/>
  <c r="D2793" i="2"/>
  <c r="B2793" i="2"/>
  <c r="H2777" i="2"/>
  <c r="G2777" i="2"/>
  <c r="F2777" i="2"/>
  <c r="D2777" i="2"/>
  <c r="B2777" i="2"/>
  <c r="H2765" i="2"/>
  <c r="G2765" i="2"/>
  <c r="D2765" i="2"/>
  <c r="B2765" i="2"/>
  <c r="F2765" i="2"/>
  <c r="H2749" i="2"/>
  <c r="G2749" i="2"/>
  <c r="D2749" i="2"/>
  <c r="F2749" i="2"/>
  <c r="B2749" i="2"/>
  <c r="H2733" i="2"/>
  <c r="G2733" i="2"/>
  <c r="D2733" i="2"/>
  <c r="B2733" i="2"/>
  <c r="F2733" i="2"/>
  <c r="H2717" i="2"/>
  <c r="G2717" i="2"/>
  <c r="D2717" i="2"/>
  <c r="F2717" i="2"/>
  <c r="B2717" i="2"/>
  <c r="H2701" i="2"/>
  <c r="G2701" i="2"/>
  <c r="D2701" i="2"/>
  <c r="B2701" i="2"/>
  <c r="F2701" i="2"/>
  <c r="H2685" i="2"/>
  <c r="G2685" i="2"/>
  <c r="D2685" i="2"/>
  <c r="F2685" i="2"/>
  <c r="B2685" i="2"/>
  <c r="H2669" i="2"/>
  <c r="G2669" i="2"/>
  <c r="D2669" i="2"/>
  <c r="B2669" i="2"/>
  <c r="F2669" i="2"/>
  <c r="H2649" i="2"/>
  <c r="G2649" i="2"/>
  <c r="F2649" i="2"/>
  <c r="D2649" i="2"/>
  <c r="B2649" i="2"/>
  <c r="H2633" i="2"/>
  <c r="G2633" i="2"/>
  <c r="F2633" i="2"/>
  <c r="D2633" i="2"/>
  <c r="B2633" i="2"/>
  <c r="H2617" i="2"/>
  <c r="G2617" i="2"/>
  <c r="F2617" i="2"/>
  <c r="D2617" i="2"/>
  <c r="B2617" i="2"/>
  <c r="H2601" i="2"/>
  <c r="G2601" i="2"/>
  <c r="F2601" i="2"/>
  <c r="D2601" i="2"/>
  <c r="B2601" i="2"/>
  <c r="H2581" i="2"/>
  <c r="G2581" i="2"/>
  <c r="D2581" i="2"/>
  <c r="H2565" i="2"/>
  <c r="G2565" i="2"/>
  <c r="F2565" i="2"/>
  <c r="D2565" i="2"/>
  <c r="H2549" i="2"/>
  <c r="G2549" i="2"/>
  <c r="D2549" i="2"/>
  <c r="H2537" i="2"/>
  <c r="G2537" i="2"/>
  <c r="F2537" i="2"/>
  <c r="D2537" i="2"/>
  <c r="B2537" i="2"/>
  <c r="H2525" i="2"/>
  <c r="G2525" i="2"/>
  <c r="D2525" i="2"/>
  <c r="F2525" i="2"/>
  <c r="B2525" i="2"/>
  <c r="H2513" i="2"/>
  <c r="G2513" i="2"/>
  <c r="F2513" i="2"/>
  <c r="B2513" i="2"/>
  <c r="H2505" i="2"/>
  <c r="G2505" i="2"/>
  <c r="F2505" i="2"/>
  <c r="D2505" i="2"/>
  <c r="B2505" i="2"/>
  <c r="H2489" i="2"/>
  <c r="G2489" i="2"/>
  <c r="F2489" i="2"/>
  <c r="D2489" i="2"/>
  <c r="B2489" i="2"/>
  <c r="H2473" i="2"/>
  <c r="G2473" i="2"/>
  <c r="F2473" i="2"/>
  <c r="D2473" i="2"/>
  <c r="B2473" i="2"/>
  <c r="H2453" i="2"/>
  <c r="G2453" i="2"/>
  <c r="D2453" i="2"/>
  <c r="B2453" i="2"/>
  <c r="H2437" i="2"/>
  <c r="G2437" i="2"/>
  <c r="F2437" i="2"/>
  <c r="D2437" i="2"/>
  <c r="B2437" i="2"/>
  <c r="H2425" i="2"/>
  <c r="G2425" i="2"/>
  <c r="F2425" i="2"/>
  <c r="D2425" i="2"/>
  <c r="B2425" i="2"/>
  <c r="H2409" i="2"/>
  <c r="G2409" i="2"/>
  <c r="F2409" i="2"/>
  <c r="D2409" i="2"/>
  <c r="B2409" i="2"/>
  <c r="H2393" i="2"/>
  <c r="G2393" i="2"/>
  <c r="F2393" i="2"/>
  <c r="D2393" i="2"/>
  <c r="B2393" i="2"/>
  <c r="H2381" i="2"/>
  <c r="G2381" i="2"/>
  <c r="D2381" i="2"/>
  <c r="F2381" i="2"/>
  <c r="B2381" i="2"/>
  <c r="H2365" i="2"/>
  <c r="G2365" i="2"/>
  <c r="D2365" i="2"/>
  <c r="F2365" i="2"/>
  <c r="B2365" i="2"/>
  <c r="H2349" i="2"/>
  <c r="G2349" i="2"/>
  <c r="D2349" i="2"/>
  <c r="F2349" i="2"/>
  <c r="B2349" i="2"/>
  <c r="H2341" i="2"/>
  <c r="F2341" i="2"/>
  <c r="G2341" i="2"/>
  <c r="D2341" i="2"/>
  <c r="B2341" i="2"/>
  <c r="H2325" i="2"/>
  <c r="G2325" i="2"/>
  <c r="D2325" i="2"/>
  <c r="B2325" i="2"/>
  <c r="H2309" i="2"/>
  <c r="G2309" i="2"/>
  <c r="F2309" i="2"/>
  <c r="D2309" i="2"/>
  <c r="B2309" i="2"/>
  <c r="H2293" i="2"/>
  <c r="G2293" i="2"/>
  <c r="D2293" i="2"/>
  <c r="B2293" i="2"/>
  <c r="H2273" i="2"/>
  <c r="F2273" i="2"/>
  <c r="G2273" i="2"/>
  <c r="B2273" i="2"/>
  <c r="D2273" i="2"/>
  <c r="H2257" i="2"/>
  <c r="G2257" i="2"/>
  <c r="F2257" i="2"/>
  <c r="B2257" i="2"/>
  <c r="H2245" i="2"/>
  <c r="F2245" i="2"/>
  <c r="D2245" i="2"/>
  <c r="B2245" i="2"/>
  <c r="H2229" i="2"/>
  <c r="G2229" i="2"/>
  <c r="D2229" i="2"/>
  <c r="B2229" i="2"/>
  <c r="H2217" i="2"/>
  <c r="G2217" i="2"/>
  <c r="F2217" i="2"/>
  <c r="D2217" i="2"/>
  <c r="B2217" i="2"/>
  <c r="H2201" i="2"/>
  <c r="G2201" i="2"/>
  <c r="F2201" i="2"/>
  <c r="D2201" i="2"/>
  <c r="B2201" i="2"/>
  <c r="H2189" i="2"/>
  <c r="G2189" i="2"/>
  <c r="D2189" i="2"/>
  <c r="F2189" i="2"/>
  <c r="B2189" i="2"/>
  <c r="H2169" i="2"/>
  <c r="G2169" i="2"/>
  <c r="F2169" i="2"/>
  <c r="D2169" i="2"/>
  <c r="B2169" i="2"/>
  <c r="H2153" i="2"/>
  <c r="G2153" i="2"/>
  <c r="F2153" i="2"/>
  <c r="D2153" i="2"/>
  <c r="B2153" i="2"/>
  <c r="H2141" i="2"/>
  <c r="G2141" i="2"/>
  <c r="D2141" i="2"/>
  <c r="F2141" i="2"/>
  <c r="B2141" i="2"/>
  <c r="H2125" i="2"/>
  <c r="G2125" i="2"/>
  <c r="D2125" i="2"/>
  <c r="F2125" i="2"/>
  <c r="B2125" i="2"/>
  <c r="H2105" i="2"/>
  <c r="G2105" i="2"/>
  <c r="F2105" i="2"/>
  <c r="D2105" i="2"/>
  <c r="B2105" i="2"/>
  <c r="H2093" i="2"/>
  <c r="G2093" i="2"/>
  <c r="D2093" i="2"/>
  <c r="F2093" i="2"/>
  <c r="B2093" i="2"/>
  <c r="H2077" i="2"/>
  <c r="G2077" i="2"/>
  <c r="D2077" i="2"/>
  <c r="F2077" i="2"/>
  <c r="B2077" i="2"/>
  <c r="H2061" i="2"/>
  <c r="G2061" i="2"/>
  <c r="D2061" i="2"/>
  <c r="F2061" i="2"/>
  <c r="B2061" i="2"/>
  <c r="H2041" i="2"/>
  <c r="G2041" i="2"/>
  <c r="F2041" i="2"/>
  <c r="D2041" i="2"/>
  <c r="B2041" i="2"/>
  <c r="H2025" i="2"/>
  <c r="G2025" i="2"/>
  <c r="F2025" i="2"/>
  <c r="D2025" i="2"/>
  <c r="B2025" i="2"/>
  <c r="H2009" i="2"/>
  <c r="G2009" i="2"/>
  <c r="F2009" i="2"/>
  <c r="D2009" i="2"/>
  <c r="B2009" i="2"/>
  <c r="H1997" i="2"/>
  <c r="G1997" i="2"/>
  <c r="D1997" i="2"/>
  <c r="F1997" i="2"/>
  <c r="B1997" i="2"/>
  <c r="H1981" i="2"/>
  <c r="G1981" i="2"/>
  <c r="D1981" i="2"/>
  <c r="F1981" i="2"/>
  <c r="B1981" i="2"/>
  <c r="H1965" i="2"/>
  <c r="G1965" i="2"/>
  <c r="D1965" i="2"/>
  <c r="F1965" i="2"/>
  <c r="B1965" i="2"/>
  <c r="H1945" i="2"/>
  <c r="G1945" i="2"/>
  <c r="F1945" i="2"/>
  <c r="D1945" i="2"/>
  <c r="B1945" i="2"/>
  <c r="H1925" i="2"/>
  <c r="G1925" i="2"/>
  <c r="D1925" i="2"/>
  <c r="F1925" i="2"/>
  <c r="B1925" i="2"/>
  <c r="H1909" i="2"/>
  <c r="G1909" i="2"/>
  <c r="D1909" i="2"/>
  <c r="B1909" i="2"/>
  <c r="H1897" i="2"/>
  <c r="G1897" i="2"/>
  <c r="F1897" i="2"/>
  <c r="D1897" i="2"/>
  <c r="B1897" i="2"/>
  <c r="H1885" i="2"/>
  <c r="G1885" i="2"/>
  <c r="D1885" i="2"/>
  <c r="F1885" i="2"/>
  <c r="B1885" i="2"/>
  <c r="H1869" i="2"/>
  <c r="G1869" i="2"/>
  <c r="D1869" i="2"/>
  <c r="F1869" i="2"/>
  <c r="B1869" i="2"/>
  <c r="H1849" i="2"/>
  <c r="G1849" i="2"/>
  <c r="F1849" i="2"/>
  <c r="D1849" i="2"/>
  <c r="B1849" i="2"/>
  <c r="H1829" i="2"/>
  <c r="G1829" i="2"/>
  <c r="D1829" i="2"/>
  <c r="F1829" i="2"/>
  <c r="B1829" i="2"/>
  <c r="G1813" i="2"/>
  <c r="H1813" i="2"/>
  <c r="D1813" i="2"/>
  <c r="B1813" i="2"/>
  <c r="H1797" i="2"/>
  <c r="G1797" i="2"/>
  <c r="D1797" i="2"/>
  <c r="F1797" i="2"/>
  <c r="B1797" i="2"/>
  <c r="H1785" i="2"/>
  <c r="G1785" i="2"/>
  <c r="F1785" i="2"/>
  <c r="D1785" i="2"/>
  <c r="B1785" i="2"/>
  <c r="H1765" i="2"/>
  <c r="G1765" i="2"/>
  <c r="D1765" i="2"/>
  <c r="F1765" i="2"/>
  <c r="B1765" i="2"/>
  <c r="H1749" i="2"/>
  <c r="G1749" i="2"/>
  <c r="D1749" i="2"/>
  <c r="B1749" i="2"/>
  <c r="H1733" i="2"/>
  <c r="G1733" i="2"/>
  <c r="D1733" i="2"/>
  <c r="F1733" i="2"/>
  <c r="B1733" i="2"/>
  <c r="H1717" i="2"/>
  <c r="G1717" i="2"/>
  <c r="D1717" i="2"/>
  <c r="B1717" i="2"/>
  <c r="H1697" i="2"/>
  <c r="G1697" i="2"/>
  <c r="F1697" i="2"/>
  <c r="B1697" i="2"/>
  <c r="D1697" i="2"/>
  <c r="H1677" i="2"/>
  <c r="G1677" i="2"/>
  <c r="D1677" i="2"/>
  <c r="F1677" i="2"/>
  <c r="B1677" i="2"/>
  <c r="H1661" i="2"/>
  <c r="G1661" i="2"/>
  <c r="D1661" i="2"/>
  <c r="F1661" i="2"/>
  <c r="B1661" i="2"/>
  <c r="H1641" i="2"/>
  <c r="G1641" i="2"/>
  <c r="F1641" i="2"/>
  <c r="D1641" i="2"/>
  <c r="B1641" i="2"/>
  <c r="H1629" i="2"/>
  <c r="G1629" i="2"/>
  <c r="D1629" i="2"/>
  <c r="F1629" i="2"/>
  <c r="B1629" i="2"/>
  <c r="H1609" i="2"/>
  <c r="G1609" i="2"/>
  <c r="F1609" i="2"/>
  <c r="D1609" i="2"/>
  <c r="B1609" i="2"/>
  <c r="H1593" i="2"/>
  <c r="G1593" i="2"/>
  <c r="F1593" i="2"/>
  <c r="D1593" i="2"/>
  <c r="B1593" i="2"/>
  <c r="H1581" i="2"/>
  <c r="G1581" i="2"/>
  <c r="D1581" i="2"/>
  <c r="F1581" i="2"/>
  <c r="B1581" i="2"/>
  <c r="H1565" i="2"/>
  <c r="G1565" i="2"/>
  <c r="D1565" i="2"/>
  <c r="F1565" i="2"/>
  <c r="B1565" i="2"/>
  <c r="H1553" i="2"/>
  <c r="G1553" i="2"/>
  <c r="F1553" i="2"/>
  <c r="D1553" i="2"/>
  <c r="B1553" i="2"/>
  <c r="H1533" i="2"/>
  <c r="G1533" i="2"/>
  <c r="F1533" i="2"/>
  <c r="D1533" i="2"/>
  <c r="B1533" i="2"/>
  <c r="H1521" i="2"/>
  <c r="G1521" i="2"/>
  <c r="F1521" i="2"/>
  <c r="D1521" i="2"/>
  <c r="B1521" i="2"/>
  <c r="H1505" i="2"/>
  <c r="G1505" i="2"/>
  <c r="F1505" i="2"/>
  <c r="D1505" i="2"/>
  <c r="B1505" i="2"/>
  <c r="H1489" i="2"/>
  <c r="G1489" i="2"/>
  <c r="F1489" i="2"/>
  <c r="D1489" i="2"/>
  <c r="B1489" i="2"/>
  <c r="H1473" i="2"/>
  <c r="G1473" i="2"/>
  <c r="F1473" i="2"/>
  <c r="D1473" i="2"/>
  <c r="B1473" i="2"/>
  <c r="H1457" i="2"/>
  <c r="G1457" i="2"/>
  <c r="F1457" i="2"/>
  <c r="D1457" i="2"/>
  <c r="B1457" i="2"/>
  <c r="H1441" i="2"/>
  <c r="G1441" i="2"/>
  <c r="F1441" i="2"/>
  <c r="D1441" i="2"/>
  <c r="B1441" i="2"/>
  <c r="H1429" i="2"/>
  <c r="G1429" i="2"/>
  <c r="D1429" i="2"/>
  <c r="B1429" i="2"/>
  <c r="H1413" i="2"/>
  <c r="G1413" i="2"/>
  <c r="F1413" i="2"/>
  <c r="D1413" i="2"/>
  <c r="B1413" i="2"/>
  <c r="H1393" i="2"/>
  <c r="G1393" i="2"/>
  <c r="F1393" i="2"/>
  <c r="D1393" i="2"/>
  <c r="B1393" i="2"/>
  <c r="H1377" i="2"/>
  <c r="G1377" i="2"/>
  <c r="F1377" i="2"/>
  <c r="D1377" i="2"/>
  <c r="B1377" i="2"/>
  <c r="H1365" i="2"/>
  <c r="G1365" i="2"/>
  <c r="F1365" i="2"/>
  <c r="D1365" i="2"/>
  <c r="B1365" i="2"/>
  <c r="H1349" i="2"/>
  <c r="G1349" i="2"/>
  <c r="D1349" i="2"/>
  <c r="B1349" i="2"/>
  <c r="H1333" i="2"/>
  <c r="G1333" i="2"/>
  <c r="D1333" i="2"/>
  <c r="F1333" i="2"/>
  <c r="B1333" i="2"/>
  <c r="H1321" i="2"/>
  <c r="G1321" i="2"/>
  <c r="F1321" i="2"/>
  <c r="D1321" i="2"/>
  <c r="B1321" i="2"/>
  <c r="H1305" i="2"/>
  <c r="G1305" i="2"/>
  <c r="F1305" i="2"/>
  <c r="D1305" i="2"/>
  <c r="B1305" i="2"/>
  <c r="H1289" i="2"/>
  <c r="G1289" i="2"/>
  <c r="F1289" i="2"/>
  <c r="D1289" i="2"/>
  <c r="B1289" i="2"/>
  <c r="H1277" i="2"/>
  <c r="G1277" i="2"/>
  <c r="F1277" i="2"/>
  <c r="D1277" i="2"/>
  <c r="B1277" i="2"/>
  <c r="H1261" i="2"/>
  <c r="G1261" i="2"/>
  <c r="F1261" i="2"/>
  <c r="B1261" i="2"/>
  <c r="H1241" i="2"/>
  <c r="G1241" i="2"/>
  <c r="F1241" i="2"/>
  <c r="D1241" i="2"/>
  <c r="B1241" i="2"/>
  <c r="H1229" i="2"/>
  <c r="G1229" i="2"/>
  <c r="F1229" i="2"/>
  <c r="B1229" i="2"/>
  <c r="H1217" i="2"/>
  <c r="G1217" i="2"/>
  <c r="F1217" i="2"/>
  <c r="D1217" i="2"/>
  <c r="B1217" i="2"/>
  <c r="H1201" i="2"/>
  <c r="G1201" i="2"/>
  <c r="F1201" i="2"/>
  <c r="D1201" i="2"/>
  <c r="B1201" i="2"/>
  <c r="H1189" i="2"/>
  <c r="G1189" i="2"/>
  <c r="F1189" i="2"/>
  <c r="D1189" i="2"/>
  <c r="B1189" i="2"/>
  <c r="H1177" i="2"/>
  <c r="G1177" i="2"/>
  <c r="F1177" i="2"/>
  <c r="D1177" i="2"/>
  <c r="B1177" i="2"/>
  <c r="H1161" i="2"/>
  <c r="G1161" i="2"/>
  <c r="F1161" i="2"/>
  <c r="D1161" i="2"/>
  <c r="B1161" i="2"/>
  <c r="H1149" i="2"/>
  <c r="G1149" i="2"/>
  <c r="F1149" i="2"/>
  <c r="D1149" i="2"/>
  <c r="B1149" i="2"/>
  <c r="H1137" i="2"/>
  <c r="G1137" i="2"/>
  <c r="F1137" i="2"/>
  <c r="D1137" i="2"/>
  <c r="B1137" i="2"/>
  <c r="H1125" i="2"/>
  <c r="G1125" i="2"/>
  <c r="F1125" i="2"/>
  <c r="D1125" i="2"/>
  <c r="B1125" i="2"/>
  <c r="H1113" i="2"/>
  <c r="G1113" i="2"/>
  <c r="F1113" i="2"/>
  <c r="D1113" i="2"/>
  <c r="B1113" i="2"/>
  <c r="H1101" i="2"/>
  <c r="G1101" i="2"/>
  <c r="F1101" i="2"/>
  <c r="B1101" i="2"/>
  <c r="H1081" i="2"/>
  <c r="G1081" i="2"/>
  <c r="F1081" i="2"/>
  <c r="D1081" i="2"/>
  <c r="B1081" i="2"/>
  <c r="H1069" i="2"/>
  <c r="G1069" i="2"/>
  <c r="F1069" i="2"/>
  <c r="B1069" i="2"/>
  <c r="H1053" i="2"/>
  <c r="G1053" i="2"/>
  <c r="F1053" i="2"/>
  <c r="D1053" i="2"/>
  <c r="B1053" i="2"/>
  <c r="H1037" i="2"/>
  <c r="G1037" i="2"/>
  <c r="F1037" i="2"/>
  <c r="B1037" i="2"/>
  <c r="H1025" i="2"/>
  <c r="G1025" i="2"/>
  <c r="F1025" i="2"/>
  <c r="D1025" i="2"/>
  <c r="B1025" i="2"/>
  <c r="H1013" i="2"/>
  <c r="G1013" i="2"/>
  <c r="D1013" i="2"/>
  <c r="F1013" i="2"/>
  <c r="B1013" i="2"/>
  <c r="H1001" i="2"/>
  <c r="G1001" i="2"/>
  <c r="F1001" i="2"/>
  <c r="D1001" i="2"/>
  <c r="B1001" i="2"/>
  <c r="H989" i="2"/>
  <c r="G989" i="2"/>
  <c r="F989" i="2"/>
  <c r="D989" i="2"/>
  <c r="B989" i="2"/>
  <c r="H977" i="2"/>
  <c r="G977" i="2"/>
  <c r="F977" i="2"/>
  <c r="D977" i="2"/>
  <c r="B977" i="2"/>
  <c r="H965" i="2"/>
  <c r="G965" i="2"/>
  <c r="F965" i="2"/>
  <c r="D965" i="2"/>
  <c r="B965" i="2"/>
  <c r="H949" i="2"/>
  <c r="G949" i="2"/>
  <c r="F949" i="2"/>
  <c r="D949" i="2"/>
  <c r="B949" i="2"/>
  <c r="H937" i="2"/>
  <c r="G937" i="2"/>
  <c r="F937" i="2"/>
  <c r="D937" i="2"/>
  <c r="B937" i="2"/>
  <c r="H921" i="2"/>
  <c r="G921" i="2"/>
  <c r="D921" i="2"/>
  <c r="F921" i="2"/>
  <c r="B921" i="2"/>
  <c r="H905" i="2"/>
  <c r="G905" i="2"/>
  <c r="F905" i="2"/>
  <c r="D905" i="2"/>
  <c r="B905" i="2"/>
  <c r="H893" i="2"/>
  <c r="G893" i="2"/>
  <c r="F893" i="2"/>
  <c r="D893" i="2"/>
  <c r="B893" i="2"/>
  <c r="H881" i="2"/>
  <c r="G881" i="2"/>
  <c r="F881" i="2"/>
  <c r="D881" i="2"/>
  <c r="B881" i="2"/>
  <c r="H865" i="2"/>
  <c r="G865" i="2"/>
  <c r="F865" i="2"/>
  <c r="D865" i="2"/>
  <c r="B865" i="2"/>
  <c r="H853" i="2"/>
  <c r="G853" i="2"/>
  <c r="F853" i="2"/>
  <c r="D853" i="2"/>
  <c r="B853" i="2"/>
  <c r="H841" i="2"/>
  <c r="G841" i="2"/>
  <c r="F841" i="2"/>
  <c r="D841" i="2"/>
  <c r="B841" i="2"/>
  <c r="H829" i="2"/>
  <c r="G829" i="2"/>
  <c r="D829" i="2"/>
  <c r="B829" i="2"/>
  <c r="H817" i="2"/>
  <c r="G817" i="2"/>
  <c r="F817" i="2"/>
  <c r="D817" i="2"/>
  <c r="B817" i="2"/>
  <c r="H805" i="2"/>
  <c r="G805" i="2"/>
  <c r="F805" i="2"/>
  <c r="D805" i="2"/>
  <c r="B805" i="2"/>
  <c r="H793" i="2"/>
  <c r="G793" i="2"/>
  <c r="D793" i="2"/>
  <c r="F793" i="2"/>
  <c r="B793" i="2"/>
  <c r="H777" i="2"/>
  <c r="G777" i="2"/>
  <c r="F777" i="2"/>
  <c r="D777" i="2"/>
  <c r="B777" i="2"/>
  <c r="H761" i="2"/>
  <c r="G761" i="2"/>
  <c r="D761" i="2"/>
  <c r="F761" i="2"/>
  <c r="B761" i="2"/>
  <c r="H749" i="2"/>
  <c r="G749" i="2"/>
  <c r="F749" i="2"/>
  <c r="B749" i="2"/>
  <c r="H737" i="2"/>
  <c r="G737" i="2"/>
  <c r="F737" i="2"/>
  <c r="D737" i="2"/>
  <c r="B737" i="2"/>
  <c r="H725" i="2"/>
  <c r="G725" i="2"/>
  <c r="F725" i="2"/>
  <c r="D725" i="2"/>
  <c r="B725" i="2"/>
  <c r="H713" i="2"/>
  <c r="G713" i="2"/>
  <c r="F713" i="2"/>
  <c r="D713" i="2"/>
  <c r="B713" i="2"/>
  <c r="H701" i="2"/>
  <c r="G701" i="2"/>
  <c r="D701" i="2"/>
  <c r="B701" i="2"/>
  <c r="H689" i="2"/>
  <c r="G689" i="2"/>
  <c r="F689" i="2"/>
  <c r="D689" i="2"/>
  <c r="B689" i="2"/>
  <c r="H669" i="2"/>
  <c r="G669" i="2"/>
  <c r="D669" i="2"/>
  <c r="F669" i="2"/>
  <c r="B669" i="2"/>
  <c r="H657" i="2"/>
  <c r="G657" i="2"/>
  <c r="F657" i="2"/>
  <c r="D657" i="2"/>
  <c r="B657" i="2"/>
  <c r="H645" i="2"/>
  <c r="G645" i="2"/>
  <c r="F645" i="2"/>
  <c r="D645" i="2"/>
  <c r="B645" i="2"/>
  <c r="H633" i="2"/>
  <c r="G633" i="2"/>
  <c r="D633" i="2"/>
  <c r="F633" i="2"/>
  <c r="B633" i="2"/>
  <c r="H621" i="2"/>
  <c r="G621" i="2"/>
  <c r="F621" i="2"/>
  <c r="B621" i="2"/>
  <c r="H605" i="2"/>
  <c r="G605" i="2"/>
  <c r="F605" i="2"/>
  <c r="D605" i="2"/>
  <c r="B605" i="2"/>
  <c r="H593" i="2"/>
  <c r="G593" i="2"/>
  <c r="F593" i="2"/>
  <c r="D593" i="2"/>
  <c r="B593" i="2"/>
  <c r="H581" i="2"/>
  <c r="G581" i="2"/>
  <c r="F581" i="2"/>
  <c r="D581" i="2"/>
  <c r="B581" i="2"/>
  <c r="H561" i="2"/>
  <c r="G561" i="2"/>
  <c r="F561" i="2"/>
  <c r="D561" i="2"/>
  <c r="B561" i="2"/>
  <c r="H549" i="2"/>
  <c r="G549" i="2"/>
  <c r="F549" i="2"/>
  <c r="D549" i="2"/>
  <c r="B549" i="2"/>
  <c r="H537" i="2"/>
  <c r="G537" i="2"/>
  <c r="D537" i="2"/>
  <c r="F537" i="2"/>
  <c r="B537" i="2"/>
  <c r="H525" i="2"/>
  <c r="G525" i="2"/>
  <c r="F525" i="2"/>
  <c r="B525" i="2"/>
  <c r="H513" i="2"/>
  <c r="G513" i="2"/>
  <c r="F513" i="2"/>
  <c r="D513" i="2"/>
  <c r="B513" i="2"/>
  <c r="H501" i="2"/>
  <c r="G501" i="2"/>
  <c r="F501" i="2"/>
  <c r="D501" i="2"/>
  <c r="B501" i="2"/>
  <c r="H489" i="2"/>
  <c r="G489" i="2"/>
  <c r="F489" i="2"/>
  <c r="D489" i="2"/>
  <c r="B489" i="2"/>
  <c r="H477" i="2"/>
  <c r="G477" i="2"/>
  <c r="F477" i="2"/>
  <c r="D477" i="2"/>
  <c r="B477" i="2"/>
  <c r="H465" i="2"/>
  <c r="G465" i="2"/>
  <c r="F465" i="2"/>
  <c r="D465" i="2"/>
  <c r="B465" i="2"/>
  <c r="H453" i="2"/>
  <c r="G453" i="2"/>
  <c r="F453" i="2"/>
  <c r="D453" i="2"/>
  <c r="B453" i="2"/>
  <c r="H445" i="2"/>
  <c r="G445" i="2"/>
  <c r="D445" i="2"/>
  <c r="B445" i="2"/>
  <c r="H433" i="2"/>
  <c r="G433" i="2"/>
  <c r="F433" i="2"/>
  <c r="D433" i="2"/>
  <c r="B433" i="2"/>
  <c r="H417" i="2"/>
  <c r="G417" i="2"/>
  <c r="F417" i="2"/>
  <c r="D417" i="2"/>
  <c r="B417" i="2"/>
  <c r="H405" i="2"/>
  <c r="G405" i="2"/>
  <c r="F405" i="2"/>
  <c r="D405" i="2"/>
  <c r="B405" i="2"/>
  <c r="H393" i="2"/>
  <c r="G393" i="2"/>
  <c r="F393" i="2"/>
  <c r="D393" i="2"/>
  <c r="B393" i="2"/>
  <c r="H381" i="2"/>
  <c r="G381" i="2"/>
  <c r="F381" i="2"/>
  <c r="D381" i="2"/>
  <c r="B381" i="2"/>
  <c r="H369" i="2"/>
  <c r="G369" i="2"/>
  <c r="F369" i="2"/>
  <c r="D369" i="2"/>
  <c r="B369" i="2"/>
  <c r="H357" i="2"/>
  <c r="G357" i="2"/>
  <c r="F357" i="2"/>
  <c r="D357" i="2"/>
  <c r="B357" i="2"/>
  <c r="H345" i="2"/>
  <c r="G345" i="2"/>
  <c r="D345" i="2"/>
  <c r="F345" i="2"/>
  <c r="B345" i="2"/>
  <c r="H333" i="2"/>
  <c r="G333" i="2"/>
  <c r="F333" i="2"/>
  <c r="B333" i="2"/>
  <c r="H313" i="2"/>
  <c r="G313" i="2"/>
  <c r="D313" i="2"/>
  <c r="F313" i="2"/>
  <c r="B313" i="2"/>
  <c r="H293" i="2"/>
  <c r="G293" i="2"/>
  <c r="F293" i="2"/>
  <c r="D293" i="2"/>
  <c r="B293" i="2"/>
  <c r="H277" i="2"/>
  <c r="G277" i="2"/>
  <c r="F277" i="2"/>
  <c r="D277" i="2"/>
  <c r="B277" i="2"/>
  <c r="H261" i="2"/>
  <c r="G261" i="2"/>
  <c r="F261" i="2"/>
  <c r="D261" i="2"/>
  <c r="B261" i="2"/>
  <c r="H245" i="2"/>
  <c r="G245" i="2"/>
  <c r="F245" i="2"/>
  <c r="D245" i="2"/>
  <c r="B245" i="2"/>
  <c r="H229" i="2"/>
  <c r="G229" i="2"/>
  <c r="F229" i="2"/>
  <c r="D229" i="2"/>
  <c r="B229" i="2"/>
  <c r="H213" i="2"/>
  <c r="G213" i="2"/>
  <c r="F213" i="2"/>
  <c r="D213" i="2"/>
  <c r="B213" i="2"/>
  <c r="H197" i="2"/>
  <c r="G197" i="2"/>
  <c r="F197" i="2"/>
  <c r="D197" i="2"/>
  <c r="B197" i="2"/>
  <c r="H185" i="2"/>
  <c r="G185" i="2"/>
  <c r="D185" i="2"/>
  <c r="F185" i="2"/>
  <c r="B185" i="2"/>
  <c r="H173" i="2"/>
  <c r="G173" i="2"/>
  <c r="F173" i="2"/>
  <c r="B173" i="2"/>
  <c r="H161" i="2"/>
  <c r="G161" i="2"/>
  <c r="F161" i="2"/>
  <c r="D161" i="2"/>
  <c r="B161" i="2"/>
  <c r="H149" i="2"/>
  <c r="G149" i="2"/>
  <c r="F149" i="2"/>
  <c r="D149" i="2"/>
  <c r="H137" i="2"/>
  <c r="G137" i="2"/>
  <c r="F137" i="2"/>
  <c r="D137" i="2"/>
  <c r="B137" i="2"/>
  <c r="H125" i="2"/>
  <c r="G125" i="2"/>
  <c r="B125" i="2"/>
  <c r="F125" i="2"/>
  <c r="D125" i="2"/>
  <c r="H109" i="2"/>
  <c r="G109" i="2"/>
  <c r="F109" i="2"/>
  <c r="B109" i="2"/>
  <c r="H93" i="2"/>
  <c r="G93" i="2"/>
  <c r="B93" i="2"/>
  <c r="F93" i="2"/>
  <c r="D93" i="2"/>
  <c r="H81" i="2"/>
  <c r="G81" i="2"/>
  <c r="F81" i="2"/>
  <c r="B81" i="2"/>
  <c r="D81" i="2"/>
  <c r="H69" i="2"/>
  <c r="G69" i="2"/>
  <c r="F69" i="2"/>
  <c r="B69" i="2"/>
  <c r="D69" i="2"/>
  <c r="H57" i="2"/>
  <c r="G57" i="2"/>
  <c r="D57" i="2"/>
  <c r="F57" i="2"/>
  <c r="B57" i="2"/>
  <c r="H45" i="2"/>
  <c r="G45" i="2"/>
  <c r="F45" i="2"/>
  <c r="B45" i="2"/>
  <c r="H37" i="2"/>
  <c r="G37" i="2"/>
  <c r="F37" i="2"/>
  <c r="B37" i="2"/>
  <c r="D37" i="2"/>
  <c r="H25" i="2"/>
  <c r="G25" i="2"/>
  <c r="D25" i="2"/>
  <c r="F25" i="2"/>
  <c r="B25" i="2"/>
  <c r="H13" i="2"/>
  <c r="G13" i="2"/>
  <c r="F13" i="2"/>
  <c r="B13" i="2"/>
  <c r="B2933" i="2"/>
  <c r="B2741" i="2"/>
  <c r="B2613" i="2"/>
  <c r="D2705" i="2"/>
  <c r="D1229" i="2"/>
  <c r="D205" i="2"/>
  <c r="F2773" i="2"/>
  <c r="F2133" i="2"/>
  <c r="F1621" i="2"/>
  <c r="F1493" i="2"/>
  <c r="F701" i="2"/>
  <c r="G2629" i="2"/>
  <c r="G2117" i="2"/>
  <c r="H2952" i="2"/>
  <c r="G2952" i="2"/>
  <c r="F2952" i="2"/>
  <c r="D2952" i="2"/>
  <c r="B2952" i="2"/>
  <c r="H2944" i="2"/>
  <c r="G2944" i="2"/>
  <c r="F2944" i="2"/>
  <c r="B2944" i="2"/>
  <c r="D2944" i="2"/>
  <c r="H2936" i="2"/>
  <c r="G2936" i="2"/>
  <c r="F2936" i="2"/>
  <c r="D2936" i="2"/>
  <c r="B2936" i="2"/>
  <c r="H2932" i="2"/>
  <c r="G2932" i="2"/>
  <c r="D2932" i="2"/>
  <c r="B2932" i="2"/>
  <c r="F2932" i="2"/>
  <c r="H2924" i="2"/>
  <c r="G2924" i="2"/>
  <c r="B2924" i="2"/>
  <c r="F2924" i="2"/>
  <c r="D2924" i="2"/>
  <c r="H2916" i="2"/>
  <c r="G2916" i="2"/>
  <c r="D2916" i="2"/>
  <c r="B2916" i="2"/>
  <c r="F2916" i="2"/>
  <c r="H2912" i="2"/>
  <c r="G2912" i="2"/>
  <c r="F2912" i="2"/>
  <c r="B2912" i="2"/>
  <c r="D2912" i="2"/>
  <c r="H2904" i="2"/>
  <c r="G2904" i="2"/>
  <c r="F2904" i="2"/>
  <c r="D2904" i="2"/>
  <c r="B2904" i="2"/>
  <c r="H2896" i="2"/>
  <c r="G2896" i="2"/>
  <c r="F2896" i="2"/>
  <c r="B2896" i="2"/>
  <c r="D2896" i="2"/>
  <c r="H2888" i="2"/>
  <c r="G2888" i="2"/>
  <c r="F2888" i="2"/>
  <c r="D2888" i="2"/>
  <c r="B2888" i="2"/>
  <c r="H2880" i="2"/>
  <c r="G2880" i="2"/>
  <c r="F2880" i="2"/>
  <c r="B2880" i="2"/>
  <c r="D2880" i="2"/>
  <c r="H2872" i="2"/>
  <c r="G2872" i="2"/>
  <c r="F2872" i="2"/>
  <c r="D2872" i="2"/>
  <c r="B2872" i="2"/>
  <c r="H2868" i="2"/>
  <c r="G2868" i="2"/>
  <c r="D2868" i="2"/>
  <c r="B2868" i="2"/>
  <c r="F2868" i="2"/>
  <c r="H2860" i="2"/>
  <c r="G2860" i="2"/>
  <c r="B2860" i="2"/>
  <c r="F2860" i="2"/>
  <c r="D2860" i="2"/>
  <c r="H2856" i="2"/>
  <c r="G2856" i="2"/>
  <c r="F2856" i="2"/>
  <c r="D2856" i="2"/>
  <c r="B2856" i="2"/>
  <c r="H2848" i="2"/>
  <c r="G2848" i="2"/>
  <c r="F2848" i="2"/>
  <c r="B2848" i="2"/>
  <c r="D2848" i="2"/>
  <c r="H2840" i="2"/>
  <c r="G2840" i="2"/>
  <c r="F2840" i="2"/>
  <c r="D2840" i="2"/>
  <c r="B2840" i="2"/>
  <c r="H2832" i="2"/>
  <c r="G2832" i="2"/>
  <c r="F2832" i="2"/>
  <c r="B2832" i="2"/>
  <c r="D2832" i="2"/>
  <c r="H2824" i="2"/>
  <c r="G2824" i="2"/>
  <c r="F2824" i="2"/>
  <c r="D2824" i="2"/>
  <c r="B2824" i="2"/>
  <c r="H2816" i="2"/>
  <c r="G2816" i="2"/>
  <c r="F2816" i="2"/>
  <c r="B2816" i="2"/>
  <c r="D2816" i="2"/>
  <c r="H2804" i="2"/>
  <c r="G2804" i="2"/>
  <c r="D2804" i="2"/>
  <c r="B2804" i="2"/>
  <c r="F2804" i="2"/>
  <c r="H2796" i="2"/>
  <c r="G2796" i="2"/>
  <c r="B2796" i="2"/>
  <c r="F2796" i="2"/>
  <c r="D2796" i="2"/>
  <c r="H2788" i="2"/>
  <c r="G2788" i="2"/>
  <c r="D2788" i="2"/>
  <c r="B2788" i="2"/>
  <c r="F2788" i="2"/>
  <c r="H2780" i="2"/>
  <c r="G2780" i="2"/>
  <c r="B2780" i="2"/>
  <c r="F2780" i="2"/>
  <c r="H2776" i="2"/>
  <c r="G2776" i="2"/>
  <c r="F2776" i="2"/>
  <c r="D2776" i="2"/>
  <c r="B2776" i="2"/>
  <c r="H2768" i="2"/>
  <c r="G2768" i="2"/>
  <c r="F2768" i="2"/>
  <c r="B2768" i="2"/>
  <c r="D2768" i="2"/>
  <c r="H2756" i="2"/>
  <c r="G2756" i="2"/>
  <c r="D2756" i="2"/>
  <c r="B2756" i="2"/>
  <c r="F2756" i="2"/>
  <c r="H2748" i="2"/>
  <c r="G2748" i="2"/>
  <c r="B2748" i="2"/>
  <c r="F2748" i="2"/>
  <c r="H2740" i="2"/>
  <c r="G2740" i="2"/>
  <c r="D2740" i="2"/>
  <c r="B2740" i="2"/>
  <c r="F2740" i="2"/>
  <c r="H2732" i="2"/>
  <c r="G2732" i="2"/>
  <c r="B2732" i="2"/>
  <c r="F2732" i="2"/>
  <c r="D2732" i="2"/>
  <c r="H2720" i="2"/>
  <c r="G2720" i="2"/>
  <c r="F2720" i="2"/>
  <c r="B2720" i="2"/>
  <c r="D2720" i="2"/>
  <c r="H2704" i="2"/>
  <c r="G2704" i="2"/>
  <c r="F2704" i="2"/>
  <c r="B2704" i="2"/>
  <c r="D2704" i="2"/>
  <c r="H2692" i="2"/>
  <c r="G2692" i="2"/>
  <c r="D2692" i="2"/>
  <c r="B2692" i="2"/>
  <c r="F2692" i="2"/>
  <c r="H2684" i="2"/>
  <c r="G2684" i="2"/>
  <c r="B2684" i="2"/>
  <c r="F2684" i="2"/>
  <c r="H2676" i="2"/>
  <c r="G2676" i="2"/>
  <c r="D2676" i="2"/>
  <c r="B2676" i="2"/>
  <c r="F2676" i="2"/>
  <c r="H2668" i="2"/>
  <c r="G2668" i="2"/>
  <c r="B2668" i="2"/>
  <c r="F2668" i="2"/>
  <c r="D2668" i="2"/>
  <c r="H2660" i="2"/>
  <c r="G2660" i="2"/>
  <c r="D2660" i="2"/>
  <c r="B2660" i="2"/>
  <c r="F2660" i="2"/>
  <c r="H2648" i="2"/>
  <c r="G2648" i="2"/>
  <c r="F2648" i="2"/>
  <c r="D2648" i="2"/>
  <c r="B2648" i="2"/>
  <c r="H2636" i="2"/>
  <c r="G2636" i="2"/>
  <c r="B2636" i="2"/>
  <c r="F2636" i="2"/>
  <c r="D2636" i="2"/>
  <c r="H2624" i="2"/>
  <c r="G2624" i="2"/>
  <c r="F2624" i="2"/>
  <c r="B2624" i="2"/>
  <c r="D2624" i="2"/>
  <c r="H2616" i="2"/>
  <c r="G2616" i="2"/>
  <c r="F2616" i="2"/>
  <c r="D2616" i="2"/>
  <c r="B2616" i="2"/>
  <c r="H2608" i="2"/>
  <c r="G2608" i="2"/>
  <c r="F2608" i="2"/>
  <c r="B2608" i="2"/>
  <c r="D2608" i="2"/>
  <c r="H2600" i="2"/>
  <c r="G2600" i="2"/>
  <c r="F2600" i="2"/>
  <c r="D2600" i="2"/>
  <c r="B2600" i="2"/>
  <c r="H2592" i="2"/>
  <c r="G2592" i="2"/>
  <c r="F2592" i="2"/>
  <c r="B2592" i="2"/>
  <c r="D2592" i="2"/>
  <c r="H2584" i="2"/>
  <c r="G2584" i="2"/>
  <c r="F2584" i="2"/>
  <c r="D2584" i="2"/>
  <c r="B2584" i="2"/>
  <c r="H2576" i="2"/>
  <c r="G2576" i="2"/>
  <c r="F2576" i="2"/>
  <c r="B2576" i="2"/>
  <c r="D2576" i="2"/>
  <c r="H2568" i="2"/>
  <c r="G2568" i="2"/>
  <c r="F2568" i="2"/>
  <c r="D2568" i="2"/>
  <c r="B2568" i="2"/>
  <c r="H2556" i="2"/>
  <c r="G2556" i="2"/>
  <c r="B2556" i="2"/>
  <c r="F2556" i="2"/>
  <c r="H2544" i="2"/>
  <c r="G2544" i="2"/>
  <c r="F2544" i="2"/>
  <c r="B2544" i="2"/>
  <c r="D2544" i="2"/>
  <c r="H2536" i="2"/>
  <c r="G2536" i="2"/>
  <c r="F2536" i="2"/>
  <c r="D2536" i="2"/>
  <c r="B2536" i="2"/>
  <c r="H2524" i="2"/>
  <c r="G2524" i="2"/>
  <c r="B2524" i="2"/>
  <c r="F2524" i="2"/>
  <c r="H2512" i="2"/>
  <c r="G2512" i="2"/>
  <c r="F2512" i="2"/>
  <c r="B2512" i="2"/>
  <c r="D2512" i="2"/>
  <c r="H2496" i="2"/>
  <c r="G2496" i="2"/>
  <c r="F2496" i="2"/>
  <c r="B2496" i="2"/>
  <c r="D2496" i="2"/>
  <c r="H2488" i="2"/>
  <c r="G2488" i="2"/>
  <c r="F2488" i="2"/>
  <c r="D2488" i="2"/>
  <c r="B2488" i="2"/>
  <c r="H2480" i="2"/>
  <c r="G2480" i="2"/>
  <c r="F2480" i="2"/>
  <c r="B2480" i="2"/>
  <c r="D2480" i="2"/>
  <c r="H2472" i="2"/>
  <c r="G2472" i="2"/>
  <c r="F2472" i="2"/>
  <c r="D2472" i="2"/>
  <c r="B2472" i="2"/>
  <c r="H2460" i="2"/>
  <c r="G2460" i="2"/>
  <c r="B2460" i="2"/>
  <c r="F2460" i="2"/>
  <c r="H2452" i="2"/>
  <c r="G2452" i="2"/>
  <c r="D2452" i="2"/>
  <c r="B2452" i="2"/>
  <c r="F2452" i="2"/>
  <c r="H2444" i="2"/>
  <c r="G2444" i="2"/>
  <c r="B2444" i="2"/>
  <c r="F2444" i="2"/>
  <c r="D2444" i="2"/>
  <c r="H2436" i="2"/>
  <c r="G2436" i="2"/>
  <c r="D2436" i="2"/>
  <c r="B2436" i="2"/>
  <c r="F2436" i="2"/>
  <c r="H2428" i="2"/>
  <c r="G2428" i="2"/>
  <c r="B2428" i="2"/>
  <c r="F2428" i="2"/>
  <c r="H2420" i="2"/>
  <c r="G2420" i="2"/>
  <c r="D2420" i="2"/>
  <c r="B2420" i="2"/>
  <c r="F2420" i="2"/>
  <c r="H2412" i="2"/>
  <c r="G2412" i="2"/>
  <c r="B2412" i="2"/>
  <c r="F2412" i="2"/>
  <c r="D2412" i="2"/>
  <c r="H2404" i="2"/>
  <c r="G2404" i="2"/>
  <c r="D2404" i="2"/>
  <c r="B2404" i="2"/>
  <c r="F2404" i="2"/>
  <c r="H2396" i="2"/>
  <c r="G2396" i="2"/>
  <c r="B2396" i="2"/>
  <c r="F2396" i="2"/>
  <c r="H2392" i="2"/>
  <c r="G2392" i="2"/>
  <c r="F2392" i="2"/>
  <c r="D2392" i="2"/>
  <c r="B2392" i="2"/>
  <c r="H2384" i="2"/>
  <c r="G2384" i="2"/>
  <c r="F2384" i="2"/>
  <c r="B2384" i="2"/>
  <c r="D2384" i="2"/>
  <c r="H2372" i="2"/>
  <c r="G2372" i="2"/>
  <c r="D2372" i="2"/>
  <c r="B2372" i="2"/>
  <c r="F2372" i="2"/>
  <c r="H2364" i="2"/>
  <c r="G2364" i="2"/>
  <c r="B2364" i="2"/>
  <c r="F2364" i="2"/>
  <c r="H2356" i="2"/>
  <c r="G2356" i="2"/>
  <c r="D2356" i="2"/>
  <c r="B2356" i="2"/>
  <c r="F2356" i="2"/>
  <c r="H2348" i="2"/>
  <c r="G2348" i="2"/>
  <c r="B2348" i="2"/>
  <c r="F2348" i="2"/>
  <c r="D2348" i="2"/>
  <c r="H2340" i="2"/>
  <c r="G2340" i="2"/>
  <c r="D2340" i="2"/>
  <c r="B2340" i="2"/>
  <c r="F2340" i="2"/>
  <c r="H2328" i="2"/>
  <c r="G2328" i="2"/>
  <c r="F2328" i="2"/>
  <c r="D2328" i="2"/>
  <c r="B2328" i="2"/>
  <c r="H2320" i="2"/>
  <c r="G2320" i="2"/>
  <c r="F2320" i="2"/>
  <c r="B2320" i="2"/>
  <c r="D2320" i="2"/>
  <c r="H2308" i="2"/>
  <c r="G2308" i="2"/>
  <c r="D2308" i="2"/>
  <c r="B2308" i="2"/>
  <c r="F2308" i="2"/>
  <c r="H2300" i="2"/>
  <c r="G2300" i="2"/>
  <c r="B2300" i="2"/>
  <c r="F2300" i="2"/>
  <c r="H2292" i="2"/>
  <c r="G2292" i="2"/>
  <c r="D2292" i="2"/>
  <c r="B2292" i="2"/>
  <c r="F2292" i="2"/>
  <c r="H2284" i="2"/>
  <c r="G2284" i="2"/>
  <c r="B2284" i="2"/>
  <c r="F2284" i="2"/>
  <c r="D2284" i="2"/>
  <c r="H2276" i="2"/>
  <c r="G2276" i="2"/>
  <c r="D2276" i="2"/>
  <c r="B2276" i="2"/>
  <c r="F2276" i="2"/>
  <c r="H2268" i="2"/>
  <c r="G2268" i="2"/>
  <c r="B2268" i="2"/>
  <c r="F2268" i="2"/>
  <c r="H2256" i="2"/>
  <c r="G2256" i="2"/>
  <c r="F2256" i="2"/>
  <c r="B2256" i="2"/>
  <c r="D2256" i="2"/>
  <c r="H2248" i="2"/>
  <c r="G2248" i="2"/>
  <c r="F2248" i="2"/>
  <c r="D2248" i="2"/>
  <c r="B2248" i="2"/>
  <c r="H2240" i="2"/>
  <c r="G2240" i="2"/>
  <c r="F2240" i="2"/>
  <c r="B2240" i="2"/>
  <c r="D2240" i="2"/>
  <c r="H2232" i="2"/>
  <c r="G2232" i="2"/>
  <c r="F2232" i="2"/>
  <c r="D2232" i="2"/>
  <c r="B2232" i="2"/>
  <c r="H2224" i="2"/>
  <c r="G2224" i="2"/>
  <c r="F2224" i="2"/>
  <c r="B2224" i="2"/>
  <c r="D2224" i="2"/>
  <c r="H2212" i="2"/>
  <c r="G2212" i="2"/>
  <c r="D2212" i="2"/>
  <c r="B2212" i="2"/>
  <c r="F2212" i="2"/>
  <c r="H2204" i="2"/>
  <c r="G2204" i="2"/>
  <c r="B2204" i="2"/>
  <c r="F2204" i="2"/>
  <c r="H2196" i="2"/>
  <c r="G2196" i="2"/>
  <c r="D2196" i="2"/>
  <c r="B2196" i="2"/>
  <c r="F2196" i="2"/>
  <c r="H2188" i="2"/>
  <c r="G2188" i="2"/>
  <c r="B2188" i="2"/>
  <c r="F2188" i="2"/>
  <c r="D2188" i="2"/>
  <c r="H2180" i="2"/>
  <c r="G2180" i="2"/>
  <c r="D2180" i="2"/>
  <c r="B2180" i="2"/>
  <c r="F2180" i="2"/>
  <c r="H2172" i="2"/>
  <c r="G2172" i="2"/>
  <c r="B2172" i="2"/>
  <c r="F2172" i="2"/>
  <c r="H2164" i="2"/>
  <c r="G2164" i="2"/>
  <c r="D2164" i="2"/>
  <c r="B2164" i="2"/>
  <c r="F2164" i="2"/>
  <c r="H2156" i="2"/>
  <c r="G2156" i="2"/>
  <c r="B2156" i="2"/>
  <c r="F2156" i="2"/>
  <c r="D2156" i="2"/>
  <c r="H2148" i="2"/>
  <c r="G2148" i="2"/>
  <c r="D2148" i="2"/>
  <c r="B2148" i="2"/>
  <c r="F2148" i="2"/>
  <c r="H2136" i="2"/>
  <c r="G2136" i="2"/>
  <c r="F2136" i="2"/>
  <c r="D2136" i="2"/>
  <c r="B2136" i="2"/>
  <c r="H2124" i="2"/>
  <c r="G2124" i="2"/>
  <c r="B2124" i="2"/>
  <c r="F2124" i="2"/>
  <c r="D2124" i="2"/>
  <c r="H2116" i="2"/>
  <c r="G2116" i="2"/>
  <c r="D2116" i="2"/>
  <c r="B2116" i="2"/>
  <c r="F2116" i="2"/>
  <c r="H2108" i="2"/>
  <c r="G2108" i="2"/>
  <c r="B2108" i="2"/>
  <c r="F2108" i="2"/>
  <c r="H2100" i="2"/>
  <c r="G2100" i="2"/>
  <c r="D2100" i="2"/>
  <c r="B2100" i="2"/>
  <c r="F2100" i="2"/>
  <c r="H2092" i="2"/>
  <c r="G2092" i="2"/>
  <c r="B2092" i="2"/>
  <c r="F2092" i="2"/>
  <c r="D2092" i="2"/>
  <c r="H2084" i="2"/>
  <c r="G2084" i="2"/>
  <c r="D2084" i="2"/>
  <c r="B2084" i="2"/>
  <c r="F2084" i="2"/>
  <c r="H2076" i="2"/>
  <c r="G2076" i="2"/>
  <c r="B2076" i="2"/>
  <c r="F2076" i="2"/>
  <c r="D2076" i="2"/>
  <c r="H2068" i="2"/>
  <c r="G2068" i="2"/>
  <c r="D2068" i="2"/>
  <c r="B2068" i="2"/>
  <c r="F2068" i="2"/>
  <c r="H2060" i="2"/>
  <c r="G2060" i="2"/>
  <c r="B2060" i="2"/>
  <c r="F2060" i="2"/>
  <c r="D2060" i="2"/>
  <c r="H2048" i="2"/>
  <c r="G2048" i="2"/>
  <c r="F2048" i="2"/>
  <c r="B2048" i="2"/>
  <c r="D2048" i="2"/>
  <c r="H2040" i="2"/>
  <c r="G2040" i="2"/>
  <c r="F2040" i="2"/>
  <c r="D2040" i="2"/>
  <c r="B2040" i="2"/>
  <c r="H2032" i="2"/>
  <c r="G2032" i="2"/>
  <c r="F2032" i="2"/>
  <c r="B2032" i="2"/>
  <c r="D2032" i="2"/>
  <c r="H2028" i="2"/>
  <c r="G2028" i="2"/>
  <c r="B2028" i="2"/>
  <c r="F2028" i="2"/>
  <c r="D2028" i="2"/>
  <c r="H2020" i="2"/>
  <c r="G2020" i="2"/>
  <c r="D2020" i="2"/>
  <c r="B2020" i="2"/>
  <c r="F2020" i="2"/>
  <c r="H2012" i="2"/>
  <c r="G2012" i="2"/>
  <c r="B2012" i="2"/>
  <c r="F2012" i="2"/>
  <c r="D2012" i="2"/>
  <c r="H2004" i="2"/>
  <c r="G2004" i="2"/>
  <c r="D2004" i="2"/>
  <c r="B2004" i="2"/>
  <c r="F2004" i="2"/>
  <c r="H1996" i="2"/>
  <c r="G1996" i="2"/>
  <c r="B1996" i="2"/>
  <c r="F1996" i="2"/>
  <c r="D1996" i="2"/>
  <c r="H1984" i="2"/>
  <c r="G1984" i="2"/>
  <c r="F1984" i="2"/>
  <c r="B1984" i="2"/>
  <c r="D1984" i="2"/>
  <c r="H1976" i="2"/>
  <c r="G1976" i="2"/>
  <c r="F1976" i="2"/>
  <c r="D1976" i="2"/>
  <c r="B1976" i="2"/>
  <c r="H1968" i="2"/>
  <c r="G1968" i="2"/>
  <c r="F1968" i="2"/>
  <c r="B1968" i="2"/>
  <c r="D1968" i="2"/>
  <c r="H1960" i="2"/>
  <c r="G1960" i="2"/>
  <c r="F1960" i="2"/>
  <c r="D1960" i="2"/>
  <c r="B1960" i="2"/>
  <c r="H1952" i="2"/>
  <c r="G1952" i="2"/>
  <c r="F1952" i="2"/>
  <c r="B1952" i="2"/>
  <c r="D1952" i="2"/>
  <c r="H1948" i="2"/>
  <c r="G1948" i="2"/>
  <c r="B1948" i="2"/>
  <c r="F1948" i="2"/>
  <c r="D1948" i="2"/>
  <c r="H1940" i="2"/>
  <c r="G1940" i="2"/>
  <c r="D1940" i="2"/>
  <c r="B1940" i="2"/>
  <c r="F1940" i="2"/>
  <c r="H1932" i="2"/>
  <c r="G1932" i="2"/>
  <c r="B1932" i="2"/>
  <c r="F1932" i="2"/>
  <c r="D1932" i="2"/>
  <c r="H1924" i="2"/>
  <c r="G1924" i="2"/>
  <c r="D1924" i="2"/>
  <c r="B1924" i="2"/>
  <c r="F1924" i="2"/>
  <c r="H1916" i="2"/>
  <c r="B1916" i="2"/>
  <c r="F1916" i="2"/>
  <c r="G1916" i="2"/>
  <c r="H1908" i="2"/>
  <c r="D1908" i="2"/>
  <c r="B1908" i="2"/>
  <c r="G1908" i="2"/>
  <c r="F1908" i="2"/>
  <c r="H1892" i="2"/>
  <c r="G1892" i="2"/>
  <c r="D1892" i="2"/>
  <c r="B1892" i="2"/>
  <c r="F1892" i="2"/>
  <c r="H1880" i="2"/>
  <c r="G1880" i="2"/>
  <c r="F1880" i="2"/>
  <c r="D1880" i="2"/>
  <c r="B1880" i="2"/>
  <c r="H1868" i="2"/>
  <c r="G1868" i="2"/>
  <c r="B1868" i="2"/>
  <c r="F1868" i="2"/>
  <c r="D1868" i="2"/>
  <c r="H1856" i="2"/>
  <c r="G1856" i="2"/>
  <c r="F1856" i="2"/>
  <c r="B1856" i="2"/>
  <c r="D1856" i="2"/>
  <c r="H1848" i="2"/>
  <c r="G1848" i="2"/>
  <c r="F1848" i="2"/>
  <c r="D1848" i="2"/>
  <c r="B1848" i="2"/>
  <c r="H1840" i="2"/>
  <c r="G1840" i="2"/>
  <c r="F1840" i="2"/>
  <c r="B1840" i="2"/>
  <c r="D1840" i="2"/>
  <c r="H1832" i="2"/>
  <c r="G1832" i="2"/>
  <c r="F1832" i="2"/>
  <c r="D1832" i="2"/>
  <c r="B1832" i="2"/>
  <c r="H1820" i="2"/>
  <c r="G1820" i="2"/>
  <c r="B1820" i="2"/>
  <c r="F1820" i="2"/>
  <c r="D1820" i="2"/>
  <c r="H1812" i="2"/>
  <c r="G1812" i="2"/>
  <c r="D1812" i="2"/>
  <c r="B1812" i="2"/>
  <c r="F1812" i="2"/>
  <c r="H1796" i="2"/>
  <c r="G1796" i="2"/>
  <c r="D1796" i="2"/>
  <c r="B1796" i="2"/>
  <c r="F1796" i="2"/>
  <c r="H1780" i="2"/>
  <c r="G1780" i="2"/>
  <c r="D1780" i="2"/>
  <c r="B1780" i="2"/>
  <c r="F1780" i="2"/>
  <c r="H1772" i="2"/>
  <c r="G1772" i="2"/>
  <c r="B1772" i="2"/>
  <c r="F1772" i="2"/>
  <c r="D1772" i="2"/>
  <c r="H1760" i="2"/>
  <c r="G1760" i="2"/>
  <c r="F1760" i="2"/>
  <c r="B1760" i="2"/>
  <c r="D1760" i="2"/>
  <c r="H1744" i="2"/>
  <c r="G1744" i="2"/>
  <c r="F1744" i="2"/>
  <c r="B1744" i="2"/>
  <c r="D1744" i="2"/>
  <c r="H1728" i="2"/>
  <c r="G1728" i="2"/>
  <c r="F1728" i="2"/>
  <c r="B1728" i="2"/>
  <c r="D1728" i="2"/>
  <c r="H1716" i="2"/>
  <c r="G1716" i="2"/>
  <c r="D1716" i="2"/>
  <c r="B1716" i="2"/>
  <c r="F1716" i="2"/>
  <c r="H1704" i="2"/>
  <c r="G1704" i="2"/>
  <c r="F1704" i="2"/>
  <c r="D1704" i="2"/>
  <c r="B1704" i="2"/>
  <c r="H1692" i="2"/>
  <c r="G1692" i="2"/>
  <c r="B1692" i="2"/>
  <c r="F1692" i="2"/>
  <c r="D1692" i="2"/>
  <c r="H1684" i="2"/>
  <c r="G1684" i="2"/>
  <c r="D1684" i="2"/>
  <c r="B1684" i="2"/>
  <c r="F1684" i="2"/>
  <c r="H1680" i="2"/>
  <c r="G1680" i="2"/>
  <c r="F1680" i="2"/>
  <c r="B1680" i="2"/>
  <c r="D1680" i="2"/>
  <c r="H1668" i="2"/>
  <c r="G1668" i="2"/>
  <c r="D1668" i="2"/>
  <c r="B1668" i="2"/>
  <c r="F1668" i="2"/>
  <c r="H1656" i="2"/>
  <c r="G1656" i="2"/>
  <c r="F1656" i="2"/>
  <c r="D1656" i="2"/>
  <c r="B1656" i="2"/>
  <c r="H1644" i="2"/>
  <c r="G1644" i="2"/>
  <c r="B1644" i="2"/>
  <c r="F1644" i="2"/>
  <c r="D1644" i="2"/>
  <c r="H1636" i="2"/>
  <c r="G1636" i="2"/>
  <c r="D1636" i="2"/>
  <c r="B1636" i="2"/>
  <c r="F1636" i="2"/>
  <c r="H1628" i="2"/>
  <c r="G1628" i="2"/>
  <c r="B1628" i="2"/>
  <c r="F1628" i="2"/>
  <c r="D1628" i="2"/>
  <c r="H1620" i="2"/>
  <c r="G1620" i="2"/>
  <c r="D1620" i="2"/>
  <c r="B1620" i="2"/>
  <c r="F1620" i="2"/>
  <c r="H1612" i="2"/>
  <c r="G1612" i="2"/>
  <c r="B1612" i="2"/>
  <c r="F1612" i="2"/>
  <c r="D1612" i="2"/>
  <c r="H1604" i="2"/>
  <c r="G1604" i="2"/>
  <c r="D1604" i="2"/>
  <c r="B1604" i="2"/>
  <c r="F1604" i="2"/>
  <c r="H1596" i="2"/>
  <c r="G1596" i="2"/>
  <c r="B1596" i="2"/>
  <c r="F1596" i="2"/>
  <c r="H1588" i="2"/>
  <c r="G1588" i="2"/>
  <c r="D1588" i="2"/>
  <c r="B1588" i="2"/>
  <c r="F1588" i="2"/>
  <c r="H1576" i="2"/>
  <c r="G1576" i="2"/>
  <c r="F1576" i="2"/>
  <c r="D1576" i="2"/>
  <c r="B1576" i="2"/>
  <c r="H1564" i="2"/>
  <c r="G1564" i="2"/>
  <c r="B1564" i="2"/>
  <c r="F1564" i="2"/>
  <c r="D1564" i="2"/>
  <c r="H1556" i="2"/>
  <c r="G1556" i="2"/>
  <c r="B1556" i="2"/>
  <c r="F1556" i="2"/>
  <c r="D1556" i="2"/>
  <c r="H1548" i="2"/>
  <c r="G1548" i="2"/>
  <c r="B1548" i="2"/>
  <c r="F1548" i="2"/>
  <c r="D1548" i="2"/>
  <c r="H1536" i="2"/>
  <c r="G1536" i="2"/>
  <c r="F1536" i="2"/>
  <c r="D1536" i="2"/>
  <c r="B1536" i="2"/>
  <c r="H1524" i="2"/>
  <c r="G1524" i="2"/>
  <c r="B1524" i="2"/>
  <c r="F1524" i="2"/>
  <c r="D1524" i="2"/>
  <c r="H1512" i="2"/>
  <c r="G1512" i="2"/>
  <c r="F1512" i="2"/>
  <c r="D1512" i="2"/>
  <c r="B1512" i="2"/>
  <c r="H1500" i="2"/>
  <c r="G1500" i="2"/>
  <c r="B1500" i="2"/>
  <c r="F1500" i="2"/>
  <c r="D1500" i="2"/>
  <c r="H1492" i="2"/>
  <c r="G1492" i="2"/>
  <c r="B1492" i="2"/>
  <c r="F1492" i="2"/>
  <c r="D1492" i="2"/>
  <c r="H1484" i="2"/>
  <c r="G1484" i="2"/>
  <c r="B1484" i="2"/>
  <c r="F1484" i="2"/>
  <c r="D1484" i="2"/>
  <c r="H1476" i="2"/>
  <c r="G1476" i="2"/>
  <c r="B1476" i="2"/>
  <c r="F1476" i="2"/>
  <c r="D1476" i="2"/>
  <c r="H1472" i="2"/>
  <c r="G1472" i="2"/>
  <c r="F1472" i="2"/>
  <c r="D1472" i="2"/>
  <c r="B1472" i="2"/>
  <c r="H1464" i="2"/>
  <c r="G1464" i="2"/>
  <c r="F1464" i="2"/>
  <c r="D1464" i="2"/>
  <c r="B1464" i="2"/>
  <c r="H1456" i="2"/>
  <c r="G1456" i="2"/>
  <c r="F1456" i="2"/>
  <c r="D1456" i="2"/>
  <c r="B1456" i="2"/>
  <c r="H1448" i="2"/>
  <c r="G1448" i="2"/>
  <c r="F1448" i="2"/>
  <c r="D1448" i="2"/>
  <c r="B1448" i="2"/>
  <c r="H1440" i="2"/>
  <c r="G1440" i="2"/>
  <c r="F1440" i="2"/>
  <c r="D1440" i="2"/>
  <c r="B1440" i="2"/>
  <c r="H1432" i="2"/>
  <c r="G1432" i="2"/>
  <c r="F1432" i="2"/>
  <c r="D1432" i="2"/>
  <c r="B1432" i="2"/>
  <c r="H1424" i="2"/>
  <c r="G1424" i="2"/>
  <c r="F1424" i="2"/>
  <c r="D1424" i="2"/>
  <c r="B1424" i="2"/>
  <c r="H1416" i="2"/>
  <c r="G1416" i="2"/>
  <c r="F1416" i="2"/>
  <c r="D1416" i="2"/>
  <c r="B1416" i="2"/>
  <c r="H1408" i="2"/>
  <c r="G1408" i="2"/>
  <c r="F1408" i="2"/>
  <c r="D1408" i="2"/>
  <c r="B1408" i="2"/>
  <c r="H1400" i="2"/>
  <c r="G1400" i="2"/>
  <c r="F1400" i="2"/>
  <c r="D1400" i="2"/>
  <c r="B1400" i="2"/>
  <c r="H1392" i="2"/>
  <c r="G1392" i="2"/>
  <c r="F1392" i="2"/>
  <c r="D1392" i="2"/>
  <c r="B1392" i="2"/>
  <c r="H1384" i="2"/>
  <c r="G1384" i="2"/>
  <c r="F1384" i="2"/>
  <c r="D1384" i="2"/>
  <c r="B1384" i="2"/>
  <c r="H1376" i="2"/>
  <c r="G1376" i="2"/>
  <c r="F1376" i="2"/>
  <c r="D1376" i="2"/>
  <c r="B1376" i="2"/>
  <c r="H1368" i="2"/>
  <c r="G1368" i="2"/>
  <c r="F1368" i="2"/>
  <c r="D1368" i="2"/>
  <c r="B1368" i="2"/>
  <c r="H1364" i="2"/>
  <c r="G1364" i="2"/>
  <c r="B1364" i="2"/>
  <c r="F1364" i="2"/>
  <c r="D1364" i="2"/>
  <c r="H1356" i="2"/>
  <c r="G1356" i="2"/>
  <c r="F1356" i="2"/>
  <c r="B1356" i="2"/>
  <c r="D1356" i="2"/>
  <c r="H1348" i="2"/>
  <c r="G1348" i="2"/>
  <c r="B1348" i="2"/>
  <c r="F1348" i="2"/>
  <c r="D1348" i="2"/>
  <c r="H1340" i="2"/>
  <c r="G1340" i="2"/>
  <c r="F1340" i="2"/>
  <c r="B1340" i="2"/>
  <c r="D1340" i="2"/>
  <c r="H1336" i="2"/>
  <c r="G1336" i="2"/>
  <c r="F1336" i="2"/>
  <c r="D1336" i="2"/>
  <c r="B1336" i="2"/>
  <c r="H1328" i="2"/>
  <c r="G1328" i="2"/>
  <c r="F1328" i="2"/>
  <c r="D1328" i="2"/>
  <c r="B1328" i="2"/>
  <c r="H1320" i="2"/>
  <c r="G1320" i="2"/>
  <c r="F1320" i="2"/>
  <c r="D1320" i="2"/>
  <c r="B1320" i="2"/>
  <c r="H1308" i="2"/>
  <c r="G1308" i="2"/>
  <c r="F1308" i="2"/>
  <c r="B1308" i="2"/>
  <c r="D1308" i="2"/>
  <c r="H1296" i="2"/>
  <c r="G1296" i="2"/>
  <c r="F1296" i="2"/>
  <c r="D1296" i="2"/>
  <c r="B1296" i="2"/>
  <c r="H1284" i="2"/>
  <c r="G1284" i="2"/>
  <c r="B1284" i="2"/>
  <c r="F1284" i="2"/>
  <c r="D1284" i="2"/>
  <c r="H1276" i="2"/>
  <c r="G1276" i="2"/>
  <c r="F1276" i="2"/>
  <c r="B1276" i="2"/>
  <c r="D1276" i="2"/>
  <c r="H1264" i="2"/>
  <c r="G1264" i="2"/>
  <c r="F1264" i="2"/>
  <c r="D1264" i="2"/>
  <c r="B1264" i="2"/>
  <c r="H1256" i="2"/>
  <c r="G1256" i="2"/>
  <c r="F1256" i="2"/>
  <c r="D1256" i="2"/>
  <c r="B1256" i="2"/>
  <c r="H1248" i="2"/>
  <c r="G1248" i="2"/>
  <c r="F1248" i="2"/>
  <c r="D1248" i="2"/>
  <c r="B1248" i="2"/>
  <c r="H1236" i="2"/>
  <c r="G1236" i="2"/>
  <c r="B1236" i="2"/>
  <c r="F1236" i="2"/>
  <c r="D1236" i="2"/>
  <c r="H1228" i="2"/>
  <c r="G1228" i="2"/>
  <c r="F1228" i="2"/>
  <c r="B1228" i="2"/>
  <c r="D1228" i="2"/>
  <c r="H1216" i="2"/>
  <c r="G1216" i="2"/>
  <c r="F1216" i="2"/>
  <c r="D1216" i="2"/>
  <c r="B1216" i="2"/>
  <c r="H1204" i="2"/>
  <c r="G1204" i="2"/>
  <c r="B1204" i="2"/>
  <c r="F1204" i="2"/>
  <c r="D1204" i="2"/>
  <c r="H1192" i="2"/>
  <c r="G1192" i="2"/>
  <c r="F1192" i="2"/>
  <c r="D1192" i="2"/>
  <c r="B1192" i="2"/>
  <c r="H1184" i="2"/>
  <c r="G1184" i="2"/>
  <c r="F1184" i="2"/>
  <c r="D1184" i="2"/>
  <c r="B1184" i="2"/>
  <c r="H1172" i="2"/>
  <c r="G1172" i="2"/>
  <c r="B1172" i="2"/>
  <c r="F1172" i="2"/>
  <c r="D1172" i="2"/>
  <c r="H1160" i="2"/>
  <c r="G1160" i="2"/>
  <c r="F1160" i="2"/>
  <c r="D1160" i="2"/>
  <c r="B1160" i="2"/>
  <c r="H1152" i="2"/>
  <c r="G1152" i="2"/>
  <c r="F1152" i="2"/>
  <c r="D1152" i="2"/>
  <c r="B1152" i="2"/>
  <c r="H1140" i="2"/>
  <c r="G1140" i="2"/>
  <c r="B1140" i="2"/>
  <c r="F1140" i="2"/>
  <c r="D1140" i="2"/>
  <c r="H1128" i="2"/>
  <c r="G1128" i="2"/>
  <c r="F1128" i="2"/>
  <c r="D1128" i="2"/>
  <c r="B1128" i="2"/>
  <c r="H1116" i="2"/>
  <c r="G1116" i="2"/>
  <c r="F1116" i="2"/>
  <c r="B1116" i="2"/>
  <c r="D1116" i="2"/>
  <c r="H1104" i="2"/>
  <c r="G1104" i="2"/>
  <c r="F1104" i="2"/>
  <c r="D1104" i="2"/>
  <c r="B1104" i="2"/>
  <c r="H1096" i="2"/>
  <c r="G1096" i="2"/>
  <c r="F1096" i="2"/>
  <c r="D1096" i="2"/>
  <c r="B1096" i="2"/>
  <c r="H1084" i="2"/>
  <c r="G1084" i="2"/>
  <c r="F1084" i="2"/>
  <c r="B1084" i="2"/>
  <c r="D1084" i="2"/>
  <c r="H1072" i="2"/>
  <c r="G1072" i="2"/>
  <c r="F1072" i="2"/>
  <c r="D1072" i="2"/>
  <c r="B1072" i="2"/>
  <c r="H1064" i="2"/>
  <c r="G1064" i="2"/>
  <c r="F1064" i="2"/>
  <c r="D1064" i="2"/>
  <c r="B1064" i="2"/>
  <c r="H1052" i="2"/>
  <c r="G1052" i="2"/>
  <c r="F1052" i="2"/>
  <c r="B1052" i="2"/>
  <c r="D1052" i="2"/>
  <c r="H1044" i="2"/>
  <c r="G1044" i="2"/>
  <c r="B1044" i="2"/>
  <c r="F1044" i="2"/>
  <c r="D1044" i="2"/>
  <c r="H1040" i="2"/>
  <c r="G1040" i="2"/>
  <c r="F1040" i="2"/>
  <c r="D1040" i="2"/>
  <c r="B1040" i="2"/>
  <c r="H1032" i="2"/>
  <c r="G1032" i="2"/>
  <c r="F1032" i="2"/>
  <c r="D1032" i="2"/>
  <c r="B1032" i="2"/>
  <c r="H1028" i="2"/>
  <c r="G1028" i="2"/>
  <c r="B1028" i="2"/>
  <c r="F1028" i="2"/>
  <c r="D1028" i="2"/>
  <c r="H1024" i="2"/>
  <c r="G1024" i="2"/>
  <c r="F1024" i="2"/>
  <c r="D1024" i="2"/>
  <c r="B1024" i="2"/>
  <c r="H1020" i="2"/>
  <c r="G1020" i="2"/>
  <c r="F1020" i="2"/>
  <c r="B1020" i="2"/>
  <c r="D1020" i="2"/>
  <c r="H1016" i="2"/>
  <c r="G1016" i="2"/>
  <c r="F1016" i="2"/>
  <c r="D1016" i="2"/>
  <c r="B1016" i="2"/>
  <c r="H1012" i="2"/>
  <c r="G1012" i="2"/>
  <c r="B1012" i="2"/>
  <c r="F1012" i="2"/>
  <c r="D1012" i="2"/>
  <c r="H1008" i="2"/>
  <c r="G1008" i="2"/>
  <c r="F1008" i="2"/>
  <c r="D1008" i="2"/>
  <c r="B1008" i="2"/>
  <c r="H1004" i="2"/>
  <c r="G1004" i="2"/>
  <c r="F1004" i="2"/>
  <c r="B1004" i="2"/>
  <c r="D1004" i="2"/>
  <c r="H996" i="2"/>
  <c r="G996" i="2"/>
  <c r="B996" i="2"/>
  <c r="F996" i="2"/>
  <c r="D996" i="2"/>
  <c r="H992" i="2"/>
  <c r="G992" i="2"/>
  <c r="F992" i="2"/>
  <c r="D992" i="2"/>
  <c r="B992" i="2"/>
  <c r="H988" i="2"/>
  <c r="G988" i="2"/>
  <c r="F988" i="2"/>
  <c r="B988" i="2"/>
  <c r="D988" i="2"/>
  <c r="H984" i="2"/>
  <c r="G984" i="2"/>
  <c r="F984" i="2"/>
  <c r="D984" i="2"/>
  <c r="B984" i="2"/>
  <c r="H980" i="2"/>
  <c r="G980" i="2"/>
  <c r="B980" i="2"/>
  <c r="F980" i="2"/>
  <c r="D980" i="2"/>
  <c r="H976" i="2"/>
  <c r="G976" i="2"/>
  <c r="F976" i="2"/>
  <c r="D976" i="2"/>
  <c r="B976" i="2"/>
  <c r="H972" i="2"/>
  <c r="G972" i="2"/>
  <c r="F972" i="2"/>
  <c r="B972" i="2"/>
  <c r="D972" i="2"/>
  <c r="H968" i="2"/>
  <c r="G968" i="2"/>
  <c r="F968" i="2"/>
  <c r="D968" i="2"/>
  <c r="B968" i="2"/>
  <c r="H964" i="2"/>
  <c r="G964" i="2"/>
  <c r="F964" i="2"/>
  <c r="B964" i="2"/>
  <c r="D964" i="2"/>
  <c r="H960" i="2"/>
  <c r="G960" i="2"/>
  <c r="F960" i="2"/>
  <c r="D960" i="2"/>
  <c r="B960" i="2"/>
  <c r="H956" i="2"/>
  <c r="G956" i="2"/>
  <c r="F956" i="2"/>
  <c r="B956" i="2"/>
  <c r="D956" i="2"/>
  <c r="H952" i="2"/>
  <c r="G952" i="2"/>
  <c r="F952" i="2"/>
  <c r="D952" i="2"/>
  <c r="B952" i="2"/>
  <c r="H948" i="2"/>
  <c r="G948" i="2"/>
  <c r="F948" i="2"/>
  <c r="B948" i="2"/>
  <c r="D948" i="2"/>
  <c r="H944" i="2"/>
  <c r="G944" i="2"/>
  <c r="F944" i="2"/>
  <c r="D944" i="2"/>
  <c r="B944" i="2"/>
  <c r="H940" i="2"/>
  <c r="G940" i="2"/>
  <c r="F940" i="2"/>
  <c r="B940" i="2"/>
  <c r="D940" i="2"/>
  <c r="H936" i="2"/>
  <c r="G936" i="2"/>
  <c r="F936" i="2"/>
  <c r="D936" i="2"/>
  <c r="B936" i="2"/>
  <c r="H932" i="2"/>
  <c r="G932" i="2"/>
  <c r="F932" i="2"/>
  <c r="B932" i="2"/>
  <c r="D932" i="2"/>
  <c r="H928" i="2"/>
  <c r="G928" i="2"/>
  <c r="F928" i="2"/>
  <c r="D928" i="2"/>
  <c r="B928" i="2"/>
  <c r="H924" i="2"/>
  <c r="G924" i="2"/>
  <c r="F924" i="2"/>
  <c r="B924" i="2"/>
  <c r="D924" i="2"/>
  <c r="H920" i="2"/>
  <c r="G920" i="2"/>
  <c r="F920" i="2"/>
  <c r="D920" i="2"/>
  <c r="B920" i="2"/>
  <c r="H916" i="2"/>
  <c r="G916" i="2"/>
  <c r="F916" i="2"/>
  <c r="B916" i="2"/>
  <c r="D916" i="2"/>
  <c r="H912" i="2"/>
  <c r="G912" i="2"/>
  <c r="F912" i="2"/>
  <c r="D912" i="2"/>
  <c r="B912" i="2"/>
  <c r="H908" i="2"/>
  <c r="G908" i="2"/>
  <c r="F908" i="2"/>
  <c r="B908" i="2"/>
  <c r="D908" i="2"/>
  <c r="H904" i="2"/>
  <c r="G904" i="2"/>
  <c r="F904" i="2"/>
  <c r="D904" i="2"/>
  <c r="B904" i="2"/>
  <c r="H900" i="2"/>
  <c r="G900" i="2"/>
  <c r="F900" i="2"/>
  <c r="B900" i="2"/>
  <c r="D900" i="2"/>
  <c r="H896" i="2"/>
  <c r="G896" i="2"/>
  <c r="F896" i="2"/>
  <c r="D896" i="2"/>
  <c r="B896" i="2"/>
  <c r="H892" i="2"/>
  <c r="G892" i="2"/>
  <c r="F892" i="2"/>
  <c r="B892" i="2"/>
  <c r="D892" i="2"/>
  <c r="H888" i="2"/>
  <c r="G888" i="2"/>
  <c r="F888" i="2"/>
  <c r="D888" i="2"/>
  <c r="B888" i="2"/>
  <c r="H884" i="2"/>
  <c r="G884" i="2"/>
  <c r="F884" i="2"/>
  <c r="B884" i="2"/>
  <c r="D884" i="2"/>
  <c r="H880" i="2"/>
  <c r="G880" i="2"/>
  <c r="F880" i="2"/>
  <c r="D880" i="2"/>
  <c r="B880" i="2"/>
  <c r="H876" i="2"/>
  <c r="G876" i="2"/>
  <c r="F876" i="2"/>
  <c r="B876" i="2"/>
  <c r="D876" i="2"/>
  <c r="H872" i="2"/>
  <c r="G872" i="2"/>
  <c r="F872" i="2"/>
  <c r="D872" i="2"/>
  <c r="B872" i="2"/>
  <c r="H868" i="2"/>
  <c r="G868" i="2"/>
  <c r="F868" i="2"/>
  <c r="B868" i="2"/>
  <c r="D868" i="2"/>
  <c r="H864" i="2"/>
  <c r="G864" i="2"/>
  <c r="F864" i="2"/>
  <c r="D864" i="2"/>
  <c r="B864" i="2"/>
  <c r="H860" i="2"/>
  <c r="G860" i="2"/>
  <c r="F860" i="2"/>
  <c r="B860" i="2"/>
  <c r="D860" i="2"/>
  <c r="H856" i="2"/>
  <c r="G856" i="2"/>
  <c r="F856" i="2"/>
  <c r="D856" i="2"/>
  <c r="B856" i="2"/>
  <c r="H852" i="2"/>
  <c r="G852" i="2"/>
  <c r="F852" i="2"/>
  <c r="B852" i="2"/>
  <c r="D852" i="2"/>
  <c r="H848" i="2"/>
  <c r="G848" i="2"/>
  <c r="F848" i="2"/>
  <c r="D848" i="2"/>
  <c r="B848" i="2"/>
  <c r="H844" i="2"/>
  <c r="G844" i="2"/>
  <c r="F844" i="2"/>
  <c r="B844" i="2"/>
  <c r="D844" i="2"/>
  <c r="H840" i="2"/>
  <c r="G840" i="2"/>
  <c r="F840" i="2"/>
  <c r="D840" i="2"/>
  <c r="B840" i="2"/>
  <c r="H836" i="2"/>
  <c r="G836" i="2"/>
  <c r="F836" i="2"/>
  <c r="B836" i="2"/>
  <c r="D836" i="2"/>
  <c r="H832" i="2"/>
  <c r="G832" i="2"/>
  <c r="F832" i="2"/>
  <c r="D832" i="2"/>
  <c r="B832" i="2"/>
  <c r="H828" i="2"/>
  <c r="G828" i="2"/>
  <c r="F828" i="2"/>
  <c r="B828" i="2"/>
  <c r="D828" i="2"/>
  <c r="H824" i="2"/>
  <c r="G824" i="2"/>
  <c r="F824" i="2"/>
  <c r="D824" i="2"/>
  <c r="B824" i="2"/>
  <c r="H820" i="2"/>
  <c r="G820" i="2"/>
  <c r="F820" i="2"/>
  <c r="B820" i="2"/>
  <c r="D820" i="2"/>
  <c r="H816" i="2"/>
  <c r="G816" i="2"/>
  <c r="F816" i="2"/>
  <c r="D816" i="2"/>
  <c r="B816" i="2"/>
  <c r="H812" i="2"/>
  <c r="G812" i="2"/>
  <c r="F812" i="2"/>
  <c r="B812" i="2"/>
  <c r="D812" i="2"/>
  <c r="H808" i="2"/>
  <c r="G808" i="2"/>
  <c r="F808" i="2"/>
  <c r="D808" i="2"/>
  <c r="B808" i="2"/>
  <c r="H804" i="2"/>
  <c r="G804" i="2"/>
  <c r="F804" i="2"/>
  <c r="B804" i="2"/>
  <c r="D804" i="2"/>
  <c r="H800" i="2"/>
  <c r="G800" i="2"/>
  <c r="F800" i="2"/>
  <c r="D800" i="2"/>
  <c r="B800" i="2"/>
  <c r="H796" i="2"/>
  <c r="G796" i="2"/>
  <c r="F796" i="2"/>
  <c r="B796" i="2"/>
  <c r="D796" i="2"/>
  <c r="H792" i="2"/>
  <c r="G792" i="2"/>
  <c r="F792" i="2"/>
  <c r="D792" i="2"/>
  <c r="B792" i="2"/>
  <c r="H788" i="2"/>
  <c r="G788" i="2"/>
  <c r="F788" i="2"/>
  <c r="B788" i="2"/>
  <c r="D788" i="2"/>
  <c r="H784" i="2"/>
  <c r="G784" i="2"/>
  <c r="F784" i="2"/>
  <c r="D784" i="2"/>
  <c r="B784" i="2"/>
  <c r="H780" i="2"/>
  <c r="G780" i="2"/>
  <c r="F780" i="2"/>
  <c r="B780" i="2"/>
  <c r="D780" i="2"/>
  <c r="H776" i="2"/>
  <c r="G776" i="2"/>
  <c r="F776" i="2"/>
  <c r="D776" i="2"/>
  <c r="B776" i="2"/>
  <c r="H772" i="2"/>
  <c r="G772" i="2"/>
  <c r="F772" i="2"/>
  <c r="B772" i="2"/>
  <c r="D772" i="2"/>
  <c r="H768" i="2"/>
  <c r="G768" i="2"/>
  <c r="F768" i="2"/>
  <c r="D768" i="2"/>
  <c r="B768" i="2"/>
  <c r="H764" i="2"/>
  <c r="G764" i="2"/>
  <c r="F764" i="2"/>
  <c r="B764" i="2"/>
  <c r="D764" i="2"/>
  <c r="H760" i="2"/>
  <c r="G760" i="2"/>
  <c r="F760" i="2"/>
  <c r="D760" i="2"/>
  <c r="B760" i="2"/>
  <c r="H756" i="2"/>
  <c r="G756" i="2"/>
  <c r="F756" i="2"/>
  <c r="B756" i="2"/>
  <c r="D756" i="2"/>
  <c r="H752" i="2"/>
  <c r="G752" i="2"/>
  <c r="F752" i="2"/>
  <c r="D752" i="2"/>
  <c r="B752" i="2"/>
  <c r="H748" i="2"/>
  <c r="G748" i="2"/>
  <c r="F748" i="2"/>
  <c r="B748" i="2"/>
  <c r="D748" i="2"/>
  <c r="H744" i="2"/>
  <c r="G744" i="2"/>
  <c r="F744" i="2"/>
  <c r="D744" i="2"/>
  <c r="B744" i="2"/>
  <c r="H740" i="2"/>
  <c r="G740" i="2"/>
  <c r="F740" i="2"/>
  <c r="B740" i="2"/>
  <c r="D740" i="2"/>
  <c r="H736" i="2"/>
  <c r="G736" i="2"/>
  <c r="F736" i="2"/>
  <c r="D736" i="2"/>
  <c r="B736" i="2"/>
  <c r="H732" i="2"/>
  <c r="G732" i="2"/>
  <c r="F732" i="2"/>
  <c r="B732" i="2"/>
  <c r="D732" i="2"/>
  <c r="H728" i="2"/>
  <c r="G728" i="2"/>
  <c r="F728" i="2"/>
  <c r="D728" i="2"/>
  <c r="B728" i="2"/>
  <c r="H724" i="2"/>
  <c r="G724" i="2"/>
  <c r="F724" i="2"/>
  <c r="B724" i="2"/>
  <c r="D724" i="2"/>
  <c r="H720" i="2"/>
  <c r="G720" i="2"/>
  <c r="F720" i="2"/>
  <c r="D720" i="2"/>
  <c r="B720" i="2"/>
  <c r="H716" i="2"/>
  <c r="G716" i="2"/>
  <c r="F716" i="2"/>
  <c r="B716" i="2"/>
  <c r="D716" i="2"/>
  <c r="H712" i="2"/>
  <c r="G712" i="2"/>
  <c r="F712" i="2"/>
  <c r="D712" i="2"/>
  <c r="B712" i="2"/>
  <c r="H708" i="2"/>
  <c r="G708" i="2"/>
  <c r="F708" i="2"/>
  <c r="B708" i="2"/>
  <c r="D708" i="2"/>
  <c r="H704" i="2"/>
  <c r="G704" i="2"/>
  <c r="F704" i="2"/>
  <c r="D704" i="2"/>
  <c r="B704" i="2"/>
  <c r="H700" i="2"/>
  <c r="G700" i="2"/>
  <c r="F700" i="2"/>
  <c r="B700" i="2"/>
  <c r="D700" i="2"/>
  <c r="H696" i="2"/>
  <c r="G696" i="2"/>
  <c r="F696" i="2"/>
  <c r="D696" i="2"/>
  <c r="B696" i="2"/>
  <c r="H692" i="2"/>
  <c r="G692" i="2"/>
  <c r="F692" i="2"/>
  <c r="B692" i="2"/>
  <c r="D692" i="2"/>
  <c r="H688" i="2"/>
  <c r="G688" i="2"/>
  <c r="F688" i="2"/>
  <c r="D688" i="2"/>
  <c r="B688" i="2"/>
  <c r="H684" i="2"/>
  <c r="G684" i="2"/>
  <c r="F684" i="2"/>
  <c r="B684" i="2"/>
  <c r="D684" i="2"/>
  <c r="H680" i="2"/>
  <c r="G680" i="2"/>
  <c r="F680" i="2"/>
  <c r="D680" i="2"/>
  <c r="B680" i="2"/>
  <c r="H676" i="2"/>
  <c r="G676" i="2"/>
  <c r="F676" i="2"/>
  <c r="B676" i="2"/>
  <c r="D676" i="2"/>
  <c r="H672" i="2"/>
  <c r="G672" i="2"/>
  <c r="F672" i="2"/>
  <c r="D672" i="2"/>
  <c r="B672" i="2"/>
  <c r="H668" i="2"/>
  <c r="G668" i="2"/>
  <c r="F668" i="2"/>
  <c r="B668" i="2"/>
  <c r="D668" i="2"/>
  <c r="H664" i="2"/>
  <c r="G664" i="2"/>
  <c r="F664" i="2"/>
  <c r="D664" i="2"/>
  <c r="B664" i="2"/>
  <c r="H660" i="2"/>
  <c r="G660" i="2"/>
  <c r="F660" i="2"/>
  <c r="B660" i="2"/>
  <c r="D660" i="2"/>
  <c r="H656" i="2"/>
  <c r="G656" i="2"/>
  <c r="F656" i="2"/>
  <c r="D656" i="2"/>
  <c r="B656" i="2"/>
  <c r="H652" i="2"/>
  <c r="G652" i="2"/>
  <c r="F652" i="2"/>
  <c r="B652" i="2"/>
  <c r="D652" i="2"/>
  <c r="H648" i="2"/>
  <c r="G648" i="2"/>
  <c r="F648" i="2"/>
  <c r="D648" i="2"/>
  <c r="B648" i="2"/>
  <c r="H644" i="2"/>
  <c r="G644" i="2"/>
  <c r="F644" i="2"/>
  <c r="B644" i="2"/>
  <c r="D644" i="2"/>
  <c r="H640" i="2"/>
  <c r="G640" i="2"/>
  <c r="F640" i="2"/>
  <c r="D640" i="2"/>
  <c r="B640" i="2"/>
  <c r="H636" i="2"/>
  <c r="G636" i="2"/>
  <c r="F636" i="2"/>
  <c r="B636" i="2"/>
  <c r="D636" i="2"/>
  <c r="H632" i="2"/>
  <c r="G632" i="2"/>
  <c r="F632" i="2"/>
  <c r="D632" i="2"/>
  <c r="B632" i="2"/>
  <c r="H628" i="2"/>
  <c r="G628" i="2"/>
  <c r="F628" i="2"/>
  <c r="B628" i="2"/>
  <c r="D628" i="2"/>
  <c r="H624" i="2"/>
  <c r="G624" i="2"/>
  <c r="F624" i="2"/>
  <c r="D624" i="2"/>
  <c r="B624" i="2"/>
  <c r="H620" i="2"/>
  <c r="G620" i="2"/>
  <c r="F620" i="2"/>
  <c r="B620" i="2"/>
  <c r="D620" i="2"/>
  <c r="H616" i="2"/>
  <c r="G616" i="2"/>
  <c r="F616" i="2"/>
  <c r="D616" i="2"/>
  <c r="B616" i="2"/>
  <c r="H612" i="2"/>
  <c r="G612" i="2"/>
  <c r="F612" i="2"/>
  <c r="B612" i="2"/>
  <c r="D612" i="2"/>
  <c r="H608" i="2"/>
  <c r="G608" i="2"/>
  <c r="F608" i="2"/>
  <c r="D608" i="2"/>
  <c r="B608" i="2"/>
  <c r="H604" i="2"/>
  <c r="G604" i="2"/>
  <c r="F604" i="2"/>
  <c r="B604" i="2"/>
  <c r="D604" i="2"/>
  <c r="H600" i="2"/>
  <c r="G600" i="2"/>
  <c r="F600" i="2"/>
  <c r="D600" i="2"/>
  <c r="B600" i="2"/>
  <c r="H596" i="2"/>
  <c r="G596" i="2"/>
  <c r="F596" i="2"/>
  <c r="B596" i="2"/>
  <c r="D596" i="2"/>
  <c r="H592" i="2"/>
  <c r="G592" i="2"/>
  <c r="F592" i="2"/>
  <c r="D592" i="2"/>
  <c r="B592" i="2"/>
  <c r="H588" i="2"/>
  <c r="G588" i="2"/>
  <c r="F588" i="2"/>
  <c r="B588" i="2"/>
  <c r="D588" i="2"/>
  <c r="H584" i="2"/>
  <c r="G584" i="2"/>
  <c r="F584" i="2"/>
  <c r="D584" i="2"/>
  <c r="B584" i="2"/>
  <c r="H580" i="2"/>
  <c r="G580" i="2"/>
  <c r="F580" i="2"/>
  <c r="B580" i="2"/>
  <c r="D580" i="2"/>
  <c r="H576" i="2"/>
  <c r="G576" i="2"/>
  <c r="F576" i="2"/>
  <c r="D576" i="2"/>
  <c r="B576" i="2"/>
  <c r="H572" i="2"/>
  <c r="G572" i="2"/>
  <c r="F572" i="2"/>
  <c r="B572" i="2"/>
  <c r="D572" i="2"/>
  <c r="H568" i="2"/>
  <c r="G568" i="2"/>
  <c r="F568" i="2"/>
  <c r="D568" i="2"/>
  <c r="B568" i="2"/>
  <c r="H564" i="2"/>
  <c r="G564" i="2"/>
  <c r="F564" i="2"/>
  <c r="B564" i="2"/>
  <c r="D564" i="2"/>
  <c r="H560" i="2"/>
  <c r="G560" i="2"/>
  <c r="F560" i="2"/>
  <c r="D560" i="2"/>
  <c r="B560" i="2"/>
  <c r="H556" i="2"/>
  <c r="G556" i="2"/>
  <c r="F556" i="2"/>
  <c r="B556" i="2"/>
  <c r="D556" i="2"/>
  <c r="H552" i="2"/>
  <c r="G552" i="2"/>
  <c r="F552" i="2"/>
  <c r="D552" i="2"/>
  <c r="B552" i="2"/>
  <c r="H548" i="2"/>
  <c r="G548" i="2"/>
  <c r="F548" i="2"/>
  <c r="B548" i="2"/>
  <c r="D548" i="2"/>
  <c r="H544" i="2"/>
  <c r="G544" i="2"/>
  <c r="F544" i="2"/>
  <c r="D544" i="2"/>
  <c r="B544" i="2"/>
  <c r="H540" i="2"/>
  <c r="G540" i="2"/>
  <c r="F540" i="2"/>
  <c r="B540" i="2"/>
  <c r="D540" i="2"/>
  <c r="H536" i="2"/>
  <c r="G536" i="2"/>
  <c r="F536" i="2"/>
  <c r="D536" i="2"/>
  <c r="B536" i="2"/>
  <c r="H532" i="2"/>
  <c r="G532" i="2"/>
  <c r="F532" i="2"/>
  <c r="B532" i="2"/>
  <c r="D532" i="2"/>
  <c r="H528" i="2"/>
  <c r="G528" i="2"/>
  <c r="F528" i="2"/>
  <c r="D528" i="2"/>
  <c r="B528" i="2"/>
  <c r="H524" i="2"/>
  <c r="G524" i="2"/>
  <c r="F524" i="2"/>
  <c r="B524" i="2"/>
  <c r="D524" i="2"/>
  <c r="H520" i="2"/>
  <c r="G520" i="2"/>
  <c r="F520" i="2"/>
  <c r="D520" i="2"/>
  <c r="B520" i="2"/>
  <c r="H516" i="2"/>
  <c r="G516" i="2"/>
  <c r="F516" i="2"/>
  <c r="B516" i="2"/>
  <c r="D516" i="2"/>
  <c r="H512" i="2"/>
  <c r="G512" i="2"/>
  <c r="F512" i="2"/>
  <c r="D512" i="2"/>
  <c r="B512" i="2"/>
  <c r="H508" i="2"/>
  <c r="G508" i="2"/>
  <c r="F508" i="2"/>
  <c r="B508" i="2"/>
  <c r="D508" i="2"/>
  <c r="H504" i="2"/>
  <c r="G504" i="2"/>
  <c r="F504" i="2"/>
  <c r="D504" i="2"/>
  <c r="B504" i="2"/>
  <c r="H500" i="2"/>
  <c r="G500" i="2"/>
  <c r="F500" i="2"/>
  <c r="B500" i="2"/>
  <c r="D500" i="2"/>
  <c r="H492" i="2"/>
  <c r="G492" i="2"/>
  <c r="F492" i="2"/>
  <c r="B492" i="2"/>
  <c r="D492" i="2"/>
  <c r="H488" i="2"/>
  <c r="G488" i="2"/>
  <c r="F488" i="2"/>
  <c r="D488" i="2"/>
  <c r="B488" i="2"/>
  <c r="H484" i="2"/>
  <c r="G484" i="2"/>
  <c r="F484" i="2"/>
  <c r="B484" i="2"/>
  <c r="D484" i="2"/>
  <c r="H480" i="2"/>
  <c r="G480" i="2"/>
  <c r="F480" i="2"/>
  <c r="D480" i="2"/>
  <c r="B480" i="2"/>
  <c r="H476" i="2"/>
  <c r="G476" i="2"/>
  <c r="F476" i="2"/>
  <c r="B476" i="2"/>
  <c r="D476" i="2"/>
  <c r="H472" i="2"/>
  <c r="G472" i="2"/>
  <c r="F472" i="2"/>
  <c r="D472" i="2"/>
  <c r="B472" i="2"/>
  <c r="H468" i="2"/>
  <c r="G468" i="2"/>
  <c r="F468" i="2"/>
  <c r="B468" i="2"/>
  <c r="D468" i="2"/>
  <c r="H464" i="2"/>
  <c r="G464" i="2"/>
  <c r="F464" i="2"/>
  <c r="D464" i="2"/>
  <c r="B464" i="2"/>
  <c r="H460" i="2"/>
  <c r="G460" i="2"/>
  <c r="F460" i="2"/>
  <c r="B460" i="2"/>
  <c r="D460" i="2"/>
  <c r="H456" i="2"/>
  <c r="G456" i="2"/>
  <c r="F456" i="2"/>
  <c r="D456" i="2"/>
  <c r="B456" i="2"/>
  <c r="H452" i="2"/>
  <c r="G452" i="2"/>
  <c r="F452" i="2"/>
  <c r="B452" i="2"/>
  <c r="D452" i="2"/>
  <c r="H448" i="2"/>
  <c r="G448" i="2"/>
  <c r="F448" i="2"/>
  <c r="D448" i="2"/>
  <c r="B448" i="2"/>
  <c r="H444" i="2"/>
  <c r="G444" i="2"/>
  <c r="F444" i="2"/>
  <c r="B444" i="2"/>
  <c r="D444" i="2"/>
  <c r="H440" i="2"/>
  <c r="G440" i="2"/>
  <c r="F440" i="2"/>
  <c r="D440" i="2"/>
  <c r="B440" i="2"/>
  <c r="H436" i="2"/>
  <c r="G436" i="2"/>
  <c r="F436" i="2"/>
  <c r="B436" i="2"/>
  <c r="D436" i="2"/>
  <c r="H432" i="2"/>
  <c r="G432" i="2"/>
  <c r="F432" i="2"/>
  <c r="D432" i="2"/>
  <c r="B432" i="2"/>
  <c r="H428" i="2"/>
  <c r="G428" i="2"/>
  <c r="F428" i="2"/>
  <c r="B428" i="2"/>
  <c r="D428" i="2"/>
  <c r="H424" i="2"/>
  <c r="G424" i="2"/>
  <c r="F424" i="2"/>
  <c r="D424" i="2"/>
  <c r="B424" i="2"/>
  <c r="H420" i="2"/>
  <c r="G420" i="2"/>
  <c r="F420" i="2"/>
  <c r="B420" i="2"/>
  <c r="D420" i="2"/>
  <c r="H416" i="2"/>
  <c r="G416" i="2"/>
  <c r="F416" i="2"/>
  <c r="D416" i="2"/>
  <c r="B416" i="2"/>
  <c r="H412" i="2"/>
  <c r="G412" i="2"/>
  <c r="F412" i="2"/>
  <c r="B412" i="2"/>
  <c r="D412" i="2"/>
  <c r="H408" i="2"/>
  <c r="G408" i="2"/>
  <c r="F408" i="2"/>
  <c r="D408" i="2"/>
  <c r="B408" i="2"/>
  <c r="H404" i="2"/>
  <c r="G404" i="2"/>
  <c r="F404" i="2"/>
  <c r="B404" i="2"/>
  <c r="D404" i="2"/>
  <c r="H400" i="2"/>
  <c r="G400" i="2"/>
  <c r="F400" i="2"/>
  <c r="D400" i="2"/>
  <c r="B400" i="2"/>
  <c r="H396" i="2"/>
  <c r="G396" i="2"/>
  <c r="F396" i="2"/>
  <c r="B396" i="2"/>
  <c r="D396" i="2"/>
  <c r="H392" i="2"/>
  <c r="G392" i="2"/>
  <c r="F392" i="2"/>
  <c r="D392" i="2"/>
  <c r="B392" i="2"/>
  <c r="H388" i="2"/>
  <c r="G388" i="2"/>
  <c r="F388" i="2"/>
  <c r="B388" i="2"/>
  <c r="D388" i="2"/>
  <c r="H384" i="2"/>
  <c r="G384" i="2"/>
  <c r="F384" i="2"/>
  <c r="D384" i="2"/>
  <c r="B384" i="2"/>
  <c r="H380" i="2"/>
  <c r="G380" i="2"/>
  <c r="F380" i="2"/>
  <c r="B380" i="2"/>
  <c r="D380" i="2"/>
  <c r="H376" i="2"/>
  <c r="G376" i="2"/>
  <c r="F376" i="2"/>
  <c r="D376" i="2"/>
  <c r="B376" i="2"/>
  <c r="H372" i="2"/>
  <c r="G372" i="2"/>
  <c r="F372" i="2"/>
  <c r="B372" i="2"/>
  <c r="D372" i="2"/>
  <c r="H368" i="2"/>
  <c r="G368" i="2"/>
  <c r="F368" i="2"/>
  <c r="D368" i="2"/>
  <c r="B368" i="2"/>
  <c r="H364" i="2"/>
  <c r="G364" i="2"/>
  <c r="F364" i="2"/>
  <c r="B364" i="2"/>
  <c r="D364" i="2"/>
  <c r="H360" i="2"/>
  <c r="G360" i="2"/>
  <c r="F360" i="2"/>
  <c r="D360" i="2"/>
  <c r="B360" i="2"/>
  <c r="H356" i="2"/>
  <c r="G356" i="2"/>
  <c r="F356" i="2"/>
  <c r="B356" i="2"/>
  <c r="D356" i="2"/>
  <c r="H352" i="2"/>
  <c r="G352" i="2"/>
  <c r="F352" i="2"/>
  <c r="D352" i="2"/>
  <c r="B352" i="2"/>
  <c r="H348" i="2"/>
  <c r="G348" i="2"/>
  <c r="F348" i="2"/>
  <c r="B348" i="2"/>
  <c r="D348" i="2"/>
  <c r="H344" i="2"/>
  <c r="G344" i="2"/>
  <c r="F344" i="2"/>
  <c r="D344" i="2"/>
  <c r="B344" i="2"/>
  <c r="H340" i="2"/>
  <c r="G340" i="2"/>
  <c r="F340" i="2"/>
  <c r="B340" i="2"/>
  <c r="D340" i="2"/>
  <c r="H336" i="2"/>
  <c r="G336" i="2"/>
  <c r="F336" i="2"/>
  <c r="D336" i="2"/>
  <c r="B336" i="2"/>
  <c r="H332" i="2"/>
  <c r="G332" i="2"/>
  <c r="F332" i="2"/>
  <c r="B332" i="2"/>
  <c r="D332" i="2"/>
  <c r="H328" i="2"/>
  <c r="G328" i="2"/>
  <c r="F328" i="2"/>
  <c r="D328" i="2"/>
  <c r="B328" i="2"/>
  <c r="H324" i="2"/>
  <c r="G324" i="2"/>
  <c r="F324" i="2"/>
  <c r="B324" i="2"/>
  <c r="D324" i="2"/>
  <c r="H320" i="2"/>
  <c r="G320" i="2"/>
  <c r="F320" i="2"/>
  <c r="D320" i="2"/>
  <c r="B320" i="2"/>
  <c r="H316" i="2"/>
  <c r="G316" i="2"/>
  <c r="F316" i="2"/>
  <c r="B316" i="2"/>
  <c r="D316" i="2"/>
  <c r="H312" i="2"/>
  <c r="G312" i="2"/>
  <c r="F312" i="2"/>
  <c r="D312" i="2"/>
  <c r="B312" i="2"/>
  <c r="H308" i="2"/>
  <c r="G308" i="2"/>
  <c r="F308" i="2"/>
  <c r="B308" i="2"/>
  <c r="D308" i="2"/>
  <c r="H304" i="2"/>
  <c r="G304" i="2"/>
  <c r="F304" i="2"/>
  <c r="D304" i="2"/>
  <c r="B304" i="2"/>
  <c r="H300" i="2"/>
  <c r="G300" i="2"/>
  <c r="F300" i="2"/>
  <c r="B300" i="2"/>
  <c r="D300" i="2"/>
  <c r="H296" i="2"/>
  <c r="G296" i="2"/>
  <c r="F296" i="2"/>
  <c r="D296" i="2"/>
  <c r="B296" i="2"/>
  <c r="H292" i="2"/>
  <c r="G292" i="2"/>
  <c r="F292" i="2"/>
  <c r="B292" i="2"/>
  <c r="D292" i="2"/>
  <c r="H288" i="2"/>
  <c r="G288" i="2"/>
  <c r="F288" i="2"/>
  <c r="D288" i="2"/>
  <c r="B288" i="2"/>
  <c r="H284" i="2"/>
  <c r="G284" i="2"/>
  <c r="F284" i="2"/>
  <c r="B284" i="2"/>
  <c r="D284" i="2"/>
  <c r="H280" i="2"/>
  <c r="G280" i="2"/>
  <c r="F280" i="2"/>
  <c r="D280" i="2"/>
  <c r="B280" i="2"/>
  <c r="H276" i="2"/>
  <c r="G276" i="2"/>
  <c r="F276" i="2"/>
  <c r="B276" i="2"/>
  <c r="D276" i="2"/>
  <c r="H272" i="2"/>
  <c r="G272" i="2"/>
  <c r="F272" i="2"/>
  <c r="D272" i="2"/>
  <c r="B272" i="2"/>
  <c r="H268" i="2"/>
  <c r="G268" i="2"/>
  <c r="F268" i="2"/>
  <c r="B268" i="2"/>
  <c r="D268" i="2"/>
  <c r="H264" i="2"/>
  <c r="G264" i="2"/>
  <c r="F264" i="2"/>
  <c r="D264" i="2"/>
  <c r="B264" i="2"/>
  <c r="H260" i="2"/>
  <c r="G260" i="2"/>
  <c r="F260" i="2"/>
  <c r="B260" i="2"/>
  <c r="D260" i="2"/>
  <c r="H256" i="2"/>
  <c r="G256" i="2"/>
  <c r="F256" i="2"/>
  <c r="D256" i="2"/>
  <c r="B256" i="2"/>
  <c r="H252" i="2"/>
  <c r="G252" i="2"/>
  <c r="F252" i="2"/>
  <c r="B252" i="2"/>
  <c r="D252" i="2"/>
  <c r="H248" i="2"/>
  <c r="G248" i="2"/>
  <c r="F248" i="2"/>
  <c r="D248" i="2"/>
  <c r="B248" i="2"/>
  <c r="H244" i="2"/>
  <c r="G244" i="2"/>
  <c r="F244" i="2"/>
  <c r="B244" i="2"/>
  <c r="D244" i="2"/>
  <c r="H240" i="2"/>
  <c r="G240" i="2"/>
  <c r="F240" i="2"/>
  <c r="D240" i="2"/>
  <c r="B240" i="2"/>
  <c r="H236" i="2"/>
  <c r="G236" i="2"/>
  <c r="F236" i="2"/>
  <c r="B236" i="2"/>
  <c r="D236" i="2"/>
  <c r="H232" i="2"/>
  <c r="G232" i="2"/>
  <c r="F232" i="2"/>
  <c r="D232" i="2"/>
  <c r="B232" i="2"/>
  <c r="H228" i="2"/>
  <c r="G228" i="2"/>
  <c r="F228" i="2"/>
  <c r="B228" i="2"/>
  <c r="D228" i="2"/>
  <c r="H224" i="2"/>
  <c r="G224" i="2"/>
  <c r="F224" i="2"/>
  <c r="D224" i="2"/>
  <c r="B224" i="2"/>
  <c r="H220" i="2"/>
  <c r="G220" i="2"/>
  <c r="F220" i="2"/>
  <c r="B220" i="2"/>
  <c r="D220" i="2"/>
  <c r="H216" i="2"/>
  <c r="G216" i="2"/>
  <c r="F216" i="2"/>
  <c r="D216" i="2"/>
  <c r="B216" i="2"/>
  <c r="H212" i="2"/>
  <c r="G212" i="2"/>
  <c r="F212" i="2"/>
  <c r="B212" i="2"/>
  <c r="D212" i="2"/>
  <c r="H208" i="2"/>
  <c r="G208" i="2"/>
  <c r="F208" i="2"/>
  <c r="D208" i="2"/>
  <c r="B208" i="2"/>
  <c r="H204" i="2"/>
  <c r="G204" i="2"/>
  <c r="F204" i="2"/>
  <c r="B204" i="2"/>
  <c r="D204" i="2"/>
  <c r="H200" i="2"/>
  <c r="G200" i="2"/>
  <c r="F200" i="2"/>
  <c r="D200" i="2"/>
  <c r="B200" i="2"/>
  <c r="H196" i="2"/>
  <c r="G196" i="2"/>
  <c r="F196" i="2"/>
  <c r="B196" i="2"/>
  <c r="D196" i="2"/>
  <c r="H192" i="2"/>
  <c r="G192" i="2"/>
  <c r="F192" i="2"/>
  <c r="D192" i="2"/>
  <c r="B192" i="2"/>
  <c r="H188" i="2"/>
  <c r="G188" i="2"/>
  <c r="F188" i="2"/>
  <c r="B188" i="2"/>
  <c r="D188" i="2"/>
  <c r="H184" i="2"/>
  <c r="G184" i="2"/>
  <c r="F184" i="2"/>
  <c r="D184" i="2"/>
  <c r="B184" i="2"/>
  <c r="H180" i="2"/>
  <c r="G180" i="2"/>
  <c r="F180" i="2"/>
  <c r="B180" i="2"/>
  <c r="D180" i="2"/>
  <c r="H176" i="2"/>
  <c r="G176" i="2"/>
  <c r="F176" i="2"/>
  <c r="D176" i="2"/>
  <c r="B176" i="2"/>
  <c r="H172" i="2"/>
  <c r="G172" i="2"/>
  <c r="F172" i="2"/>
  <c r="B172" i="2"/>
  <c r="D172" i="2"/>
  <c r="H168" i="2"/>
  <c r="G168" i="2"/>
  <c r="F168" i="2"/>
  <c r="D168" i="2"/>
  <c r="B168" i="2"/>
  <c r="H164" i="2"/>
  <c r="G164" i="2"/>
  <c r="F164" i="2"/>
  <c r="B164" i="2"/>
  <c r="D164" i="2"/>
  <c r="H160" i="2"/>
  <c r="G160" i="2"/>
  <c r="F160" i="2"/>
  <c r="D160" i="2"/>
  <c r="B160" i="2"/>
  <c r="H156" i="2"/>
  <c r="G156" i="2"/>
  <c r="F156" i="2"/>
  <c r="B156" i="2"/>
  <c r="D156" i="2"/>
  <c r="H152" i="2"/>
  <c r="G152" i="2"/>
  <c r="F152" i="2"/>
  <c r="B152" i="2"/>
  <c r="D152" i="2"/>
  <c r="H148" i="2"/>
  <c r="G148" i="2"/>
  <c r="F148" i="2"/>
  <c r="B148" i="2"/>
  <c r="D148" i="2"/>
  <c r="H144" i="2"/>
  <c r="G144" i="2"/>
  <c r="F144" i="2"/>
  <c r="B144" i="2"/>
  <c r="D144" i="2"/>
  <c r="H140" i="2"/>
  <c r="G140" i="2"/>
  <c r="F140" i="2"/>
  <c r="B140" i="2"/>
  <c r="D140" i="2"/>
  <c r="H136" i="2"/>
  <c r="G136" i="2"/>
  <c r="F136" i="2"/>
  <c r="B136" i="2"/>
  <c r="D136" i="2"/>
  <c r="H132" i="2"/>
  <c r="G132" i="2"/>
  <c r="F132" i="2"/>
  <c r="B132" i="2"/>
  <c r="D132" i="2"/>
  <c r="H128" i="2"/>
  <c r="G128" i="2"/>
  <c r="F128" i="2"/>
  <c r="B128" i="2"/>
  <c r="D128" i="2"/>
  <c r="H124" i="2"/>
  <c r="G124" i="2"/>
  <c r="F124" i="2"/>
  <c r="B124" i="2"/>
  <c r="D124" i="2"/>
  <c r="H120" i="2"/>
  <c r="G120" i="2"/>
  <c r="F120" i="2"/>
  <c r="B120" i="2"/>
  <c r="D120" i="2"/>
  <c r="H116" i="2"/>
  <c r="G116" i="2"/>
  <c r="F116" i="2"/>
  <c r="B116" i="2"/>
  <c r="D116" i="2"/>
  <c r="H112" i="2"/>
  <c r="G112" i="2"/>
  <c r="F112" i="2"/>
  <c r="B112" i="2"/>
  <c r="D112" i="2"/>
  <c r="H108" i="2"/>
  <c r="G108" i="2"/>
  <c r="F108" i="2"/>
  <c r="B108" i="2"/>
  <c r="D108" i="2"/>
  <c r="H104" i="2"/>
  <c r="G104" i="2"/>
  <c r="F104" i="2"/>
  <c r="B104" i="2"/>
  <c r="D104" i="2"/>
  <c r="H100" i="2"/>
  <c r="G100" i="2"/>
  <c r="F100" i="2"/>
  <c r="B100" i="2"/>
  <c r="D100" i="2"/>
  <c r="H96" i="2"/>
  <c r="G96" i="2"/>
  <c r="F96" i="2"/>
  <c r="B96" i="2"/>
  <c r="D96" i="2"/>
  <c r="H92" i="2"/>
  <c r="G92" i="2"/>
  <c r="F92" i="2"/>
  <c r="B92" i="2"/>
  <c r="D92" i="2"/>
  <c r="H88" i="2"/>
  <c r="G88" i="2"/>
  <c r="F88" i="2"/>
  <c r="B88" i="2"/>
  <c r="D88" i="2"/>
  <c r="H84" i="2"/>
  <c r="G84" i="2"/>
  <c r="F84" i="2"/>
  <c r="B84" i="2"/>
  <c r="D84" i="2"/>
  <c r="H80" i="2"/>
  <c r="G80" i="2"/>
  <c r="F80" i="2"/>
  <c r="B80" i="2"/>
  <c r="D80" i="2"/>
  <c r="H76" i="2"/>
  <c r="G76" i="2"/>
  <c r="F76" i="2"/>
  <c r="B76" i="2"/>
  <c r="D76" i="2"/>
  <c r="H72" i="2"/>
  <c r="G72" i="2"/>
  <c r="F72" i="2"/>
  <c r="B72" i="2"/>
  <c r="D72" i="2"/>
  <c r="H68" i="2"/>
  <c r="G68" i="2"/>
  <c r="F68" i="2"/>
  <c r="B68" i="2"/>
  <c r="D68" i="2"/>
  <c r="H64" i="2"/>
  <c r="G64" i="2"/>
  <c r="F64" i="2"/>
  <c r="B64" i="2"/>
  <c r="D64" i="2"/>
  <c r="H60" i="2"/>
  <c r="G60" i="2"/>
  <c r="F60" i="2"/>
  <c r="B60" i="2"/>
  <c r="D60" i="2"/>
  <c r="H56" i="2"/>
  <c r="G56" i="2"/>
  <c r="F56" i="2"/>
  <c r="B56" i="2"/>
  <c r="D56" i="2"/>
  <c r="H52" i="2"/>
  <c r="G52" i="2"/>
  <c r="F52" i="2"/>
  <c r="B52" i="2"/>
  <c r="D52" i="2"/>
  <c r="H48" i="2"/>
  <c r="G48" i="2"/>
  <c r="F48" i="2"/>
  <c r="B48" i="2"/>
  <c r="D48" i="2"/>
  <c r="H44" i="2"/>
  <c r="G44" i="2"/>
  <c r="F44" i="2"/>
  <c r="B44" i="2"/>
  <c r="D44" i="2"/>
  <c r="H40" i="2"/>
  <c r="G40" i="2"/>
  <c r="F40" i="2"/>
  <c r="B40" i="2"/>
  <c r="D40" i="2"/>
  <c r="H36" i="2"/>
  <c r="G36" i="2"/>
  <c r="F36" i="2"/>
  <c r="B36" i="2"/>
  <c r="D36" i="2"/>
  <c r="H32" i="2"/>
  <c r="G32" i="2"/>
  <c r="F32" i="2"/>
  <c r="B32" i="2"/>
  <c r="D32" i="2"/>
  <c r="H28" i="2"/>
  <c r="G28" i="2"/>
  <c r="F28" i="2"/>
  <c r="B28" i="2"/>
  <c r="D28" i="2"/>
  <c r="H24" i="2"/>
  <c r="G24" i="2"/>
  <c r="F24" i="2"/>
  <c r="B24" i="2"/>
  <c r="D24" i="2"/>
  <c r="H20" i="2"/>
  <c r="G20" i="2"/>
  <c r="F20" i="2"/>
  <c r="B20" i="2"/>
  <c r="D20" i="2"/>
  <c r="H16" i="2"/>
  <c r="G16" i="2"/>
  <c r="F16" i="2"/>
  <c r="B16" i="2"/>
  <c r="D16" i="2"/>
  <c r="H12" i="2"/>
  <c r="G12" i="2"/>
  <c r="F12" i="2"/>
  <c r="B12" i="2"/>
  <c r="D12" i="2"/>
  <c r="H8" i="2"/>
  <c r="G8" i="2"/>
  <c r="F8" i="2"/>
  <c r="B8" i="2"/>
  <c r="D8" i="2"/>
  <c r="H4" i="2"/>
  <c r="G4" i="2"/>
  <c r="F4" i="2"/>
  <c r="B4" i="2"/>
  <c r="D4" i="2"/>
  <c r="B2949" i="2"/>
  <c r="B2885" i="2"/>
  <c r="B2821" i="2"/>
  <c r="B2757" i="2"/>
  <c r="B2693" i="2"/>
  <c r="B2629" i="2"/>
  <c r="B2565" i="2"/>
  <c r="B2501" i="2"/>
  <c r="B2470" i="2"/>
  <c r="B2438" i="2"/>
  <c r="B2342" i="2"/>
  <c r="B2310" i="2"/>
  <c r="B2214" i="2"/>
  <c r="B2150" i="2"/>
  <c r="B2086" i="2"/>
  <c r="B1894" i="2"/>
  <c r="B1830" i="2"/>
  <c r="B1638" i="2"/>
  <c r="B1574" i="2"/>
  <c r="B85" i="2"/>
  <c r="D2780" i="2"/>
  <c r="D2609" i="2"/>
  <c r="D2524" i="2"/>
  <c r="D2481" i="2"/>
  <c r="D2396" i="2"/>
  <c r="D2268" i="2"/>
  <c r="D2172" i="2"/>
  <c r="D1916" i="2"/>
  <c r="D1325" i="2"/>
  <c r="D1197" i="2"/>
  <c r="D1069" i="2"/>
  <c r="D941" i="2"/>
  <c r="D813" i="2"/>
  <c r="D557" i="2"/>
  <c r="D301" i="2"/>
  <c r="D173" i="2"/>
  <c r="D45" i="2"/>
  <c r="F2869" i="2"/>
  <c r="F2741" i="2"/>
  <c r="F2357" i="2"/>
  <c r="F2229" i="2"/>
  <c r="F2101" i="2"/>
  <c r="F1717" i="2"/>
  <c r="F1461" i="2"/>
  <c r="F1285" i="2"/>
  <c r="F1029" i="2"/>
  <c r="F573" i="2"/>
  <c r="F61" i="2"/>
  <c r="H2945" i="2"/>
  <c r="F2945" i="2"/>
  <c r="G2945" i="2"/>
  <c r="B2945" i="2"/>
  <c r="D2945" i="2"/>
  <c r="H2929" i="2"/>
  <c r="G2929" i="2"/>
  <c r="F2929" i="2"/>
  <c r="B2929" i="2"/>
  <c r="H2913" i="2"/>
  <c r="F2913" i="2"/>
  <c r="G2913" i="2"/>
  <c r="B2913" i="2"/>
  <c r="D2913" i="2"/>
  <c r="H2897" i="2"/>
  <c r="G2897" i="2"/>
  <c r="F2897" i="2"/>
  <c r="B2897" i="2"/>
  <c r="H2881" i="2"/>
  <c r="F2881" i="2"/>
  <c r="G2881" i="2"/>
  <c r="B2881" i="2"/>
  <c r="D2881" i="2"/>
  <c r="H2865" i="2"/>
  <c r="G2865" i="2"/>
  <c r="F2865" i="2"/>
  <c r="B2865" i="2"/>
  <c r="H2849" i="2"/>
  <c r="F2849" i="2"/>
  <c r="G2849" i="2"/>
  <c r="B2849" i="2"/>
  <c r="D2849" i="2"/>
  <c r="H2833" i="2"/>
  <c r="G2833" i="2"/>
  <c r="F2833" i="2"/>
  <c r="B2833" i="2"/>
  <c r="H2817" i="2"/>
  <c r="F2817" i="2"/>
  <c r="G2817" i="2"/>
  <c r="B2817" i="2"/>
  <c r="D2817" i="2"/>
  <c r="H2801" i="2"/>
  <c r="G2801" i="2"/>
  <c r="F2801" i="2"/>
  <c r="B2801" i="2"/>
  <c r="H2785" i="2"/>
  <c r="F2785" i="2"/>
  <c r="G2785" i="2"/>
  <c r="B2785" i="2"/>
  <c r="D2785" i="2"/>
  <c r="H2769" i="2"/>
  <c r="G2769" i="2"/>
  <c r="F2769" i="2"/>
  <c r="B2769" i="2"/>
  <c r="H2753" i="2"/>
  <c r="F2753" i="2"/>
  <c r="G2753" i="2"/>
  <c r="B2753" i="2"/>
  <c r="D2753" i="2"/>
  <c r="H2737" i="2"/>
  <c r="G2737" i="2"/>
  <c r="F2737" i="2"/>
  <c r="B2737" i="2"/>
  <c r="H2721" i="2"/>
  <c r="F2721" i="2"/>
  <c r="G2721" i="2"/>
  <c r="B2721" i="2"/>
  <c r="D2721" i="2"/>
  <c r="H2709" i="2"/>
  <c r="G2709" i="2"/>
  <c r="D2709" i="2"/>
  <c r="H2689" i="2"/>
  <c r="F2689" i="2"/>
  <c r="G2689" i="2"/>
  <c r="B2689" i="2"/>
  <c r="D2689" i="2"/>
  <c r="H2673" i="2"/>
  <c r="G2673" i="2"/>
  <c r="F2673" i="2"/>
  <c r="B2673" i="2"/>
  <c r="H2657" i="2"/>
  <c r="F2657" i="2"/>
  <c r="G2657" i="2"/>
  <c r="B2657" i="2"/>
  <c r="D2657" i="2"/>
  <c r="H2641" i="2"/>
  <c r="G2641" i="2"/>
  <c r="F2641" i="2"/>
  <c r="B2641" i="2"/>
  <c r="H2625" i="2"/>
  <c r="F2625" i="2"/>
  <c r="G2625" i="2"/>
  <c r="B2625" i="2"/>
  <c r="D2625" i="2"/>
  <c r="H2613" i="2"/>
  <c r="G2613" i="2"/>
  <c r="D2613" i="2"/>
  <c r="H2597" i="2"/>
  <c r="F2597" i="2"/>
  <c r="G2597" i="2"/>
  <c r="D2597" i="2"/>
  <c r="H2585" i="2"/>
  <c r="G2585" i="2"/>
  <c r="F2585" i="2"/>
  <c r="D2585" i="2"/>
  <c r="B2585" i="2"/>
  <c r="H2573" i="2"/>
  <c r="G2573" i="2"/>
  <c r="D2573" i="2"/>
  <c r="B2573" i="2"/>
  <c r="F2573" i="2"/>
  <c r="H2557" i="2"/>
  <c r="G2557" i="2"/>
  <c r="D2557" i="2"/>
  <c r="F2557" i="2"/>
  <c r="B2557" i="2"/>
  <c r="H2545" i="2"/>
  <c r="G2545" i="2"/>
  <c r="F2545" i="2"/>
  <c r="B2545" i="2"/>
  <c r="H2529" i="2"/>
  <c r="F2529" i="2"/>
  <c r="G2529" i="2"/>
  <c r="B2529" i="2"/>
  <c r="D2529" i="2"/>
  <c r="H2509" i="2"/>
  <c r="G2509" i="2"/>
  <c r="D2509" i="2"/>
  <c r="B2509" i="2"/>
  <c r="F2509" i="2"/>
  <c r="H2493" i="2"/>
  <c r="G2493" i="2"/>
  <c r="D2493" i="2"/>
  <c r="F2493" i="2"/>
  <c r="B2493" i="2"/>
  <c r="H2477" i="2"/>
  <c r="G2477" i="2"/>
  <c r="D2477" i="2"/>
  <c r="F2477" i="2"/>
  <c r="B2477" i="2"/>
  <c r="H2461" i="2"/>
  <c r="G2461" i="2"/>
  <c r="D2461" i="2"/>
  <c r="F2461" i="2"/>
  <c r="B2461" i="2"/>
  <c r="H2445" i="2"/>
  <c r="G2445" i="2"/>
  <c r="D2445" i="2"/>
  <c r="F2445" i="2"/>
  <c r="B2445" i="2"/>
  <c r="H2433" i="2"/>
  <c r="F2433" i="2"/>
  <c r="G2433" i="2"/>
  <c r="B2433" i="2"/>
  <c r="D2433" i="2"/>
  <c r="H2417" i="2"/>
  <c r="G2417" i="2"/>
  <c r="F2417" i="2"/>
  <c r="B2417" i="2"/>
  <c r="H2401" i="2"/>
  <c r="F2401" i="2"/>
  <c r="G2401" i="2"/>
  <c r="B2401" i="2"/>
  <c r="D2401" i="2"/>
  <c r="H2385" i="2"/>
  <c r="G2385" i="2"/>
  <c r="F2385" i="2"/>
  <c r="B2385" i="2"/>
  <c r="H2369" i="2"/>
  <c r="F2369" i="2"/>
  <c r="G2369" i="2"/>
  <c r="B2369" i="2"/>
  <c r="D2369" i="2"/>
  <c r="H2353" i="2"/>
  <c r="G2353" i="2"/>
  <c r="F2353" i="2"/>
  <c r="B2353" i="2"/>
  <c r="H2333" i="2"/>
  <c r="G2333" i="2"/>
  <c r="D2333" i="2"/>
  <c r="F2333" i="2"/>
  <c r="B2333" i="2"/>
  <c r="H2313" i="2"/>
  <c r="G2313" i="2"/>
  <c r="F2313" i="2"/>
  <c r="D2313" i="2"/>
  <c r="B2313" i="2"/>
  <c r="H2301" i="2"/>
  <c r="G2301" i="2"/>
  <c r="D2301" i="2"/>
  <c r="F2301" i="2"/>
  <c r="B2301" i="2"/>
  <c r="H2281" i="2"/>
  <c r="G2281" i="2"/>
  <c r="F2281" i="2"/>
  <c r="D2281" i="2"/>
  <c r="B2281" i="2"/>
  <c r="H2269" i="2"/>
  <c r="G2269" i="2"/>
  <c r="D2269" i="2"/>
  <c r="F2269" i="2"/>
  <c r="B2269" i="2"/>
  <c r="H2253" i="2"/>
  <c r="G2253" i="2"/>
  <c r="D2253" i="2"/>
  <c r="F2253" i="2"/>
  <c r="B2253" i="2"/>
  <c r="H2233" i="2"/>
  <c r="G2233" i="2"/>
  <c r="F2233" i="2"/>
  <c r="D2233" i="2"/>
  <c r="B2233" i="2"/>
  <c r="H2213" i="2"/>
  <c r="F2213" i="2"/>
  <c r="G2213" i="2"/>
  <c r="D2213" i="2"/>
  <c r="B2213" i="2"/>
  <c r="H2193" i="2"/>
  <c r="G2193" i="2"/>
  <c r="F2193" i="2"/>
  <c r="B2193" i="2"/>
  <c r="H2177" i="2"/>
  <c r="F2177" i="2"/>
  <c r="G2177" i="2"/>
  <c r="D2177" i="2"/>
  <c r="B2177" i="2"/>
  <c r="H2161" i="2"/>
  <c r="G2161" i="2"/>
  <c r="F2161" i="2"/>
  <c r="B2161" i="2"/>
  <c r="D2161" i="2"/>
  <c r="H2145" i="2"/>
  <c r="F2145" i="2"/>
  <c r="G2145" i="2"/>
  <c r="B2145" i="2"/>
  <c r="D2145" i="2"/>
  <c r="H2129" i="2"/>
  <c r="G2129" i="2"/>
  <c r="F2129" i="2"/>
  <c r="B2129" i="2"/>
  <c r="H2113" i="2"/>
  <c r="F2113" i="2"/>
  <c r="G2113" i="2"/>
  <c r="D2113" i="2"/>
  <c r="B2113" i="2"/>
  <c r="H2097" i="2"/>
  <c r="G2097" i="2"/>
  <c r="F2097" i="2"/>
  <c r="B2097" i="2"/>
  <c r="D2097" i="2"/>
  <c r="H2081" i="2"/>
  <c r="F2081" i="2"/>
  <c r="G2081" i="2"/>
  <c r="B2081" i="2"/>
  <c r="D2081" i="2"/>
  <c r="H2065" i="2"/>
  <c r="G2065" i="2"/>
  <c r="F2065" i="2"/>
  <c r="B2065" i="2"/>
  <c r="H2049" i="2"/>
  <c r="F2049" i="2"/>
  <c r="G2049" i="2"/>
  <c r="D2049" i="2"/>
  <c r="B2049" i="2"/>
  <c r="H2033" i="2"/>
  <c r="G2033" i="2"/>
  <c r="F2033" i="2"/>
  <c r="B2033" i="2"/>
  <c r="D2033" i="2"/>
  <c r="H2017" i="2"/>
  <c r="F2017" i="2"/>
  <c r="G2017" i="2"/>
  <c r="B2017" i="2"/>
  <c r="D2017" i="2"/>
  <c r="H2001" i="2"/>
  <c r="G2001" i="2"/>
  <c r="F2001" i="2"/>
  <c r="B2001" i="2"/>
  <c r="H1989" i="2"/>
  <c r="G1989" i="2"/>
  <c r="D1989" i="2"/>
  <c r="F1989" i="2"/>
  <c r="B1989" i="2"/>
  <c r="G1973" i="2"/>
  <c r="H1973" i="2"/>
  <c r="D1973" i="2"/>
  <c r="B1973" i="2"/>
  <c r="H1957" i="2"/>
  <c r="G1957" i="2"/>
  <c r="D1957" i="2"/>
  <c r="F1957" i="2"/>
  <c r="B1957" i="2"/>
  <c r="H1949" i="2"/>
  <c r="G1949" i="2"/>
  <c r="D1949" i="2"/>
  <c r="F1949" i="2"/>
  <c r="B1949" i="2"/>
  <c r="H1933" i="2"/>
  <c r="G1933" i="2"/>
  <c r="D1933" i="2"/>
  <c r="F1933" i="2"/>
  <c r="B1933" i="2"/>
  <c r="H1917" i="2"/>
  <c r="G1917" i="2"/>
  <c r="D1917" i="2"/>
  <c r="F1917" i="2"/>
  <c r="B1917" i="2"/>
  <c r="H1901" i="2"/>
  <c r="G1901" i="2"/>
  <c r="D1901" i="2"/>
  <c r="F1901" i="2"/>
  <c r="B1901" i="2"/>
  <c r="H1881" i="2"/>
  <c r="G1881" i="2"/>
  <c r="F1881" i="2"/>
  <c r="D1881" i="2"/>
  <c r="B1881" i="2"/>
  <c r="H1865" i="2"/>
  <c r="G1865" i="2"/>
  <c r="F1865" i="2"/>
  <c r="D1865" i="2"/>
  <c r="B1865" i="2"/>
  <c r="H1853" i="2"/>
  <c r="G1853" i="2"/>
  <c r="D1853" i="2"/>
  <c r="F1853" i="2"/>
  <c r="B1853" i="2"/>
  <c r="H1841" i="2"/>
  <c r="G1841" i="2"/>
  <c r="F1841" i="2"/>
  <c r="B1841" i="2"/>
  <c r="D1841" i="2"/>
  <c r="H1825" i="2"/>
  <c r="G1825" i="2"/>
  <c r="F1825" i="2"/>
  <c r="B1825" i="2"/>
  <c r="D1825" i="2"/>
  <c r="H1809" i="2"/>
  <c r="G1809" i="2"/>
  <c r="F1809" i="2"/>
  <c r="B1809" i="2"/>
  <c r="H1793" i="2"/>
  <c r="G1793" i="2"/>
  <c r="F1793" i="2"/>
  <c r="D1793" i="2"/>
  <c r="B1793" i="2"/>
  <c r="H1777" i="2"/>
  <c r="G1777" i="2"/>
  <c r="F1777" i="2"/>
  <c r="B1777" i="2"/>
  <c r="D1777" i="2"/>
  <c r="H1761" i="2"/>
  <c r="G1761" i="2"/>
  <c r="F1761" i="2"/>
  <c r="B1761" i="2"/>
  <c r="D1761" i="2"/>
  <c r="H1737" i="2"/>
  <c r="G1737" i="2"/>
  <c r="F1737" i="2"/>
  <c r="D1737" i="2"/>
  <c r="B1737" i="2"/>
  <c r="H1721" i="2"/>
  <c r="G1721" i="2"/>
  <c r="F1721" i="2"/>
  <c r="D1721" i="2"/>
  <c r="B1721" i="2"/>
  <c r="H1705" i="2"/>
  <c r="G1705" i="2"/>
  <c r="F1705" i="2"/>
  <c r="D1705" i="2"/>
  <c r="B1705" i="2"/>
  <c r="G1689" i="2"/>
  <c r="H1689" i="2"/>
  <c r="F1689" i="2"/>
  <c r="D1689" i="2"/>
  <c r="B1689" i="2"/>
  <c r="H1681" i="2"/>
  <c r="G1681" i="2"/>
  <c r="F1681" i="2"/>
  <c r="B1681" i="2"/>
  <c r="H1665" i="2"/>
  <c r="G1665" i="2"/>
  <c r="F1665" i="2"/>
  <c r="D1665" i="2"/>
  <c r="B1665" i="2"/>
  <c r="H1649" i="2"/>
  <c r="G1649" i="2"/>
  <c r="F1649" i="2"/>
  <c r="B1649" i="2"/>
  <c r="D1649" i="2"/>
  <c r="H1633" i="2"/>
  <c r="G1633" i="2"/>
  <c r="F1633" i="2"/>
  <c r="B1633" i="2"/>
  <c r="D1633" i="2"/>
  <c r="H1617" i="2"/>
  <c r="G1617" i="2"/>
  <c r="F1617" i="2"/>
  <c r="B1617" i="2"/>
  <c r="H1597" i="2"/>
  <c r="G1597" i="2"/>
  <c r="D1597" i="2"/>
  <c r="F1597" i="2"/>
  <c r="B1597" i="2"/>
  <c r="H1577" i="2"/>
  <c r="G1577" i="2"/>
  <c r="F1577" i="2"/>
  <c r="D1577" i="2"/>
  <c r="B1577" i="2"/>
  <c r="H1561" i="2"/>
  <c r="G1561" i="2"/>
  <c r="F1561" i="2"/>
  <c r="D1561" i="2"/>
  <c r="B1561" i="2"/>
  <c r="H1541" i="2"/>
  <c r="G1541" i="2"/>
  <c r="F1541" i="2"/>
  <c r="D1541" i="2"/>
  <c r="B1541" i="2"/>
  <c r="H1525" i="2"/>
  <c r="G1525" i="2"/>
  <c r="D1525" i="2"/>
  <c r="B1525" i="2"/>
  <c r="H1513" i="2"/>
  <c r="G1513" i="2"/>
  <c r="F1513" i="2"/>
  <c r="D1513" i="2"/>
  <c r="B1513" i="2"/>
  <c r="H1501" i="2"/>
  <c r="G1501" i="2"/>
  <c r="F1501" i="2"/>
  <c r="D1501" i="2"/>
  <c r="B1501" i="2"/>
  <c r="H1485" i="2"/>
  <c r="G1485" i="2"/>
  <c r="F1485" i="2"/>
  <c r="B1485" i="2"/>
  <c r="H1465" i="2"/>
  <c r="G1465" i="2"/>
  <c r="F1465" i="2"/>
  <c r="D1465" i="2"/>
  <c r="B1465" i="2"/>
  <c r="H1453" i="2"/>
  <c r="G1453" i="2"/>
  <c r="F1453" i="2"/>
  <c r="B1453" i="2"/>
  <c r="H1433" i="2"/>
  <c r="G1433" i="2"/>
  <c r="F1433" i="2"/>
  <c r="D1433" i="2"/>
  <c r="B1433" i="2"/>
  <c r="H1417" i="2"/>
  <c r="G1417" i="2"/>
  <c r="F1417" i="2"/>
  <c r="D1417" i="2"/>
  <c r="B1417" i="2"/>
  <c r="H1401" i="2"/>
  <c r="G1401" i="2"/>
  <c r="F1401" i="2"/>
  <c r="D1401" i="2"/>
  <c r="B1401" i="2"/>
  <c r="H1385" i="2"/>
  <c r="G1385" i="2"/>
  <c r="F1385" i="2"/>
  <c r="D1385" i="2"/>
  <c r="B1385" i="2"/>
  <c r="H1369" i="2"/>
  <c r="G1369" i="2"/>
  <c r="F1369" i="2"/>
  <c r="D1369" i="2"/>
  <c r="B1369" i="2"/>
  <c r="H1353" i="2"/>
  <c r="G1353" i="2"/>
  <c r="F1353" i="2"/>
  <c r="D1353" i="2"/>
  <c r="B1353" i="2"/>
  <c r="H1341" i="2"/>
  <c r="G1341" i="2"/>
  <c r="F1341" i="2"/>
  <c r="D1341" i="2"/>
  <c r="B1341" i="2"/>
  <c r="H1329" i="2"/>
  <c r="G1329" i="2"/>
  <c r="F1329" i="2"/>
  <c r="D1329" i="2"/>
  <c r="B1329" i="2"/>
  <c r="H1317" i="2"/>
  <c r="G1317" i="2"/>
  <c r="F1317" i="2"/>
  <c r="D1317" i="2"/>
  <c r="B1317" i="2"/>
  <c r="H1309" i="2"/>
  <c r="G1309" i="2"/>
  <c r="F1309" i="2"/>
  <c r="D1309" i="2"/>
  <c r="B1309" i="2"/>
  <c r="H1293" i="2"/>
  <c r="G1293" i="2"/>
  <c r="F1293" i="2"/>
  <c r="B1293" i="2"/>
  <c r="H1281" i="2"/>
  <c r="G1281" i="2"/>
  <c r="F1281" i="2"/>
  <c r="D1281" i="2"/>
  <c r="B1281" i="2"/>
  <c r="H1265" i="2"/>
  <c r="G1265" i="2"/>
  <c r="F1265" i="2"/>
  <c r="D1265" i="2"/>
  <c r="B1265" i="2"/>
  <c r="H1253" i="2"/>
  <c r="G1253" i="2"/>
  <c r="F1253" i="2"/>
  <c r="D1253" i="2"/>
  <c r="B1253" i="2"/>
  <c r="H1249" i="2"/>
  <c r="G1249" i="2"/>
  <c r="F1249" i="2"/>
  <c r="D1249" i="2"/>
  <c r="B1249" i="2"/>
  <c r="H1237" i="2"/>
  <c r="G1237" i="2"/>
  <c r="F1237" i="2"/>
  <c r="D1237" i="2"/>
  <c r="B1237" i="2"/>
  <c r="H1225" i="2"/>
  <c r="G1225" i="2"/>
  <c r="F1225" i="2"/>
  <c r="D1225" i="2"/>
  <c r="B1225" i="2"/>
  <c r="H1213" i="2"/>
  <c r="G1213" i="2"/>
  <c r="F1213" i="2"/>
  <c r="D1213" i="2"/>
  <c r="B1213" i="2"/>
  <c r="H1205" i="2"/>
  <c r="G1205" i="2"/>
  <c r="D1205" i="2"/>
  <c r="F1205" i="2"/>
  <c r="B1205" i="2"/>
  <c r="H1193" i="2"/>
  <c r="G1193" i="2"/>
  <c r="F1193" i="2"/>
  <c r="D1193" i="2"/>
  <c r="B1193" i="2"/>
  <c r="H1181" i="2"/>
  <c r="G1181" i="2"/>
  <c r="F1181" i="2"/>
  <c r="D1181" i="2"/>
  <c r="B1181" i="2"/>
  <c r="H1169" i="2"/>
  <c r="G1169" i="2"/>
  <c r="F1169" i="2"/>
  <c r="D1169" i="2"/>
  <c r="B1169" i="2"/>
  <c r="H1153" i="2"/>
  <c r="G1153" i="2"/>
  <c r="F1153" i="2"/>
  <c r="D1153" i="2"/>
  <c r="B1153" i="2"/>
  <c r="H1141" i="2"/>
  <c r="G1141" i="2"/>
  <c r="D1141" i="2"/>
  <c r="F1141" i="2"/>
  <c r="B1141" i="2"/>
  <c r="H1129" i="2"/>
  <c r="G1129" i="2"/>
  <c r="F1129" i="2"/>
  <c r="D1129" i="2"/>
  <c r="B1129" i="2"/>
  <c r="H1117" i="2"/>
  <c r="G1117" i="2"/>
  <c r="F1117" i="2"/>
  <c r="D1117" i="2"/>
  <c r="B1117" i="2"/>
  <c r="H1109" i="2"/>
  <c r="G1109" i="2"/>
  <c r="F1109" i="2"/>
  <c r="D1109" i="2"/>
  <c r="B1109" i="2"/>
  <c r="H1097" i="2"/>
  <c r="G1097" i="2"/>
  <c r="F1097" i="2"/>
  <c r="D1097" i="2"/>
  <c r="B1097" i="2"/>
  <c r="H1089" i="2"/>
  <c r="G1089" i="2"/>
  <c r="F1089" i="2"/>
  <c r="D1089" i="2"/>
  <c r="B1089" i="2"/>
  <c r="H1073" i="2"/>
  <c r="G1073" i="2"/>
  <c r="F1073" i="2"/>
  <c r="D1073" i="2"/>
  <c r="B1073" i="2"/>
  <c r="H1065" i="2"/>
  <c r="G1065" i="2"/>
  <c r="F1065" i="2"/>
  <c r="D1065" i="2"/>
  <c r="B1065" i="2"/>
  <c r="H1057" i="2"/>
  <c r="G1057" i="2"/>
  <c r="F1057" i="2"/>
  <c r="D1057" i="2"/>
  <c r="B1057" i="2"/>
  <c r="H1033" i="2"/>
  <c r="G1033" i="2"/>
  <c r="F1033" i="2"/>
  <c r="D1033" i="2"/>
  <c r="B1033" i="2"/>
  <c r="H1021" i="2"/>
  <c r="G1021" i="2"/>
  <c r="F1021" i="2"/>
  <c r="D1021" i="2"/>
  <c r="B1021" i="2"/>
  <c r="H1005" i="2"/>
  <c r="G1005" i="2"/>
  <c r="F1005" i="2"/>
  <c r="B1005" i="2"/>
  <c r="H993" i="2"/>
  <c r="G993" i="2"/>
  <c r="F993" i="2"/>
  <c r="D993" i="2"/>
  <c r="B993" i="2"/>
  <c r="H981" i="2"/>
  <c r="G981" i="2"/>
  <c r="F981" i="2"/>
  <c r="D981" i="2"/>
  <c r="B981" i="2"/>
  <c r="H969" i="2"/>
  <c r="G969" i="2"/>
  <c r="F969" i="2"/>
  <c r="D969" i="2"/>
  <c r="B969" i="2"/>
  <c r="H957" i="2"/>
  <c r="G957" i="2"/>
  <c r="D957" i="2"/>
  <c r="B957" i="2"/>
  <c r="H945" i="2"/>
  <c r="G945" i="2"/>
  <c r="F945" i="2"/>
  <c r="D945" i="2"/>
  <c r="B945" i="2"/>
  <c r="H933" i="2"/>
  <c r="G933" i="2"/>
  <c r="F933" i="2"/>
  <c r="D933" i="2"/>
  <c r="B933" i="2"/>
  <c r="H917" i="2"/>
  <c r="G917" i="2"/>
  <c r="F917" i="2"/>
  <c r="D917" i="2"/>
  <c r="B917" i="2"/>
  <c r="H909" i="2"/>
  <c r="G909" i="2"/>
  <c r="F909" i="2"/>
  <c r="B909" i="2"/>
  <c r="H901" i="2"/>
  <c r="G901" i="2"/>
  <c r="F901" i="2"/>
  <c r="D901" i="2"/>
  <c r="B901" i="2"/>
  <c r="H889" i="2"/>
  <c r="G889" i="2"/>
  <c r="D889" i="2"/>
  <c r="F889" i="2"/>
  <c r="B889" i="2"/>
  <c r="H877" i="2"/>
  <c r="G877" i="2"/>
  <c r="F877" i="2"/>
  <c r="B877" i="2"/>
  <c r="H869" i="2"/>
  <c r="G869" i="2"/>
  <c r="F869" i="2"/>
  <c r="D869" i="2"/>
  <c r="B869" i="2"/>
  <c r="H857" i="2"/>
  <c r="G857" i="2"/>
  <c r="D857" i="2"/>
  <c r="F857" i="2"/>
  <c r="B857" i="2"/>
  <c r="H845" i="2"/>
  <c r="G845" i="2"/>
  <c r="F845" i="2"/>
  <c r="B845" i="2"/>
  <c r="H833" i="2"/>
  <c r="G833" i="2"/>
  <c r="F833" i="2"/>
  <c r="D833" i="2"/>
  <c r="B833" i="2"/>
  <c r="H821" i="2"/>
  <c r="G821" i="2"/>
  <c r="F821" i="2"/>
  <c r="D821" i="2"/>
  <c r="B821" i="2"/>
  <c r="H809" i="2"/>
  <c r="G809" i="2"/>
  <c r="F809" i="2"/>
  <c r="D809" i="2"/>
  <c r="B809" i="2"/>
  <c r="H797" i="2"/>
  <c r="G797" i="2"/>
  <c r="D797" i="2"/>
  <c r="F797" i="2"/>
  <c r="B797" i="2"/>
  <c r="H785" i="2"/>
  <c r="G785" i="2"/>
  <c r="F785" i="2"/>
  <c r="D785" i="2"/>
  <c r="B785" i="2"/>
  <c r="H773" i="2"/>
  <c r="G773" i="2"/>
  <c r="F773" i="2"/>
  <c r="D773" i="2"/>
  <c r="B773" i="2"/>
  <c r="H765" i="2"/>
  <c r="G765" i="2"/>
  <c r="F765" i="2"/>
  <c r="D765" i="2"/>
  <c r="B765" i="2"/>
  <c r="H753" i="2"/>
  <c r="G753" i="2"/>
  <c r="F753" i="2"/>
  <c r="D753" i="2"/>
  <c r="B753" i="2"/>
  <c r="H741" i="2"/>
  <c r="G741" i="2"/>
  <c r="F741" i="2"/>
  <c r="D741" i="2"/>
  <c r="B741" i="2"/>
  <c r="H729" i="2"/>
  <c r="G729" i="2"/>
  <c r="D729" i="2"/>
  <c r="F729" i="2"/>
  <c r="B729" i="2"/>
  <c r="H717" i="2"/>
  <c r="G717" i="2"/>
  <c r="F717" i="2"/>
  <c r="B717" i="2"/>
  <c r="H705" i="2"/>
  <c r="G705" i="2"/>
  <c r="F705" i="2"/>
  <c r="D705" i="2"/>
  <c r="B705" i="2"/>
  <c r="H697" i="2"/>
  <c r="G697" i="2"/>
  <c r="D697" i="2"/>
  <c r="F697" i="2"/>
  <c r="B697" i="2"/>
  <c r="H685" i="2"/>
  <c r="G685" i="2"/>
  <c r="F685" i="2"/>
  <c r="B685" i="2"/>
  <c r="H673" i="2"/>
  <c r="G673" i="2"/>
  <c r="F673" i="2"/>
  <c r="D673" i="2"/>
  <c r="B673" i="2"/>
  <c r="H661" i="2"/>
  <c r="G661" i="2"/>
  <c r="F661" i="2"/>
  <c r="D661" i="2"/>
  <c r="B661" i="2"/>
  <c r="H649" i="2"/>
  <c r="G649" i="2"/>
  <c r="F649" i="2"/>
  <c r="D649" i="2"/>
  <c r="B649" i="2"/>
  <c r="H637" i="2"/>
  <c r="G637" i="2"/>
  <c r="F637" i="2"/>
  <c r="D637" i="2"/>
  <c r="B637" i="2"/>
  <c r="H625" i="2"/>
  <c r="G625" i="2"/>
  <c r="F625" i="2"/>
  <c r="D625" i="2"/>
  <c r="B625" i="2"/>
  <c r="H613" i="2"/>
  <c r="G613" i="2"/>
  <c r="F613" i="2"/>
  <c r="D613" i="2"/>
  <c r="B613" i="2"/>
  <c r="H601" i="2"/>
  <c r="G601" i="2"/>
  <c r="D601" i="2"/>
  <c r="F601" i="2"/>
  <c r="B601" i="2"/>
  <c r="H589" i="2"/>
  <c r="G589" i="2"/>
  <c r="F589" i="2"/>
  <c r="B589" i="2"/>
  <c r="H577" i="2"/>
  <c r="G577" i="2"/>
  <c r="F577" i="2"/>
  <c r="D577" i="2"/>
  <c r="B577" i="2"/>
  <c r="H565" i="2"/>
  <c r="G565" i="2"/>
  <c r="F565" i="2"/>
  <c r="D565" i="2"/>
  <c r="B565" i="2"/>
  <c r="H553" i="2"/>
  <c r="G553" i="2"/>
  <c r="F553" i="2"/>
  <c r="D553" i="2"/>
  <c r="B553" i="2"/>
  <c r="H541" i="2"/>
  <c r="G541" i="2"/>
  <c r="D541" i="2"/>
  <c r="F541" i="2"/>
  <c r="B541" i="2"/>
  <c r="H529" i="2"/>
  <c r="G529" i="2"/>
  <c r="F529" i="2"/>
  <c r="D529" i="2"/>
  <c r="B529" i="2"/>
  <c r="H517" i="2"/>
  <c r="G517" i="2"/>
  <c r="F517" i="2"/>
  <c r="D517" i="2"/>
  <c r="B517" i="2"/>
  <c r="H505" i="2"/>
  <c r="G505" i="2"/>
  <c r="D505" i="2"/>
  <c r="F505" i="2"/>
  <c r="B505" i="2"/>
  <c r="H493" i="2"/>
  <c r="G493" i="2"/>
  <c r="F493" i="2"/>
  <c r="B493" i="2"/>
  <c r="H481" i="2"/>
  <c r="G481" i="2"/>
  <c r="F481" i="2"/>
  <c r="D481" i="2"/>
  <c r="B481" i="2"/>
  <c r="H473" i="2"/>
  <c r="G473" i="2"/>
  <c r="D473" i="2"/>
  <c r="F473" i="2"/>
  <c r="B473" i="2"/>
  <c r="H457" i="2"/>
  <c r="G457" i="2"/>
  <c r="F457" i="2"/>
  <c r="D457" i="2"/>
  <c r="B457" i="2"/>
  <c r="H441" i="2"/>
  <c r="G441" i="2"/>
  <c r="D441" i="2"/>
  <c r="F441" i="2"/>
  <c r="B441" i="2"/>
  <c r="H429" i="2"/>
  <c r="G429" i="2"/>
  <c r="F429" i="2"/>
  <c r="B429" i="2"/>
  <c r="H421" i="2"/>
  <c r="G421" i="2"/>
  <c r="F421" i="2"/>
  <c r="D421" i="2"/>
  <c r="B421" i="2"/>
  <c r="H409" i="2"/>
  <c r="G409" i="2"/>
  <c r="D409" i="2"/>
  <c r="F409" i="2"/>
  <c r="B409" i="2"/>
  <c r="H397" i="2"/>
  <c r="G397" i="2"/>
  <c r="F397" i="2"/>
  <c r="B397" i="2"/>
  <c r="H389" i="2"/>
  <c r="G389" i="2"/>
  <c r="F389" i="2"/>
  <c r="D389" i="2"/>
  <c r="B389" i="2"/>
  <c r="H373" i="2"/>
  <c r="G373" i="2"/>
  <c r="F373" i="2"/>
  <c r="D373" i="2"/>
  <c r="B373" i="2"/>
  <c r="H361" i="2"/>
  <c r="G361" i="2"/>
  <c r="F361" i="2"/>
  <c r="D361" i="2"/>
  <c r="B361" i="2"/>
  <c r="H349" i="2"/>
  <c r="G349" i="2"/>
  <c r="F349" i="2"/>
  <c r="D349" i="2"/>
  <c r="B349" i="2"/>
  <c r="H341" i="2"/>
  <c r="G341" i="2"/>
  <c r="F341" i="2"/>
  <c r="D341" i="2"/>
  <c r="B341" i="2"/>
  <c r="H329" i="2"/>
  <c r="G329" i="2"/>
  <c r="F329" i="2"/>
  <c r="D329" i="2"/>
  <c r="B329" i="2"/>
  <c r="H317" i="2"/>
  <c r="G317" i="2"/>
  <c r="D317" i="2"/>
  <c r="B317" i="2"/>
  <c r="H305" i="2"/>
  <c r="G305" i="2"/>
  <c r="F305" i="2"/>
  <c r="D305" i="2"/>
  <c r="B305" i="2"/>
  <c r="H297" i="2"/>
  <c r="G297" i="2"/>
  <c r="F297" i="2"/>
  <c r="D297" i="2"/>
  <c r="B297" i="2"/>
  <c r="H285" i="2"/>
  <c r="G285" i="2"/>
  <c r="D285" i="2"/>
  <c r="F285" i="2"/>
  <c r="B285" i="2"/>
  <c r="H273" i="2"/>
  <c r="G273" i="2"/>
  <c r="F273" i="2"/>
  <c r="D273" i="2"/>
  <c r="B273" i="2"/>
  <c r="H265" i="2"/>
  <c r="G265" i="2"/>
  <c r="F265" i="2"/>
  <c r="D265" i="2"/>
  <c r="B265" i="2"/>
  <c r="H253" i="2"/>
  <c r="G253" i="2"/>
  <c r="F253" i="2"/>
  <c r="D253" i="2"/>
  <c r="B253" i="2"/>
  <c r="H241" i="2"/>
  <c r="G241" i="2"/>
  <c r="F241" i="2"/>
  <c r="D241" i="2"/>
  <c r="B241" i="2"/>
  <c r="H233" i="2"/>
  <c r="G233" i="2"/>
  <c r="F233" i="2"/>
  <c r="D233" i="2"/>
  <c r="B233" i="2"/>
  <c r="H221" i="2"/>
  <c r="G221" i="2"/>
  <c r="F221" i="2"/>
  <c r="D221" i="2"/>
  <c r="B221" i="2"/>
  <c r="H209" i="2"/>
  <c r="G209" i="2"/>
  <c r="F209" i="2"/>
  <c r="D209" i="2"/>
  <c r="B209" i="2"/>
  <c r="H201" i="2"/>
  <c r="G201" i="2"/>
  <c r="F201" i="2"/>
  <c r="D201" i="2"/>
  <c r="B201" i="2"/>
  <c r="H189" i="2"/>
  <c r="G189" i="2"/>
  <c r="D189" i="2"/>
  <c r="B189" i="2"/>
  <c r="H177" i="2"/>
  <c r="G177" i="2"/>
  <c r="F177" i="2"/>
  <c r="D177" i="2"/>
  <c r="B177" i="2"/>
  <c r="H165" i="2"/>
  <c r="G165" i="2"/>
  <c r="F165" i="2"/>
  <c r="D165" i="2"/>
  <c r="B165" i="2"/>
  <c r="H153" i="2"/>
  <c r="G153" i="2"/>
  <c r="D153" i="2"/>
  <c r="F153" i="2"/>
  <c r="B153" i="2"/>
  <c r="H145" i="2"/>
  <c r="G145" i="2"/>
  <c r="F145" i="2"/>
  <c r="B145" i="2"/>
  <c r="D145" i="2"/>
  <c r="H133" i="2"/>
  <c r="G133" i="2"/>
  <c r="F133" i="2"/>
  <c r="B133" i="2"/>
  <c r="D133" i="2"/>
  <c r="H121" i="2"/>
  <c r="G121" i="2"/>
  <c r="D121" i="2"/>
  <c r="F121" i="2"/>
  <c r="B121" i="2"/>
  <c r="H113" i="2"/>
  <c r="G113" i="2"/>
  <c r="F113" i="2"/>
  <c r="B113" i="2"/>
  <c r="D113" i="2"/>
  <c r="H101" i="2"/>
  <c r="G101" i="2"/>
  <c r="F101" i="2"/>
  <c r="B101" i="2"/>
  <c r="D101" i="2"/>
  <c r="H89" i="2"/>
  <c r="G89" i="2"/>
  <c r="D89" i="2"/>
  <c r="F89" i="2"/>
  <c r="B89" i="2"/>
  <c r="H77" i="2"/>
  <c r="G77" i="2"/>
  <c r="F77" i="2"/>
  <c r="B77" i="2"/>
  <c r="H65" i="2"/>
  <c r="G65" i="2"/>
  <c r="F65" i="2"/>
  <c r="B65" i="2"/>
  <c r="D65" i="2"/>
  <c r="H53" i="2"/>
  <c r="G53" i="2"/>
  <c r="F53" i="2"/>
  <c r="D53" i="2"/>
  <c r="H41" i="2"/>
  <c r="G41" i="2"/>
  <c r="F41" i="2"/>
  <c r="D41" i="2"/>
  <c r="B41" i="2"/>
  <c r="H29" i="2"/>
  <c r="G29" i="2"/>
  <c r="B29" i="2"/>
  <c r="D29" i="2"/>
  <c r="F29" i="2"/>
  <c r="H17" i="2"/>
  <c r="G17" i="2"/>
  <c r="F17" i="2"/>
  <c r="B17" i="2"/>
  <c r="D17" i="2"/>
  <c r="H5" i="2"/>
  <c r="G5" i="2"/>
  <c r="F5" i="2"/>
  <c r="B5" i="2"/>
  <c r="D5" i="2"/>
  <c r="B2869" i="2"/>
  <c r="B2677" i="2"/>
  <c r="B2549" i="2"/>
  <c r="D2833" i="2"/>
  <c r="D2449" i="2"/>
  <c r="D1681" i="2"/>
  <c r="D1357" i="2"/>
  <c r="D973" i="2"/>
  <c r="D589" i="2"/>
  <c r="D333" i="2"/>
  <c r="F2901" i="2"/>
  <c r="F2645" i="2"/>
  <c r="F1749" i="2"/>
  <c r="F1349" i="2"/>
  <c r="F189" i="2"/>
  <c r="H2948" i="2"/>
  <c r="G2948" i="2"/>
  <c r="D2948" i="2"/>
  <c r="B2948" i="2"/>
  <c r="F2948" i="2"/>
  <c r="H2940" i="2"/>
  <c r="G2940" i="2"/>
  <c r="B2940" i="2"/>
  <c r="F2940" i="2"/>
  <c r="H2928" i="2"/>
  <c r="G2928" i="2"/>
  <c r="F2928" i="2"/>
  <c r="B2928" i="2"/>
  <c r="D2928" i="2"/>
  <c r="H2920" i="2"/>
  <c r="G2920" i="2"/>
  <c r="F2920" i="2"/>
  <c r="D2920" i="2"/>
  <c r="B2920" i="2"/>
  <c r="H2908" i="2"/>
  <c r="G2908" i="2"/>
  <c r="B2908" i="2"/>
  <c r="F2908" i="2"/>
  <c r="H2900" i="2"/>
  <c r="G2900" i="2"/>
  <c r="D2900" i="2"/>
  <c r="B2900" i="2"/>
  <c r="F2900" i="2"/>
  <c r="H2892" i="2"/>
  <c r="G2892" i="2"/>
  <c r="B2892" i="2"/>
  <c r="F2892" i="2"/>
  <c r="D2892" i="2"/>
  <c r="H2884" i="2"/>
  <c r="G2884" i="2"/>
  <c r="D2884" i="2"/>
  <c r="B2884" i="2"/>
  <c r="F2884" i="2"/>
  <c r="H2876" i="2"/>
  <c r="G2876" i="2"/>
  <c r="B2876" i="2"/>
  <c r="F2876" i="2"/>
  <c r="H2864" i="2"/>
  <c r="G2864" i="2"/>
  <c r="F2864" i="2"/>
  <c r="B2864" i="2"/>
  <c r="D2864" i="2"/>
  <c r="H2852" i="2"/>
  <c r="G2852" i="2"/>
  <c r="D2852" i="2"/>
  <c r="B2852" i="2"/>
  <c r="F2852" i="2"/>
  <c r="H2844" i="2"/>
  <c r="G2844" i="2"/>
  <c r="B2844" i="2"/>
  <c r="F2844" i="2"/>
  <c r="H2836" i="2"/>
  <c r="G2836" i="2"/>
  <c r="D2836" i="2"/>
  <c r="B2836" i="2"/>
  <c r="F2836" i="2"/>
  <c r="H2828" i="2"/>
  <c r="G2828" i="2"/>
  <c r="B2828" i="2"/>
  <c r="F2828" i="2"/>
  <c r="D2828" i="2"/>
  <c r="H2820" i="2"/>
  <c r="G2820" i="2"/>
  <c r="D2820" i="2"/>
  <c r="B2820" i="2"/>
  <c r="F2820" i="2"/>
  <c r="H2812" i="2"/>
  <c r="G2812" i="2"/>
  <c r="B2812" i="2"/>
  <c r="F2812" i="2"/>
  <c r="H2808" i="2"/>
  <c r="G2808" i="2"/>
  <c r="F2808" i="2"/>
  <c r="D2808" i="2"/>
  <c r="B2808" i="2"/>
  <c r="H2800" i="2"/>
  <c r="G2800" i="2"/>
  <c r="F2800" i="2"/>
  <c r="B2800" i="2"/>
  <c r="D2800" i="2"/>
  <c r="H2792" i="2"/>
  <c r="G2792" i="2"/>
  <c r="F2792" i="2"/>
  <c r="D2792" i="2"/>
  <c r="B2792" i="2"/>
  <c r="H2784" i="2"/>
  <c r="G2784" i="2"/>
  <c r="F2784" i="2"/>
  <c r="B2784" i="2"/>
  <c r="D2784" i="2"/>
  <c r="H2772" i="2"/>
  <c r="G2772" i="2"/>
  <c r="D2772" i="2"/>
  <c r="B2772" i="2"/>
  <c r="F2772" i="2"/>
  <c r="H2764" i="2"/>
  <c r="G2764" i="2"/>
  <c r="B2764" i="2"/>
  <c r="F2764" i="2"/>
  <c r="D2764" i="2"/>
  <c r="H2760" i="2"/>
  <c r="G2760" i="2"/>
  <c r="F2760" i="2"/>
  <c r="D2760" i="2"/>
  <c r="B2760" i="2"/>
  <c r="H2752" i="2"/>
  <c r="G2752" i="2"/>
  <c r="F2752" i="2"/>
  <c r="B2752" i="2"/>
  <c r="D2752" i="2"/>
  <c r="H2744" i="2"/>
  <c r="G2744" i="2"/>
  <c r="F2744" i="2"/>
  <c r="D2744" i="2"/>
  <c r="B2744" i="2"/>
  <c r="H2736" i="2"/>
  <c r="G2736" i="2"/>
  <c r="F2736" i="2"/>
  <c r="B2736" i="2"/>
  <c r="D2736" i="2"/>
  <c r="H2728" i="2"/>
  <c r="G2728" i="2"/>
  <c r="F2728" i="2"/>
  <c r="D2728" i="2"/>
  <c r="B2728" i="2"/>
  <c r="H2724" i="2"/>
  <c r="G2724" i="2"/>
  <c r="D2724" i="2"/>
  <c r="B2724" i="2"/>
  <c r="F2724" i="2"/>
  <c r="H2716" i="2"/>
  <c r="G2716" i="2"/>
  <c r="B2716" i="2"/>
  <c r="F2716" i="2"/>
  <c r="H2712" i="2"/>
  <c r="G2712" i="2"/>
  <c r="F2712" i="2"/>
  <c r="D2712" i="2"/>
  <c r="B2712" i="2"/>
  <c r="H2708" i="2"/>
  <c r="G2708" i="2"/>
  <c r="D2708" i="2"/>
  <c r="B2708" i="2"/>
  <c r="F2708" i="2"/>
  <c r="H2700" i="2"/>
  <c r="G2700" i="2"/>
  <c r="B2700" i="2"/>
  <c r="F2700" i="2"/>
  <c r="D2700" i="2"/>
  <c r="H2696" i="2"/>
  <c r="G2696" i="2"/>
  <c r="F2696" i="2"/>
  <c r="D2696" i="2"/>
  <c r="B2696" i="2"/>
  <c r="H2688" i="2"/>
  <c r="G2688" i="2"/>
  <c r="F2688" i="2"/>
  <c r="B2688" i="2"/>
  <c r="D2688" i="2"/>
  <c r="H2680" i="2"/>
  <c r="G2680" i="2"/>
  <c r="F2680" i="2"/>
  <c r="D2680" i="2"/>
  <c r="B2680" i="2"/>
  <c r="H2672" i="2"/>
  <c r="G2672" i="2"/>
  <c r="F2672" i="2"/>
  <c r="B2672" i="2"/>
  <c r="D2672" i="2"/>
  <c r="H2664" i="2"/>
  <c r="G2664" i="2"/>
  <c r="F2664" i="2"/>
  <c r="D2664" i="2"/>
  <c r="B2664" i="2"/>
  <c r="H2656" i="2"/>
  <c r="G2656" i="2"/>
  <c r="F2656" i="2"/>
  <c r="B2656" i="2"/>
  <c r="D2656" i="2"/>
  <c r="H2652" i="2"/>
  <c r="G2652" i="2"/>
  <c r="B2652" i="2"/>
  <c r="F2652" i="2"/>
  <c r="H2644" i="2"/>
  <c r="G2644" i="2"/>
  <c r="D2644" i="2"/>
  <c r="B2644" i="2"/>
  <c r="F2644" i="2"/>
  <c r="H2640" i="2"/>
  <c r="G2640" i="2"/>
  <c r="F2640" i="2"/>
  <c r="B2640" i="2"/>
  <c r="D2640" i="2"/>
  <c r="H2632" i="2"/>
  <c r="G2632" i="2"/>
  <c r="F2632" i="2"/>
  <c r="D2632" i="2"/>
  <c r="B2632" i="2"/>
  <c r="H2628" i="2"/>
  <c r="G2628" i="2"/>
  <c r="D2628" i="2"/>
  <c r="B2628" i="2"/>
  <c r="F2628" i="2"/>
  <c r="H2620" i="2"/>
  <c r="G2620" i="2"/>
  <c r="B2620" i="2"/>
  <c r="F2620" i="2"/>
  <c r="H2612" i="2"/>
  <c r="G2612" i="2"/>
  <c r="D2612" i="2"/>
  <c r="B2612" i="2"/>
  <c r="F2612" i="2"/>
  <c r="H2604" i="2"/>
  <c r="G2604" i="2"/>
  <c r="B2604" i="2"/>
  <c r="F2604" i="2"/>
  <c r="D2604" i="2"/>
  <c r="H2596" i="2"/>
  <c r="G2596" i="2"/>
  <c r="D2596" i="2"/>
  <c r="B2596" i="2"/>
  <c r="F2596" i="2"/>
  <c r="H2588" i="2"/>
  <c r="G2588" i="2"/>
  <c r="B2588" i="2"/>
  <c r="F2588" i="2"/>
  <c r="H2580" i="2"/>
  <c r="G2580" i="2"/>
  <c r="D2580" i="2"/>
  <c r="B2580" i="2"/>
  <c r="F2580" i="2"/>
  <c r="H2572" i="2"/>
  <c r="G2572" i="2"/>
  <c r="B2572" i="2"/>
  <c r="F2572" i="2"/>
  <c r="D2572" i="2"/>
  <c r="H2564" i="2"/>
  <c r="G2564" i="2"/>
  <c r="D2564" i="2"/>
  <c r="B2564" i="2"/>
  <c r="F2564" i="2"/>
  <c r="H2560" i="2"/>
  <c r="G2560" i="2"/>
  <c r="F2560" i="2"/>
  <c r="B2560" i="2"/>
  <c r="D2560" i="2"/>
  <c r="H2552" i="2"/>
  <c r="G2552" i="2"/>
  <c r="F2552" i="2"/>
  <c r="D2552" i="2"/>
  <c r="B2552" i="2"/>
  <c r="H2548" i="2"/>
  <c r="G2548" i="2"/>
  <c r="D2548" i="2"/>
  <c r="B2548" i="2"/>
  <c r="F2548" i="2"/>
  <c r="H2540" i="2"/>
  <c r="G2540" i="2"/>
  <c r="B2540" i="2"/>
  <c r="F2540" i="2"/>
  <c r="D2540" i="2"/>
  <c r="H2532" i="2"/>
  <c r="G2532" i="2"/>
  <c r="D2532" i="2"/>
  <c r="B2532" i="2"/>
  <c r="F2532" i="2"/>
  <c r="H2528" i="2"/>
  <c r="G2528" i="2"/>
  <c r="F2528" i="2"/>
  <c r="B2528" i="2"/>
  <c r="D2528" i="2"/>
  <c r="H2520" i="2"/>
  <c r="G2520" i="2"/>
  <c r="F2520" i="2"/>
  <c r="D2520" i="2"/>
  <c r="B2520" i="2"/>
  <c r="H2516" i="2"/>
  <c r="G2516" i="2"/>
  <c r="D2516" i="2"/>
  <c r="B2516" i="2"/>
  <c r="F2516" i="2"/>
  <c r="H2508" i="2"/>
  <c r="G2508" i="2"/>
  <c r="B2508" i="2"/>
  <c r="F2508" i="2"/>
  <c r="D2508" i="2"/>
  <c r="H2504" i="2"/>
  <c r="G2504" i="2"/>
  <c r="F2504" i="2"/>
  <c r="D2504" i="2"/>
  <c r="B2504" i="2"/>
  <c r="H2500" i="2"/>
  <c r="G2500" i="2"/>
  <c r="D2500" i="2"/>
  <c r="B2500" i="2"/>
  <c r="F2500" i="2"/>
  <c r="H2492" i="2"/>
  <c r="G2492" i="2"/>
  <c r="B2492" i="2"/>
  <c r="F2492" i="2"/>
  <c r="H2484" i="2"/>
  <c r="G2484" i="2"/>
  <c r="D2484" i="2"/>
  <c r="B2484" i="2"/>
  <c r="F2484" i="2"/>
  <c r="H2476" i="2"/>
  <c r="G2476" i="2"/>
  <c r="B2476" i="2"/>
  <c r="F2476" i="2"/>
  <c r="D2476" i="2"/>
  <c r="H2468" i="2"/>
  <c r="G2468" i="2"/>
  <c r="D2468" i="2"/>
  <c r="B2468" i="2"/>
  <c r="F2468" i="2"/>
  <c r="H2464" i="2"/>
  <c r="G2464" i="2"/>
  <c r="F2464" i="2"/>
  <c r="B2464" i="2"/>
  <c r="D2464" i="2"/>
  <c r="H2456" i="2"/>
  <c r="G2456" i="2"/>
  <c r="F2456" i="2"/>
  <c r="D2456" i="2"/>
  <c r="B2456" i="2"/>
  <c r="H2448" i="2"/>
  <c r="G2448" i="2"/>
  <c r="F2448" i="2"/>
  <c r="B2448" i="2"/>
  <c r="D2448" i="2"/>
  <c r="H2440" i="2"/>
  <c r="G2440" i="2"/>
  <c r="F2440" i="2"/>
  <c r="D2440" i="2"/>
  <c r="B2440" i="2"/>
  <c r="H2432" i="2"/>
  <c r="G2432" i="2"/>
  <c r="F2432" i="2"/>
  <c r="B2432" i="2"/>
  <c r="D2432" i="2"/>
  <c r="H2424" i="2"/>
  <c r="G2424" i="2"/>
  <c r="F2424" i="2"/>
  <c r="D2424" i="2"/>
  <c r="B2424" i="2"/>
  <c r="H2416" i="2"/>
  <c r="G2416" i="2"/>
  <c r="F2416" i="2"/>
  <c r="B2416" i="2"/>
  <c r="D2416" i="2"/>
  <c r="H2408" i="2"/>
  <c r="G2408" i="2"/>
  <c r="F2408" i="2"/>
  <c r="D2408" i="2"/>
  <c r="B2408" i="2"/>
  <c r="H2400" i="2"/>
  <c r="G2400" i="2"/>
  <c r="F2400" i="2"/>
  <c r="B2400" i="2"/>
  <c r="D2400" i="2"/>
  <c r="H2388" i="2"/>
  <c r="G2388" i="2"/>
  <c r="D2388" i="2"/>
  <c r="B2388" i="2"/>
  <c r="F2388" i="2"/>
  <c r="H2380" i="2"/>
  <c r="G2380" i="2"/>
  <c r="B2380" i="2"/>
  <c r="F2380" i="2"/>
  <c r="D2380" i="2"/>
  <c r="H2376" i="2"/>
  <c r="G2376" i="2"/>
  <c r="F2376" i="2"/>
  <c r="D2376" i="2"/>
  <c r="B2376" i="2"/>
  <c r="H2368" i="2"/>
  <c r="G2368" i="2"/>
  <c r="F2368" i="2"/>
  <c r="B2368" i="2"/>
  <c r="D2368" i="2"/>
  <c r="H2360" i="2"/>
  <c r="G2360" i="2"/>
  <c r="F2360" i="2"/>
  <c r="D2360" i="2"/>
  <c r="B2360" i="2"/>
  <c r="H2352" i="2"/>
  <c r="G2352" i="2"/>
  <c r="F2352" i="2"/>
  <c r="B2352" i="2"/>
  <c r="D2352" i="2"/>
  <c r="H2344" i="2"/>
  <c r="G2344" i="2"/>
  <c r="F2344" i="2"/>
  <c r="D2344" i="2"/>
  <c r="B2344" i="2"/>
  <c r="H2336" i="2"/>
  <c r="G2336" i="2"/>
  <c r="F2336" i="2"/>
  <c r="B2336" i="2"/>
  <c r="D2336" i="2"/>
  <c r="H2332" i="2"/>
  <c r="G2332" i="2"/>
  <c r="B2332" i="2"/>
  <c r="F2332" i="2"/>
  <c r="H2324" i="2"/>
  <c r="G2324" i="2"/>
  <c r="D2324" i="2"/>
  <c r="B2324" i="2"/>
  <c r="F2324" i="2"/>
  <c r="H2316" i="2"/>
  <c r="G2316" i="2"/>
  <c r="B2316" i="2"/>
  <c r="F2316" i="2"/>
  <c r="D2316" i="2"/>
  <c r="H2312" i="2"/>
  <c r="G2312" i="2"/>
  <c r="F2312" i="2"/>
  <c r="D2312" i="2"/>
  <c r="B2312" i="2"/>
  <c r="H2304" i="2"/>
  <c r="G2304" i="2"/>
  <c r="F2304" i="2"/>
  <c r="B2304" i="2"/>
  <c r="D2304" i="2"/>
  <c r="H2296" i="2"/>
  <c r="G2296" i="2"/>
  <c r="F2296" i="2"/>
  <c r="D2296" i="2"/>
  <c r="B2296" i="2"/>
  <c r="H2288" i="2"/>
  <c r="G2288" i="2"/>
  <c r="F2288" i="2"/>
  <c r="B2288" i="2"/>
  <c r="D2288" i="2"/>
  <c r="H2280" i="2"/>
  <c r="G2280" i="2"/>
  <c r="F2280" i="2"/>
  <c r="D2280" i="2"/>
  <c r="B2280" i="2"/>
  <c r="H2272" i="2"/>
  <c r="G2272" i="2"/>
  <c r="F2272" i="2"/>
  <c r="B2272" i="2"/>
  <c r="D2272" i="2"/>
  <c r="H2264" i="2"/>
  <c r="G2264" i="2"/>
  <c r="F2264" i="2"/>
  <c r="D2264" i="2"/>
  <c r="B2264" i="2"/>
  <c r="H2260" i="2"/>
  <c r="G2260" i="2"/>
  <c r="D2260" i="2"/>
  <c r="B2260" i="2"/>
  <c r="F2260" i="2"/>
  <c r="H2252" i="2"/>
  <c r="G2252" i="2"/>
  <c r="B2252" i="2"/>
  <c r="F2252" i="2"/>
  <c r="D2252" i="2"/>
  <c r="H2244" i="2"/>
  <c r="G2244" i="2"/>
  <c r="D2244" i="2"/>
  <c r="B2244" i="2"/>
  <c r="F2244" i="2"/>
  <c r="H2236" i="2"/>
  <c r="G2236" i="2"/>
  <c r="B2236" i="2"/>
  <c r="F2236" i="2"/>
  <c r="H2228" i="2"/>
  <c r="G2228" i="2"/>
  <c r="D2228" i="2"/>
  <c r="B2228" i="2"/>
  <c r="F2228" i="2"/>
  <c r="H2220" i="2"/>
  <c r="G2220" i="2"/>
  <c r="B2220" i="2"/>
  <c r="F2220" i="2"/>
  <c r="D2220" i="2"/>
  <c r="H2216" i="2"/>
  <c r="G2216" i="2"/>
  <c r="F2216" i="2"/>
  <c r="D2216" i="2"/>
  <c r="B2216" i="2"/>
  <c r="H2208" i="2"/>
  <c r="G2208" i="2"/>
  <c r="F2208" i="2"/>
  <c r="B2208" i="2"/>
  <c r="D2208" i="2"/>
  <c r="H2200" i="2"/>
  <c r="G2200" i="2"/>
  <c r="F2200" i="2"/>
  <c r="D2200" i="2"/>
  <c r="B2200" i="2"/>
  <c r="H2192" i="2"/>
  <c r="G2192" i="2"/>
  <c r="F2192" i="2"/>
  <c r="B2192" i="2"/>
  <c r="D2192" i="2"/>
  <c r="H2184" i="2"/>
  <c r="G2184" i="2"/>
  <c r="F2184" i="2"/>
  <c r="D2184" i="2"/>
  <c r="B2184" i="2"/>
  <c r="H2176" i="2"/>
  <c r="G2176" i="2"/>
  <c r="F2176" i="2"/>
  <c r="B2176" i="2"/>
  <c r="D2176" i="2"/>
  <c r="H2168" i="2"/>
  <c r="G2168" i="2"/>
  <c r="F2168" i="2"/>
  <c r="D2168" i="2"/>
  <c r="B2168" i="2"/>
  <c r="H2160" i="2"/>
  <c r="G2160" i="2"/>
  <c r="F2160" i="2"/>
  <c r="B2160" i="2"/>
  <c r="D2160" i="2"/>
  <c r="H2152" i="2"/>
  <c r="G2152" i="2"/>
  <c r="F2152" i="2"/>
  <c r="D2152" i="2"/>
  <c r="B2152" i="2"/>
  <c r="H2144" i="2"/>
  <c r="G2144" i="2"/>
  <c r="F2144" i="2"/>
  <c r="B2144" i="2"/>
  <c r="D2144" i="2"/>
  <c r="H2140" i="2"/>
  <c r="G2140" i="2"/>
  <c r="B2140" i="2"/>
  <c r="F2140" i="2"/>
  <c r="D2140" i="2"/>
  <c r="H2132" i="2"/>
  <c r="G2132" i="2"/>
  <c r="D2132" i="2"/>
  <c r="B2132" i="2"/>
  <c r="F2132" i="2"/>
  <c r="H2128" i="2"/>
  <c r="G2128" i="2"/>
  <c r="F2128" i="2"/>
  <c r="B2128" i="2"/>
  <c r="D2128" i="2"/>
  <c r="H2120" i="2"/>
  <c r="G2120" i="2"/>
  <c r="F2120" i="2"/>
  <c r="D2120" i="2"/>
  <c r="B2120" i="2"/>
  <c r="H2112" i="2"/>
  <c r="G2112" i="2"/>
  <c r="F2112" i="2"/>
  <c r="B2112" i="2"/>
  <c r="D2112" i="2"/>
  <c r="H2104" i="2"/>
  <c r="G2104" i="2"/>
  <c r="F2104" i="2"/>
  <c r="D2104" i="2"/>
  <c r="B2104" i="2"/>
  <c r="H2096" i="2"/>
  <c r="G2096" i="2"/>
  <c r="F2096" i="2"/>
  <c r="B2096" i="2"/>
  <c r="D2096" i="2"/>
  <c r="H2088" i="2"/>
  <c r="G2088" i="2"/>
  <c r="F2088" i="2"/>
  <c r="D2088" i="2"/>
  <c r="B2088" i="2"/>
  <c r="H2080" i="2"/>
  <c r="G2080" i="2"/>
  <c r="F2080" i="2"/>
  <c r="B2080" i="2"/>
  <c r="D2080" i="2"/>
  <c r="H2072" i="2"/>
  <c r="G2072" i="2"/>
  <c r="F2072" i="2"/>
  <c r="D2072" i="2"/>
  <c r="B2072" i="2"/>
  <c r="H2064" i="2"/>
  <c r="G2064" i="2"/>
  <c r="F2064" i="2"/>
  <c r="B2064" i="2"/>
  <c r="D2064" i="2"/>
  <c r="H2056" i="2"/>
  <c r="G2056" i="2"/>
  <c r="F2056" i="2"/>
  <c r="D2056" i="2"/>
  <c r="B2056" i="2"/>
  <c r="H2052" i="2"/>
  <c r="G2052" i="2"/>
  <c r="D2052" i="2"/>
  <c r="B2052" i="2"/>
  <c r="F2052" i="2"/>
  <c r="H2044" i="2"/>
  <c r="G2044" i="2"/>
  <c r="B2044" i="2"/>
  <c r="F2044" i="2"/>
  <c r="H2036" i="2"/>
  <c r="G2036" i="2"/>
  <c r="D2036" i="2"/>
  <c r="B2036" i="2"/>
  <c r="F2036" i="2"/>
  <c r="H2024" i="2"/>
  <c r="G2024" i="2"/>
  <c r="F2024" i="2"/>
  <c r="D2024" i="2"/>
  <c r="B2024" i="2"/>
  <c r="H2016" i="2"/>
  <c r="G2016" i="2"/>
  <c r="F2016" i="2"/>
  <c r="B2016" i="2"/>
  <c r="D2016" i="2"/>
  <c r="H2008" i="2"/>
  <c r="G2008" i="2"/>
  <c r="F2008" i="2"/>
  <c r="D2008" i="2"/>
  <c r="B2008" i="2"/>
  <c r="H2000" i="2"/>
  <c r="G2000" i="2"/>
  <c r="F2000" i="2"/>
  <c r="B2000" i="2"/>
  <c r="D2000" i="2"/>
  <c r="H1992" i="2"/>
  <c r="G1992" i="2"/>
  <c r="F1992" i="2"/>
  <c r="D1992" i="2"/>
  <c r="B1992" i="2"/>
  <c r="H1988" i="2"/>
  <c r="G1988" i="2"/>
  <c r="D1988" i="2"/>
  <c r="B1988" i="2"/>
  <c r="F1988" i="2"/>
  <c r="H1980" i="2"/>
  <c r="B1980" i="2"/>
  <c r="F1980" i="2"/>
  <c r="H1972" i="2"/>
  <c r="D1972" i="2"/>
  <c r="B1972" i="2"/>
  <c r="G1972" i="2"/>
  <c r="F1972" i="2"/>
  <c r="H1964" i="2"/>
  <c r="G1964" i="2"/>
  <c r="B1964" i="2"/>
  <c r="F1964" i="2"/>
  <c r="D1964" i="2"/>
  <c r="H1956" i="2"/>
  <c r="G1956" i="2"/>
  <c r="D1956" i="2"/>
  <c r="B1956" i="2"/>
  <c r="F1956" i="2"/>
  <c r="H1944" i="2"/>
  <c r="G1944" i="2"/>
  <c r="F1944" i="2"/>
  <c r="D1944" i="2"/>
  <c r="B1944" i="2"/>
  <c r="H1936" i="2"/>
  <c r="G1936" i="2"/>
  <c r="F1936" i="2"/>
  <c r="B1936" i="2"/>
  <c r="D1936" i="2"/>
  <c r="H1928" i="2"/>
  <c r="G1928" i="2"/>
  <c r="F1928" i="2"/>
  <c r="D1928" i="2"/>
  <c r="B1928" i="2"/>
  <c r="H1920" i="2"/>
  <c r="G1920" i="2"/>
  <c r="F1920" i="2"/>
  <c r="B1920" i="2"/>
  <c r="D1920" i="2"/>
  <c r="H1912" i="2"/>
  <c r="G1912" i="2"/>
  <c r="F1912" i="2"/>
  <c r="D1912" i="2"/>
  <c r="B1912" i="2"/>
  <c r="H1904" i="2"/>
  <c r="G1904" i="2"/>
  <c r="F1904" i="2"/>
  <c r="B1904" i="2"/>
  <c r="D1904" i="2"/>
  <c r="H1900" i="2"/>
  <c r="G1900" i="2"/>
  <c r="B1900" i="2"/>
  <c r="F1900" i="2"/>
  <c r="D1900" i="2"/>
  <c r="H1896" i="2"/>
  <c r="G1896" i="2"/>
  <c r="F1896" i="2"/>
  <c r="D1896" i="2"/>
  <c r="B1896" i="2"/>
  <c r="H1888" i="2"/>
  <c r="G1888" i="2"/>
  <c r="F1888" i="2"/>
  <c r="B1888" i="2"/>
  <c r="D1888" i="2"/>
  <c r="H1884" i="2"/>
  <c r="G1884" i="2"/>
  <c r="B1884" i="2"/>
  <c r="F1884" i="2"/>
  <c r="D1884" i="2"/>
  <c r="H1876" i="2"/>
  <c r="G1876" i="2"/>
  <c r="D1876" i="2"/>
  <c r="B1876" i="2"/>
  <c r="F1876" i="2"/>
  <c r="H1872" i="2"/>
  <c r="G1872" i="2"/>
  <c r="F1872" i="2"/>
  <c r="B1872" i="2"/>
  <c r="D1872" i="2"/>
  <c r="H1864" i="2"/>
  <c r="G1864" i="2"/>
  <c r="F1864" i="2"/>
  <c r="D1864" i="2"/>
  <c r="B1864" i="2"/>
  <c r="H1860" i="2"/>
  <c r="G1860" i="2"/>
  <c r="D1860" i="2"/>
  <c r="B1860" i="2"/>
  <c r="F1860" i="2"/>
  <c r="H1852" i="2"/>
  <c r="B1852" i="2"/>
  <c r="F1852" i="2"/>
  <c r="G1852" i="2"/>
  <c r="H1844" i="2"/>
  <c r="D1844" i="2"/>
  <c r="B1844" i="2"/>
  <c r="G1844" i="2"/>
  <c r="F1844" i="2"/>
  <c r="H1836" i="2"/>
  <c r="G1836" i="2"/>
  <c r="B1836" i="2"/>
  <c r="F1836" i="2"/>
  <c r="D1836" i="2"/>
  <c r="H1828" i="2"/>
  <c r="G1828" i="2"/>
  <c r="D1828" i="2"/>
  <c r="B1828" i="2"/>
  <c r="F1828" i="2"/>
  <c r="H1824" i="2"/>
  <c r="G1824" i="2"/>
  <c r="F1824" i="2"/>
  <c r="B1824" i="2"/>
  <c r="D1824" i="2"/>
  <c r="H1816" i="2"/>
  <c r="G1816" i="2"/>
  <c r="F1816" i="2"/>
  <c r="D1816" i="2"/>
  <c r="B1816" i="2"/>
  <c r="H1808" i="2"/>
  <c r="G1808" i="2"/>
  <c r="F1808" i="2"/>
  <c r="B1808" i="2"/>
  <c r="D1808" i="2"/>
  <c r="H1804" i="2"/>
  <c r="G1804" i="2"/>
  <c r="B1804" i="2"/>
  <c r="F1804" i="2"/>
  <c r="D1804" i="2"/>
  <c r="H1800" i="2"/>
  <c r="G1800" i="2"/>
  <c r="F1800" i="2"/>
  <c r="D1800" i="2"/>
  <c r="B1800" i="2"/>
  <c r="H1792" i="2"/>
  <c r="G1792" i="2"/>
  <c r="F1792" i="2"/>
  <c r="B1792" i="2"/>
  <c r="D1792" i="2"/>
  <c r="H1788" i="2"/>
  <c r="G1788" i="2"/>
  <c r="B1788" i="2"/>
  <c r="F1788" i="2"/>
  <c r="H1784" i="2"/>
  <c r="G1784" i="2"/>
  <c r="F1784" i="2"/>
  <c r="D1784" i="2"/>
  <c r="B1784" i="2"/>
  <c r="H1776" i="2"/>
  <c r="G1776" i="2"/>
  <c r="F1776" i="2"/>
  <c r="B1776" i="2"/>
  <c r="D1776" i="2"/>
  <c r="H1768" i="2"/>
  <c r="G1768" i="2"/>
  <c r="F1768" i="2"/>
  <c r="D1768" i="2"/>
  <c r="B1768" i="2"/>
  <c r="H1764" i="2"/>
  <c r="G1764" i="2"/>
  <c r="D1764" i="2"/>
  <c r="B1764" i="2"/>
  <c r="F1764" i="2"/>
  <c r="H1756" i="2"/>
  <c r="G1756" i="2"/>
  <c r="B1756" i="2"/>
  <c r="F1756" i="2"/>
  <c r="D1756" i="2"/>
  <c r="H1752" i="2"/>
  <c r="G1752" i="2"/>
  <c r="F1752" i="2"/>
  <c r="D1752" i="2"/>
  <c r="B1752" i="2"/>
  <c r="H1748" i="2"/>
  <c r="G1748" i="2"/>
  <c r="D1748" i="2"/>
  <c r="B1748" i="2"/>
  <c r="F1748" i="2"/>
  <c r="H1740" i="2"/>
  <c r="G1740" i="2"/>
  <c r="B1740" i="2"/>
  <c r="F1740" i="2"/>
  <c r="D1740" i="2"/>
  <c r="H1736" i="2"/>
  <c r="G1736" i="2"/>
  <c r="F1736" i="2"/>
  <c r="D1736" i="2"/>
  <c r="B1736" i="2"/>
  <c r="H1732" i="2"/>
  <c r="G1732" i="2"/>
  <c r="D1732" i="2"/>
  <c r="B1732" i="2"/>
  <c r="F1732" i="2"/>
  <c r="H1724" i="2"/>
  <c r="G1724" i="2"/>
  <c r="B1724" i="2"/>
  <c r="F1724" i="2"/>
  <c r="H1720" i="2"/>
  <c r="G1720" i="2"/>
  <c r="F1720" i="2"/>
  <c r="D1720" i="2"/>
  <c r="B1720" i="2"/>
  <c r="H1712" i="2"/>
  <c r="G1712" i="2"/>
  <c r="F1712" i="2"/>
  <c r="B1712" i="2"/>
  <c r="D1712" i="2"/>
  <c r="H1708" i="2"/>
  <c r="G1708" i="2"/>
  <c r="B1708" i="2"/>
  <c r="F1708" i="2"/>
  <c r="D1708" i="2"/>
  <c r="H1700" i="2"/>
  <c r="G1700" i="2"/>
  <c r="D1700" i="2"/>
  <c r="B1700" i="2"/>
  <c r="F1700" i="2"/>
  <c r="H1696" i="2"/>
  <c r="G1696" i="2"/>
  <c r="F1696" i="2"/>
  <c r="B1696" i="2"/>
  <c r="D1696" i="2"/>
  <c r="H1688" i="2"/>
  <c r="G1688" i="2"/>
  <c r="F1688" i="2"/>
  <c r="D1688" i="2"/>
  <c r="B1688" i="2"/>
  <c r="H1676" i="2"/>
  <c r="G1676" i="2"/>
  <c r="B1676" i="2"/>
  <c r="F1676" i="2"/>
  <c r="D1676" i="2"/>
  <c r="H1672" i="2"/>
  <c r="G1672" i="2"/>
  <c r="F1672" i="2"/>
  <c r="D1672" i="2"/>
  <c r="B1672" i="2"/>
  <c r="H1664" i="2"/>
  <c r="G1664" i="2"/>
  <c r="F1664" i="2"/>
  <c r="B1664" i="2"/>
  <c r="D1664" i="2"/>
  <c r="H1660" i="2"/>
  <c r="G1660" i="2"/>
  <c r="B1660" i="2"/>
  <c r="F1660" i="2"/>
  <c r="H1652" i="2"/>
  <c r="G1652" i="2"/>
  <c r="D1652" i="2"/>
  <c r="B1652" i="2"/>
  <c r="F1652" i="2"/>
  <c r="H1648" i="2"/>
  <c r="G1648" i="2"/>
  <c r="F1648" i="2"/>
  <c r="B1648" i="2"/>
  <c r="D1648" i="2"/>
  <c r="H1640" i="2"/>
  <c r="G1640" i="2"/>
  <c r="F1640" i="2"/>
  <c r="D1640" i="2"/>
  <c r="B1640" i="2"/>
  <c r="H1632" i="2"/>
  <c r="G1632" i="2"/>
  <c r="F1632" i="2"/>
  <c r="B1632" i="2"/>
  <c r="D1632" i="2"/>
  <c r="H1624" i="2"/>
  <c r="G1624" i="2"/>
  <c r="F1624" i="2"/>
  <c r="D1624" i="2"/>
  <c r="B1624" i="2"/>
  <c r="H1616" i="2"/>
  <c r="G1616" i="2"/>
  <c r="F1616" i="2"/>
  <c r="B1616" i="2"/>
  <c r="D1616" i="2"/>
  <c r="H1608" i="2"/>
  <c r="G1608" i="2"/>
  <c r="F1608" i="2"/>
  <c r="D1608" i="2"/>
  <c r="B1608" i="2"/>
  <c r="H1600" i="2"/>
  <c r="G1600" i="2"/>
  <c r="F1600" i="2"/>
  <c r="B1600" i="2"/>
  <c r="D1600" i="2"/>
  <c r="H1592" i="2"/>
  <c r="G1592" i="2"/>
  <c r="F1592" i="2"/>
  <c r="D1592" i="2"/>
  <c r="B1592" i="2"/>
  <c r="H1584" i="2"/>
  <c r="G1584" i="2"/>
  <c r="F1584" i="2"/>
  <c r="B1584" i="2"/>
  <c r="D1584" i="2"/>
  <c r="H1580" i="2"/>
  <c r="G1580" i="2"/>
  <c r="B1580" i="2"/>
  <c r="F1580" i="2"/>
  <c r="D1580" i="2"/>
  <c r="H1572" i="2"/>
  <c r="G1572" i="2"/>
  <c r="D1572" i="2"/>
  <c r="B1572" i="2"/>
  <c r="F1572" i="2"/>
  <c r="H1568" i="2"/>
  <c r="G1568" i="2"/>
  <c r="F1568" i="2"/>
  <c r="B1568" i="2"/>
  <c r="D1568" i="2"/>
  <c r="H1560" i="2"/>
  <c r="G1560" i="2"/>
  <c r="F1560" i="2"/>
  <c r="D1560" i="2"/>
  <c r="B1560" i="2"/>
  <c r="H1552" i="2"/>
  <c r="G1552" i="2"/>
  <c r="F1552" i="2"/>
  <c r="D1552" i="2"/>
  <c r="B1552" i="2"/>
  <c r="H1544" i="2"/>
  <c r="G1544" i="2"/>
  <c r="F1544" i="2"/>
  <c r="D1544" i="2"/>
  <c r="B1544" i="2"/>
  <c r="H1540" i="2"/>
  <c r="G1540" i="2"/>
  <c r="B1540" i="2"/>
  <c r="F1540" i="2"/>
  <c r="D1540" i="2"/>
  <c r="H1532" i="2"/>
  <c r="G1532" i="2"/>
  <c r="B1532" i="2"/>
  <c r="F1532" i="2"/>
  <c r="D1532" i="2"/>
  <c r="H1528" i="2"/>
  <c r="G1528" i="2"/>
  <c r="F1528" i="2"/>
  <c r="D1528" i="2"/>
  <c r="B1528" i="2"/>
  <c r="H1520" i="2"/>
  <c r="G1520" i="2"/>
  <c r="F1520" i="2"/>
  <c r="D1520" i="2"/>
  <c r="B1520" i="2"/>
  <c r="H1516" i="2"/>
  <c r="G1516" i="2"/>
  <c r="B1516" i="2"/>
  <c r="F1516" i="2"/>
  <c r="D1516" i="2"/>
  <c r="H1508" i="2"/>
  <c r="G1508" i="2"/>
  <c r="B1508" i="2"/>
  <c r="F1508" i="2"/>
  <c r="D1508" i="2"/>
  <c r="H1504" i="2"/>
  <c r="G1504" i="2"/>
  <c r="F1504" i="2"/>
  <c r="D1504" i="2"/>
  <c r="B1504" i="2"/>
  <c r="H1496" i="2"/>
  <c r="G1496" i="2"/>
  <c r="F1496" i="2"/>
  <c r="D1496" i="2"/>
  <c r="B1496" i="2"/>
  <c r="H1488" i="2"/>
  <c r="G1488" i="2"/>
  <c r="F1488" i="2"/>
  <c r="D1488" i="2"/>
  <c r="B1488" i="2"/>
  <c r="H1480" i="2"/>
  <c r="G1480" i="2"/>
  <c r="F1480" i="2"/>
  <c r="D1480" i="2"/>
  <c r="B1480" i="2"/>
  <c r="H1468" i="2"/>
  <c r="G1468" i="2"/>
  <c r="B1468" i="2"/>
  <c r="F1468" i="2"/>
  <c r="D1468" i="2"/>
  <c r="H1460" i="2"/>
  <c r="G1460" i="2"/>
  <c r="B1460" i="2"/>
  <c r="F1460" i="2"/>
  <c r="D1460" i="2"/>
  <c r="H1452" i="2"/>
  <c r="G1452" i="2"/>
  <c r="B1452" i="2"/>
  <c r="F1452" i="2"/>
  <c r="D1452" i="2"/>
  <c r="H1444" i="2"/>
  <c r="G1444" i="2"/>
  <c r="B1444" i="2"/>
  <c r="F1444" i="2"/>
  <c r="D1444" i="2"/>
  <c r="H1436" i="2"/>
  <c r="G1436" i="2"/>
  <c r="B1436" i="2"/>
  <c r="F1436" i="2"/>
  <c r="D1436" i="2"/>
  <c r="H1428" i="2"/>
  <c r="G1428" i="2"/>
  <c r="B1428" i="2"/>
  <c r="F1428" i="2"/>
  <c r="D1428" i="2"/>
  <c r="H1420" i="2"/>
  <c r="G1420" i="2"/>
  <c r="B1420" i="2"/>
  <c r="F1420" i="2"/>
  <c r="D1420" i="2"/>
  <c r="H1412" i="2"/>
  <c r="G1412" i="2"/>
  <c r="B1412" i="2"/>
  <c r="F1412" i="2"/>
  <c r="D1412" i="2"/>
  <c r="H1404" i="2"/>
  <c r="G1404" i="2"/>
  <c r="B1404" i="2"/>
  <c r="F1404" i="2"/>
  <c r="D1404" i="2"/>
  <c r="H1396" i="2"/>
  <c r="G1396" i="2"/>
  <c r="B1396" i="2"/>
  <c r="F1396" i="2"/>
  <c r="D1396" i="2"/>
  <c r="H1388" i="2"/>
  <c r="G1388" i="2"/>
  <c r="B1388" i="2"/>
  <c r="F1388" i="2"/>
  <c r="D1388" i="2"/>
  <c r="H1380" i="2"/>
  <c r="G1380" i="2"/>
  <c r="B1380" i="2"/>
  <c r="F1380" i="2"/>
  <c r="D1380" i="2"/>
  <c r="H1372" i="2"/>
  <c r="G1372" i="2"/>
  <c r="F1372" i="2"/>
  <c r="B1372" i="2"/>
  <c r="D1372" i="2"/>
  <c r="H1360" i="2"/>
  <c r="G1360" i="2"/>
  <c r="F1360" i="2"/>
  <c r="D1360" i="2"/>
  <c r="B1360" i="2"/>
  <c r="H1352" i="2"/>
  <c r="G1352" i="2"/>
  <c r="F1352" i="2"/>
  <c r="D1352" i="2"/>
  <c r="B1352" i="2"/>
  <c r="H1344" i="2"/>
  <c r="G1344" i="2"/>
  <c r="F1344" i="2"/>
  <c r="D1344" i="2"/>
  <c r="B1344" i="2"/>
  <c r="H1332" i="2"/>
  <c r="G1332" i="2"/>
  <c r="B1332" i="2"/>
  <c r="F1332" i="2"/>
  <c r="D1332" i="2"/>
  <c r="H1324" i="2"/>
  <c r="G1324" i="2"/>
  <c r="F1324" i="2"/>
  <c r="B1324" i="2"/>
  <c r="D1324" i="2"/>
  <c r="H1316" i="2"/>
  <c r="G1316" i="2"/>
  <c r="B1316" i="2"/>
  <c r="F1316" i="2"/>
  <c r="D1316" i="2"/>
  <c r="H1312" i="2"/>
  <c r="G1312" i="2"/>
  <c r="F1312" i="2"/>
  <c r="D1312" i="2"/>
  <c r="B1312" i="2"/>
  <c r="H1304" i="2"/>
  <c r="G1304" i="2"/>
  <c r="F1304" i="2"/>
  <c r="D1304" i="2"/>
  <c r="B1304" i="2"/>
  <c r="H1300" i="2"/>
  <c r="G1300" i="2"/>
  <c r="B1300" i="2"/>
  <c r="F1300" i="2"/>
  <c r="D1300" i="2"/>
  <c r="H1292" i="2"/>
  <c r="G1292" i="2"/>
  <c r="F1292" i="2"/>
  <c r="B1292" i="2"/>
  <c r="D1292" i="2"/>
  <c r="H1288" i="2"/>
  <c r="G1288" i="2"/>
  <c r="F1288" i="2"/>
  <c r="D1288" i="2"/>
  <c r="B1288" i="2"/>
  <c r="H1280" i="2"/>
  <c r="G1280" i="2"/>
  <c r="F1280" i="2"/>
  <c r="D1280" i="2"/>
  <c r="B1280" i="2"/>
  <c r="H1272" i="2"/>
  <c r="G1272" i="2"/>
  <c r="F1272" i="2"/>
  <c r="D1272" i="2"/>
  <c r="B1272" i="2"/>
  <c r="H1268" i="2"/>
  <c r="G1268" i="2"/>
  <c r="B1268" i="2"/>
  <c r="F1268" i="2"/>
  <c r="D1268" i="2"/>
  <c r="H1260" i="2"/>
  <c r="G1260" i="2"/>
  <c r="F1260" i="2"/>
  <c r="B1260" i="2"/>
  <c r="D1260" i="2"/>
  <c r="H1252" i="2"/>
  <c r="G1252" i="2"/>
  <c r="B1252" i="2"/>
  <c r="F1252" i="2"/>
  <c r="D1252" i="2"/>
  <c r="H1244" i="2"/>
  <c r="G1244" i="2"/>
  <c r="F1244" i="2"/>
  <c r="B1244" i="2"/>
  <c r="D1244" i="2"/>
  <c r="H1240" i="2"/>
  <c r="G1240" i="2"/>
  <c r="F1240" i="2"/>
  <c r="D1240" i="2"/>
  <c r="B1240" i="2"/>
  <c r="H1232" i="2"/>
  <c r="G1232" i="2"/>
  <c r="F1232" i="2"/>
  <c r="D1232" i="2"/>
  <c r="B1232" i="2"/>
  <c r="H1224" i="2"/>
  <c r="G1224" i="2"/>
  <c r="F1224" i="2"/>
  <c r="D1224" i="2"/>
  <c r="B1224" i="2"/>
  <c r="H1220" i="2"/>
  <c r="G1220" i="2"/>
  <c r="B1220" i="2"/>
  <c r="F1220" i="2"/>
  <c r="D1220" i="2"/>
  <c r="H1212" i="2"/>
  <c r="G1212" i="2"/>
  <c r="F1212" i="2"/>
  <c r="B1212" i="2"/>
  <c r="D1212" i="2"/>
  <c r="H1208" i="2"/>
  <c r="G1208" i="2"/>
  <c r="F1208" i="2"/>
  <c r="D1208" i="2"/>
  <c r="B1208" i="2"/>
  <c r="H1200" i="2"/>
  <c r="G1200" i="2"/>
  <c r="F1200" i="2"/>
  <c r="D1200" i="2"/>
  <c r="B1200" i="2"/>
  <c r="H1196" i="2"/>
  <c r="G1196" i="2"/>
  <c r="F1196" i="2"/>
  <c r="B1196" i="2"/>
  <c r="D1196" i="2"/>
  <c r="H1188" i="2"/>
  <c r="G1188" i="2"/>
  <c r="B1188" i="2"/>
  <c r="F1188" i="2"/>
  <c r="D1188" i="2"/>
  <c r="H1180" i="2"/>
  <c r="G1180" i="2"/>
  <c r="F1180" i="2"/>
  <c r="B1180" i="2"/>
  <c r="D1180" i="2"/>
  <c r="H1176" i="2"/>
  <c r="G1176" i="2"/>
  <c r="F1176" i="2"/>
  <c r="D1176" i="2"/>
  <c r="B1176" i="2"/>
  <c r="H1168" i="2"/>
  <c r="G1168" i="2"/>
  <c r="F1168" i="2"/>
  <c r="D1168" i="2"/>
  <c r="B1168" i="2"/>
  <c r="H1164" i="2"/>
  <c r="G1164" i="2"/>
  <c r="F1164" i="2"/>
  <c r="B1164" i="2"/>
  <c r="D1164" i="2"/>
  <c r="H1156" i="2"/>
  <c r="G1156" i="2"/>
  <c r="B1156" i="2"/>
  <c r="F1156" i="2"/>
  <c r="D1156" i="2"/>
  <c r="H1148" i="2"/>
  <c r="G1148" i="2"/>
  <c r="F1148" i="2"/>
  <c r="B1148" i="2"/>
  <c r="D1148" i="2"/>
  <c r="H1144" i="2"/>
  <c r="G1144" i="2"/>
  <c r="F1144" i="2"/>
  <c r="D1144" i="2"/>
  <c r="B1144" i="2"/>
  <c r="H1136" i="2"/>
  <c r="G1136" i="2"/>
  <c r="F1136" i="2"/>
  <c r="D1136" i="2"/>
  <c r="B1136" i="2"/>
  <c r="H1132" i="2"/>
  <c r="G1132" i="2"/>
  <c r="F1132" i="2"/>
  <c r="B1132" i="2"/>
  <c r="D1132" i="2"/>
  <c r="H1124" i="2"/>
  <c r="G1124" i="2"/>
  <c r="B1124" i="2"/>
  <c r="F1124" i="2"/>
  <c r="D1124" i="2"/>
  <c r="H1120" i="2"/>
  <c r="G1120" i="2"/>
  <c r="F1120" i="2"/>
  <c r="D1120" i="2"/>
  <c r="B1120" i="2"/>
  <c r="H1112" i="2"/>
  <c r="G1112" i="2"/>
  <c r="F1112" i="2"/>
  <c r="D1112" i="2"/>
  <c r="B1112" i="2"/>
  <c r="H1108" i="2"/>
  <c r="G1108" i="2"/>
  <c r="B1108" i="2"/>
  <c r="F1108" i="2"/>
  <c r="D1108" i="2"/>
  <c r="H1100" i="2"/>
  <c r="G1100" i="2"/>
  <c r="F1100" i="2"/>
  <c r="B1100" i="2"/>
  <c r="D1100" i="2"/>
  <c r="H1092" i="2"/>
  <c r="G1092" i="2"/>
  <c r="B1092" i="2"/>
  <c r="F1092" i="2"/>
  <c r="D1092" i="2"/>
  <c r="H1088" i="2"/>
  <c r="G1088" i="2"/>
  <c r="F1088" i="2"/>
  <c r="D1088" i="2"/>
  <c r="B1088" i="2"/>
  <c r="H1080" i="2"/>
  <c r="G1080" i="2"/>
  <c r="F1080" i="2"/>
  <c r="D1080" i="2"/>
  <c r="B1080" i="2"/>
  <c r="H1076" i="2"/>
  <c r="G1076" i="2"/>
  <c r="B1076" i="2"/>
  <c r="F1076" i="2"/>
  <c r="D1076" i="2"/>
  <c r="H1068" i="2"/>
  <c r="G1068" i="2"/>
  <c r="F1068" i="2"/>
  <c r="B1068" i="2"/>
  <c r="D1068" i="2"/>
  <c r="H1060" i="2"/>
  <c r="G1060" i="2"/>
  <c r="B1060" i="2"/>
  <c r="F1060" i="2"/>
  <c r="D1060" i="2"/>
  <c r="H1056" i="2"/>
  <c r="G1056" i="2"/>
  <c r="F1056" i="2"/>
  <c r="D1056" i="2"/>
  <c r="B1056" i="2"/>
  <c r="H1048" i="2"/>
  <c r="G1048" i="2"/>
  <c r="F1048" i="2"/>
  <c r="D1048" i="2"/>
  <c r="B1048" i="2"/>
  <c r="H1036" i="2"/>
  <c r="G1036" i="2"/>
  <c r="F1036" i="2"/>
  <c r="B1036" i="2"/>
  <c r="D1036" i="2"/>
  <c r="H1000" i="2"/>
  <c r="G1000" i="2"/>
  <c r="F1000" i="2"/>
  <c r="D1000" i="2"/>
  <c r="B1000" i="2"/>
  <c r="H496" i="2"/>
  <c r="G496" i="2"/>
  <c r="F496" i="2"/>
  <c r="D496" i="2"/>
  <c r="B496" i="2"/>
  <c r="H2951" i="2"/>
  <c r="G2951" i="2"/>
  <c r="F2951" i="2"/>
  <c r="D2951" i="2"/>
  <c r="B2951" i="2"/>
  <c r="H2947" i="2"/>
  <c r="G2947" i="2"/>
  <c r="F2947" i="2"/>
  <c r="D2947" i="2"/>
  <c r="B2947" i="2"/>
  <c r="H2943" i="2"/>
  <c r="G2943" i="2"/>
  <c r="F2943" i="2"/>
  <c r="D2943" i="2"/>
  <c r="H2939" i="2"/>
  <c r="G2939" i="2"/>
  <c r="F2939" i="2"/>
  <c r="D2939" i="2"/>
  <c r="B2939" i="2"/>
  <c r="H2935" i="2"/>
  <c r="G2935" i="2"/>
  <c r="F2935" i="2"/>
  <c r="D2935" i="2"/>
  <c r="B2935" i="2"/>
  <c r="H2931" i="2"/>
  <c r="G2931" i="2"/>
  <c r="F2931" i="2"/>
  <c r="D2931" i="2"/>
  <c r="B2931" i="2"/>
  <c r="H2927" i="2"/>
  <c r="G2927" i="2"/>
  <c r="F2927" i="2"/>
  <c r="D2927" i="2"/>
  <c r="H2923" i="2"/>
  <c r="G2923" i="2"/>
  <c r="F2923" i="2"/>
  <c r="D2923" i="2"/>
  <c r="B2923" i="2"/>
  <c r="H2919" i="2"/>
  <c r="G2919" i="2"/>
  <c r="F2919" i="2"/>
  <c r="D2919" i="2"/>
  <c r="B2919" i="2"/>
  <c r="H2915" i="2"/>
  <c r="G2915" i="2"/>
  <c r="F2915" i="2"/>
  <c r="D2915" i="2"/>
  <c r="B2915" i="2"/>
  <c r="H2911" i="2"/>
  <c r="G2911" i="2"/>
  <c r="F2911" i="2"/>
  <c r="D2911" i="2"/>
  <c r="H2907" i="2"/>
  <c r="G2907" i="2"/>
  <c r="F2907" i="2"/>
  <c r="D2907" i="2"/>
  <c r="B2907" i="2"/>
  <c r="H2903" i="2"/>
  <c r="G2903" i="2"/>
  <c r="F2903" i="2"/>
  <c r="D2903" i="2"/>
  <c r="B2903" i="2"/>
  <c r="H2899" i="2"/>
  <c r="G2899" i="2"/>
  <c r="F2899" i="2"/>
  <c r="D2899" i="2"/>
  <c r="B2899" i="2"/>
  <c r="H2895" i="2"/>
  <c r="G2895" i="2"/>
  <c r="F2895" i="2"/>
  <c r="D2895" i="2"/>
  <c r="H2891" i="2"/>
  <c r="G2891" i="2"/>
  <c r="F2891" i="2"/>
  <c r="D2891" i="2"/>
  <c r="B2891" i="2"/>
  <c r="H2887" i="2"/>
  <c r="G2887" i="2"/>
  <c r="F2887" i="2"/>
  <c r="D2887" i="2"/>
  <c r="B2887" i="2"/>
  <c r="H2883" i="2"/>
  <c r="G2883" i="2"/>
  <c r="F2883" i="2"/>
  <c r="D2883" i="2"/>
  <c r="B2883" i="2"/>
  <c r="H2879" i="2"/>
  <c r="G2879" i="2"/>
  <c r="F2879" i="2"/>
  <c r="D2879" i="2"/>
  <c r="H2875" i="2"/>
  <c r="G2875" i="2"/>
  <c r="F2875" i="2"/>
  <c r="D2875" i="2"/>
  <c r="B2875" i="2"/>
  <c r="H2871" i="2"/>
  <c r="G2871" i="2"/>
  <c r="F2871" i="2"/>
  <c r="D2871" i="2"/>
  <c r="B2871" i="2"/>
  <c r="H2867" i="2"/>
  <c r="G2867" i="2"/>
  <c r="F2867" i="2"/>
  <c r="D2867" i="2"/>
  <c r="B2867" i="2"/>
  <c r="H2863" i="2"/>
  <c r="G2863" i="2"/>
  <c r="F2863" i="2"/>
  <c r="D2863" i="2"/>
  <c r="H2859" i="2"/>
  <c r="G2859" i="2"/>
  <c r="F2859" i="2"/>
  <c r="D2859" i="2"/>
  <c r="B2859" i="2"/>
  <c r="H2855" i="2"/>
  <c r="G2855" i="2"/>
  <c r="F2855" i="2"/>
  <c r="D2855" i="2"/>
  <c r="B2855" i="2"/>
  <c r="H2851" i="2"/>
  <c r="G2851" i="2"/>
  <c r="F2851" i="2"/>
  <c r="D2851" i="2"/>
  <c r="B2851" i="2"/>
  <c r="H2847" i="2"/>
  <c r="G2847" i="2"/>
  <c r="F2847" i="2"/>
  <c r="D2847" i="2"/>
  <c r="H2843" i="2"/>
  <c r="G2843" i="2"/>
  <c r="F2843" i="2"/>
  <c r="D2843" i="2"/>
  <c r="B2843" i="2"/>
  <c r="H2839" i="2"/>
  <c r="G2839" i="2"/>
  <c r="F2839" i="2"/>
  <c r="D2839" i="2"/>
  <c r="B2839" i="2"/>
  <c r="H2835" i="2"/>
  <c r="G2835" i="2"/>
  <c r="F2835" i="2"/>
  <c r="D2835" i="2"/>
  <c r="B2835" i="2"/>
  <c r="H2831" i="2"/>
  <c r="G2831" i="2"/>
  <c r="F2831" i="2"/>
  <c r="D2831" i="2"/>
  <c r="H2827" i="2"/>
  <c r="G2827" i="2"/>
  <c r="F2827" i="2"/>
  <c r="D2827" i="2"/>
  <c r="B2827" i="2"/>
  <c r="H2823" i="2"/>
  <c r="G2823" i="2"/>
  <c r="F2823" i="2"/>
  <c r="D2823" i="2"/>
  <c r="B2823" i="2"/>
  <c r="H2819" i="2"/>
  <c r="G2819" i="2"/>
  <c r="F2819" i="2"/>
  <c r="D2819" i="2"/>
  <c r="B2819" i="2"/>
  <c r="H2815" i="2"/>
  <c r="G2815" i="2"/>
  <c r="F2815" i="2"/>
  <c r="D2815" i="2"/>
  <c r="H2811" i="2"/>
  <c r="G2811" i="2"/>
  <c r="F2811" i="2"/>
  <c r="D2811" i="2"/>
  <c r="B2811" i="2"/>
  <c r="H2807" i="2"/>
  <c r="G2807" i="2"/>
  <c r="F2807" i="2"/>
  <c r="D2807" i="2"/>
  <c r="B2807" i="2"/>
  <c r="H2803" i="2"/>
  <c r="G2803" i="2"/>
  <c r="F2803" i="2"/>
  <c r="D2803" i="2"/>
  <c r="B2803" i="2"/>
  <c r="H2799" i="2"/>
  <c r="G2799" i="2"/>
  <c r="F2799" i="2"/>
  <c r="D2799" i="2"/>
  <c r="H2795" i="2"/>
  <c r="G2795" i="2"/>
  <c r="F2795" i="2"/>
  <c r="D2795" i="2"/>
  <c r="B2795" i="2"/>
  <c r="H2791" i="2"/>
  <c r="G2791" i="2"/>
  <c r="F2791" i="2"/>
  <c r="D2791" i="2"/>
  <c r="B2791" i="2"/>
  <c r="H2787" i="2"/>
  <c r="G2787" i="2"/>
  <c r="F2787" i="2"/>
  <c r="D2787" i="2"/>
  <c r="B2787" i="2"/>
  <c r="H2783" i="2"/>
  <c r="G2783" i="2"/>
  <c r="F2783" i="2"/>
  <c r="D2783" i="2"/>
  <c r="H2779" i="2"/>
  <c r="G2779" i="2"/>
  <c r="F2779" i="2"/>
  <c r="D2779" i="2"/>
  <c r="B2779" i="2"/>
  <c r="H2775" i="2"/>
  <c r="G2775" i="2"/>
  <c r="F2775" i="2"/>
  <c r="D2775" i="2"/>
  <c r="B2775" i="2"/>
  <c r="H2771" i="2"/>
  <c r="G2771" i="2"/>
  <c r="F2771" i="2"/>
  <c r="D2771" i="2"/>
  <c r="B2771" i="2"/>
  <c r="H2767" i="2"/>
  <c r="G2767" i="2"/>
  <c r="F2767" i="2"/>
  <c r="D2767" i="2"/>
  <c r="H2763" i="2"/>
  <c r="G2763" i="2"/>
  <c r="F2763" i="2"/>
  <c r="D2763" i="2"/>
  <c r="B2763" i="2"/>
  <c r="H2759" i="2"/>
  <c r="G2759" i="2"/>
  <c r="F2759" i="2"/>
  <c r="D2759" i="2"/>
  <c r="B2759" i="2"/>
  <c r="H2755" i="2"/>
  <c r="G2755" i="2"/>
  <c r="F2755" i="2"/>
  <c r="D2755" i="2"/>
  <c r="B2755" i="2"/>
  <c r="H2751" i="2"/>
  <c r="G2751" i="2"/>
  <c r="F2751" i="2"/>
  <c r="D2751" i="2"/>
  <c r="H2747" i="2"/>
  <c r="G2747" i="2"/>
  <c r="F2747" i="2"/>
  <c r="D2747" i="2"/>
  <c r="B2747" i="2"/>
  <c r="H2743" i="2"/>
  <c r="G2743" i="2"/>
  <c r="F2743" i="2"/>
  <c r="D2743" i="2"/>
  <c r="B2743" i="2"/>
  <c r="H2739" i="2"/>
  <c r="G2739" i="2"/>
  <c r="F2739" i="2"/>
  <c r="D2739" i="2"/>
  <c r="B2739" i="2"/>
  <c r="H2735" i="2"/>
  <c r="G2735" i="2"/>
  <c r="F2735" i="2"/>
  <c r="D2735" i="2"/>
  <c r="H2731" i="2"/>
  <c r="G2731" i="2"/>
  <c r="F2731" i="2"/>
  <c r="D2731" i="2"/>
  <c r="B2731" i="2"/>
  <c r="H2727" i="2"/>
  <c r="G2727" i="2"/>
  <c r="F2727" i="2"/>
  <c r="D2727" i="2"/>
  <c r="B2727" i="2"/>
  <c r="H2723" i="2"/>
  <c r="G2723" i="2"/>
  <c r="F2723" i="2"/>
  <c r="D2723" i="2"/>
  <c r="B2723" i="2"/>
  <c r="H2719" i="2"/>
  <c r="G2719" i="2"/>
  <c r="F2719" i="2"/>
  <c r="D2719" i="2"/>
  <c r="H2715" i="2"/>
  <c r="G2715" i="2"/>
  <c r="F2715" i="2"/>
  <c r="D2715" i="2"/>
  <c r="B2715" i="2"/>
  <c r="H2711" i="2"/>
  <c r="G2711" i="2"/>
  <c r="F2711" i="2"/>
  <c r="D2711" i="2"/>
  <c r="B2711" i="2"/>
  <c r="H2707" i="2"/>
  <c r="G2707" i="2"/>
  <c r="F2707" i="2"/>
  <c r="D2707" i="2"/>
  <c r="B2707" i="2"/>
  <c r="H2703" i="2"/>
  <c r="G2703" i="2"/>
  <c r="F2703" i="2"/>
  <c r="D2703" i="2"/>
  <c r="H2699" i="2"/>
  <c r="G2699" i="2"/>
  <c r="F2699" i="2"/>
  <c r="D2699" i="2"/>
  <c r="B2699" i="2"/>
  <c r="H2695" i="2"/>
  <c r="G2695" i="2"/>
  <c r="F2695" i="2"/>
  <c r="D2695" i="2"/>
  <c r="B2695" i="2"/>
  <c r="H2691" i="2"/>
  <c r="G2691" i="2"/>
  <c r="F2691" i="2"/>
  <c r="D2691" i="2"/>
  <c r="B2691" i="2"/>
  <c r="H2687" i="2"/>
  <c r="G2687" i="2"/>
  <c r="F2687" i="2"/>
  <c r="D2687" i="2"/>
  <c r="H2683" i="2"/>
  <c r="G2683" i="2"/>
  <c r="F2683" i="2"/>
  <c r="D2683" i="2"/>
  <c r="B2683" i="2"/>
  <c r="H2679" i="2"/>
  <c r="G2679" i="2"/>
  <c r="F2679" i="2"/>
  <c r="D2679" i="2"/>
  <c r="B2679" i="2"/>
  <c r="H2675" i="2"/>
  <c r="G2675" i="2"/>
  <c r="F2675" i="2"/>
  <c r="D2675" i="2"/>
  <c r="B2675" i="2"/>
  <c r="H2671" i="2"/>
  <c r="G2671" i="2"/>
  <c r="F2671" i="2"/>
  <c r="D2671" i="2"/>
  <c r="H2667" i="2"/>
  <c r="G2667" i="2"/>
  <c r="F2667" i="2"/>
  <c r="D2667" i="2"/>
  <c r="B2667" i="2"/>
  <c r="H2663" i="2"/>
  <c r="G2663" i="2"/>
  <c r="F2663" i="2"/>
  <c r="D2663" i="2"/>
  <c r="B2663" i="2"/>
  <c r="H2659" i="2"/>
  <c r="G2659" i="2"/>
  <c r="F2659" i="2"/>
  <c r="D2659" i="2"/>
  <c r="B2659" i="2"/>
  <c r="H2655" i="2"/>
  <c r="G2655" i="2"/>
  <c r="F2655" i="2"/>
  <c r="D2655" i="2"/>
  <c r="H2651" i="2"/>
  <c r="G2651" i="2"/>
  <c r="F2651" i="2"/>
  <c r="D2651" i="2"/>
  <c r="B2651" i="2"/>
  <c r="H2647" i="2"/>
  <c r="G2647" i="2"/>
  <c r="F2647" i="2"/>
  <c r="D2647" i="2"/>
  <c r="B2647" i="2"/>
  <c r="H2643" i="2"/>
  <c r="G2643" i="2"/>
  <c r="F2643" i="2"/>
  <c r="D2643" i="2"/>
  <c r="B2643" i="2"/>
  <c r="H2639" i="2"/>
  <c r="G2639" i="2"/>
  <c r="F2639" i="2"/>
  <c r="D2639" i="2"/>
  <c r="H2635" i="2"/>
  <c r="G2635" i="2"/>
  <c r="F2635" i="2"/>
  <c r="D2635" i="2"/>
  <c r="B2635" i="2"/>
  <c r="H2631" i="2"/>
  <c r="G2631" i="2"/>
  <c r="F2631" i="2"/>
  <c r="D2631" i="2"/>
  <c r="B2631" i="2"/>
  <c r="H2627" i="2"/>
  <c r="G2627" i="2"/>
  <c r="F2627" i="2"/>
  <c r="D2627" i="2"/>
  <c r="B2627" i="2"/>
  <c r="H2623" i="2"/>
  <c r="G2623" i="2"/>
  <c r="F2623" i="2"/>
  <c r="D2623" i="2"/>
  <c r="H2619" i="2"/>
  <c r="G2619" i="2"/>
  <c r="F2619" i="2"/>
  <c r="D2619" i="2"/>
  <c r="B2619" i="2"/>
  <c r="H2615" i="2"/>
  <c r="G2615" i="2"/>
  <c r="F2615" i="2"/>
  <c r="D2615" i="2"/>
  <c r="B2615" i="2"/>
  <c r="H2611" i="2"/>
  <c r="G2611" i="2"/>
  <c r="F2611" i="2"/>
  <c r="D2611" i="2"/>
  <c r="B2611" i="2"/>
  <c r="H2607" i="2"/>
  <c r="G2607" i="2"/>
  <c r="F2607" i="2"/>
  <c r="D2607" i="2"/>
  <c r="H2603" i="2"/>
  <c r="G2603" i="2"/>
  <c r="F2603" i="2"/>
  <c r="D2603" i="2"/>
  <c r="B2603" i="2"/>
  <c r="H2599" i="2"/>
  <c r="G2599" i="2"/>
  <c r="F2599" i="2"/>
  <c r="D2599" i="2"/>
  <c r="B2599" i="2"/>
  <c r="H2595" i="2"/>
  <c r="G2595" i="2"/>
  <c r="F2595" i="2"/>
  <c r="D2595" i="2"/>
  <c r="B2595" i="2"/>
  <c r="H2591" i="2"/>
  <c r="G2591" i="2"/>
  <c r="F2591" i="2"/>
  <c r="D2591" i="2"/>
  <c r="H2587" i="2"/>
  <c r="G2587" i="2"/>
  <c r="F2587" i="2"/>
  <c r="D2587" i="2"/>
  <c r="B2587" i="2"/>
  <c r="H2583" i="2"/>
  <c r="G2583" i="2"/>
  <c r="F2583" i="2"/>
  <c r="D2583" i="2"/>
  <c r="B2583" i="2"/>
  <c r="H2579" i="2"/>
  <c r="G2579" i="2"/>
  <c r="F2579" i="2"/>
  <c r="D2579" i="2"/>
  <c r="B2579" i="2"/>
  <c r="H2575" i="2"/>
  <c r="G2575" i="2"/>
  <c r="F2575" i="2"/>
  <c r="D2575" i="2"/>
  <c r="H2571" i="2"/>
  <c r="G2571" i="2"/>
  <c r="F2571" i="2"/>
  <c r="D2571" i="2"/>
  <c r="B2571" i="2"/>
  <c r="H2567" i="2"/>
  <c r="G2567" i="2"/>
  <c r="F2567" i="2"/>
  <c r="D2567" i="2"/>
  <c r="B2567" i="2"/>
  <c r="H2563" i="2"/>
  <c r="G2563" i="2"/>
  <c r="F2563" i="2"/>
  <c r="D2563" i="2"/>
  <c r="B2563" i="2"/>
  <c r="H2559" i="2"/>
  <c r="G2559" i="2"/>
  <c r="F2559" i="2"/>
  <c r="D2559" i="2"/>
  <c r="H2555" i="2"/>
  <c r="G2555" i="2"/>
  <c r="F2555" i="2"/>
  <c r="D2555" i="2"/>
  <c r="B2555" i="2"/>
  <c r="H2551" i="2"/>
  <c r="G2551" i="2"/>
  <c r="F2551" i="2"/>
  <c r="D2551" i="2"/>
  <c r="B2551" i="2"/>
  <c r="H2547" i="2"/>
  <c r="G2547" i="2"/>
  <c r="F2547" i="2"/>
  <c r="D2547" i="2"/>
  <c r="B2547" i="2"/>
  <c r="H2543" i="2"/>
  <c r="G2543" i="2"/>
  <c r="F2543" i="2"/>
  <c r="D2543" i="2"/>
  <c r="H2539" i="2"/>
  <c r="G2539" i="2"/>
  <c r="F2539" i="2"/>
  <c r="D2539" i="2"/>
  <c r="B2539" i="2"/>
  <c r="H2535" i="2"/>
  <c r="G2535" i="2"/>
  <c r="F2535" i="2"/>
  <c r="D2535" i="2"/>
  <c r="B2535" i="2"/>
  <c r="H2531" i="2"/>
  <c r="G2531" i="2"/>
  <c r="F2531" i="2"/>
  <c r="D2531" i="2"/>
  <c r="B2531" i="2"/>
  <c r="H2527" i="2"/>
  <c r="G2527" i="2"/>
  <c r="F2527" i="2"/>
  <c r="D2527" i="2"/>
  <c r="H2523" i="2"/>
  <c r="G2523" i="2"/>
  <c r="F2523" i="2"/>
  <c r="D2523" i="2"/>
  <c r="B2523" i="2"/>
  <c r="H2519" i="2"/>
  <c r="G2519" i="2"/>
  <c r="F2519" i="2"/>
  <c r="D2519" i="2"/>
  <c r="B2519" i="2"/>
  <c r="H2515" i="2"/>
  <c r="G2515" i="2"/>
  <c r="F2515" i="2"/>
  <c r="D2515" i="2"/>
  <c r="B2515" i="2"/>
  <c r="H2511" i="2"/>
  <c r="G2511" i="2"/>
  <c r="F2511" i="2"/>
  <c r="D2511" i="2"/>
  <c r="H2507" i="2"/>
  <c r="G2507" i="2"/>
  <c r="F2507" i="2"/>
  <c r="D2507" i="2"/>
  <c r="B2507" i="2"/>
  <c r="H2503" i="2"/>
  <c r="G2503" i="2"/>
  <c r="F2503" i="2"/>
  <c r="D2503" i="2"/>
  <c r="B2503" i="2"/>
  <c r="H2499" i="2"/>
  <c r="G2499" i="2"/>
  <c r="F2499" i="2"/>
  <c r="D2499" i="2"/>
  <c r="B2499" i="2"/>
  <c r="H2495" i="2"/>
  <c r="G2495" i="2"/>
  <c r="F2495" i="2"/>
  <c r="D2495" i="2"/>
  <c r="B2495" i="2"/>
  <c r="H2491" i="2"/>
  <c r="G2491" i="2"/>
  <c r="F2491" i="2"/>
  <c r="D2491" i="2"/>
  <c r="B2491" i="2"/>
  <c r="H2487" i="2"/>
  <c r="G2487" i="2"/>
  <c r="F2487" i="2"/>
  <c r="D2487" i="2"/>
  <c r="B2487" i="2"/>
  <c r="H2483" i="2"/>
  <c r="G2483" i="2"/>
  <c r="F2483" i="2"/>
  <c r="D2483" i="2"/>
  <c r="B2483" i="2"/>
  <c r="H2479" i="2"/>
  <c r="G2479" i="2"/>
  <c r="F2479" i="2"/>
  <c r="D2479" i="2"/>
  <c r="B2479" i="2"/>
  <c r="H2475" i="2"/>
  <c r="G2475" i="2"/>
  <c r="F2475" i="2"/>
  <c r="D2475" i="2"/>
  <c r="B2475" i="2"/>
  <c r="H2471" i="2"/>
  <c r="G2471" i="2"/>
  <c r="F2471" i="2"/>
  <c r="D2471" i="2"/>
  <c r="B2471" i="2"/>
  <c r="H2467" i="2"/>
  <c r="G2467" i="2"/>
  <c r="F2467" i="2"/>
  <c r="D2467" i="2"/>
  <c r="B2467" i="2"/>
  <c r="H2463" i="2"/>
  <c r="G2463" i="2"/>
  <c r="F2463" i="2"/>
  <c r="D2463" i="2"/>
  <c r="B2463" i="2"/>
  <c r="H2459" i="2"/>
  <c r="G2459" i="2"/>
  <c r="F2459" i="2"/>
  <c r="D2459" i="2"/>
  <c r="B2459" i="2"/>
  <c r="H2455" i="2"/>
  <c r="G2455" i="2"/>
  <c r="F2455" i="2"/>
  <c r="D2455" i="2"/>
  <c r="B2455" i="2"/>
  <c r="H2451" i="2"/>
  <c r="G2451" i="2"/>
  <c r="F2451" i="2"/>
  <c r="D2451" i="2"/>
  <c r="B2451" i="2"/>
  <c r="H2447" i="2"/>
  <c r="G2447" i="2"/>
  <c r="F2447" i="2"/>
  <c r="D2447" i="2"/>
  <c r="B2447" i="2"/>
  <c r="H2443" i="2"/>
  <c r="G2443" i="2"/>
  <c r="F2443" i="2"/>
  <c r="D2443" i="2"/>
  <c r="B2443" i="2"/>
  <c r="H2439" i="2"/>
  <c r="G2439" i="2"/>
  <c r="F2439" i="2"/>
  <c r="D2439" i="2"/>
  <c r="B2439" i="2"/>
  <c r="H2435" i="2"/>
  <c r="G2435" i="2"/>
  <c r="F2435" i="2"/>
  <c r="D2435" i="2"/>
  <c r="B2435" i="2"/>
  <c r="H2431" i="2"/>
  <c r="G2431" i="2"/>
  <c r="F2431" i="2"/>
  <c r="D2431" i="2"/>
  <c r="B2431" i="2"/>
  <c r="H2427" i="2"/>
  <c r="G2427" i="2"/>
  <c r="F2427" i="2"/>
  <c r="D2427" i="2"/>
  <c r="B2427" i="2"/>
  <c r="H2423" i="2"/>
  <c r="G2423" i="2"/>
  <c r="F2423" i="2"/>
  <c r="D2423" i="2"/>
  <c r="B2423" i="2"/>
  <c r="H2419" i="2"/>
  <c r="G2419" i="2"/>
  <c r="F2419" i="2"/>
  <c r="D2419" i="2"/>
  <c r="B2419" i="2"/>
  <c r="H2415" i="2"/>
  <c r="G2415" i="2"/>
  <c r="F2415" i="2"/>
  <c r="D2415" i="2"/>
  <c r="B2415" i="2"/>
  <c r="H2411" i="2"/>
  <c r="G2411" i="2"/>
  <c r="F2411" i="2"/>
  <c r="D2411" i="2"/>
  <c r="B2411" i="2"/>
  <c r="H2407" i="2"/>
  <c r="G2407" i="2"/>
  <c r="F2407" i="2"/>
  <c r="D2407" i="2"/>
  <c r="B2407" i="2"/>
  <c r="H2403" i="2"/>
  <c r="G2403" i="2"/>
  <c r="F2403" i="2"/>
  <c r="D2403" i="2"/>
  <c r="B2403" i="2"/>
  <c r="H2399" i="2"/>
  <c r="G2399" i="2"/>
  <c r="F2399" i="2"/>
  <c r="D2399" i="2"/>
  <c r="B2399" i="2"/>
  <c r="H2395" i="2"/>
  <c r="G2395" i="2"/>
  <c r="F2395" i="2"/>
  <c r="D2395" i="2"/>
  <c r="B2395" i="2"/>
  <c r="H2391" i="2"/>
  <c r="G2391" i="2"/>
  <c r="F2391" i="2"/>
  <c r="D2391" i="2"/>
  <c r="B2391" i="2"/>
  <c r="H2387" i="2"/>
  <c r="G2387" i="2"/>
  <c r="F2387" i="2"/>
  <c r="D2387" i="2"/>
  <c r="B2387" i="2"/>
  <c r="H2383" i="2"/>
  <c r="G2383" i="2"/>
  <c r="F2383" i="2"/>
  <c r="D2383" i="2"/>
  <c r="B2383" i="2"/>
  <c r="H2379" i="2"/>
  <c r="G2379" i="2"/>
  <c r="F2379" i="2"/>
  <c r="D2379" i="2"/>
  <c r="B2379" i="2"/>
  <c r="H2375" i="2"/>
  <c r="G2375" i="2"/>
  <c r="F2375" i="2"/>
  <c r="D2375" i="2"/>
  <c r="B2375" i="2"/>
  <c r="H2371" i="2"/>
  <c r="G2371" i="2"/>
  <c r="F2371" i="2"/>
  <c r="D2371" i="2"/>
  <c r="B2371" i="2"/>
  <c r="H2367" i="2"/>
  <c r="G2367" i="2"/>
  <c r="F2367" i="2"/>
  <c r="D2367" i="2"/>
  <c r="B2367" i="2"/>
  <c r="H2363" i="2"/>
  <c r="G2363" i="2"/>
  <c r="F2363" i="2"/>
  <c r="D2363" i="2"/>
  <c r="B2363" i="2"/>
  <c r="H2359" i="2"/>
  <c r="G2359" i="2"/>
  <c r="F2359" i="2"/>
  <c r="D2359" i="2"/>
  <c r="B2359" i="2"/>
  <c r="H2355" i="2"/>
  <c r="G2355" i="2"/>
  <c r="F2355" i="2"/>
  <c r="D2355" i="2"/>
  <c r="B2355" i="2"/>
  <c r="H2351" i="2"/>
  <c r="G2351" i="2"/>
  <c r="F2351" i="2"/>
  <c r="D2351" i="2"/>
  <c r="B2351" i="2"/>
  <c r="H2347" i="2"/>
  <c r="G2347" i="2"/>
  <c r="F2347" i="2"/>
  <c r="D2347" i="2"/>
  <c r="B2347" i="2"/>
  <c r="H2343" i="2"/>
  <c r="G2343" i="2"/>
  <c r="F2343" i="2"/>
  <c r="D2343" i="2"/>
  <c r="B2343" i="2"/>
  <c r="H2339" i="2"/>
  <c r="G2339" i="2"/>
  <c r="F2339" i="2"/>
  <c r="D2339" i="2"/>
  <c r="B2339" i="2"/>
  <c r="H2335" i="2"/>
  <c r="G2335" i="2"/>
  <c r="F2335" i="2"/>
  <c r="D2335" i="2"/>
  <c r="B2335" i="2"/>
  <c r="H2331" i="2"/>
  <c r="G2331" i="2"/>
  <c r="F2331" i="2"/>
  <c r="D2331" i="2"/>
  <c r="B2331" i="2"/>
  <c r="H2327" i="2"/>
  <c r="G2327" i="2"/>
  <c r="F2327" i="2"/>
  <c r="D2327" i="2"/>
  <c r="B2327" i="2"/>
  <c r="H2323" i="2"/>
  <c r="G2323" i="2"/>
  <c r="F2323" i="2"/>
  <c r="D2323" i="2"/>
  <c r="B2323" i="2"/>
  <c r="H2319" i="2"/>
  <c r="G2319" i="2"/>
  <c r="F2319" i="2"/>
  <c r="D2319" i="2"/>
  <c r="B2319" i="2"/>
  <c r="H2315" i="2"/>
  <c r="G2315" i="2"/>
  <c r="F2315" i="2"/>
  <c r="D2315" i="2"/>
  <c r="B2315" i="2"/>
  <c r="H2311" i="2"/>
  <c r="G2311" i="2"/>
  <c r="F2311" i="2"/>
  <c r="D2311" i="2"/>
  <c r="B2311" i="2"/>
  <c r="H2307" i="2"/>
  <c r="G2307" i="2"/>
  <c r="F2307" i="2"/>
  <c r="D2307" i="2"/>
  <c r="B2307" i="2"/>
  <c r="H2303" i="2"/>
  <c r="G2303" i="2"/>
  <c r="F2303" i="2"/>
  <c r="D2303" i="2"/>
  <c r="B2303" i="2"/>
  <c r="H2299" i="2"/>
  <c r="G2299" i="2"/>
  <c r="F2299" i="2"/>
  <c r="D2299" i="2"/>
  <c r="B2299" i="2"/>
  <c r="H2295" i="2"/>
  <c r="G2295" i="2"/>
  <c r="F2295" i="2"/>
  <c r="D2295" i="2"/>
  <c r="B2295" i="2"/>
  <c r="H2291" i="2"/>
  <c r="G2291" i="2"/>
  <c r="F2291" i="2"/>
  <c r="D2291" i="2"/>
  <c r="B2291" i="2"/>
  <c r="H2287" i="2"/>
  <c r="G2287" i="2"/>
  <c r="F2287" i="2"/>
  <c r="D2287" i="2"/>
  <c r="B2287" i="2"/>
  <c r="H2283" i="2"/>
  <c r="G2283" i="2"/>
  <c r="F2283" i="2"/>
  <c r="D2283" i="2"/>
  <c r="B2283" i="2"/>
  <c r="H2279" i="2"/>
  <c r="G2279" i="2"/>
  <c r="F2279" i="2"/>
  <c r="D2279" i="2"/>
  <c r="B2279" i="2"/>
  <c r="H2275" i="2"/>
  <c r="G2275" i="2"/>
  <c r="F2275" i="2"/>
  <c r="D2275" i="2"/>
  <c r="B2275" i="2"/>
  <c r="H2271" i="2"/>
  <c r="G2271" i="2"/>
  <c r="F2271" i="2"/>
  <c r="D2271" i="2"/>
  <c r="B2271" i="2"/>
  <c r="H2267" i="2"/>
  <c r="G2267" i="2"/>
  <c r="F2267" i="2"/>
  <c r="D2267" i="2"/>
  <c r="B2267" i="2"/>
  <c r="H2263" i="2"/>
  <c r="G2263" i="2"/>
  <c r="F2263" i="2"/>
  <c r="D2263" i="2"/>
  <c r="B2263" i="2"/>
  <c r="H2259" i="2"/>
  <c r="G2259" i="2"/>
  <c r="F2259" i="2"/>
  <c r="D2259" i="2"/>
  <c r="B2259" i="2"/>
  <c r="H2255" i="2"/>
  <c r="G2255" i="2"/>
  <c r="F2255" i="2"/>
  <c r="D2255" i="2"/>
  <c r="B2255" i="2"/>
  <c r="H2251" i="2"/>
  <c r="G2251" i="2"/>
  <c r="F2251" i="2"/>
  <c r="D2251" i="2"/>
  <c r="B2251" i="2"/>
  <c r="H2247" i="2"/>
  <c r="G2247" i="2"/>
  <c r="F2247" i="2"/>
  <c r="D2247" i="2"/>
  <c r="B2247" i="2"/>
  <c r="H2243" i="2"/>
  <c r="G2243" i="2"/>
  <c r="F2243" i="2"/>
  <c r="D2243" i="2"/>
  <c r="B2243" i="2"/>
  <c r="H2239" i="2"/>
  <c r="G2239" i="2"/>
  <c r="F2239" i="2"/>
  <c r="D2239" i="2"/>
  <c r="B2239" i="2"/>
  <c r="H2235" i="2"/>
  <c r="G2235" i="2"/>
  <c r="F2235" i="2"/>
  <c r="D2235" i="2"/>
  <c r="B2235" i="2"/>
  <c r="H2231" i="2"/>
  <c r="G2231" i="2"/>
  <c r="F2231" i="2"/>
  <c r="D2231" i="2"/>
  <c r="B2231" i="2"/>
  <c r="H2227" i="2"/>
  <c r="G2227" i="2"/>
  <c r="F2227" i="2"/>
  <c r="D2227" i="2"/>
  <c r="B2227" i="2"/>
  <c r="H2223" i="2"/>
  <c r="G2223" i="2"/>
  <c r="F2223" i="2"/>
  <c r="D2223" i="2"/>
  <c r="B2223" i="2"/>
  <c r="H2219" i="2"/>
  <c r="G2219" i="2"/>
  <c r="F2219" i="2"/>
  <c r="D2219" i="2"/>
  <c r="B2219" i="2"/>
  <c r="H2215" i="2"/>
  <c r="G2215" i="2"/>
  <c r="F2215" i="2"/>
  <c r="D2215" i="2"/>
  <c r="B2215" i="2"/>
  <c r="H2211" i="2"/>
  <c r="G2211" i="2"/>
  <c r="F2211" i="2"/>
  <c r="D2211" i="2"/>
  <c r="B2211" i="2"/>
  <c r="H2207" i="2"/>
  <c r="G2207" i="2"/>
  <c r="F2207" i="2"/>
  <c r="D2207" i="2"/>
  <c r="B2207" i="2"/>
  <c r="H2203" i="2"/>
  <c r="G2203" i="2"/>
  <c r="F2203" i="2"/>
  <c r="D2203" i="2"/>
  <c r="B2203" i="2"/>
  <c r="H2199" i="2"/>
  <c r="G2199" i="2"/>
  <c r="F2199" i="2"/>
  <c r="D2199" i="2"/>
  <c r="B2199" i="2"/>
  <c r="H2195" i="2"/>
  <c r="G2195" i="2"/>
  <c r="F2195" i="2"/>
  <c r="D2195" i="2"/>
  <c r="B2195" i="2"/>
  <c r="H2191" i="2"/>
  <c r="G2191" i="2"/>
  <c r="F2191" i="2"/>
  <c r="D2191" i="2"/>
  <c r="B2191" i="2"/>
  <c r="H2187" i="2"/>
  <c r="G2187" i="2"/>
  <c r="F2187" i="2"/>
  <c r="D2187" i="2"/>
  <c r="B2187" i="2"/>
  <c r="H2183" i="2"/>
  <c r="G2183" i="2"/>
  <c r="F2183" i="2"/>
  <c r="D2183" i="2"/>
  <c r="B2183" i="2"/>
  <c r="H2179" i="2"/>
  <c r="G2179" i="2"/>
  <c r="F2179" i="2"/>
  <c r="D2179" i="2"/>
  <c r="B2179" i="2"/>
  <c r="H2175" i="2"/>
  <c r="G2175" i="2"/>
  <c r="F2175" i="2"/>
  <c r="D2175" i="2"/>
  <c r="B2175" i="2"/>
  <c r="H2171" i="2"/>
  <c r="G2171" i="2"/>
  <c r="F2171" i="2"/>
  <c r="D2171" i="2"/>
  <c r="B2171" i="2"/>
  <c r="H2167" i="2"/>
  <c r="G2167" i="2"/>
  <c r="F2167" i="2"/>
  <c r="D2167" i="2"/>
  <c r="B2167" i="2"/>
  <c r="H2163" i="2"/>
  <c r="G2163" i="2"/>
  <c r="F2163" i="2"/>
  <c r="D2163" i="2"/>
  <c r="B2163" i="2"/>
  <c r="H2159" i="2"/>
  <c r="G2159" i="2"/>
  <c r="F2159" i="2"/>
  <c r="D2159" i="2"/>
  <c r="B2159" i="2"/>
  <c r="H2155" i="2"/>
  <c r="G2155" i="2"/>
  <c r="F2155" i="2"/>
  <c r="D2155" i="2"/>
  <c r="B2155" i="2"/>
  <c r="H2151" i="2"/>
  <c r="G2151" i="2"/>
  <c r="F2151" i="2"/>
  <c r="D2151" i="2"/>
  <c r="B2151" i="2"/>
  <c r="H2147" i="2"/>
  <c r="G2147" i="2"/>
  <c r="F2147" i="2"/>
  <c r="D2147" i="2"/>
  <c r="B2147" i="2"/>
  <c r="H2143" i="2"/>
  <c r="G2143" i="2"/>
  <c r="F2143" i="2"/>
  <c r="D2143" i="2"/>
  <c r="B2143" i="2"/>
  <c r="H2139" i="2"/>
  <c r="G2139" i="2"/>
  <c r="F2139" i="2"/>
  <c r="D2139" i="2"/>
  <c r="B2139" i="2"/>
  <c r="H2135" i="2"/>
  <c r="G2135" i="2"/>
  <c r="F2135" i="2"/>
  <c r="D2135" i="2"/>
  <c r="B2135" i="2"/>
  <c r="H2131" i="2"/>
  <c r="G2131" i="2"/>
  <c r="F2131" i="2"/>
  <c r="D2131" i="2"/>
  <c r="B2131" i="2"/>
  <c r="H2127" i="2"/>
  <c r="G2127" i="2"/>
  <c r="F2127" i="2"/>
  <c r="D2127" i="2"/>
  <c r="B2127" i="2"/>
  <c r="H2123" i="2"/>
  <c r="G2123" i="2"/>
  <c r="F2123" i="2"/>
  <c r="D2123" i="2"/>
  <c r="B2123" i="2"/>
  <c r="H2119" i="2"/>
  <c r="G2119" i="2"/>
  <c r="F2119" i="2"/>
  <c r="D2119" i="2"/>
  <c r="B2119" i="2"/>
  <c r="H2115" i="2"/>
  <c r="G2115" i="2"/>
  <c r="F2115" i="2"/>
  <c r="D2115" i="2"/>
  <c r="B2115" i="2"/>
  <c r="H2111" i="2"/>
  <c r="G2111" i="2"/>
  <c r="F2111" i="2"/>
  <c r="D2111" i="2"/>
  <c r="B2111" i="2"/>
  <c r="H2107" i="2"/>
  <c r="G2107" i="2"/>
  <c r="F2107" i="2"/>
  <c r="D2107" i="2"/>
  <c r="B2107" i="2"/>
  <c r="H2103" i="2"/>
  <c r="G2103" i="2"/>
  <c r="F2103" i="2"/>
  <c r="D2103" i="2"/>
  <c r="B2103" i="2"/>
  <c r="H2099" i="2"/>
  <c r="G2099" i="2"/>
  <c r="F2099" i="2"/>
  <c r="D2099" i="2"/>
  <c r="B2099" i="2"/>
  <c r="H2095" i="2"/>
  <c r="G2095" i="2"/>
  <c r="F2095" i="2"/>
  <c r="D2095" i="2"/>
  <c r="B2095" i="2"/>
  <c r="H2091" i="2"/>
  <c r="G2091" i="2"/>
  <c r="F2091" i="2"/>
  <c r="D2091" i="2"/>
  <c r="B2091" i="2"/>
  <c r="H2087" i="2"/>
  <c r="G2087" i="2"/>
  <c r="F2087" i="2"/>
  <c r="D2087" i="2"/>
  <c r="B2087" i="2"/>
  <c r="H2083" i="2"/>
  <c r="G2083" i="2"/>
  <c r="F2083" i="2"/>
  <c r="D2083" i="2"/>
  <c r="B2083" i="2"/>
  <c r="H2079" i="2"/>
  <c r="G2079" i="2"/>
  <c r="F2079" i="2"/>
  <c r="D2079" i="2"/>
  <c r="B2079" i="2"/>
  <c r="H2075" i="2"/>
  <c r="G2075" i="2"/>
  <c r="F2075" i="2"/>
  <c r="D2075" i="2"/>
  <c r="B2075" i="2"/>
  <c r="H2071" i="2"/>
  <c r="G2071" i="2"/>
  <c r="F2071" i="2"/>
  <c r="D2071" i="2"/>
  <c r="B2071" i="2"/>
  <c r="H2067" i="2"/>
  <c r="G2067" i="2"/>
  <c r="F2067" i="2"/>
  <c r="D2067" i="2"/>
  <c r="B2067" i="2"/>
  <c r="H2063" i="2"/>
  <c r="G2063" i="2"/>
  <c r="F2063" i="2"/>
  <c r="D2063" i="2"/>
  <c r="B2063" i="2"/>
  <c r="H2059" i="2"/>
  <c r="G2059" i="2"/>
  <c r="F2059" i="2"/>
  <c r="D2059" i="2"/>
  <c r="B2059" i="2"/>
  <c r="H2055" i="2"/>
  <c r="G2055" i="2"/>
  <c r="F2055" i="2"/>
  <c r="D2055" i="2"/>
  <c r="B2055" i="2"/>
  <c r="H2051" i="2"/>
  <c r="G2051" i="2"/>
  <c r="F2051" i="2"/>
  <c r="D2051" i="2"/>
  <c r="B2051" i="2"/>
  <c r="H2047" i="2"/>
  <c r="G2047" i="2"/>
  <c r="F2047" i="2"/>
  <c r="D2047" i="2"/>
  <c r="B2047" i="2"/>
  <c r="H2043" i="2"/>
  <c r="G2043" i="2"/>
  <c r="F2043" i="2"/>
  <c r="D2043" i="2"/>
  <c r="B2043" i="2"/>
  <c r="H2039" i="2"/>
  <c r="G2039" i="2"/>
  <c r="F2039" i="2"/>
  <c r="D2039" i="2"/>
  <c r="B2039" i="2"/>
  <c r="H2035" i="2"/>
  <c r="G2035" i="2"/>
  <c r="F2035" i="2"/>
  <c r="D2035" i="2"/>
  <c r="B2035" i="2"/>
  <c r="H2031" i="2"/>
  <c r="G2031" i="2"/>
  <c r="F2031" i="2"/>
  <c r="D2031" i="2"/>
  <c r="B2031" i="2"/>
  <c r="H2027" i="2"/>
  <c r="G2027" i="2"/>
  <c r="F2027" i="2"/>
  <c r="D2027" i="2"/>
  <c r="B2027" i="2"/>
  <c r="H2023" i="2"/>
  <c r="G2023" i="2"/>
  <c r="F2023" i="2"/>
  <c r="D2023" i="2"/>
  <c r="B2023" i="2"/>
  <c r="H2019" i="2"/>
  <c r="G2019" i="2"/>
  <c r="F2019" i="2"/>
  <c r="D2019" i="2"/>
  <c r="B2019" i="2"/>
  <c r="H2015" i="2"/>
  <c r="G2015" i="2"/>
  <c r="F2015" i="2"/>
  <c r="D2015" i="2"/>
  <c r="B2015" i="2"/>
  <c r="H2011" i="2"/>
  <c r="G2011" i="2"/>
  <c r="F2011" i="2"/>
  <c r="D2011" i="2"/>
  <c r="B2011" i="2"/>
  <c r="H2007" i="2"/>
  <c r="G2007" i="2"/>
  <c r="F2007" i="2"/>
  <c r="D2007" i="2"/>
  <c r="B2007" i="2"/>
  <c r="H2003" i="2"/>
  <c r="G2003" i="2"/>
  <c r="F2003" i="2"/>
  <c r="D2003" i="2"/>
  <c r="B2003" i="2"/>
  <c r="H1999" i="2"/>
  <c r="G1999" i="2"/>
  <c r="F1999" i="2"/>
  <c r="D1999" i="2"/>
  <c r="B1999" i="2"/>
  <c r="H1995" i="2"/>
  <c r="G1995" i="2"/>
  <c r="F1995" i="2"/>
  <c r="D1995" i="2"/>
  <c r="B1995" i="2"/>
  <c r="H1991" i="2"/>
  <c r="G1991" i="2"/>
  <c r="F1991" i="2"/>
  <c r="D1991" i="2"/>
  <c r="B1991" i="2"/>
  <c r="H1987" i="2"/>
  <c r="G1987" i="2"/>
  <c r="F1987" i="2"/>
  <c r="D1987" i="2"/>
  <c r="B1987" i="2"/>
  <c r="H1983" i="2"/>
  <c r="G1983" i="2"/>
  <c r="F1983" i="2"/>
  <c r="D1983" i="2"/>
  <c r="B1983" i="2"/>
  <c r="H1979" i="2"/>
  <c r="G1979" i="2"/>
  <c r="F1979" i="2"/>
  <c r="D1979" i="2"/>
  <c r="B1979" i="2"/>
  <c r="H1975" i="2"/>
  <c r="G1975" i="2"/>
  <c r="F1975" i="2"/>
  <c r="D1975" i="2"/>
  <c r="B1975" i="2"/>
  <c r="H1971" i="2"/>
  <c r="G1971" i="2"/>
  <c r="F1971" i="2"/>
  <c r="D1971" i="2"/>
  <c r="B1971" i="2"/>
  <c r="H1967" i="2"/>
  <c r="G1967" i="2"/>
  <c r="F1967" i="2"/>
  <c r="D1967" i="2"/>
  <c r="B1967" i="2"/>
  <c r="H1963" i="2"/>
  <c r="G1963" i="2"/>
  <c r="F1963" i="2"/>
  <c r="D1963" i="2"/>
  <c r="B1963" i="2"/>
  <c r="H1959" i="2"/>
  <c r="G1959" i="2"/>
  <c r="F1959" i="2"/>
  <c r="D1959" i="2"/>
  <c r="B1959" i="2"/>
  <c r="H1955" i="2"/>
  <c r="G1955" i="2"/>
  <c r="F1955" i="2"/>
  <c r="D1955" i="2"/>
  <c r="B1955" i="2"/>
  <c r="H1951" i="2"/>
  <c r="G1951" i="2"/>
  <c r="F1951" i="2"/>
  <c r="D1951" i="2"/>
  <c r="B1951" i="2"/>
  <c r="H1947" i="2"/>
  <c r="G1947" i="2"/>
  <c r="F1947" i="2"/>
  <c r="D1947" i="2"/>
  <c r="B1947" i="2"/>
  <c r="H1943" i="2"/>
  <c r="G1943" i="2"/>
  <c r="F1943" i="2"/>
  <c r="D1943" i="2"/>
  <c r="B1943" i="2"/>
  <c r="H1939" i="2"/>
  <c r="G1939" i="2"/>
  <c r="F1939" i="2"/>
  <c r="D1939" i="2"/>
  <c r="B1939" i="2"/>
  <c r="H1935" i="2"/>
  <c r="G1935" i="2"/>
  <c r="F1935" i="2"/>
  <c r="D1935" i="2"/>
  <c r="B1935" i="2"/>
  <c r="H1931" i="2"/>
  <c r="G1931" i="2"/>
  <c r="F1931" i="2"/>
  <c r="D1931" i="2"/>
  <c r="B1931" i="2"/>
  <c r="H1927" i="2"/>
  <c r="G1927" i="2"/>
  <c r="F1927" i="2"/>
  <c r="D1927" i="2"/>
  <c r="B1927" i="2"/>
  <c r="H1923" i="2"/>
  <c r="G1923" i="2"/>
  <c r="F1923" i="2"/>
  <c r="D1923" i="2"/>
  <c r="B1923" i="2"/>
  <c r="H1919" i="2"/>
  <c r="G1919" i="2"/>
  <c r="F1919" i="2"/>
  <c r="D1919" i="2"/>
  <c r="B1919" i="2"/>
  <c r="H1915" i="2"/>
  <c r="G1915" i="2"/>
  <c r="F1915" i="2"/>
  <c r="D1915" i="2"/>
  <c r="B1915" i="2"/>
  <c r="H1911" i="2"/>
  <c r="G1911" i="2"/>
  <c r="F1911" i="2"/>
  <c r="D1911" i="2"/>
  <c r="B1911" i="2"/>
  <c r="H1907" i="2"/>
  <c r="G1907" i="2"/>
  <c r="F1907" i="2"/>
  <c r="D1907" i="2"/>
  <c r="B1907" i="2"/>
  <c r="H1903" i="2"/>
  <c r="G1903" i="2"/>
  <c r="F1903" i="2"/>
  <c r="D1903" i="2"/>
  <c r="B1903" i="2"/>
  <c r="H1899" i="2"/>
  <c r="G1899" i="2"/>
  <c r="F1899" i="2"/>
  <c r="D1899" i="2"/>
  <c r="B1899" i="2"/>
  <c r="H1895" i="2"/>
  <c r="G1895" i="2"/>
  <c r="F1895" i="2"/>
  <c r="D1895" i="2"/>
  <c r="B1895" i="2"/>
  <c r="H1891" i="2"/>
  <c r="G1891" i="2"/>
  <c r="F1891" i="2"/>
  <c r="D1891" i="2"/>
  <c r="B1891" i="2"/>
  <c r="H1887" i="2"/>
  <c r="G1887" i="2"/>
  <c r="F1887" i="2"/>
  <c r="D1887" i="2"/>
  <c r="B1887" i="2"/>
  <c r="H1883" i="2"/>
  <c r="G1883" i="2"/>
  <c r="F1883" i="2"/>
  <c r="D1883" i="2"/>
  <c r="B1883" i="2"/>
  <c r="H1879" i="2"/>
  <c r="G1879" i="2"/>
  <c r="F1879" i="2"/>
  <c r="D1879" i="2"/>
  <c r="B1879" i="2"/>
  <c r="H1875" i="2"/>
  <c r="G1875" i="2"/>
  <c r="F1875" i="2"/>
  <c r="D1875" i="2"/>
  <c r="B1875" i="2"/>
  <c r="H1871" i="2"/>
  <c r="G1871" i="2"/>
  <c r="F1871" i="2"/>
  <c r="D1871" i="2"/>
  <c r="B1871" i="2"/>
  <c r="H1867" i="2"/>
  <c r="G1867" i="2"/>
  <c r="F1867" i="2"/>
  <c r="D1867" i="2"/>
  <c r="B1867" i="2"/>
  <c r="H1863" i="2"/>
  <c r="G1863" i="2"/>
  <c r="F1863" i="2"/>
  <c r="D1863" i="2"/>
  <c r="B1863" i="2"/>
  <c r="H1859" i="2"/>
  <c r="G1859" i="2"/>
  <c r="F1859" i="2"/>
  <c r="D1859" i="2"/>
  <c r="B1859" i="2"/>
  <c r="H1855" i="2"/>
  <c r="G1855" i="2"/>
  <c r="F1855" i="2"/>
  <c r="D1855" i="2"/>
  <c r="B1855" i="2"/>
  <c r="H1851" i="2"/>
  <c r="G1851" i="2"/>
  <c r="F1851" i="2"/>
  <c r="D1851" i="2"/>
  <c r="B1851" i="2"/>
  <c r="H1847" i="2"/>
  <c r="G1847" i="2"/>
  <c r="F1847" i="2"/>
  <c r="D1847" i="2"/>
  <c r="B1847" i="2"/>
  <c r="H1843" i="2"/>
  <c r="G1843" i="2"/>
  <c r="F1843" i="2"/>
  <c r="D1843" i="2"/>
  <c r="B1843" i="2"/>
  <c r="H1839" i="2"/>
  <c r="G1839" i="2"/>
  <c r="F1839" i="2"/>
  <c r="D1839" i="2"/>
  <c r="B1839" i="2"/>
  <c r="H1835" i="2"/>
  <c r="G1835" i="2"/>
  <c r="F1835" i="2"/>
  <c r="D1835" i="2"/>
  <c r="B1835" i="2"/>
  <c r="H1831" i="2"/>
  <c r="G1831" i="2"/>
  <c r="F1831" i="2"/>
  <c r="D1831" i="2"/>
  <c r="B1831" i="2"/>
  <c r="H1827" i="2"/>
  <c r="G1827" i="2"/>
  <c r="F1827" i="2"/>
  <c r="D1827" i="2"/>
  <c r="B1827" i="2"/>
  <c r="H1823" i="2"/>
  <c r="G1823" i="2"/>
  <c r="F1823" i="2"/>
  <c r="D1823" i="2"/>
  <c r="B1823" i="2"/>
  <c r="H1819" i="2"/>
  <c r="G1819" i="2"/>
  <c r="F1819" i="2"/>
  <c r="D1819" i="2"/>
  <c r="B1819" i="2"/>
  <c r="H1815" i="2"/>
  <c r="G1815" i="2"/>
  <c r="F1815" i="2"/>
  <c r="D1815" i="2"/>
  <c r="B1815" i="2"/>
  <c r="H1811" i="2"/>
  <c r="G1811" i="2"/>
  <c r="F1811" i="2"/>
  <c r="D1811" i="2"/>
  <c r="B1811" i="2"/>
  <c r="H1807" i="2"/>
  <c r="G1807" i="2"/>
  <c r="F1807" i="2"/>
  <c r="D1807" i="2"/>
  <c r="B1807" i="2"/>
  <c r="H1803" i="2"/>
  <c r="G1803" i="2"/>
  <c r="F1803" i="2"/>
  <c r="D1803" i="2"/>
  <c r="B1803" i="2"/>
  <c r="H1799" i="2"/>
  <c r="G1799" i="2"/>
  <c r="F1799" i="2"/>
  <c r="D1799" i="2"/>
  <c r="B1799" i="2"/>
  <c r="H1795" i="2"/>
  <c r="G1795" i="2"/>
  <c r="F1795" i="2"/>
  <c r="D1795" i="2"/>
  <c r="B1795" i="2"/>
  <c r="H1791" i="2"/>
  <c r="G1791" i="2"/>
  <c r="F1791" i="2"/>
  <c r="D1791" i="2"/>
  <c r="B1791" i="2"/>
  <c r="H1787" i="2"/>
  <c r="G1787" i="2"/>
  <c r="F1787" i="2"/>
  <c r="D1787" i="2"/>
  <c r="B1787" i="2"/>
  <c r="H1783" i="2"/>
  <c r="F1783" i="2"/>
  <c r="D1783" i="2"/>
  <c r="B1783" i="2"/>
  <c r="G1783" i="2"/>
  <c r="H1779" i="2"/>
  <c r="G1779" i="2"/>
  <c r="F1779" i="2"/>
  <c r="D1779" i="2"/>
  <c r="B1779" i="2"/>
  <c r="H1775" i="2"/>
  <c r="G1775" i="2"/>
  <c r="F1775" i="2"/>
  <c r="D1775" i="2"/>
  <c r="B1775" i="2"/>
  <c r="H1771" i="2"/>
  <c r="G1771" i="2"/>
  <c r="F1771" i="2"/>
  <c r="D1771" i="2"/>
  <c r="B1771" i="2"/>
  <c r="H1767" i="2"/>
  <c r="F1767" i="2"/>
  <c r="D1767" i="2"/>
  <c r="B1767" i="2"/>
  <c r="G1767" i="2"/>
  <c r="H1763" i="2"/>
  <c r="G1763" i="2"/>
  <c r="F1763" i="2"/>
  <c r="D1763" i="2"/>
  <c r="B1763" i="2"/>
  <c r="H1759" i="2"/>
  <c r="G1759" i="2"/>
  <c r="F1759" i="2"/>
  <c r="D1759" i="2"/>
  <c r="B1759" i="2"/>
  <c r="H1755" i="2"/>
  <c r="G1755" i="2"/>
  <c r="F1755" i="2"/>
  <c r="D1755" i="2"/>
  <c r="B1755" i="2"/>
  <c r="H1751" i="2"/>
  <c r="G1751" i="2"/>
  <c r="F1751" i="2"/>
  <c r="D1751" i="2"/>
  <c r="B1751" i="2"/>
  <c r="H1747" i="2"/>
  <c r="G1747" i="2"/>
  <c r="F1747" i="2"/>
  <c r="D1747" i="2"/>
  <c r="B1747" i="2"/>
  <c r="H1743" i="2"/>
  <c r="G1743" i="2"/>
  <c r="F1743" i="2"/>
  <c r="D1743" i="2"/>
  <c r="B1743" i="2"/>
  <c r="H1739" i="2"/>
  <c r="G1739" i="2"/>
  <c r="F1739" i="2"/>
  <c r="D1739" i="2"/>
  <c r="B1739" i="2"/>
  <c r="H1735" i="2"/>
  <c r="G1735" i="2"/>
  <c r="F1735" i="2"/>
  <c r="D1735" i="2"/>
  <c r="B1735" i="2"/>
  <c r="H1731" i="2"/>
  <c r="G1731" i="2"/>
  <c r="F1731" i="2"/>
  <c r="D1731" i="2"/>
  <c r="B1731" i="2"/>
  <c r="H1727" i="2"/>
  <c r="G1727" i="2"/>
  <c r="F1727" i="2"/>
  <c r="D1727" i="2"/>
  <c r="B1727" i="2"/>
  <c r="H1723" i="2"/>
  <c r="G1723" i="2"/>
  <c r="F1723" i="2"/>
  <c r="D1723" i="2"/>
  <c r="B1723" i="2"/>
  <c r="H1719" i="2"/>
  <c r="F1719" i="2"/>
  <c r="D1719" i="2"/>
  <c r="B1719" i="2"/>
  <c r="G1719" i="2"/>
  <c r="H1715" i="2"/>
  <c r="G1715" i="2"/>
  <c r="F1715" i="2"/>
  <c r="D1715" i="2"/>
  <c r="B1715" i="2"/>
  <c r="H1711" i="2"/>
  <c r="G1711" i="2"/>
  <c r="F1711" i="2"/>
  <c r="D1711" i="2"/>
  <c r="B1711" i="2"/>
  <c r="H1707" i="2"/>
  <c r="G1707" i="2"/>
  <c r="F1707" i="2"/>
  <c r="D1707" i="2"/>
  <c r="B1707" i="2"/>
  <c r="H1703" i="2"/>
  <c r="F1703" i="2"/>
  <c r="D1703" i="2"/>
  <c r="G1703" i="2"/>
  <c r="B1703" i="2"/>
  <c r="H1699" i="2"/>
  <c r="G1699" i="2"/>
  <c r="F1699" i="2"/>
  <c r="D1699" i="2"/>
  <c r="B1699" i="2"/>
  <c r="H1695" i="2"/>
  <c r="G1695" i="2"/>
  <c r="F1695" i="2"/>
  <c r="D1695" i="2"/>
  <c r="B1695" i="2"/>
  <c r="H1691" i="2"/>
  <c r="G1691" i="2"/>
  <c r="F1691" i="2"/>
  <c r="D1691" i="2"/>
  <c r="B1691" i="2"/>
  <c r="H1687" i="2"/>
  <c r="G1687" i="2"/>
  <c r="F1687" i="2"/>
  <c r="D1687" i="2"/>
  <c r="B1687" i="2"/>
  <c r="H1683" i="2"/>
  <c r="G1683" i="2"/>
  <c r="F1683" i="2"/>
  <c r="D1683" i="2"/>
  <c r="B1683" i="2"/>
  <c r="H1679" i="2"/>
  <c r="G1679" i="2"/>
  <c r="F1679" i="2"/>
  <c r="D1679" i="2"/>
  <c r="B1679" i="2"/>
  <c r="H1675" i="2"/>
  <c r="G1675" i="2"/>
  <c r="F1675" i="2"/>
  <c r="D1675" i="2"/>
  <c r="B1675" i="2"/>
  <c r="H1671" i="2"/>
  <c r="G1671" i="2"/>
  <c r="F1671" i="2"/>
  <c r="D1671" i="2"/>
  <c r="B1671" i="2"/>
  <c r="H1667" i="2"/>
  <c r="G1667" i="2"/>
  <c r="F1667" i="2"/>
  <c r="D1667" i="2"/>
  <c r="B1667" i="2"/>
  <c r="H1663" i="2"/>
  <c r="G1663" i="2"/>
  <c r="F1663" i="2"/>
  <c r="D1663" i="2"/>
  <c r="B1663" i="2"/>
  <c r="H1659" i="2"/>
  <c r="G1659" i="2"/>
  <c r="F1659" i="2"/>
  <c r="D1659" i="2"/>
  <c r="B1659" i="2"/>
  <c r="H1655" i="2"/>
  <c r="F1655" i="2"/>
  <c r="D1655" i="2"/>
  <c r="B1655" i="2"/>
  <c r="H1651" i="2"/>
  <c r="G1651" i="2"/>
  <c r="F1651" i="2"/>
  <c r="D1651" i="2"/>
  <c r="B1651" i="2"/>
  <c r="H1647" i="2"/>
  <c r="G1647" i="2"/>
  <c r="F1647" i="2"/>
  <c r="D1647" i="2"/>
  <c r="B1647" i="2"/>
  <c r="H1643" i="2"/>
  <c r="G1643" i="2"/>
  <c r="F1643" i="2"/>
  <c r="D1643" i="2"/>
  <c r="B1643" i="2"/>
  <c r="H1639" i="2"/>
  <c r="F1639" i="2"/>
  <c r="D1639" i="2"/>
  <c r="B1639" i="2"/>
  <c r="G1639" i="2"/>
  <c r="H1635" i="2"/>
  <c r="G1635" i="2"/>
  <c r="F1635" i="2"/>
  <c r="D1635" i="2"/>
  <c r="B1635" i="2"/>
  <c r="H1631" i="2"/>
  <c r="G1631" i="2"/>
  <c r="F1631" i="2"/>
  <c r="D1631" i="2"/>
  <c r="B1631" i="2"/>
  <c r="H1627" i="2"/>
  <c r="G1627" i="2"/>
  <c r="F1627" i="2"/>
  <c r="D1627" i="2"/>
  <c r="B1627" i="2"/>
  <c r="H1623" i="2"/>
  <c r="G1623" i="2"/>
  <c r="F1623" i="2"/>
  <c r="D1623" i="2"/>
  <c r="B1623" i="2"/>
  <c r="H1619" i="2"/>
  <c r="G1619" i="2"/>
  <c r="F1619" i="2"/>
  <c r="D1619" i="2"/>
  <c r="B1619" i="2"/>
  <c r="H1615" i="2"/>
  <c r="G1615" i="2"/>
  <c r="F1615" i="2"/>
  <c r="D1615" i="2"/>
  <c r="B1615" i="2"/>
  <c r="H1611" i="2"/>
  <c r="G1611" i="2"/>
  <c r="F1611" i="2"/>
  <c r="D1611" i="2"/>
  <c r="B1611" i="2"/>
  <c r="H1607" i="2"/>
  <c r="G1607" i="2"/>
  <c r="F1607" i="2"/>
  <c r="D1607" i="2"/>
  <c r="B1607" i="2"/>
  <c r="H1603" i="2"/>
  <c r="G1603" i="2"/>
  <c r="F1603" i="2"/>
  <c r="D1603" i="2"/>
  <c r="B1603" i="2"/>
  <c r="H1599" i="2"/>
  <c r="G1599" i="2"/>
  <c r="F1599" i="2"/>
  <c r="D1599" i="2"/>
  <c r="B1599" i="2"/>
  <c r="H1595" i="2"/>
  <c r="G1595" i="2"/>
  <c r="F1595" i="2"/>
  <c r="D1595" i="2"/>
  <c r="B1595" i="2"/>
  <c r="H1591" i="2"/>
  <c r="F1591" i="2"/>
  <c r="D1591" i="2"/>
  <c r="B1591" i="2"/>
  <c r="G1591" i="2"/>
  <c r="H1587" i="2"/>
  <c r="G1587" i="2"/>
  <c r="F1587" i="2"/>
  <c r="D1587" i="2"/>
  <c r="B1587" i="2"/>
  <c r="H1583" i="2"/>
  <c r="G1583" i="2"/>
  <c r="F1583" i="2"/>
  <c r="D1583" i="2"/>
  <c r="B1583" i="2"/>
  <c r="H1579" i="2"/>
  <c r="G1579" i="2"/>
  <c r="F1579" i="2"/>
  <c r="D1579" i="2"/>
  <c r="B1579" i="2"/>
  <c r="H1575" i="2"/>
  <c r="F1575" i="2"/>
  <c r="D1575" i="2"/>
  <c r="G1575" i="2"/>
  <c r="B1575" i="2"/>
  <c r="H1571" i="2"/>
  <c r="G1571" i="2"/>
  <c r="F1571" i="2"/>
  <c r="D1571" i="2"/>
  <c r="B1571" i="2"/>
  <c r="H1567" i="2"/>
  <c r="G1567" i="2"/>
  <c r="F1567" i="2"/>
  <c r="D1567" i="2"/>
  <c r="B1567" i="2"/>
  <c r="H1563" i="2"/>
  <c r="G1563" i="2"/>
  <c r="F1563" i="2"/>
  <c r="D1563" i="2"/>
  <c r="B1563" i="2"/>
  <c r="H1559" i="2"/>
  <c r="G1559" i="2"/>
  <c r="F1559" i="2"/>
  <c r="D1559" i="2"/>
  <c r="B1559" i="2"/>
  <c r="H1555" i="2"/>
  <c r="G1555" i="2"/>
  <c r="F1555" i="2"/>
  <c r="D1555" i="2"/>
  <c r="B1555" i="2"/>
  <c r="H1551" i="2"/>
  <c r="G1551" i="2"/>
  <c r="F1551" i="2"/>
  <c r="D1551" i="2"/>
  <c r="B1551" i="2"/>
  <c r="H1547" i="2"/>
  <c r="G1547" i="2"/>
  <c r="F1547" i="2"/>
  <c r="D1547" i="2"/>
  <c r="B1547" i="2"/>
  <c r="H1543" i="2"/>
  <c r="G1543" i="2"/>
  <c r="F1543" i="2"/>
  <c r="D1543" i="2"/>
  <c r="B1543" i="2"/>
  <c r="H1539" i="2"/>
  <c r="G1539" i="2"/>
  <c r="F1539" i="2"/>
  <c r="D1539" i="2"/>
  <c r="B1539" i="2"/>
  <c r="H1535" i="2"/>
  <c r="G1535" i="2"/>
  <c r="F1535" i="2"/>
  <c r="D1535" i="2"/>
  <c r="B1535" i="2"/>
  <c r="H1531" i="2"/>
  <c r="G1531" i="2"/>
  <c r="F1531" i="2"/>
  <c r="D1531" i="2"/>
  <c r="B1531" i="2"/>
  <c r="H1527" i="2"/>
  <c r="F1527" i="2"/>
  <c r="D1527" i="2"/>
  <c r="B1527" i="2"/>
  <c r="G1527" i="2"/>
  <c r="H1523" i="2"/>
  <c r="G1523" i="2"/>
  <c r="F1523" i="2"/>
  <c r="D1523" i="2"/>
  <c r="B1523" i="2"/>
  <c r="H1519" i="2"/>
  <c r="G1519" i="2"/>
  <c r="F1519" i="2"/>
  <c r="D1519" i="2"/>
  <c r="B1519" i="2"/>
  <c r="H1515" i="2"/>
  <c r="G1515" i="2"/>
  <c r="F1515" i="2"/>
  <c r="D1515" i="2"/>
  <c r="B1515" i="2"/>
  <c r="H1511" i="2"/>
  <c r="F1511" i="2"/>
  <c r="D1511" i="2"/>
  <c r="B1511" i="2"/>
  <c r="G1511" i="2"/>
  <c r="H1507" i="2"/>
  <c r="G1507" i="2"/>
  <c r="F1507" i="2"/>
  <c r="D1507" i="2"/>
  <c r="B1507" i="2"/>
  <c r="H1503" i="2"/>
  <c r="G1503" i="2"/>
  <c r="F1503" i="2"/>
  <c r="D1503" i="2"/>
  <c r="B1503" i="2"/>
  <c r="H1499" i="2"/>
  <c r="G1499" i="2"/>
  <c r="F1499" i="2"/>
  <c r="D1499" i="2"/>
  <c r="B1499" i="2"/>
  <c r="H1495" i="2"/>
  <c r="G1495" i="2"/>
  <c r="F1495" i="2"/>
  <c r="D1495" i="2"/>
  <c r="B1495" i="2"/>
  <c r="H1491" i="2"/>
  <c r="G1491" i="2"/>
  <c r="F1491" i="2"/>
  <c r="D1491" i="2"/>
  <c r="B1491" i="2"/>
  <c r="H1487" i="2"/>
  <c r="G1487" i="2"/>
  <c r="F1487" i="2"/>
  <c r="D1487" i="2"/>
  <c r="B1487" i="2"/>
  <c r="H1483" i="2"/>
  <c r="G1483" i="2"/>
  <c r="F1483" i="2"/>
  <c r="D1483" i="2"/>
  <c r="B1483" i="2"/>
  <c r="H1479" i="2"/>
  <c r="G1479" i="2"/>
  <c r="F1479" i="2"/>
  <c r="D1479" i="2"/>
  <c r="B1479" i="2"/>
  <c r="H1475" i="2"/>
  <c r="G1475" i="2"/>
  <c r="F1475" i="2"/>
  <c r="D1475" i="2"/>
  <c r="B1475" i="2"/>
  <c r="H1471" i="2"/>
  <c r="G1471" i="2"/>
  <c r="F1471" i="2"/>
  <c r="D1471" i="2"/>
  <c r="B1471" i="2"/>
  <c r="H1467" i="2"/>
  <c r="G1467" i="2"/>
  <c r="F1467" i="2"/>
  <c r="D1467" i="2"/>
  <c r="B1467" i="2"/>
  <c r="H1463" i="2"/>
  <c r="F1463" i="2"/>
  <c r="D1463" i="2"/>
  <c r="B1463" i="2"/>
  <c r="G1463" i="2"/>
  <c r="H1459" i="2"/>
  <c r="G1459" i="2"/>
  <c r="F1459" i="2"/>
  <c r="D1459" i="2"/>
  <c r="B1459" i="2"/>
  <c r="H1455" i="2"/>
  <c r="G1455" i="2"/>
  <c r="F1455" i="2"/>
  <c r="D1455" i="2"/>
  <c r="B1455" i="2"/>
  <c r="H1451" i="2"/>
  <c r="G1451" i="2"/>
  <c r="F1451" i="2"/>
  <c r="D1451" i="2"/>
  <c r="B1451" i="2"/>
  <c r="H1447" i="2"/>
  <c r="F1447" i="2"/>
  <c r="D1447" i="2"/>
  <c r="G1447" i="2"/>
  <c r="B1447" i="2"/>
  <c r="H1443" i="2"/>
  <c r="G1443" i="2"/>
  <c r="F1443" i="2"/>
  <c r="D1443" i="2"/>
  <c r="B1443" i="2"/>
  <c r="H1439" i="2"/>
  <c r="G1439" i="2"/>
  <c r="F1439" i="2"/>
  <c r="D1439" i="2"/>
  <c r="B1439" i="2"/>
  <c r="H1435" i="2"/>
  <c r="G1435" i="2"/>
  <c r="F1435" i="2"/>
  <c r="D1435" i="2"/>
  <c r="B1435" i="2"/>
  <c r="H1431" i="2"/>
  <c r="G1431" i="2"/>
  <c r="F1431" i="2"/>
  <c r="D1431" i="2"/>
  <c r="B1431" i="2"/>
  <c r="H1427" i="2"/>
  <c r="G1427" i="2"/>
  <c r="F1427" i="2"/>
  <c r="D1427" i="2"/>
  <c r="B1427" i="2"/>
  <c r="H1423" i="2"/>
  <c r="G1423" i="2"/>
  <c r="F1423" i="2"/>
  <c r="D1423" i="2"/>
  <c r="B1423" i="2"/>
  <c r="H1419" i="2"/>
  <c r="G1419" i="2"/>
  <c r="F1419" i="2"/>
  <c r="D1419" i="2"/>
  <c r="B1419" i="2"/>
  <c r="H1415" i="2"/>
  <c r="G1415" i="2"/>
  <c r="F1415" i="2"/>
  <c r="D1415" i="2"/>
  <c r="B1415" i="2"/>
  <c r="H1411" i="2"/>
  <c r="G1411" i="2"/>
  <c r="F1411" i="2"/>
  <c r="D1411" i="2"/>
  <c r="B1411" i="2"/>
  <c r="H1407" i="2"/>
  <c r="G1407" i="2"/>
  <c r="F1407" i="2"/>
  <c r="D1407" i="2"/>
  <c r="B1407" i="2"/>
  <c r="H1403" i="2"/>
  <c r="G1403" i="2"/>
  <c r="F1403" i="2"/>
  <c r="D1403" i="2"/>
  <c r="B1403" i="2"/>
  <c r="H1399" i="2"/>
  <c r="F1399" i="2"/>
  <c r="D1399" i="2"/>
  <c r="B1399" i="2"/>
  <c r="G1399" i="2"/>
  <c r="H1395" i="2"/>
  <c r="G1395" i="2"/>
  <c r="F1395" i="2"/>
  <c r="D1395" i="2"/>
  <c r="B1395" i="2"/>
  <c r="H1391" i="2"/>
  <c r="G1391" i="2"/>
  <c r="F1391" i="2"/>
  <c r="D1391" i="2"/>
  <c r="B1391" i="2"/>
  <c r="H1387" i="2"/>
  <c r="G1387" i="2"/>
  <c r="F1387" i="2"/>
  <c r="D1387" i="2"/>
  <c r="B1387" i="2"/>
  <c r="H1383" i="2"/>
  <c r="F1383" i="2"/>
  <c r="D1383" i="2"/>
  <c r="B1383" i="2"/>
  <c r="G1383" i="2"/>
  <c r="H1379" i="2"/>
  <c r="F1379" i="2"/>
  <c r="G1379" i="2"/>
  <c r="D1379" i="2"/>
  <c r="B1379" i="2"/>
  <c r="H1375" i="2"/>
  <c r="G1375" i="2"/>
  <c r="F1375" i="2"/>
  <c r="D1375" i="2"/>
  <c r="B1375" i="2"/>
  <c r="H1371" i="2"/>
  <c r="G1371" i="2"/>
  <c r="F1371" i="2"/>
  <c r="D1371" i="2"/>
  <c r="B1371" i="2"/>
  <c r="H1367" i="2"/>
  <c r="F1367" i="2"/>
  <c r="G1367" i="2"/>
  <c r="D1367" i="2"/>
  <c r="B1367" i="2"/>
  <c r="H1363" i="2"/>
  <c r="F1363" i="2"/>
  <c r="G1363" i="2"/>
  <c r="D1363" i="2"/>
  <c r="B1363" i="2"/>
  <c r="H1359" i="2"/>
  <c r="G1359" i="2"/>
  <c r="F1359" i="2"/>
  <c r="D1359" i="2"/>
  <c r="B1359" i="2"/>
  <c r="H1355" i="2"/>
  <c r="G1355" i="2"/>
  <c r="F1355" i="2"/>
  <c r="D1355" i="2"/>
  <c r="B1355" i="2"/>
  <c r="H1351" i="2"/>
  <c r="F1351" i="2"/>
  <c r="G1351" i="2"/>
  <c r="D1351" i="2"/>
  <c r="B1351" i="2"/>
  <c r="H1347" i="2"/>
  <c r="F1347" i="2"/>
  <c r="G1347" i="2"/>
  <c r="D1347" i="2"/>
  <c r="B1347" i="2"/>
  <c r="H1343" i="2"/>
  <c r="G1343" i="2"/>
  <c r="F1343" i="2"/>
  <c r="D1343" i="2"/>
  <c r="B1343" i="2"/>
  <c r="H1339" i="2"/>
  <c r="G1339" i="2"/>
  <c r="F1339" i="2"/>
  <c r="D1339" i="2"/>
  <c r="B1339" i="2"/>
  <c r="H1335" i="2"/>
  <c r="F1335" i="2"/>
  <c r="D1335" i="2"/>
  <c r="B1335" i="2"/>
  <c r="G1335" i="2"/>
  <c r="H1331" i="2"/>
  <c r="F1331" i="2"/>
  <c r="G1331" i="2"/>
  <c r="D1331" i="2"/>
  <c r="B1331" i="2"/>
  <c r="H1327" i="2"/>
  <c r="G1327" i="2"/>
  <c r="F1327" i="2"/>
  <c r="D1327" i="2"/>
  <c r="B1327" i="2"/>
  <c r="H1323" i="2"/>
  <c r="G1323" i="2"/>
  <c r="F1323" i="2"/>
  <c r="D1323" i="2"/>
  <c r="B1323" i="2"/>
  <c r="H1319" i="2"/>
  <c r="F1319" i="2"/>
  <c r="D1319" i="2"/>
  <c r="G1319" i="2"/>
  <c r="B1319" i="2"/>
  <c r="H1315" i="2"/>
  <c r="F1315" i="2"/>
  <c r="G1315" i="2"/>
  <c r="D1315" i="2"/>
  <c r="B1315" i="2"/>
  <c r="H1311" i="2"/>
  <c r="G1311" i="2"/>
  <c r="F1311" i="2"/>
  <c r="D1311" i="2"/>
  <c r="B1311" i="2"/>
  <c r="H1307" i="2"/>
  <c r="G1307" i="2"/>
  <c r="F1307" i="2"/>
  <c r="D1307" i="2"/>
  <c r="B1307" i="2"/>
  <c r="H1303" i="2"/>
  <c r="F1303" i="2"/>
  <c r="G1303" i="2"/>
  <c r="D1303" i="2"/>
  <c r="B1303" i="2"/>
  <c r="H1299" i="2"/>
  <c r="F1299" i="2"/>
  <c r="G1299" i="2"/>
  <c r="D1299" i="2"/>
  <c r="B1299" i="2"/>
  <c r="H1295" i="2"/>
  <c r="G1295" i="2"/>
  <c r="F1295" i="2"/>
  <c r="D1295" i="2"/>
  <c r="B1295" i="2"/>
  <c r="H1291" i="2"/>
  <c r="G1291" i="2"/>
  <c r="F1291" i="2"/>
  <c r="D1291" i="2"/>
  <c r="B1291" i="2"/>
  <c r="H1287" i="2"/>
  <c r="F1287" i="2"/>
  <c r="G1287" i="2"/>
  <c r="D1287" i="2"/>
  <c r="B1287" i="2"/>
  <c r="H1283" i="2"/>
  <c r="F1283" i="2"/>
  <c r="G1283" i="2"/>
  <c r="D1283" i="2"/>
  <c r="B1283" i="2"/>
  <c r="H1279" i="2"/>
  <c r="G1279" i="2"/>
  <c r="F1279" i="2"/>
  <c r="D1279" i="2"/>
  <c r="B1279" i="2"/>
  <c r="H1275" i="2"/>
  <c r="G1275" i="2"/>
  <c r="F1275" i="2"/>
  <c r="D1275" i="2"/>
  <c r="B1275" i="2"/>
  <c r="H1271" i="2"/>
  <c r="F1271" i="2"/>
  <c r="D1271" i="2"/>
  <c r="B1271" i="2"/>
  <c r="G1271" i="2"/>
  <c r="H1267" i="2"/>
  <c r="F1267" i="2"/>
  <c r="G1267" i="2"/>
  <c r="D1267" i="2"/>
  <c r="B1267" i="2"/>
  <c r="H1263" i="2"/>
  <c r="G1263" i="2"/>
  <c r="F1263" i="2"/>
  <c r="D1263" i="2"/>
  <c r="B1263" i="2"/>
  <c r="H1259" i="2"/>
  <c r="G1259" i="2"/>
  <c r="F1259" i="2"/>
  <c r="D1259" i="2"/>
  <c r="B1259" i="2"/>
  <c r="H1255" i="2"/>
  <c r="F1255" i="2"/>
  <c r="D1255" i="2"/>
  <c r="B1255" i="2"/>
  <c r="G1255" i="2"/>
  <c r="H1251" i="2"/>
  <c r="F1251" i="2"/>
  <c r="G1251" i="2"/>
  <c r="D1251" i="2"/>
  <c r="B1251" i="2"/>
  <c r="H1247" i="2"/>
  <c r="G1247" i="2"/>
  <c r="F1247" i="2"/>
  <c r="D1247" i="2"/>
  <c r="B1247" i="2"/>
  <c r="H1243" i="2"/>
  <c r="G1243" i="2"/>
  <c r="F1243" i="2"/>
  <c r="D1243" i="2"/>
  <c r="B1243" i="2"/>
  <c r="H1239" i="2"/>
  <c r="F1239" i="2"/>
  <c r="G1239" i="2"/>
  <c r="D1239" i="2"/>
  <c r="B1239" i="2"/>
  <c r="H1235" i="2"/>
  <c r="F1235" i="2"/>
  <c r="G1235" i="2"/>
  <c r="D1235" i="2"/>
  <c r="B1235" i="2"/>
  <c r="H1231" i="2"/>
  <c r="G1231" i="2"/>
  <c r="F1231" i="2"/>
  <c r="D1231" i="2"/>
  <c r="B1231" i="2"/>
  <c r="H1227" i="2"/>
  <c r="G1227" i="2"/>
  <c r="F1227" i="2"/>
  <c r="D1227" i="2"/>
  <c r="B1227" i="2"/>
  <c r="H1223" i="2"/>
  <c r="F1223" i="2"/>
  <c r="G1223" i="2"/>
  <c r="D1223" i="2"/>
  <c r="B1223" i="2"/>
  <c r="H1219" i="2"/>
  <c r="F1219" i="2"/>
  <c r="G1219" i="2"/>
  <c r="D1219" i="2"/>
  <c r="B1219" i="2"/>
  <c r="H1215" i="2"/>
  <c r="G1215" i="2"/>
  <c r="F1215" i="2"/>
  <c r="D1215" i="2"/>
  <c r="B1215" i="2"/>
  <c r="H1211" i="2"/>
  <c r="G1211" i="2"/>
  <c r="F1211" i="2"/>
  <c r="D1211" i="2"/>
  <c r="B1211" i="2"/>
  <c r="H1207" i="2"/>
  <c r="F1207" i="2"/>
  <c r="D1207" i="2"/>
  <c r="B1207" i="2"/>
  <c r="G1207" i="2"/>
  <c r="H1203" i="2"/>
  <c r="F1203" i="2"/>
  <c r="G1203" i="2"/>
  <c r="D1203" i="2"/>
  <c r="B1203" i="2"/>
  <c r="H1199" i="2"/>
  <c r="G1199" i="2"/>
  <c r="F1199" i="2"/>
  <c r="D1199" i="2"/>
  <c r="B1199" i="2"/>
  <c r="H1195" i="2"/>
  <c r="G1195" i="2"/>
  <c r="F1195" i="2"/>
  <c r="D1195" i="2"/>
  <c r="B1195" i="2"/>
  <c r="H1191" i="2"/>
  <c r="F1191" i="2"/>
  <c r="D1191" i="2"/>
  <c r="G1191" i="2"/>
  <c r="B1191" i="2"/>
  <c r="H1187" i="2"/>
  <c r="F1187" i="2"/>
  <c r="G1187" i="2"/>
  <c r="D1187" i="2"/>
  <c r="B1187" i="2"/>
  <c r="H1183" i="2"/>
  <c r="G1183" i="2"/>
  <c r="F1183" i="2"/>
  <c r="D1183" i="2"/>
  <c r="B1183" i="2"/>
  <c r="H1179" i="2"/>
  <c r="G1179" i="2"/>
  <c r="F1179" i="2"/>
  <c r="D1179" i="2"/>
  <c r="B1179" i="2"/>
  <c r="H1175" i="2"/>
  <c r="F1175" i="2"/>
  <c r="G1175" i="2"/>
  <c r="D1175" i="2"/>
  <c r="B1175" i="2"/>
  <c r="H1171" i="2"/>
  <c r="F1171" i="2"/>
  <c r="G1171" i="2"/>
  <c r="D1171" i="2"/>
  <c r="B1171" i="2"/>
  <c r="H1167" i="2"/>
  <c r="G1167" i="2"/>
  <c r="F1167" i="2"/>
  <c r="D1167" i="2"/>
  <c r="B1167" i="2"/>
  <c r="H1163" i="2"/>
  <c r="G1163" i="2"/>
  <c r="F1163" i="2"/>
  <c r="D1163" i="2"/>
  <c r="B1163" i="2"/>
  <c r="H1159" i="2"/>
  <c r="F1159" i="2"/>
  <c r="G1159" i="2"/>
  <c r="D1159" i="2"/>
  <c r="B1159" i="2"/>
  <c r="H1155" i="2"/>
  <c r="F1155" i="2"/>
  <c r="G1155" i="2"/>
  <c r="D1155" i="2"/>
  <c r="B1155" i="2"/>
  <c r="H1151" i="2"/>
  <c r="G1151" i="2"/>
  <c r="F1151" i="2"/>
  <c r="D1151" i="2"/>
  <c r="B1151" i="2"/>
  <c r="H1147" i="2"/>
  <c r="G1147" i="2"/>
  <c r="F1147" i="2"/>
  <c r="D1147" i="2"/>
  <c r="B1147" i="2"/>
  <c r="H1143" i="2"/>
  <c r="F1143" i="2"/>
  <c r="D1143" i="2"/>
  <c r="B1143" i="2"/>
  <c r="H1139" i="2"/>
  <c r="F1139" i="2"/>
  <c r="G1139" i="2"/>
  <c r="D1139" i="2"/>
  <c r="B1139" i="2"/>
  <c r="H1135" i="2"/>
  <c r="G1135" i="2"/>
  <c r="F1135" i="2"/>
  <c r="D1135" i="2"/>
  <c r="B1135" i="2"/>
  <c r="H1131" i="2"/>
  <c r="G1131" i="2"/>
  <c r="F1131" i="2"/>
  <c r="D1131" i="2"/>
  <c r="B1131" i="2"/>
  <c r="H1127" i="2"/>
  <c r="F1127" i="2"/>
  <c r="D1127" i="2"/>
  <c r="B1127" i="2"/>
  <c r="G1127" i="2"/>
  <c r="H1123" i="2"/>
  <c r="F1123" i="2"/>
  <c r="G1123" i="2"/>
  <c r="D1123" i="2"/>
  <c r="B1123" i="2"/>
  <c r="H1119" i="2"/>
  <c r="G1119" i="2"/>
  <c r="F1119" i="2"/>
  <c r="D1119" i="2"/>
  <c r="B1119" i="2"/>
  <c r="H1115" i="2"/>
  <c r="G1115" i="2"/>
  <c r="F1115" i="2"/>
  <c r="D1115" i="2"/>
  <c r="B1115" i="2"/>
  <c r="H1111" i="2"/>
  <c r="F1111" i="2"/>
  <c r="G1111" i="2"/>
  <c r="D1111" i="2"/>
  <c r="B1111" i="2"/>
  <c r="H1107" i="2"/>
  <c r="F1107" i="2"/>
  <c r="G1107" i="2"/>
  <c r="D1107" i="2"/>
  <c r="B1107" i="2"/>
  <c r="H1103" i="2"/>
  <c r="G1103" i="2"/>
  <c r="F1103" i="2"/>
  <c r="D1103" i="2"/>
  <c r="B1103" i="2"/>
  <c r="H1099" i="2"/>
  <c r="G1099" i="2"/>
  <c r="F1099" i="2"/>
  <c r="D1099" i="2"/>
  <c r="B1099" i="2"/>
  <c r="H1095" i="2"/>
  <c r="F1095" i="2"/>
  <c r="G1095" i="2"/>
  <c r="D1095" i="2"/>
  <c r="B1095" i="2"/>
  <c r="H1091" i="2"/>
  <c r="F1091" i="2"/>
  <c r="G1091" i="2"/>
  <c r="D1091" i="2"/>
  <c r="B1091" i="2"/>
  <c r="H1087" i="2"/>
  <c r="G1087" i="2"/>
  <c r="F1087" i="2"/>
  <c r="D1087" i="2"/>
  <c r="B1087" i="2"/>
  <c r="H1083" i="2"/>
  <c r="G1083" i="2"/>
  <c r="F1083" i="2"/>
  <c r="D1083" i="2"/>
  <c r="B1083" i="2"/>
  <c r="H1079" i="2"/>
  <c r="F1079" i="2"/>
  <c r="D1079" i="2"/>
  <c r="B1079" i="2"/>
  <c r="G1079" i="2"/>
  <c r="H1075" i="2"/>
  <c r="F1075" i="2"/>
  <c r="G1075" i="2"/>
  <c r="D1075" i="2"/>
  <c r="B1075" i="2"/>
  <c r="H1071" i="2"/>
  <c r="G1071" i="2"/>
  <c r="F1071" i="2"/>
  <c r="D1071" i="2"/>
  <c r="B1071" i="2"/>
  <c r="H1067" i="2"/>
  <c r="G1067" i="2"/>
  <c r="F1067" i="2"/>
  <c r="D1067" i="2"/>
  <c r="B1067" i="2"/>
  <c r="H1063" i="2"/>
  <c r="F1063" i="2"/>
  <c r="D1063" i="2"/>
  <c r="G1063" i="2"/>
  <c r="B1063" i="2"/>
  <c r="H1059" i="2"/>
  <c r="F1059" i="2"/>
  <c r="G1059" i="2"/>
  <c r="D1059" i="2"/>
  <c r="B1059" i="2"/>
  <c r="H1055" i="2"/>
  <c r="G1055" i="2"/>
  <c r="F1055" i="2"/>
  <c r="D1055" i="2"/>
  <c r="B1055" i="2"/>
  <c r="H1051" i="2"/>
  <c r="G1051" i="2"/>
  <c r="F1051" i="2"/>
  <c r="D1051" i="2"/>
  <c r="B1051" i="2"/>
  <c r="H1047" i="2"/>
  <c r="F1047" i="2"/>
  <c r="G1047" i="2"/>
  <c r="D1047" i="2"/>
  <c r="B1047" i="2"/>
  <c r="H1043" i="2"/>
  <c r="F1043" i="2"/>
  <c r="G1043" i="2"/>
  <c r="D1043" i="2"/>
  <c r="B1043" i="2"/>
  <c r="H1039" i="2"/>
  <c r="G1039" i="2"/>
  <c r="F1039" i="2"/>
  <c r="D1039" i="2"/>
  <c r="B1039" i="2"/>
  <c r="H1035" i="2"/>
  <c r="G1035" i="2"/>
  <c r="F1035" i="2"/>
  <c r="D1035" i="2"/>
  <c r="B1035" i="2"/>
  <c r="H1031" i="2"/>
  <c r="F1031" i="2"/>
  <c r="G1031" i="2"/>
  <c r="D1031" i="2"/>
  <c r="B1031" i="2"/>
  <c r="H1027" i="2"/>
  <c r="F1027" i="2"/>
  <c r="G1027" i="2"/>
  <c r="D1027" i="2"/>
  <c r="B1027" i="2"/>
  <c r="H1023" i="2"/>
  <c r="G1023" i="2"/>
  <c r="F1023" i="2"/>
  <c r="D1023" i="2"/>
  <c r="B1023" i="2"/>
  <c r="H1019" i="2"/>
  <c r="G1019" i="2"/>
  <c r="F1019" i="2"/>
  <c r="D1019" i="2"/>
  <c r="B1019" i="2"/>
  <c r="H1015" i="2"/>
  <c r="F1015" i="2"/>
  <c r="D1015" i="2"/>
  <c r="B1015" i="2"/>
  <c r="G1015" i="2"/>
  <c r="H1011" i="2"/>
  <c r="F1011" i="2"/>
  <c r="G1011" i="2"/>
  <c r="D1011" i="2"/>
  <c r="B1011" i="2"/>
  <c r="H1007" i="2"/>
  <c r="G1007" i="2"/>
  <c r="F1007" i="2"/>
  <c r="D1007" i="2"/>
  <c r="B1007" i="2"/>
  <c r="H1003" i="2"/>
  <c r="G1003" i="2"/>
  <c r="F1003" i="2"/>
  <c r="D1003" i="2"/>
  <c r="B1003" i="2"/>
  <c r="H999" i="2"/>
  <c r="F999" i="2"/>
  <c r="D999" i="2"/>
  <c r="B999" i="2"/>
  <c r="G999" i="2"/>
  <c r="H995" i="2"/>
  <c r="F995" i="2"/>
  <c r="G995" i="2"/>
  <c r="D995" i="2"/>
  <c r="B995" i="2"/>
  <c r="H991" i="2"/>
  <c r="G991" i="2"/>
  <c r="F991" i="2"/>
  <c r="D991" i="2"/>
  <c r="B991" i="2"/>
  <c r="H987" i="2"/>
  <c r="G987" i="2"/>
  <c r="F987" i="2"/>
  <c r="D987" i="2"/>
  <c r="B987" i="2"/>
  <c r="H983" i="2"/>
  <c r="G983" i="2"/>
  <c r="F983" i="2"/>
  <c r="D983" i="2"/>
  <c r="B983" i="2"/>
  <c r="H979" i="2"/>
  <c r="G979" i="2"/>
  <c r="F979" i="2"/>
  <c r="D979" i="2"/>
  <c r="B979" i="2"/>
  <c r="H975" i="2"/>
  <c r="G975" i="2"/>
  <c r="F975" i="2"/>
  <c r="D975" i="2"/>
  <c r="B975" i="2"/>
  <c r="H971" i="2"/>
  <c r="G971" i="2"/>
  <c r="F971" i="2"/>
  <c r="D971" i="2"/>
  <c r="B971" i="2"/>
  <c r="H967" i="2"/>
  <c r="G967" i="2"/>
  <c r="F967" i="2"/>
  <c r="D967" i="2"/>
  <c r="B967" i="2"/>
  <c r="H963" i="2"/>
  <c r="G963" i="2"/>
  <c r="F963" i="2"/>
  <c r="D963" i="2"/>
  <c r="B963" i="2"/>
  <c r="H959" i="2"/>
  <c r="G959" i="2"/>
  <c r="F959" i="2"/>
  <c r="D959" i="2"/>
  <c r="B959" i="2"/>
  <c r="H955" i="2"/>
  <c r="G955" i="2"/>
  <c r="F955" i="2"/>
  <c r="D955" i="2"/>
  <c r="B955" i="2"/>
  <c r="H951" i="2"/>
  <c r="G951" i="2"/>
  <c r="F951" i="2"/>
  <c r="D951" i="2"/>
  <c r="B951" i="2"/>
  <c r="H947" i="2"/>
  <c r="G947" i="2"/>
  <c r="F947" i="2"/>
  <c r="D947" i="2"/>
  <c r="B947" i="2"/>
  <c r="H943" i="2"/>
  <c r="G943" i="2"/>
  <c r="F943" i="2"/>
  <c r="D943" i="2"/>
  <c r="B943" i="2"/>
  <c r="H939" i="2"/>
  <c r="G939" i="2"/>
  <c r="F939" i="2"/>
  <c r="D939" i="2"/>
  <c r="B939" i="2"/>
  <c r="H935" i="2"/>
  <c r="G935" i="2"/>
  <c r="F935" i="2"/>
  <c r="D935" i="2"/>
  <c r="B935" i="2"/>
  <c r="H931" i="2"/>
  <c r="G931" i="2"/>
  <c r="F931" i="2"/>
  <c r="D931" i="2"/>
  <c r="B931" i="2"/>
  <c r="H927" i="2"/>
  <c r="G927" i="2"/>
  <c r="F927" i="2"/>
  <c r="D927" i="2"/>
  <c r="B927" i="2"/>
  <c r="H923" i="2"/>
  <c r="G923" i="2"/>
  <c r="F923" i="2"/>
  <c r="D923" i="2"/>
  <c r="B923" i="2"/>
  <c r="H919" i="2"/>
  <c r="G919" i="2"/>
  <c r="F919" i="2"/>
  <c r="D919" i="2"/>
  <c r="B919" i="2"/>
  <c r="H915" i="2"/>
  <c r="G915" i="2"/>
  <c r="F915" i="2"/>
  <c r="D915" i="2"/>
  <c r="B915" i="2"/>
  <c r="H911" i="2"/>
  <c r="G911" i="2"/>
  <c r="F911" i="2"/>
  <c r="D911" i="2"/>
  <c r="B911" i="2"/>
  <c r="H907" i="2"/>
  <c r="G907" i="2"/>
  <c r="F907" i="2"/>
  <c r="D907" i="2"/>
  <c r="B907" i="2"/>
  <c r="H903" i="2"/>
  <c r="G903" i="2"/>
  <c r="F903" i="2"/>
  <c r="D903" i="2"/>
  <c r="B903" i="2"/>
  <c r="H899" i="2"/>
  <c r="G899" i="2"/>
  <c r="F899" i="2"/>
  <c r="D899" i="2"/>
  <c r="B899" i="2"/>
  <c r="H895" i="2"/>
  <c r="G895" i="2"/>
  <c r="F895" i="2"/>
  <c r="D895" i="2"/>
  <c r="B895" i="2"/>
  <c r="H891" i="2"/>
  <c r="G891" i="2"/>
  <c r="F891" i="2"/>
  <c r="D891" i="2"/>
  <c r="B891" i="2"/>
  <c r="H887" i="2"/>
  <c r="G887" i="2"/>
  <c r="F887" i="2"/>
  <c r="D887" i="2"/>
  <c r="B887" i="2"/>
  <c r="H883" i="2"/>
  <c r="G883" i="2"/>
  <c r="F883" i="2"/>
  <c r="D883" i="2"/>
  <c r="B883" i="2"/>
  <c r="H879" i="2"/>
  <c r="G879" i="2"/>
  <c r="F879" i="2"/>
  <c r="D879" i="2"/>
  <c r="B879" i="2"/>
  <c r="H875" i="2"/>
  <c r="G875" i="2"/>
  <c r="F875" i="2"/>
  <c r="D875" i="2"/>
  <c r="B875" i="2"/>
  <c r="H871" i="2"/>
  <c r="G871" i="2"/>
  <c r="F871" i="2"/>
  <c r="D871" i="2"/>
  <c r="B871" i="2"/>
  <c r="H867" i="2"/>
  <c r="G867" i="2"/>
  <c r="F867" i="2"/>
  <c r="D867" i="2"/>
  <c r="B867" i="2"/>
  <c r="H863" i="2"/>
  <c r="G863" i="2"/>
  <c r="F863" i="2"/>
  <c r="D863" i="2"/>
  <c r="B863" i="2"/>
  <c r="H859" i="2"/>
  <c r="G859" i="2"/>
  <c r="F859" i="2"/>
  <c r="D859" i="2"/>
  <c r="B859" i="2"/>
  <c r="H855" i="2"/>
  <c r="G855" i="2"/>
  <c r="F855" i="2"/>
  <c r="D855" i="2"/>
  <c r="B855" i="2"/>
  <c r="H851" i="2"/>
  <c r="G851" i="2"/>
  <c r="F851" i="2"/>
  <c r="D851" i="2"/>
  <c r="B851" i="2"/>
  <c r="H847" i="2"/>
  <c r="G847" i="2"/>
  <c r="F847" i="2"/>
  <c r="D847" i="2"/>
  <c r="B847" i="2"/>
  <c r="H843" i="2"/>
  <c r="G843" i="2"/>
  <c r="F843" i="2"/>
  <c r="D843" i="2"/>
  <c r="B843" i="2"/>
  <c r="H839" i="2"/>
  <c r="G839" i="2"/>
  <c r="F839" i="2"/>
  <c r="D839" i="2"/>
  <c r="B839" i="2"/>
  <c r="H835" i="2"/>
  <c r="G835" i="2"/>
  <c r="F835" i="2"/>
  <c r="D835" i="2"/>
  <c r="B835" i="2"/>
  <c r="H831" i="2"/>
  <c r="G831" i="2"/>
  <c r="F831" i="2"/>
  <c r="D831" i="2"/>
  <c r="B831" i="2"/>
  <c r="H827" i="2"/>
  <c r="G827" i="2"/>
  <c r="F827" i="2"/>
  <c r="D827" i="2"/>
  <c r="B827" i="2"/>
  <c r="H823" i="2"/>
  <c r="G823" i="2"/>
  <c r="F823" i="2"/>
  <c r="D823" i="2"/>
  <c r="B823" i="2"/>
  <c r="H819" i="2"/>
  <c r="G819" i="2"/>
  <c r="F819" i="2"/>
  <c r="D819" i="2"/>
  <c r="B819" i="2"/>
  <c r="H815" i="2"/>
  <c r="G815" i="2"/>
  <c r="F815" i="2"/>
  <c r="D815" i="2"/>
  <c r="B815" i="2"/>
  <c r="H811" i="2"/>
  <c r="G811" i="2"/>
  <c r="F811" i="2"/>
  <c r="D811" i="2"/>
  <c r="B811" i="2"/>
  <c r="H807" i="2"/>
  <c r="G807" i="2"/>
  <c r="F807" i="2"/>
  <c r="D807" i="2"/>
  <c r="B807" i="2"/>
  <c r="H803" i="2"/>
  <c r="G803" i="2"/>
  <c r="F803" i="2"/>
  <c r="D803" i="2"/>
  <c r="B803" i="2"/>
  <c r="H799" i="2"/>
  <c r="G799" i="2"/>
  <c r="F799" i="2"/>
  <c r="D799" i="2"/>
  <c r="B799" i="2"/>
  <c r="H795" i="2"/>
  <c r="G795" i="2"/>
  <c r="F795" i="2"/>
  <c r="D795" i="2"/>
  <c r="B795" i="2"/>
  <c r="B2943" i="2"/>
  <c r="B2901" i="2"/>
  <c r="B2879" i="2"/>
  <c r="B2837" i="2"/>
  <c r="B2815" i="2"/>
  <c r="B2773" i="2"/>
  <c r="B2751" i="2"/>
  <c r="B2709" i="2"/>
  <c r="B2687" i="2"/>
  <c r="B2645" i="2"/>
  <c r="B2623" i="2"/>
  <c r="B2581" i="2"/>
  <c r="B2559" i="2"/>
  <c r="B117" i="2"/>
  <c r="D2940" i="2"/>
  <c r="D2897" i="2"/>
  <c r="D2812" i="2"/>
  <c r="D2769" i="2"/>
  <c r="D2684" i="2"/>
  <c r="D2641" i="2"/>
  <c r="D2556" i="2"/>
  <c r="D2513" i="2"/>
  <c r="D2428" i="2"/>
  <c r="D2385" i="2"/>
  <c r="D2300" i="2"/>
  <c r="D2257" i="2"/>
  <c r="D2065" i="2"/>
  <c r="D1980" i="2"/>
  <c r="D1809" i="2"/>
  <c r="D1724" i="2"/>
  <c r="D1549" i="2"/>
  <c r="D1421" i="2"/>
  <c r="D1293" i="2"/>
  <c r="D1165" i="2"/>
  <c r="D1037" i="2"/>
  <c r="D909" i="2"/>
  <c r="D781" i="2"/>
  <c r="D653" i="2"/>
  <c r="D525" i="2"/>
  <c r="D397" i="2"/>
  <c r="D269" i="2"/>
  <c r="D141" i="2"/>
  <c r="D13" i="2"/>
  <c r="F2837" i="2"/>
  <c r="F2709" i="2"/>
  <c r="F2581" i="2"/>
  <c r="F2453" i="2"/>
  <c r="F2325" i="2"/>
  <c r="F2197" i="2"/>
  <c r="F2069" i="2"/>
  <c r="F1813" i="2"/>
  <c r="F1685" i="2"/>
  <c r="F1429" i="2"/>
  <c r="F1221" i="2"/>
  <c r="F957" i="2"/>
  <c r="F445" i="2"/>
  <c r="G2885" i="2"/>
  <c r="G2373" i="2"/>
  <c r="G1655" i="2"/>
  <c r="H2953" i="2"/>
  <c r="G2953" i="2"/>
  <c r="F2953" i="2"/>
  <c r="D2953" i="2"/>
  <c r="B2953" i="2"/>
  <c r="H2941" i="2"/>
  <c r="G2941" i="2"/>
  <c r="D2941" i="2"/>
  <c r="F2941" i="2"/>
  <c r="B2941" i="2"/>
  <c r="H2925" i="2"/>
  <c r="G2925" i="2"/>
  <c r="D2925" i="2"/>
  <c r="B2925" i="2"/>
  <c r="F2925" i="2"/>
  <c r="H2909" i="2"/>
  <c r="G2909" i="2"/>
  <c r="D2909" i="2"/>
  <c r="F2909" i="2"/>
  <c r="B2909" i="2"/>
  <c r="H2893" i="2"/>
  <c r="G2893" i="2"/>
  <c r="D2893" i="2"/>
  <c r="B2893" i="2"/>
  <c r="F2893" i="2"/>
  <c r="H2877" i="2"/>
  <c r="G2877" i="2"/>
  <c r="D2877" i="2"/>
  <c r="F2877" i="2"/>
  <c r="B2877" i="2"/>
  <c r="H2857" i="2"/>
  <c r="G2857" i="2"/>
  <c r="F2857" i="2"/>
  <c r="D2857" i="2"/>
  <c r="B2857" i="2"/>
  <c r="H2841" i="2"/>
  <c r="G2841" i="2"/>
  <c r="F2841" i="2"/>
  <c r="D2841" i="2"/>
  <c r="B2841" i="2"/>
  <c r="H2825" i="2"/>
  <c r="G2825" i="2"/>
  <c r="F2825" i="2"/>
  <c r="D2825" i="2"/>
  <c r="B2825" i="2"/>
  <c r="H2809" i="2"/>
  <c r="G2809" i="2"/>
  <c r="F2809" i="2"/>
  <c r="D2809" i="2"/>
  <c r="B2809" i="2"/>
  <c r="H2797" i="2"/>
  <c r="G2797" i="2"/>
  <c r="D2797" i="2"/>
  <c r="B2797" i="2"/>
  <c r="F2797" i="2"/>
  <c r="H2781" i="2"/>
  <c r="G2781" i="2"/>
  <c r="D2781" i="2"/>
  <c r="F2781" i="2"/>
  <c r="B2781" i="2"/>
  <c r="H2761" i="2"/>
  <c r="G2761" i="2"/>
  <c r="F2761" i="2"/>
  <c r="D2761" i="2"/>
  <c r="B2761" i="2"/>
  <c r="H2745" i="2"/>
  <c r="G2745" i="2"/>
  <c r="F2745" i="2"/>
  <c r="D2745" i="2"/>
  <c r="B2745" i="2"/>
  <c r="H2729" i="2"/>
  <c r="G2729" i="2"/>
  <c r="F2729" i="2"/>
  <c r="D2729" i="2"/>
  <c r="B2729" i="2"/>
  <c r="H2713" i="2"/>
  <c r="G2713" i="2"/>
  <c r="F2713" i="2"/>
  <c r="D2713" i="2"/>
  <c r="B2713" i="2"/>
  <c r="G2697" i="2"/>
  <c r="H2697" i="2"/>
  <c r="F2697" i="2"/>
  <c r="D2697" i="2"/>
  <c r="B2697" i="2"/>
  <c r="H2681" i="2"/>
  <c r="G2681" i="2"/>
  <c r="F2681" i="2"/>
  <c r="D2681" i="2"/>
  <c r="B2681" i="2"/>
  <c r="H2665" i="2"/>
  <c r="G2665" i="2"/>
  <c r="F2665" i="2"/>
  <c r="D2665" i="2"/>
  <c r="B2665" i="2"/>
  <c r="H2653" i="2"/>
  <c r="G2653" i="2"/>
  <c r="D2653" i="2"/>
  <c r="F2653" i="2"/>
  <c r="B2653" i="2"/>
  <c r="H2637" i="2"/>
  <c r="G2637" i="2"/>
  <c r="D2637" i="2"/>
  <c r="B2637" i="2"/>
  <c r="F2637" i="2"/>
  <c r="H2621" i="2"/>
  <c r="G2621" i="2"/>
  <c r="D2621" i="2"/>
  <c r="F2621" i="2"/>
  <c r="B2621" i="2"/>
  <c r="H2605" i="2"/>
  <c r="G2605" i="2"/>
  <c r="D2605" i="2"/>
  <c r="B2605" i="2"/>
  <c r="F2605" i="2"/>
  <c r="H2589" i="2"/>
  <c r="G2589" i="2"/>
  <c r="D2589" i="2"/>
  <c r="F2589" i="2"/>
  <c r="B2589" i="2"/>
  <c r="H2569" i="2"/>
  <c r="G2569" i="2"/>
  <c r="F2569" i="2"/>
  <c r="D2569" i="2"/>
  <c r="B2569" i="2"/>
  <c r="H2553" i="2"/>
  <c r="G2553" i="2"/>
  <c r="F2553" i="2"/>
  <c r="D2553" i="2"/>
  <c r="B2553" i="2"/>
  <c r="H2533" i="2"/>
  <c r="G2533" i="2"/>
  <c r="F2533" i="2"/>
  <c r="D2533" i="2"/>
  <c r="H2517" i="2"/>
  <c r="G2517" i="2"/>
  <c r="D2517" i="2"/>
  <c r="H2501" i="2"/>
  <c r="F2501" i="2"/>
  <c r="D2501" i="2"/>
  <c r="H2485" i="2"/>
  <c r="G2485" i="2"/>
  <c r="D2485" i="2"/>
  <c r="B2485" i="2"/>
  <c r="H2469" i="2"/>
  <c r="F2469" i="2"/>
  <c r="G2469" i="2"/>
  <c r="D2469" i="2"/>
  <c r="B2469" i="2"/>
  <c r="H2457" i="2"/>
  <c r="G2457" i="2"/>
  <c r="F2457" i="2"/>
  <c r="D2457" i="2"/>
  <c r="B2457" i="2"/>
  <c r="G2441" i="2"/>
  <c r="H2441" i="2"/>
  <c r="F2441" i="2"/>
  <c r="D2441" i="2"/>
  <c r="B2441" i="2"/>
  <c r="H2421" i="2"/>
  <c r="G2421" i="2"/>
  <c r="D2421" i="2"/>
  <c r="B2421" i="2"/>
  <c r="H2405" i="2"/>
  <c r="G2405" i="2"/>
  <c r="F2405" i="2"/>
  <c r="D2405" i="2"/>
  <c r="B2405" i="2"/>
  <c r="H2389" i="2"/>
  <c r="G2389" i="2"/>
  <c r="D2389" i="2"/>
  <c r="B2389" i="2"/>
  <c r="H2377" i="2"/>
  <c r="G2377" i="2"/>
  <c r="F2377" i="2"/>
  <c r="D2377" i="2"/>
  <c r="B2377" i="2"/>
  <c r="H2361" i="2"/>
  <c r="G2361" i="2"/>
  <c r="F2361" i="2"/>
  <c r="D2361" i="2"/>
  <c r="B2361" i="2"/>
  <c r="H2345" i="2"/>
  <c r="G2345" i="2"/>
  <c r="F2345" i="2"/>
  <c r="D2345" i="2"/>
  <c r="B2345" i="2"/>
  <c r="H2329" i="2"/>
  <c r="G2329" i="2"/>
  <c r="F2329" i="2"/>
  <c r="D2329" i="2"/>
  <c r="B2329" i="2"/>
  <c r="H2321" i="2"/>
  <c r="G2321" i="2"/>
  <c r="F2321" i="2"/>
  <c r="B2321" i="2"/>
  <c r="H2305" i="2"/>
  <c r="F2305" i="2"/>
  <c r="G2305" i="2"/>
  <c r="B2305" i="2"/>
  <c r="D2305" i="2"/>
  <c r="H2289" i="2"/>
  <c r="G2289" i="2"/>
  <c r="F2289" i="2"/>
  <c r="B2289" i="2"/>
  <c r="H2277" i="2"/>
  <c r="G2277" i="2"/>
  <c r="F2277" i="2"/>
  <c r="D2277" i="2"/>
  <c r="B2277" i="2"/>
  <c r="H2261" i="2"/>
  <c r="G2261" i="2"/>
  <c r="D2261" i="2"/>
  <c r="B2261" i="2"/>
  <c r="H2249" i="2"/>
  <c r="G2249" i="2"/>
  <c r="F2249" i="2"/>
  <c r="D2249" i="2"/>
  <c r="B2249" i="2"/>
  <c r="H2237" i="2"/>
  <c r="G2237" i="2"/>
  <c r="D2237" i="2"/>
  <c r="F2237" i="2"/>
  <c r="B2237" i="2"/>
  <c r="H2225" i="2"/>
  <c r="G2225" i="2"/>
  <c r="F2225" i="2"/>
  <c r="B2225" i="2"/>
  <c r="H2209" i="2"/>
  <c r="F2209" i="2"/>
  <c r="G2209" i="2"/>
  <c r="B2209" i="2"/>
  <c r="D2209" i="2"/>
  <c r="H2205" i="2"/>
  <c r="G2205" i="2"/>
  <c r="D2205" i="2"/>
  <c r="F2205" i="2"/>
  <c r="B2205" i="2"/>
  <c r="H2185" i="2"/>
  <c r="G2185" i="2"/>
  <c r="F2185" i="2"/>
  <c r="D2185" i="2"/>
  <c r="B2185" i="2"/>
  <c r="H2173" i="2"/>
  <c r="G2173" i="2"/>
  <c r="D2173" i="2"/>
  <c r="F2173" i="2"/>
  <c r="B2173" i="2"/>
  <c r="H2157" i="2"/>
  <c r="G2157" i="2"/>
  <c r="D2157" i="2"/>
  <c r="F2157" i="2"/>
  <c r="B2157" i="2"/>
  <c r="H2137" i="2"/>
  <c r="G2137" i="2"/>
  <c r="F2137" i="2"/>
  <c r="D2137" i="2"/>
  <c r="B2137" i="2"/>
  <c r="H2121" i="2"/>
  <c r="G2121" i="2"/>
  <c r="F2121" i="2"/>
  <c r="D2121" i="2"/>
  <c r="B2121" i="2"/>
  <c r="H2109" i="2"/>
  <c r="G2109" i="2"/>
  <c r="D2109" i="2"/>
  <c r="F2109" i="2"/>
  <c r="B2109" i="2"/>
  <c r="H2089" i="2"/>
  <c r="G2089" i="2"/>
  <c r="F2089" i="2"/>
  <c r="D2089" i="2"/>
  <c r="B2089" i="2"/>
  <c r="H2073" i="2"/>
  <c r="G2073" i="2"/>
  <c r="F2073" i="2"/>
  <c r="D2073" i="2"/>
  <c r="B2073" i="2"/>
  <c r="H2057" i="2"/>
  <c r="G2057" i="2"/>
  <c r="F2057" i="2"/>
  <c r="D2057" i="2"/>
  <c r="B2057" i="2"/>
  <c r="H2045" i="2"/>
  <c r="G2045" i="2"/>
  <c r="D2045" i="2"/>
  <c r="F2045" i="2"/>
  <c r="B2045" i="2"/>
  <c r="H2029" i="2"/>
  <c r="G2029" i="2"/>
  <c r="D2029" i="2"/>
  <c r="F2029" i="2"/>
  <c r="B2029" i="2"/>
  <c r="H2013" i="2"/>
  <c r="G2013" i="2"/>
  <c r="D2013" i="2"/>
  <c r="F2013" i="2"/>
  <c r="B2013" i="2"/>
  <c r="H1993" i="2"/>
  <c r="G1993" i="2"/>
  <c r="F1993" i="2"/>
  <c r="D1993" i="2"/>
  <c r="B1993" i="2"/>
  <c r="H1977" i="2"/>
  <c r="G1977" i="2"/>
  <c r="F1977" i="2"/>
  <c r="D1977" i="2"/>
  <c r="B1977" i="2"/>
  <c r="H1961" i="2"/>
  <c r="G1961" i="2"/>
  <c r="F1961" i="2"/>
  <c r="D1961" i="2"/>
  <c r="B1961" i="2"/>
  <c r="G1941" i="2"/>
  <c r="H1941" i="2"/>
  <c r="D1941" i="2"/>
  <c r="B1941" i="2"/>
  <c r="H1929" i="2"/>
  <c r="G1929" i="2"/>
  <c r="F1929" i="2"/>
  <c r="D1929" i="2"/>
  <c r="B1929" i="2"/>
  <c r="H1913" i="2"/>
  <c r="G1913" i="2"/>
  <c r="F1913" i="2"/>
  <c r="D1913" i="2"/>
  <c r="B1913" i="2"/>
  <c r="H1893" i="2"/>
  <c r="G1893" i="2"/>
  <c r="D1893" i="2"/>
  <c r="F1893" i="2"/>
  <c r="B1893" i="2"/>
  <c r="H1877" i="2"/>
  <c r="G1877" i="2"/>
  <c r="D1877" i="2"/>
  <c r="B1877" i="2"/>
  <c r="H1861" i="2"/>
  <c r="G1861" i="2"/>
  <c r="D1861" i="2"/>
  <c r="F1861" i="2"/>
  <c r="B1861" i="2"/>
  <c r="G1845" i="2"/>
  <c r="H1845" i="2"/>
  <c r="D1845" i="2"/>
  <c r="B1845" i="2"/>
  <c r="H1833" i="2"/>
  <c r="G1833" i="2"/>
  <c r="F1833" i="2"/>
  <c r="D1833" i="2"/>
  <c r="B1833" i="2"/>
  <c r="H1817" i="2"/>
  <c r="G1817" i="2"/>
  <c r="F1817" i="2"/>
  <c r="D1817" i="2"/>
  <c r="B1817" i="2"/>
  <c r="H1801" i="2"/>
  <c r="G1801" i="2"/>
  <c r="F1801" i="2"/>
  <c r="D1801" i="2"/>
  <c r="B1801" i="2"/>
  <c r="H1781" i="2"/>
  <c r="G1781" i="2"/>
  <c r="D1781" i="2"/>
  <c r="B1781" i="2"/>
  <c r="H1769" i="2"/>
  <c r="G1769" i="2"/>
  <c r="F1769" i="2"/>
  <c r="D1769" i="2"/>
  <c r="B1769" i="2"/>
  <c r="H1757" i="2"/>
  <c r="G1757" i="2"/>
  <c r="D1757" i="2"/>
  <c r="F1757" i="2"/>
  <c r="B1757" i="2"/>
  <c r="H1745" i="2"/>
  <c r="G1745" i="2"/>
  <c r="F1745" i="2"/>
  <c r="B1745" i="2"/>
  <c r="H1729" i="2"/>
  <c r="G1729" i="2"/>
  <c r="F1729" i="2"/>
  <c r="D1729" i="2"/>
  <c r="B1729" i="2"/>
  <c r="H1709" i="2"/>
  <c r="G1709" i="2"/>
  <c r="D1709" i="2"/>
  <c r="F1709" i="2"/>
  <c r="B1709" i="2"/>
  <c r="H1693" i="2"/>
  <c r="G1693" i="2"/>
  <c r="D1693" i="2"/>
  <c r="F1693" i="2"/>
  <c r="B1693" i="2"/>
  <c r="H1673" i="2"/>
  <c r="G1673" i="2"/>
  <c r="F1673" i="2"/>
  <c r="D1673" i="2"/>
  <c r="B1673" i="2"/>
  <c r="H1657" i="2"/>
  <c r="G1657" i="2"/>
  <c r="F1657" i="2"/>
  <c r="D1657" i="2"/>
  <c r="B1657" i="2"/>
  <c r="H1645" i="2"/>
  <c r="G1645" i="2"/>
  <c r="D1645" i="2"/>
  <c r="F1645" i="2"/>
  <c r="B1645" i="2"/>
  <c r="G1625" i="2"/>
  <c r="H1625" i="2"/>
  <c r="F1625" i="2"/>
  <c r="D1625" i="2"/>
  <c r="B1625" i="2"/>
  <c r="H1613" i="2"/>
  <c r="G1613" i="2"/>
  <c r="D1613" i="2"/>
  <c r="F1613" i="2"/>
  <c r="B1613" i="2"/>
  <c r="H1601" i="2"/>
  <c r="G1601" i="2"/>
  <c r="F1601" i="2"/>
  <c r="D1601" i="2"/>
  <c r="B1601" i="2"/>
  <c r="H1589" i="2"/>
  <c r="G1589" i="2"/>
  <c r="D1589" i="2"/>
  <c r="B1589" i="2"/>
  <c r="H1573" i="2"/>
  <c r="G1573" i="2"/>
  <c r="D1573" i="2"/>
  <c r="F1573" i="2"/>
  <c r="B1573" i="2"/>
  <c r="H1557" i="2"/>
  <c r="G1557" i="2"/>
  <c r="D1557" i="2"/>
  <c r="B1557" i="2"/>
  <c r="H1545" i="2"/>
  <c r="G1545" i="2"/>
  <c r="F1545" i="2"/>
  <c r="D1545" i="2"/>
  <c r="B1545" i="2"/>
  <c r="H1537" i="2"/>
  <c r="G1537" i="2"/>
  <c r="F1537" i="2"/>
  <c r="D1537" i="2"/>
  <c r="B1537" i="2"/>
  <c r="H1517" i="2"/>
  <c r="G1517" i="2"/>
  <c r="F1517" i="2"/>
  <c r="B1517" i="2"/>
  <c r="H1497" i="2"/>
  <c r="G1497" i="2"/>
  <c r="F1497" i="2"/>
  <c r="D1497" i="2"/>
  <c r="B1497" i="2"/>
  <c r="H1481" i="2"/>
  <c r="G1481" i="2"/>
  <c r="F1481" i="2"/>
  <c r="D1481" i="2"/>
  <c r="B1481" i="2"/>
  <c r="H1469" i="2"/>
  <c r="G1469" i="2"/>
  <c r="F1469" i="2"/>
  <c r="D1469" i="2"/>
  <c r="B1469" i="2"/>
  <c r="H1449" i="2"/>
  <c r="G1449" i="2"/>
  <c r="F1449" i="2"/>
  <c r="D1449" i="2"/>
  <c r="B1449" i="2"/>
  <c r="H1425" i="2"/>
  <c r="G1425" i="2"/>
  <c r="F1425" i="2"/>
  <c r="D1425" i="2"/>
  <c r="B1425" i="2"/>
  <c r="H1409" i="2"/>
  <c r="G1409" i="2"/>
  <c r="F1409" i="2"/>
  <c r="D1409" i="2"/>
  <c r="B1409" i="2"/>
  <c r="H1397" i="2"/>
  <c r="G1397" i="2"/>
  <c r="D1397" i="2"/>
  <c r="B1397" i="2"/>
  <c r="H1381" i="2"/>
  <c r="G1381" i="2"/>
  <c r="F1381" i="2"/>
  <c r="D1381" i="2"/>
  <c r="B1381" i="2"/>
  <c r="H1361" i="2"/>
  <c r="G1361" i="2"/>
  <c r="F1361" i="2"/>
  <c r="D1361" i="2"/>
  <c r="B1361" i="2"/>
  <c r="H1337" i="2"/>
  <c r="G1337" i="2"/>
  <c r="F1337" i="2"/>
  <c r="D1337" i="2"/>
  <c r="B1337" i="2"/>
  <c r="H1273" i="2"/>
  <c r="G1273" i="2"/>
  <c r="F1273" i="2"/>
  <c r="D1273" i="2"/>
  <c r="B1273" i="2"/>
  <c r="H1045" i="2"/>
  <c r="G1045" i="2"/>
  <c r="F1045" i="2"/>
  <c r="D1045" i="2"/>
  <c r="B1045" i="2"/>
  <c r="H325" i="2"/>
  <c r="G325" i="2"/>
  <c r="F325" i="2"/>
  <c r="D325" i="2"/>
  <c r="B325" i="2"/>
  <c r="H2" i="2"/>
  <c r="G2" i="2"/>
  <c r="F2" i="2"/>
  <c r="D2" i="2"/>
  <c r="B2" i="2"/>
  <c r="H2950" i="2"/>
  <c r="G2950" i="2"/>
  <c r="F2950" i="2"/>
  <c r="B2950" i="2"/>
  <c r="H2946" i="2"/>
  <c r="G2946" i="2"/>
  <c r="F2946" i="2"/>
  <c r="D2946" i="2"/>
  <c r="B2946" i="2"/>
  <c r="G2942" i="2"/>
  <c r="H2942" i="2"/>
  <c r="F2942" i="2"/>
  <c r="D2942" i="2"/>
  <c r="B2942" i="2"/>
  <c r="H2938" i="2"/>
  <c r="G2938" i="2"/>
  <c r="F2938" i="2"/>
  <c r="D2938" i="2"/>
  <c r="H2934" i="2"/>
  <c r="G2934" i="2"/>
  <c r="F2934" i="2"/>
  <c r="B2934" i="2"/>
  <c r="D2934" i="2"/>
  <c r="H2930" i="2"/>
  <c r="G2930" i="2"/>
  <c r="F2930" i="2"/>
  <c r="D2930" i="2"/>
  <c r="B2930" i="2"/>
  <c r="G2926" i="2"/>
  <c r="H2926" i="2"/>
  <c r="F2926" i="2"/>
  <c r="D2926" i="2"/>
  <c r="B2926" i="2"/>
  <c r="H2922" i="2"/>
  <c r="G2922" i="2"/>
  <c r="F2922" i="2"/>
  <c r="D2922" i="2"/>
  <c r="H2918" i="2"/>
  <c r="G2918" i="2"/>
  <c r="F2918" i="2"/>
  <c r="B2918" i="2"/>
  <c r="H2914" i="2"/>
  <c r="G2914" i="2"/>
  <c r="F2914" i="2"/>
  <c r="D2914" i="2"/>
  <c r="B2914" i="2"/>
  <c r="H2910" i="2"/>
  <c r="G2910" i="2"/>
  <c r="F2910" i="2"/>
  <c r="D2910" i="2"/>
  <c r="B2910" i="2"/>
  <c r="H2906" i="2"/>
  <c r="G2906" i="2"/>
  <c r="F2906" i="2"/>
  <c r="D2906" i="2"/>
  <c r="H2902" i="2"/>
  <c r="G2902" i="2"/>
  <c r="F2902" i="2"/>
  <c r="B2902" i="2"/>
  <c r="D2902" i="2"/>
  <c r="H2898" i="2"/>
  <c r="G2898" i="2"/>
  <c r="F2898" i="2"/>
  <c r="D2898" i="2"/>
  <c r="B2898" i="2"/>
  <c r="G2894" i="2"/>
  <c r="H2894" i="2"/>
  <c r="F2894" i="2"/>
  <c r="D2894" i="2"/>
  <c r="B2894" i="2"/>
  <c r="H2890" i="2"/>
  <c r="G2890" i="2"/>
  <c r="F2890" i="2"/>
  <c r="D2890" i="2"/>
  <c r="H2886" i="2"/>
  <c r="G2886" i="2"/>
  <c r="F2886" i="2"/>
  <c r="B2886" i="2"/>
  <c r="H2882" i="2"/>
  <c r="G2882" i="2"/>
  <c r="F2882" i="2"/>
  <c r="D2882" i="2"/>
  <c r="B2882" i="2"/>
  <c r="G2878" i="2"/>
  <c r="H2878" i="2"/>
  <c r="F2878" i="2"/>
  <c r="D2878" i="2"/>
  <c r="B2878" i="2"/>
  <c r="H2874" i="2"/>
  <c r="G2874" i="2"/>
  <c r="F2874" i="2"/>
  <c r="D2874" i="2"/>
  <c r="H2870" i="2"/>
  <c r="G2870" i="2"/>
  <c r="F2870" i="2"/>
  <c r="B2870" i="2"/>
  <c r="D2870" i="2"/>
  <c r="H2866" i="2"/>
  <c r="G2866" i="2"/>
  <c r="F2866" i="2"/>
  <c r="D2866" i="2"/>
  <c r="B2866" i="2"/>
  <c r="G2862" i="2"/>
  <c r="H2862" i="2"/>
  <c r="F2862" i="2"/>
  <c r="D2862" i="2"/>
  <c r="B2862" i="2"/>
  <c r="H2858" i="2"/>
  <c r="G2858" i="2"/>
  <c r="F2858" i="2"/>
  <c r="D2858" i="2"/>
  <c r="H2854" i="2"/>
  <c r="G2854" i="2"/>
  <c r="F2854" i="2"/>
  <c r="B2854" i="2"/>
  <c r="H2850" i="2"/>
  <c r="G2850" i="2"/>
  <c r="F2850" i="2"/>
  <c r="D2850" i="2"/>
  <c r="B2850" i="2"/>
  <c r="H2846" i="2"/>
  <c r="G2846" i="2"/>
  <c r="F2846" i="2"/>
  <c r="D2846" i="2"/>
  <c r="B2846" i="2"/>
  <c r="H2842" i="2"/>
  <c r="G2842" i="2"/>
  <c r="F2842" i="2"/>
  <c r="D2842" i="2"/>
  <c r="H2838" i="2"/>
  <c r="G2838" i="2"/>
  <c r="F2838" i="2"/>
  <c r="B2838" i="2"/>
  <c r="D2838" i="2"/>
  <c r="H2834" i="2"/>
  <c r="G2834" i="2"/>
  <c r="F2834" i="2"/>
  <c r="D2834" i="2"/>
  <c r="B2834" i="2"/>
  <c r="G2830" i="2"/>
  <c r="F2830" i="2"/>
  <c r="H2830" i="2"/>
  <c r="D2830" i="2"/>
  <c r="B2830" i="2"/>
  <c r="H2826" i="2"/>
  <c r="G2826" i="2"/>
  <c r="F2826" i="2"/>
  <c r="D2826" i="2"/>
  <c r="H2822" i="2"/>
  <c r="G2822" i="2"/>
  <c r="F2822" i="2"/>
  <c r="B2822" i="2"/>
  <c r="H2818" i="2"/>
  <c r="G2818" i="2"/>
  <c r="F2818" i="2"/>
  <c r="D2818" i="2"/>
  <c r="B2818" i="2"/>
  <c r="G2814" i="2"/>
  <c r="H2814" i="2"/>
  <c r="F2814" i="2"/>
  <c r="D2814" i="2"/>
  <c r="B2814" i="2"/>
  <c r="H2810" i="2"/>
  <c r="G2810" i="2"/>
  <c r="F2810" i="2"/>
  <c r="D2810" i="2"/>
  <c r="H2806" i="2"/>
  <c r="G2806" i="2"/>
  <c r="F2806" i="2"/>
  <c r="B2806" i="2"/>
  <c r="D2806" i="2"/>
  <c r="H2802" i="2"/>
  <c r="G2802" i="2"/>
  <c r="F2802" i="2"/>
  <c r="D2802" i="2"/>
  <c r="B2802" i="2"/>
  <c r="H2798" i="2"/>
  <c r="G2798" i="2"/>
  <c r="F2798" i="2"/>
  <c r="D2798" i="2"/>
  <c r="B2798" i="2"/>
  <c r="H2794" i="2"/>
  <c r="G2794" i="2"/>
  <c r="F2794" i="2"/>
  <c r="D2794" i="2"/>
  <c r="H2790" i="2"/>
  <c r="G2790" i="2"/>
  <c r="F2790" i="2"/>
  <c r="B2790" i="2"/>
  <c r="H2786" i="2"/>
  <c r="G2786" i="2"/>
  <c r="F2786" i="2"/>
  <c r="D2786" i="2"/>
  <c r="B2786" i="2"/>
  <c r="H2782" i="2"/>
  <c r="G2782" i="2"/>
  <c r="F2782" i="2"/>
  <c r="D2782" i="2"/>
  <c r="B2782" i="2"/>
  <c r="H2778" i="2"/>
  <c r="G2778" i="2"/>
  <c r="F2778" i="2"/>
  <c r="D2778" i="2"/>
  <c r="H2774" i="2"/>
  <c r="G2774" i="2"/>
  <c r="F2774" i="2"/>
  <c r="B2774" i="2"/>
  <c r="D2774" i="2"/>
  <c r="H2770" i="2"/>
  <c r="G2770" i="2"/>
  <c r="F2770" i="2"/>
  <c r="D2770" i="2"/>
  <c r="B2770" i="2"/>
  <c r="H2766" i="2"/>
  <c r="G2766" i="2"/>
  <c r="F2766" i="2"/>
  <c r="D2766" i="2"/>
  <c r="B2766" i="2"/>
  <c r="H2762" i="2"/>
  <c r="G2762" i="2"/>
  <c r="F2762" i="2"/>
  <c r="D2762" i="2"/>
  <c r="H2758" i="2"/>
  <c r="G2758" i="2"/>
  <c r="F2758" i="2"/>
  <c r="B2758" i="2"/>
  <c r="H2754" i="2"/>
  <c r="G2754" i="2"/>
  <c r="F2754" i="2"/>
  <c r="D2754" i="2"/>
  <c r="B2754" i="2"/>
  <c r="H2750" i="2"/>
  <c r="G2750" i="2"/>
  <c r="F2750" i="2"/>
  <c r="D2750" i="2"/>
  <c r="B2750" i="2"/>
  <c r="H2746" i="2"/>
  <c r="G2746" i="2"/>
  <c r="F2746" i="2"/>
  <c r="D2746" i="2"/>
  <c r="H2742" i="2"/>
  <c r="G2742" i="2"/>
  <c r="F2742" i="2"/>
  <c r="B2742" i="2"/>
  <c r="D2742" i="2"/>
  <c r="H2738" i="2"/>
  <c r="G2738" i="2"/>
  <c r="F2738" i="2"/>
  <c r="D2738" i="2"/>
  <c r="B2738" i="2"/>
  <c r="H2734" i="2"/>
  <c r="G2734" i="2"/>
  <c r="F2734" i="2"/>
  <c r="D2734" i="2"/>
  <c r="B2734" i="2"/>
  <c r="H2730" i="2"/>
  <c r="G2730" i="2"/>
  <c r="F2730" i="2"/>
  <c r="D2730" i="2"/>
  <c r="H2726" i="2"/>
  <c r="G2726" i="2"/>
  <c r="F2726" i="2"/>
  <c r="B2726" i="2"/>
  <c r="H2722" i="2"/>
  <c r="G2722" i="2"/>
  <c r="F2722" i="2"/>
  <c r="D2722" i="2"/>
  <c r="B2722" i="2"/>
  <c r="H2718" i="2"/>
  <c r="G2718" i="2"/>
  <c r="F2718" i="2"/>
  <c r="D2718" i="2"/>
  <c r="B2718" i="2"/>
  <c r="H2714" i="2"/>
  <c r="G2714" i="2"/>
  <c r="F2714" i="2"/>
  <c r="D2714" i="2"/>
  <c r="H2710" i="2"/>
  <c r="G2710" i="2"/>
  <c r="F2710" i="2"/>
  <c r="B2710" i="2"/>
  <c r="D2710" i="2"/>
  <c r="H2706" i="2"/>
  <c r="G2706" i="2"/>
  <c r="F2706" i="2"/>
  <c r="D2706" i="2"/>
  <c r="B2706" i="2"/>
  <c r="H2702" i="2"/>
  <c r="G2702" i="2"/>
  <c r="F2702" i="2"/>
  <c r="D2702" i="2"/>
  <c r="B2702" i="2"/>
  <c r="H2698" i="2"/>
  <c r="G2698" i="2"/>
  <c r="F2698" i="2"/>
  <c r="D2698" i="2"/>
  <c r="H2694" i="2"/>
  <c r="G2694" i="2"/>
  <c r="F2694" i="2"/>
  <c r="B2694" i="2"/>
  <c r="H2690" i="2"/>
  <c r="G2690" i="2"/>
  <c r="F2690" i="2"/>
  <c r="D2690" i="2"/>
  <c r="B2690" i="2"/>
  <c r="H2686" i="2"/>
  <c r="G2686" i="2"/>
  <c r="F2686" i="2"/>
  <c r="D2686" i="2"/>
  <c r="B2686" i="2"/>
  <c r="H2682" i="2"/>
  <c r="G2682" i="2"/>
  <c r="F2682" i="2"/>
  <c r="D2682" i="2"/>
  <c r="H2678" i="2"/>
  <c r="G2678" i="2"/>
  <c r="F2678" i="2"/>
  <c r="B2678" i="2"/>
  <c r="D2678" i="2"/>
  <c r="H2674" i="2"/>
  <c r="G2674" i="2"/>
  <c r="F2674" i="2"/>
  <c r="D2674" i="2"/>
  <c r="B2674" i="2"/>
  <c r="H2670" i="2"/>
  <c r="G2670" i="2"/>
  <c r="F2670" i="2"/>
  <c r="D2670" i="2"/>
  <c r="B2670" i="2"/>
  <c r="H2666" i="2"/>
  <c r="G2666" i="2"/>
  <c r="F2666" i="2"/>
  <c r="D2666" i="2"/>
  <c r="H2662" i="2"/>
  <c r="G2662" i="2"/>
  <c r="F2662" i="2"/>
  <c r="B2662" i="2"/>
  <c r="H2658" i="2"/>
  <c r="G2658" i="2"/>
  <c r="F2658" i="2"/>
  <c r="D2658" i="2"/>
  <c r="B2658" i="2"/>
  <c r="H2654" i="2"/>
  <c r="G2654" i="2"/>
  <c r="F2654" i="2"/>
  <c r="D2654" i="2"/>
  <c r="B2654" i="2"/>
  <c r="H2650" i="2"/>
  <c r="G2650" i="2"/>
  <c r="F2650" i="2"/>
  <c r="D2650" i="2"/>
  <c r="H2646" i="2"/>
  <c r="G2646" i="2"/>
  <c r="F2646" i="2"/>
  <c r="B2646" i="2"/>
  <c r="D2646" i="2"/>
  <c r="H2642" i="2"/>
  <c r="G2642" i="2"/>
  <c r="F2642" i="2"/>
  <c r="D2642" i="2"/>
  <c r="B2642" i="2"/>
  <c r="H2638" i="2"/>
  <c r="G2638" i="2"/>
  <c r="F2638" i="2"/>
  <c r="D2638" i="2"/>
  <c r="B2638" i="2"/>
  <c r="H2634" i="2"/>
  <c r="G2634" i="2"/>
  <c r="F2634" i="2"/>
  <c r="D2634" i="2"/>
  <c r="H2630" i="2"/>
  <c r="G2630" i="2"/>
  <c r="F2630" i="2"/>
  <c r="B2630" i="2"/>
  <c r="H2626" i="2"/>
  <c r="G2626" i="2"/>
  <c r="F2626" i="2"/>
  <c r="D2626" i="2"/>
  <c r="B2626" i="2"/>
  <c r="H2622" i="2"/>
  <c r="G2622" i="2"/>
  <c r="F2622" i="2"/>
  <c r="D2622" i="2"/>
  <c r="B2622" i="2"/>
  <c r="H2618" i="2"/>
  <c r="G2618" i="2"/>
  <c r="F2618" i="2"/>
  <c r="D2618" i="2"/>
  <c r="H2614" i="2"/>
  <c r="G2614" i="2"/>
  <c r="F2614" i="2"/>
  <c r="B2614" i="2"/>
  <c r="D2614" i="2"/>
  <c r="H2610" i="2"/>
  <c r="G2610" i="2"/>
  <c r="F2610" i="2"/>
  <c r="D2610" i="2"/>
  <c r="B2610" i="2"/>
  <c r="H2606" i="2"/>
  <c r="G2606" i="2"/>
  <c r="F2606" i="2"/>
  <c r="D2606" i="2"/>
  <c r="B2606" i="2"/>
  <c r="H2602" i="2"/>
  <c r="G2602" i="2"/>
  <c r="F2602" i="2"/>
  <c r="D2602" i="2"/>
  <c r="H2598" i="2"/>
  <c r="G2598" i="2"/>
  <c r="F2598" i="2"/>
  <c r="B2598" i="2"/>
  <c r="H2594" i="2"/>
  <c r="G2594" i="2"/>
  <c r="F2594" i="2"/>
  <c r="D2594" i="2"/>
  <c r="B2594" i="2"/>
  <c r="H2590" i="2"/>
  <c r="G2590" i="2"/>
  <c r="F2590" i="2"/>
  <c r="D2590" i="2"/>
  <c r="B2590" i="2"/>
  <c r="H2586" i="2"/>
  <c r="G2586" i="2"/>
  <c r="F2586" i="2"/>
  <c r="D2586" i="2"/>
  <c r="H2582" i="2"/>
  <c r="G2582" i="2"/>
  <c r="F2582" i="2"/>
  <c r="B2582" i="2"/>
  <c r="D2582" i="2"/>
  <c r="H2578" i="2"/>
  <c r="G2578" i="2"/>
  <c r="F2578" i="2"/>
  <c r="D2578" i="2"/>
  <c r="B2578" i="2"/>
  <c r="H2574" i="2"/>
  <c r="G2574" i="2"/>
  <c r="F2574" i="2"/>
  <c r="D2574" i="2"/>
  <c r="B2574" i="2"/>
  <c r="H2570" i="2"/>
  <c r="G2570" i="2"/>
  <c r="F2570" i="2"/>
  <c r="D2570" i="2"/>
  <c r="H2566" i="2"/>
  <c r="G2566" i="2"/>
  <c r="F2566" i="2"/>
  <c r="B2566" i="2"/>
  <c r="H2562" i="2"/>
  <c r="G2562" i="2"/>
  <c r="F2562" i="2"/>
  <c r="D2562" i="2"/>
  <c r="B2562" i="2"/>
  <c r="H2558" i="2"/>
  <c r="G2558" i="2"/>
  <c r="F2558" i="2"/>
  <c r="D2558" i="2"/>
  <c r="B2558" i="2"/>
  <c r="H2554" i="2"/>
  <c r="G2554" i="2"/>
  <c r="F2554" i="2"/>
  <c r="D2554" i="2"/>
  <c r="H2550" i="2"/>
  <c r="G2550" i="2"/>
  <c r="F2550" i="2"/>
  <c r="B2550" i="2"/>
  <c r="D2550" i="2"/>
  <c r="H2546" i="2"/>
  <c r="G2546" i="2"/>
  <c r="F2546" i="2"/>
  <c r="D2546" i="2"/>
  <c r="B2546" i="2"/>
  <c r="H2542" i="2"/>
  <c r="G2542" i="2"/>
  <c r="F2542" i="2"/>
  <c r="D2542" i="2"/>
  <c r="B2542" i="2"/>
  <c r="H2538" i="2"/>
  <c r="G2538" i="2"/>
  <c r="F2538" i="2"/>
  <c r="D2538" i="2"/>
  <c r="H2534" i="2"/>
  <c r="G2534" i="2"/>
  <c r="F2534" i="2"/>
  <c r="B2534" i="2"/>
  <c r="H2530" i="2"/>
  <c r="G2530" i="2"/>
  <c r="F2530" i="2"/>
  <c r="D2530" i="2"/>
  <c r="B2530" i="2"/>
  <c r="H2526" i="2"/>
  <c r="G2526" i="2"/>
  <c r="F2526" i="2"/>
  <c r="D2526" i="2"/>
  <c r="B2526" i="2"/>
  <c r="H2522" i="2"/>
  <c r="G2522" i="2"/>
  <c r="F2522" i="2"/>
  <c r="D2522" i="2"/>
  <c r="H2518" i="2"/>
  <c r="G2518" i="2"/>
  <c r="F2518" i="2"/>
  <c r="B2518" i="2"/>
  <c r="D2518" i="2"/>
  <c r="H2514" i="2"/>
  <c r="G2514" i="2"/>
  <c r="F2514" i="2"/>
  <c r="D2514" i="2"/>
  <c r="B2514" i="2"/>
  <c r="H2510" i="2"/>
  <c r="G2510" i="2"/>
  <c r="F2510" i="2"/>
  <c r="D2510" i="2"/>
  <c r="B2510" i="2"/>
  <c r="H2506" i="2"/>
  <c r="G2506" i="2"/>
  <c r="F2506" i="2"/>
  <c r="D2506" i="2"/>
  <c r="H2502" i="2"/>
  <c r="G2502" i="2"/>
  <c r="F2502" i="2"/>
  <c r="B2502" i="2"/>
  <c r="H2498" i="2"/>
  <c r="G2498" i="2"/>
  <c r="F2498" i="2"/>
  <c r="D2498" i="2"/>
  <c r="B2498" i="2"/>
  <c r="H2494" i="2"/>
  <c r="G2494" i="2"/>
  <c r="F2494" i="2"/>
  <c r="D2494" i="2"/>
  <c r="H2490" i="2"/>
  <c r="G2490" i="2"/>
  <c r="F2490" i="2"/>
  <c r="B2490" i="2"/>
  <c r="D2490" i="2"/>
  <c r="H2486" i="2"/>
  <c r="G2486" i="2"/>
  <c r="F2486" i="2"/>
  <c r="D2486" i="2"/>
  <c r="H2482" i="2"/>
  <c r="G2482" i="2"/>
  <c r="F2482" i="2"/>
  <c r="D2482" i="2"/>
  <c r="B2482" i="2"/>
  <c r="H2478" i="2"/>
  <c r="G2478" i="2"/>
  <c r="F2478" i="2"/>
  <c r="D2478" i="2"/>
  <c r="H2474" i="2"/>
  <c r="G2474" i="2"/>
  <c r="F2474" i="2"/>
  <c r="D2474" i="2"/>
  <c r="B2474" i="2"/>
  <c r="H2470" i="2"/>
  <c r="G2470" i="2"/>
  <c r="F2470" i="2"/>
  <c r="H2466" i="2"/>
  <c r="G2466" i="2"/>
  <c r="F2466" i="2"/>
  <c r="D2466" i="2"/>
  <c r="B2466" i="2"/>
  <c r="H2462" i="2"/>
  <c r="G2462" i="2"/>
  <c r="F2462" i="2"/>
  <c r="D2462" i="2"/>
  <c r="H2458" i="2"/>
  <c r="G2458" i="2"/>
  <c r="F2458" i="2"/>
  <c r="B2458" i="2"/>
  <c r="D2458" i="2"/>
  <c r="H2454" i="2"/>
  <c r="G2454" i="2"/>
  <c r="F2454" i="2"/>
  <c r="D2454" i="2"/>
  <c r="H2450" i="2"/>
  <c r="G2450" i="2"/>
  <c r="F2450" i="2"/>
  <c r="D2450" i="2"/>
  <c r="B2450" i="2"/>
  <c r="H2446" i="2"/>
  <c r="G2446" i="2"/>
  <c r="F2446" i="2"/>
  <c r="D2446" i="2"/>
  <c r="H2442" i="2"/>
  <c r="G2442" i="2"/>
  <c r="F2442" i="2"/>
  <c r="D2442" i="2"/>
  <c r="B2442" i="2"/>
  <c r="H2438" i="2"/>
  <c r="G2438" i="2"/>
  <c r="F2438" i="2"/>
  <c r="H2434" i="2"/>
  <c r="G2434" i="2"/>
  <c r="F2434" i="2"/>
  <c r="D2434" i="2"/>
  <c r="B2434" i="2"/>
  <c r="H2430" i="2"/>
  <c r="G2430" i="2"/>
  <c r="F2430" i="2"/>
  <c r="D2430" i="2"/>
  <c r="H2426" i="2"/>
  <c r="G2426" i="2"/>
  <c r="F2426" i="2"/>
  <c r="B2426" i="2"/>
  <c r="D2426" i="2"/>
  <c r="H2422" i="2"/>
  <c r="G2422" i="2"/>
  <c r="F2422" i="2"/>
  <c r="D2422" i="2"/>
  <c r="H2418" i="2"/>
  <c r="G2418" i="2"/>
  <c r="F2418" i="2"/>
  <c r="D2418" i="2"/>
  <c r="B2418" i="2"/>
  <c r="H2414" i="2"/>
  <c r="G2414" i="2"/>
  <c r="F2414" i="2"/>
  <c r="D2414" i="2"/>
  <c r="H2410" i="2"/>
  <c r="G2410" i="2"/>
  <c r="F2410" i="2"/>
  <c r="D2410" i="2"/>
  <c r="B2410" i="2"/>
  <c r="H2406" i="2"/>
  <c r="G2406" i="2"/>
  <c r="F2406" i="2"/>
  <c r="H2402" i="2"/>
  <c r="G2402" i="2"/>
  <c r="F2402" i="2"/>
  <c r="D2402" i="2"/>
  <c r="B2402" i="2"/>
  <c r="H2398" i="2"/>
  <c r="G2398" i="2"/>
  <c r="F2398" i="2"/>
  <c r="D2398" i="2"/>
  <c r="H2394" i="2"/>
  <c r="G2394" i="2"/>
  <c r="F2394" i="2"/>
  <c r="B2394" i="2"/>
  <c r="D2394" i="2"/>
  <c r="H2390" i="2"/>
  <c r="G2390" i="2"/>
  <c r="F2390" i="2"/>
  <c r="D2390" i="2"/>
  <c r="H2386" i="2"/>
  <c r="G2386" i="2"/>
  <c r="F2386" i="2"/>
  <c r="D2386" i="2"/>
  <c r="B2386" i="2"/>
  <c r="H2382" i="2"/>
  <c r="G2382" i="2"/>
  <c r="F2382" i="2"/>
  <c r="D2382" i="2"/>
  <c r="H2378" i="2"/>
  <c r="G2378" i="2"/>
  <c r="F2378" i="2"/>
  <c r="D2378" i="2"/>
  <c r="B2378" i="2"/>
  <c r="H2374" i="2"/>
  <c r="G2374" i="2"/>
  <c r="F2374" i="2"/>
  <c r="H2370" i="2"/>
  <c r="G2370" i="2"/>
  <c r="F2370" i="2"/>
  <c r="D2370" i="2"/>
  <c r="B2370" i="2"/>
  <c r="H2366" i="2"/>
  <c r="G2366" i="2"/>
  <c r="F2366" i="2"/>
  <c r="D2366" i="2"/>
  <c r="H2362" i="2"/>
  <c r="G2362" i="2"/>
  <c r="F2362" i="2"/>
  <c r="B2362" i="2"/>
  <c r="D2362" i="2"/>
  <c r="H2358" i="2"/>
  <c r="G2358" i="2"/>
  <c r="F2358" i="2"/>
  <c r="D2358" i="2"/>
  <c r="H2354" i="2"/>
  <c r="G2354" i="2"/>
  <c r="F2354" i="2"/>
  <c r="D2354" i="2"/>
  <c r="B2354" i="2"/>
  <c r="H2350" i="2"/>
  <c r="G2350" i="2"/>
  <c r="F2350" i="2"/>
  <c r="D2350" i="2"/>
  <c r="H2346" i="2"/>
  <c r="G2346" i="2"/>
  <c r="F2346" i="2"/>
  <c r="D2346" i="2"/>
  <c r="B2346" i="2"/>
  <c r="H2342" i="2"/>
  <c r="G2342" i="2"/>
  <c r="F2342" i="2"/>
  <c r="H2338" i="2"/>
  <c r="G2338" i="2"/>
  <c r="F2338" i="2"/>
  <c r="D2338" i="2"/>
  <c r="B2338" i="2"/>
  <c r="H2334" i="2"/>
  <c r="G2334" i="2"/>
  <c r="F2334" i="2"/>
  <c r="D2334" i="2"/>
  <c r="H2330" i="2"/>
  <c r="G2330" i="2"/>
  <c r="F2330" i="2"/>
  <c r="B2330" i="2"/>
  <c r="D2330" i="2"/>
  <c r="H2326" i="2"/>
  <c r="G2326" i="2"/>
  <c r="F2326" i="2"/>
  <c r="D2326" i="2"/>
  <c r="H2322" i="2"/>
  <c r="G2322" i="2"/>
  <c r="F2322" i="2"/>
  <c r="D2322" i="2"/>
  <c r="B2322" i="2"/>
  <c r="H2318" i="2"/>
  <c r="G2318" i="2"/>
  <c r="F2318" i="2"/>
  <c r="D2318" i="2"/>
  <c r="H2314" i="2"/>
  <c r="G2314" i="2"/>
  <c r="F2314" i="2"/>
  <c r="D2314" i="2"/>
  <c r="B2314" i="2"/>
  <c r="H2310" i="2"/>
  <c r="G2310" i="2"/>
  <c r="F2310" i="2"/>
  <c r="H2306" i="2"/>
  <c r="G2306" i="2"/>
  <c r="F2306" i="2"/>
  <c r="D2306" i="2"/>
  <c r="B2306" i="2"/>
  <c r="H2302" i="2"/>
  <c r="G2302" i="2"/>
  <c r="F2302" i="2"/>
  <c r="D2302" i="2"/>
  <c r="H2298" i="2"/>
  <c r="G2298" i="2"/>
  <c r="F2298" i="2"/>
  <c r="B2298" i="2"/>
  <c r="D2298" i="2"/>
  <c r="H2294" i="2"/>
  <c r="G2294" i="2"/>
  <c r="F2294" i="2"/>
  <c r="D2294" i="2"/>
  <c r="H2290" i="2"/>
  <c r="G2290" i="2"/>
  <c r="F2290" i="2"/>
  <c r="D2290" i="2"/>
  <c r="B2290" i="2"/>
  <c r="H2286" i="2"/>
  <c r="G2286" i="2"/>
  <c r="F2286" i="2"/>
  <c r="D2286" i="2"/>
  <c r="H2282" i="2"/>
  <c r="G2282" i="2"/>
  <c r="F2282" i="2"/>
  <c r="D2282" i="2"/>
  <c r="B2282" i="2"/>
  <c r="H2278" i="2"/>
  <c r="G2278" i="2"/>
  <c r="F2278" i="2"/>
  <c r="H2274" i="2"/>
  <c r="G2274" i="2"/>
  <c r="F2274" i="2"/>
  <c r="D2274" i="2"/>
  <c r="B2274" i="2"/>
  <c r="H2270" i="2"/>
  <c r="G2270" i="2"/>
  <c r="F2270" i="2"/>
  <c r="D2270" i="2"/>
  <c r="H2266" i="2"/>
  <c r="G2266" i="2"/>
  <c r="F2266" i="2"/>
  <c r="B2266" i="2"/>
  <c r="D2266" i="2"/>
  <c r="H2262" i="2"/>
  <c r="G2262" i="2"/>
  <c r="F2262" i="2"/>
  <c r="D2262" i="2"/>
  <c r="H2258" i="2"/>
  <c r="G2258" i="2"/>
  <c r="F2258" i="2"/>
  <c r="D2258" i="2"/>
  <c r="B2258" i="2"/>
  <c r="H2254" i="2"/>
  <c r="G2254" i="2"/>
  <c r="F2254" i="2"/>
  <c r="D2254" i="2"/>
  <c r="H2250" i="2"/>
  <c r="G2250" i="2"/>
  <c r="F2250" i="2"/>
  <c r="D2250" i="2"/>
  <c r="B2250" i="2"/>
  <c r="H2246" i="2"/>
  <c r="G2246" i="2"/>
  <c r="F2246" i="2"/>
  <c r="H2242" i="2"/>
  <c r="G2242" i="2"/>
  <c r="F2242" i="2"/>
  <c r="D2242" i="2"/>
  <c r="B2242" i="2"/>
  <c r="H2238" i="2"/>
  <c r="G2238" i="2"/>
  <c r="F2238" i="2"/>
  <c r="D2238" i="2"/>
  <c r="H2234" i="2"/>
  <c r="G2234" i="2"/>
  <c r="F2234" i="2"/>
  <c r="B2234" i="2"/>
  <c r="D2234" i="2"/>
  <c r="H2230" i="2"/>
  <c r="G2230" i="2"/>
  <c r="F2230" i="2"/>
  <c r="D2230" i="2"/>
  <c r="H2226" i="2"/>
  <c r="G2226" i="2"/>
  <c r="F2226" i="2"/>
  <c r="D2226" i="2"/>
  <c r="B2226" i="2"/>
  <c r="H2222" i="2"/>
  <c r="G2222" i="2"/>
  <c r="F2222" i="2"/>
  <c r="D2222" i="2"/>
  <c r="H2218" i="2"/>
  <c r="G2218" i="2"/>
  <c r="F2218" i="2"/>
  <c r="D2218" i="2"/>
  <c r="B2218" i="2"/>
  <c r="H2214" i="2"/>
  <c r="G2214" i="2"/>
  <c r="F2214" i="2"/>
  <c r="H2210" i="2"/>
  <c r="G2210" i="2"/>
  <c r="F2210" i="2"/>
  <c r="D2210" i="2"/>
  <c r="B2210" i="2"/>
  <c r="H2206" i="2"/>
  <c r="G2206" i="2"/>
  <c r="F2206" i="2"/>
  <c r="D2206" i="2"/>
  <c r="H2202" i="2"/>
  <c r="G2202" i="2"/>
  <c r="F2202" i="2"/>
  <c r="B2202" i="2"/>
  <c r="D2202" i="2"/>
  <c r="H2198" i="2"/>
  <c r="G2198" i="2"/>
  <c r="F2198" i="2"/>
  <c r="D2198" i="2"/>
  <c r="H2194" i="2"/>
  <c r="G2194" i="2"/>
  <c r="F2194" i="2"/>
  <c r="D2194" i="2"/>
  <c r="B2194" i="2"/>
  <c r="H2190" i="2"/>
  <c r="G2190" i="2"/>
  <c r="F2190" i="2"/>
  <c r="D2190" i="2"/>
  <c r="H2186" i="2"/>
  <c r="G2186" i="2"/>
  <c r="F2186" i="2"/>
  <c r="D2186" i="2"/>
  <c r="B2186" i="2"/>
  <c r="H2182" i="2"/>
  <c r="G2182" i="2"/>
  <c r="F2182" i="2"/>
  <c r="D2182" i="2"/>
  <c r="H2178" i="2"/>
  <c r="G2178" i="2"/>
  <c r="F2178" i="2"/>
  <c r="D2178" i="2"/>
  <c r="B2178" i="2"/>
  <c r="H2174" i="2"/>
  <c r="G2174" i="2"/>
  <c r="F2174" i="2"/>
  <c r="D2174" i="2"/>
  <c r="H2170" i="2"/>
  <c r="G2170" i="2"/>
  <c r="F2170" i="2"/>
  <c r="D2170" i="2"/>
  <c r="B2170" i="2"/>
  <c r="H2166" i="2"/>
  <c r="G2166" i="2"/>
  <c r="F2166" i="2"/>
  <c r="D2166" i="2"/>
  <c r="H2162" i="2"/>
  <c r="G2162" i="2"/>
  <c r="F2162" i="2"/>
  <c r="D2162" i="2"/>
  <c r="B2162" i="2"/>
  <c r="H2158" i="2"/>
  <c r="G2158" i="2"/>
  <c r="F2158" i="2"/>
  <c r="D2158" i="2"/>
  <c r="H2154" i="2"/>
  <c r="G2154" i="2"/>
  <c r="F2154" i="2"/>
  <c r="D2154" i="2"/>
  <c r="B2154" i="2"/>
  <c r="H2150" i="2"/>
  <c r="G2150" i="2"/>
  <c r="F2150" i="2"/>
  <c r="H2146" i="2"/>
  <c r="G2146" i="2"/>
  <c r="F2146" i="2"/>
  <c r="D2146" i="2"/>
  <c r="B2146" i="2"/>
  <c r="H2142" i="2"/>
  <c r="G2142" i="2"/>
  <c r="F2142" i="2"/>
  <c r="D2142" i="2"/>
  <c r="H2138" i="2"/>
  <c r="G2138" i="2"/>
  <c r="F2138" i="2"/>
  <c r="D2138" i="2"/>
  <c r="B2138" i="2"/>
  <c r="H2134" i="2"/>
  <c r="G2134" i="2"/>
  <c r="F2134" i="2"/>
  <c r="D2134" i="2"/>
  <c r="H2130" i="2"/>
  <c r="G2130" i="2"/>
  <c r="F2130" i="2"/>
  <c r="D2130" i="2"/>
  <c r="B2130" i="2"/>
  <c r="H2126" i="2"/>
  <c r="G2126" i="2"/>
  <c r="F2126" i="2"/>
  <c r="D2126" i="2"/>
  <c r="H2122" i="2"/>
  <c r="G2122" i="2"/>
  <c r="F2122" i="2"/>
  <c r="D2122" i="2"/>
  <c r="B2122" i="2"/>
  <c r="H2118" i="2"/>
  <c r="G2118" i="2"/>
  <c r="F2118" i="2"/>
  <c r="D2118" i="2"/>
  <c r="H2114" i="2"/>
  <c r="G2114" i="2"/>
  <c r="F2114" i="2"/>
  <c r="D2114" i="2"/>
  <c r="B2114" i="2"/>
  <c r="H2110" i="2"/>
  <c r="G2110" i="2"/>
  <c r="F2110" i="2"/>
  <c r="D2110" i="2"/>
  <c r="H2106" i="2"/>
  <c r="G2106" i="2"/>
  <c r="F2106" i="2"/>
  <c r="D2106" i="2"/>
  <c r="B2106" i="2"/>
  <c r="H2102" i="2"/>
  <c r="G2102" i="2"/>
  <c r="F2102" i="2"/>
  <c r="D2102" i="2"/>
  <c r="H2098" i="2"/>
  <c r="G2098" i="2"/>
  <c r="F2098" i="2"/>
  <c r="D2098" i="2"/>
  <c r="B2098" i="2"/>
  <c r="H2094" i="2"/>
  <c r="G2094" i="2"/>
  <c r="F2094" i="2"/>
  <c r="D2094" i="2"/>
  <c r="H2090" i="2"/>
  <c r="G2090" i="2"/>
  <c r="F2090" i="2"/>
  <c r="D2090" i="2"/>
  <c r="B2090" i="2"/>
  <c r="H2086" i="2"/>
  <c r="G2086" i="2"/>
  <c r="F2086" i="2"/>
  <c r="H2082" i="2"/>
  <c r="G2082" i="2"/>
  <c r="F2082" i="2"/>
  <c r="D2082" i="2"/>
  <c r="B2082" i="2"/>
  <c r="H2078" i="2"/>
  <c r="G2078" i="2"/>
  <c r="F2078" i="2"/>
  <c r="D2078" i="2"/>
  <c r="H2074" i="2"/>
  <c r="G2074" i="2"/>
  <c r="F2074" i="2"/>
  <c r="D2074" i="2"/>
  <c r="B2074" i="2"/>
  <c r="H2070" i="2"/>
  <c r="G2070" i="2"/>
  <c r="F2070" i="2"/>
  <c r="D2070" i="2"/>
  <c r="H2066" i="2"/>
  <c r="G2066" i="2"/>
  <c r="F2066" i="2"/>
  <c r="D2066" i="2"/>
  <c r="B2066" i="2"/>
  <c r="H2062" i="2"/>
  <c r="G2062" i="2"/>
  <c r="F2062" i="2"/>
  <c r="D2062" i="2"/>
  <c r="H2058" i="2"/>
  <c r="G2058" i="2"/>
  <c r="F2058" i="2"/>
  <c r="D2058" i="2"/>
  <c r="B2058" i="2"/>
  <c r="H2054" i="2"/>
  <c r="G2054" i="2"/>
  <c r="F2054" i="2"/>
  <c r="D2054" i="2"/>
  <c r="H2050" i="2"/>
  <c r="G2050" i="2"/>
  <c r="F2050" i="2"/>
  <c r="D2050" i="2"/>
  <c r="B2050" i="2"/>
  <c r="H2046" i="2"/>
  <c r="G2046" i="2"/>
  <c r="F2046" i="2"/>
  <c r="D2046" i="2"/>
  <c r="H2042" i="2"/>
  <c r="G2042" i="2"/>
  <c r="F2042" i="2"/>
  <c r="D2042" i="2"/>
  <c r="B2042" i="2"/>
  <c r="H2038" i="2"/>
  <c r="G2038" i="2"/>
  <c r="F2038" i="2"/>
  <c r="D2038" i="2"/>
  <c r="H2034" i="2"/>
  <c r="G2034" i="2"/>
  <c r="F2034" i="2"/>
  <c r="D2034" i="2"/>
  <c r="B2034" i="2"/>
  <c r="H2030" i="2"/>
  <c r="G2030" i="2"/>
  <c r="F2030" i="2"/>
  <c r="D2030" i="2"/>
  <c r="H2026" i="2"/>
  <c r="G2026" i="2"/>
  <c r="F2026" i="2"/>
  <c r="D2026" i="2"/>
  <c r="B2026" i="2"/>
  <c r="H2022" i="2"/>
  <c r="G2022" i="2"/>
  <c r="F2022" i="2"/>
  <c r="H2018" i="2"/>
  <c r="G2018" i="2"/>
  <c r="F2018" i="2"/>
  <c r="D2018" i="2"/>
  <c r="B2018" i="2"/>
  <c r="H2014" i="2"/>
  <c r="G2014" i="2"/>
  <c r="F2014" i="2"/>
  <c r="D2014" i="2"/>
  <c r="H2010" i="2"/>
  <c r="G2010" i="2"/>
  <c r="F2010" i="2"/>
  <c r="D2010" i="2"/>
  <c r="B2010" i="2"/>
  <c r="H2006" i="2"/>
  <c r="G2006" i="2"/>
  <c r="F2006" i="2"/>
  <c r="D2006" i="2"/>
  <c r="H2002" i="2"/>
  <c r="G2002" i="2"/>
  <c r="F2002" i="2"/>
  <c r="D2002" i="2"/>
  <c r="B2002" i="2"/>
  <c r="H1998" i="2"/>
  <c r="G1998" i="2"/>
  <c r="F1998" i="2"/>
  <c r="D1998" i="2"/>
  <c r="H1994" i="2"/>
  <c r="G1994" i="2"/>
  <c r="F1994" i="2"/>
  <c r="D1994" i="2"/>
  <c r="B1994" i="2"/>
  <c r="H1990" i="2"/>
  <c r="G1990" i="2"/>
  <c r="F1990" i="2"/>
  <c r="D1990" i="2"/>
  <c r="H1986" i="2"/>
  <c r="G1986" i="2"/>
  <c r="F1986" i="2"/>
  <c r="D1986" i="2"/>
  <c r="B1986" i="2"/>
  <c r="H1982" i="2"/>
  <c r="G1982" i="2"/>
  <c r="F1982" i="2"/>
  <c r="D1982" i="2"/>
  <c r="H1978" i="2"/>
  <c r="G1978" i="2"/>
  <c r="F1978" i="2"/>
  <c r="D1978" i="2"/>
  <c r="B1978" i="2"/>
  <c r="H1974" i="2"/>
  <c r="G1974" i="2"/>
  <c r="F1974" i="2"/>
  <c r="D1974" i="2"/>
  <c r="H1970" i="2"/>
  <c r="G1970" i="2"/>
  <c r="F1970" i="2"/>
  <c r="D1970" i="2"/>
  <c r="B1970" i="2"/>
  <c r="H1966" i="2"/>
  <c r="G1966" i="2"/>
  <c r="F1966" i="2"/>
  <c r="D1966" i="2"/>
  <c r="H1962" i="2"/>
  <c r="G1962" i="2"/>
  <c r="F1962" i="2"/>
  <c r="D1962" i="2"/>
  <c r="B1962" i="2"/>
  <c r="H1958" i="2"/>
  <c r="G1958" i="2"/>
  <c r="F1958" i="2"/>
  <c r="H1954" i="2"/>
  <c r="G1954" i="2"/>
  <c r="F1954" i="2"/>
  <c r="D1954" i="2"/>
  <c r="B1954" i="2"/>
  <c r="H1950" i="2"/>
  <c r="G1950" i="2"/>
  <c r="F1950" i="2"/>
  <c r="D1950" i="2"/>
  <c r="H1946" i="2"/>
  <c r="G1946" i="2"/>
  <c r="F1946" i="2"/>
  <c r="D1946" i="2"/>
  <c r="B1946" i="2"/>
  <c r="H1942" i="2"/>
  <c r="G1942" i="2"/>
  <c r="F1942" i="2"/>
  <c r="D1942" i="2"/>
  <c r="H1938" i="2"/>
  <c r="G1938" i="2"/>
  <c r="F1938" i="2"/>
  <c r="D1938" i="2"/>
  <c r="B1938" i="2"/>
  <c r="H1934" i="2"/>
  <c r="G1934" i="2"/>
  <c r="F1934" i="2"/>
  <c r="D1934" i="2"/>
  <c r="H1930" i="2"/>
  <c r="G1930" i="2"/>
  <c r="F1930" i="2"/>
  <c r="D1930" i="2"/>
  <c r="B1930" i="2"/>
  <c r="H1926" i="2"/>
  <c r="G1926" i="2"/>
  <c r="F1926" i="2"/>
  <c r="D1926" i="2"/>
  <c r="H1922" i="2"/>
  <c r="G1922" i="2"/>
  <c r="F1922" i="2"/>
  <c r="D1922" i="2"/>
  <c r="B1922" i="2"/>
  <c r="H1918" i="2"/>
  <c r="G1918" i="2"/>
  <c r="F1918" i="2"/>
  <c r="D1918" i="2"/>
  <c r="H1914" i="2"/>
  <c r="G1914" i="2"/>
  <c r="F1914" i="2"/>
  <c r="D1914" i="2"/>
  <c r="B1914" i="2"/>
  <c r="H1910" i="2"/>
  <c r="G1910" i="2"/>
  <c r="F1910" i="2"/>
  <c r="D1910" i="2"/>
  <c r="H1906" i="2"/>
  <c r="G1906" i="2"/>
  <c r="F1906" i="2"/>
  <c r="D1906" i="2"/>
  <c r="B1906" i="2"/>
  <c r="H1902" i="2"/>
  <c r="G1902" i="2"/>
  <c r="F1902" i="2"/>
  <c r="D1902" i="2"/>
  <c r="H1898" i="2"/>
  <c r="G1898" i="2"/>
  <c r="F1898" i="2"/>
  <c r="D1898" i="2"/>
  <c r="B1898" i="2"/>
  <c r="H1894" i="2"/>
  <c r="G1894" i="2"/>
  <c r="F1894" i="2"/>
  <c r="H1890" i="2"/>
  <c r="G1890" i="2"/>
  <c r="F1890" i="2"/>
  <c r="D1890" i="2"/>
  <c r="B1890" i="2"/>
  <c r="H1886" i="2"/>
  <c r="G1886" i="2"/>
  <c r="F1886" i="2"/>
  <c r="D1886" i="2"/>
  <c r="H1882" i="2"/>
  <c r="G1882" i="2"/>
  <c r="F1882" i="2"/>
  <c r="D1882" i="2"/>
  <c r="B1882" i="2"/>
  <c r="H1878" i="2"/>
  <c r="G1878" i="2"/>
  <c r="F1878" i="2"/>
  <c r="D1878" i="2"/>
  <c r="H1874" i="2"/>
  <c r="G1874" i="2"/>
  <c r="F1874" i="2"/>
  <c r="D1874" i="2"/>
  <c r="B1874" i="2"/>
  <c r="H1870" i="2"/>
  <c r="G1870" i="2"/>
  <c r="F1870" i="2"/>
  <c r="D1870" i="2"/>
  <c r="H1866" i="2"/>
  <c r="G1866" i="2"/>
  <c r="F1866" i="2"/>
  <c r="D1866" i="2"/>
  <c r="B1866" i="2"/>
  <c r="H1862" i="2"/>
  <c r="G1862" i="2"/>
  <c r="F1862" i="2"/>
  <c r="D1862" i="2"/>
  <c r="H1858" i="2"/>
  <c r="G1858" i="2"/>
  <c r="F1858" i="2"/>
  <c r="D1858" i="2"/>
  <c r="B1858" i="2"/>
  <c r="H1854" i="2"/>
  <c r="G1854" i="2"/>
  <c r="F1854" i="2"/>
  <c r="D1854" i="2"/>
  <c r="H1850" i="2"/>
  <c r="G1850" i="2"/>
  <c r="F1850" i="2"/>
  <c r="D1850" i="2"/>
  <c r="B1850" i="2"/>
  <c r="H1846" i="2"/>
  <c r="G1846" i="2"/>
  <c r="F1846" i="2"/>
  <c r="D1846" i="2"/>
  <c r="H1842" i="2"/>
  <c r="G1842" i="2"/>
  <c r="F1842" i="2"/>
  <c r="D1842" i="2"/>
  <c r="B1842" i="2"/>
  <c r="H1838" i="2"/>
  <c r="G1838" i="2"/>
  <c r="F1838" i="2"/>
  <c r="D1838" i="2"/>
  <c r="H1834" i="2"/>
  <c r="G1834" i="2"/>
  <c r="F1834" i="2"/>
  <c r="D1834" i="2"/>
  <c r="B1834" i="2"/>
  <c r="H1830" i="2"/>
  <c r="G1830" i="2"/>
  <c r="F1830" i="2"/>
  <c r="H1826" i="2"/>
  <c r="G1826" i="2"/>
  <c r="F1826" i="2"/>
  <c r="D1826" i="2"/>
  <c r="B1826" i="2"/>
  <c r="H1822" i="2"/>
  <c r="G1822" i="2"/>
  <c r="F1822" i="2"/>
  <c r="D1822" i="2"/>
  <c r="H1818" i="2"/>
  <c r="G1818" i="2"/>
  <c r="F1818" i="2"/>
  <c r="D1818" i="2"/>
  <c r="B1818" i="2"/>
  <c r="H1814" i="2"/>
  <c r="G1814" i="2"/>
  <c r="F1814" i="2"/>
  <c r="D1814" i="2"/>
  <c r="H1810" i="2"/>
  <c r="G1810" i="2"/>
  <c r="F1810" i="2"/>
  <c r="D1810" i="2"/>
  <c r="B1810" i="2"/>
  <c r="H1806" i="2"/>
  <c r="G1806" i="2"/>
  <c r="F1806" i="2"/>
  <c r="D1806" i="2"/>
  <c r="H1802" i="2"/>
  <c r="G1802" i="2"/>
  <c r="F1802" i="2"/>
  <c r="D1802" i="2"/>
  <c r="B1802" i="2"/>
  <c r="H1798" i="2"/>
  <c r="G1798" i="2"/>
  <c r="F1798" i="2"/>
  <c r="D1798" i="2"/>
  <c r="H1794" i="2"/>
  <c r="G1794" i="2"/>
  <c r="F1794" i="2"/>
  <c r="D1794" i="2"/>
  <c r="B1794" i="2"/>
  <c r="H1790" i="2"/>
  <c r="G1790" i="2"/>
  <c r="F1790" i="2"/>
  <c r="D1790" i="2"/>
  <c r="H1786" i="2"/>
  <c r="G1786" i="2"/>
  <c r="F1786" i="2"/>
  <c r="D1786" i="2"/>
  <c r="B1786" i="2"/>
  <c r="H1782" i="2"/>
  <c r="G1782" i="2"/>
  <c r="F1782" i="2"/>
  <c r="D1782" i="2"/>
  <c r="H1778" i="2"/>
  <c r="G1778" i="2"/>
  <c r="F1778" i="2"/>
  <c r="D1778" i="2"/>
  <c r="B1778" i="2"/>
  <c r="H1774" i="2"/>
  <c r="G1774" i="2"/>
  <c r="F1774" i="2"/>
  <c r="D1774" i="2"/>
  <c r="H1770" i="2"/>
  <c r="G1770" i="2"/>
  <c r="F1770" i="2"/>
  <c r="D1770" i="2"/>
  <c r="B1770" i="2"/>
  <c r="H1766" i="2"/>
  <c r="G1766" i="2"/>
  <c r="F1766" i="2"/>
  <c r="H1762" i="2"/>
  <c r="G1762" i="2"/>
  <c r="F1762" i="2"/>
  <c r="D1762" i="2"/>
  <c r="B1762" i="2"/>
  <c r="H1758" i="2"/>
  <c r="G1758" i="2"/>
  <c r="F1758" i="2"/>
  <c r="D1758" i="2"/>
  <c r="H1754" i="2"/>
  <c r="G1754" i="2"/>
  <c r="F1754" i="2"/>
  <c r="D1754" i="2"/>
  <c r="B1754" i="2"/>
  <c r="H1750" i="2"/>
  <c r="G1750" i="2"/>
  <c r="F1750" i="2"/>
  <c r="D1750" i="2"/>
  <c r="H1746" i="2"/>
  <c r="G1746" i="2"/>
  <c r="F1746" i="2"/>
  <c r="D1746" i="2"/>
  <c r="B1746" i="2"/>
  <c r="H1742" i="2"/>
  <c r="G1742" i="2"/>
  <c r="F1742" i="2"/>
  <c r="D1742" i="2"/>
  <c r="H1738" i="2"/>
  <c r="G1738" i="2"/>
  <c r="F1738" i="2"/>
  <c r="D1738" i="2"/>
  <c r="B1738" i="2"/>
  <c r="H1734" i="2"/>
  <c r="G1734" i="2"/>
  <c r="F1734" i="2"/>
  <c r="D1734" i="2"/>
  <c r="H1730" i="2"/>
  <c r="G1730" i="2"/>
  <c r="F1730" i="2"/>
  <c r="D1730" i="2"/>
  <c r="B1730" i="2"/>
  <c r="H1726" i="2"/>
  <c r="G1726" i="2"/>
  <c r="F1726" i="2"/>
  <c r="D1726" i="2"/>
  <c r="H1722" i="2"/>
  <c r="G1722" i="2"/>
  <c r="F1722" i="2"/>
  <c r="D1722" i="2"/>
  <c r="B1722" i="2"/>
  <c r="H1718" i="2"/>
  <c r="G1718" i="2"/>
  <c r="F1718" i="2"/>
  <c r="D1718" i="2"/>
  <c r="H1714" i="2"/>
  <c r="G1714" i="2"/>
  <c r="F1714" i="2"/>
  <c r="D1714" i="2"/>
  <c r="B1714" i="2"/>
  <c r="H1710" i="2"/>
  <c r="G1710" i="2"/>
  <c r="F1710" i="2"/>
  <c r="D1710" i="2"/>
  <c r="H1706" i="2"/>
  <c r="G1706" i="2"/>
  <c r="F1706" i="2"/>
  <c r="D1706" i="2"/>
  <c r="B1706" i="2"/>
  <c r="H1702" i="2"/>
  <c r="G1702" i="2"/>
  <c r="F1702" i="2"/>
  <c r="H1698" i="2"/>
  <c r="G1698" i="2"/>
  <c r="F1698" i="2"/>
  <c r="D1698" i="2"/>
  <c r="B1698" i="2"/>
  <c r="H1694" i="2"/>
  <c r="G1694" i="2"/>
  <c r="F1694" i="2"/>
  <c r="D1694" i="2"/>
  <c r="H1690" i="2"/>
  <c r="G1690" i="2"/>
  <c r="F1690" i="2"/>
  <c r="D1690" i="2"/>
  <c r="B1690" i="2"/>
  <c r="H1686" i="2"/>
  <c r="G1686" i="2"/>
  <c r="F1686" i="2"/>
  <c r="D1686" i="2"/>
  <c r="H1682" i="2"/>
  <c r="G1682" i="2"/>
  <c r="F1682" i="2"/>
  <c r="D1682" i="2"/>
  <c r="B1682" i="2"/>
  <c r="H1678" i="2"/>
  <c r="G1678" i="2"/>
  <c r="F1678" i="2"/>
  <c r="D1678" i="2"/>
  <c r="H1674" i="2"/>
  <c r="G1674" i="2"/>
  <c r="F1674" i="2"/>
  <c r="D1674" i="2"/>
  <c r="B1674" i="2"/>
  <c r="H1670" i="2"/>
  <c r="G1670" i="2"/>
  <c r="F1670" i="2"/>
  <c r="D1670" i="2"/>
  <c r="H1666" i="2"/>
  <c r="G1666" i="2"/>
  <c r="F1666" i="2"/>
  <c r="D1666" i="2"/>
  <c r="B1666" i="2"/>
  <c r="H1662" i="2"/>
  <c r="G1662" i="2"/>
  <c r="F1662" i="2"/>
  <c r="D1662" i="2"/>
  <c r="H1658" i="2"/>
  <c r="G1658" i="2"/>
  <c r="F1658" i="2"/>
  <c r="D1658" i="2"/>
  <c r="B1658" i="2"/>
  <c r="H1654" i="2"/>
  <c r="G1654" i="2"/>
  <c r="F1654" i="2"/>
  <c r="D1654" i="2"/>
  <c r="H1650" i="2"/>
  <c r="G1650" i="2"/>
  <c r="F1650" i="2"/>
  <c r="D1650" i="2"/>
  <c r="B1650" i="2"/>
  <c r="H1646" i="2"/>
  <c r="G1646" i="2"/>
  <c r="F1646" i="2"/>
  <c r="D1646" i="2"/>
  <c r="H1642" i="2"/>
  <c r="G1642" i="2"/>
  <c r="F1642" i="2"/>
  <c r="D1642" i="2"/>
  <c r="B1642" i="2"/>
  <c r="H1638" i="2"/>
  <c r="G1638" i="2"/>
  <c r="F1638" i="2"/>
  <c r="H1634" i="2"/>
  <c r="G1634" i="2"/>
  <c r="F1634" i="2"/>
  <c r="D1634" i="2"/>
  <c r="B1634" i="2"/>
  <c r="H1630" i="2"/>
  <c r="G1630" i="2"/>
  <c r="F1630" i="2"/>
  <c r="D1630" i="2"/>
  <c r="H1626" i="2"/>
  <c r="G1626" i="2"/>
  <c r="F1626" i="2"/>
  <c r="D1626" i="2"/>
  <c r="B1626" i="2"/>
  <c r="H1622" i="2"/>
  <c r="G1622" i="2"/>
  <c r="F1622" i="2"/>
  <c r="D1622" i="2"/>
  <c r="H1618" i="2"/>
  <c r="G1618" i="2"/>
  <c r="F1618" i="2"/>
  <c r="D1618" i="2"/>
  <c r="B1618" i="2"/>
  <c r="H1614" i="2"/>
  <c r="G1614" i="2"/>
  <c r="F1614" i="2"/>
  <c r="D1614" i="2"/>
  <c r="H1610" i="2"/>
  <c r="G1610" i="2"/>
  <c r="F1610" i="2"/>
  <c r="D1610" i="2"/>
  <c r="B1610" i="2"/>
  <c r="H1606" i="2"/>
  <c r="G1606" i="2"/>
  <c r="F1606" i="2"/>
  <c r="D1606" i="2"/>
  <c r="H1602" i="2"/>
  <c r="G1602" i="2"/>
  <c r="F1602" i="2"/>
  <c r="D1602" i="2"/>
  <c r="B1602" i="2"/>
  <c r="H1598" i="2"/>
  <c r="G1598" i="2"/>
  <c r="F1598" i="2"/>
  <c r="D1598" i="2"/>
  <c r="H1594" i="2"/>
  <c r="G1594" i="2"/>
  <c r="F1594" i="2"/>
  <c r="D1594" i="2"/>
  <c r="B1594" i="2"/>
  <c r="H1590" i="2"/>
  <c r="G1590" i="2"/>
  <c r="F1590" i="2"/>
  <c r="D1590" i="2"/>
  <c r="H1586" i="2"/>
  <c r="G1586" i="2"/>
  <c r="F1586" i="2"/>
  <c r="D1586" i="2"/>
  <c r="B1586" i="2"/>
  <c r="H1582" i="2"/>
  <c r="G1582" i="2"/>
  <c r="F1582" i="2"/>
  <c r="D1582" i="2"/>
  <c r="H1578" i="2"/>
  <c r="G1578" i="2"/>
  <c r="F1578" i="2"/>
  <c r="D1578" i="2"/>
  <c r="B1578" i="2"/>
  <c r="H1574" i="2"/>
  <c r="G1574" i="2"/>
  <c r="F1574" i="2"/>
  <c r="H1570" i="2"/>
  <c r="G1570" i="2"/>
  <c r="F1570" i="2"/>
  <c r="D1570" i="2"/>
  <c r="B1570" i="2"/>
  <c r="H1566" i="2"/>
  <c r="G1566" i="2"/>
  <c r="F1566" i="2"/>
  <c r="D1566" i="2"/>
  <c r="H1562" i="2"/>
  <c r="G1562" i="2"/>
  <c r="F1562" i="2"/>
  <c r="D1562" i="2"/>
  <c r="B1562" i="2"/>
  <c r="H1558" i="2"/>
  <c r="G1558" i="2"/>
  <c r="F1558" i="2"/>
  <c r="D1558" i="2"/>
  <c r="H1554" i="2"/>
  <c r="G1554" i="2"/>
  <c r="F1554" i="2"/>
  <c r="D1554" i="2"/>
  <c r="B1554" i="2"/>
  <c r="H1550" i="2"/>
  <c r="G1550" i="2"/>
  <c r="F1550" i="2"/>
  <c r="D1550" i="2"/>
  <c r="H1546" i="2"/>
  <c r="G1546" i="2"/>
  <c r="F1546" i="2"/>
  <c r="D1546" i="2"/>
  <c r="B1546" i="2"/>
  <c r="H1542" i="2"/>
  <c r="G1542" i="2"/>
  <c r="F1542" i="2"/>
  <c r="D1542" i="2"/>
  <c r="H1538" i="2"/>
  <c r="G1538" i="2"/>
  <c r="F1538" i="2"/>
  <c r="D1538" i="2"/>
  <c r="B1538" i="2"/>
  <c r="H1534" i="2"/>
  <c r="G1534" i="2"/>
  <c r="F1534" i="2"/>
  <c r="D1534" i="2"/>
  <c r="H1530" i="2"/>
  <c r="G1530" i="2"/>
  <c r="F1530" i="2"/>
  <c r="D1530" i="2"/>
  <c r="B1530" i="2"/>
  <c r="H1526" i="2"/>
  <c r="G1526" i="2"/>
  <c r="F1526" i="2"/>
  <c r="D1526" i="2"/>
  <c r="H1522" i="2"/>
  <c r="G1522" i="2"/>
  <c r="F1522" i="2"/>
  <c r="D1522" i="2"/>
  <c r="B1522" i="2"/>
  <c r="H1518" i="2"/>
  <c r="G1518" i="2"/>
  <c r="F1518" i="2"/>
  <c r="D1518" i="2"/>
  <c r="H1514" i="2"/>
  <c r="G1514" i="2"/>
  <c r="F1514" i="2"/>
  <c r="D1514" i="2"/>
  <c r="B1514" i="2"/>
  <c r="H1510" i="2"/>
  <c r="G1510" i="2"/>
  <c r="F1510" i="2"/>
  <c r="D1510" i="2"/>
  <c r="H1506" i="2"/>
  <c r="G1506" i="2"/>
  <c r="F1506" i="2"/>
  <c r="D1506" i="2"/>
  <c r="B1506" i="2"/>
  <c r="H1502" i="2"/>
  <c r="G1502" i="2"/>
  <c r="F1502" i="2"/>
  <c r="D1502" i="2"/>
  <c r="H1498" i="2"/>
  <c r="G1498" i="2"/>
  <c r="F1498" i="2"/>
  <c r="D1498" i="2"/>
  <c r="B1498" i="2"/>
  <c r="H1494" i="2"/>
  <c r="G1494" i="2"/>
  <c r="F1494" i="2"/>
  <c r="D1494" i="2"/>
  <c r="H1490" i="2"/>
  <c r="G1490" i="2"/>
  <c r="F1490" i="2"/>
  <c r="D1490" i="2"/>
  <c r="B1490" i="2"/>
  <c r="H1486" i="2"/>
  <c r="G1486" i="2"/>
  <c r="F1486" i="2"/>
  <c r="D1486" i="2"/>
  <c r="H1482" i="2"/>
  <c r="G1482" i="2"/>
  <c r="F1482" i="2"/>
  <c r="D1482" i="2"/>
  <c r="B1482" i="2"/>
  <c r="H1478" i="2"/>
  <c r="G1478" i="2"/>
  <c r="F1478" i="2"/>
  <c r="D1478" i="2"/>
  <c r="H1474" i="2"/>
  <c r="G1474" i="2"/>
  <c r="F1474" i="2"/>
  <c r="D1474" i="2"/>
  <c r="B1474" i="2"/>
  <c r="H1470" i="2"/>
  <c r="G1470" i="2"/>
  <c r="F1470" i="2"/>
  <c r="D1470" i="2"/>
  <c r="H1466" i="2"/>
  <c r="G1466" i="2"/>
  <c r="F1466" i="2"/>
  <c r="D1466" i="2"/>
  <c r="B1466" i="2"/>
  <c r="H1462" i="2"/>
  <c r="G1462" i="2"/>
  <c r="F1462" i="2"/>
  <c r="D1462" i="2"/>
  <c r="H1458" i="2"/>
  <c r="G1458" i="2"/>
  <c r="F1458" i="2"/>
  <c r="D1458" i="2"/>
  <c r="B1458" i="2"/>
  <c r="H1454" i="2"/>
  <c r="G1454" i="2"/>
  <c r="F1454" i="2"/>
  <c r="D1454" i="2"/>
  <c r="H1450" i="2"/>
  <c r="G1450" i="2"/>
  <c r="F1450" i="2"/>
  <c r="D1450" i="2"/>
  <c r="B1450" i="2"/>
  <c r="H1446" i="2"/>
  <c r="G1446" i="2"/>
  <c r="F1446" i="2"/>
  <c r="D1446" i="2"/>
  <c r="H1442" i="2"/>
  <c r="G1442" i="2"/>
  <c r="F1442" i="2"/>
  <c r="D1442" i="2"/>
  <c r="B1442" i="2"/>
  <c r="H1438" i="2"/>
  <c r="G1438" i="2"/>
  <c r="F1438" i="2"/>
  <c r="D1438" i="2"/>
  <c r="H1434" i="2"/>
  <c r="G1434" i="2"/>
  <c r="F1434" i="2"/>
  <c r="D1434" i="2"/>
  <c r="B1434" i="2"/>
  <c r="H1430" i="2"/>
  <c r="G1430" i="2"/>
  <c r="F1430" i="2"/>
  <c r="D1430" i="2"/>
  <c r="H1426" i="2"/>
  <c r="G1426" i="2"/>
  <c r="F1426" i="2"/>
  <c r="D1426" i="2"/>
  <c r="B1426" i="2"/>
  <c r="H1422" i="2"/>
  <c r="G1422" i="2"/>
  <c r="F1422" i="2"/>
  <c r="D1422" i="2"/>
  <c r="H1418" i="2"/>
  <c r="G1418" i="2"/>
  <c r="F1418" i="2"/>
  <c r="D1418" i="2"/>
  <c r="B1418" i="2"/>
  <c r="H1414" i="2"/>
  <c r="G1414" i="2"/>
  <c r="F1414" i="2"/>
  <c r="D1414" i="2"/>
  <c r="H1410" i="2"/>
  <c r="G1410" i="2"/>
  <c r="F1410" i="2"/>
  <c r="D1410" i="2"/>
  <c r="B1410" i="2"/>
  <c r="H1406" i="2"/>
  <c r="G1406" i="2"/>
  <c r="F1406" i="2"/>
  <c r="D1406" i="2"/>
  <c r="H1402" i="2"/>
  <c r="G1402" i="2"/>
  <c r="F1402" i="2"/>
  <c r="D1402" i="2"/>
  <c r="B1402" i="2"/>
  <c r="H1398" i="2"/>
  <c r="G1398" i="2"/>
  <c r="F1398" i="2"/>
  <c r="D1398" i="2"/>
  <c r="H1394" i="2"/>
  <c r="G1394" i="2"/>
  <c r="F1394" i="2"/>
  <c r="D1394" i="2"/>
  <c r="B1394" i="2"/>
  <c r="H1390" i="2"/>
  <c r="G1390" i="2"/>
  <c r="F1390" i="2"/>
  <c r="D1390" i="2"/>
  <c r="H1386" i="2"/>
  <c r="G1386" i="2"/>
  <c r="F1386" i="2"/>
  <c r="D1386" i="2"/>
  <c r="B1386" i="2"/>
  <c r="H1382" i="2"/>
  <c r="G1382" i="2"/>
  <c r="F1382" i="2"/>
  <c r="D1382" i="2"/>
  <c r="H1378" i="2"/>
  <c r="G1378" i="2"/>
  <c r="F1378" i="2"/>
  <c r="D1378" i="2"/>
  <c r="B1378" i="2"/>
  <c r="H1374" i="2"/>
  <c r="G1374" i="2"/>
  <c r="F1374" i="2"/>
  <c r="D1374" i="2"/>
  <c r="H1370" i="2"/>
  <c r="G1370" i="2"/>
  <c r="F1370" i="2"/>
  <c r="D1370" i="2"/>
  <c r="B1370" i="2"/>
  <c r="H1366" i="2"/>
  <c r="G1366" i="2"/>
  <c r="F1366" i="2"/>
  <c r="D1366" i="2"/>
  <c r="H1362" i="2"/>
  <c r="G1362" i="2"/>
  <c r="F1362" i="2"/>
  <c r="D1362" i="2"/>
  <c r="B1362" i="2"/>
  <c r="H1358" i="2"/>
  <c r="G1358" i="2"/>
  <c r="F1358" i="2"/>
  <c r="D1358" i="2"/>
  <c r="H1354" i="2"/>
  <c r="G1354" i="2"/>
  <c r="F1354" i="2"/>
  <c r="D1354" i="2"/>
  <c r="B1354" i="2"/>
  <c r="H1350" i="2"/>
  <c r="G1350" i="2"/>
  <c r="F1350" i="2"/>
  <c r="D1350" i="2"/>
  <c r="H1346" i="2"/>
  <c r="G1346" i="2"/>
  <c r="F1346" i="2"/>
  <c r="D1346" i="2"/>
  <c r="B1346" i="2"/>
  <c r="H1342" i="2"/>
  <c r="G1342" i="2"/>
  <c r="F1342" i="2"/>
  <c r="D1342" i="2"/>
  <c r="H1338" i="2"/>
  <c r="G1338" i="2"/>
  <c r="F1338" i="2"/>
  <c r="D1338" i="2"/>
  <c r="B1338" i="2"/>
  <c r="H1334" i="2"/>
  <c r="G1334" i="2"/>
  <c r="F1334" i="2"/>
  <c r="D1334" i="2"/>
  <c r="H1330" i="2"/>
  <c r="G1330" i="2"/>
  <c r="F1330" i="2"/>
  <c r="D1330" i="2"/>
  <c r="B1330" i="2"/>
  <c r="H1326" i="2"/>
  <c r="G1326" i="2"/>
  <c r="F1326" i="2"/>
  <c r="D1326" i="2"/>
  <c r="H1322" i="2"/>
  <c r="G1322" i="2"/>
  <c r="F1322" i="2"/>
  <c r="D1322" i="2"/>
  <c r="B1322" i="2"/>
  <c r="H1318" i="2"/>
  <c r="G1318" i="2"/>
  <c r="F1318" i="2"/>
  <c r="D1318" i="2"/>
  <c r="H1314" i="2"/>
  <c r="G1314" i="2"/>
  <c r="F1314" i="2"/>
  <c r="D1314" i="2"/>
  <c r="B1314" i="2"/>
  <c r="H1310" i="2"/>
  <c r="G1310" i="2"/>
  <c r="F1310" i="2"/>
  <c r="D1310" i="2"/>
  <c r="H1306" i="2"/>
  <c r="G1306" i="2"/>
  <c r="F1306" i="2"/>
  <c r="D1306" i="2"/>
  <c r="B1306" i="2"/>
  <c r="H1302" i="2"/>
  <c r="G1302" i="2"/>
  <c r="F1302" i="2"/>
  <c r="D1302" i="2"/>
  <c r="H1298" i="2"/>
  <c r="G1298" i="2"/>
  <c r="F1298" i="2"/>
  <c r="D1298" i="2"/>
  <c r="B1298" i="2"/>
  <c r="H1294" i="2"/>
  <c r="G1294" i="2"/>
  <c r="F1294" i="2"/>
  <c r="D1294" i="2"/>
  <c r="H1290" i="2"/>
  <c r="G1290" i="2"/>
  <c r="F1290" i="2"/>
  <c r="D1290" i="2"/>
  <c r="B1290" i="2"/>
  <c r="H1286" i="2"/>
  <c r="G1286" i="2"/>
  <c r="F1286" i="2"/>
  <c r="D1286" i="2"/>
  <c r="H1282" i="2"/>
  <c r="G1282" i="2"/>
  <c r="F1282" i="2"/>
  <c r="D1282" i="2"/>
  <c r="B1282" i="2"/>
  <c r="H1278" i="2"/>
  <c r="G1278" i="2"/>
  <c r="F1278" i="2"/>
  <c r="D1278" i="2"/>
  <c r="H1274" i="2"/>
  <c r="G1274" i="2"/>
  <c r="F1274" i="2"/>
  <c r="D1274" i="2"/>
  <c r="B1274" i="2"/>
  <c r="H1270" i="2"/>
  <c r="G1270" i="2"/>
  <c r="F1270" i="2"/>
  <c r="D1270" i="2"/>
  <c r="H1266" i="2"/>
  <c r="G1266" i="2"/>
  <c r="F1266" i="2"/>
  <c r="D1266" i="2"/>
  <c r="B1266" i="2"/>
  <c r="H1262" i="2"/>
  <c r="G1262" i="2"/>
  <c r="F1262" i="2"/>
  <c r="D1262" i="2"/>
  <c r="H1258" i="2"/>
  <c r="G1258" i="2"/>
  <c r="F1258" i="2"/>
  <c r="D1258" i="2"/>
  <c r="B1258" i="2"/>
  <c r="H1254" i="2"/>
  <c r="G1254" i="2"/>
  <c r="F1254" i="2"/>
  <c r="D1254" i="2"/>
  <c r="H1250" i="2"/>
  <c r="G1250" i="2"/>
  <c r="F1250" i="2"/>
  <c r="D1250" i="2"/>
  <c r="B1250" i="2"/>
  <c r="H1246" i="2"/>
  <c r="G1246" i="2"/>
  <c r="F1246" i="2"/>
  <c r="D1246" i="2"/>
  <c r="H1242" i="2"/>
  <c r="G1242" i="2"/>
  <c r="F1242" i="2"/>
  <c r="D1242" i="2"/>
  <c r="B1242" i="2"/>
  <c r="H1238" i="2"/>
  <c r="G1238" i="2"/>
  <c r="F1238" i="2"/>
  <c r="D1238" i="2"/>
  <c r="H1234" i="2"/>
  <c r="G1234" i="2"/>
  <c r="F1234" i="2"/>
  <c r="D1234" i="2"/>
  <c r="B1234" i="2"/>
  <c r="H1230" i="2"/>
  <c r="G1230" i="2"/>
  <c r="F1230" i="2"/>
  <c r="D1230" i="2"/>
  <c r="H1226" i="2"/>
  <c r="G1226" i="2"/>
  <c r="F1226" i="2"/>
  <c r="D1226" i="2"/>
  <c r="B1226" i="2"/>
  <c r="H1222" i="2"/>
  <c r="G1222" i="2"/>
  <c r="F1222" i="2"/>
  <c r="D1222" i="2"/>
  <c r="H1218" i="2"/>
  <c r="G1218" i="2"/>
  <c r="F1218" i="2"/>
  <c r="D1218" i="2"/>
  <c r="B1218" i="2"/>
  <c r="H1214" i="2"/>
  <c r="G1214" i="2"/>
  <c r="F1214" i="2"/>
  <c r="D1214" i="2"/>
  <c r="H1210" i="2"/>
  <c r="G1210" i="2"/>
  <c r="F1210" i="2"/>
  <c r="D1210" i="2"/>
  <c r="B1210" i="2"/>
  <c r="H1206" i="2"/>
  <c r="G1206" i="2"/>
  <c r="F1206" i="2"/>
  <c r="D1206" i="2"/>
  <c r="H1202" i="2"/>
  <c r="G1202" i="2"/>
  <c r="F1202" i="2"/>
  <c r="D1202" i="2"/>
  <c r="B1202" i="2"/>
  <c r="H1198" i="2"/>
  <c r="G1198" i="2"/>
  <c r="F1198" i="2"/>
  <c r="D1198" i="2"/>
  <c r="H1194" i="2"/>
  <c r="G1194" i="2"/>
  <c r="F1194" i="2"/>
  <c r="D1194" i="2"/>
  <c r="B1194" i="2"/>
  <c r="H1190" i="2"/>
  <c r="G1190" i="2"/>
  <c r="F1190" i="2"/>
  <c r="D1190" i="2"/>
  <c r="H1186" i="2"/>
  <c r="G1186" i="2"/>
  <c r="F1186" i="2"/>
  <c r="D1186" i="2"/>
  <c r="B1186" i="2"/>
  <c r="H1182" i="2"/>
  <c r="G1182" i="2"/>
  <c r="F1182" i="2"/>
  <c r="D1182" i="2"/>
  <c r="H1178" i="2"/>
  <c r="G1178" i="2"/>
  <c r="F1178" i="2"/>
  <c r="D1178" i="2"/>
  <c r="B1178" i="2"/>
  <c r="H1174" i="2"/>
  <c r="G1174" i="2"/>
  <c r="F1174" i="2"/>
  <c r="D1174" i="2"/>
  <c r="H1170" i="2"/>
  <c r="G1170" i="2"/>
  <c r="F1170" i="2"/>
  <c r="D1170" i="2"/>
  <c r="B1170" i="2"/>
  <c r="H1166" i="2"/>
  <c r="G1166" i="2"/>
  <c r="F1166" i="2"/>
  <c r="D1166" i="2"/>
  <c r="H1162" i="2"/>
  <c r="G1162" i="2"/>
  <c r="F1162" i="2"/>
  <c r="D1162" i="2"/>
  <c r="B1162" i="2"/>
  <c r="H1158" i="2"/>
  <c r="G1158" i="2"/>
  <c r="F1158" i="2"/>
  <c r="D1158" i="2"/>
  <c r="H1154" i="2"/>
  <c r="G1154" i="2"/>
  <c r="F1154" i="2"/>
  <c r="D1154" i="2"/>
  <c r="B1154" i="2"/>
  <c r="H1150" i="2"/>
  <c r="G1150" i="2"/>
  <c r="F1150" i="2"/>
  <c r="D1150" i="2"/>
  <c r="H1146" i="2"/>
  <c r="G1146" i="2"/>
  <c r="F1146" i="2"/>
  <c r="D1146" i="2"/>
  <c r="B1146" i="2"/>
  <c r="H1142" i="2"/>
  <c r="G1142" i="2"/>
  <c r="F1142" i="2"/>
  <c r="D1142" i="2"/>
  <c r="H1138" i="2"/>
  <c r="G1138" i="2"/>
  <c r="F1138" i="2"/>
  <c r="D1138" i="2"/>
  <c r="B1138" i="2"/>
  <c r="H1134" i="2"/>
  <c r="G1134" i="2"/>
  <c r="F1134" i="2"/>
  <c r="D1134" i="2"/>
  <c r="H1130" i="2"/>
  <c r="G1130" i="2"/>
  <c r="F1130" i="2"/>
  <c r="D1130" i="2"/>
  <c r="B1130" i="2"/>
  <c r="H1126" i="2"/>
  <c r="G1126" i="2"/>
  <c r="F1126" i="2"/>
  <c r="D1126" i="2"/>
  <c r="H1122" i="2"/>
  <c r="G1122" i="2"/>
  <c r="F1122" i="2"/>
  <c r="D1122" i="2"/>
  <c r="B1122" i="2"/>
  <c r="H1118" i="2"/>
  <c r="G1118" i="2"/>
  <c r="F1118" i="2"/>
  <c r="D1118" i="2"/>
  <c r="H1114" i="2"/>
  <c r="G1114" i="2"/>
  <c r="F1114" i="2"/>
  <c r="D1114" i="2"/>
  <c r="B1114" i="2"/>
  <c r="H1110" i="2"/>
  <c r="G1110" i="2"/>
  <c r="F1110" i="2"/>
  <c r="D1110" i="2"/>
  <c r="H1106" i="2"/>
  <c r="G1106" i="2"/>
  <c r="F1106" i="2"/>
  <c r="D1106" i="2"/>
  <c r="B1106" i="2"/>
  <c r="H1102" i="2"/>
  <c r="G1102" i="2"/>
  <c r="F1102" i="2"/>
  <c r="D1102" i="2"/>
  <c r="H1098" i="2"/>
  <c r="G1098" i="2"/>
  <c r="F1098" i="2"/>
  <c r="D1098" i="2"/>
  <c r="B1098" i="2"/>
  <c r="H1094" i="2"/>
  <c r="G1094" i="2"/>
  <c r="F1094" i="2"/>
  <c r="D1094" i="2"/>
  <c r="H1090" i="2"/>
  <c r="G1090" i="2"/>
  <c r="F1090" i="2"/>
  <c r="D1090" i="2"/>
  <c r="B1090" i="2"/>
  <c r="H1086" i="2"/>
  <c r="G1086" i="2"/>
  <c r="F1086" i="2"/>
  <c r="D1086" i="2"/>
  <c r="H1082" i="2"/>
  <c r="G1082" i="2"/>
  <c r="F1082" i="2"/>
  <c r="D1082" i="2"/>
  <c r="B1082" i="2"/>
  <c r="H1078" i="2"/>
  <c r="G1078" i="2"/>
  <c r="F1078" i="2"/>
  <c r="D1078" i="2"/>
  <c r="H1074" i="2"/>
  <c r="G1074" i="2"/>
  <c r="F1074" i="2"/>
  <c r="D1074" i="2"/>
  <c r="B1074" i="2"/>
  <c r="H1070" i="2"/>
  <c r="G1070" i="2"/>
  <c r="F1070" i="2"/>
  <c r="D1070" i="2"/>
  <c r="H1066" i="2"/>
  <c r="G1066" i="2"/>
  <c r="F1066" i="2"/>
  <c r="D1066" i="2"/>
  <c r="B1066" i="2"/>
  <c r="H1062" i="2"/>
  <c r="G1062" i="2"/>
  <c r="F1062" i="2"/>
  <c r="D1062" i="2"/>
  <c r="H1058" i="2"/>
  <c r="G1058" i="2"/>
  <c r="F1058" i="2"/>
  <c r="D1058" i="2"/>
  <c r="B1058" i="2"/>
  <c r="H1054" i="2"/>
  <c r="G1054" i="2"/>
  <c r="F1054" i="2"/>
  <c r="D1054" i="2"/>
  <c r="H1050" i="2"/>
  <c r="G1050" i="2"/>
  <c r="F1050" i="2"/>
  <c r="D1050" i="2"/>
  <c r="B1050" i="2"/>
  <c r="H1046" i="2"/>
  <c r="G1046" i="2"/>
  <c r="F1046" i="2"/>
  <c r="D1046" i="2"/>
  <c r="H1042" i="2"/>
  <c r="G1042" i="2"/>
  <c r="F1042" i="2"/>
  <c r="D1042" i="2"/>
  <c r="B1042" i="2"/>
  <c r="H1038" i="2"/>
  <c r="G1038" i="2"/>
  <c r="F1038" i="2"/>
  <c r="D1038" i="2"/>
  <c r="H1034" i="2"/>
  <c r="G1034" i="2"/>
  <c r="F1034" i="2"/>
  <c r="D1034" i="2"/>
  <c r="B1034" i="2"/>
  <c r="H1030" i="2"/>
  <c r="G1030" i="2"/>
  <c r="F1030" i="2"/>
  <c r="D1030" i="2"/>
  <c r="H1026" i="2"/>
  <c r="G1026" i="2"/>
  <c r="F1026" i="2"/>
  <c r="D1026" i="2"/>
  <c r="B1026" i="2"/>
  <c r="H1022" i="2"/>
  <c r="G1022" i="2"/>
  <c r="F1022" i="2"/>
  <c r="D1022" i="2"/>
  <c r="H1018" i="2"/>
  <c r="G1018" i="2"/>
  <c r="F1018" i="2"/>
  <c r="D1018" i="2"/>
  <c r="B1018" i="2"/>
  <c r="H1014" i="2"/>
  <c r="G1014" i="2"/>
  <c r="F1014" i="2"/>
  <c r="D1014" i="2"/>
  <c r="H1010" i="2"/>
  <c r="G1010" i="2"/>
  <c r="F1010" i="2"/>
  <c r="D1010" i="2"/>
  <c r="B1010" i="2"/>
  <c r="H1006" i="2"/>
  <c r="G1006" i="2"/>
  <c r="F1006" i="2"/>
  <c r="D1006" i="2"/>
  <c r="H1002" i="2"/>
  <c r="G1002" i="2"/>
  <c r="F1002" i="2"/>
  <c r="D1002" i="2"/>
  <c r="B1002" i="2"/>
  <c r="H998" i="2"/>
  <c r="G998" i="2"/>
  <c r="F998" i="2"/>
  <c r="D998" i="2"/>
  <c r="H994" i="2"/>
  <c r="G994" i="2"/>
  <c r="F994" i="2"/>
  <c r="D994" i="2"/>
  <c r="B994" i="2"/>
  <c r="H990" i="2"/>
  <c r="G990" i="2"/>
  <c r="F990" i="2"/>
  <c r="D990" i="2"/>
  <c r="H986" i="2"/>
  <c r="G986" i="2"/>
  <c r="F986" i="2"/>
  <c r="D986" i="2"/>
  <c r="B986" i="2"/>
  <c r="H982" i="2"/>
  <c r="G982" i="2"/>
  <c r="F982" i="2"/>
  <c r="D982" i="2"/>
  <c r="H978" i="2"/>
  <c r="F978" i="2"/>
  <c r="D978" i="2"/>
  <c r="G978" i="2"/>
  <c r="B978" i="2"/>
  <c r="H974" i="2"/>
  <c r="G974" i="2"/>
  <c r="F974" i="2"/>
  <c r="D974" i="2"/>
  <c r="H970" i="2"/>
  <c r="F970" i="2"/>
  <c r="G970" i="2"/>
  <c r="D970" i="2"/>
  <c r="B970" i="2"/>
  <c r="H966" i="2"/>
  <c r="G966" i="2"/>
  <c r="F966" i="2"/>
  <c r="D966" i="2"/>
  <c r="H962" i="2"/>
  <c r="F962" i="2"/>
  <c r="G962" i="2"/>
  <c r="D962" i="2"/>
  <c r="B962" i="2"/>
  <c r="H958" i="2"/>
  <c r="G958" i="2"/>
  <c r="F958" i="2"/>
  <c r="D958" i="2"/>
  <c r="H954" i="2"/>
  <c r="G954" i="2"/>
  <c r="F954" i="2"/>
  <c r="D954" i="2"/>
  <c r="B954" i="2"/>
  <c r="H950" i="2"/>
  <c r="G950" i="2"/>
  <c r="F950" i="2"/>
  <c r="D950" i="2"/>
  <c r="H946" i="2"/>
  <c r="F946" i="2"/>
  <c r="G946" i="2"/>
  <c r="D946" i="2"/>
  <c r="B946" i="2"/>
  <c r="H942" i="2"/>
  <c r="G942" i="2"/>
  <c r="F942" i="2"/>
  <c r="D942" i="2"/>
  <c r="H938" i="2"/>
  <c r="F938" i="2"/>
  <c r="G938" i="2"/>
  <c r="D938" i="2"/>
  <c r="B938" i="2"/>
  <c r="H934" i="2"/>
  <c r="G934" i="2"/>
  <c r="F934" i="2"/>
  <c r="D934" i="2"/>
  <c r="H930" i="2"/>
  <c r="F930" i="2"/>
  <c r="G930" i="2"/>
  <c r="D930" i="2"/>
  <c r="B930" i="2"/>
  <c r="H926" i="2"/>
  <c r="G926" i="2"/>
  <c r="F926" i="2"/>
  <c r="D926" i="2"/>
  <c r="H922" i="2"/>
  <c r="G922" i="2"/>
  <c r="F922" i="2"/>
  <c r="D922" i="2"/>
  <c r="B922" i="2"/>
  <c r="H918" i="2"/>
  <c r="G918" i="2"/>
  <c r="F918" i="2"/>
  <c r="D918" i="2"/>
  <c r="H914" i="2"/>
  <c r="G914" i="2"/>
  <c r="F914" i="2"/>
  <c r="D914" i="2"/>
  <c r="B914" i="2"/>
  <c r="H910" i="2"/>
  <c r="G910" i="2"/>
  <c r="F910" i="2"/>
  <c r="D910" i="2"/>
  <c r="H906" i="2"/>
  <c r="G906" i="2"/>
  <c r="F906" i="2"/>
  <c r="D906" i="2"/>
  <c r="B906" i="2"/>
  <c r="H902" i="2"/>
  <c r="F902" i="2"/>
  <c r="D902" i="2"/>
  <c r="G902" i="2"/>
  <c r="H898" i="2"/>
  <c r="G898" i="2"/>
  <c r="F898" i="2"/>
  <c r="D898" i="2"/>
  <c r="B898" i="2"/>
  <c r="H894" i="2"/>
  <c r="G894" i="2"/>
  <c r="F894" i="2"/>
  <c r="D894" i="2"/>
  <c r="H890" i="2"/>
  <c r="G890" i="2"/>
  <c r="F890" i="2"/>
  <c r="D890" i="2"/>
  <c r="B890" i="2"/>
  <c r="H886" i="2"/>
  <c r="F886" i="2"/>
  <c r="G886" i="2"/>
  <c r="D886" i="2"/>
  <c r="H882" i="2"/>
  <c r="G882" i="2"/>
  <c r="F882" i="2"/>
  <c r="D882" i="2"/>
  <c r="B882" i="2"/>
  <c r="H878" i="2"/>
  <c r="G878" i="2"/>
  <c r="F878" i="2"/>
  <c r="D878" i="2"/>
  <c r="H874" i="2"/>
  <c r="G874" i="2"/>
  <c r="F874" i="2"/>
  <c r="D874" i="2"/>
  <c r="B874" i="2"/>
  <c r="H870" i="2"/>
  <c r="F870" i="2"/>
  <c r="G870" i="2"/>
  <c r="D870" i="2"/>
  <c r="H866" i="2"/>
  <c r="G866" i="2"/>
  <c r="F866" i="2"/>
  <c r="D866" i="2"/>
  <c r="B866" i="2"/>
  <c r="H862" i="2"/>
  <c r="G862" i="2"/>
  <c r="F862" i="2"/>
  <c r="D862" i="2"/>
  <c r="H858" i="2"/>
  <c r="G858" i="2"/>
  <c r="F858" i="2"/>
  <c r="D858" i="2"/>
  <c r="B858" i="2"/>
  <c r="H854" i="2"/>
  <c r="G854" i="2"/>
  <c r="F854" i="2"/>
  <c r="D854" i="2"/>
  <c r="H850" i="2"/>
  <c r="G850" i="2"/>
  <c r="F850" i="2"/>
  <c r="D850" i="2"/>
  <c r="B850" i="2"/>
  <c r="H846" i="2"/>
  <c r="G846" i="2"/>
  <c r="F846" i="2"/>
  <c r="D846" i="2"/>
  <c r="H842" i="2"/>
  <c r="G842" i="2"/>
  <c r="F842" i="2"/>
  <c r="D842" i="2"/>
  <c r="B842" i="2"/>
  <c r="H838" i="2"/>
  <c r="F838" i="2"/>
  <c r="D838" i="2"/>
  <c r="G838" i="2"/>
  <c r="H834" i="2"/>
  <c r="G834" i="2"/>
  <c r="F834" i="2"/>
  <c r="D834" i="2"/>
  <c r="B834" i="2"/>
  <c r="H830" i="2"/>
  <c r="G830" i="2"/>
  <c r="F830" i="2"/>
  <c r="D830" i="2"/>
  <c r="H826" i="2"/>
  <c r="G826" i="2"/>
  <c r="F826" i="2"/>
  <c r="D826" i="2"/>
  <c r="B826" i="2"/>
  <c r="H822" i="2"/>
  <c r="F822" i="2"/>
  <c r="G822" i="2"/>
  <c r="D822" i="2"/>
  <c r="H818" i="2"/>
  <c r="G818" i="2"/>
  <c r="F818" i="2"/>
  <c r="D818" i="2"/>
  <c r="B818" i="2"/>
  <c r="H814" i="2"/>
  <c r="G814" i="2"/>
  <c r="F814" i="2"/>
  <c r="D814" i="2"/>
  <c r="H810" i="2"/>
  <c r="G810" i="2"/>
  <c r="F810" i="2"/>
  <c r="D810" i="2"/>
  <c r="B810" i="2"/>
  <c r="H806" i="2"/>
  <c r="F806" i="2"/>
  <c r="G806" i="2"/>
  <c r="D806" i="2"/>
  <c r="H802" i="2"/>
  <c r="G802" i="2"/>
  <c r="F802" i="2"/>
  <c r="D802" i="2"/>
  <c r="B802" i="2"/>
  <c r="H798" i="2"/>
  <c r="G798" i="2"/>
  <c r="F798" i="2"/>
  <c r="D798" i="2"/>
  <c r="H794" i="2"/>
  <c r="G794" i="2"/>
  <c r="F794" i="2"/>
  <c r="D794" i="2"/>
  <c r="B794" i="2"/>
  <c r="H790" i="2"/>
  <c r="G790" i="2"/>
  <c r="F790" i="2"/>
  <c r="D790" i="2"/>
  <c r="H786" i="2"/>
  <c r="G786" i="2"/>
  <c r="F786" i="2"/>
  <c r="D786" i="2"/>
  <c r="B786" i="2"/>
  <c r="H782" i="2"/>
  <c r="G782" i="2"/>
  <c r="F782" i="2"/>
  <c r="D782" i="2"/>
  <c r="H778" i="2"/>
  <c r="G778" i="2"/>
  <c r="F778" i="2"/>
  <c r="D778" i="2"/>
  <c r="B778" i="2"/>
  <c r="H774" i="2"/>
  <c r="F774" i="2"/>
  <c r="D774" i="2"/>
  <c r="G774" i="2"/>
  <c r="H770" i="2"/>
  <c r="G770" i="2"/>
  <c r="F770" i="2"/>
  <c r="D770" i="2"/>
  <c r="B770" i="2"/>
  <c r="H766" i="2"/>
  <c r="G766" i="2"/>
  <c r="F766" i="2"/>
  <c r="D766" i="2"/>
  <c r="H762" i="2"/>
  <c r="G762" i="2"/>
  <c r="F762" i="2"/>
  <c r="D762" i="2"/>
  <c r="B762" i="2"/>
  <c r="H758" i="2"/>
  <c r="F758" i="2"/>
  <c r="G758" i="2"/>
  <c r="D758" i="2"/>
  <c r="H754" i="2"/>
  <c r="G754" i="2"/>
  <c r="F754" i="2"/>
  <c r="D754" i="2"/>
  <c r="B754" i="2"/>
  <c r="H750" i="2"/>
  <c r="G750" i="2"/>
  <c r="F750" i="2"/>
  <c r="D750" i="2"/>
  <c r="H746" i="2"/>
  <c r="G746" i="2"/>
  <c r="F746" i="2"/>
  <c r="D746" i="2"/>
  <c r="B746" i="2"/>
  <c r="H742" i="2"/>
  <c r="F742" i="2"/>
  <c r="G742" i="2"/>
  <c r="D742" i="2"/>
  <c r="H738" i="2"/>
  <c r="G738" i="2"/>
  <c r="F738" i="2"/>
  <c r="D738" i="2"/>
  <c r="B738" i="2"/>
  <c r="H734" i="2"/>
  <c r="G734" i="2"/>
  <c r="F734" i="2"/>
  <c r="D734" i="2"/>
  <c r="H730" i="2"/>
  <c r="G730" i="2"/>
  <c r="F730" i="2"/>
  <c r="D730" i="2"/>
  <c r="B730" i="2"/>
  <c r="H726" i="2"/>
  <c r="G726" i="2"/>
  <c r="F726" i="2"/>
  <c r="D726" i="2"/>
  <c r="H722" i="2"/>
  <c r="G722" i="2"/>
  <c r="F722" i="2"/>
  <c r="D722" i="2"/>
  <c r="B722" i="2"/>
  <c r="H718" i="2"/>
  <c r="G718" i="2"/>
  <c r="F718" i="2"/>
  <c r="D718" i="2"/>
  <c r="H714" i="2"/>
  <c r="G714" i="2"/>
  <c r="F714" i="2"/>
  <c r="D714" i="2"/>
  <c r="B714" i="2"/>
  <c r="H710" i="2"/>
  <c r="F710" i="2"/>
  <c r="G710" i="2"/>
  <c r="D710" i="2"/>
  <c r="H706" i="2"/>
  <c r="G706" i="2"/>
  <c r="F706" i="2"/>
  <c r="D706" i="2"/>
  <c r="B706" i="2"/>
  <c r="H702" i="2"/>
  <c r="G702" i="2"/>
  <c r="F702" i="2"/>
  <c r="D702" i="2"/>
  <c r="H698" i="2"/>
  <c r="G698" i="2"/>
  <c r="F698" i="2"/>
  <c r="D698" i="2"/>
  <c r="B698" i="2"/>
  <c r="H694" i="2"/>
  <c r="F694" i="2"/>
  <c r="G694" i="2"/>
  <c r="D694" i="2"/>
  <c r="H690" i="2"/>
  <c r="G690" i="2"/>
  <c r="F690" i="2"/>
  <c r="D690" i="2"/>
  <c r="B690" i="2"/>
  <c r="H686" i="2"/>
  <c r="G686" i="2"/>
  <c r="F686" i="2"/>
  <c r="D686" i="2"/>
  <c r="H682" i="2"/>
  <c r="G682" i="2"/>
  <c r="F682" i="2"/>
  <c r="D682" i="2"/>
  <c r="B682" i="2"/>
  <c r="H678" i="2"/>
  <c r="F678" i="2"/>
  <c r="G678" i="2"/>
  <c r="D678" i="2"/>
  <c r="H674" i="2"/>
  <c r="G674" i="2"/>
  <c r="F674" i="2"/>
  <c r="D674" i="2"/>
  <c r="B674" i="2"/>
  <c r="H670" i="2"/>
  <c r="G670" i="2"/>
  <c r="F670" i="2"/>
  <c r="D670" i="2"/>
  <c r="H666" i="2"/>
  <c r="G666" i="2"/>
  <c r="F666" i="2"/>
  <c r="D666" i="2"/>
  <c r="B666" i="2"/>
  <c r="H662" i="2"/>
  <c r="G662" i="2"/>
  <c r="F662" i="2"/>
  <c r="D662" i="2"/>
  <c r="H658" i="2"/>
  <c r="G658" i="2"/>
  <c r="F658" i="2"/>
  <c r="D658" i="2"/>
  <c r="B658" i="2"/>
  <c r="H654" i="2"/>
  <c r="G654" i="2"/>
  <c r="F654" i="2"/>
  <c r="D654" i="2"/>
  <c r="H650" i="2"/>
  <c r="G650" i="2"/>
  <c r="F650" i="2"/>
  <c r="D650" i="2"/>
  <c r="B650" i="2"/>
  <c r="H646" i="2"/>
  <c r="F646" i="2"/>
  <c r="D646" i="2"/>
  <c r="G646" i="2"/>
  <c r="H642" i="2"/>
  <c r="G642" i="2"/>
  <c r="F642" i="2"/>
  <c r="D642" i="2"/>
  <c r="B642" i="2"/>
  <c r="H638" i="2"/>
  <c r="G638" i="2"/>
  <c r="F638" i="2"/>
  <c r="D638" i="2"/>
  <c r="H634" i="2"/>
  <c r="G634" i="2"/>
  <c r="F634" i="2"/>
  <c r="D634" i="2"/>
  <c r="B634" i="2"/>
  <c r="H630" i="2"/>
  <c r="F630" i="2"/>
  <c r="G630" i="2"/>
  <c r="D630" i="2"/>
  <c r="H626" i="2"/>
  <c r="G626" i="2"/>
  <c r="F626" i="2"/>
  <c r="D626" i="2"/>
  <c r="B626" i="2"/>
  <c r="H622" i="2"/>
  <c r="G622" i="2"/>
  <c r="F622" i="2"/>
  <c r="D622" i="2"/>
  <c r="H618" i="2"/>
  <c r="G618" i="2"/>
  <c r="F618" i="2"/>
  <c r="D618" i="2"/>
  <c r="B618" i="2"/>
  <c r="H614" i="2"/>
  <c r="F614" i="2"/>
  <c r="G614" i="2"/>
  <c r="D614" i="2"/>
  <c r="H610" i="2"/>
  <c r="G610" i="2"/>
  <c r="F610" i="2"/>
  <c r="D610" i="2"/>
  <c r="B610" i="2"/>
  <c r="H606" i="2"/>
  <c r="G606" i="2"/>
  <c r="F606" i="2"/>
  <c r="D606" i="2"/>
  <c r="H602" i="2"/>
  <c r="G602" i="2"/>
  <c r="F602" i="2"/>
  <c r="D602" i="2"/>
  <c r="B602" i="2"/>
  <c r="H598" i="2"/>
  <c r="G598" i="2"/>
  <c r="F598" i="2"/>
  <c r="D598" i="2"/>
  <c r="H594" i="2"/>
  <c r="G594" i="2"/>
  <c r="F594" i="2"/>
  <c r="D594" i="2"/>
  <c r="B594" i="2"/>
  <c r="H590" i="2"/>
  <c r="G590" i="2"/>
  <c r="F590" i="2"/>
  <c r="D590" i="2"/>
  <c r="H586" i="2"/>
  <c r="G586" i="2"/>
  <c r="F586" i="2"/>
  <c r="D586" i="2"/>
  <c r="B586" i="2"/>
  <c r="H582" i="2"/>
  <c r="F582" i="2"/>
  <c r="D582" i="2"/>
  <c r="G582" i="2"/>
  <c r="H578" i="2"/>
  <c r="G578" i="2"/>
  <c r="F578" i="2"/>
  <c r="D578" i="2"/>
  <c r="B578" i="2"/>
  <c r="H574" i="2"/>
  <c r="G574" i="2"/>
  <c r="F574" i="2"/>
  <c r="D574" i="2"/>
  <c r="H570" i="2"/>
  <c r="G570" i="2"/>
  <c r="F570" i="2"/>
  <c r="D570" i="2"/>
  <c r="B570" i="2"/>
  <c r="H566" i="2"/>
  <c r="F566" i="2"/>
  <c r="G566" i="2"/>
  <c r="D566" i="2"/>
  <c r="H562" i="2"/>
  <c r="G562" i="2"/>
  <c r="F562" i="2"/>
  <c r="D562" i="2"/>
  <c r="B562" i="2"/>
  <c r="H558" i="2"/>
  <c r="G558" i="2"/>
  <c r="F558" i="2"/>
  <c r="D558" i="2"/>
  <c r="H554" i="2"/>
  <c r="G554" i="2"/>
  <c r="F554" i="2"/>
  <c r="D554" i="2"/>
  <c r="B554" i="2"/>
  <c r="H550" i="2"/>
  <c r="F550" i="2"/>
  <c r="G550" i="2"/>
  <c r="D550" i="2"/>
  <c r="H546" i="2"/>
  <c r="G546" i="2"/>
  <c r="F546" i="2"/>
  <c r="D546" i="2"/>
  <c r="B546" i="2"/>
  <c r="H542" i="2"/>
  <c r="G542" i="2"/>
  <c r="F542" i="2"/>
  <c r="D542" i="2"/>
  <c r="H538" i="2"/>
  <c r="G538" i="2"/>
  <c r="F538" i="2"/>
  <c r="D538" i="2"/>
  <c r="B538" i="2"/>
  <c r="H534" i="2"/>
  <c r="G534" i="2"/>
  <c r="F534" i="2"/>
  <c r="D534" i="2"/>
  <c r="H530" i="2"/>
  <c r="G530" i="2"/>
  <c r="F530" i="2"/>
  <c r="D530" i="2"/>
  <c r="B530" i="2"/>
  <c r="H526" i="2"/>
  <c r="G526" i="2"/>
  <c r="F526" i="2"/>
  <c r="D526" i="2"/>
  <c r="H522" i="2"/>
  <c r="G522" i="2"/>
  <c r="F522" i="2"/>
  <c r="D522" i="2"/>
  <c r="B522" i="2"/>
  <c r="H518" i="2"/>
  <c r="F518" i="2"/>
  <c r="D518" i="2"/>
  <c r="G518" i="2"/>
  <c r="H514" i="2"/>
  <c r="G514" i="2"/>
  <c r="F514" i="2"/>
  <c r="D514" i="2"/>
  <c r="B514" i="2"/>
  <c r="H510" i="2"/>
  <c r="G510" i="2"/>
  <c r="F510" i="2"/>
  <c r="D510" i="2"/>
  <c r="H506" i="2"/>
  <c r="G506" i="2"/>
  <c r="F506" i="2"/>
  <c r="D506" i="2"/>
  <c r="B506" i="2"/>
  <c r="H502" i="2"/>
  <c r="F502" i="2"/>
  <c r="G502" i="2"/>
  <c r="D502" i="2"/>
  <c r="H498" i="2"/>
  <c r="G498" i="2"/>
  <c r="F498" i="2"/>
  <c r="D498" i="2"/>
  <c r="B498" i="2"/>
  <c r="H494" i="2"/>
  <c r="G494" i="2"/>
  <c r="F494" i="2"/>
  <c r="D494" i="2"/>
  <c r="H490" i="2"/>
  <c r="G490" i="2"/>
  <c r="F490" i="2"/>
  <c r="D490" i="2"/>
  <c r="B490" i="2"/>
  <c r="H486" i="2"/>
  <c r="F486" i="2"/>
  <c r="G486" i="2"/>
  <c r="D486" i="2"/>
  <c r="H482" i="2"/>
  <c r="G482" i="2"/>
  <c r="F482" i="2"/>
  <c r="D482" i="2"/>
  <c r="B482" i="2"/>
  <c r="H478" i="2"/>
  <c r="G478" i="2"/>
  <c r="F478" i="2"/>
  <c r="D478" i="2"/>
  <c r="H474" i="2"/>
  <c r="G474" i="2"/>
  <c r="F474" i="2"/>
  <c r="D474" i="2"/>
  <c r="B474" i="2"/>
  <c r="H470" i="2"/>
  <c r="G470" i="2"/>
  <c r="F470" i="2"/>
  <c r="D470" i="2"/>
  <c r="H466" i="2"/>
  <c r="G466" i="2"/>
  <c r="F466" i="2"/>
  <c r="D466" i="2"/>
  <c r="B466" i="2"/>
  <c r="H462" i="2"/>
  <c r="G462" i="2"/>
  <c r="F462" i="2"/>
  <c r="D462" i="2"/>
  <c r="H458" i="2"/>
  <c r="G458" i="2"/>
  <c r="F458" i="2"/>
  <c r="D458" i="2"/>
  <c r="B458" i="2"/>
  <c r="H454" i="2"/>
  <c r="F454" i="2"/>
  <c r="G454" i="2"/>
  <c r="D454" i="2"/>
  <c r="H450" i="2"/>
  <c r="G450" i="2"/>
  <c r="F450" i="2"/>
  <c r="D450" i="2"/>
  <c r="B450" i="2"/>
  <c r="H446" i="2"/>
  <c r="G446" i="2"/>
  <c r="F446" i="2"/>
  <c r="D446" i="2"/>
  <c r="H442" i="2"/>
  <c r="G442" i="2"/>
  <c r="F442" i="2"/>
  <c r="D442" i="2"/>
  <c r="B442" i="2"/>
  <c r="H438" i="2"/>
  <c r="F438" i="2"/>
  <c r="G438" i="2"/>
  <c r="D438" i="2"/>
  <c r="H434" i="2"/>
  <c r="G434" i="2"/>
  <c r="F434" i="2"/>
  <c r="D434" i="2"/>
  <c r="B434" i="2"/>
  <c r="H430" i="2"/>
  <c r="G430" i="2"/>
  <c r="F430" i="2"/>
  <c r="D430" i="2"/>
  <c r="H426" i="2"/>
  <c r="G426" i="2"/>
  <c r="F426" i="2"/>
  <c r="D426" i="2"/>
  <c r="B426" i="2"/>
  <c r="H422" i="2"/>
  <c r="F422" i="2"/>
  <c r="G422" i="2"/>
  <c r="D422" i="2"/>
  <c r="H418" i="2"/>
  <c r="G418" i="2"/>
  <c r="F418" i="2"/>
  <c r="D418" i="2"/>
  <c r="B418" i="2"/>
  <c r="H414" i="2"/>
  <c r="G414" i="2"/>
  <c r="F414" i="2"/>
  <c r="D414" i="2"/>
  <c r="H410" i="2"/>
  <c r="G410" i="2"/>
  <c r="F410" i="2"/>
  <c r="D410" i="2"/>
  <c r="B410" i="2"/>
  <c r="H406" i="2"/>
  <c r="G406" i="2"/>
  <c r="F406" i="2"/>
  <c r="D406" i="2"/>
  <c r="H402" i="2"/>
  <c r="G402" i="2"/>
  <c r="F402" i="2"/>
  <c r="D402" i="2"/>
  <c r="B402" i="2"/>
  <c r="H398" i="2"/>
  <c r="G398" i="2"/>
  <c r="F398" i="2"/>
  <c r="D398" i="2"/>
  <c r="H394" i="2"/>
  <c r="G394" i="2"/>
  <c r="F394" i="2"/>
  <c r="D394" i="2"/>
  <c r="B394" i="2"/>
  <c r="H390" i="2"/>
  <c r="F390" i="2"/>
  <c r="D390" i="2"/>
  <c r="G390" i="2"/>
  <c r="H386" i="2"/>
  <c r="G386" i="2"/>
  <c r="F386" i="2"/>
  <c r="D386" i="2"/>
  <c r="B386" i="2"/>
  <c r="H382" i="2"/>
  <c r="G382" i="2"/>
  <c r="F382" i="2"/>
  <c r="D382" i="2"/>
  <c r="H378" i="2"/>
  <c r="G378" i="2"/>
  <c r="F378" i="2"/>
  <c r="D378" i="2"/>
  <c r="B378" i="2"/>
  <c r="H374" i="2"/>
  <c r="F374" i="2"/>
  <c r="G374" i="2"/>
  <c r="D374" i="2"/>
  <c r="H370" i="2"/>
  <c r="G370" i="2"/>
  <c r="F370" i="2"/>
  <c r="D370" i="2"/>
  <c r="B370" i="2"/>
  <c r="H366" i="2"/>
  <c r="G366" i="2"/>
  <c r="F366" i="2"/>
  <c r="D366" i="2"/>
  <c r="H362" i="2"/>
  <c r="G362" i="2"/>
  <c r="F362" i="2"/>
  <c r="D362" i="2"/>
  <c r="B362" i="2"/>
  <c r="H358" i="2"/>
  <c r="F358" i="2"/>
  <c r="G358" i="2"/>
  <c r="D358" i="2"/>
  <c r="H354" i="2"/>
  <c r="G354" i="2"/>
  <c r="F354" i="2"/>
  <c r="D354" i="2"/>
  <c r="B354" i="2"/>
  <c r="H350" i="2"/>
  <c r="G350" i="2"/>
  <c r="F350" i="2"/>
  <c r="D350" i="2"/>
  <c r="H346" i="2"/>
  <c r="G346" i="2"/>
  <c r="F346" i="2"/>
  <c r="D346" i="2"/>
  <c r="B346" i="2"/>
  <c r="H342" i="2"/>
  <c r="G342" i="2"/>
  <c r="F342" i="2"/>
  <c r="D342" i="2"/>
  <c r="H338" i="2"/>
  <c r="G338" i="2"/>
  <c r="F338" i="2"/>
  <c r="D338" i="2"/>
  <c r="B338" i="2"/>
  <c r="H334" i="2"/>
  <c r="G334" i="2"/>
  <c r="F334" i="2"/>
  <c r="D334" i="2"/>
  <c r="H330" i="2"/>
  <c r="G330" i="2"/>
  <c r="F330" i="2"/>
  <c r="D330" i="2"/>
  <c r="B330" i="2"/>
  <c r="H326" i="2"/>
  <c r="F326" i="2"/>
  <c r="D326" i="2"/>
  <c r="G326" i="2"/>
  <c r="H322" i="2"/>
  <c r="G322" i="2"/>
  <c r="F322" i="2"/>
  <c r="D322" i="2"/>
  <c r="B322" i="2"/>
  <c r="H318" i="2"/>
  <c r="G318" i="2"/>
  <c r="F318" i="2"/>
  <c r="D318" i="2"/>
  <c r="H314" i="2"/>
  <c r="G314" i="2"/>
  <c r="F314" i="2"/>
  <c r="D314" i="2"/>
  <c r="B314" i="2"/>
  <c r="H310" i="2"/>
  <c r="F310" i="2"/>
  <c r="G310" i="2"/>
  <c r="D310" i="2"/>
  <c r="H306" i="2"/>
  <c r="G306" i="2"/>
  <c r="F306" i="2"/>
  <c r="D306" i="2"/>
  <c r="B306" i="2"/>
  <c r="H302" i="2"/>
  <c r="G302" i="2"/>
  <c r="F302" i="2"/>
  <c r="D302" i="2"/>
  <c r="H298" i="2"/>
  <c r="G298" i="2"/>
  <c r="F298" i="2"/>
  <c r="D298" i="2"/>
  <c r="B298" i="2"/>
  <c r="H294" i="2"/>
  <c r="F294" i="2"/>
  <c r="G294" i="2"/>
  <c r="D294" i="2"/>
  <c r="H290" i="2"/>
  <c r="G290" i="2"/>
  <c r="F290" i="2"/>
  <c r="D290" i="2"/>
  <c r="B290" i="2"/>
  <c r="H286" i="2"/>
  <c r="G286" i="2"/>
  <c r="F286" i="2"/>
  <c r="D286" i="2"/>
  <c r="H282" i="2"/>
  <c r="G282" i="2"/>
  <c r="F282" i="2"/>
  <c r="D282" i="2"/>
  <c r="B282" i="2"/>
  <c r="H278" i="2"/>
  <c r="G278" i="2"/>
  <c r="F278" i="2"/>
  <c r="D278" i="2"/>
  <c r="H274" i="2"/>
  <c r="G274" i="2"/>
  <c r="F274" i="2"/>
  <c r="D274" i="2"/>
  <c r="B274" i="2"/>
  <c r="H270" i="2"/>
  <c r="G270" i="2"/>
  <c r="F270" i="2"/>
  <c r="D270" i="2"/>
  <c r="H266" i="2"/>
  <c r="G266" i="2"/>
  <c r="F266" i="2"/>
  <c r="D266" i="2"/>
  <c r="B266" i="2"/>
  <c r="H262" i="2"/>
  <c r="F262" i="2"/>
  <c r="D262" i="2"/>
  <c r="G262" i="2"/>
  <c r="H258" i="2"/>
  <c r="G258" i="2"/>
  <c r="F258" i="2"/>
  <c r="D258" i="2"/>
  <c r="B258" i="2"/>
  <c r="H254" i="2"/>
  <c r="G254" i="2"/>
  <c r="F254" i="2"/>
  <c r="D254" i="2"/>
  <c r="H250" i="2"/>
  <c r="G250" i="2"/>
  <c r="F250" i="2"/>
  <c r="D250" i="2"/>
  <c r="B250" i="2"/>
  <c r="H246" i="2"/>
  <c r="F246" i="2"/>
  <c r="G246" i="2"/>
  <c r="D246" i="2"/>
  <c r="H242" i="2"/>
  <c r="G242" i="2"/>
  <c r="F242" i="2"/>
  <c r="D242" i="2"/>
  <c r="B242" i="2"/>
  <c r="H238" i="2"/>
  <c r="G238" i="2"/>
  <c r="F238" i="2"/>
  <c r="D238" i="2"/>
  <c r="H234" i="2"/>
  <c r="G234" i="2"/>
  <c r="F234" i="2"/>
  <c r="D234" i="2"/>
  <c r="B234" i="2"/>
  <c r="H230" i="2"/>
  <c r="F230" i="2"/>
  <c r="G230" i="2"/>
  <c r="D230" i="2"/>
  <c r="H226" i="2"/>
  <c r="G226" i="2"/>
  <c r="F226" i="2"/>
  <c r="D226" i="2"/>
  <c r="B226" i="2"/>
  <c r="H222" i="2"/>
  <c r="G222" i="2"/>
  <c r="F222" i="2"/>
  <c r="D222" i="2"/>
  <c r="H218" i="2"/>
  <c r="G218" i="2"/>
  <c r="F218" i="2"/>
  <c r="D218" i="2"/>
  <c r="B218" i="2"/>
  <c r="H214" i="2"/>
  <c r="G214" i="2"/>
  <c r="F214" i="2"/>
  <c r="D214" i="2"/>
  <c r="H210" i="2"/>
  <c r="G210" i="2"/>
  <c r="F210" i="2"/>
  <c r="D210" i="2"/>
  <c r="B210" i="2"/>
  <c r="H206" i="2"/>
  <c r="G206" i="2"/>
  <c r="F206" i="2"/>
  <c r="D206" i="2"/>
  <c r="H202" i="2"/>
  <c r="G202" i="2"/>
  <c r="F202" i="2"/>
  <c r="D202" i="2"/>
  <c r="B202" i="2"/>
  <c r="H198" i="2"/>
  <c r="F198" i="2"/>
  <c r="G198" i="2"/>
  <c r="D198" i="2"/>
  <c r="H194" i="2"/>
  <c r="G194" i="2"/>
  <c r="F194" i="2"/>
  <c r="D194" i="2"/>
  <c r="B194" i="2"/>
  <c r="H190" i="2"/>
  <c r="G190" i="2"/>
  <c r="F190" i="2"/>
  <c r="D190" i="2"/>
  <c r="H186" i="2"/>
  <c r="G186" i="2"/>
  <c r="F186" i="2"/>
  <c r="D186" i="2"/>
  <c r="B186" i="2"/>
  <c r="H182" i="2"/>
  <c r="F182" i="2"/>
  <c r="G182" i="2"/>
  <c r="D182" i="2"/>
  <c r="H178" i="2"/>
  <c r="G178" i="2"/>
  <c r="F178" i="2"/>
  <c r="D178" i="2"/>
  <c r="B178" i="2"/>
  <c r="H174" i="2"/>
  <c r="G174" i="2"/>
  <c r="F174" i="2"/>
  <c r="D174" i="2"/>
  <c r="H170" i="2"/>
  <c r="G170" i="2"/>
  <c r="F170" i="2"/>
  <c r="D170" i="2"/>
  <c r="B170" i="2"/>
  <c r="H166" i="2"/>
  <c r="F166" i="2"/>
  <c r="G166" i="2"/>
  <c r="D166" i="2"/>
  <c r="H162" i="2"/>
  <c r="G162" i="2"/>
  <c r="F162" i="2"/>
  <c r="D162" i="2"/>
  <c r="B162" i="2"/>
  <c r="H158" i="2"/>
  <c r="G158" i="2"/>
  <c r="F158" i="2"/>
  <c r="D158" i="2"/>
  <c r="H154" i="2"/>
  <c r="G154" i="2"/>
  <c r="F154" i="2"/>
  <c r="D154" i="2"/>
  <c r="B154" i="2"/>
  <c r="H150" i="2"/>
  <c r="G150" i="2"/>
  <c r="F150" i="2"/>
  <c r="D150" i="2"/>
  <c r="B150" i="2"/>
  <c r="H146" i="2"/>
  <c r="G146" i="2"/>
  <c r="F146" i="2"/>
  <c r="D146" i="2"/>
  <c r="B146" i="2"/>
  <c r="H142" i="2"/>
  <c r="G142" i="2"/>
  <c r="F142" i="2"/>
  <c r="D142" i="2"/>
  <c r="B142" i="2"/>
  <c r="H138" i="2"/>
  <c r="G138" i="2"/>
  <c r="F138" i="2"/>
  <c r="D138" i="2"/>
  <c r="H134" i="2"/>
  <c r="F134" i="2"/>
  <c r="D134" i="2"/>
  <c r="B134" i="2"/>
  <c r="G134" i="2"/>
  <c r="H130" i="2"/>
  <c r="G130" i="2"/>
  <c r="F130" i="2"/>
  <c r="D130" i="2"/>
  <c r="B130" i="2"/>
  <c r="H126" i="2"/>
  <c r="G126" i="2"/>
  <c r="F126" i="2"/>
  <c r="D126" i="2"/>
  <c r="B126" i="2"/>
  <c r="H122" i="2"/>
  <c r="G122" i="2"/>
  <c r="F122" i="2"/>
  <c r="D122" i="2"/>
  <c r="B122" i="2"/>
  <c r="H118" i="2"/>
  <c r="F118" i="2"/>
  <c r="G118" i="2"/>
  <c r="D118" i="2"/>
  <c r="B118" i="2"/>
  <c r="H114" i="2"/>
  <c r="G114" i="2"/>
  <c r="F114" i="2"/>
  <c r="D114" i="2"/>
  <c r="B114" i="2"/>
  <c r="H110" i="2"/>
  <c r="G110" i="2"/>
  <c r="F110" i="2"/>
  <c r="D110" i="2"/>
  <c r="B110" i="2"/>
  <c r="H106" i="2"/>
  <c r="G106" i="2"/>
  <c r="F106" i="2"/>
  <c r="D106" i="2"/>
  <c r="H102" i="2"/>
  <c r="F102" i="2"/>
  <c r="G102" i="2"/>
  <c r="D102" i="2"/>
  <c r="B102" i="2"/>
  <c r="H98" i="2"/>
  <c r="G98" i="2"/>
  <c r="F98" i="2"/>
  <c r="D98" i="2"/>
  <c r="B98" i="2"/>
  <c r="H94" i="2"/>
  <c r="G94" i="2"/>
  <c r="F94" i="2"/>
  <c r="D94" i="2"/>
  <c r="B94" i="2"/>
  <c r="H90" i="2"/>
  <c r="G90" i="2"/>
  <c r="F90" i="2"/>
  <c r="D90" i="2"/>
  <c r="B90" i="2"/>
  <c r="H86" i="2"/>
  <c r="G86" i="2"/>
  <c r="F86" i="2"/>
  <c r="D86" i="2"/>
  <c r="B86" i="2"/>
  <c r="H82" i="2"/>
  <c r="G82" i="2"/>
  <c r="F82" i="2"/>
  <c r="D82" i="2"/>
  <c r="B82" i="2"/>
  <c r="H78" i="2"/>
  <c r="G78" i="2"/>
  <c r="F78" i="2"/>
  <c r="D78" i="2"/>
  <c r="B78" i="2"/>
  <c r="H74" i="2"/>
  <c r="G74" i="2"/>
  <c r="F74" i="2"/>
  <c r="D74" i="2"/>
  <c r="H70" i="2"/>
  <c r="F70" i="2"/>
  <c r="D70" i="2"/>
  <c r="B70" i="2"/>
  <c r="G70" i="2"/>
  <c r="H66" i="2"/>
  <c r="G66" i="2"/>
  <c r="F66" i="2"/>
  <c r="D66" i="2"/>
  <c r="B66" i="2"/>
  <c r="H62" i="2"/>
  <c r="G62" i="2"/>
  <c r="F62" i="2"/>
  <c r="D62" i="2"/>
  <c r="B62" i="2"/>
  <c r="H58" i="2"/>
  <c r="G58" i="2"/>
  <c r="F58" i="2"/>
  <c r="D58" i="2"/>
  <c r="B58" i="2"/>
  <c r="H54" i="2"/>
  <c r="F54" i="2"/>
  <c r="G54" i="2"/>
  <c r="D54" i="2"/>
  <c r="B54" i="2"/>
  <c r="H50" i="2"/>
  <c r="G50" i="2"/>
  <c r="F50" i="2"/>
  <c r="D50" i="2"/>
  <c r="B50" i="2"/>
  <c r="H46" i="2"/>
  <c r="G46" i="2"/>
  <c r="F46" i="2"/>
  <c r="D46" i="2"/>
  <c r="B46" i="2"/>
  <c r="H42" i="2"/>
  <c r="G42" i="2"/>
  <c r="F42" i="2"/>
  <c r="D42" i="2"/>
  <c r="H38" i="2"/>
  <c r="F38" i="2"/>
  <c r="G38" i="2"/>
  <c r="D38" i="2"/>
  <c r="B38" i="2"/>
  <c r="H34" i="2"/>
  <c r="G34" i="2"/>
  <c r="F34" i="2"/>
  <c r="D34" i="2"/>
  <c r="B34" i="2"/>
  <c r="H30" i="2"/>
  <c r="G30" i="2"/>
  <c r="F30" i="2"/>
  <c r="D30" i="2"/>
  <c r="B30" i="2"/>
  <c r="H26" i="2"/>
  <c r="G26" i="2"/>
  <c r="F26" i="2"/>
  <c r="D26" i="2"/>
  <c r="B26" i="2"/>
  <c r="H22" i="2"/>
  <c r="G22" i="2"/>
  <c r="F22" i="2"/>
  <c r="D22" i="2"/>
  <c r="B22" i="2"/>
  <c r="H18" i="2"/>
  <c r="G18" i="2"/>
  <c r="F18" i="2"/>
  <c r="D18" i="2"/>
  <c r="B18" i="2"/>
  <c r="H14" i="2"/>
  <c r="G14" i="2"/>
  <c r="F14" i="2"/>
  <c r="D14" i="2"/>
  <c r="B14" i="2"/>
  <c r="H10" i="2"/>
  <c r="G10" i="2"/>
  <c r="F10" i="2"/>
  <c r="D10" i="2"/>
  <c r="H6" i="2"/>
  <c r="F6" i="2"/>
  <c r="D6" i="2"/>
  <c r="G6" i="2"/>
  <c r="B6" i="2"/>
  <c r="B2938" i="2"/>
  <c r="B2917" i="2"/>
  <c r="B2895" i="2"/>
  <c r="B2874" i="2"/>
  <c r="B2853" i="2"/>
  <c r="B2831" i="2"/>
  <c r="B2810" i="2"/>
  <c r="B2789" i="2"/>
  <c r="B2767" i="2"/>
  <c r="B2746" i="2"/>
  <c r="B2725" i="2"/>
  <c r="B2703" i="2"/>
  <c r="B2682" i="2"/>
  <c r="B2661" i="2"/>
  <c r="B2639" i="2"/>
  <c r="B2618" i="2"/>
  <c r="B2597" i="2"/>
  <c r="B2575" i="2"/>
  <c r="B2554" i="2"/>
  <c r="B2533" i="2"/>
  <c r="B2511" i="2"/>
  <c r="B2486" i="2"/>
  <c r="B2454" i="2"/>
  <c r="B2422" i="2"/>
  <c r="B2390" i="2"/>
  <c r="B2358" i="2"/>
  <c r="B2326" i="2"/>
  <c r="B2294" i="2"/>
  <c r="B2262" i="2"/>
  <c r="B2230" i="2"/>
  <c r="B2198" i="2"/>
  <c r="B2166" i="2"/>
  <c r="B2134" i="2"/>
  <c r="B2102" i="2"/>
  <c r="B2070" i="2"/>
  <c r="B2038" i="2"/>
  <c r="B2006" i="2"/>
  <c r="B1974" i="2"/>
  <c r="B1942" i="2"/>
  <c r="B1910" i="2"/>
  <c r="B1878" i="2"/>
  <c r="B1846" i="2"/>
  <c r="B1814" i="2"/>
  <c r="B1782" i="2"/>
  <c r="B1750" i="2"/>
  <c r="B1718" i="2"/>
  <c r="B1686" i="2"/>
  <c r="B1654" i="2"/>
  <c r="B1622" i="2"/>
  <c r="B1590" i="2"/>
  <c r="B1558" i="2"/>
  <c r="B1526" i="2"/>
  <c r="B1494" i="2"/>
  <c r="B1462" i="2"/>
  <c r="B1430" i="2"/>
  <c r="B1398" i="2"/>
  <c r="B1366" i="2"/>
  <c r="B1334" i="2"/>
  <c r="B1302" i="2"/>
  <c r="B1270" i="2"/>
  <c r="B1238" i="2"/>
  <c r="B1206" i="2"/>
  <c r="B1174" i="2"/>
  <c r="B1142" i="2"/>
  <c r="B1110" i="2"/>
  <c r="B1078" i="2"/>
  <c r="B1046" i="2"/>
  <c r="B1014" i="2"/>
  <c r="B982" i="2"/>
  <c r="B950" i="2"/>
  <c r="B918" i="2"/>
  <c r="B886" i="2"/>
  <c r="B854" i="2"/>
  <c r="B822" i="2"/>
  <c r="B790" i="2"/>
  <c r="B758" i="2"/>
  <c r="B726" i="2"/>
  <c r="B694" i="2"/>
  <c r="B662" i="2"/>
  <c r="B630" i="2"/>
  <c r="B598" i="2"/>
  <c r="B566" i="2"/>
  <c r="B534" i="2"/>
  <c r="B502" i="2"/>
  <c r="B470" i="2"/>
  <c r="B438" i="2"/>
  <c r="B406" i="2"/>
  <c r="B374" i="2"/>
  <c r="B342" i="2"/>
  <c r="B310" i="2"/>
  <c r="B278" i="2"/>
  <c r="B246" i="2"/>
  <c r="B214" i="2"/>
  <c r="B182" i="2"/>
  <c r="B149" i="2"/>
  <c r="B106" i="2"/>
  <c r="B21" i="2"/>
  <c r="D2929" i="2"/>
  <c r="D2886" i="2"/>
  <c r="D2844" i="2"/>
  <c r="D2801" i="2"/>
  <c r="D2758" i="2"/>
  <c r="D2716" i="2"/>
  <c r="D2673" i="2"/>
  <c r="D2630" i="2"/>
  <c r="D2588" i="2"/>
  <c r="D2545" i="2"/>
  <c r="D2502" i="2"/>
  <c r="D2460" i="2"/>
  <c r="D2417" i="2"/>
  <c r="D2374" i="2"/>
  <c r="D2332" i="2"/>
  <c r="D2289" i="2"/>
  <c r="D2246" i="2"/>
  <c r="D2204" i="2"/>
  <c r="D2129" i="2"/>
  <c r="D2044" i="2"/>
  <c r="D1958" i="2"/>
  <c r="D1873" i="2"/>
  <c r="D1788" i="2"/>
  <c r="D1702" i="2"/>
  <c r="D1617" i="2"/>
  <c r="D1517" i="2"/>
  <c r="D1389" i="2"/>
  <c r="D1261" i="2"/>
  <c r="D1133" i="2"/>
  <c r="D1005" i="2"/>
  <c r="D877" i="2"/>
  <c r="D749" i="2"/>
  <c r="D621" i="2"/>
  <c r="D493" i="2"/>
  <c r="D365" i="2"/>
  <c r="D237" i="2"/>
  <c r="D109" i="2"/>
  <c r="F2933" i="2"/>
  <c r="F2805" i="2"/>
  <c r="F2677" i="2"/>
  <c r="F2549" i="2"/>
  <c r="F2421" i="2"/>
  <c r="F2293" i="2"/>
  <c r="F2165" i="2"/>
  <c r="F2037" i="2"/>
  <c r="F1909" i="2"/>
  <c r="F1781" i="2"/>
  <c r="F1653" i="2"/>
  <c r="F1525" i="2"/>
  <c r="F1397" i="2"/>
  <c r="F1157" i="2"/>
  <c r="F829" i="2"/>
  <c r="F317" i="2"/>
  <c r="G2757" i="2"/>
  <c r="G2245" i="2"/>
  <c r="G1143" i="2"/>
  <c r="H791" i="2"/>
  <c r="G791" i="2"/>
  <c r="F791" i="2"/>
  <c r="D791" i="2"/>
  <c r="B791" i="2"/>
  <c r="H787" i="2"/>
  <c r="G787" i="2"/>
  <c r="F787" i="2"/>
  <c r="D787" i="2"/>
  <c r="B787" i="2"/>
  <c r="H783" i="2"/>
  <c r="G783" i="2"/>
  <c r="F783" i="2"/>
  <c r="D783" i="2"/>
  <c r="B783" i="2"/>
  <c r="H779" i="2"/>
  <c r="G779" i="2"/>
  <c r="F779" i="2"/>
  <c r="D779" i="2"/>
  <c r="B779" i="2"/>
  <c r="H775" i="2"/>
  <c r="G775" i="2"/>
  <c r="F775" i="2"/>
  <c r="D775" i="2"/>
  <c r="B775" i="2"/>
  <c r="H771" i="2"/>
  <c r="G771" i="2"/>
  <c r="F771" i="2"/>
  <c r="D771" i="2"/>
  <c r="B771" i="2"/>
  <c r="H767" i="2"/>
  <c r="G767" i="2"/>
  <c r="F767" i="2"/>
  <c r="D767" i="2"/>
  <c r="B767" i="2"/>
  <c r="H763" i="2"/>
  <c r="G763" i="2"/>
  <c r="F763" i="2"/>
  <c r="D763" i="2"/>
  <c r="B763" i="2"/>
  <c r="H759" i="2"/>
  <c r="G759" i="2"/>
  <c r="F759" i="2"/>
  <c r="D759" i="2"/>
  <c r="B759" i="2"/>
  <c r="H755" i="2"/>
  <c r="G755" i="2"/>
  <c r="F755" i="2"/>
  <c r="D755" i="2"/>
  <c r="B755" i="2"/>
  <c r="H751" i="2"/>
  <c r="G751" i="2"/>
  <c r="F751" i="2"/>
  <c r="D751" i="2"/>
  <c r="B751" i="2"/>
  <c r="H747" i="2"/>
  <c r="G747" i="2"/>
  <c r="F747" i="2"/>
  <c r="D747" i="2"/>
  <c r="B747" i="2"/>
  <c r="H743" i="2"/>
  <c r="G743" i="2"/>
  <c r="F743" i="2"/>
  <c r="D743" i="2"/>
  <c r="B743" i="2"/>
  <c r="H739" i="2"/>
  <c r="G739" i="2"/>
  <c r="F739" i="2"/>
  <c r="D739" i="2"/>
  <c r="B739" i="2"/>
  <c r="H735" i="2"/>
  <c r="G735" i="2"/>
  <c r="F735" i="2"/>
  <c r="D735" i="2"/>
  <c r="B735" i="2"/>
  <c r="H731" i="2"/>
  <c r="G731" i="2"/>
  <c r="F731" i="2"/>
  <c r="D731" i="2"/>
  <c r="B731" i="2"/>
  <c r="H727" i="2"/>
  <c r="G727" i="2"/>
  <c r="F727" i="2"/>
  <c r="D727" i="2"/>
  <c r="B727" i="2"/>
  <c r="H723" i="2"/>
  <c r="G723" i="2"/>
  <c r="F723" i="2"/>
  <c r="D723" i="2"/>
  <c r="B723" i="2"/>
  <c r="H719" i="2"/>
  <c r="G719" i="2"/>
  <c r="F719" i="2"/>
  <c r="D719" i="2"/>
  <c r="B719" i="2"/>
  <c r="H715" i="2"/>
  <c r="G715" i="2"/>
  <c r="F715" i="2"/>
  <c r="D715" i="2"/>
  <c r="B715" i="2"/>
  <c r="H711" i="2"/>
  <c r="G711" i="2"/>
  <c r="F711" i="2"/>
  <c r="D711" i="2"/>
  <c r="B711" i="2"/>
  <c r="H707" i="2"/>
  <c r="G707" i="2"/>
  <c r="F707" i="2"/>
  <c r="D707" i="2"/>
  <c r="B707" i="2"/>
  <c r="H703" i="2"/>
  <c r="G703" i="2"/>
  <c r="F703" i="2"/>
  <c r="D703" i="2"/>
  <c r="B703" i="2"/>
  <c r="H699" i="2"/>
  <c r="G699" i="2"/>
  <c r="F699" i="2"/>
  <c r="D699" i="2"/>
  <c r="B699" i="2"/>
  <c r="H695" i="2"/>
  <c r="G695" i="2"/>
  <c r="F695" i="2"/>
  <c r="D695" i="2"/>
  <c r="B695" i="2"/>
  <c r="H691" i="2"/>
  <c r="G691" i="2"/>
  <c r="F691" i="2"/>
  <c r="D691" i="2"/>
  <c r="B691" i="2"/>
  <c r="H687" i="2"/>
  <c r="G687" i="2"/>
  <c r="F687" i="2"/>
  <c r="D687" i="2"/>
  <c r="B687" i="2"/>
  <c r="H683" i="2"/>
  <c r="G683" i="2"/>
  <c r="F683" i="2"/>
  <c r="D683" i="2"/>
  <c r="B683" i="2"/>
  <c r="H679" i="2"/>
  <c r="G679" i="2"/>
  <c r="F679" i="2"/>
  <c r="D679" i="2"/>
  <c r="B679" i="2"/>
  <c r="H675" i="2"/>
  <c r="G675" i="2"/>
  <c r="F675" i="2"/>
  <c r="D675" i="2"/>
  <c r="B675" i="2"/>
  <c r="H671" i="2"/>
  <c r="G671" i="2"/>
  <c r="F671" i="2"/>
  <c r="D671" i="2"/>
  <c r="B671" i="2"/>
  <c r="H667" i="2"/>
  <c r="G667" i="2"/>
  <c r="F667" i="2"/>
  <c r="D667" i="2"/>
  <c r="B667" i="2"/>
  <c r="H663" i="2"/>
  <c r="G663" i="2"/>
  <c r="F663" i="2"/>
  <c r="D663" i="2"/>
  <c r="B663" i="2"/>
  <c r="H659" i="2"/>
  <c r="G659" i="2"/>
  <c r="F659" i="2"/>
  <c r="D659" i="2"/>
  <c r="B659" i="2"/>
  <c r="H655" i="2"/>
  <c r="G655" i="2"/>
  <c r="F655" i="2"/>
  <c r="D655" i="2"/>
  <c r="B655" i="2"/>
  <c r="H651" i="2"/>
  <c r="G651" i="2"/>
  <c r="F651" i="2"/>
  <c r="D651" i="2"/>
  <c r="B651" i="2"/>
  <c r="H647" i="2"/>
  <c r="G647" i="2"/>
  <c r="F647" i="2"/>
  <c r="D647" i="2"/>
  <c r="B647" i="2"/>
  <c r="H643" i="2"/>
  <c r="G643" i="2"/>
  <c r="F643" i="2"/>
  <c r="D643" i="2"/>
  <c r="B643" i="2"/>
  <c r="H639" i="2"/>
  <c r="G639" i="2"/>
  <c r="F639" i="2"/>
  <c r="D639" i="2"/>
  <c r="B639" i="2"/>
  <c r="H635" i="2"/>
  <c r="G635" i="2"/>
  <c r="F635" i="2"/>
  <c r="D635" i="2"/>
  <c r="B635" i="2"/>
  <c r="H631" i="2"/>
  <c r="G631" i="2"/>
  <c r="F631" i="2"/>
  <c r="D631" i="2"/>
  <c r="B631" i="2"/>
  <c r="H627" i="2"/>
  <c r="G627" i="2"/>
  <c r="F627" i="2"/>
  <c r="D627" i="2"/>
  <c r="B627" i="2"/>
  <c r="H623" i="2"/>
  <c r="G623" i="2"/>
  <c r="F623" i="2"/>
  <c r="D623" i="2"/>
  <c r="B623" i="2"/>
  <c r="H619" i="2"/>
  <c r="G619" i="2"/>
  <c r="F619" i="2"/>
  <c r="D619" i="2"/>
  <c r="B619" i="2"/>
  <c r="H615" i="2"/>
  <c r="G615" i="2"/>
  <c r="F615" i="2"/>
  <c r="D615" i="2"/>
  <c r="B615" i="2"/>
  <c r="H611" i="2"/>
  <c r="G611" i="2"/>
  <c r="F611" i="2"/>
  <c r="D611" i="2"/>
  <c r="B611" i="2"/>
  <c r="H607" i="2"/>
  <c r="G607" i="2"/>
  <c r="F607" i="2"/>
  <c r="D607" i="2"/>
  <c r="B607" i="2"/>
  <c r="H603" i="2"/>
  <c r="G603" i="2"/>
  <c r="F603" i="2"/>
  <c r="D603" i="2"/>
  <c r="B603" i="2"/>
  <c r="H599" i="2"/>
  <c r="G599" i="2"/>
  <c r="F599" i="2"/>
  <c r="D599" i="2"/>
  <c r="B599" i="2"/>
  <c r="H595" i="2"/>
  <c r="G595" i="2"/>
  <c r="F595" i="2"/>
  <c r="D595" i="2"/>
  <c r="B595" i="2"/>
  <c r="H591" i="2"/>
  <c r="G591" i="2"/>
  <c r="F591" i="2"/>
  <c r="D591" i="2"/>
  <c r="B591" i="2"/>
  <c r="H587" i="2"/>
  <c r="G587" i="2"/>
  <c r="F587" i="2"/>
  <c r="D587" i="2"/>
  <c r="B587" i="2"/>
  <c r="H583" i="2"/>
  <c r="G583" i="2"/>
  <c r="F583" i="2"/>
  <c r="D583" i="2"/>
  <c r="B583" i="2"/>
  <c r="H579" i="2"/>
  <c r="G579" i="2"/>
  <c r="F579" i="2"/>
  <c r="D579" i="2"/>
  <c r="B579" i="2"/>
  <c r="H575" i="2"/>
  <c r="G575" i="2"/>
  <c r="F575" i="2"/>
  <c r="D575" i="2"/>
  <c r="B575" i="2"/>
  <c r="H571" i="2"/>
  <c r="G571" i="2"/>
  <c r="F571" i="2"/>
  <c r="D571" i="2"/>
  <c r="B571" i="2"/>
  <c r="H567" i="2"/>
  <c r="G567" i="2"/>
  <c r="F567" i="2"/>
  <c r="D567" i="2"/>
  <c r="B567" i="2"/>
  <c r="H563" i="2"/>
  <c r="G563" i="2"/>
  <c r="F563" i="2"/>
  <c r="D563" i="2"/>
  <c r="B563" i="2"/>
  <c r="H559" i="2"/>
  <c r="G559" i="2"/>
  <c r="F559" i="2"/>
  <c r="D559" i="2"/>
  <c r="B559" i="2"/>
  <c r="H555" i="2"/>
  <c r="G555" i="2"/>
  <c r="F555" i="2"/>
  <c r="D555" i="2"/>
  <c r="B555" i="2"/>
  <c r="H551" i="2"/>
  <c r="G551" i="2"/>
  <c r="F551" i="2"/>
  <c r="D551" i="2"/>
  <c r="B551" i="2"/>
  <c r="H547" i="2"/>
  <c r="G547" i="2"/>
  <c r="F547" i="2"/>
  <c r="D547" i="2"/>
  <c r="B547" i="2"/>
  <c r="H543" i="2"/>
  <c r="G543" i="2"/>
  <c r="F543" i="2"/>
  <c r="D543" i="2"/>
  <c r="B543" i="2"/>
  <c r="H539" i="2"/>
  <c r="G539" i="2"/>
  <c r="F539" i="2"/>
  <c r="D539" i="2"/>
  <c r="B539" i="2"/>
  <c r="H535" i="2"/>
  <c r="G535" i="2"/>
  <c r="F535" i="2"/>
  <c r="D535" i="2"/>
  <c r="B535" i="2"/>
  <c r="H531" i="2"/>
  <c r="G531" i="2"/>
  <c r="F531" i="2"/>
  <c r="D531" i="2"/>
  <c r="B531" i="2"/>
  <c r="H527" i="2"/>
  <c r="G527" i="2"/>
  <c r="F527" i="2"/>
  <c r="D527" i="2"/>
  <c r="B527" i="2"/>
  <c r="H523" i="2"/>
  <c r="G523" i="2"/>
  <c r="F523" i="2"/>
  <c r="D523" i="2"/>
  <c r="B523" i="2"/>
  <c r="H519" i="2"/>
  <c r="G519" i="2"/>
  <c r="F519" i="2"/>
  <c r="D519" i="2"/>
  <c r="B519" i="2"/>
  <c r="H515" i="2"/>
  <c r="G515" i="2"/>
  <c r="F515" i="2"/>
  <c r="D515" i="2"/>
  <c r="B515" i="2"/>
  <c r="H511" i="2"/>
  <c r="G511" i="2"/>
  <c r="F511" i="2"/>
  <c r="D511" i="2"/>
  <c r="B511" i="2"/>
  <c r="H507" i="2"/>
  <c r="G507" i="2"/>
  <c r="F507" i="2"/>
  <c r="D507" i="2"/>
  <c r="B507" i="2"/>
  <c r="H503" i="2"/>
  <c r="G503" i="2"/>
  <c r="F503" i="2"/>
  <c r="D503" i="2"/>
  <c r="B503" i="2"/>
  <c r="H499" i="2"/>
  <c r="G499" i="2"/>
  <c r="F499" i="2"/>
  <c r="D499" i="2"/>
  <c r="B499" i="2"/>
  <c r="H495" i="2"/>
  <c r="G495" i="2"/>
  <c r="F495" i="2"/>
  <c r="D495" i="2"/>
  <c r="B495" i="2"/>
  <c r="H491" i="2"/>
  <c r="G491" i="2"/>
  <c r="F491" i="2"/>
  <c r="D491" i="2"/>
  <c r="B491" i="2"/>
  <c r="H487" i="2"/>
  <c r="G487" i="2"/>
  <c r="F487" i="2"/>
  <c r="D487" i="2"/>
  <c r="B487" i="2"/>
  <c r="H483" i="2"/>
  <c r="G483" i="2"/>
  <c r="F483" i="2"/>
  <c r="D483" i="2"/>
  <c r="B483" i="2"/>
  <c r="H479" i="2"/>
  <c r="G479" i="2"/>
  <c r="F479" i="2"/>
  <c r="D479" i="2"/>
  <c r="B479" i="2"/>
  <c r="H475" i="2"/>
  <c r="G475" i="2"/>
  <c r="F475" i="2"/>
  <c r="D475" i="2"/>
  <c r="B475" i="2"/>
  <c r="H471" i="2"/>
  <c r="G471" i="2"/>
  <c r="F471" i="2"/>
  <c r="D471" i="2"/>
  <c r="B471" i="2"/>
  <c r="H467" i="2"/>
  <c r="G467" i="2"/>
  <c r="F467" i="2"/>
  <c r="D467" i="2"/>
  <c r="B467" i="2"/>
  <c r="H463" i="2"/>
  <c r="G463" i="2"/>
  <c r="F463" i="2"/>
  <c r="D463" i="2"/>
  <c r="B463" i="2"/>
  <c r="H459" i="2"/>
  <c r="G459" i="2"/>
  <c r="F459" i="2"/>
  <c r="D459" i="2"/>
  <c r="B459" i="2"/>
  <c r="H455" i="2"/>
  <c r="G455" i="2"/>
  <c r="F455" i="2"/>
  <c r="D455" i="2"/>
  <c r="B455" i="2"/>
  <c r="H451" i="2"/>
  <c r="G451" i="2"/>
  <c r="F451" i="2"/>
  <c r="D451" i="2"/>
  <c r="B451" i="2"/>
  <c r="H447" i="2"/>
  <c r="G447" i="2"/>
  <c r="F447" i="2"/>
  <c r="D447" i="2"/>
  <c r="B447" i="2"/>
  <c r="H443" i="2"/>
  <c r="G443" i="2"/>
  <c r="F443" i="2"/>
  <c r="D443" i="2"/>
  <c r="B443" i="2"/>
  <c r="H439" i="2"/>
  <c r="G439" i="2"/>
  <c r="F439" i="2"/>
  <c r="D439" i="2"/>
  <c r="B439" i="2"/>
  <c r="H435" i="2"/>
  <c r="G435" i="2"/>
  <c r="F435" i="2"/>
  <c r="D435" i="2"/>
  <c r="B435" i="2"/>
  <c r="H431" i="2"/>
  <c r="G431" i="2"/>
  <c r="F431" i="2"/>
  <c r="D431" i="2"/>
  <c r="B431" i="2"/>
  <c r="H427" i="2"/>
  <c r="G427" i="2"/>
  <c r="F427" i="2"/>
  <c r="D427" i="2"/>
  <c r="B427" i="2"/>
  <c r="H423" i="2"/>
  <c r="G423" i="2"/>
  <c r="F423" i="2"/>
  <c r="D423" i="2"/>
  <c r="B423" i="2"/>
  <c r="H419" i="2"/>
  <c r="G419" i="2"/>
  <c r="F419" i="2"/>
  <c r="D419" i="2"/>
  <c r="B419" i="2"/>
  <c r="H415" i="2"/>
  <c r="G415" i="2"/>
  <c r="F415" i="2"/>
  <c r="D415" i="2"/>
  <c r="B415" i="2"/>
  <c r="H411" i="2"/>
  <c r="G411" i="2"/>
  <c r="F411" i="2"/>
  <c r="D411" i="2"/>
  <c r="B411" i="2"/>
  <c r="H407" i="2"/>
  <c r="G407" i="2"/>
  <c r="F407" i="2"/>
  <c r="D407" i="2"/>
  <c r="B407" i="2"/>
  <c r="H403" i="2"/>
  <c r="G403" i="2"/>
  <c r="F403" i="2"/>
  <c r="D403" i="2"/>
  <c r="B403" i="2"/>
  <c r="H399" i="2"/>
  <c r="G399" i="2"/>
  <c r="F399" i="2"/>
  <c r="D399" i="2"/>
  <c r="B399" i="2"/>
  <c r="H395" i="2"/>
  <c r="G395" i="2"/>
  <c r="F395" i="2"/>
  <c r="D395" i="2"/>
  <c r="B395" i="2"/>
  <c r="H391" i="2"/>
  <c r="G391" i="2"/>
  <c r="F391" i="2"/>
  <c r="D391" i="2"/>
  <c r="B391" i="2"/>
  <c r="H387" i="2"/>
  <c r="G387" i="2"/>
  <c r="F387" i="2"/>
  <c r="D387" i="2"/>
  <c r="B387" i="2"/>
  <c r="H383" i="2"/>
  <c r="G383" i="2"/>
  <c r="F383" i="2"/>
  <c r="D383" i="2"/>
  <c r="B383" i="2"/>
  <c r="H379" i="2"/>
  <c r="G379" i="2"/>
  <c r="F379" i="2"/>
  <c r="D379" i="2"/>
  <c r="B379" i="2"/>
  <c r="H375" i="2"/>
  <c r="G375" i="2"/>
  <c r="F375" i="2"/>
  <c r="D375" i="2"/>
  <c r="B375" i="2"/>
  <c r="H371" i="2"/>
  <c r="G371" i="2"/>
  <c r="F371" i="2"/>
  <c r="D371" i="2"/>
  <c r="B371" i="2"/>
  <c r="H367" i="2"/>
  <c r="G367" i="2"/>
  <c r="F367" i="2"/>
  <c r="D367" i="2"/>
  <c r="B367" i="2"/>
  <c r="H363" i="2"/>
  <c r="G363" i="2"/>
  <c r="F363" i="2"/>
  <c r="D363" i="2"/>
  <c r="B363" i="2"/>
  <c r="H359" i="2"/>
  <c r="G359" i="2"/>
  <c r="F359" i="2"/>
  <c r="D359" i="2"/>
  <c r="B359" i="2"/>
  <c r="H355" i="2"/>
  <c r="G355" i="2"/>
  <c r="F355" i="2"/>
  <c r="D355" i="2"/>
  <c r="B355" i="2"/>
  <c r="H351" i="2"/>
  <c r="G351" i="2"/>
  <c r="F351" i="2"/>
  <c r="D351" i="2"/>
  <c r="B351" i="2"/>
  <c r="H347" i="2"/>
  <c r="G347" i="2"/>
  <c r="F347" i="2"/>
  <c r="D347" i="2"/>
  <c r="B347" i="2"/>
  <c r="H343" i="2"/>
  <c r="G343" i="2"/>
  <c r="F343" i="2"/>
  <c r="D343" i="2"/>
  <c r="B343" i="2"/>
  <c r="H339" i="2"/>
  <c r="G339" i="2"/>
  <c r="F339" i="2"/>
  <c r="D339" i="2"/>
  <c r="B339" i="2"/>
  <c r="H335" i="2"/>
  <c r="G335" i="2"/>
  <c r="F335" i="2"/>
  <c r="D335" i="2"/>
  <c r="B335" i="2"/>
  <c r="H331" i="2"/>
  <c r="G331" i="2"/>
  <c r="F331" i="2"/>
  <c r="D331" i="2"/>
  <c r="B331" i="2"/>
  <c r="H327" i="2"/>
  <c r="G327" i="2"/>
  <c r="F327" i="2"/>
  <c r="D327" i="2"/>
  <c r="B327" i="2"/>
  <c r="H323" i="2"/>
  <c r="G323" i="2"/>
  <c r="F323" i="2"/>
  <c r="D323" i="2"/>
  <c r="B323" i="2"/>
  <c r="H319" i="2"/>
  <c r="G319" i="2"/>
  <c r="F319" i="2"/>
  <c r="D319" i="2"/>
  <c r="B319" i="2"/>
  <c r="H315" i="2"/>
  <c r="G315" i="2"/>
  <c r="F315" i="2"/>
  <c r="D315" i="2"/>
  <c r="B315" i="2"/>
  <c r="H311" i="2"/>
  <c r="G311" i="2"/>
  <c r="F311" i="2"/>
  <c r="D311" i="2"/>
  <c r="B311" i="2"/>
  <c r="H307" i="2"/>
  <c r="G307" i="2"/>
  <c r="F307" i="2"/>
  <c r="D307" i="2"/>
  <c r="B307" i="2"/>
  <c r="H303" i="2"/>
  <c r="G303" i="2"/>
  <c r="F303" i="2"/>
  <c r="D303" i="2"/>
  <c r="B303" i="2"/>
  <c r="H299" i="2"/>
  <c r="G299" i="2"/>
  <c r="F299" i="2"/>
  <c r="D299" i="2"/>
  <c r="B299" i="2"/>
  <c r="H295" i="2"/>
  <c r="G295" i="2"/>
  <c r="F295" i="2"/>
  <c r="D295" i="2"/>
  <c r="B295" i="2"/>
  <c r="H291" i="2"/>
  <c r="G291" i="2"/>
  <c r="F291" i="2"/>
  <c r="D291" i="2"/>
  <c r="B291" i="2"/>
  <c r="H287" i="2"/>
  <c r="G287" i="2"/>
  <c r="F287" i="2"/>
  <c r="D287" i="2"/>
  <c r="B287" i="2"/>
  <c r="H283" i="2"/>
  <c r="G283" i="2"/>
  <c r="F283" i="2"/>
  <c r="D283" i="2"/>
  <c r="B283" i="2"/>
  <c r="H279" i="2"/>
  <c r="G279" i="2"/>
  <c r="F279" i="2"/>
  <c r="D279" i="2"/>
  <c r="B279" i="2"/>
  <c r="H275" i="2"/>
  <c r="G275" i="2"/>
  <c r="F275" i="2"/>
  <c r="D275" i="2"/>
  <c r="B275" i="2"/>
  <c r="H271" i="2"/>
  <c r="G271" i="2"/>
  <c r="F271" i="2"/>
  <c r="D271" i="2"/>
  <c r="B271" i="2"/>
  <c r="H267" i="2"/>
  <c r="G267" i="2"/>
  <c r="F267" i="2"/>
  <c r="D267" i="2"/>
  <c r="B267" i="2"/>
  <c r="H263" i="2"/>
  <c r="G263" i="2"/>
  <c r="F263" i="2"/>
  <c r="D263" i="2"/>
  <c r="B263" i="2"/>
  <c r="H259" i="2"/>
  <c r="G259" i="2"/>
  <c r="F259" i="2"/>
  <c r="D259" i="2"/>
  <c r="B259" i="2"/>
  <c r="H255" i="2"/>
  <c r="G255" i="2"/>
  <c r="F255" i="2"/>
  <c r="D255" i="2"/>
  <c r="B255" i="2"/>
  <c r="H251" i="2"/>
  <c r="G251" i="2"/>
  <c r="F251" i="2"/>
  <c r="D251" i="2"/>
  <c r="B251" i="2"/>
  <c r="H247" i="2"/>
  <c r="G247" i="2"/>
  <c r="F247" i="2"/>
  <c r="D247" i="2"/>
  <c r="B247" i="2"/>
  <c r="H243" i="2"/>
  <c r="G243" i="2"/>
  <c r="F243" i="2"/>
  <c r="D243" i="2"/>
  <c r="B243" i="2"/>
  <c r="H239" i="2"/>
  <c r="G239" i="2"/>
  <c r="F239" i="2"/>
  <c r="D239" i="2"/>
  <c r="B239" i="2"/>
  <c r="H235" i="2"/>
  <c r="G235" i="2"/>
  <c r="F235" i="2"/>
  <c r="D235" i="2"/>
  <c r="B235" i="2"/>
  <c r="H231" i="2"/>
  <c r="G231" i="2"/>
  <c r="F231" i="2"/>
  <c r="D231" i="2"/>
  <c r="B231" i="2"/>
  <c r="H227" i="2"/>
  <c r="G227" i="2"/>
  <c r="F227" i="2"/>
  <c r="D227" i="2"/>
  <c r="B227" i="2"/>
  <c r="H223" i="2"/>
  <c r="G223" i="2"/>
  <c r="F223" i="2"/>
  <c r="D223" i="2"/>
  <c r="B223" i="2"/>
  <c r="H219" i="2"/>
  <c r="G219" i="2"/>
  <c r="F219" i="2"/>
  <c r="D219" i="2"/>
  <c r="B219" i="2"/>
  <c r="H215" i="2"/>
  <c r="G215" i="2"/>
  <c r="F215" i="2"/>
  <c r="D215" i="2"/>
  <c r="B215" i="2"/>
  <c r="H211" i="2"/>
  <c r="G211" i="2"/>
  <c r="F211" i="2"/>
  <c r="D211" i="2"/>
  <c r="B211" i="2"/>
  <c r="H207" i="2"/>
  <c r="G207" i="2"/>
  <c r="F207" i="2"/>
  <c r="D207" i="2"/>
  <c r="B207" i="2"/>
  <c r="H203" i="2"/>
  <c r="G203" i="2"/>
  <c r="F203" i="2"/>
  <c r="D203" i="2"/>
  <c r="B203" i="2"/>
  <c r="H199" i="2"/>
  <c r="G199" i="2"/>
  <c r="F199" i="2"/>
  <c r="D199" i="2"/>
  <c r="B199" i="2"/>
  <c r="H195" i="2"/>
  <c r="G195" i="2"/>
  <c r="F195" i="2"/>
  <c r="D195" i="2"/>
  <c r="B195" i="2"/>
  <c r="H191" i="2"/>
  <c r="G191" i="2"/>
  <c r="F191" i="2"/>
  <c r="D191" i="2"/>
  <c r="B191" i="2"/>
  <c r="H187" i="2"/>
  <c r="G187" i="2"/>
  <c r="F187" i="2"/>
  <c r="D187" i="2"/>
  <c r="B187" i="2"/>
  <c r="H183" i="2"/>
  <c r="G183" i="2"/>
  <c r="F183" i="2"/>
  <c r="D183" i="2"/>
  <c r="B183" i="2"/>
  <c r="H179" i="2"/>
  <c r="G179" i="2"/>
  <c r="F179" i="2"/>
  <c r="D179" i="2"/>
  <c r="B179" i="2"/>
  <c r="H175" i="2"/>
  <c r="G175" i="2"/>
  <c r="F175" i="2"/>
  <c r="D175" i="2"/>
  <c r="B175" i="2"/>
  <c r="H171" i="2"/>
  <c r="G171" i="2"/>
  <c r="F171" i="2"/>
  <c r="D171" i="2"/>
  <c r="B171" i="2"/>
  <c r="H167" i="2"/>
  <c r="G167" i="2"/>
  <c r="F167" i="2"/>
  <c r="D167" i="2"/>
  <c r="B167" i="2"/>
  <c r="H163" i="2"/>
  <c r="G163" i="2"/>
  <c r="F163" i="2"/>
  <c r="D163" i="2"/>
  <c r="B163" i="2"/>
  <c r="H159" i="2"/>
  <c r="G159" i="2"/>
  <c r="F159" i="2"/>
  <c r="D159" i="2"/>
  <c r="B159" i="2"/>
  <c r="H155" i="2"/>
  <c r="G155" i="2"/>
  <c r="F155" i="2"/>
  <c r="D155" i="2"/>
  <c r="B155" i="2"/>
  <c r="H151" i="2"/>
  <c r="G151" i="2"/>
  <c r="F151" i="2"/>
  <c r="D151" i="2"/>
  <c r="B151" i="2"/>
  <c r="H147" i="2"/>
  <c r="G147" i="2"/>
  <c r="F147" i="2"/>
  <c r="D147" i="2"/>
  <c r="H143" i="2"/>
  <c r="G143" i="2"/>
  <c r="F143" i="2"/>
  <c r="D143" i="2"/>
  <c r="H139" i="2"/>
  <c r="G139" i="2"/>
  <c r="F139" i="2"/>
  <c r="D139" i="2"/>
  <c r="B139" i="2"/>
  <c r="H135" i="2"/>
  <c r="G135" i="2"/>
  <c r="F135" i="2"/>
  <c r="D135" i="2"/>
  <c r="B135" i="2"/>
  <c r="H131" i="2"/>
  <c r="G131" i="2"/>
  <c r="F131" i="2"/>
  <c r="D131" i="2"/>
  <c r="H127" i="2"/>
  <c r="G127" i="2"/>
  <c r="F127" i="2"/>
  <c r="D127" i="2"/>
  <c r="H123" i="2"/>
  <c r="G123" i="2"/>
  <c r="F123" i="2"/>
  <c r="D123" i="2"/>
  <c r="B123" i="2"/>
  <c r="H119" i="2"/>
  <c r="G119" i="2"/>
  <c r="F119" i="2"/>
  <c r="D119" i="2"/>
  <c r="B119" i="2"/>
  <c r="H115" i="2"/>
  <c r="G115" i="2"/>
  <c r="F115" i="2"/>
  <c r="D115" i="2"/>
  <c r="H111" i="2"/>
  <c r="G111" i="2"/>
  <c r="F111" i="2"/>
  <c r="D111" i="2"/>
  <c r="H107" i="2"/>
  <c r="G107" i="2"/>
  <c r="F107" i="2"/>
  <c r="D107" i="2"/>
  <c r="B107" i="2"/>
  <c r="H103" i="2"/>
  <c r="G103" i="2"/>
  <c r="F103" i="2"/>
  <c r="D103" i="2"/>
  <c r="B103" i="2"/>
  <c r="H99" i="2"/>
  <c r="G99" i="2"/>
  <c r="F99" i="2"/>
  <c r="D99" i="2"/>
  <c r="H95" i="2"/>
  <c r="G95" i="2"/>
  <c r="F95" i="2"/>
  <c r="D95" i="2"/>
  <c r="H91" i="2"/>
  <c r="G91" i="2"/>
  <c r="F91" i="2"/>
  <c r="D91" i="2"/>
  <c r="B91" i="2"/>
  <c r="H87" i="2"/>
  <c r="G87" i="2"/>
  <c r="F87" i="2"/>
  <c r="D87" i="2"/>
  <c r="B87" i="2"/>
  <c r="H83" i="2"/>
  <c r="G83" i="2"/>
  <c r="F83" i="2"/>
  <c r="D83" i="2"/>
  <c r="H79" i="2"/>
  <c r="G79" i="2"/>
  <c r="F79" i="2"/>
  <c r="D79" i="2"/>
  <c r="H75" i="2"/>
  <c r="G75" i="2"/>
  <c r="F75" i="2"/>
  <c r="D75" i="2"/>
  <c r="B75" i="2"/>
  <c r="H71" i="2"/>
  <c r="G71" i="2"/>
  <c r="F71" i="2"/>
  <c r="D71" i="2"/>
  <c r="B71" i="2"/>
  <c r="H67" i="2"/>
  <c r="G67" i="2"/>
  <c r="F67" i="2"/>
  <c r="D67" i="2"/>
  <c r="H63" i="2"/>
  <c r="G63" i="2"/>
  <c r="F63" i="2"/>
  <c r="D63" i="2"/>
  <c r="H59" i="2"/>
  <c r="G59" i="2"/>
  <c r="F59" i="2"/>
  <c r="D59" i="2"/>
  <c r="B59" i="2"/>
  <c r="H55" i="2"/>
  <c r="G55" i="2"/>
  <c r="F55" i="2"/>
  <c r="D55" i="2"/>
  <c r="B55" i="2"/>
  <c r="H51" i="2"/>
  <c r="G51" i="2"/>
  <c r="F51" i="2"/>
  <c r="D51" i="2"/>
  <c r="H47" i="2"/>
  <c r="G47" i="2"/>
  <c r="F47" i="2"/>
  <c r="D47" i="2"/>
  <c r="H43" i="2"/>
  <c r="G43" i="2"/>
  <c r="F43" i="2"/>
  <c r="D43" i="2"/>
  <c r="B43" i="2"/>
  <c r="H39" i="2"/>
  <c r="G39" i="2"/>
  <c r="F39" i="2"/>
  <c r="D39" i="2"/>
  <c r="B39" i="2"/>
  <c r="H35" i="2"/>
  <c r="G35" i="2"/>
  <c r="F35" i="2"/>
  <c r="D35" i="2"/>
  <c r="H31" i="2"/>
  <c r="G31" i="2"/>
  <c r="F31" i="2"/>
  <c r="D31" i="2"/>
  <c r="H27" i="2"/>
  <c r="G27" i="2"/>
  <c r="F27" i="2"/>
  <c r="D27" i="2"/>
  <c r="B27" i="2"/>
  <c r="H23" i="2"/>
  <c r="G23" i="2"/>
  <c r="F23" i="2"/>
  <c r="D23" i="2"/>
  <c r="B23" i="2"/>
  <c r="H19" i="2"/>
  <c r="G19" i="2"/>
  <c r="F19" i="2"/>
  <c r="D19" i="2"/>
  <c r="H15" i="2"/>
  <c r="G15" i="2"/>
  <c r="F15" i="2"/>
  <c r="D15" i="2"/>
  <c r="H11" i="2"/>
  <c r="G11" i="2"/>
  <c r="F11" i="2"/>
  <c r="D11" i="2"/>
  <c r="B11" i="2"/>
  <c r="H7" i="2"/>
  <c r="G7" i="2"/>
  <c r="F7" i="2"/>
  <c r="D7" i="2"/>
  <c r="B7" i="2"/>
  <c r="G3" i="2"/>
  <c r="F3" i="2"/>
  <c r="D3" i="2"/>
  <c r="B147" i="2"/>
  <c r="B115" i="2"/>
  <c r="B83" i="2"/>
  <c r="B51" i="2"/>
  <c r="B19" i="2"/>
  <c r="B143" i="2"/>
  <c r="B111" i="2"/>
  <c r="B79" i="2"/>
  <c r="B47" i="2"/>
  <c r="B15" i="2"/>
  <c r="B131" i="2"/>
  <c r="B99" i="2"/>
  <c r="B67" i="2"/>
  <c r="B35" i="2"/>
  <c r="C10" i="3" l="1"/>
  <c r="B11" i="3" s="1"/>
  <c r="E10" i="3"/>
  <c r="C11" i="3" l="1"/>
  <c r="B12" i="3" s="1"/>
  <c r="E11" i="3"/>
  <c r="C12" i="3" l="1"/>
  <c r="B13" i="3" s="1"/>
  <c r="E12" i="3"/>
  <c r="C13" i="3" l="1"/>
  <c r="B14" i="3" s="1"/>
  <c r="E13" i="3"/>
  <c r="C14" i="3" l="1"/>
  <c r="B15" i="3" s="1"/>
  <c r="E14" i="3"/>
  <c r="C15" i="3" l="1"/>
  <c r="B16" i="3" s="1"/>
  <c r="E15" i="3"/>
  <c r="C16" i="3" l="1"/>
  <c r="B17" i="3" s="1"/>
  <c r="E16" i="3"/>
  <c r="C17" i="3" l="1"/>
  <c r="B18" i="3" s="1"/>
  <c r="E17" i="3"/>
  <c r="C18" i="3" l="1"/>
  <c r="B19" i="3" s="1"/>
  <c r="E18" i="3"/>
  <c r="C19" i="3" l="1"/>
  <c r="B20" i="3" s="1"/>
  <c r="E19" i="3"/>
  <c r="C20" i="3" l="1"/>
  <c r="B21" i="3" s="1"/>
  <c r="E20" i="3"/>
  <c r="C21" i="3" l="1"/>
  <c r="B22" i="3" s="1"/>
  <c r="E21" i="3"/>
  <c r="C22" i="3" l="1"/>
  <c r="B23" i="3" s="1"/>
  <c r="E22" i="3"/>
  <c r="C23" i="3" l="1"/>
  <c r="B24" i="3" s="1"/>
  <c r="E23" i="3"/>
  <c r="C24" i="3" l="1"/>
  <c r="B25" i="3" s="1"/>
  <c r="E24" i="3"/>
  <c r="C25" i="3" l="1"/>
  <c r="E25" i="3"/>
  <c r="F13" i="3" l="1"/>
  <c r="F4" i="3"/>
  <c r="F12" i="3"/>
  <c r="F8" i="3"/>
  <c r="F15" i="3"/>
  <c r="F2" i="3"/>
  <c r="F23" i="3"/>
  <c r="F18" i="3"/>
  <c r="F21" i="3"/>
  <c r="F17" i="3"/>
  <c r="F5" i="3"/>
  <c r="F11" i="3"/>
  <c r="F3" i="3"/>
  <c r="F6" i="3"/>
  <c r="F16" i="3"/>
  <c r="F19" i="3"/>
  <c r="F14" i="3"/>
  <c r="F22" i="3"/>
  <c r="F7" i="3"/>
  <c r="F10" i="3"/>
  <c r="F9" i="3"/>
  <c r="F20" i="3"/>
  <c r="F25" i="3" l="1"/>
  <c r="F24" i="3"/>
</calcChain>
</file>

<file path=xl/sharedStrings.xml><?xml version="1.0" encoding="utf-8"?>
<sst xmlns="http://schemas.openxmlformats.org/spreadsheetml/2006/main" count="72" uniqueCount="55">
  <si>
    <t>Last Quote Close</t>
  </si>
  <si>
    <t>Storage levels (% full)</t>
  </si>
  <si>
    <t>Trade Close</t>
  </si>
  <si>
    <t>Brent usd/bbl</t>
  </si>
  <si>
    <t>Timestamp</t>
  </si>
  <si>
    <t>Bid Close</t>
  </si>
  <si>
    <t>Eur/usd</t>
  </si>
  <si>
    <t>Coal API2 (eur/t)</t>
  </si>
  <si>
    <t>EUA (Eur/t)</t>
  </si>
  <si>
    <t>TTF DA (Eur/Mwh)</t>
  </si>
  <si>
    <t>month</t>
  </si>
  <si>
    <t>Mc24</t>
  </si>
  <si>
    <t>Mc23</t>
  </si>
  <si>
    <t>Mc22</t>
  </si>
  <si>
    <t>Mc21</t>
  </si>
  <si>
    <t>Mc20</t>
  </si>
  <si>
    <t>Mc19</t>
  </si>
  <si>
    <t>Mc18</t>
  </si>
  <si>
    <t>Mc17</t>
  </si>
  <si>
    <t>Mc16</t>
  </si>
  <si>
    <t>Mc15</t>
  </si>
  <si>
    <t>Mc14</t>
  </si>
  <si>
    <t>Mc13</t>
  </si>
  <si>
    <t>Mc12</t>
  </si>
  <si>
    <t>Mc11</t>
  </si>
  <si>
    <t>Mc10</t>
  </si>
  <si>
    <t>Mc9</t>
  </si>
  <si>
    <t>Mc8</t>
  </si>
  <si>
    <t>Mc7</t>
  </si>
  <si>
    <t>Mc6</t>
  </si>
  <si>
    <t>Mc5</t>
  </si>
  <si>
    <t>Mc4</t>
  </si>
  <si>
    <t>Mc3</t>
  </si>
  <si>
    <t>Mc2</t>
  </si>
  <si>
    <t>Mc1</t>
  </si>
  <si>
    <t>current TTF_forward</t>
  </si>
  <si>
    <t>% FULL</t>
  </si>
  <si>
    <t>eur/usd</t>
  </si>
  <si>
    <t>brent (usd/bbl)</t>
  </si>
  <si>
    <t>Brent (eur/bbl)</t>
  </si>
  <si>
    <t>Coal (eur/t)</t>
  </si>
  <si>
    <t>CO2 (eur/t)</t>
  </si>
  <si>
    <t>TTF (eur/Mwh)</t>
  </si>
  <si>
    <t>delivery start</t>
  </si>
  <si>
    <t>delivery end</t>
  </si>
  <si>
    <t>volume (MW)</t>
  </si>
  <si>
    <t>transaction price (Eur/Mwh)</t>
  </si>
  <si>
    <t>Current price (Eur/Mwh)</t>
  </si>
  <si>
    <t>P&amp;L</t>
  </si>
  <si>
    <t>trading date</t>
  </si>
  <si>
    <t>MW</t>
  </si>
  <si>
    <t>positions</t>
  </si>
  <si>
    <t>5M lagged Brent (usd/bbl)</t>
  </si>
  <si>
    <t>date</t>
  </si>
  <si>
    <t>calendar spread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</si>
</sst>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1" fillId="2" borderId="0" xfId="0" applyFont="1" applyFill="1"/>
    <xf numFmtId="15" fontId="0" fillId="2" borderId="0" xfId="0" applyNumberFormat="1" applyFill="1"/>
    <xf numFmtId="14" fontId="0" fillId="2" borderId="0" xfId="0" applyNumberFormat="1" applyFill="1"/>
    <xf numFmtId="17" fontId="0" fillId="0" borderId="0" xfId="0" applyNumberFormat="1"/>
    <xf numFmtId="0" fontId="0" fillId="3" borderId="0" xfId="0" applyFill="1"/>
    <xf numFmtId="164" fontId="1" fillId="0" borderId="0" xfId="1" applyNumberFormat="1" applyFont="1"/>
    <xf numFmtId="14" fontId="0" fillId="3" borderId="0" xfId="0" applyNumberFormat="1" applyFill="1"/>
    <xf numFmtId="0" fontId="0" fillId="2" borderId="0" xfId="0" applyFont="1" applyFill="1"/>
    <xf numFmtId="0" fontId="3" fillId="0" borderId="0" xfId="0" applyFont="1"/>
    <xf numFmtId="0" fontId="4" fillId="2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pldatasource.rhistoryrtdserver">
      <tp t="s">
        <v>Updated at 17:08:13</v>
        <stp/>
        <stp>{A4F24831-5784-4408-9714-29314CC091E4}_x0000_</stp>
        <tr r="L2" s="1"/>
      </tp>
    </main>
    <main first="pldatasource.rhistoryrtdserver">
      <tp t="s">
        <v>Updated at 17:08:09</v>
        <stp/>
        <stp>{B3C98223-88D9-4C53-839E-4FED0ACEE826}_x0000_</stp>
        <tr r="X2" s="1"/>
      </tp>
      <tp t="s">
        <v>Updated at 17:08:10</v>
        <stp/>
        <stp>{D817C28E-7BCB-4467-9A72-3931DB028002}_x0000_</stp>
        <tr r="P2" s="1"/>
      </tp>
      <tp t="s">
        <v>Timestamp</v>
        <stp/>
        <stp>{7B0274E7-AFAD-4FDE-808A-64EF99F3A71C}_x0000_</stp>
        <tr r="I2" s="1"/>
      </tp>
    </main>
    <main first="pldatasource.rhistoryrtdserver">
      <tp t="s">
        <v>Timestamp</v>
        <stp/>
        <stp>{E6C45284-E2B8-4D7B-83D1-F6BB85D28D2A}_x0000_</stp>
        <tr r="B2" s="1"/>
      </tp>
    </main>
    <main first="pldatasource.rtgetrtdserver">
      <tp>
        <v>76.900000000000006</v>
        <stp/>
        <stp>_x0007_/ATWM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0" s="3"/>
      </tp>
      <tp>
        <v>76.100000000000009</v>
        <stp/>
        <stp>_x0007_/ATWM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9" s="3"/>
      </tp>
      <tp>
        <v>72.2</v>
        <stp/>
        <stp>_x0007_/ATWM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4" s="3"/>
      </tp>
      <tp>
        <v>71.3</v>
        <stp/>
        <stp>_x0007_/ATWM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3" s="3"/>
      </tp>
      <tp>
        <v>72.350000000000009</v>
        <stp/>
        <stp>_x0007_/ATWM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" s="3"/>
      </tp>
      <tp>
        <v>75.3</v>
        <stp/>
        <stp>_x0007_/ATWM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8" s="3"/>
      </tp>
      <tp>
        <v>74.5</v>
        <stp/>
        <stp>_x0007_/ATWM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7" s="3"/>
      </tp>
      <tp>
        <v>73.8</v>
        <stp/>
        <stp>_x0007_/ATWM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6" s="3"/>
      </tp>
      <tp>
        <v>72.8</v>
        <stp/>
        <stp>_x0007_/ATWM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5" s="3"/>
      </tp>
      <tp>
        <v>65.09</v>
        <stp/>
        <stp>_x0006_/LCOc9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0" s="3"/>
      </tp>
      <tp>
        <v>65.16</v>
        <stp/>
        <stp>_x0006_/LCOc8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9" s="3"/>
      </tp>
      <tp>
        <v>65.25</v>
        <stp/>
        <stp>_x0006_/LCOc7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8" s="3"/>
      </tp>
      <tp>
        <v>65.31</v>
        <stp/>
        <stp>_x0006_/LCOc6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7" s="3"/>
      </tp>
      <tp>
        <v>65.39</v>
        <stp/>
        <stp>_x0006_/LCOc5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6" s="3"/>
      </tp>
      <tp>
        <v>65.48</v>
        <stp/>
        <stp>_x0006_/LCOc4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5" s="3"/>
      </tp>
      <tp>
        <v>65.56</v>
        <stp/>
        <stp>_x0006_/LCOc3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4" s="3"/>
      </tp>
      <tp>
        <v>65.66</v>
        <stp/>
        <stp>_x0006_/LCOc2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3" s="3"/>
      </tp>
      <tp>
        <v>65.739999999999995</v>
        <stp/>
        <stp>_x0006_/LCOc1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" s="3"/>
      </tp>
      <tp>
        <v>23.330000000000002</v>
        <stp/>
        <stp>_x0007_/CFI2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0" s="3"/>
      </tp>
      <tp>
        <v>23.23</v>
        <stp/>
        <stp>_x0007_/CFI2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9" s="3"/>
      </tp>
      <tp>
        <v>22.91</v>
        <stp/>
        <stp>_x0007_/CFI2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2" s="3"/>
      </tp>
      <tp>
        <v>22.93</v>
        <stp/>
        <stp>_x0007_/CFI2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4" s="3"/>
      </tp>
      <tp>
        <v>22.92</v>
        <stp/>
        <stp>_x0007_/CFI2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3" s="3"/>
      </tp>
      <tp>
        <v>22.98</v>
        <stp/>
        <stp>_x0007_/CFI2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6" s="3"/>
      </tp>
      <tp>
        <v>22.95</v>
        <stp/>
        <stp>_x0007_/CFI2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5" s="3"/>
      </tp>
      <tp>
        <v>23.14</v>
        <stp/>
        <stp>_x0007_/CFI2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8" s="3"/>
      </tp>
      <tp>
        <v>23.02</v>
        <stp/>
        <stp>_x0007_/CFI2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7" s="3"/>
      </tp>
      <tp>
        <v>21.276</v>
        <stp/>
        <stp xml:space="preserve">	/TFMBM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1" s="3"/>
      </tp>
      <tp>
        <v>21.306000000000001</v>
        <stp/>
        <stp xml:space="preserve">	/TFMBM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2" s="3"/>
      </tp>
      <tp>
        <v>20.856000000000002</v>
        <stp/>
        <stp xml:space="preserve">	/TFMBM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3" s="3"/>
      </tp>
      <tp>
        <v>19.535</v>
        <stp/>
        <stp xml:space="preserve">	/TFMBM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4" s="3"/>
      </tp>
      <tp>
        <v>18.41</v>
        <stp/>
        <stp xml:space="preserve">	/TFMBM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5" s="3"/>
      </tp>
      <tp>
        <v>18.05</v>
        <stp/>
        <stp xml:space="preserve">	/TFMBM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6" s="3"/>
      </tp>
      <tp>
        <v>18.100000000000001</v>
        <stp/>
        <stp xml:space="preserve">	/TFMBM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7" s="3"/>
      </tp>
      <tp>
        <v>18.22</v>
        <stp/>
        <stp xml:space="preserve">	/TFMBMc17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8" s="3"/>
      </tp>
      <tp>
        <v>18.835000000000001</v>
        <stp/>
        <stp xml:space="preserve">	/TFMBMc18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9" s="3"/>
      </tp>
      <tp>
        <v>19.538</v>
        <stp/>
        <stp xml:space="preserve">	/TFMBMc19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0" s="3"/>
      </tp>
      <tp>
        <v>20.228000000000002</v>
        <stp/>
        <stp xml:space="preserve">	/TFMBMc20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1" s="3"/>
      </tp>
      <tp>
        <v>20.613</v>
        <stp/>
        <stp xml:space="preserve">	/TFMBMc21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2" s="3"/>
      </tp>
      <tp>
        <v>21.312999999999999</v>
        <stp/>
        <stp xml:space="preserve">	/TFMBMc22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3" s="3"/>
      </tp>
      <tp>
        <v>20.928000000000001</v>
        <stp/>
        <stp xml:space="preserve">	/TFMBMc23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4" s="3"/>
      </tp>
      <tp>
        <v>20.073</v>
        <stp/>
        <stp xml:space="preserve">	/TFMBMc24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5" s="3"/>
      </tp>
    </main>
    <main first="pldatasource.rtgetrtdserver">
      <tp>
        <v>63.01</v>
        <stp/>
        <stp>_x0007_/LCOc24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5" s="3"/>
      </tp>
      <tp>
        <v>63.28</v>
        <stp/>
        <stp>_x0007_/LCOc22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3" s="3"/>
      </tp>
      <tp>
        <v>63.15</v>
        <stp/>
        <stp>_x0007_/LCOc23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4" s="3"/>
      </tp>
      <tp>
        <v>63.550000000000004</v>
        <stp/>
        <stp>_x0007_/LCOc20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1" s="3"/>
      </tp>
      <tp>
        <v>63.410000000000004</v>
        <stp/>
        <stp>_x0007_/LCOc21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2" s="3"/>
      </tp>
      <tp>
        <v>64.210000000000008</v>
        <stp/>
        <stp>_x0007_/LCOc16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7" s="3"/>
      </tp>
      <tp>
        <v>64.06</v>
        <stp/>
        <stp>_x0007_/LCOc17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8" s="3"/>
      </tp>
      <tp>
        <v>64.5</v>
        <stp/>
        <stp>_x0007_/LCOc14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5" s="3"/>
      </tp>
      <tp>
        <v>64.36</v>
        <stp/>
        <stp>_x0007_/LCOc15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6" s="3"/>
      </tp>
      <tp>
        <v>64.790000000000006</v>
        <stp/>
        <stp>_x0007_/LCOc12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3" s="3"/>
      </tp>
      <tp>
        <v>64.66</v>
        <stp/>
        <stp>_x0007_/LCOc13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4" s="3"/>
      </tp>
      <tp>
        <v>65.010000000000005</v>
        <stp/>
        <stp>_x0007_/LCOc10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1" s="3"/>
      </tp>
      <tp>
        <v>64.91</v>
        <stp/>
        <stp>_x0007_/LCOc11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2" s="3"/>
      </tp>
      <tp>
        <v>63.9</v>
        <stp/>
        <stp>_x0007_/LCOc18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19" s="3"/>
      </tp>
      <tp>
        <v>63.730000000000004</v>
        <stp/>
        <stp>_x0007_/LCOc19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O20" s="3"/>
      </tp>
    </main>
    <main first="pldatasource.rhistoryrtdserver">
      <tp t="s">
        <v>Updated at 17:08:10</v>
        <stp/>
        <stp>{08B76836-78BE-4984-B0A4-E6C4C36F32D9}_x0000_</stp>
        <tr r="T2" s="1"/>
      </tp>
    </main>
    <main first="pldatasource.rtgetrtdserver">
      <tp>
        <v>1.16632</v>
        <stp/>
        <stp>_x0007_/FCEUc6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7" s="3"/>
      </tp>
      <tp>
        <v>1.1840200000000001</v>
        <stp/>
        <stp>_x0007_/FCEUc7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8" s="3"/>
      </tp>
      <tp>
        <v>1.1477200000000001</v>
        <stp/>
        <stp>_x0007_/FCEUc4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5" s="3"/>
      </tp>
      <tp>
        <v>1.1570200000000002</v>
        <stp/>
        <stp>_x0007_/FCEUc5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6" s="3"/>
      </tp>
      <tp>
        <v>1.1387200000000002</v>
        <stp/>
        <stp>_x0007_/FCEUc2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3" s="3"/>
      </tp>
      <tp>
        <v>1.1328200000000002</v>
        <stp/>
        <stp>_x0007_/FCEUc1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2" s="3"/>
      </tp>
      <tp>
        <v>1.2010200000000002</v>
        <stp/>
        <stp>_x0007_/FCEUc8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9" s="3"/>
      </tp>
      <tp>
        <v>1.21682</v>
        <stp/>
        <stp>_x0007_/FCEUc9	HST_CLOS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N10" s="3"/>
      </tp>
    </main>
    <main first="pldatasource.rhistoryrtdserver">
      <tp t="s">
        <v>Timestamp</v>
        <stp/>
        <stp>{E6FEF2D6-BDAA-46A2-A4F1-2F98EC0FEFBB}_x0000_</stp>
        <tr r="E2" s="1"/>
      </tp>
    </main>
    <main first="pldatasource.rtgetrtdserver">
      <tp>
        <v>75.55</v>
        <stp/>
        <stp>_x0008_/ATWMc18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9" s="3"/>
      </tp>
      <tp>
        <v>75.600000000000009</v>
        <stp/>
        <stp>_x0008_/ATWMc19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0" s="3"/>
      </tp>
      <tp>
        <v>77.150000000000006</v>
        <stp/>
        <stp>_x0008_/ATWM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1" s="3"/>
      </tp>
      <tp>
        <v>75.7</v>
        <stp/>
        <stp>_x0008_/ATWMc20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1" s="3"/>
      </tp>
      <tp>
        <v>77.25</v>
        <stp/>
        <stp>_x0008_/ATWM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2" s="3"/>
      </tp>
      <tp>
        <v>75.8</v>
        <stp/>
        <stp>_x0008_/ATWMc21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2" s="3"/>
      </tp>
      <tp>
        <v>77.350000000000009</v>
        <stp/>
        <stp>_x0008_/ATWM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3" s="3"/>
      </tp>
      <tp>
        <v>75.600000000000009</v>
        <stp/>
        <stp>_x0008_/ATWMc22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3" s="3"/>
      </tp>
      <tp>
        <v>76.850000000000009</v>
        <stp/>
        <stp>_x0008_/ATWM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4" s="3"/>
      </tp>
      <tp>
        <v>75.25</v>
        <stp/>
        <stp>_x0008_/ATWMc23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4" s="3"/>
      </tp>
      <tp>
        <v>76.350000000000009</v>
        <stp/>
        <stp>_x0008_/ATWM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5" s="3"/>
      </tp>
      <tp>
        <v>74.95</v>
        <stp/>
        <stp>_x0008_/ATWMc24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25" s="3"/>
      </tp>
      <tp>
        <v>75.900000000000006</v>
        <stp/>
        <stp>_x0008_/ATWM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6" s="3"/>
      </tp>
      <tp>
        <v>75.75</v>
        <stp/>
        <stp>_x0008_/ATWM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7" s="3"/>
      </tp>
      <tp>
        <v>75.55</v>
        <stp/>
        <stp>_x0008_/ATWMc17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I18" s="3"/>
      </tp>
      <tp>
        <v>16.844000000000001</v>
        <stp/>
        <stp>_x0008_/TFMBMc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3" s="3"/>
      </tp>
      <tp>
        <v>26.41</v>
        <stp/>
        <stp>_x0008_/CFI2c16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7" s="3"/>
      </tp>
      <tp>
        <v>16.974</v>
        <stp/>
        <stp>_x0008_/TFMBMc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4" s="3"/>
      </tp>
      <tp>
        <v>19.576000000000001</v>
        <stp/>
        <stp>_x0008_/TFMBYZ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6" s="4"/>
        <tr r="F11" s="4"/>
      </tp>
      <tp>
        <v>21.306000000000001</v>
        <stp/>
        <stp>_x0008_/TFMBMG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3" s="4"/>
      </tp>
      <tp>
        <v>25.150000000000002</v>
        <stp/>
        <stp>_x0008_/CFI2c14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5" s="3"/>
      </tp>
      <tp>
        <v>16.728999999999999</v>
        <stp/>
        <stp>_x0008_/TFMBMc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2" s="3"/>
      </tp>
      <tp>
        <v>25.78</v>
        <stp/>
        <stp>_x0008_/CFI2c15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6" s="3"/>
      </tp>
      <tp>
        <v>17.559999999999999</v>
        <stp/>
        <stp>_x0008_/TFMBMc6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7" s="3"/>
      </tp>
      <tp>
        <v>23.94</v>
        <stp/>
        <stp>_x0008_/CFI2c12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3" s="3"/>
      </tp>
      <tp>
        <v>18.846</v>
        <stp/>
        <stp>_x0008_/TFMBMc7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8" s="3"/>
      </tp>
      <tp>
        <v>24.52</v>
        <stp/>
        <stp>_x0008_/CFI2c13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4" s="3"/>
      </tp>
      <tp>
        <v>17.03</v>
        <stp/>
        <stp>_x0008_/TFMBMc4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5" s="3"/>
      </tp>
      <tp>
        <v>23.44</v>
        <stp/>
        <stp>_x0008_/CFI2c10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1" s="3"/>
      </tp>
      <tp>
        <v>17.18</v>
        <stp/>
        <stp>_x0008_/TFMBMc5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6" s="3"/>
      </tp>
      <tp>
        <v>23.63</v>
        <stp/>
        <stp>_x0008_/CFI2c11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J12" s="3"/>
      </tp>
      <tp>
        <v>20.620999999999999</v>
        <stp/>
        <stp>_x0008_/TFMBMc8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9" s="3"/>
      </tp>
      <tp>
        <v>20.198</v>
        <stp/>
        <stp>_x0008_/TFMBQZ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5" s="4"/>
        <tr r="F10" s="4"/>
      </tp>
      <tp>
        <v>17.253</v>
        <stp/>
        <stp>_x0008_/TFMBQU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4" s="4"/>
        <tr r="F9" s="4"/>
      </tp>
      <tp>
        <v>16.849</v>
        <stp/>
        <stp>_x0008_/TFMBQM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3" s="4"/>
        <tr r="F8" s="4"/>
      </tp>
      <tp>
        <v>17.559999999999999</v>
        <stp/>
        <stp>_x0008_/TFMBMU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12" s="4"/>
      </tp>
      <tp t="s">
        <v>#N/A The record could not be found</v>
        <stp/>
        <stp>_x0008_/TFMBMH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F2" s="4"/>
        <tr r="F7" s="4"/>
      </tp>
      <tp>
        <v>21.141000000000002</v>
        <stp/>
        <stp>_x0008_/TFMBMc9_x0006_SETTLE_x0003_IDNÿ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_x0000_</stp>
        <tr r="K10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volatileDependencies" Target="volatileDependencies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forecast_cases!$F$1</c:f>
              <c:strCache>
                <c:ptCount val="1"/>
                <c:pt idx="0">
                  <c:v>% FULL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forecast_cases!$F$2:$F$25</c:f>
              <c:numCache>
                <c:formatCode>General</c:formatCode>
                <c:ptCount val="24"/>
                <c:pt idx="0">
                  <c:v>39.336833333333338</c:v>
                </c:pt>
                <c:pt idx="1">
                  <c:v>47.061290322580639</c:v>
                </c:pt>
                <c:pt idx="2">
                  <c:v>57.511375000000008</c:v>
                </c:pt>
                <c:pt idx="3">
                  <c:v>68.182459677419345</c:v>
                </c:pt>
                <c:pt idx="4">
                  <c:v>79.388951612903213</c:v>
                </c:pt>
                <c:pt idx="5">
                  <c:v>87.992625000000018</c:v>
                </c:pt>
                <c:pt idx="6">
                  <c:v>92.59862903225806</c:v>
                </c:pt>
                <c:pt idx="7">
                  <c:v>90.949791666666655</c:v>
                </c:pt>
                <c:pt idx="8">
                  <c:v>79.963145161290328</c:v>
                </c:pt>
                <c:pt idx="9">
                  <c:v>66.724596774193557</c:v>
                </c:pt>
                <c:pt idx="10">
                  <c:v>50.560344827586206</c:v>
                </c:pt>
                <c:pt idx="11">
                  <c:v>39.758588709677426</c:v>
                </c:pt>
                <c:pt idx="12">
                  <c:v>38.609333333333325</c:v>
                </c:pt>
                <c:pt idx="13">
                  <c:v>46.33379032258064</c:v>
                </c:pt>
                <c:pt idx="14">
                  <c:v>56.783875000000002</c:v>
                </c:pt>
                <c:pt idx="15">
                  <c:v>67.454959677419367</c:v>
                </c:pt>
                <c:pt idx="16">
                  <c:v>78.661451612903235</c:v>
                </c:pt>
                <c:pt idx="17">
                  <c:v>87.265124999999983</c:v>
                </c:pt>
                <c:pt idx="18">
                  <c:v>91.871129032258082</c:v>
                </c:pt>
                <c:pt idx="19">
                  <c:v>90.222291666666663</c:v>
                </c:pt>
                <c:pt idx="20">
                  <c:v>79.235645161290336</c:v>
                </c:pt>
                <c:pt idx="21">
                  <c:v>65.997096774193551</c:v>
                </c:pt>
                <c:pt idx="22">
                  <c:v>50.068392857142875</c:v>
                </c:pt>
                <c:pt idx="23">
                  <c:v>50.068392857142875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11-44DB-A9BE-4BDAB2636DEA}"/>
            </c:ext>
          </c:extLst>
        </c:ser>
        <c:ser>
          <c:idx val="1"/>
          <c:order val="1"/>
          <c:tx>
            <c:strRef>
              <c:f>forecast_cases!$G$1</c:f>
              <c:strCache>
                <c:ptCount val="1"/>
                <c:pt idx="0">
                  <c:v>Brent (eur/bbl)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forecast_cases!$G$2:$G$25</c:f>
              <c:numCache>
                <c:formatCode>General</c:formatCode>
                <c:ptCount val="24"/>
                <c:pt idx="0">
                  <c:v>58.032167511166811</c:v>
                </c:pt>
                <c:pt idx="1">
                  <c:v>57.661233665870441</c:v>
                </c:pt>
                <c:pt idx="2">
                  <c:v>57.573415765069548</c:v>
                </c:pt>
                <c:pt idx="3">
                  <c:v>57.05224270728052</c:v>
                </c:pt>
                <c:pt idx="4">
                  <c:v>56.515876994347543</c:v>
                </c:pt>
                <c:pt idx="5">
                  <c:v>55.996639001303244</c:v>
                </c:pt>
                <c:pt idx="6">
                  <c:v>55.10886640428371</c:v>
                </c:pt>
                <c:pt idx="7">
                  <c:v>54.253884198431322</c:v>
                </c:pt>
                <c:pt idx="8">
                  <c:v>53.49188869347973</c:v>
                </c:pt>
                <c:pt idx="9">
                  <c:v>53.426143554510944</c:v>
                </c:pt>
                <c:pt idx="10">
                  <c:v>53.343962130799952</c:v>
                </c:pt>
                <c:pt idx="11">
                  <c:v>53.245344422346776</c:v>
                </c:pt>
                <c:pt idx="12">
                  <c:v>53.138508571522493</c:v>
                </c:pt>
                <c:pt idx="13">
                  <c:v>53.00701829358492</c:v>
                </c:pt>
                <c:pt idx="14">
                  <c:v>52.891964300389539</c:v>
                </c:pt>
                <c:pt idx="15">
                  <c:v>52.768692164823072</c:v>
                </c:pt>
                <c:pt idx="16">
                  <c:v>52.645420029256591</c:v>
                </c:pt>
                <c:pt idx="17">
                  <c:v>52.513929751319012</c:v>
                </c:pt>
                <c:pt idx="18">
                  <c:v>52.374221331010339</c:v>
                </c:pt>
                <c:pt idx="19">
                  <c:v>52.226294768330568</c:v>
                </c:pt>
                <c:pt idx="20">
                  <c:v>52.111240775135194</c:v>
                </c:pt>
                <c:pt idx="21">
                  <c:v>52.004404924310911</c:v>
                </c:pt>
                <c:pt idx="22">
                  <c:v>51.897569073486629</c:v>
                </c:pt>
                <c:pt idx="23">
                  <c:v>51.782515080291248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11-44DB-A9BE-4BDAB2636DEA}"/>
            </c:ext>
          </c:extLst>
        </c:ser>
        <c:ser>
          <c:idx val="2"/>
          <c:order val="2"/>
          <c:tx>
            <c:strRef>
              <c:f>forecast_cases!$H$1</c:f>
              <c:strCache>
                <c:ptCount val="1"/>
                <c:pt idx="0">
                  <c:v>5M lagged Brent (usd/bbl)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forecast_cases!$H$2:$H$25</c:f>
              <c:numCache>
                <c:formatCode>General</c:formatCode>
                <c:ptCount val="24"/>
                <c:pt idx="0">
                  <c:v>62.220999999999982</c:v>
                </c:pt>
                <c:pt idx="1">
                  <c:v>63.026699999999984</c:v>
                </c:pt>
                <c:pt idx="2">
                  <c:v>64.801900000000003</c:v>
                </c:pt>
                <c:pt idx="3">
                  <c:v>65.584000000000003</c:v>
                </c:pt>
                <c:pt idx="4">
                  <c:v>65.566000000000003</c:v>
                </c:pt>
                <c:pt idx="5">
                  <c:v>65.47999999999999</c:v>
                </c:pt>
                <c:pt idx="6">
                  <c:v>65.397999999999996</c:v>
                </c:pt>
                <c:pt idx="7">
                  <c:v>65.318000000000012</c:v>
                </c:pt>
                <c:pt idx="8">
                  <c:v>65.240000000000009</c:v>
                </c:pt>
                <c:pt idx="9">
                  <c:v>65.164000000000001</c:v>
                </c:pt>
                <c:pt idx="10">
                  <c:v>65.083999999999989</c:v>
                </c:pt>
                <c:pt idx="11">
                  <c:v>64.99199999999999</c:v>
                </c:pt>
                <c:pt idx="12">
                  <c:v>64.89200000000001</c:v>
                </c:pt>
                <c:pt idx="13">
                  <c:v>64.774000000000001</c:v>
                </c:pt>
                <c:pt idx="14">
                  <c:v>64.644000000000005</c:v>
                </c:pt>
                <c:pt idx="15">
                  <c:v>64.503999999999991</c:v>
                </c:pt>
                <c:pt idx="16">
                  <c:v>64.358000000000004</c:v>
                </c:pt>
                <c:pt idx="17">
                  <c:v>64.205999999999989</c:v>
                </c:pt>
                <c:pt idx="18">
                  <c:v>64.051999999999992</c:v>
                </c:pt>
                <c:pt idx="19">
                  <c:v>63.890000000000008</c:v>
                </c:pt>
                <c:pt idx="20">
                  <c:v>63.730000000000004</c:v>
                </c:pt>
                <c:pt idx="21">
                  <c:v>63.573999999999998</c:v>
                </c:pt>
                <c:pt idx="22">
                  <c:v>63.423999999999999</c:v>
                </c:pt>
                <c:pt idx="23">
                  <c:v>63.280000000000008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11-44DB-A9BE-4BDAB2636DEA}"/>
            </c:ext>
          </c:extLst>
        </c:ser>
        <c:ser>
          <c:idx val="3"/>
          <c:order val="3"/>
          <c:tx>
            <c:strRef>
              <c:f>forecast_cases!$I$1</c:f>
              <c:strCache>
                <c:ptCount val="1"/>
                <c:pt idx="0">
                  <c:v>Coal (eur/t)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forecast_cases!$I$2:$I$25</c:f>
              <c:numCache>
                <c:formatCode>General</c:formatCode>
                <c:ptCount val="24"/>
                <c:pt idx="0">
                  <c:v>72.350000000000009</c:v>
                </c:pt>
                <c:pt idx="1">
                  <c:v>71.3</c:v>
                </c:pt>
                <c:pt idx="2">
                  <c:v>72.2</c:v>
                </c:pt>
                <c:pt idx="3">
                  <c:v>72.8</c:v>
                </c:pt>
                <c:pt idx="4">
                  <c:v>73.8</c:v>
                </c:pt>
                <c:pt idx="5">
                  <c:v>74.5</c:v>
                </c:pt>
                <c:pt idx="6">
                  <c:v>75.3</c:v>
                </c:pt>
                <c:pt idx="7">
                  <c:v>76.100000000000009</c:v>
                </c:pt>
                <c:pt idx="8">
                  <c:v>76.900000000000006</c:v>
                </c:pt>
                <c:pt idx="9">
                  <c:v>77.150000000000006</c:v>
                </c:pt>
                <c:pt idx="10">
                  <c:v>77.25</c:v>
                </c:pt>
                <c:pt idx="11">
                  <c:v>77.350000000000009</c:v>
                </c:pt>
                <c:pt idx="12">
                  <c:v>76.850000000000009</c:v>
                </c:pt>
                <c:pt idx="13">
                  <c:v>76.350000000000009</c:v>
                </c:pt>
                <c:pt idx="14">
                  <c:v>75.900000000000006</c:v>
                </c:pt>
                <c:pt idx="15">
                  <c:v>75.75</c:v>
                </c:pt>
                <c:pt idx="16">
                  <c:v>75.55</c:v>
                </c:pt>
                <c:pt idx="17">
                  <c:v>75.55</c:v>
                </c:pt>
                <c:pt idx="18">
                  <c:v>75.600000000000009</c:v>
                </c:pt>
                <c:pt idx="19">
                  <c:v>75.7</c:v>
                </c:pt>
                <c:pt idx="20">
                  <c:v>75.8</c:v>
                </c:pt>
                <c:pt idx="21">
                  <c:v>75.600000000000009</c:v>
                </c:pt>
                <c:pt idx="22">
                  <c:v>75.25</c:v>
                </c:pt>
                <c:pt idx="23">
                  <c:v>74.95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11-44DB-A9BE-4BDAB2636DEA}"/>
            </c:ext>
          </c:extLst>
        </c:ser>
        <c:ser>
          <c:idx val="4"/>
          <c:order val="4"/>
          <c:tx>
            <c:strRef>
              <c:f>forecast_cases!$J$1</c:f>
              <c:strCache>
                <c:ptCount val="1"/>
                <c:pt idx="0">
                  <c:v>CO2 (eur/t)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forecast_cases!$J$2:$J$25</c:f>
              <c:numCache>
                <c:formatCode>General</c:formatCode>
                <c:ptCount val="24"/>
                <c:pt idx="0">
                  <c:v>22.91</c:v>
                </c:pt>
                <c:pt idx="1">
                  <c:v>22.92</c:v>
                </c:pt>
                <c:pt idx="2">
                  <c:v>22.93</c:v>
                </c:pt>
                <c:pt idx="3">
                  <c:v>22.95</c:v>
                </c:pt>
                <c:pt idx="4">
                  <c:v>22.98</c:v>
                </c:pt>
                <c:pt idx="5">
                  <c:v>23.02</c:v>
                </c:pt>
                <c:pt idx="6">
                  <c:v>23.14</c:v>
                </c:pt>
                <c:pt idx="7">
                  <c:v>23.23</c:v>
                </c:pt>
                <c:pt idx="8">
                  <c:v>23.330000000000002</c:v>
                </c:pt>
                <c:pt idx="9">
                  <c:v>23.44</c:v>
                </c:pt>
                <c:pt idx="10">
                  <c:v>23.63</c:v>
                </c:pt>
                <c:pt idx="11">
                  <c:v>23.94</c:v>
                </c:pt>
                <c:pt idx="12">
                  <c:v>24.52</c:v>
                </c:pt>
                <c:pt idx="13">
                  <c:v>25.150000000000002</c:v>
                </c:pt>
                <c:pt idx="14">
                  <c:v>25.78</c:v>
                </c:pt>
                <c:pt idx="15">
                  <c:v>26.41</c:v>
                </c:pt>
                <c:pt idx="16">
                  <c:v>26.41</c:v>
                </c:pt>
                <c:pt idx="17">
                  <c:v>26.41</c:v>
                </c:pt>
                <c:pt idx="18">
                  <c:v>26.41</c:v>
                </c:pt>
                <c:pt idx="19">
                  <c:v>26.41</c:v>
                </c:pt>
                <c:pt idx="20">
                  <c:v>26.41</c:v>
                </c:pt>
                <c:pt idx="21">
                  <c:v>26.41</c:v>
                </c:pt>
                <c:pt idx="22">
                  <c:v>26.41</c:v>
                </c:pt>
                <c:pt idx="23">
                  <c:v>26.41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11-44DB-A9BE-4BDAB2636DEA}"/>
            </c:ext>
          </c:extLst>
        </c:ser>
        <c:ser>
          <c:idx val="5"/>
          <c:order val="5"/>
          <c:tx>
            <c:strRef>
              <c:f>forecast_cases!$K$1</c:f>
              <c:strCache>
                <c:ptCount val="1"/>
                <c:pt idx="0">
                  <c:v>current TTF_forward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forecast_cases!$K$2:$K$25</c:f>
              <c:numCache>
                <c:formatCode>General</c:formatCode>
                <c:ptCount val="24"/>
                <c:pt idx="0">
                  <c:v>16.728999999999999</c:v>
                </c:pt>
                <c:pt idx="1">
                  <c:v>16.844000000000001</c:v>
                </c:pt>
                <c:pt idx="2">
                  <c:v>16.974</c:v>
                </c:pt>
                <c:pt idx="3">
                  <c:v>17.03</c:v>
                </c:pt>
                <c:pt idx="4">
                  <c:v>17.18</c:v>
                </c:pt>
                <c:pt idx="5">
                  <c:v>17.559999999999999</c:v>
                </c:pt>
                <c:pt idx="6">
                  <c:v>18.846</c:v>
                </c:pt>
                <c:pt idx="7">
                  <c:v>20.620999999999999</c:v>
                </c:pt>
                <c:pt idx="8">
                  <c:v>21.141000000000002</c:v>
                </c:pt>
                <c:pt idx="9">
                  <c:v>21.276</c:v>
                </c:pt>
                <c:pt idx="10">
                  <c:v>21.306000000000001</c:v>
                </c:pt>
                <c:pt idx="11">
                  <c:v>20.856000000000002</c:v>
                </c:pt>
                <c:pt idx="12">
                  <c:v>19.535</c:v>
                </c:pt>
                <c:pt idx="13">
                  <c:v>18.41</c:v>
                </c:pt>
                <c:pt idx="14">
                  <c:v>18.05</c:v>
                </c:pt>
                <c:pt idx="15">
                  <c:v>18.100000000000001</c:v>
                </c:pt>
                <c:pt idx="16">
                  <c:v>18.22</c:v>
                </c:pt>
                <c:pt idx="17">
                  <c:v>18.835000000000001</c:v>
                </c:pt>
                <c:pt idx="18">
                  <c:v>19.538</c:v>
                </c:pt>
                <c:pt idx="19">
                  <c:v>20.228000000000002</c:v>
                </c:pt>
                <c:pt idx="20">
                  <c:v>20.613</c:v>
                </c:pt>
                <c:pt idx="21">
                  <c:v>21.312999999999999</c:v>
                </c:pt>
                <c:pt idx="22">
                  <c:v>20.928000000000001</c:v>
                </c:pt>
                <c:pt idx="23">
                  <c:v>20.073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11-44DB-A9BE-4BDAB2636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0102080"/>
        <c:axId val="870094864"/>
      </c:lineChart>
      <c:catAx>
        <c:axId val="87010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094864"/>
        <c:crosses val="autoZero"/>
        <c:auto val="1"/>
        <c:lblAlgn val="ctr"/>
        <c:lblOffset val="100"/>
        <c:noMultiLvlLbl val="0"/>
      </c:catAx>
      <c:valAx>
        <c:axId val="8700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10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247650</xdr:colOff>
      <xdr:row>10</xdr:row>
      <xdr:rowOff>4762</xdr:rowOff>
    </xdr:from>
    <xdr:to>
      <xdr:col>17</xdr:col>
      <xdr:colOff>381000</xdr:colOff>
      <xdr:row>24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250D7-D15F-482A-8827-320F2D489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raining%20dat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Storage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  <sheetName val="Sheet2"/>
      <sheetName val="Sheet3"/>
    </sheetNames>
    <sheetDataSet>
      <sheetData sheetId="0" refreshError="1">
        <row r="2">
          <cell r="T2" t="str">
            <v>% FULL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U3">
            <v>43525</v>
          </cell>
          <cell r="V3">
            <v>39.693906249999998</v>
          </cell>
        </row>
        <row r="4">
          <cell r="U4">
            <v>43556</v>
          </cell>
          <cell r="V4">
            <v>39.336833333333338</v>
          </cell>
        </row>
        <row r="5">
          <cell r="U5">
            <v>43586</v>
          </cell>
          <cell r="V5">
            <v>47.061290322580639</v>
          </cell>
        </row>
        <row r="6">
          <cell r="U6">
            <v>43617</v>
          </cell>
          <cell r="V6">
            <v>57.511375000000008</v>
          </cell>
        </row>
        <row r="7">
          <cell r="U7">
            <v>43647</v>
          </cell>
          <cell r="V7">
            <v>68.182459677419345</v>
          </cell>
        </row>
        <row r="8">
          <cell r="U8">
            <v>43678</v>
          </cell>
          <cell r="V8">
            <v>79.388951612903213</v>
          </cell>
        </row>
        <row r="9">
          <cell r="U9">
            <v>43709</v>
          </cell>
          <cell r="V9">
            <v>87.992625000000018</v>
          </cell>
        </row>
        <row r="10">
          <cell r="U10">
            <v>43739</v>
          </cell>
          <cell r="V10">
            <v>92.59862903225806</v>
          </cell>
        </row>
        <row r="11">
          <cell r="U11">
            <v>43770</v>
          </cell>
          <cell r="V11">
            <v>90.949791666666655</v>
          </cell>
        </row>
        <row r="12">
          <cell r="U12">
            <v>43800</v>
          </cell>
          <cell r="V12">
            <v>79.963145161290328</v>
          </cell>
        </row>
        <row r="13">
          <cell r="U13">
            <v>43831</v>
          </cell>
          <cell r="V13">
            <v>66.724596774193557</v>
          </cell>
        </row>
        <row r="14">
          <cell r="U14">
            <v>43862</v>
          </cell>
          <cell r="V14">
            <v>50.560344827586206</v>
          </cell>
        </row>
        <row r="15">
          <cell r="U15">
            <v>43891</v>
          </cell>
          <cell r="V15">
            <v>39.758588709677426</v>
          </cell>
        </row>
        <row r="16">
          <cell r="U16">
            <v>43922</v>
          </cell>
          <cell r="V16">
            <v>38.609333333333325</v>
          </cell>
        </row>
        <row r="17">
          <cell r="U17">
            <v>43952</v>
          </cell>
          <cell r="V17">
            <v>46.33379032258064</v>
          </cell>
        </row>
        <row r="18">
          <cell r="U18">
            <v>43983</v>
          </cell>
          <cell r="V18">
            <v>56.783875000000002</v>
          </cell>
        </row>
        <row r="19">
          <cell r="U19">
            <v>44013</v>
          </cell>
          <cell r="V19">
            <v>67.454959677419367</v>
          </cell>
        </row>
        <row r="20">
          <cell r="U20">
            <v>44044</v>
          </cell>
          <cell r="V20">
            <v>78.661451612903235</v>
          </cell>
        </row>
        <row r="21">
          <cell r="U21">
            <v>44075</v>
          </cell>
          <cell r="V21">
            <v>87.265124999999983</v>
          </cell>
        </row>
        <row r="22">
          <cell r="U22">
            <v>44105</v>
          </cell>
          <cell r="V22">
            <v>91.871129032258082</v>
          </cell>
        </row>
        <row r="23">
          <cell r="U23">
            <v>44136</v>
          </cell>
          <cell r="V23">
            <v>90.222291666666663</v>
          </cell>
        </row>
        <row r="24">
          <cell r="U24">
            <v>44166</v>
          </cell>
          <cell r="V24">
            <v>79.235645161290336</v>
          </cell>
        </row>
        <row r="25">
          <cell r="U25">
            <v>44197</v>
          </cell>
          <cell r="V25">
            <v>65.997096774193551</v>
          </cell>
        </row>
        <row r="26">
          <cell r="U26">
            <v>44228</v>
          </cell>
          <cell r="V26">
            <v>50.068392857142875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F7D19-E8BB-4C5D-9ACE-A9C3685BE8F9}">
  <sheetPr codeName="Sheet2"/>
  <dimension ref="A1:H3221"/>
  <sheetViews>
    <sheetView workbookViewId="0"/>
  </sheetViews>
  <sheetFormatPr defaultRowHeight="14.4" x14ac:dyDescent="0.3"/>
  <cols>
    <col min="1" max="1" width="18.88671875" customWidth="1"/>
    <col min="2" max="2" width="6.88671875" bestFit="1" customWidth="1"/>
    <col min="4" max="4" width="14.5546875" bestFit="1" customWidth="1"/>
    <col min="5" max="5" width="24.44140625" bestFit="1" customWidth="1"/>
    <col min="6" max="6" width="11.33203125" bestFit="1" customWidth="1"/>
    <col min="7" max="7" width="11" bestFit="1" customWidth="1"/>
    <col min="8" max="8" width="14.33203125" bestFit="1" customWidth="1"/>
  </cols>
  <sheetData>
    <row r="1" spans="1:8" x14ac:dyDescent="0.3">
      <c r="A1" t="s">
        <v>53</v>
      </c>
      <c r="B1" t="s">
        <v>10</v>
      </c>
      <c r="C1" s="2" t="str">
        <f>+[1]Sheet1!T2</f>
        <v>% FULL</v>
      </c>
      <c r="D1" t="s">
        <v>39</v>
      </c>
      <c r="E1" t="s">
        <v>52</v>
      </c>
      <c r="F1" t="s">
        <v>40</v>
      </c>
      <c r="G1" t="s">
        <v>41</v>
      </c>
      <c r="H1" t="s">
        <v>42</v>
      </c>
    </row>
    <row r="2" spans="1:8" x14ac:dyDescent="0.3">
      <c r="A2" s="1">
        <f>+'Reuters data'!B3</f>
        <v>40544</v>
      </c>
      <c r="B2" s="3">
        <f>+MONTH(A2)</f>
        <v>1</v>
      </c>
      <c r="C2">
        <f>+'Reuters data'!C3</f>
        <v>73.650000000000006</v>
      </c>
      <c r="D2">
        <f>+VLOOKUP(A2,'Reuters data'!$E$3:$F$1048576,2,TRUE)/VLOOKUP(Train_Data!A2,'Reuters data'!$M$3:$N$1048576,2)</f>
        <v>70.830530014203489</v>
      </c>
      <c r="E2">
        <f>+VLOOKUP(A2,'Reuters data'!$E$3:$G$1048576,3,TRUE)</f>
        <v>83.601100917431182</v>
      </c>
      <c r="F2" s="2">
        <f>+VLOOKUP(A2,'Reuters data'!$Q$4:$R$1048576,2,TRUE)</f>
        <v>131.5</v>
      </c>
      <c r="G2">
        <f>+VLOOKUP(A2,'Reuters data'!$U$4:$V$1048576,2,TRUE)</f>
        <v>14.02</v>
      </c>
      <c r="H2">
        <f>+VLOOKUP(A2,'Reuters data'!$Y$4:$Z$1048576,2,TRUE)</f>
        <v>24.35</v>
      </c>
    </row>
    <row r="3" spans="1:8" x14ac:dyDescent="0.3">
      <c r="A3" s="1">
        <f>+'Reuters data'!B4</f>
        <v>40545</v>
      </c>
      <c r="B3" s="3">
        <f>+MONTH(A3)</f>
        <v>1</v>
      </c>
      <c r="C3">
        <f>+'Reuters data'!C4</f>
        <v>73.34</v>
      </c>
      <c r="D3">
        <f>+VLOOKUP(A3,'Reuters data'!$E$3:$F$1048576,2,TRUE)/VLOOKUP(Train_Data!A3,'Reuters data'!$M$3:$N$1048576,2)</f>
        <v>70.830530014203489</v>
      </c>
      <c r="E3">
        <f>+VLOOKUP(A3,'Reuters data'!$E$3:$G$1048576,3,TRUE)</f>
        <v>83.601100917431182</v>
      </c>
      <c r="F3" s="2">
        <f>+VLOOKUP(A3,'Reuters data'!$Q$4:$R$1048576,2,TRUE)</f>
        <v>131.5</v>
      </c>
      <c r="G3">
        <f>+VLOOKUP(A3,'Reuters data'!$U$4:$V$1048576,2,TRUE)</f>
        <v>14.02</v>
      </c>
      <c r="H3">
        <f>+VLOOKUP(A3,'Reuters data'!$Y$4:$Z$1048576,2,TRUE)</f>
        <v>24.35</v>
      </c>
    </row>
    <row r="4" spans="1:8" x14ac:dyDescent="0.3">
      <c r="A4" s="1">
        <f>+'Reuters data'!B5</f>
        <v>40546</v>
      </c>
      <c r="B4" s="3">
        <f t="shared" ref="B4:B67" si="0">+MONTH(A4)</f>
        <v>1</v>
      </c>
      <c r="C4">
        <f>+'Reuters data'!C5</f>
        <v>72.819999999999993</v>
      </c>
      <c r="D4">
        <f>+VLOOKUP(A4,'Reuters data'!$E$3:$F$1048576,2,TRUE)/VLOOKUP(Train_Data!A4,'Reuters data'!$M$3:$N$1048576,2)</f>
        <v>71.035877462362379</v>
      </c>
      <c r="E4">
        <f>+VLOOKUP(A4,'Reuters data'!$E$3:$G$1048576,3,TRUE)</f>
        <v>83.712660550458708</v>
      </c>
      <c r="F4" s="2">
        <f>+VLOOKUP(A4,'Reuters data'!$Q$4:$R$1048576,2,TRUE)</f>
        <v>118.85</v>
      </c>
      <c r="G4">
        <f>+VLOOKUP(A4,'Reuters data'!$U$4:$V$1048576,2,TRUE)</f>
        <v>14.02</v>
      </c>
      <c r="H4">
        <f>+VLOOKUP(A4,'Reuters data'!$Y$4:$Z$1048576,2,TRUE)</f>
        <v>24.35</v>
      </c>
    </row>
    <row r="5" spans="1:8" x14ac:dyDescent="0.3">
      <c r="A5" s="1">
        <f>+'Reuters data'!B6</f>
        <v>40547</v>
      </c>
      <c r="B5" s="3">
        <f t="shared" si="0"/>
        <v>1</v>
      </c>
      <c r="C5">
        <f>+'Reuters data'!C6</f>
        <v>72.2</v>
      </c>
      <c r="D5">
        <f>+VLOOKUP(A5,'Reuters data'!$E$3:$F$1048576,2,TRUE)/VLOOKUP(Train_Data!A5,'Reuters data'!$M$3:$N$1048576,2)</f>
        <v>70.31802120141343</v>
      </c>
      <c r="E5">
        <f>+VLOOKUP(A5,'Reuters data'!$E$3:$G$1048576,3,TRUE)</f>
        <v>83.816605504587159</v>
      </c>
      <c r="F5" s="2">
        <f>+VLOOKUP(A5,'Reuters data'!$Q$4:$R$1048576,2,TRUE)</f>
        <v>126.25</v>
      </c>
      <c r="G5">
        <f>+VLOOKUP(A5,'Reuters data'!$U$4:$V$1048576,2,TRUE)</f>
        <v>14.21</v>
      </c>
      <c r="H5">
        <f>+VLOOKUP(A5,'Reuters data'!$Y$4:$Z$1048576,2,TRUE)</f>
        <v>23.2</v>
      </c>
    </row>
    <row r="6" spans="1:8" x14ac:dyDescent="0.3">
      <c r="A6" s="1">
        <f>+'Reuters data'!B7</f>
        <v>40548</v>
      </c>
      <c r="B6" s="3">
        <f t="shared" si="0"/>
        <v>1</v>
      </c>
      <c r="C6">
        <f>+'Reuters data'!C7</f>
        <v>71.61</v>
      </c>
      <c r="D6">
        <f>+VLOOKUP(A6,'Reuters data'!$E$3:$F$1048576,2,TRUE)/VLOOKUP(Train_Data!A6,'Reuters data'!$M$3:$N$1048576,2)</f>
        <v>72.618051859174216</v>
      </c>
      <c r="E6">
        <f>+VLOOKUP(A6,'Reuters data'!$E$3:$G$1048576,3,TRUE)</f>
        <v>83.944036697247697</v>
      </c>
      <c r="F6" s="2">
        <f>+VLOOKUP(A6,'Reuters data'!$Q$4:$R$1048576,2,TRUE)</f>
        <v>123.05</v>
      </c>
      <c r="G6">
        <f>+VLOOKUP(A6,'Reuters data'!$U$4:$V$1048576,2,TRUE)</f>
        <v>14.31</v>
      </c>
      <c r="H6">
        <f>+VLOOKUP(A6,'Reuters data'!$Y$4:$Z$1048576,2,TRUE)</f>
        <v>22.8</v>
      </c>
    </row>
    <row r="7" spans="1:8" x14ac:dyDescent="0.3">
      <c r="A7" s="1">
        <f>+'Reuters data'!B8</f>
        <v>40549</v>
      </c>
      <c r="B7" s="3">
        <f t="shared" si="0"/>
        <v>1</v>
      </c>
      <c r="C7">
        <f>+'Reuters data'!C8</f>
        <v>71.099999999999994</v>
      </c>
      <c r="D7">
        <f>+VLOOKUP(A7,'Reuters data'!$E$3:$F$1048576,2,TRUE)/VLOOKUP(Train_Data!A7,'Reuters data'!$M$3:$N$1048576,2)</f>
        <v>72.702099838473956</v>
      </c>
      <c r="E7">
        <f>+VLOOKUP(A7,'Reuters data'!$E$3:$G$1048576,3,TRUE)</f>
        <v>84.075779816513759</v>
      </c>
      <c r="F7" s="2">
        <f>+VLOOKUP(A7,'Reuters data'!$Q$4:$R$1048576,2,TRUE)</f>
        <v>126.25</v>
      </c>
      <c r="G7">
        <f>+VLOOKUP(A7,'Reuters data'!$U$4:$V$1048576,2,TRUE)</f>
        <v>14.47</v>
      </c>
      <c r="H7">
        <f>+VLOOKUP(A7,'Reuters data'!$Y$4:$Z$1048576,2,TRUE)</f>
        <v>22.9</v>
      </c>
    </row>
    <row r="8" spans="1:8" x14ac:dyDescent="0.3">
      <c r="A8" s="1">
        <f>+'Reuters data'!B9</f>
        <v>40550</v>
      </c>
      <c r="B8" s="3">
        <f t="shared" si="0"/>
        <v>1</v>
      </c>
      <c r="C8">
        <f>+'Reuters data'!C9</f>
        <v>70.75</v>
      </c>
      <c r="D8">
        <f>+VLOOKUP(A8,'Reuters data'!$E$3:$F$1048576,2,TRUE)/VLOOKUP(Train_Data!A8,'Reuters data'!$M$3:$N$1048576,2)</f>
        <v>72.259213378755021</v>
      </c>
      <c r="E8">
        <f>+VLOOKUP(A8,'Reuters data'!$E$3:$G$1048576,3,TRUE)</f>
        <v>84.188990825688066</v>
      </c>
      <c r="F8" s="2">
        <f>+VLOOKUP(A8,'Reuters data'!$Q$4:$R$1048576,2,TRUE)</f>
        <v>128</v>
      </c>
      <c r="G8">
        <f>+VLOOKUP(A8,'Reuters data'!$U$4:$V$1048576,2,TRUE)</f>
        <v>14.41</v>
      </c>
      <c r="H8">
        <f>+VLOOKUP(A8,'Reuters data'!$Y$4:$Z$1048576,2,TRUE)</f>
        <v>23</v>
      </c>
    </row>
    <row r="9" spans="1:8" x14ac:dyDescent="0.3">
      <c r="A9" s="1">
        <f>+'Reuters data'!B10</f>
        <v>40551</v>
      </c>
      <c r="B9" s="3">
        <f t="shared" si="0"/>
        <v>1</v>
      </c>
      <c r="C9">
        <f>+'Reuters data'!C10</f>
        <v>70.53</v>
      </c>
      <c r="D9">
        <f>+VLOOKUP(A9,'Reuters data'!$E$3:$F$1048576,2,TRUE)/VLOOKUP(Train_Data!A9,'Reuters data'!$M$3:$N$1048576,2)</f>
        <v>72.259213378755021</v>
      </c>
      <c r="E9">
        <f>+VLOOKUP(A9,'Reuters data'!$E$3:$G$1048576,3,TRUE)</f>
        <v>84.188990825688066</v>
      </c>
      <c r="F9" s="2">
        <f>+VLOOKUP(A9,'Reuters data'!$Q$4:$R$1048576,2,TRUE)</f>
        <v>128</v>
      </c>
      <c r="G9">
        <f>+VLOOKUP(A9,'Reuters data'!$U$4:$V$1048576,2,TRUE)</f>
        <v>14.41</v>
      </c>
      <c r="H9">
        <f>+VLOOKUP(A9,'Reuters data'!$Y$4:$Z$1048576,2,TRUE)</f>
        <v>23.5</v>
      </c>
    </row>
    <row r="10" spans="1:8" x14ac:dyDescent="0.3">
      <c r="A10" s="1">
        <f>+'Reuters data'!B11</f>
        <v>40552</v>
      </c>
      <c r="B10" s="3">
        <f t="shared" si="0"/>
        <v>1</v>
      </c>
      <c r="C10">
        <f>+'Reuters data'!C11</f>
        <v>70.349999999999994</v>
      </c>
      <c r="D10">
        <f>+VLOOKUP(A10,'Reuters data'!$E$3:$F$1048576,2,TRUE)/VLOOKUP(Train_Data!A10,'Reuters data'!$M$3:$N$1048576,2)</f>
        <v>72.259213378755021</v>
      </c>
      <c r="E10">
        <f>+VLOOKUP(A10,'Reuters data'!$E$3:$G$1048576,3,TRUE)</f>
        <v>84.188990825688066</v>
      </c>
      <c r="F10" s="2">
        <f>+VLOOKUP(A10,'Reuters data'!$Q$4:$R$1048576,2,TRUE)</f>
        <v>128</v>
      </c>
      <c r="G10">
        <f>+VLOOKUP(A10,'Reuters data'!$U$4:$V$1048576,2,TRUE)</f>
        <v>14.41</v>
      </c>
      <c r="H10">
        <f>+VLOOKUP(A10,'Reuters data'!$Y$4:$Z$1048576,2,TRUE)</f>
        <v>23.5</v>
      </c>
    </row>
    <row r="11" spans="1:8" x14ac:dyDescent="0.3">
      <c r="A11" s="1">
        <f>+'Reuters data'!B12</f>
        <v>40553</v>
      </c>
      <c r="B11" s="3">
        <f t="shared" si="0"/>
        <v>1</v>
      </c>
      <c r="C11">
        <f>+'Reuters data'!C12</f>
        <v>69.959999999999994</v>
      </c>
      <c r="D11">
        <f>+VLOOKUP(A11,'Reuters data'!$E$3:$F$1048576,2,TRUE)/VLOOKUP(Train_Data!A11,'Reuters data'!$M$3:$N$1048576,2)</f>
        <v>73.951008422842136</v>
      </c>
      <c r="E11">
        <f>+VLOOKUP(A11,'Reuters data'!$E$3:$G$1048576,3,TRUE)</f>
        <v>84.336697247706411</v>
      </c>
      <c r="F11" s="2">
        <f>+VLOOKUP(A11,'Reuters data'!$Q$4:$R$1048576,2,TRUE)</f>
        <v>130</v>
      </c>
      <c r="G11">
        <f>+VLOOKUP(A11,'Reuters data'!$U$4:$V$1048576,2,TRUE)</f>
        <v>14.01</v>
      </c>
      <c r="H11">
        <f>+VLOOKUP(A11,'Reuters data'!$Y$4:$Z$1048576,2,TRUE)</f>
        <v>22.6</v>
      </c>
    </row>
    <row r="12" spans="1:8" x14ac:dyDescent="0.3">
      <c r="A12" s="1">
        <f>+'Reuters data'!B13</f>
        <v>40554</v>
      </c>
      <c r="B12" s="3">
        <f t="shared" si="0"/>
        <v>1</v>
      </c>
      <c r="C12">
        <f>+'Reuters data'!C13</f>
        <v>69.58</v>
      </c>
      <c r="D12">
        <f>+VLOOKUP(A12,'Reuters data'!$E$3:$F$1048576,2,TRUE)/VLOOKUP(Train_Data!A12,'Reuters data'!$M$3:$N$1048576,2)</f>
        <v>75.229287090558756</v>
      </c>
      <c r="E12">
        <f>+VLOOKUP(A12,'Reuters data'!$E$3:$G$1048576,3,TRUE)</f>
        <v>84.51990825688074</v>
      </c>
      <c r="F12" s="2">
        <f>+VLOOKUP(A12,'Reuters data'!$Q$4:$R$1048576,2,TRUE)</f>
        <v>129</v>
      </c>
      <c r="G12">
        <f>+VLOOKUP(A12,'Reuters data'!$U$4:$V$1048576,2,TRUE)</f>
        <v>14.09</v>
      </c>
      <c r="H12">
        <f>+VLOOKUP(A12,'Reuters data'!$Y$4:$Z$1048576,2,TRUE)</f>
        <v>22.5</v>
      </c>
    </row>
    <row r="13" spans="1:8" x14ac:dyDescent="0.3">
      <c r="A13" s="1">
        <f>+'Reuters data'!B14</f>
        <v>40555</v>
      </c>
      <c r="B13" s="3">
        <f t="shared" si="0"/>
        <v>1</v>
      </c>
      <c r="C13">
        <f>+'Reuters data'!C14</f>
        <v>69.22</v>
      </c>
      <c r="D13">
        <f>+VLOOKUP(A13,'Reuters data'!$E$3:$F$1048576,2,TRUE)/VLOOKUP(Train_Data!A13,'Reuters data'!$M$3:$N$1048576,2)</f>
        <v>74.701180053292745</v>
      </c>
      <c r="E13">
        <f>+VLOOKUP(A13,'Reuters data'!$E$3:$G$1048576,3,TRUE)</f>
        <v>84.727247706422034</v>
      </c>
      <c r="F13" s="2">
        <f>+VLOOKUP(A13,'Reuters data'!$Q$4:$R$1048576,2,TRUE)</f>
        <v>128</v>
      </c>
      <c r="G13">
        <f>+VLOOKUP(A13,'Reuters data'!$U$4:$V$1048576,2,TRUE)</f>
        <v>14.03</v>
      </c>
      <c r="H13">
        <f>+VLOOKUP(A13,'Reuters data'!$Y$4:$Z$1048576,2,TRUE)</f>
        <v>22.65</v>
      </c>
    </row>
    <row r="14" spans="1:8" x14ac:dyDescent="0.3">
      <c r="A14" s="1">
        <f>+'Reuters data'!B15</f>
        <v>40556</v>
      </c>
      <c r="B14" s="3">
        <f t="shared" si="0"/>
        <v>1</v>
      </c>
      <c r="C14">
        <f>+'Reuters data'!C15</f>
        <v>68.900000000000006</v>
      </c>
      <c r="D14">
        <f>+VLOOKUP(A14,'Reuters data'!$E$3:$F$1048576,2,TRUE)/VLOOKUP(Train_Data!A14,'Reuters data'!$M$3:$N$1048576,2)</f>
        <v>73.43118166841397</v>
      </c>
      <c r="E14">
        <f>+VLOOKUP(A14,'Reuters data'!$E$3:$G$1048576,3,TRUE)</f>
        <v>84.937798165137622</v>
      </c>
      <c r="F14" s="2">
        <f>+VLOOKUP(A14,'Reuters data'!$Q$4:$R$1048576,2,TRUE)</f>
        <v>124.25</v>
      </c>
      <c r="G14">
        <f>+VLOOKUP(A14,'Reuters data'!$U$4:$V$1048576,2,TRUE)</f>
        <v>14.06</v>
      </c>
      <c r="H14">
        <f>+VLOOKUP(A14,'Reuters data'!$Y$4:$Z$1048576,2,TRUE)</f>
        <v>22.05</v>
      </c>
    </row>
    <row r="15" spans="1:8" x14ac:dyDescent="0.3">
      <c r="A15" s="1">
        <f>+'Reuters data'!B16</f>
        <v>40557</v>
      </c>
      <c r="B15" s="3">
        <f t="shared" si="0"/>
        <v>1</v>
      </c>
      <c r="C15">
        <f>+'Reuters data'!C16</f>
        <v>68.599999999999994</v>
      </c>
      <c r="D15">
        <f>+VLOOKUP(A15,'Reuters data'!$E$3:$F$1048576,2,TRUE)/VLOOKUP(Train_Data!A15,'Reuters data'!$M$3:$N$1048576,2)</f>
        <v>73.779439252336459</v>
      </c>
      <c r="E15">
        <f>+VLOOKUP(A15,'Reuters data'!$E$3:$G$1048576,3,TRUE)</f>
        <v>85.15642201834865</v>
      </c>
      <c r="F15" s="2">
        <f>+VLOOKUP(A15,'Reuters data'!$Q$4:$R$1048576,2,TRUE)</f>
        <v>121.75</v>
      </c>
      <c r="G15">
        <f>+VLOOKUP(A15,'Reuters data'!$U$4:$V$1048576,2,TRUE)</f>
        <v>14.27</v>
      </c>
      <c r="H15">
        <f>+VLOOKUP(A15,'Reuters data'!$Y$4:$Z$1048576,2,TRUE)</f>
        <v>21.15</v>
      </c>
    </row>
    <row r="16" spans="1:8" x14ac:dyDescent="0.3">
      <c r="A16" s="1">
        <f>+'Reuters data'!B17</f>
        <v>40558</v>
      </c>
      <c r="B16" s="3">
        <f t="shared" si="0"/>
        <v>1</v>
      </c>
      <c r="C16">
        <f>+'Reuters data'!C17</f>
        <v>68.47</v>
      </c>
      <c r="D16">
        <f>+VLOOKUP(A16,'Reuters data'!$E$3:$F$1048576,2,TRUE)/VLOOKUP(Train_Data!A16,'Reuters data'!$M$3:$N$1048576,2)</f>
        <v>73.779439252336459</v>
      </c>
      <c r="E16">
        <f>+VLOOKUP(A16,'Reuters data'!$E$3:$G$1048576,3,TRUE)</f>
        <v>85.15642201834865</v>
      </c>
      <c r="F16" s="2">
        <f>+VLOOKUP(A16,'Reuters data'!$Q$4:$R$1048576,2,TRUE)</f>
        <v>121.75</v>
      </c>
      <c r="G16">
        <f>+VLOOKUP(A16,'Reuters data'!$U$4:$V$1048576,2,TRUE)</f>
        <v>14.27</v>
      </c>
      <c r="H16">
        <f>+VLOOKUP(A16,'Reuters data'!$Y$4:$Z$1048576,2,TRUE)</f>
        <v>21.1</v>
      </c>
    </row>
    <row r="17" spans="1:8" x14ac:dyDescent="0.3">
      <c r="A17" s="1">
        <f>+'Reuters data'!B18</f>
        <v>40559</v>
      </c>
      <c r="B17" s="3">
        <f t="shared" si="0"/>
        <v>1</v>
      </c>
      <c r="C17">
        <f>+'Reuters data'!C18</f>
        <v>68.349999999999994</v>
      </c>
      <c r="D17">
        <f>+VLOOKUP(A17,'Reuters data'!$E$3:$F$1048576,2,TRUE)/VLOOKUP(Train_Data!A17,'Reuters data'!$M$3:$N$1048576,2)</f>
        <v>73.779439252336459</v>
      </c>
      <c r="E17">
        <f>+VLOOKUP(A17,'Reuters data'!$E$3:$G$1048576,3,TRUE)</f>
        <v>85.15642201834865</v>
      </c>
      <c r="F17" s="2">
        <f>+VLOOKUP(A17,'Reuters data'!$Q$4:$R$1048576,2,TRUE)</f>
        <v>121.75</v>
      </c>
      <c r="G17">
        <f>+VLOOKUP(A17,'Reuters data'!$U$4:$V$1048576,2,TRUE)</f>
        <v>14.27</v>
      </c>
      <c r="H17">
        <f>+VLOOKUP(A17,'Reuters data'!$Y$4:$Z$1048576,2,TRUE)</f>
        <v>21.1</v>
      </c>
    </row>
    <row r="18" spans="1:8" x14ac:dyDescent="0.3">
      <c r="A18" s="1">
        <f>+'Reuters data'!B19</f>
        <v>40560</v>
      </c>
      <c r="B18" s="3">
        <f t="shared" si="0"/>
        <v>1</v>
      </c>
      <c r="C18">
        <f>+'Reuters data'!C19</f>
        <v>67.95</v>
      </c>
      <c r="D18">
        <f>+VLOOKUP(A18,'Reuters data'!$E$3:$F$1048576,2,TRUE)/VLOOKUP(Train_Data!A18,'Reuters data'!$M$3:$N$1048576,2)</f>
        <v>73.299729160397234</v>
      </c>
      <c r="E18">
        <f>+VLOOKUP(A18,'Reuters data'!$E$3:$G$1048576,3,TRUE)</f>
        <v>85.344495412844068</v>
      </c>
      <c r="F18" s="2">
        <f>+VLOOKUP(A18,'Reuters data'!$Q$4:$R$1048576,2,TRUE)</f>
        <v>120.85</v>
      </c>
      <c r="G18">
        <f>+VLOOKUP(A18,'Reuters data'!$U$4:$V$1048576,2,TRUE)</f>
        <v>14.34</v>
      </c>
      <c r="H18">
        <f>+VLOOKUP(A18,'Reuters data'!$Y$4:$Z$1048576,2,TRUE)</f>
        <v>21.75</v>
      </c>
    </row>
    <row r="19" spans="1:8" x14ac:dyDescent="0.3">
      <c r="A19" s="1">
        <f>+'Reuters data'!B20</f>
        <v>40561</v>
      </c>
      <c r="B19" s="3">
        <f t="shared" si="0"/>
        <v>1</v>
      </c>
      <c r="C19">
        <f>+'Reuters data'!C20</f>
        <v>67.55</v>
      </c>
      <c r="D19">
        <f>+VLOOKUP(A19,'Reuters data'!$E$3:$F$1048576,2,TRUE)/VLOOKUP(Train_Data!A19,'Reuters data'!$M$3:$N$1048576,2)</f>
        <v>73.099633754391206</v>
      </c>
      <c r="E19">
        <f>+VLOOKUP(A19,'Reuters data'!$E$3:$G$1048576,3,TRUE)</f>
        <v>85.540183486238561</v>
      </c>
      <c r="F19" s="2">
        <f>+VLOOKUP(A19,'Reuters data'!$Q$4:$R$1048576,2,TRUE)</f>
        <v>119.75</v>
      </c>
      <c r="G19">
        <f>+VLOOKUP(A19,'Reuters data'!$U$4:$V$1048576,2,TRUE)</f>
        <v>14.39</v>
      </c>
      <c r="H19">
        <f>+VLOOKUP(A19,'Reuters data'!$Y$4:$Z$1048576,2,TRUE)</f>
        <v>22.5</v>
      </c>
    </row>
    <row r="20" spans="1:8" x14ac:dyDescent="0.3">
      <c r="A20" s="1">
        <f>+'Reuters data'!B21</f>
        <v>40562</v>
      </c>
      <c r="B20" s="3">
        <f t="shared" si="0"/>
        <v>1</v>
      </c>
      <c r="C20">
        <f>+'Reuters data'!C21</f>
        <v>67.11</v>
      </c>
      <c r="D20">
        <f>+VLOOKUP(A20,'Reuters data'!$E$3:$F$1048576,2,TRUE)/VLOOKUP(Train_Data!A20,'Reuters data'!$M$3:$N$1048576,2)</f>
        <v>72.894697757314717</v>
      </c>
      <c r="E20">
        <f>+VLOOKUP(A20,'Reuters data'!$E$3:$G$1048576,3,TRUE)</f>
        <v>85.749908256880744</v>
      </c>
      <c r="F20" s="2">
        <f>+VLOOKUP(A20,'Reuters data'!$Q$4:$R$1048576,2,TRUE)</f>
        <v>119.25</v>
      </c>
      <c r="G20">
        <f>+VLOOKUP(A20,'Reuters data'!$U$4:$V$1048576,2,TRUE)</f>
        <v>14.16</v>
      </c>
      <c r="H20">
        <f>+VLOOKUP(A20,'Reuters data'!$Y$4:$Z$1048576,2,TRUE)</f>
        <v>22.75</v>
      </c>
    </row>
    <row r="21" spans="1:8" x14ac:dyDescent="0.3">
      <c r="A21" s="1">
        <f>+'Reuters data'!B22</f>
        <v>40563</v>
      </c>
      <c r="B21" s="3">
        <f t="shared" si="0"/>
        <v>1</v>
      </c>
      <c r="C21">
        <f>+'Reuters data'!C22</f>
        <v>66.680000000000007</v>
      </c>
      <c r="D21">
        <f>+VLOOKUP(A21,'Reuters data'!$E$3:$F$1048576,2,TRUE)/VLOOKUP(Train_Data!A21,'Reuters data'!$M$3:$N$1048576,2)</f>
        <v>71.668150786583553</v>
      </c>
      <c r="E21">
        <f>+VLOOKUP(A21,'Reuters data'!$E$3:$G$1048576,3,TRUE)</f>
        <v>85.95467889908258</v>
      </c>
      <c r="F21" s="2">
        <f>+VLOOKUP(A21,'Reuters data'!$Q$4:$R$1048576,2,TRUE)</f>
        <v>117.25</v>
      </c>
      <c r="G21">
        <f>+VLOOKUP(A21,'Reuters data'!$U$4:$V$1048576,2,TRUE)</f>
        <v>14.15</v>
      </c>
      <c r="H21">
        <f>+VLOOKUP(A21,'Reuters data'!$Y$4:$Z$1048576,2,TRUE)</f>
        <v>22.75</v>
      </c>
    </row>
    <row r="22" spans="1:8" x14ac:dyDescent="0.3">
      <c r="A22" s="1">
        <f>+'Reuters data'!B23</f>
        <v>40564</v>
      </c>
      <c r="B22" s="3">
        <f t="shared" si="0"/>
        <v>1</v>
      </c>
      <c r="C22">
        <f>+'Reuters data'!C23</f>
        <v>66.17</v>
      </c>
      <c r="D22">
        <f>+VLOOKUP(A22,'Reuters data'!$E$3:$F$1048576,2,TRUE)/VLOOKUP(Train_Data!A22,'Reuters data'!$M$3:$N$1048576,2)</f>
        <v>71.685640837311794</v>
      </c>
      <c r="E22">
        <f>+VLOOKUP(A22,'Reuters data'!$E$3:$G$1048576,3,TRUE)</f>
        <v>86.174678899082593</v>
      </c>
      <c r="F22" s="2">
        <f>+VLOOKUP(A22,'Reuters data'!$Q$4:$R$1048576,2,TRUE)</f>
        <v>115.25</v>
      </c>
      <c r="G22">
        <f>+VLOOKUP(A22,'Reuters data'!$U$4:$V$1048576,2,TRUE)</f>
        <v>14.26</v>
      </c>
      <c r="H22">
        <f>+VLOOKUP(A22,'Reuters data'!$Y$4:$Z$1048576,2,TRUE)</f>
        <v>21.9</v>
      </c>
    </row>
    <row r="23" spans="1:8" x14ac:dyDescent="0.3">
      <c r="A23" s="1">
        <f>+'Reuters data'!B24</f>
        <v>40565</v>
      </c>
      <c r="B23" s="3">
        <f t="shared" si="0"/>
        <v>1</v>
      </c>
      <c r="C23">
        <f>+'Reuters data'!C24</f>
        <v>65.739999999999995</v>
      </c>
      <c r="D23">
        <f>+VLOOKUP(A23,'Reuters data'!$E$3:$F$1048576,2,TRUE)/VLOOKUP(Train_Data!A23,'Reuters data'!$M$3:$N$1048576,2)</f>
        <v>71.685640837311794</v>
      </c>
      <c r="E23">
        <f>+VLOOKUP(A23,'Reuters data'!$E$3:$G$1048576,3,TRUE)</f>
        <v>86.174678899082593</v>
      </c>
      <c r="F23" s="2">
        <f>+VLOOKUP(A23,'Reuters data'!$Q$4:$R$1048576,2,TRUE)</f>
        <v>115.25</v>
      </c>
      <c r="G23">
        <f>+VLOOKUP(A23,'Reuters data'!$U$4:$V$1048576,2,TRUE)</f>
        <v>14.26</v>
      </c>
      <c r="H23">
        <f>+VLOOKUP(A23,'Reuters data'!$Y$4:$Z$1048576,2,TRUE)</f>
        <v>21.85</v>
      </c>
    </row>
    <row r="24" spans="1:8" x14ac:dyDescent="0.3">
      <c r="A24" s="1">
        <f>+'Reuters data'!B25</f>
        <v>40566</v>
      </c>
      <c r="B24" s="3">
        <f t="shared" si="0"/>
        <v>1</v>
      </c>
      <c r="C24">
        <f>+'Reuters data'!C25</f>
        <v>65.37</v>
      </c>
      <c r="D24">
        <f>+VLOOKUP(A24,'Reuters data'!$E$3:$F$1048576,2,TRUE)/VLOOKUP(Train_Data!A24,'Reuters data'!$M$3:$N$1048576,2)</f>
        <v>71.685640837311794</v>
      </c>
      <c r="E24">
        <f>+VLOOKUP(A24,'Reuters data'!$E$3:$G$1048576,3,TRUE)</f>
        <v>86.174678899082593</v>
      </c>
      <c r="F24" s="2">
        <f>+VLOOKUP(A24,'Reuters data'!$Q$4:$R$1048576,2,TRUE)</f>
        <v>115.25</v>
      </c>
      <c r="G24">
        <f>+VLOOKUP(A24,'Reuters data'!$U$4:$V$1048576,2,TRUE)</f>
        <v>14.26</v>
      </c>
      <c r="H24">
        <f>+VLOOKUP(A24,'Reuters data'!$Y$4:$Z$1048576,2,TRUE)</f>
        <v>21.85</v>
      </c>
    </row>
    <row r="25" spans="1:8" x14ac:dyDescent="0.3">
      <c r="A25" s="1">
        <f>+'Reuters data'!B26</f>
        <v>40567</v>
      </c>
      <c r="B25" s="3">
        <f t="shared" si="0"/>
        <v>1</v>
      </c>
      <c r="C25">
        <f>+'Reuters data'!C26</f>
        <v>64.849999999999994</v>
      </c>
      <c r="D25">
        <f>+VLOOKUP(A25,'Reuters data'!$E$3:$F$1048576,2,TRUE)/VLOOKUP(Train_Data!A25,'Reuters data'!$M$3:$N$1048576,2)</f>
        <v>70.812871069412878</v>
      </c>
      <c r="E25">
        <f>+VLOOKUP(A25,'Reuters data'!$E$3:$G$1048576,3,TRUE)</f>
        <v>86.396972477064239</v>
      </c>
      <c r="F25" s="2">
        <f>+VLOOKUP(A25,'Reuters data'!$Q$4:$R$1048576,2,TRUE)</f>
        <v>113.25</v>
      </c>
      <c r="G25">
        <f>+VLOOKUP(A25,'Reuters data'!$U$4:$V$1048576,2,TRUE)</f>
        <v>14.37</v>
      </c>
      <c r="H25">
        <f>+VLOOKUP(A25,'Reuters data'!$Y$4:$Z$1048576,2,TRUE)</f>
        <v>21.8</v>
      </c>
    </row>
    <row r="26" spans="1:8" x14ac:dyDescent="0.3">
      <c r="A26" s="1">
        <f>+'Reuters data'!B27</f>
        <v>40568</v>
      </c>
      <c r="B26" s="3">
        <f t="shared" si="0"/>
        <v>1</v>
      </c>
      <c r="C26">
        <f>+'Reuters data'!C27</f>
        <v>64.349999999999994</v>
      </c>
      <c r="D26">
        <f>+VLOOKUP(A26,'Reuters data'!$E$3:$F$1048576,2,TRUE)/VLOOKUP(Train_Data!A26,'Reuters data'!$M$3:$N$1048576,2)</f>
        <v>69.581415735261885</v>
      </c>
      <c r="E26">
        <f>+VLOOKUP(A26,'Reuters data'!$E$3:$G$1048576,3,TRUE)</f>
        <v>86.596697247706445</v>
      </c>
      <c r="F26" s="2">
        <f>+VLOOKUP(A26,'Reuters data'!$Q$4:$R$1048576,2,TRUE)</f>
        <v>111.5</v>
      </c>
      <c r="G26">
        <f>+VLOOKUP(A26,'Reuters data'!$U$4:$V$1048576,2,TRUE)</f>
        <v>14.68</v>
      </c>
      <c r="H26">
        <f>+VLOOKUP(A26,'Reuters data'!$Y$4:$Z$1048576,2,TRUE)</f>
        <v>21.55</v>
      </c>
    </row>
    <row r="27" spans="1:8" x14ac:dyDescent="0.3">
      <c r="A27" s="1">
        <f>+'Reuters data'!B28</f>
        <v>40569</v>
      </c>
      <c r="B27" s="3">
        <f t="shared" si="0"/>
        <v>1</v>
      </c>
      <c r="C27">
        <f>+'Reuters data'!C28</f>
        <v>63.81</v>
      </c>
      <c r="D27">
        <f>+VLOOKUP(A27,'Reuters data'!$E$3:$F$1048576,2,TRUE)/VLOOKUP(Train_Data!A27,'Reuters data'!$M$3:$N$1048576,2)</f>
        <v>71.482806453968024</v>
      </c>
      <c r="E27">
        <f>+VLOOKUP(A27,'Reuters data'!$E$3:$G$1048576,3,TRUE)</f>
        <v>86.806697247706438</v>
      </c>
      <c r="F27" s="2">
        <f>+VLOOKUP(A27,'Reuters data'!$Q$4:$R$1048576,2,TRUE)</f>
        <v>110</v>
      </c>
      <c r="G27">
        <f>+VLOOKUP(A27,'Reuters data'!$U$4:$V$1048576,2,TRUE)</f>
        <v>14.69</v>
      </c>
      <c r="H27">
        <f>+VLOOKUP(A27,'Reuters data'!$Y$4:$Z$1048576,2,TRUE)</f>
        <v>22.2</v>
      </c>
    </row>
    <row r="28" spans="1:8" x14ac:dyDescent="0.3">
      <c r="A28" s="1">
        <f>+'Reuters data'!B29</f>
        <v>40570</v>
      </c>
      <c r="B28" s="3">
        <f t="shared" si="0"/>
        <v>1</v>
      </c>
      <c r="C28">
        <f>+'Reuters data'!C29</f>
        <v>63.27</v>
      </c>
      <c r="D28">
        <f>+VLOOKUP(A28,'Reuters data'!$E$3:$F$1048576,2,TRUE)/VLOOKUP(Train_Data!A28,'Reuters data'!$M$3:$N$1048576,2)</f>
        <v>70.952936033804463</v>
      </c>
      <c r="E28">
        <f>+VLOOKUP(A28,'Reuters data'!$E$3:$G$1048576,3,TRUE)</f>
        <v>86.996972477064219</v>
      </c>
      <c r="F28" s="2">
        <f>+VLOOKUP(A28,'Reuters data'!$Q$4:$R$1048576,2,TRUE)</f>
        <v>115</v>
      </c>
      <c r="G28">
        <f>+VLOOKUP(A28,'Reuters data'!$U$4:$V$1048576,2,TRUE)</f>
        <v>14.51</v>
      </c>
      <c r="H28">
        <f>+VLOOKUP(A28,'Reuters data'!$Y$4:$Z$1048576,2,TRUE)</f>
        <v>21.65</v>
      </c>
    </row>
    <row r="29" spans="1:8" x14ac:dyDescent="0.3">
      <c r="A29" s="1">
        <f>+'Reuters data'!B30</f>
        <v>40571</v>
      </c>
      <c r="B29" s="3">
        <f t="shared" si="0"/>
        <v>1</v>
      </c>
      <c r="C29">
        <f>+'Reuters data'!C30</f>
        <v>62.68</v>
      </c>
      <c r="D29">
        <f>+VLOOKUP(A29,'Reuters data'!$E$3:$F$1048576,2,TRUE)/VLOOKUP(Train_Data!A29,'Reuters data'!$M$3:$N$1048576,2)</f>
        <v>73.033130096231545</v>
      </c>
      <c r="E29">
        <f>+VLOOKUP(A29,'Reuters data'!$E$3:$G$1048576,3,TRUE)</f>
        <v>87.206330275229362</v>
      </c>
      <c r="F29" s="2">
        <f>+VLOOKUP(A29,'Reuters data'!$Q$4:$R$1048576,2,TRUE)</f>
        <v>115.9</v>
      </c>
      <c r="G29">
        <f>+VLOOKUP(A29,'Reuters data'!$U$4:$V$1048576,2,TRUE)</f>
        <v>14.54</v>
      </c>
      <c r="H29">
        <f>+VLOOKUP(A29,'Reuters data'!$Y$4:$Z$1048576,2,TRUE)</f>
        <v>21.55</v>
      </c>
    </row>
    <row r="30" spans="1:8" x14ac:dyDescent="0.3">
      <c r="A30" s="1">
        <f>+'Reuters data'!B31</f>
        <v>40572</v>
      </c>
      <c r="B30" s="3">
        <f t="shared" si="0"/>
        <v>1</v>
      </c>
      <c r="C30">
        <f>+'Reuters data'!C31</f>
        <v>62.17</v>
      </c>
      <c r="D30">
        <f>+VLOOKUP(A30,'Reuters data'!$E$3:$F$1048576,2,TRUE)/VLOOKUP(Train_Data!A30,'Reuters data'!$M$3:$N$1048576,2)</f>
        <v>73.033130096231545</v>
      </c>
      <c r="E30">
        <f>+VLOOKUP(A30,'Reuters data'!$E$3:$G$1048576,3,TRUE)</f>
        <v>87.206330275229362</v>
      </c>
      <c r="F30" s="2">
        <f>+VLOOKUP(A30,'Reuters data'!$Q$4:$R$1048576,2,TRUE)</f>
        <v>115.9</v>
      </c>
      <c r="G30">
        <f>+VLOOKUP(A30,'Reuters data'!$U$4:$V$1048576,2,TRUE)</f>
        <v>14.54</v>
      </c>
      <c r="H30">
        <f>+VLOOKUP(A30,'Reuters data'!$Y$4:$Z$1048576,2,TRUE)</f>
        <v>21.45</v>
      </c>
    </row>
    <row r="31" spans="1:8" x14ac:dyDescent="0.3">
      <c r="A31" s="1">
        <f>+'Reuters data'!B32</f>
        <v>40573</v>
      </c>
      <c r="B31" s="3">
        <f t="shared" si="0"/>
        <v>1</v>
      </c>
      <c r="C31">
        <f>+'Reuters data'!C32</f>
        <v>61.68</v>
      </c>
      <c r="D31">
        <f>+VLOOKUP(A31,'Reuters data'!$E$3:$F$1048576,2,TRUE)/VLOOKUP(Train_Data!A31,'Reuters data'!$M$3:$N$1048576,2)</f>
        <v>73.033130096231545</v>
      </c>
      <c r="E31">
        <f>+VLOOKUP(A31,'Reuters data'!$E$3:$G$1048576,3,TRUE)</f>
        <v>87.206330275229362</v>
      </c>
      <c r="F31" s="2">
        <f>+VLOOKUP(A31,'Reuters data'!$Q$4:$R$1048576,2,TRUE)</f>
        <v>115.9</v>
      </c>
      <c r="G31">
        <f>+VLOOKUP(A31,'Reuters data'!$U$4:$V$1048576,2,TRUE)</f>
        <v>14.54</v>
      </c>
      <c r="H31">
        <f>+VLOOKUP(A31,'Reuters data'!$Y$4:$Z$1048576,2,TRUE)</f>
        <v>21.45</v>
      </c>
    </row>
    <row r="32" spans="1:8" x14ac:dyDescent="0.3">
      <c r="A32" s="1">
        <f>+'Reuters data'!B33</f>
        <v>40574</v>
      </c>
      <c r="B32" s="3">
        <f t="shared" si="0"/>
        <v>1</v>
      </c>
      <c r="C32">
        <f>+'Reuters data'!C33</f>
        <v>61.03</v>
      </c>
      <c r="D32">
        <f>+VLOOKUP(A32,'Reuters data'!$E$3:$F$1048576,2,TRUE)/VLOOKUP(Train_Data!A32,'Reuters data'!$M$3:$N$1048576,2)</f>
        <v>73.810741687979544</v>
      </c>
      <c r="E32">
        <f>+VLOOKUP(A32,'Reuters data'!$E$3:$G$1048576,3,TRUE)</f>
        <v>87.448256880733936</v>
      </c>
      <c r="F32" s="2">
        <f>+VLOOKUP(A32,'Reuters data'!$Q$4:$R$1048576,2,TRUE)</f>
        <v>119.25</v>
      </c>
      <c r="G32">
        <f>+VLOOKUP(A32,'Reuters data'!$U$4:$V$1048576,2,TRUE)</f>
        <v>14.76</v>
      </c>
      <c r="H32">
        <f>+VLOOKUP(A32,'Reuters data'!$Y$4:$Z$1048576,2,TRUE)</f>
        <v>21.42</v>
      </c>
    </row>
    <row r="33" spans="1:8" x14ac:dyDescent="0.3">
      <c r="A33" s="1">
        <f>+'Reuters data'!B34</f>
        <v>40575</v>
      </c>
      <c r="B33" s="3">
        <f t="shared" si="0"/>
        <v>2</v>
      </c>
      <c r="C33">
        <f>+'Reuters data'!C34</f>
        <v>60.36</v>
      </c>
      <c r="D33">
        <f>+VLOOKUP(A33,'Reuters data'!$E$3:$F$1048576,2,TRUE)/VLOOKUP(Train_Data!A33,'Reuters data'!$M$3:$N$1048576,2)</f>
        <v>73.548760211089416</v>
      </c>
      <c r="E33">
        <f>+VLOOKUP(A33,'Reuters data'!$E$3:$G$1048576,3,TRUE)</f>
        <v>87.681192660550437</v>
      </c>
      <c r="F33" s="2">
        <f>+VLOOKUP(A33,'Reuters data'!$Q$4:$R$1048576,2,TRUE)</f>
        <v>118.88</v>
      </c>
      <c r="G33">
        <f>+VLOOKUP(A33,'Reuters data'!$U$4:$V$1048576,2,TRUE)</f>
        <v>14.64</v>
      </c>
      <c r="H33">
        <f>+VLOOKUP(A33,'Reuters data'!$Y$4:$Z$1048576,2,TRUE)</f>
        <v>21.33</v>
      </c>
    </row>
    <row r="34" spans="1:8" x14ac:dyDescent="0.3">
      <c r="A34" s="1">
        <f>+'Reuters data'!B35</f>
        <v>40576</v>
      </c>
      <c r="B34" s="3">
        <f t="shared" si="0"/>
        <v>2</v>
      </c>
      <c r="C34">
        <f>+'Reuters data'!C35</f>
        <v>59.73</v>
      </c>
      <c r="D34">
        <f>+VLOOKUP(A34,'Reuters data'!$E$3:$F$1048576,2,TRUE)/VLOOKUP(Train_Data!A34,'Reuters data'!$M$3:$N$1048576,2)</f>
        <v>74.143302180685353</v>
      </c>
      <c r="E34">
        <f>+VLOOKUP(A34,'Reuters data'!$E$3:$G$1048576,3,TRUE)</f>
        <v>87.914311926605507</v>
      </c>
      <c r="F34" s="2">
        <f>+VLOOKUP(A34,'Reuters data'!$Q$4:$R$1048576,2,TRUE)</f>
        <v>120</v>
      </c>
      <c r="G34">
        <f>+VLOOKUP(A34,'Reuters data'!$U$4:$V$1048576,2,TRUE)</f>
        <v>14.76</v>
      </c>
      <c r="H34">
        <f>+VLOOKUP(A34,'Reuters data'!$Y$4:$Z$1048576,2,TRUE)</f>
        <v>21.77</v>
      </c>
    </row>
    <row r="35" spans="1:8" x14ac:dyDescent="0.3">
      <c r="A35" s="1">
        <f>+'Reuters data'!B36</f>
        <v>40577</v>
      </c>
      <c r="B35" s="3">
        <f t="shared" si="0"/>
        <v>2</v>
      </c>
      <c r="C35">
        <f>+'Reuters data'!C36</f>
        <v>59.2</v>
      </c>
      <c r="D35">
        <f>+VLOOKUP(A35,'Reuters data'!$E$3:$F$1048576,2,TRUE)/VLOOKUP(Train_Data!A35,'Reuters data'!$M$3:$N$1048576,2)</f>
        <v>74.658840792369773</v>
      </c>
      <c r="E35">
        <f>+VLOOKUP(A35,'Reuters data'!$E$3:$G$1048576,3,TRUE)</f>
        <v>88.144495412844023</v>
      </c>
      <c r="F35" s="2">
        <f>+VLOOKUP(A35,'Reuters data'!$Q$4:$R$1048576,2,TRUE)</f>
        <v>121</v>
      </c>
      <c r="G35">
        <f>+VLOOKUP(A35,'Reuters data'!$U$4:$V$1048576,2,TRUE)</f>
        <v>14.47</v>
      </c>
      <c r="H35">
        <f>+VLOOKUP(A35,'Reuters data'!$Y$4:$Z$1048576,2,TRUE)</f>
        <v>22.05</v>
      </c>
    </row>
    <row r="36" spans="1:8" x14ac:dyDescent="0.3">
      <c r="A36" s="1">
        <f>+'Reuters data'!B37</f>
        <v>40578</v>
      </c>
      <c r="B36" s="3">
        <f t="shared" si="0"/>
        <v>2</v>
      </c>
      <c r="C36">
        <f>+'Reuters data'!C37</f>
        <v>58.82</v>
      </c>
      <c r="D36">
        <f>+VLOOKUP(A36,'Reuters data'!$E$3:$F$1048576,2,TRUE)/VLOOKUP(Train_Data!A36,'Reuters data'!$M$3:$N$1048576,2)</f>
        <v>73.48546190651453</v>
      </c>
      <c r="E36">
        <f>+VLOOKUP(A36,'Reuters data'!$E$3:$G$1048576,3,TRUE)</f>
        <v>88.355137614678895</v>
      </c>
      <c r="F36" s="2">
        <f>+VLOOKUP(A36,'Reuters data'!$Q$4:$R$1048576,2,TRUE)</f>
        <v>122.25</v>
      </c>
      <c r="G36">
        <f>+VLOOKUP(A36,'Reuters data'!$U$4:$V$1048576,2,TRUE)</f>
        <v>14.49</v>
      </c>
      <c r="H36">
        <f>+VLOOKUP(A36,'Reuters data'!$Y$4:$Z$1048576,2,TRUE)</f>
        <v>21.85</v>
      </c>
    </row>
    <row r="37" spans="1:8" x14ac:dyDescent="0.3">
      <c r="A37" s="1">
        <f>+'Reuters data'!B38</f>
        <v>40579</v>
      </c>
      <c r="B37" s="3">
        <f t="shared" si="0"/>
        <v>2</v>
      </c>
      <c r="C37">
        <f>+'Reuters data'!C38</f>
        <v>58.64</v>
      </c>
      <c r="D37">
        <f>+VLOOKUP(A37,'Reuters data'!$E$3:$F$1048576,2,TRUE)/VLOOKUP(Train_Data!A37,'Reuters data'!$M$3:$N$1048576,2)</f>
        <v>73.48546190651453</v>
      </c>
      <c r="E37">
        <f>+VLOOKUP(A37,'Reuters data'!$E$3:$G$1048576,3,TRUE)</f>
        <v>88.355137614678895</v>
      </c>
      <c r="F37" s="2">
        <f>+VLOOKUP(A37,'Reuters data'!$Q$4:$R$1048576,2,TRUE)</f>
        <v>122.25</v>
      </c>
      <c r="G37">
        <f>+VLOOKUP(A37,'Reuters data'!$U$4:$V$1048576,2,TRUE)</f>
        <v>14.49</v>
      </c>
      <c r="H37">
        <f>+VLOOKUP(A37,'Reuters data'!$Y$4:$Z$1048576,2,TRUE)</f>
        <v>21.85</v>
      </c>
    </row>
    <row r="38" spans="1:8" x14ac:dyDescent="0.3">
      <c r="A38" s="1">
        <f>+'Reuters data'!B39</f>
        <v>40580</v>
      </c>
      <c r="B38" s="3">
        <f t="shared" si="0"/>
        <v>2</v>
      </c>
      <c r="C38">
        <f>+'Reuters data'!C39</f>
        <v>58.5</v>
      </c>
      <c r="D38">
        <f>+VLOOKUP(A38,'Reuters data'!$E$3:$F$1048576,2,TRUE)/VLOOKUP(Train_Data!A38,'Reuters data'!$M$3:$N$1048576,2)</f>
        <v>73.48546190651453</v>
      </c>
      <c r="E38">
        <f>+VLOOKUP(A38,'Reuters data'!$E$3:$G$1048576,3,TRUE)</f>
        <v>88.355137614678895</v>
      </c>
      <c r="F38" s="2">
        <f>+VLOOKUP(A38,'Reuters data'!$Q$4:$R$1048576,2,TRUE)</f>
        <v>122.25</v>
      </c>
      <c r="G38">
        <f>+VLOOKUP(A38,'Reuters data'!$U$4:$V$1048576,2,TRUE)</f>
        <v>14.49</v>
      </c>
      <c r="H38">
        <f>+VLOOKUP(A38,'Reuters data'!$Y$4:$Z$1048576,2,TRUE)</f>
        <v>21.85</v>
      </c>
    </row>
    <row r="39" spans="1:8" x14ac:dyDescent="0.3">
      <c r="A39" s="1">
        <f>+'Reuters data'!B40</f>
        <v>40581</v>
      </c>
      <c r="B39" s="3">
        <f t="shared" si="0"/>
        <v>2</v>
      </c>
      <c r="C39">
        <f>+'Reuters data'!C40</f>
        <v>58.22</v>
      </c>
      <c r="D39">
        <f>+VLOOKUP(A39,'Reuters data'!$E$3:$F$1048576,2,TRUE)/VLOOKUP(Train_Data!A39,'Reuters data'!$M$3:$N$1048576,2)</f>
        <v>73.053142941263062</v>
      </c>
      <c r="E39">
        <f>+VLOOKUP(A39,'Reuters data'!$E$3:$G$1048576,3,TRUE)</f>
        <v>88.552477064220199</v>
      </c>
      <c r="F39" s="2">
        <f>+VLOOKUP(A39,'Reuters data'!$Q$4:$R$1048576,2,TRUE)</f>
        <v>119.25</v>
      </c>
      <c r="G39">
        <f>+VLOOKUP(A39,'Reuters data'!$U$4:$V$1048576,2,TRUE)</f>
        <v>14.42</v>
      </c>
      <c r="H39">
        <f>+VLOOKUP(A39,'Reuters data'!$Y$4:$Z$1048576,2,TRUE)</f>
        <v>21.8</v>
      </c>
    </row>
    <row r="40" spans="1:8" x14ac:dyDescent="0.3">
      <c r="A40" s="1">
        <f>+'Reuters data'!B41</f>
        <v>40582</v>
      </c>
      <c r="B40" s="3">
        <f t="shared" si="0"/>
        <v>2</v>
      </c>
      <c r="C40">
        <f>+'Reuters data'!C41</f>
        <v>57.92</v>
      </c>
      <c r="D40">
        <f>+VLOOKUP(A40,'Reuters data'!$E$3:$F$1048576,2,TRUE)/VLOOKUP(Train_Data!A40,'Reuters data'!$M$3:$N$1048576,2)</f>
        <v>73.292745543900836</v>
      </c>
      <c r="E40">
        <f>+VLOOKUP(A40,'Reuters data'!$E$3:$G$1048576,3,TRUE)</f>
        <v>88.752018348623864</v>
      </c>
      <c r="F40" s="2">
        <f>+VLOOKUP(A40,'Reuters data'!$Q$4:$R$1048576,2,TRUE)</f>
        <v>116.5</v>
      </c>
      <c r="G40">
        <f>+VLOOKUP(A40,'Reuters data'!$U$4:$V$1048576,2,TRUE)</f>
        <v>14.49</v>
      </c>
      <c r="H40">
        <f>+VLOOKUP(A40,'Reuters data'!$Y$4:$Z$1048576,2,TRUE)</f>
        <v>21.7</v>
      </c>
    </row>
    <row r="41" spans="1:8" x14ac:dyDescent="0.3">
      <c r="A41" s="1">
        <f>+'Reuters data'!B42</f>
        <v>40583</v>
      </c>
      <c r="B41" s="3">
        <f t="shared" si="0"/>
        <v>2</v>
      </c>
      <c r="C41">
        <f>+'Reuters data'!C42</f>
        <v>57.61</v>
      </c>
      <c r="D41">
        <f>+VLOOKUP(A41,'Reuters data'!$E$3:$F$1048576,2,TRUE)/VLOOKUP(Train_Data!A41,'Reuters data'!$M$3:$N$1048576,2)</f>
        <v>74.158776402039322</v>
      </c>
      <c r="E41">
        <f>+VLOOKUP(A41,'Reuters data'!$E$3:$G$1048576,3,TRUE)</f>
        <v>88.975412844036711</v>
      </c>
      <c r="F41" s="2">
        <f>+VLOOKUP(A41,'Reuters data'!$Q$4:$R$1048576,2,TRUE)</f>
        <v>114</v>
      </c>
      <c r="G41">
        <f>+VLOOKUP(A41,'Reuters data'!$U$4:$V$1048576,2,TRUE)</f>
        <v>14.46</v>
      </c>
      <c r="H41">
        <f>+VLOOKUP(A41,'Reuters data'!$Y$4:$Z$1048576,2,TRUE)</f>
        <v>21.15</v>
      </c>
    </row>
    <row r="42" spans="1:8" x14ac:dyDescent="0.3">
      <c r="A42" s="1">
        <f>+'Reuters data'!B43</f>
        <v>40584</v>
      </c>
      <c r="B42" s="3">
        <f t="shared" si="0"/>
        <v>2</v>
      </c>
      <c r="C42">
        <f>+'Reuters data'!C43</f>
        <v>57.29</v>
      </c>
      <c r="D42">
        <f>+VLOOKUP(A42,'Reuters data'!$E$3:$F$1048576,2,TRUE)/VLOOKUP(Train_Data!A42,'Reuters data'!$M$3:$N$1048576,2)</f>
        <v>74.207312587361145</v>
      </c>
      <c r="E42">
        <f>+VLOOKUP(A42,'Reuters data'!$E$3:$G$1048576,3,TRUE)</f>
        <v>89.183761467889937</v>
      </c>
      <c r="F42" s="2">
        <f>+VLOOKUP(A42,'Reuters data'!$Q$4:$R$1048576,2,TRUE)</f>
        <v>114.25</v>
      </c>
      <c r="G42">
        <f>+VLOOKUP(A42,'Reuters data'!$U$4:$V$1048576,2,TRUE)</f>
        <v>14.47</v>
      </c>
      <c r="H42">
        <f>+VLOOKUP(A42,'Reuters data'!$Y$4:$Z$1048576,2,TRUE)</f>
        <v>21.17</v>
      </c>
    </row>
    <row r="43" spans="1:8" x14ac:dyDescent="0.3">
      <c r="A43" s="1">
        <f>+'Reuters data'!B44</f>
        <v>40585</v>
      </c>
      <c r="B43" s="3">
        <f t="shared" si="0"/>
        <v>2</v>
      </c>
      <c r="C43">
        <f>+'Reuters data'!C44</f>
        <v>57</v>
      </c>
      <c r="D43">
        <f>+VLOOKUP(A43,'Reuters data'!$E$3:$F$1048576,2,TRUE)/VLOOKUP(Train_Data!A43,'Reuters data'!$M$3:$N$1048576,2)</f>
        <v>74.878192824450025</v>
      </c>
      <c r="E43">
        <f>+VLOOKUP(A43,'Reuters data'!$E$3:$G$1048576,3,TRUE)</f>
        <v>89.389266055045894</v>
      </c>
      <c r="F43" s="2">
        <f>+VLOOKUP(A43,'Reuters data'!$Q$4:$R$1048576,2,TRUE)</f>
        <v>118.25</v>
      </c>
      <c r="G43">
        <f>+VLOOKUP(A43,'Reuters data'!$U$4:$V$1048576,2,TRUE)</f>
        <v>14.67</v>
      </c>
      <c r="H43">
        <f>+VLOOKUP(A43,'Reuters data'!$Y$4:$Z$1048576,2,TRUE)</f>
        <v>21.75</v>
      </c>
    </row>
    <row r="44" spans="1:8" x14ac:dyDescent="0.3">
      <c r="A44" s="1">
        <f>+'Reuters data'!B45</f>
        <v>40586</v>
      </c>
      <c r="B44" s="3">
        <f t="shared" si="0"/>
        <v>2</v>
      </c>
      <c r="C44">
        <f>+'Reuters data'!C45</f>
        <v>56.78</v>
      </c>
      <c r="D44">
        <f>+VLOOKUP(A44,'Reuters data'!$E$3:$F$1048576,2,TRUE)/VLOOKUP(Train_Data!A44,'Reuters data'!$M$3:$N$1048576,2)</f>
        <v>74.878192824450025</v>
      </c>
      <c r="E44">
        <f>+VLOOKUP(A44,'Reuters data'!$E$3:$G$1048576,3,TRUE)</f>
        <v>89.389266055045894</v>
      </c>
      <c r="F44" s="2">
        <f>+VLOOKUP(A44,'Reuters data'!$Q$4:$R$1048576,2,TRUE)</f>
        <v>118.25</v>
      </c>
      <c r="G44">
        <f>+VLOOKUP(A44,'Reuters data'!$U$4:$V$1048576,2,TRUE)</f>
        <v>14.67</v>
      </c>
      <c r="H44">
        <f>+VLOOKUP(A44,'Reuters data'!$Y$4:$Z$1048576,2,TRUE)</f>
        <v>21.55</v>
      </c>
    </row>
    <row r="45" spans="1:8" x14ac:dyDescent="0.3">
      <c r="A45" s="1">
        <f>+'Reuters data'!B46</f>
        <v>40587</v>
      </c>
      <c r="B45" s="3">
        <f t="shared" si="0"/>
        <v>2</v>
      </c>
      <c r="C45">
        <f>+'Reuters data'!C46</f>
        <v>56.58</v>
      </c>
      <c r="D45">
        <f>+VLOOKUP(A45,'Reuters data'!$E$3:$F$1048576,2,TRUE)/VLOOKUP(Train_Data!A45,'Reuters data'!$M$3:$N$1048576,2)</f>
        <v>74.878192824450025</v>
      </c>
      <c r="E45">
        <f>+VLOOKUP(A45,'Reuters data'!$E$3:$G$1048576,3,TRUE)</f>
        <v>89.389266055045894</v>
      </c>
      <c r="F45" s="2">
        <f>+VLOOKUP(A45,'Reuters data'!$Q$4:$R$1048576,2,TRUE)</f>
        <v>118.25</v>
      </c>
      <c r="G45">
        <f>+VLOOKUP(A45,'Reuters data'!$U$4:$V$1048576,2,TRUE)</f>
        <v>14.67</v>
      </c>
      <c r="H45">
        <f>+VLOOKUP(A45,'Reuters data'!$Y$4:$Z$1048576,2,TRUE)</f>
        <v>21.55</v>
      </c>
    </row>
    <row r="46" spans="1:8" x14ac:dyDescent="0.3">
      <c r="A46" s="1">
        <f>+'Reuters data'!B47</f>
        <v>40588</v>
      </c>
      <c r="B46" s="3">
        <f t="shared" si="0"/>
        <v>2</v>
      </c>
      <c r="C46">
        <f>+'Reuters data'!C47</f>
        <v>56.2</v>
      </c>
      <c r="D46">
        <f>+VLOOKUP(A46,'Reuters data'!$E$3:$F$1048576,2,TRUE)/VLOOKUP(Train_Data!A46,'Reuters data'!$M$3:$N$1048576,2)</f>
        <v>76.451828228139135</v>
      </c>
      <c r="E46">
        <f>+VLOOKUP(A46,'Reuters data'!$E$3:$G$1048576,3,TRUE)</f>
        <v>89.608715596330299</v>
      </c>
      <c r="F46" s="2">
        <f>+VLOOKUP(A46,'Reuters data'!$Q$4:$R$1048576,2,TRUE)</f>
        <v>115</v>
      </c>
      <c r="G46">
        <f>+VLOOKUP(A46,'Reuters data'!$U$4:$V$1048576,2,TRUE)</f>
        <v>14.67</v>
      </c>
      <c r="H46">
        <f>+VLOOKUP(A46,'Reuters data'!$Y$4:$Z$1048576,2,TRUE)</f>
        <v>21.8</v>
      </c>
    </row>
    <row r="47" spans="1:8" x14ac:dyDescent="0.3">
      <c r="A47" s="1">
        <f>+'Reuters data'!B48</f>
        <v>40589</v>
      </c>
      <c r="B47" s="3">
        <f t="shared" si="0"/>
        <v>2</v>
      </c>
      <c r="C47">
        <f>+'Reuters data'!C48</f>
        <v>55.83</v>
      </c>
      <c r="D47">
        <f>+VLOOKUP(A47,'Reuters data'!$E$3:$F$1048576,2,TRUE)/VLOOKUP(Train_Data!A47,'Reuters data'!$M$3:$N$1048576,2)</f>
        <v>75.350285417747799</v>
      </c>
      <c r="E47">
        <f>+VLOOKUP(A47,'Reuters data'!$E$3:$G$1048576,3,TRUE)</f>
        <v>89.817247706422037</v>
      </c>
      <c r="F47" s="2">
        <f>+VLOOKUP(A47,'Reuters data'!$Q$4:$R$1048576,2,TRUE)</f>
        <v>114.75</v>
      </c>
      <c r="G47">
        <f>+VLOOKUP(A47,'Reuters data'!$U$4:$V$1048576,2,TRUE)</f>
        <v>14.57</v>
      </c>
      <c r="H47">
        <f>+VLOOKUP(A47,'Reuters data'!$Y$4:$Z$1048576,2,TRUE)</f>
        <v>21.65</v>
      </c>
    </row>
    <row r="48" spans="1:8" x14ac:dyDescent="0.3">
      <c r="A48" s="1">
        <f>+'Reuters data'!B49</f>
        <v>40590</v>
      </c>
      <c r="B48" s="3">
        <f t="shared" si="0"/>
        <v>2</v>
      </c>
      <c r="C48">
        <f>+'Reuters data'!C49</f>
        <v>55.4</v>
      </c>
      <c r="D48">
        <f>+VLOOKUP(A48,'Reuters data'!$E$3:$F$1048576,2,TRUE)/VLOOKUP(Train_Data!A48,'Reuters data'!$M$3:$N$1048576,2)</f>
        <v>76.500073713695997</v>
      </c>
      <c r="E48">
        <f>+VLOOKUP(A48,'Reuters data'!$E$3:$G$1048576,3,TRUE)</f>
        <v>90.049357798165161</v>
      </c>
      <c r="F48" s="2">
        <f>+VLOOKUP(A48,'Reuters data'!$Q$4:$R$1048576,2,TRUE)</f>
        <v>114.5</v>
      </c>
      <c r="G48">
        <f>+VLOOKUP(A48,'Reuters data'!$U$4:$V$1048576,2,TRUE)</f>
        <v>14.46</v>
      </c>
      <c r="H48">
        <f>+VLOOKUP(A48,'Reuters data'!$Y$4:$Z$1048576,2,TRUE)</f>
        <v>21.35</v>
      </c>
    </row>
    <row r="49" spans="1:8" x14ac:dyDescent="0.3">
      <c r="A49" s="1">
        <f>+'Reuters data'!B50</f>
        <v>40591</v>
      </c>
      <c r="B49" s="3">
        <f t="shared" si="0"/>
        <v>2</v>
      </c>
      <c r="C49">
        <f>+'Reuters data'!C50</f>
        <v>55.03</v>
      </c>
      <c r="D49">
        <f>+VLOOKUP(A49,'Reuters data'!$E$3:$F$1048576,2,TRUE)/VLOOKUP(Train_Data!A49,'Reuters data'!$M$3:$N$1048576,2)</f>
        <v>75.428277332549072</v>
      </c>
      <c r="E49">
        <f>+VLOOKUP(A49,'Reuters data'!$E$3:$G$1048576,3,TRUE)</f>
        <v>90.273027522935791</v>
      </c>
      <c r="F49" s="2">
        <f>+VLOOKUP(A49,'Reuters data'!$Q$4:$R$1048576,2,TRUE)</f>
        <v>115.85</v>
      </c>
      <c r="G49">
        <f>+VLOOKUP(A49,'Reuters data'!$U$4:$V$1048576,2,TRUE)</f>
        <v>14.59</v>
      </c>
      <c r="H49">
        <f>+VLOOKUP(A49,'Reuters data'!$Y$4:$Z$1048576,2,TRUE)</f>
        <v>21.42</v>
      </c>
    </row>
    <row r="50" spans="1:8" x14ac:dyDescent="0.3">
      <c r="A50" s="1">
        <f>+'Reuters data'!B51</f>
        <v>40592</v>
      </c>
      <c r="B50" s="3">
        <f t="shared" si="0"/>
        <v>2</v>
      </c>
      <c r="C50">
        <f>+'Reuters data'!C51</f>
        <v>54.75</v>
      </c>
      <c r="D50">
        <f>+VLOOKUP(A50,'Reuters data'!$E$3:$F$1048576,2,TRUE)/VLOOKUP(Train_Data!A50,'Reuters data'!$M$3:$N$1048576,2)</f>
        <v>74.864904337666133</v>
      </c>
      <c r="E50">
        <f>+VLOOKUP(A50,'Reuters data'!$E$3:$G$1048576,3,TRUE)</f>
        <v>90.485871559633054</v>
      </c>
      <c r="F50" s="2">
        <f>+VLOOKUP(A50,'Reuters data'!$Q$4:$R$1048576,2,TRUE)</f>
        <v>116.5</v>
      </c>
      <c r="G50">
        <f>+VLOOKUP(A50,'Reuters data'!$U$4:$V$1048576,2,TRUE)</f>
        <v>14.63</v>
      </c>
      <c r="H50">
        <f>+VLOOKUP(A50,'Reuters data'!$Y$4:$Z$1048576,2,TRUE)</f>
        <v>21.33</v>
      </c>
    </row>
    <row r="51" spans="1:8" x14ac:dyDescent="0.3">
      <c r="A51" s="1">
        <f>+'Reuters data'!B52</f>
        <v>40593</v>
      </c>
      <c r="B51" s="3">
        <f t="shared" si="0"/>
        <v>2</v>
      </c>
      <c r="C51">
        <f>+'Reuters data'!C52</f>
        <v>54.6</v>
      </c>
      <c r="D51">
        <f>+VLOOKUP(A51,'Reuters data'!$E$3:$F$1048576,2,TRUE)/VLOOKUP(Train_Data!A51,'Reuters data'!$M$3:$N$1048576,2)</f>
        <v>74.864904337666133</v>
      </c>
      <c r="E51">
        <f>+VLOOKUP(A51,'Reuters data'!$E$3:$G$1048576,3,TRUE)</f>
        <v>90.485871559633054</v>
      </c>
      <c r="F51" s="2">
        <f>+VLOOKUP(A51,'Reuters data'!$Q$4:$R$1048576,2,TRUE)</f>
        <v>116.5</v>
      </c>
      <c r="G51">
        <f>+VLOOKUP(A51,'Reuters data'!$U$4:$V$1048576,2,TRUE)</f>
        <v>14.63</v>
      </c>
      <c r="H51">
        <f>+VLOOKUP(A51,'Reuters data'!$Y$4:$Z$1048576,2,TRUE)</f>
        <v>21.4</v>
      </c>
    </row>
    <row r="52" spans="1:8" x14ac:dyDescent="0.3">
      <c r="A52" s="1">
        <f>+'Reuters data'!B53</f>
        <v>40594</v>
      </c>
      <c r="B52" s="3">
        <f t="shared" si="0"/>
        <v>2</v>
      </c>
      <c r="C52">
        <f>+'Reuters data'!C53</f>
        <v>54.37</v>
      </c>
      <c r="D52">
        <f>+VLOOKUP(A52,'Reuters data'!$E$3:$F$1048576,2,TRUE)/VLOOKUP(Train_Data!A52,'Reuters data'!$M$3:$N$1048576,2)</f>
        <v>74.864904337666133</v>
      </c>
      <c r="E52">
        <f>+VLOOKUP(A52,'Reuters data'!$E$3:$G$1048576,3,TRUE)</f>
        <v>90.485871559633054</v>
      </c>
      <c r="F52" s="2">
        <f>+VLOOKUP(A52,'Reuters data'!$Q$4:$R$1048576,2,TRUE)</f>
        <v>116.5</v>
      </c>
      <c r="G52">
        <f>+VLOOKUP(A52,'Reuters data'!$U$4:$V$1048576,2,TRUE)</f>
        <v>14.63</v>
      </c>
      <c r="H52">
        <f>+VLOOKUP(A52,'Reuters data'!$Y$4:$Z$1048576,2,TRUE)</f>
        <v>21.4</v>
      </c>
    </row>
    <row r="53" spans="1:8" x14ac:dyDescent="0.3">
      <c r="A53" s="1">
        <f>+'Reuters data'!B54</f>
        <v>40595</v>
      </c>
      <c r="B53" s="3">
        <f t="shared" si="0"/>
        <v>2</v>
      </c>
      <c r="C53">
        <f>+'Reuters data'!C54</f>
        <v>53.9</v>
      </c>
      <c r="D53">
        <f>+VLOOKUP(A53,'Reuters data'!$E$3:$F$1048576,2,TRUE)/VLOOKUP(Train_Data!A53,'Reuters data'!$M$3:$N$1048576,2)</f>
        <v>77.3235831809872</v>
      </c>
      <c r="E53">
        <f>+VLOOKUP(A53,'Reuters data'!$E$3:$G$1048576,3,TRUE)</f>
        <v>90.736513761467918</v>
      </c>
      <c r="F53" s="2">
        <f>+VLOOKUP(A53,'Reuters data'!$Q$4:$R$1048576,2,TRUE)</f>
        <v>118</v>
      </c>
      <c r="G53">
        <f>+VLOOKUP(A53,'Reuters data'!$U$4:$V$1048576,2,TRUE)</f>
        <v>15.04</v>
      </c>
      <c r="H53">
        <f>+VLOOKUP(A53,'Reuters data'!$Y$4:$Z$1048576,2,TRUE)</f>
        <v>22.15</v>
      </c>
    </row>
    <row r="54" spans="1:8" x14ac:dyDescent="0.3">
      <c r="A54" s="1">
        <f>+'Reuters data'!B55</f>
        <v>40596</v>
      </c>
      <c r="B54" s="3">
        <f t="shared" si="0"/>
        <v>2</v>
      </c>
      <c r="C54">
        <f>+'Reuters data'!C55</f>
        <v>53.33</v>
      </c>
      <c r="D54">
        <f>+VLOOKUP(A54,'Reuters data'!$E$3:$F$1048576,2,TRUE)/VLOOKUP(Train_Data!A54,'Reuters data'!$M$3:$N$1048576,2)</f>
        <v>77.477477477477478</v>
      </c>
      <c r="E54">
        <f>+VLOOKUP(A54,'Reuters data'!$E$3:$G$1048576,3,TRUE)</f>
        <v>90.991834862385346</v>
      </c>
      <c r="F54" s="2">
        <f>+VLOOKUP(A54,'Reuters data'!$Q$4:$R$1048576,2,TRUE)</f>
        <v>119.5</v>
      </c>
      <c r="G54">
        <f>+VLOOKUP(A54,'Reuters data'!$U$4:$V$1048576,2,TRUE)</f>
        <v>15.02</v>
      </c>
      <c r="H54">
        <f>+VLOOKUP(A54,'Reuters data'!$Y$4:$Z$1048576,2,TRUE)</f>
        <v>22.4</v>
      </c>
    </row>
    <row r="55" spans="1:8" x14ac:dyDescent="0.3">
      <c r="A55" s="1">
        <f>+'Reuters data'!B56</f>
        <v>40597</v>
      </c>
      <c r="B55" s="3">
        <f t="shared" si="0"/>
        <v>2</v>
      </c>
      <c r="C55">
        <f>+'Reuters data'!C56</f>
        <v>52.75</v>
      </c>
      <c r="D55">
        <f>+VLOOKUP(A55,'Reuters data'!$E$3:$F$1048576,2,TRUE)/VLOOKUP(Train_Data!A55,'Reuters data'!$M$3:$N$1048576,2)</f>
        <v>80.932634948348607</v>
      </c>
      <c r="E55">
        <f>+VLOOKUP(A55,'Reuters data'!$E$3:$G$1048576,3,TRUE)</f>
        <v>91.295871559633056</v>
      </c>
      <c r="F55" s="2">
        <f>+VLOOKUP(A55,'Reuters data'!$Q$4:$R$1048576,2,TRUE)</f>
        <v>119</v>
      </c>
      <c r="G55">
        <f>+VLOOKUP(A55,'Reuters data'!$U$4:$V$1048576,2,TRUE)</f>
        <v>14.96</v>
      </c>
      <c r="H55">
        <f>+VLOOKUP(A55,'Reuters data'!$Y$4:$Z$1048576,2,TRUE)</f>
        <v>22.15</v>
      </c>
    </row>
    <row r="56" spans="1:8" x14ac:dyDescent="0.3">
      <c r="A56" s="1">
        <f>+'Reuters data'!B57</f>
        <v>40598</v>
      </c>
      <c r="B56" s="3">
        <f t="shared" si="0"/>
        <v>2</v>
      </c>
      <c r="C56">
        <f>+'Reuters data'!C57</f>
        <v>52.17</v>
      </c>
      <c r="D56">
        <f>+VLOOKUP(A56,'Reuters data'!$E$3:$F$1048576,2,TRUE)/VLOOKUP(Train_Data!A56,'Reuters data'!$M$3:$N$1048576,2)</f>
        <v>80.678113453597035</v>
      </c>
      <c r="E56">
        <f>+VLOOKUP(A56,'Reuters data'!$E$3:$G$1048576,3,TRUE)</f>
        <v>91.593944954128489</v>
      </c>
      <c r="F56" s="2">
        <f>+VLOOKUP(A56,'Reuters data'!$Q$4:$R$1048576,2,TRUE)</f>
        <v>119.4</v>
      </c>
      <c r="G56">
        <f>+VLOOKUP(A56,'Reuters data'!$U$4:$V$1048576,2,TRUE)</f>
        <v>15.05</v>
      </c>
      <c r="H56">
        <f>+VLOOKUP(A56,'Reuters data'!$Y$4:$Z$1048576,2,TRUE)</f>
        <v>21.9</v>
      </c>
    </row>
    <row r="57" spans="1:8" x14ac:dyDescent="0.3">
      <c r="A57" s="1">
        <f>+'Reuters data'!B58</f>
        <v>40599</v>
      </c>
      <c r="B57" s="3">
        <f t="shared" si="0"/>
        <v>2</v>
      </c>
      <c r="C57">
        <f>+'Reuters data'!C58</f>
        <v>51.7</v>
      </c>
      <c r="D57">
        <f>+VLOOKUP(A57,'Reuters data'!$E$3:$F$1048576,2,TRUE)/VLOOKUP(Train_Data!A57,'Reuters data'!$M$3:$N$1048576,2)</f>
        <v>81.556363636363642</v>
      </c>
      <c r="E57">
        <f>+VLOOKUP(A57,'Reuters data'!$E$3:$G$1048576,3,TRUE)</f>
        <v>91.901926605504613</v>
      </c>
      <c r="F57" s="2">
        <f>+VLOOKUP(A57,'Reuters data'!$Q$4:$R$1048576,2,TRUE)</f>
        <v>119.4</v>
      </c>
      <c r="G57">
        <f>+VLOOKUP(A57,'Reuters data'!$U$4:$V$1048576,2,TRUE)</f>
        <v>15.21</v>
      </c>
      <c r="H57">
        <f>+VLOOKUP(A57,'Reuters data'!$Y$4:$Z$1048576,2,TRUE)</f>
        <v>21.95</v>
      </c>
    </row>
    <row r="58" spans="1:8" x14ac:dyDescent="0.3">
      <c r="A58" s="1">
        <f>+'Reuters data'!B59</f>
        <v>40600</v>
      </c>
      <c r="B58" s="3">
        <f t="shared" si="0"/>
        <v>2</v>
      </c>
      <c r="C58">
        <f>+'Reuters data'!C59</f>
        <v>51.39</v>
      </c>
      <c r="D58">
        <f>+VLOOKUP(A58,'Reuters data'!$E$3:$F$1048576,2,TRUE)/VLOOKUP(Train_Data!A58,'Reuters data'!$M$3:$N$1048576,2)</f>
        <v>81.556363636363642</v>
      </c>
      <c r="E58">
        <f>+VLOOKUP(A58,'Reuters data'!$E$3:$G$1048576,3,TRUE)</f>
        <v>91.901926605504613</v>
      </c>
      <c r="F58" s="2">
        <f>+VLOOKUP(A58,'Reuters data'!$Q$4:$R$1048576,2,TRUE)</f>
        <v>119.4</v>
      </c>
      <c r="G58">
        <f>+VLOOKUP(A58,'Reuters data'!$U$4:$V$1048576,2,TRUE)</f>
        <v>15.21</v>
      </c>
      <c r="H58">
        <f>+VLOOKUP(A58,'Reuters data'!$Y$4:$Z$1048576,2,TRUE)</f>
        <v>21.95</v>
      </c>
    </row>
    <row r="59" spans="1:8" x14ac:dyDescent="0.3">
      <c r="A59" s="1">
        <f>+'Reuters data'!B60</f>
        <v>40601</v>
      </c>
      <c r="B59" s="3">
        <f t="shared" si="0"/>
        <v>2</v>
      </c>
      <c r="C59">
        <f>+'Reuters data'!C60</f>
        <v>51.12</v>
      </c>
      <c r="D59">
        <f>+VLOOKUP(A59,'Reuters data'!$E$3:$F$1048576,2,TRUE)/VLOOKUP(Train_Data!A59,'Reuters data'!$M$3:$N$1048576,2)</f>
        <v>81.556363636363642</v>
      </c>
      <c r="E59">
        <f>+VLOOKUP(A59,'Reuters data'!$E$3:$G$1048576,3,TRUE)</f>
        <v>91.901926605504613</v>
      </c>
      <c r="F59" s="2">
        <f>+VLOOKUP(A59,'Reuters data'!$Q$4:$R$1048576,2,TRUE)</f>
        <v>119.4</v>
      </c>
      <c r="G59">
        <f>+VLOOKUP(A59,'Reuters data'!$U$4:$V$1048576,2,TRUE)</f>
        <v>15.21</v>
      </c>
      <c r="H59">
        <f>+VLOOKUP(A59,'Reuters data'!$Y$4:$Z$1048576,2,TRUE)</f>
        <v>21.95</v>
      </c>
    </row>
    <row r="60" spans="1:8" x14ac:dyDescent="0.3">
      <c r="A60" s="1">
        <f>+'Reuters data'!B61</f>
        <v>40602</v>
      </c>
      <c r="B60" s="3">
        <f t="shared" si="0"/>
        <v>2</v>
      </c>
      <c r="C60">
        <f>+'Reuters data'!C61</f>
        <v>50.83</v>
      </c>
      <c r="D60">
        <f>+VLOOKUP(A60,'Reuters data'!$E$3:$F$1048576,2,TRUE)/VLOOKUP(Train_Data!A60,'Reuters data'!$M$3:$N$1048576,2)</f>
        <v>81.008622563582335</v>
      </c>
      <c r="E60">
        <f>+VLOOKUP(A60,'Reuters data'!$E$3:$G$1048576,3,TRUE)</f>
        <v>92.205504587156</v>
      </c>
      <c r="F60" s="2">
        <f>+VLOOKUP(A60,'Reuters data'!$Q$4:$R$1048576,2,TRUE)</f>
        <v>120</v>
      </c>
      <c r="G60">
        <f>+VLOOKUP(A60,'Reuters data'!$U$4:$V$1048576,2,TRUE)</f>
        <v>15.3</v>
      </c>
      <c r="H60">
        <f>+VLOOKUP(A60,'Reuters data'!$Y$4:$Z$1048576,2,TRUE)</f>
        <v>22.55</v>
      </c>
    </row>
    <row r="61" spans="1:8" x14ac:dyDescent="0.3">
      <c r="A61" s="1">
        <f>+'Reuters data'!B62</f>
        <v>40603</v>
      </c>
      <c r="B61" s="3">
        <f t="shared" si="0"/>
        <v>3</v>
      </c>
      <c r="C61">
        <f>+'Reuters data'!C62</f>
        <v>50.44</v>
      </c>
      <c r="D61">
        <f>+VLOOKUP(A61,'Reuters data'!$E$3:$F$1048576,2,TRUE)/VLOOKUP(Train_Data!A61,'Reuters data'!$M$3:$N$1048576,2)</f>
        <v>83.789473684210535</v>
      </c>
      <c r="E61">
        <f>+VLOOKUP(A61,'Reuters data'!$E$3:$G$1048576,3,TRUE)</f>
        <v>92.523394495412873</v>
      </c>
      <c r="F61" s="2">
        <f>+VLOOKUP(A61,'Reuters data'!$Q$4:$R$1048576,2,TRUE)</f>
        <v>119</v>
      </c>
      <c r="G61">
        <f>+VLOOKUP(A61,'Reuters data'!$U$4:$V$1048576,2,TRUE)</f>
        <v>15.28</v>
      </c>
      <c r="H61">
        <f>+VLOOKUP(A61,'Reuters data'!$Y$4:$Z$1048576,2,TRUE)</f>
        <v>22.45</v>
      </c>
    </row>
    <row r="62" spans="1:8" x14ac:dyDescent="0.3">
      <c r="A62" s="1">
        <f>+'Reuters data'!B63</f>
        <v>40604</v>
      </c>
      <c r="B62" s="3">
        <f t="shared" si="0"/>
        <v>3</v>
      </c>
      <c r="C62">
        <f>+'Reuters data'!C63</f>
        <v>50.02</v>
      </c>
      <c r="D62">
        <f>+VLOOKUP(A62,'Reuters data'!$E$3:$F$1048576,2,TRUE)/VLOOKUP(Train_Data!A62,'Reuters data'!$M$3:$N$1048576,2)</f>
        <v>83.928442617038144</v>
      </c>
      <c r="E62">
        <f>+VLOOKUP(A62,'Reuters data'!$E$3:$G$1048576,3,TRUE)</f>
        <v>92.835688073394536</v>
      </c>
      <c r="F62" s="2">
        <f>+VLOOKUP(A62,'Reuters data'!$Q$4:$R$1048576,2,TRUE)</f>
        <v>118.5</v>
      </c>
      <c r="G62">
        <f>+VLOOKUP(A62,'Reuters data'!$U$4:$V$1048576,2,TRUE)</f>
        <v>15.2</v>
      </c>
      <c r="H62">
        <f>+VLOOKUP(A62,'Reuters data'!$Y$4:$Z$1048576,2,TRUE)</f>
        <v>22.95</v>
      </c>
    </row>
    <row r="63" spans="1:8" x14ac:dyDescent="0.3">
      <c r="A63" s="1">
        <f>+'Reuters data'!B64</f>
        <v>40605</v>
      </c>
      <c r="B63" s="3">
        <f t="shared" si="0"/>
        <v>3</v>
      </c>
      <c r="C63">
        <f>+'Reuters data'!C64</f>
        <v>49.56</v>
      </c>
      <c r="D63">
        <f>+VLOOKUP(A63,'Reuters data'!$E$3:$F$1048576,2,TRUE)/VLOOKUP(Train_Data!A63,'Reuters data'!$M$3:$N$1048576,2)</f>
        <v>82.210126763589486</v>
      </c>
      <c r="E63">
        <f>+VLOOKUP(A63,'Reuters data'!$E$3:$G$1048576,3,TRUE)</f>
        <v>93.120458715596371</v>
      </c>
      <c r="F63" s="2">
        <f>+VLOOKUP(A63,'Reuters data'!$Q$4:$R$1048576,2,TRUE)</f>
        <v>120.3</v>
      </c>
      <c r="G63">
        <f>+VLOOKUP(A63,'Reuters data'!$U$4:$V$1048576,2,TRUE)</f>
        <v>15.17</v>
      </c>
      <c r="H63">
        <f>+VLOOKUP(A63,'Reuters data'!$Y$4:$Z$1048576,2,TRUE)</f>
        <v>22.85</v>
      </c>
    </row>
    <row r="64" spans="1:8" x14ac:dyDescent="0.3">
      <c r="A64" s="1">
        <f>+'Reuters data'!B65</f>
        <v>40606</v>
      </c>
      <c r="B64" s="3">
        <f t="shared" si="0"/>
        <v>3</v>
      </c>
      <c r="C64">
        <f>+'Reuters data'!C65</f>
        <v>49.2</v>
      </c>
      <c r="D64">
        <f>+VLOOKUP(A64,'Reuters data'!$E$3:$F$1048576,2,TRUE)/VLOOKUP(Train_Data!A64,'Reuters data'!$M$3:$N$1048576,2)</f>
        <v>82.94235445572879</v>
      </c>
      <c r="E64">
        <f>+VLOOKUP(A64,'Reuters data'!$E$3:$G$1048576,3,TRUE)</f>
        <v>93.420366972477098</v>
      </c>
      <c r="F64" s="2">
        <f>+VLOOKUP(A64,'Reuters data'!$Q$4:$R$1048576,2,TRUE)</f>
        <v>122.5</v>
      </c>
      <c r="G64">
        <f>+VLOOKUP(A64,'Reuters data'!$U$4:$V$1048576,2,TRUE)</f>
        <v>15.5</v>
      </c>
      <c r="H64">
        <f>+VLOOKUP(A64,'Reuters data'!$Y$4:$Z$1048576,2,TRUE)</f>
        <v>23.4</v>
      </c>
    </row>
    <row r="65" spans="1:8" x14ac:dyDescent="0.3">
      <c r="A65" s="1">
        <f>+'Reuters data'!B66</f>
        <v>40607</v>
      </c>
      <c r="B65" s="3">
        <f t="shared" si="0"/>
        <v>3</v>
      </c>
      <c r="C65">
        <f>+'Reuters data'!C66</f>
        <v>49</v>
      </c>
      <c r="D65">
        <f>+VLOOKUP(A65,'Reuters data'!$E$3:$F$1048576,2,TRUE)/VLOOKUP(Train_Data!A65,'Reuters data'!$M$3:$N$1048576,2)</f>
        <v>82.94235445572879</v>
      </c>
      <c r="E65">
        <f>+VLOOKUP(A65,'Reuters data'!$E$3:$G$1048576,3,TRUE)</f>
        <v>93.420366972477098</v>
      </c>
      <c r="F65" s="2">
        <f>+VLOOKUP(A65,'Reuters data'!$Q$4:$R$1048576,2,TRUE)</f>
        <v>122.5</v>
      </c>
      <c r="G65">
        <f>+VLOOKUP(A65,'Reuters data'!$U$4:$V$1048576,2,TRUE)</f>
        <v>15.5</v>
      </c>
      <c r="H65">
        <f>+VLOOKUP(A65,'Reuters data'!$Y$4:$Z$1048576,2,TRUE)</f>
        <v>23.5</v>
      </c>
    </row>
    <row r="66" spans="1:8" x14ac:dyDescent="0.3">
      <c r="A66" s="1">
        <f>+'Reuters data'!B67</f>
        <v>40608</v>
      </c>
      <c r="B66" s="3">
        <f t="shared" si="0"/>
        <v>3</v>
      </c>
      <c r="C66">
        <f>+'Reuters data'!C67</f>
        <v>48.88</v>
      </c>
      <c r="D66">
        <f>+VLOOKUP(A66,'Reuters data'!$E$3:$F$1048576,2,TRUE)/VLOOKUP(Train_Data!A66,'Reuters data'!$M$3:$N$1048576,2)</f>
        <v>82.94235445572879</v>
      </c>
      <c r="E66">
        <f>+VLOOKUP(A66,'Reuters data'!$E$3:$G$1048576,3,TRUE)</f>
        <v>93.420366972477098</v>
      </c>
      <c r="F66" s="2">
        <f>+VLOOKUP(A66,'Reuters data'!$Q$4:$R$1048576,2,TRUE)</f>
        <v>122.5</v>
      </c>
      <c r="G66">
        <f>+VLOOKUP(A66,'Reuters data'!$U$4:$V$1048576,2,TRUE)</f>
        <v>15.5</v>
      </c>
      <c r="H66">
        <f>+VLOOKUP(A66,'Reuters data'!$Y$4:$Z$1048576,2,TRUE)</f>
        <v>23.5</v>
      </c>
    </row>
    <row r="67" spans="1:8" x14ac:dyDescent="0.3">
      <c r="A67" s="1">
        <f>+'Reuters data'!B68</f>
        <v>40609</v>
      </c>
      <c r="B67" s="3">
        <f t="shared" si="0"/>
        <v>3</v>
      </c>
      <c r="C67">
        <f>+'Reuters data'!C68</f>
        <v>48.56</v>
      </c>
      <c r="D67">
        <f>+VLOOKUP(A67,'Reuters data'!$E$3:$F$1048576,2,TRUE)/VLOOKUP(Train_Data!A67,'Reuters data'!$M$3:$N$1048576,2)</f>
        <v>82.336100772974518</v>
      </c>
      <c r="E67">
        <f>+VLOOKUP(A67,'Reuters data'!$E$3:$G$1048576,3,TRUE)</f>
        <v>93.697431192660588</v>
      </c>
      <c r="F67" s="2">
        <f>+VLOOKUP(A67,'Reuters data'!$Q$4:$R$1048576,2,TRUE)</f>
        <v>124</v>
      </c>
      <c r="G67">
        <f>+VLOOKUP(A67,'Reuters data'!$U$4:$V$1048576,2,TRUE)</f>
        <v>15.39</v>
      </c>
      <c r="H67">
        <f>+VLOOKUP(A67,'Reuters data'!$Y$4:$Z$1048576,2,TRUE)</f>
        <v>23.55</v>
      </c>
    </row>
    <row r="68" spans="1:8" x14ac:dyDescent="0.3">
      <c r="A68" s="1">
        <f>+'Reuters data'!B69</f>
        <v>40610</v>
      </c>
      <c r="B68" s="3">
        <f t="shared" ref="B68:B131" si="1">+MONTH(A68)</f>
        <v>3</v>
      </c>
      <c r="C68">
        <f>+'Reuters data'!C69</f>
        <v>48.25</v>
      </c>
      <c r="D68">
        <f>+VLOOKUP(A68,'Reuters data'!$E$3:$F$1048576,2,TRUE)/VLOOKUP(Train_Data!A68,'Reuters data'!$M$3:$N$1048576,2)</f>
        <v>81.320578292454869</v>
      </c>
      <c r="E68">
        <f>+VLOOKUP(A68,'Reuters data'!$E$3:$G$1048576,3,TRUE)</f>
        <v>93.954311926605541</v>
      </c>
      <c r="F68" s="2">
        <f>+VLOOKUP(A68,'Reuters data'!$Q$4:$R$1048576,2,TRUE)</f>
        <v>123.6</v>
      </c>
      <c r="G68">
        <f>+VLOOKUP(A68,'Reuters data'!$U$4:$V$1048576,2,TRUE)</f>
        <v>15.31</v>
      </c>
      <c r="H68">
        <f>+VLOOKUP(A68,'Reuters data'!$Y$4:$Z$1048576,2,TRUE)</f>
        <v>23.35</v>
      </c>
    </row>
    <row r="69" spans="1:8" x14ac:dyDescent="0.3">
      <c r="A69" s="1">
        <f>+'Reuters data'!B70</f>
        <v>40611</v>
      </c>
      <c r="B69" s="3">
        <f t="shared" si="1"/>
        <v>3</v>
      </c>
      <c r="C69">
        <f>+'Reuters data'!C70</f>
        <v>47.93</v>
      </c>
      <c r="D69">
        <f>+VLOOKUP(A69,'Reuters data'!$E$3:$F$1048576,2,TRUE)/VLOOKUP(Train_Data!A69,'Reuters data'!$M$3:$N$1048576,2)</f>
        <v>83.368088013230746</v>
      </c>
      <c r="E69">
        <f>+VLOOKUP(A69,'Reuters data'!$E$3:$G$1048576,3,TRUE)</f>
        <v>94.252568807339486</v>
      </c>
      <c r="F69" s="2">
        <f>+VLOOKUP(A69,'Reuters data'!$Q$4:$R$1048576,2,TRUE)</f>
        <v>123.5</v>
      </c>
      <c r="G69">
        <f>+VLOOKUP(A69,'Reuters data'!$U$4:$V$1048576,2,TRUE)</f>
        <v>15.36</v>
      </c>
      <c r="H69">
        <f>+VLOOKUP(A69,'Reuters data'!$Y$4:$Z$1048576,2,TRUE)</f>
        <v>23.3</v>
      </c>
    </row>
    <row r="70" spans="1:8" x14ac:dyDescent="0.3">
      <c r="A70" s="1">
        <f>+'Reuters data'!B71</f>
        <v>40612</v>
      </c>
      <c r="B70" s="3">
        <f t="shared" si="1"/>
        <v>3</v>
      </c>
      <c r="C70">
        <f>+'Reuters data'!C71</f>
        <v>47.69</v>
      </c>
      <c r="D70">
        <f>+VLOOKUP(A70,'Reuters data'!$E$3:$F$1048576,2,TRUE)/VLOOKUP(Train_Data!A70,'Reuters data'!$M$3:$N$1048576,2)</f>
        <v>83.693445475638057</v>
      </c>
      <c r="E70">
        <f>+VLOOKUP(A70,'Reuters data'!$E$3:$G$1048576,3,TRUE)</f>
        <v>94.540642201834899</v>
      </c>
      <c r="F70" s="2">
        <f>+VLOOKUP(A70,'Reuters data'!$Q$4:$R$1048576,2,TRUE)</f>
        <v>123</v>
      </c>
      <c r="G70">
        <f>+VLOOKUP(A70,'Reuters data'!$U$4:$V$1048576,2,TRUE)</f>
        <v>15.3</v>
      </c>
      <c r="H70">
        <f>+VLOOKUP(A70,'Reuters data'!$Y$4:$Z$1048576,2,TRUE)</f>
        <v>22.85</v>
      </c>
    </row>
    <row r="71" spans="1:8" x14ac:dyDescent="0.3">
      <c r="A71" s="1">
        <f>+'Reuters data'!B72</f>
        <v>40613</v>
      </c>
      <c r="B71" s="3">
        <f t="shared" si="1"/>
        <v>3</v>
      </c>
      <c r="C71">
        <f>+'Reuters data'!C72</f>
        <v>47.5</v>
      </c>
      <c r="D71">
        <f>+VLOOKUP(A71,'Reuters data'!$E$3:$F$1048576,2,TRUE)/VLOOKUP(Train_Data!A71,'Reuters data'!$M$3:$N$1048576,2)</f>
        <v>81.858057093550016</v>
      </c>
      <c r="E71">
        <f>+VLOOKUP(A71,'Reuters data'!$E$3:$G$1048576,3,TRUE)</f>
        <v>94.816972477064269</v>
      </c>
      <c r="F71" s="2">
        <f>+VLOOKUP(A71,'Reuters data'!$Q$4:$R$1048576,2,TRUE)</f>
        <v>122.9</v>
      </c>
      <c r="G71">
        <f>+VLOOKUP(A71,'Reuters data'!$U$4:$V$1048576,2,TRUE)</f>
        <v>15.3</v>
      </c>
      <c r="H71">
        <f>+VLOOKUP(A71,'Reuters data'!$Y$4:$Z$1048576,2,TRUE)</f>
        <v>23.45</v>
      </c>
    </row>
    <row r="72" spans="1:8" x14ac:dyDescent="0.3">
      <c r="A72" s="1">
        <f>+'Reuters data'!B73</f>
        <v>40614</v>
      </c>
      <c r="B72" s="3">
        <f t="shared" si="1"/>
        <v>3</v>
      </c>
      <c r="C72">
        <f>+'Reuters data'!C73</f>
        <v>47.45</v>
      </c>
      <c r="D72">
        <f>+VLOOKUP(A72,'Reuters data'!$E$3:$F$1048576,2,TRUE)/VLOOKUP(Train_Data!A72,'Reuters data'!$M$3:$N$1048576,2)</f>
        <v>81.858057093550016</v>
      </c>
      <c r="E72">
        <f>+VLOOKUP(A72,'Reuters data'!$E$3:$G$1048576,3,TRUE)</f>
        <v>94.816972477064269</v>
      </c>
      <c r="F72" s="2">
        <f>+VLOOKUP(A72,'Reuters data'!$Q$4:$R$1048576,2,TRUE)</f>
        <v>122.9</v>
      </c>
      <c r="G72">
        <f>+VLOOKUP(A72,'Reuters data'!$U$4:$V$1048576,2,TRUE)</f>
        <v>15.3</v>
      </c>
      <c r="H72">
        <f>+VLOOKUP(A72,'Reuters data'!$Y$4:$Z$1048576,2,TRUE)</f>
        <v>23.45</v>
      </c>
    </row>
    <row r="73" spans="1:8" x14ac:dyDescent="0.3">
      <c r="A73" s="1">
        <f>+'Reuters data'!B74</f>
        <v>40615</v>
      </c>
      <c r="B73" s="3">
        <f t="shared" si="1"/>
        <v>3</v>
      </c>
      <c r="C73">
        <f>+'Reuters data'!C74</f>
        <v>47.43</v>
      </c>
      <c r="D73">
        <f>+VLOOKUP(A73,'Reuters data'!$E$3:$F$1048576,2,TRUE)/VLOOKUP(Train_Data!A73,'Reuters data'!$M$3:$N$1048576,2)</f>
        <v>81.858057093550016</v>
      </c>
      <c r="E73">
        <f>+VLOOKUP(A73,'Reuters data'!$E$3:$G$1048576,3,TRUE)</f>
        <v>94.816972477064269</v>
      </c>
      <c r="F73" s="2">
        <f>+VLOOKUP(A73,'Reuters data'!$Q$4:$R$1048576,2,TRUE)</f>
        <v>122.9</v>
      </c>
      <c r="G73">
        <f>+VLOOKUP(A73,'Reuters data'!$U$4:$V$1048576,2,TRUE)</f>
        <v>15.3</v>
      </c>
      <c r="H73">
        <f>+VLOOKUP(A73,'Reuters data'!$Y$4:$Z$1048576,2,TRUE)</f>
        <v>23.45</v>
      </c>
    </row>
    <row r="74" spans="1:8" x14ac:dyDescent="0.3">
      <c r="A74" s="1">
        <f>+'Reuters data'!B75</f>
        <v>40616</v>
      </c>
      <c r="B74" s="3">
        <f t="shared" si="1"/>
        <v>3</v>
      </c>
      <c r="C74">
        <f>+'Reuters data'!C75</f>
        <v>47.36</v>
      </c>
      <c r="D74">
        <f>+VLOOKUP(A74,'Reuters data'!$E$3:$F$1048576,2,TRUE)/VLOOKUP(Train_Data!A74,'Reuters data'!$M$3:$N$1048576,2)</f>
        <v>81.250893495353822</v>
      </c>
      <c r="E74">
        <f>+VLOOKUP(A74,'Reuters data'!$E$3:$G$1048576,3,TRUE)</f>
        <v>95.093761467889948</v>
      </c>
      <c r="F74" s="2">
        <f>+VLOOKUP(A74,'Reuters data'!$Q$4:$R$1048576,2,TRUE)</f>
        <v>124.5</v>
      </c>
      <c r="G74">
        <f>+VLOOKUP(A74,'Reuters data'!$U$4:$V$1048576,2,TRUE)</f>
        <v>16.02</v>
      </c>
      <c r="H74">
        <f>+VLOOKUP(A74,'Reuters data'!$Y$4:$Z$1048576,2,TRUE)</f>
        <v>24.5</v>
      </c>
    </row>
    <row r="75" spans="1:8" x14ac:dyDescent="0.3">
      <c r="A75" s="1">
        <f>+'Reuters data'!B76</f>
        <v>40617</v>
      </c>
      <c r="B75" s="3">
        <f t="shared" si="1"/>
        <v>3</v>
      </c>
      <c r="C75">
        <f>+'Reuters data'!C76</f>
        <v>47.29</v>
      </c>
      <c r="D75">
        <f>+VLOOKUP(A75,'Reuters data'!$E$3:$F$1048576,2,TRUE)/VLOOKUP(Train_Data!A75,'Reuters data'!$M$3:$N$1048576,2)</f>
        <v>77.536438982566452</v>
      </c>
      <c r="E75">
        <f>+VLOOKUP(A75,'Reuters data'!$E$3:$G$1048576,3,TRUE)</f>
        <v>95.3128440366973</v>
      </c>
      <c r="F75" s="2">
        <f>+VLOOKUP(A75,'Reuters data'!$Q$4:$R$1048576,2,TRUE)</f>
        <v>131.25</v>
      </c>
      <c r="G75">
        <f>+VLOOKUP(A75,'Reuters data'!$U$4:$V$1048576,2,TRUE)</f>
        <v>16.670000000000002</v>
      </c>
      <c r="H75">
        <f>+VLOOKUP(A75,'Reuters data'!$Y$4:$Z$1048576,2,TRUE)</f>
        <v>25</v>
      </c>
    </row>
    <row r="76" spans="1:8" x14ac:dyDescent="0.3">
      <c r="A76" s="1">
        <f>+'Reuters data'!B77</f>
        <v>40618</v>
      </c>
      <c r="B76" s="3">
        <f t="shared" si="1"/>
        <v>3</v>
      </c>
      <c r="C76">
        <f>+'Reuters data'!C77</f>
        <v>47.18</v>
      </c>
      <c r="D76">
        <f>+VLOOKUP(A76,'Reuters data'!$E$3:$F$1048576,2,TRUE)/VLOOKUP(Train_Data!A76,'Reuters data'!$M$3:$N$1048576,2)</f>
        <v>79.577008848284308</v>
      </c>
      <c r="E76">
        <f>+VLOOKUP(A76,'Reuters data'!$E$3:$G$1048576,3,TRUE)</f>
        <v>95.55220183486243</v>
      </c>
      <c r="F76" s="2">
        <f>+VLOOKUP(A76,'Reuters data'!$Q$4:$R$1048576,2,TRUE)</f>
        <v>132.75</v>
      </c>
      <c r="G76">
        <f>+VLOOKUP(A76,'Reuters data'!$U$4:$V$1048576,2,TRUE)</f>
        <v>16.71</v>
      </c>
      <c r="H76">
        <f>+VLOOKUP(A76,'Reuters data'!$Y$4:$Z$1048576,2,TRUE)</f>
        <v>25.7</v>
      </c>
    </row>
    <row r="77" spans="1:8" x14ac:dyDescent="0.3">
      <c r="A77" s="1">
        <f>+'Reuters data'!B78</f>
        <v>40619</v>
      </c>
      <c r="B77" s="3">
        <f t="shared" si="1"/>
        <v>3</v>
      </c>
      <c r="C77">
        <f>+'Reuters data'!C78</f>
        <v>47.06</v>
      </c>
      <c r="D77">
        <f>+VLOOKUP(A77,'Reuters data'!$E$3:$F$1048576,2,TRUE)/VLOOKUP(Train_Data!A77,'Reuters data'!$M$3:$N$1048576,2)</f>
        <v>81.942661531878485</v>
      </c>
      <c r="E77">
        <f>+VLOOKUP(A77,'Reuters data'!$E$3:$G$1048576,3,TRUE)</f>
        <v>95.849908256880781</v>
      </c>
      <c r="F77" s="2">
        <f>+VLOOKUP(A77,'Reuters data'!$Q$4:$R$1048576,2,TRUE)</f>
        <v>126</v>
      </c>
      <c r="G77">
        <f>+VLOOKUP(A77,'Reuters data'!$U$4:$V$1048576,2,TRUE)</f>
        <v>16.28</v>
      </c>
      <c r="H77">
        <f>+VLOOKUP(A77,'Reuters data'!$Y$4:$Z$1048576,2,TRUE)</f>
        <v>24.9</v>
      </c>
    </row>
    <row r="78" spans="1:8" x14ac:dyDescent="0.3">
      <c r="A78" s="1">
        <f>+'Reuters data'!B79</f>
        <v>40620</v>
      </c>
      <c r="B78" s="3">
        <f t="shared" si="1"/>
        <v>3</v>
      </c>
      <c r="C78">
        <f>+'Reuters data'!C79</f>
        <v>46.98</v>
      </c>
      <c r="D78">
        <f>+VLOOKUP(A78,'Reuters data'!$E$3:$F$1048576,2,TRUE)/VLOOKUP(Train_Data!A78,'Reuters data'!$M$3:$N$1048576,2)</f>
        <v>80.368227990970666</v>
      </c>
      <c r="E78">
        <f>+VLOOKUP(A78,'Reuters data'!$E$3:$G$1048576,3,TRUE)</f>
        <v>96.121100917431235</v>
      </c>
      <c r="F78" s="2">
        <f>+VLOOKUP(A78,'Reuters data'!$Q$4:$R$1048576,2,TRUE)</f>
        <v>126</v>
      </c>
      <c r="G78">
        <f>+VLOOKUP(A78,'Reuters data'!$U$4:$V$1048576,2,TRUE)</f>
        <v>16.760000000000002</v>
      </c>
      <c r="H78">
        <f>+VLOOKUP(A78,'Reuters data'!$Y$4:$Z$1048576,2,TRUE)</f>
        <v>24.25</v>
      </c>
    </row>
    <row r="79" spans="1:8" x14ac:dyDescent="0.3">
      <c r="A79" s="1">
        <f>+'Reuters data'!B80</f>
        <v>40621</v>
      </c>
      <c r="B79" s="3">
        <f t="shared" si="1"/>
        <v>3</v>
      </c>
      <c r="C79">
        <f>+'Reuters data'!C80</f>
        <v>46.94</v>
      </c>
      <c r="D79">
        <f>+VLOOKUP(A79,'Reuters data'!$E$3:$F$1048576,2,TRUE)/VLOOKUP(Train_Data!A79,'Reuters data'!$M$3:$N$1048576,2)</f>
        <v>80.368227990970666</v>
      </c>
      <c r="E79">
        <f>+VLOOKUP(A79,'Reuters data'!$E$3:$G$1048576,3,TRUE)</f>
        <v>96.121100917431235</v>
      </c>
      <c r="F79" s="2">
        <f>+VLOOKUP(A79,'Reuters data'!$Q$4:$R$1048576,2,TRUE)</f>
        <v>126</v>
      </c>
      <c r="G79">
        <f>+VLOOKUP(A79,'Reuters data'!$U$4:$V$1048576,2,TRUE)</f>
        <v>16.760000000000002</v>
      </c>
      <c r="H79">
        <f>+VLOOKUP(A79,'Reuters data'!$Y$4:$Z$1048576,2,TRUE)</f>
        <v>24.2</v>
      </c>
    </row>
    <row r="80" spans="1:8" x14ac:dyDescent="0.3">
      <c r="A80" s="1">
        <f>+'Reuters data'!B81</f>
        <v>40622</v>
      </c>
      <c r="B80" s="3">
        <f t="shared" si="1"/>
        <v>3</v>
      </c>
      <c r="C80">
        <f>+'Reuters data'!C81</f>
        <v>46.92</v>
      </c>
      <c r="D80">
        <f>+VLOOKUP(A80,'Reuters data'!$E$3:$F$1048576,2,TRUE)/VLOOKUP(Train_Data!A80,'Reuters data'!$M$3:$N$1048576,2)</f>
        <v>80.368227990970666</v>
      </c>
      <c r="E80">
        <f>+VLOOKUP(A80,'Reuters data'!$E$3:$G$1048576,3,TRUE)</f>
        <v>96.121100917431235</v>
      </c>
      <c r="F80" s="2">
        <f>+VLOOKUP(A80,'Reuters data'!$Q$4:$R$1048576,2,TRUE)</f>
        <v>126</v>
      </c>
      <c r="G80">
        <f>+VLOOKUP(A80,'Reuters data'!$U$4:$V$1048576,2,TRUE)</f>
        <v>16.760000000000002</v>
      </c>
      <c r="H80">
        <f>+VLOOKUP(A80,'Reuters data'!$Y$4:$Z$1048576,2,TRUE)</f>
        <v>24.2</v>
      </c>
    </row>
    <row r="81" spans="1:8" x14ac:dyDescent="0.3">
      <c r="A81" s="1">
        <f>+'Reuters data'!B82</f>
        <v>40623</v>
      </c>
      <c r="B81" s="3">
        <f t="shared" si="1"/>
        <v>3</v>
      </c>
      <c r="C81">
        <f>+'Reuters data'!C82</f>
        <v>46.8</v>
      </c>
      <c r="D81">
        <f>+VLOOKUP(A81,'Reuters data'!$E$3:$F$1048576,2,TRUE)/VLOOKUP(Train_Data!A81,'Reuters data'!$M$3:$N$1048576,2)</f>
        <v>80.809784900885688</v>
      </c>
      <c r="E81">
        <f>+VLOOKUP(A81,'Reuters data'!$E$3:$G$1048576,3,TRUE)</f>
        <v>96.431743119266102</v>
      </c>
      <c r="F81" s="2">
        <f>+VLOOKUP(A81,'Reuters data'!$Q$4:$R$1048576,2,TRUE)</f>
        <v>126.5</v>
      </c>
      <c r="G81">
        <f>+VLOOKUP(A81,'Reuters data'!$U$4:$V$1048576,2,TRUE)</f>
        <v>16.350000000000001</v>
      </c>
      <c r="H81">
        <f>+VLOOKUP(A81,'Reuters data'!$Y$4:$Z$1048576,2,TRUE)</f>
        <v>23.77</v>
      </c>
    </row>
    <row r="82" spans="1:8" x14ac:dyDescent="0.3">
      <c r="A82" s="1">
        <f>+'Reuters data'!B83</f>
        <v>40624</v>
      </c>
      <c r="B82" s="3">
        <f t="shared" si="1"/>
        <v>3</v>
      </c>
      <c r="C82">
        <f>+'Reuters data'!C83</f>
        <v>46.7</v>
      </c>
      <c r="D82">
        <f>+VLOOKUP(A82,'Reuters data'!$E$3:$F$1048576,2,TRUE)/VLOOKUP(Train_Data!A82,'Reuters data'!$M$3:$N$1048576,2)</f>
        <v>81.473135694669395</v>
      </c>
      <c r="E82">
        <f>+VLOOKUP(A82,'Reuters data'!$E$3:$G$1048576,3,TRUE)</f>
        <v>96.726238532110131</v>
      </c>
      <c r="F82" s="2">
        <f>+VLOOKUP(A82,'Reuters data'!$Q$4:$R$1048576,2,TRUE)</f>
        <v>126.5</v>
      </c>
      <c r="G82">
        <f>+VLOOKUP(A82,'Reuters data'!$U$4:$V$1048576,2,TRUE)</f>
        <v>16.420000000000002</v>
      </c>
      <c r="H82">
        <f>+VLOOKUP(A82,'Reuters data'!$Y$4:$Z$1048576,2,TRUE)</f>
        <v>24.15</v>
      </c>
    </row>
    <row r="83" spans="1:8" x14ac:dyDescent="0.3">
      <c r="A83" s="1">
        <f>+'Reuters data'!B84</f>
        <v>40625</v>
      </c>
      <c r="B83" s="3">
        <f t="shared" si="1"/>
        <v>3</v>
      </c>
      <c r="C83">
        <f>+'Reuters data'!C84</f>
        <v>46.63</v>
      </c>
      <c r="D83">
        <f>+VLOOKUP(A83,'Reuters data'!$E$3:$F$1048576,2,TRUE)/VLOOKUP(Train_Data!A83,'Reuters data'!$M$3:$N$1048576,2)</f>
        <v>82.055105808833972</v>
      </c>
      <c r="E83">
        <f>+VLOOKUP(A83,'Reuters data'!$E$3:$G$1048576,3,TRUE)</f>
        <v>97.035596330275254</v>
      </c>
      <c r="F83" s="2">
        <f>+VLOOKUP(A83,'Reuters data'!$Q$4:$R$1048576,2,TRUE)</f>
        <v>130.75</v>
      </c>
      <c r="G83">
        <f>+VLOOKUP(A83,'Reuters data'!$U$4:$V$1048576,2,TRUE)</f>
        <v>16.420000000000002</v>
      </c>
      <c r="H83">
        <f>+VLOOKUP(A83,'Reuters data'!$Y$4:$Z$1048576,2,TRUE)</f>
        <v>24.15</v>
      </c>
    </row>
    <row r="84" spans="1:8" x14ac:dyDescent="0.3">
      <c r="A84" s="1">
        <f>+'Reuters data'!B85</f>
        <v>40626</v>
      </c>
      <c r="B84" s="3">
        <f t="shared" si="1"/>
        <v>3</v>
      </c>
      <c r="C84">
        <f>+'Reuters data'!C85</f>
        <v>46.61</v>
      </c>
      <c r="D84">
        <f>+VLOOKUP(A84,'Reuters data'!$E$3:$F$1048576,2,TRUE)/VLOOKUP(Train_Data!A84,'Reuters data'!$M$3:$N$1048576,2)</f>
        <v>81.64820433218091</v>
      </c>
      <c r="E84">
        <f>+VLOOKUP(A84,'Reuters data'!$E$3:$G$1048576,3,TRUE)</f>
        <v>97.336146788990831</v>
      </c>
      <c r="F84" s="2">
        <f>+VLOOKUP(A84,'Reuters data'!$Q$4:$R$1048576,2,TRUE)</f>
        <v>125.75</v>
      </c>
      <c r="G84">
        <f>+VLOOKUP(A84,'Reuters data'!$U$4:$V$1048576,2,TRUE)</f>
        <v>16.059999999999999</v>
      </c>
      <c r="H84">
        <f>+VLOOKUP(A84,'Reuters data'!$Y$4:$Z$1048576,2,TRUE)</f>
        <v>24</v>
      </c>
    </row>
    <row r="85" spans="1:8" x14ac:dyDescent="0.3">
      <c r="A85" s="1">
        <f>+'Reuters data'!B86</f>
        <v>40627</v>
      </c>
      <c r="B85" s="3">
        <f t="shared" si="1"/>
        <v>3</v>
      </c>
      <c r="C85">
        <f>+'Reuters data'!C86</f>
        <v>46.51</v>
      </c>
      <c r="D85">
        <f>+VLOOKUP(A85,'Reuters data'!$E$3:$F$1048576,2,TRUE)/VLOOKUP(Train_Data!A85,'Reuters data'!$M$3:$N$1048576,2)</f>
        <v>82.089340245721189</v>
      </c>
      <c r="E85">
        <f>+VLOOKUP(A85,'Reuters data'!$E$3:$G$1048576,3,TRUE)</f>
        <v>97.630183486238536</v>
      </c>
      <c r="F85" s="2">
        <f>+VLOOKUP(A85,'Reuters data'!$Q$4:$R$1048576,2,TRUE)</f>
        <v>127</v>
      </c>
      <c r="G85">
        <f>+VLOOKUP(A85,'Reuters data'!$U$4:$V$1048576,2,TRUE)</f>
        <v>16.329999999999998</v>
      </c>
      <c r="H85">
        <f>+VLOOKUP(A85,'Reuters data'!$Y$4:$Z$1048576,2,TRUE)</f>
        <v>23.9</v>
      </c>
    </row>
    <row r="86" spans="1:8" x14ac:dyDescent="0.3">
      <c r="A86" s="1">
        <f>+'Reuters data'!B87</f>
        <v>40628</v>
      </c>
      <c r="B86" s="3">
        <f t="shared" si="1"/>
        <v>3</v>
      </c>
      <c r="C86">
        <f>+'Reuters data'!C87</f>
        <v>46.58</v>
      </c>
      <c r="D86">
        <f>+VLOOKUP(A86,'Reuters data'!$E$3:$F$1048576,2,TRUE)/VLOOKUP(Train_Data!A86,'Reuters data'!$M$3:$N$1048576,2)</f>
        <v>82.089340245721189</v>
      </c>
      <c r="E86">
        <f>+VLOOKUP(A86,'Reuters data'!$E$3:$G$1048576,3,TRUE)</f>
        <v>97.630183486238536</v>
      </c>
      <c r="F86" s="2">
        <f>+VLOOKUP(A86,'Reuters data'!$Q$4:$R$1048576,2,TRUE)</f>
        <v>127</v>
      </c>
      <c r="G86">
        <f>+VLOOKUP(A86,'Reuters data'!$U$4:$V$1048576,2,TRUE)</f>
        <v>16.329999999999998</v>
      </c>
      <c r="H86">
        <f>+VLOOKUP(A86,'Reuters data'!$Y$4:$Z$1048576,2,TRUE)</f>
        <v>23.75</v>
      </c>
    </row>
    <row r="87" spans="1:8" x14ac:dyDescent="0.3">
      <c r="A87" s="1">
        <f>+'Reuters data'!B88</f>
        <v>40629</v>
      </c>
      <c r="B87" s="3">
        <f t="shared" si="1"/>
        <v>3</v>
      </c>
      <c r="C87">
        <f>+'Reuters data'!C88</f>
        <v>46.64</v>
      </c>
      <c r="D87">
        <f>+VLOOKUP(A87,'Reuters data'!$E$3:$F$1048576,2,TRUE)/VLOOKUP(Train_Data!A87,'Reuters data'!$M$3:$N$1048576,2)</f>
        <v>82.089340245721189</v>
      </c>
      <c r="E87">
        <f>+VLOOKUP(A87,'Reuters data'!$E$3:$G$1048576,3,TRUE)</f>
        <v>97.630183486238536</v>
      </c>
      <c r="F87" s="2">
        <f>+VLOOKUP(A87,'Reuters data'!$Q$4:$R$1048576,2,TRUE)</f>
        <v>127</v>
      </c>
      <c r="G87">
        <f>+VLOOKUP(A87,'Reuters data'!$U$4:$V$1048576,2,TRUE)</f>
        <v>16.329999999999998</v>
      </c>
      <c r="H87">
        <f>+VLOOKUP(A87,'Reuters data'!$Y$4:$Z$1048576,2,TRUE)</f>
        <v>23.75</v>
      </c>
    </row>
    <row r="88" spans="1:8" x14ac:dyDescent="0.3">
      <c r="A88" s="1">
        <f>+'Reuters data'!B89</f>
        <v>40630</v>
      </c>
      <c r="B88" s="3">
        <f t="shared" si="1"/>
        <v>3</v>
      </c>
      <c r="C88">
        <f>+'Reuters data'!C89</f>
        <v>46.62</v>
      </c>
      <c r="D88">
        <f>+VLOOKUP(A88,'Reuters data'!$E$3:$F$1048576,2,TRUE)/VLOOKUP(Train_Data!A88,'Reuters data'!$M$3:$N$1048576,2)</f>
        <v>81.510934393638166</v>
      </c>
      <c r="E88">
        <f>+VLOOKUP(A88,'Reuters data'!$E$3:$G$1048576,3,TRUE)</f>
        <v>97.915871559633032</v>
      </c>
      <c r="F88" s="2">
        <f>+VLOOKUP(A88,'Reuters data'!$Q$4:$R$1048576,2,TRUE)</f>
        <v>126.25</v>
      </c>
      <c r="G88">
        <f>+VLOOKUP(A88,'Reuters data'!$U$4:$V$1048576,2,TRUE)</f>
        <v>16.79</v>
      </c>
      <c r="H88">
        <f>+VLOOKUP(A88,'Reuters data'!$Y$4:$Z$1048576,2,TRUE)</f>
        <v>24.3</v>
      </c>
    </row>
    <row r="89" spans="1:8" x14ac:dyDescent="0.3">
      <c r="A89" s="1">
        <f>+'Reuters data'!B90</f>
        <v>40631</v>
      </c>
      <c r="B89" s="3">
        <f t="shared" si="1"/>
        <v>3</v>
      </c>
      <c r="C89">
        <f>+'Reuters data'!C90</f>
        <v>46.62</v>
      </c>
      <c r="D89">
        <f>+VLOOKUP(A89,'Reuters data'!$E$3:$F$1048576,2,TRUE)/VLOOKUP(Train_Data!A89,'Reuters data'!$M$3:$N$1048576,2)</f>
        <v>81.621659933375852</v>
      </c>
      <c r="E89">
        <f>+VLOOKUP(A89,'Reuters data'!$E$3:$G$1048576,3,TRUE)</f>
        <v>98.20880733944955</v>
      </c>
      <c r="F89" s="2">
        <f>+VLOOKUP(A89,'Reuters data'!$Q$4:$R$1048576,2,TRUE)</f>
        <v>128.05000000000001</v>
      </c>
      <c r="G89">
        <f>+VLOOKUP(A89,'Reuters data'!$U$4:$V$1048576,2,TRUE)</f>
        <v>16.690000000000001</v>
      </c>
      <c r="H89">
        <f>+VLOOKUP(A89,'Reuters data'!$Y$4:$Z$1048576,2,TRUE)</f>
        <v>22.7</v>
      </c>
    </row>
    <row r="90" spans="1:8" x14ac:dyDescent="0.3">
      <c r="A90" s="1">
        <f>+'Reuters data'!B91</f>
        <v>40632</v>
      </c>
      <c r="B90" s="3">
        <f t="shared" si="1"/>
        <v>3</v>
      </c>
      <c r="C90">
        <f>+'Reuters data'!C91</f>
        <v>46.66</v>
      </c>
      <c r="D90">
        <f>+VLOOKUP(A90,'Reuters data'!$E$3:$F$1048576,2,TRUE)/VLOOKUP(Train_Data!A90,'Reuters data'!$M$3:$N$1048576,2)</f>
        <v>81.507964601769899</v>
      </c>
      <c r="E90">
        <f>+VLOOKUP(A90,'Reuters data'!$E$3:$G$1048576,3,TRUE)</f>
        <v>98.498165137614677</v>
      </c>
      <c r="F90" s="2">
        <f>+VLOOKUP(A90,'Reuters data'!$Q$4:$R$1048576,2,TRUE)</f>
        <v>128.05000000000001</v>
      </c>
      <c r="G90">
        <f>+VLOOKUP(A90,'Reuters data'!$U$4:$V$1048576,2,TRUE)</f>
        <v>16.66</v>
      </c>
      <c r="H90">
        <f>+VLOOKUP(A90,'Reuters data'!$Y$4:$Z$1048576,2,TRUE)</f>
        <v>22.35</v>
      </c>
    </row>
    <row r="91" spans="1:8" x14ac:dyDescent="0.3">
      <c r="A91" s="1">
        <f>+'Reuters data'!B92</f>
        <v>40633</v>
      </c>
      <c r="B91" s="3">
        <f t="shared" si="1"/>
        <v>3</v>
      </c>
      <c r="C91">
        <f>+'Reuters data'!C92</f>
        <v>46.86</v>
      </c>
      <c r="D91">
        <f>+VLOOKUP(A91,'Reuters data'!$E$3:$F$1048576,2,TRUE)/VLOOKUP(Train_Data!A91,'Reuters data'!$M$3:$N$1048576,2)</f>
        <v>82.85210024708789</v>
      </c>
      <c r="E91">
        <f>+VLOOKUP(A91,'Reuters data'!$E$3:$G$1048576,3,TRUE)</f>
        <v>98.812018348623852</v>
      </c>
      <c r="F91" s="2">
        <f>+VLOOKUP(A91,'Reuters data'!$Q$4:$R$1048576,2,TRUE)</f>
        <v>128.05000000000001</v>
      </c>
      <c r="G91">
        <f>+VLOOKUP(A91,'Reuters data'!$U$4:$V$1048576,2,TRUE)</f>
        <v>16.88</v>
      </c>
      <c r="H91">
        <f>+VLOOKUP(A91,'Reuters data'!$Y$4:$Z$1048576,2,TRUE)</f>
        <v>23.8</v>
      </c>
    </row>
    <row r="92" spans="1:8" x14ac:dyDescent="0.3">
      <c r="A92" s="1">
        <f>+'Reuters data'!B93</f>
        <v>40634</v>
      </c>
      <c r="B92" s="3">
        <f t="shared" si="1"/>
        <v>4</v>
      </c>
      <c r="C92">
        <f>+'Reuters data'!C93</f>
        <v>47.09</v>
      </c>
      <c r="D92">
        <f>+VLOOKUP(A92,'Reuters data'!$E$3:$F$1048576,2,TRUE)/VLOOKUP(Train_Data!A92,'Reuters data'!$M$3:$N$1048576,2)</f>
        <v>83.427045262861967</v>
      </c>
      <c r="E92">
        <f>+VLOOKUP(A92,'Reuters data'!$E$3:$G$1048576,3,TRUE)</f>
        <v>99.124678899082582</v>
      </c>
      <c r="F92" s="2">
        <f>+VLOOKUP(A92,'Reuters data'!$Q$4:$R$1048576,2,TRUE)</f>
        <v>128.05000000000001</v>
      </c>
      <c r="G92">
        <f>+VLOOKUP(A92,'Reuters data'!$U$4:$V$1048576,2,TRUE)</f>
        <v>16.75</v>
      </c>
      <c r="H92">
        <f>+VLOOKUP(A92,'Reuters data'!$Y$4:$Z$1048576,2,TRUE)</f>
        <v>24.4</v>
      </c>
    </row>
    <row r="93" spans="1:8" x14ac:dyDescent="0.3">
      <c r="A93" s="1">
        <f>+'Reuters data'!B94</f>
        <v>40635</v>
      </c>
      <c r="B93" s="3">
        <f t="shared" si="1"/>
        <v>4</v>
      </c>
      <c r="C93">
        <f>+'Reuters data'!C94</f>
        <v>47.31</v>
      </c>
      <c r="D93">
        <f>+VLOOKUP(A93,'Reuters data'!$E$3:$F$1048576,2,TRUE)/VLOOKUP(Train_Data!A93,'Reuters data'!$M$3:$N$1048576,2)</f>
        <v>83.427045262861967</v>
      </c>
      <c r="E93">
        <f>+VLOOKUP(A93,'Reuters data'!$E$3:$G$1048576,3,TRUE)</f>
        <v>99.124678899082582</v>
      </c>
      <c r="F93" s="2">
        <f>+VLOOKUP(A93,'Reuters data'!$Q$4:$R$1048576,2,TRUE)</f>
        <v>128.05000000000001</v>
      </c>
      <c r="G93">
        <f>+VLOOKUP(A93,'Reuters data'!$U$4:$V$1048576,2,TRUE)</f>
        <v>16.75</v>
      </c>
      <c r="H93">
        <f>+VLOOKUP(A93,'Reuters data'!$Y$4:$Z$1048576,2,TRUE)</f>
        <v>24.5</v>
      </c>
    </row>
    <row r="94" spans="1:8" x14ac:dyDescent="0.3">
      <c r="A94" s="1">
        <f>+'Reuters data'!B95</f>
        <v>40636</v>
      </c>
      <c r="B94" s="3">
        <f t="shared" si="1"/>
        <v>4</v>
      </c>
      <c r="C94">
        <f>+'Reuters data'!C95</f>
        <v>47.58</v>
      </c>
      <c r="D94">
        <f>+VLOOKUP(A94,'Reuters data'!$E$3:$F$1048576,2,TRUE)/VLOOKUP(Train_Data!A94,'Reuters data'!$M$3:$N$1048576,2)</f>
        <v>83.427045262861967</v>
      </c>
      <c r="E94">
        <f>+VLOOKUP(A94,'Reuters data'!$E$3:$G$1048576,3,TRUE)</f>
        <v>99.124678899082582</v>
      </c>
      <c r="F94" s="2">
        <f>+VLOOKUP(A94,'Reuters data'!$Q$4:$R$1048576,2,TRUE)</f>
        <v>128.05000000000001</v>
      </c>
      <c r="G94">
        <f>+VLOOKUP(A94,'Reuters data'!$U$4:$V$1048576,2,TRUE)</f>
        <v>16.75</v>
      </c>
      <c r="H94">
        <f>+VLOOKUP(A94,'Reuters data'!$Y$4:$Z$1048576,2,TRUE)</f>
        <v>24.5</v>
      </c>
    </row>
    <row r="95" spans="1:8" x14ac:dyDescent="0.3">
      <c r="A95" s="1">
        <f>+'Reuters data'!B96</f>
        <v>40637</v>
      </c>
      <c r="B95" s="3">
        <f t="shared" si="1"/>
        <v>4</v>
      </c>
      <c r="C95">
        <f>+'Reuters data'!C96</f>
        <v>47.79</v>
      </c>
      <c r="D95">
        <f>+VLOOKUP(A95,'Reuters data'!$E$3:$F$1048576,2,TRUE)/VLOOKUP(Train_Data!A95,'Reuters data'!$M$3:$N$1048576,2)</f>
        <v>85.145590097060065</v>
      </c>
      <c r="E95">
        <f>+VLOOKUP(A95,'Reuters data'!$E$3:$G$1048576,3,TRUE)</f>
        <v>99.451743119266069</v>
      </c>
      <c r="F95" s="2">
        <f>+VLOOKUP(A95,'Reuters data'!$Q$4:$R$1048576,2,TRUE)</f>
        <v>128.75</v>
      </c>
      <c r="G95">
        <f>+VLOOKUP(A95,'Reuters data'!$U$4:$V$1048576,2,TRUE)</f>
        <v>16.829999999999998</v>
      </c>
      <c r="H95">
        <f>+VLOOKUP(A95,'Reuters data'!$Y$4:$Z$1048576,2,TRUE)</f>
        <v>23</v>
      </c>
    </row>
    <row r="96" spans="1:8" x14ac:dyDescent="0.3">
      <c r="A96" s="1">
        <f>+'Reuters data'!B97</f>
        <v>40638</v>
      </c>
      <c r="B96" s="3">
        <f t="shared" si="1"/>
        <v>4</v>
      </c>
      <c r="C96">
        <f>+'Reuters data'!C97</f>
        <v>48</v>
      </c>
      <c r="D96">
        <f>+VLOOKUP(A96,'Reuters data'!$E$3:$F$1048576,2,TRUE)/VLOOKUP(Train_Data!A96,'Reuters data'!$M$3:$N$1048576,2)</f>
        <v>85.949367088607602</v>
      </c>
      <c r="E96">
        <f>+VLOOKUP(A96,'Reuters data'!$E$3:$G$1048576,3,TRUE)</f>
        <v>99.780550458715609</v>
      </c>
      <c r="F96" s="2">
        <f>+VLOOKUP(A96,'Reuters data'!$Q$4:$R$1048576,2,TRUE)</f>
        <v>130.47999999999999</v>
      </c>
      <c r="G96">
        <f>+VLOOKUP(A96,'Reuters data'!$U$4:$V$1048576,2,TRUE)</f>
        <v>16.62</v>
      </c>
      <c r="H96">
        <f>+VLOOKUP(A96,'Reuters data'!$Y$4:$Z$1048576,2,TRUE)</f>
        <v>22.6</v>
      </c>
    </row>
    <row r="97" spans="1:8" x14ac:dyDescent="0.3">
      <c r="A97" s="1">
        <f>+'Reuters data'!B98</f>
        <v>40639</v>
      </c>
      <c r="B97" s="3">
        <f t="shared" si="1"/>
        <v>4</v>
      </c>
      <c r="C97">
        <f>+'Reuters data'!C98</f>
        <v>48.24</v>
      </c>
      <c r="D97">
        <f>+VLOOKUP(A97,'Reuters data'!$E$3:$F$1048576,2,TRUE)/VLOOKUP(Train_Data!A97,'Reuters data'!$M$3:$N$1048576,2)</f>
        <v>85.333519397153225</v>
      </c>
      <c r="E97">
        <f>+VLOOKUP(A97,'Reuters data'!$E$3:$G$1048576,3,TRUE)</f>
        <v>100.09522935779817</v>
      </c>
      <c r="F97" s="2">
        <f>+VLOOKUP(A97,'Reuters data'!$Q$4:$R$1048576,2,TRUE)</f>
        <v>128.69999999999999</v>
      </c>
      <c r="G97">
        <f>+VLOOKUP(A97,'Reuters data'!$U$4:$V$1048576,2,TRUE)</f>
        <v>16.739999999999998</v>
      </c>
      <c r="H97">
        <f>+VLOOKUP(A97,'Reuters data'!$Y$4:$Z$1048576,2,TRUE)</f>
        <v>22.7</v>
      </c>
    </row>
    <row r="98" spans="1:8" x14ac:dyDescent="0.3">
      <c r="A98" s="1">
        <f>+'Reuters data'!B99</f>
        <v>40640</v>
      </c>
      <c r="B98" s="3">
        <f t="shared" si="1"/>
        <v>4</v>
      </c>
      <c r="C98">
        <f>+'Reuters data'!C99</f>
        <v>48.49</v>
      </c>
      <c r="D98">
        <f>+VLOOKUP(A98,'Reuters data'!$E$3:$F$1048576,2,TRUE)/VLOOKUP(Train_Data!A98,'Reuters data'!$M$3:$N$1048576,2)</f>
        <v>85.771220808278571</v>
      </c>
      <c r="E98">
        <f>+VLOOKUP(A98,'Reuters data'!$E$3:$G$1048576,3,TRUE)</f>
        <v>100.41229357798166</v>
      </c>
      <c r="F98" s="2">
        <f>+VLOOKUP(A98,'Reuters data'!$Q$4:$R$1048576,2,TRUE)</f>
        <v>128.63</v>
      </c>
      <c r="G98">
        <f>+VLOOKUP(A98,'Reuters data'!$U$4:$V$1048576,2,TRUE)</f>
        <v>16.579999999999998</v>
      </c>
      <c r="H98">
        <f>+VLOOKUP(A98,'Reuters data'!$Y$4:$Z$1048576,2,TRUE)</f>
        <v>23.05</v>
      </c>
    </row>
    <row r="99" spans="1:8" x14ac:dyDescent="0.3">
      <c r="A99" s="1">
        <f>+'Reuters data'!B100</f>
        <v>40641</v>
      </c>
      <c r="B99" s="3">
        <f t="shared" si="1"/>
        <v>4</v>
      </c>
      <c r="C99">
        <f>+'Reuters data'!C100</f>
        <v>48.8</v>
      </c>
      <c r="D99">
        <f>+VLOOKUP(A99,'Reuters data'!$E$3:$F$1048576,2,TRUE)/VLOOKUP(Train_Data!A99,'Reuters data'!$M$3:$N$1048576,2)</f>
        <v>87.477552148086758</v>
      </c>
      <c r="E99">
        <f>+VLOOKUP(A99,'Reuters data'!$E$3:$G$1048576,3,TRUE)</f>
        <v>100.7626605504587</v>
      </c>
      <c r="F99" s="2">
        <f>+VLOOKUP(A99,'Reuters data'!$Q$4:$R$1048576,2,TRUE)</f>
        <v>127.75</v>
      </c>
      <c r="G99">
        <f>+VLOOKUP(A99,'Reuters data'!$U$4:$V$1048576,2,TRUE)</f>
        <v>16.600000000000001</v>
      </c>
      <c r="H99">
        <f>+VLOOKUP(A99,'Reuters data'!$Y$4:$Z$1048576,2,TRUE)</f>
        <v>22.65</v>
      </c>
    </row>
    <row r="100" spans="1:8" x14ac:dyDescent="0.3">
      <c r="A100" s="1">
        <f>+'Reuters data'!B101</f>
        <v>40642</v>
      </c>
      <c r="B100" s="3">
        <f t="shared" si="1"/>
        <v>4</v>
      </c>
      <c r="C100">
        <f>+'Reuters data'!C101</f>
        <v>49.12</v>
      </c>
      <c r="D100">
        <f>+VLOOKUP(A100,'Reuters data'!$E$3:$F$1048576,2,TRUE)/VLOOKUP(Train_Data!A100,'Reuters data'!$M$3:$N$1048576,2)</f>
        <v>87.477552148086758</v>
      </c>
      <c r="E100">
        <f>+VLOOKUP(A100,'Reuters data'!$E$3:$G$1048576,3,TRUE)</f>
        <v>100.7626605504587</v>
      </c>
      <c r="F100" s="2">
        <f>+VLOOKUP(A100,'Reuters data'!$Q$4:$R$1048576,2,TRUE)</f>
        <v>127.75</v>
      </c>
      <c r="G100">
        <f>+VLOOKUP(A100,'Reuters data'!$U$4:$V$1048576,2,TRUE)</f>
        <v>16.600000000000001</v>
      </c>
      <c r="H100">
        <f>+VLOOKUP(A100,'Reuters data'!$Y$4:$Z$1048576,2,TRUE)</f>
        <v>22.45</v>
      </c>
    </row>
    <row r="101" spans="1:8" x14ac:dyDescent="0.3">
      <c r="A101" s="1">
        <f>+'Reuters data'!B102</f>
        <v>40643</v>
      </c>
      <c r="B101" s="3">
        <f t="shared" si="1"/>
        <v>4</v>
      </c>
      <c r="C101">
        <f>+'Reuters data'!C102</f>
        <v>49.44</v>
      </c>
      <c r="D101">
        <f>+VLOOKUP(A101,'Reuters data'!$E$3:$F$1048576,2,TRUE)/VLOOKUP(Train_Data!A101,'Reuters data'!$M$3:$N$1048576,2)</f>
        <v>87.477552148086758</v>
      </c>
      <c r="E101">
        <f>+VLOOKUP(A101,'Reuters data'!$E$3:$G$1048576,3,TRUE)</f>
        <v>100.7626605504587</v>
      </c>
      <c r="F101" s="2">
        <f>+VLOOKUP(A101,'Reuters data'!$Q$4:$R$1048576,2,TRUE)</f>
        <v>127.75</v>
      </c>
      <c r="G101">
        <f>+VLOOKUP(A101,'Reuters data'!$U$4:$V$1048576,2,TRUE)</f>
        <v>16.600000000000001</v>
      </c>
      <c r="H101">
        <f>+VLOOKUP(A101,'Reuters data'!$Y$4:$Z$1048576,2,TRUE)</f>
        <v>22.45</v>
      </c>
    </row>
    <row r="102" spans="1:8" x14ac:dyDescent="0.3">
      <c r="A102" s="1">
        <f>+'Reuters data'!B103</f>
        <v>40644</v>
      </c>
      <c r="B102" s="3">
        <f t="shared" si="1"/>
        <v>4</v>
      </c>
      <c r="C102">
        <f>+'Reuters data'!C103</f>
        <v>49.58</v>
      </c>
      <c r="D102">
        <f>+VLOOKUP(A102,'Reuters data'!$E$3:$F$1048576,2,TRUE)/VLOOKUP(Train_Data!A102,'Reuters data'!$M$3:$N$1048576,2)</f>
        <v>85.894415962311214</v>
      </c>
      <c r="E102">
        <f>+VLOOKUP(A102,'Reuters data'!$E$3:$G$1048576,3,TRUE)</f>
        <v>101.08972477064221</v>
      </c>
      <c r="F102" s="2">
        <f>+VLOOKUP(A102,'Reuters data'!$Q$4:$R$1048576,2,TRUE)</f>
        <v>128.85</v>
      </c>
      <c r="G102">
        <f>+VLOOKUP(A102,'Reuters data'!$U$4:$V$1048576,2,TRUE)</f>
        <v>16.36</v>
      </c>
      <c r="H102">
        <f>+VLOOKUP(A102,'Reuters data'!$Y$4:$Z$1048576,2,TRUE)</f>
        <v>23.6</v>
      </c>
    </row>
    <row r="103" spans="1:8" x14ac:dyDescent="0.3">
      <c r="A103" s="1">
        <f>+'Reuters data'!B104</f>
        <v>40645</v>
      </c>
      <c r="B103" s="3">
        <f t="shared" si="1"/>
        <v>4</v>
      </c>
      <c r="C103">
        <f>+'Reuters data'!C104</f>
        <v>49.84</v>
      </c>
      <c r="D103">
        <f>+VLOOKUP(A103,'Reuters data'!$E$3:$F$1048576,2,TRUE)/VLOOKUP(Train_Data!A103,'Reuters data'!$M$3:$N$1048576,2)</f>
        <v>83.531362254766506</v>
      </c>
      <c r="E103">
        <f>+VLOOKUP(A103,'Reuters data'!$E$3:$G$1048576,3,TRUE)</f>
        <v>101.38293577981651</v>
      </c>
      <c r="F103" s="2">
        <f>+VLOOKUP(A103,'Reuters data'!$Q$4:$R$1048576,2,TRUE)</f>
        <v>128.63</v>
      </c>
      <c r="G103">
        <f>+VLOOKUP(A103,'Reuters data'!$U$4:$V$1048576,2,TRUE)</f>
        <v>16.2</v>
      </c>
      <c r="H103">
        <f>+VLOOKUP(A103,'Reuters data'!$Y$4:$Z$1048576,2,TRUE)</f>
        <v>23.55</v>
      </c>
    </row>
    <row r="104" spans="1:8" x14ac:dyDescent="0.3">
      <c r="A104" s="1">
        <f>+'Reuters data'!B105</f>
        <v>40646</v>
      </c>
      <c r="B104" s="3">
        <f t="shared" si="1"/>
        <v>4</v>
      </c>
      <c r="C104">
        <f>+'Reuters data'!C105</f>
        <v>49.3</v>
      </c>
      <c r="D104">
        <f>+VLOOKUP(A104,'Reuters data'!$E$3:$F$1048576,2,TRUE)/VLOOKUP(Train_Data!A104,'Reuters data'!$M$3:$N$1048576,2)</f>
        <v>85.096952908587255</v>
      </c>
      <c r="E104">
        <f>+VLOOKUP(A104,'Reuters data'!$E$3:$G$1048576,3,TRUE)</f>
        <v>101.69550458715594</v>
      </c>
      <c r="F104" s="2">
        <f>+VLOOKUP(A104,'Reuters data'!$Q$4:$R$1048576,2,TRUE)</f>
        <v>128.13</v>
      </c>
      <c r="G104">
        <f>+VLOOKUP(A104,'Reuters data'!$U$4:$V$1048576,2,TRUE)</f>
        <v>16.25</v>
      </c>
      <c r="H104">
        <f>+VLOOKUP(A104,'Reuters data'!$Y$4:$Z$1048576,2,TRUE)</f>
        <v>23.3</v>
      </c>
    </row>
    <row r="105" spans="1:8" x14ac:dyDescent="0.3">
      <c r="A105" s="1">
        <f>+'Reuters data'!B106</f>
        <v>40647</v>
      </c>
      <c r="B105" s="3">
        <f t="shared" si="1"/>
        <v>4</v>
      </c>
      <c r="C105">
        <f>+'Reuters data'!C106</f>
        <v>49.51</v>
      </c>
      <c r="D105">
        <f>+VLOOKUP(A105,'Reuters data'!$E$3:$F$1048576,2,TRUE)/VLOOKUP(Train_Data!A105,'Reuters data'!$M$3:$N$1048576,2)</f>
        <v>84.45610160132523</v>
      </c>
      <c r="E105">
        <f>+VLOOKUP(A105,'Reuters data'!$E$3:$G$1048576,3,TRUE)</f>
        <v>102.02596330275227</v>
      </c>
      <c r="F105" s="2">
        <f>+VLOOKUP(A105,'Reuters data'!$Q$4:$R$1048576,2,TRUE)</f>
        <v>128</v>
      </c>
      <c r="G105">
        <f>+VLOOKUP(A105,'Reuters data'!$U$4:$V$1048576,2,TRUE)</f>
        <v>16.38</v>
      </c>
      <c r="H105">
        <f>+VLOOKUP(A105,'Reuters data'!$Y$4:$Z$1048576,2,TRUE)</f>
        <v>23.85</v>
      </c>
    </row>
    <row r="106" spans="1:8" x14ac:dyDescent="0.3">
      <c r="A106" s="1">
        <f>+'Reuters data'!B107</f>
        <v>40648</v>
      </c>
      <c r="B106" s="3">
        <f t="shared" si="1"/>
        <v>4</v>
      </c>
      <c r="C106">
        <f>+'Reuters data'!C107</f>
        <v>49.68</v>
      </c>
      <c r="D106">
        <f>+VLOOKUP(A106,'Reuters data'!$E$3:$F$1048576,2,TRUE)/VLOOKUP(Train_Data!A106,'Reuters data'!$M$3:$N$1048576,2)</f>
        <v>85.556864647584717</v>
      </c>
      <c r="E106">
        <f>+VLOOKUP(A106,'Reuters data'!$E$3:$G$1048576,3,TRUE)</f>
        <v>102.36311926605502</v>
      </c>
      <c r="F106" s="2">
        <f>+VLOOKUP(A106,'Reuters data'!$Q$4:$R$1048576,2,TRUE)</f>
        <v>128.75</v>
      </c>
      <c r="G106">
        <f>+VLOOKUP(A106,'Reuters data'!$U$4:$V$1048576,2,TRUE)</f>
        <v>16.690000000000001</v>
      </c>
      <c r="H106">
        <f>+VLOOKUP(A106,'Reuters data'!$Y$4:$Z$1048576,2,TRUE)</f>
        <v>23.3</v>
      </c>
    </row>
    <row r="107" spans="1:8" x14ac:dyDescent="0.3">
      <c r="A107" s="1">
        <f>+'Reuters data'!B108</f>
        <v>40649</v>
      </c>
      <c r="B107" s="3">
        <f t="shared" si="1"/>
        <v>4</v>
      </c>
      <c r="C107">
        <f>+'Reuters data'!C108</f>
        <v>49.93</v>
      </c>
      <c r="D107">
        <f>+VLOOKUP(A107,'Reuters data'!$E$3:$F$1048576,2,TRUE)/VLOOKUP(Train_Data!A107,'Reuters data'!$M$3:$N$1048576,2)</f>
        <v>85.556864647584717</v>
      </c>
      <c r="E107">
        <f>+VLOOKUP(A107,'Reuters data'!$E$3:$G$1048576,3,TRUE)</f>
        <v>102.36311926605502</v>
      </c>
      <c r="F107" s="2">
        <f>+VLOOKUP(A107,'Reuters data'!$Q$4:$R$1048576,2,TRUE)</f>
        <v>128.75</v>
      </c>
      <c r="G107">
        <f>+VLOOKUP(A107,'Reuters data'!$U$4:$V$1048576,2,TRUE)</f>
        <v>16.690000000000001</v>
      </c>
      <c r="H107">
        <f>+VLOOKUP(A107,'Reuters data'!$Y$4:$Z$1048576,2,TRUE)</f>
        <v>23.7</v>
      </c>
    </row>
    <row r="108" spans="1:8" x14ac:dyDescent="0.3">
      <c r="A108" s="1">
        <f>+'Reuters data'!B109</f>
        <v>40650</v>
      </c>
      <c r="B108" s="3">
        <f t="shared" si="1"/>
        <v>4</v>
      </c>
      <c r="C108">
        <f>+'Reuters data'!C109</f>
        <v>50.25</v>
      </c>
      <c r="D108">
        <f>+VLOOKUP(A108,'Reuters data'!$E$3:$F$1048576,2,TRUE)/VLOOKUP(Train_Data!A108,'Reuters data'!$M$3:$N$1048576,2)</f>
        <v>85.556864647584717</v>
      </c>
      <c r="E108">
        <f>+VLOOKUP(A108,'Reuters data'!$E$3:$G$1048576,3,TRUE)</f>
        <v>102.36311926605502</v>
      </c>
      <c r="F108" s="2">
        <f>+VLOOKUP(A108,'Reuters data'!$Q$4:$R$1048576,2,TRUE)</f>
        <v>128.75</v>
      </c>
      <c r="G108">
        <f>+VLOOKUP(A108,'Reuters data'!$U$4:$V$1048576,2,TRUE)</f>
        <v>16.690000000000001</v>
      </c>
      <c r="H108">
        <f>+VLOOKUP(A108,'Reuters data'!$Y$4:$Z$1048576,2,TRUE)</f>
        <v>23.7</v>
      </c>
    </row>
    <row r="109" spans="1:8" x14ac:dyDescent="0.3">
      <c r="A109" s="1">
        <f>+'Reuters data'!B110</f>
        <v>40651</v>
      </c>
      <c r="B109" s="3">
        <f t="shared" si="1"/>
        <v>4</v>
      </c>
      <c r="C109">
        <f>+'Reuters data'!C110</f>
        <v>50.52</v>
      </c>
      <c r="D109">
        <f>+VLOOKUP(A109,'Reuters data'!$E$3:$F$1048576,2,TRUE)/VLOOKUP(Train_Data!A109,'Reuters data'!$M$3:$N$1048576,2)</f>
        <v>85.448285553681842</v>
      </c>
      <c r="E109">
        <f>+VLOOKUP(A109,'Reuters data'!$E$3:$G$1048576,3,TRUE)</f>
        <v>102.70146788990824</v>
      </c>
      <c r="F109" s="2">
        <f>+VLOOKUP(A109,'Reuters data'!$Q$4:$R$1048576,2,TRUE)</f>
        <v>128.22999999999999</v>
      </c>
      <c r="G109">
        <f>+VLOOKUP(A109,'Reuters data'!$U$4:$V$1048576,2,TRUE)</f>
        <v>16.3</v>
      </c>
      <c r="H109">
        <f>+VLOOKUP(A109,'Reuters data'!$Y$4:$Z$1048576,2,TRUE)</f>
        <v>22.9</v>
      </c>
    </row>
    <row r="110" spans="1:8" x14ac:dyDescent="0.3">
      <c r="A110" s="1">
        <f>+'Reuters data'!B111</f>
        <v>40652</v>
      </c>
      <c r="B110" s="3">
        <f t="shared" si="1"/>
        <v>4</v>
      </c>
      <c r="C110">
        <f>+'Reuters data'!C111</f>
        <v>50.81</v>
      </c>
      <c r="D110">
        <f>+VLOOKUP(A110,'Reuters data'!$E$3:$F$1048576,2,TRUE)/VLOOKUP(Train_Data!A110,'Reuters data'!$M$3:$N$1048576,2)</f>
        <v>84.638995465643532</v>
      </c>
      <c r="E110">
        <f>+VLOOKUP(A110,'Reuters data'!$E$3:$G$1048576,3,TRUE)</f>
        <v>103.05055045871561</v>
      </c>
      <c r="F110" s="2">
        <f>+VLOOKUP(A110,'Reuters data'!$Q$4:$R$1048576,2,TRUE)</f>
        <v>127.75</v>
      </c>
      <c r="G110">
        <f>+VLOOKUP(A110,'Reuters data'!$U$4:$V$1048576,2,TRUE)</f>
        <v>16.41</v>
      </c>
      <c r="H110">
        <f>+VLOOKUP(A110,'Reuters data'!$Y$4:$Z$1048576,2,TRUE)</f>
        <v>22.9</v>
      </c>
    </row>
    <row r="111" spans="1:8" x14ac:dyDescent="0.3">
      <c r="A111" s="1">
        <f>+'Reuters data'!B112</f>
        <v>40653</v>
      </c>
      <c r="B111" s="3">
        <f t="shared" si="1"/>
        <v>4</v>
      </c>
      <c r="C111">
        <f>+'Reuters data'!C112</f>
        <v>51.13</v>
      </c>
      <c r="D111">
        <f>+VLOOKUP(A111,'Reuters data'!$E$3:$F$1048576,2,TRUE)/VLOOKUP(Train_Data!A111,'Reuters data'!$M$3:$N$1048576,2)</f>
        <v>85.307893649262979</v>
      </c>
      <c r="E111">
        <f>+VLOOKUP(A111,'Reuters data'!$E$3:$G$1048576,3,TRUE)</f>
        <v>103.40651376146789</v>
      </c>
      <c r="F111" s="2">
        <f>+VLOOKUP(A111,'Reuters data'!$Q$4:$R$1048576,2,TRUE)</f>
        <v>127.73</v>
      </c>
      <c r="G111">
        <f>+VLOOKUP(A111,'Reuters data'!$U$4:$V$1048576,2,TRUE)</f>
        <v>16.62</v>
      </c>
      <c r="H111">
        <f>+VLOOKUP(A111,'Reuters data'!$Y$4:$Z$1048576,2,TRUE)</f>
        <v>22</v>
      </c>
    </row>
    <row r="112" spans="1:8" x14ac:dyDescent="0.3">
      <c r="A112" s="1">
        <f>+'Reuters data'!B113</f>
        <v>40654</v>
      </c>
      <c r="B112" s="3">
        <f t="shared" si="1"/>
        <v>4</v>
      </c>
      <c r="C112">
        <f>+'Reuters data'!C113</f>
        <v>51.47</v>
      </c>
      <c r="D112">
        <f>+VLOOKUP(A112,'Reuters data'!$E$3:$F$1048576,2,TRUE)/VLOOKUP(Train_Data!A112,'Reuters data'!$M$3:$N$1048576,2)</f>
        <v>85.210638444093178</v>
      </c>
      <c r="E112">
        <f>+VLOOKUP(A112,'Reuters data'!$E$3:$G$1048576,3,TRUE)</f>
        <v>103.77027522935779</v>
      </c>
      <c r="F112" s="2">
        <f>+VLOOKUP(A112,'Reuters data'!$Q$4:$R$1048576,2,TRUE)</f>
        <v>127.78</v>
      </c>
      <c r="G112">
        <f>+VLOOKUP(A112,'Reuters data'!$U$4:$V$1048576,2,TRUE)</f>
        <v>16.5</v>
      </c>
      <c r="H112">
        <f>+VLOOKUP(A112,'Reuters data'!$Y$4:$Z$1048576,2,TRUE)</f>
        <v>22.4</v>
      </c>
    </row>
    <row r="113" spans="1:8" x14ac:dyDescent="0.3">
      <c r="A113" s="1">
        <f>+'Reuters data'!B114</f>
        <v>40655</v>
      </c>
      <c r="B113" s="3">
        <f t="shared" si="1"/>
        <v>4</v>
      </c>
      <c r="C113">
        <f>+'Reuters data'!C114</f>
        <v>51.85</v>
      </c>
      <c r="D113">
        <f>+VLOOKUP(A113,'Reuters data'!$E$3:$F$1048576,2,TRUE)/VLOOKUP(Train_Data!A113,'Reuters data'!$M$3:$N$1048576,2)</f>
        <v>85.18722088629336</v>
      </c>
      <c r="E113">
        <f>+VLOOKUP(A113,'Reuters data'!$E$3:$G$1048576,3,TRUE)</f>
        <v>103.77027522935779</v>
      </c>
      <c r="F113" s="2">
        <f>+VLOOKUP(A113,'Reuters data'!$Q$4:$R$1048576,2,TRUE)</f>
        <v>127.78</v>
      </c>
      <c r="G113">
        <f>+VLOOKUP(A113,'Reuters data'!$U$4:$V$1048576,2,TRUE)</f>
        <v>16.5</v>
      </c>
      <c r="H113">
        <f>+VLOOKUP(A113,'Reuters data'!$Y$4:$Z$1048576,2,TRUE)</f>
        <v>22.5</v>
      </c>
    </row>
    <row r="114" spans="1:8" x14ac:dyDescent="0.3">
      <c r="A114" s="1">
        <f>+'Reuters data'!B115</f>
        <v>40656</v>
      </c>
      <c r="B114" s="3">
        <f t="shared" si="1"/>
        <v>4</v>
      </c>
      <c r="C114">
        <f>+'Reuters data'!C115</f>
        <v>52.24</v>
      </c>
      <c r="D114">
        <f>+VLOOKUP(A114,'Reuters data'!$E$3:$F$1048576,2,TRUE)/VLOOKUP(Train_Data!A114,'Reuters data'!$M$3:$N$1048576,2)</f>
        <v>85.18722088629336</v>
      </c>
      <c r="E114">
        <f>+VLOOKUP(A114,'Reuters data'!$E$3:$G$1048576,3,TRUE)</f>
        <v>103.77027522935779</v>
      </c>
      <c r="F114" s="2">
        <f>+VLOOKUP(A114,'Reuters data'!$Q$4:$R$1048576,2,TRUE)</f>
        <v>127.78</v>
      </c>
      <c r="G114">
        <f>+VLOOKUP(A114,'Reuters data'!$U$4:$V$1048576,2,TRUE)</f>
        <v>16.5</v>
      </c>
      <c r="H114">
        <f>+VLOOKUP(A114,'Reuters data'!$Y$4:$Z$1048576,2,TRUE)</f>
        <v>22.5</v>
      </c>
    </row>
    <row r="115" spans="1:8" x14ac:dyDescent="0.3">
      <c r="A115" s="1">
        <f>+'Reuters data'!B116</f>
        <v>40657</v>
      </c>
      <c r="B115" s="3">
        <f t="shared" si="1"/>
        <v>4</v>
      </c>
      <c r="C115">
        <f>+'Reuters data'!C116</f>
        <v>52.66</v>
      </c>
      <c r="D115">
        <f>+VLOOKUP(A115,'Reuters data'!$E$3:$F$1048576,2,TRUE)/VLOOKUP(Train_Data!A115,'Reuters data'!$M$3:$N$1048576,2)</f>
        <v>85.18722088629336</v>
      </c>
      <c r="E115">
        <f>+VLOOKUP(A115,'Reuters data'!$E$3:$G$1048576,3,TRUE)</f>
        <v>103.77027522935779</v>
      </c>
      <c r="F115" s="2">
        <f>+VLOOKUP(A115,'Reuters data'!$Q$4:$R$1048576,2,TRUE)</f>
        <v>127.78</v>
      </c>
      <c r="G115">
        <f>+VLOOKUP(A115,'Reuters data'!$U$4:$V$1048576,2,TRUE)</f>
        <v>16.5</v>
      </c>
      <c r="H115">
        <f>+VLOOKUP(A115,'Reuters data'!$Y$4:$Z$1048576,2,TRUE)</f>
        <v>22.5</v>
      </c>
    </row>
    <row r="116" spans="1:8" x14ac:dyDescent="0.3">
      <c r="A116" s="1">
        <f>+'Reuters data'!B117</f>
        <v>40658</v>
      </c>
      <c r="B116" s="3">
        <f t="shared" si="1"/>
        <v>4</v>
      </c>
      <c r="C116">
        <f>+'Reuters data'!C117</f>
        <v>53.09</v>
      </c>
      <c r="D116">
        <f>+VLOOKUP(A116,'Reuters data'!$E$3:$F$1048576,2,TRUE)/VLOOKUP(Train_Data!A116,'Reuters data'!$M$3:$N$1048576,2)</f>
        <v>84.820632416489474</v>
      </c>
      <c r="E116">
        <f>+VLOOKUP(A116,'Reuters data'!$E$3:$G$1048576,3,TRUE)</f>
        <v>104.13449541284403</v>
      </c>
      <c r="F116" s="2">
        <f>+VLOOKUP(A116,'Reuters data'!$Q$4:$R$1048576,2,TRUE)</f>
        <v>127.78</v>
      </c>
      <c r="G116">
        <f>+VLOOKUP(A116,'Reuters data'!$U$4:$V$1048576,2,TRUE)</f>
        <v>16.5</v>
      </c>
      <c r="H116">
        <f>+VLOOKUP(A116,'Reuters data'!$Y$4:$Z$1048576,2,TRUE)</f>
        <v>22.5</v>
      </c>
    </row>
    <row r="117" spans="1:8" x14ac:dyDescent="0.3">
      <c r="A117" s="1">
        <f>+'Reuters data'!B118</f>
        <v>40659</v>
      </c>
      <c r="B117" s="3">
        <f t="shared" si="1"/>
        <v>4</v>
      </c>
      <c r="C117">
        <f>+'Reuters data'!C118</f>
        <v>53.41</v>
      </c>
      <c r="D117">
        <f>+VLOOKUP(A117,'Reuters data'!$E$3:$F$1048576,2,TRUE)/VLOOKUP(Train_Data!A117,'Reuters data'!$M$3:$N$1048576,2)</f>
        <v>84.783499521923233</v>
      </c>
      <c r="E117">
        <f>+VLOOKUP(A117,'Reuters data'!$E$3:$G$1048576,3,TRUE)</f>
        <v>104.50963302752291</v>
      </c>
      <c r="F117" s="2">
        <f>+VLOOKUP(A117,'Reuters data'!$Q$4:$R$1048576,2,TRUE)</f>
        <v>127.75</v>
      </c>
      <c r="G117">
        <f>+VLOOKUP(A117,'Reuters data'!$U$4:$V$1048576,2,TRUE)</f>
        <v>16.52</v>
      </c>
      <c r="H117">
        <f>+VLOOKUP(A117,'Reuters data'!$Y$4:$Z$1048576,2,TRUE)</f>
        <v>21.4</v>
      </c>
    </row>
    <row r="118" spans="1:8" x14ac:dyDescent="0.3">
      <c r="A118" s="1">
        <f>+'Reuters data'!B119</f>
        <v>40660</v>
      </c>
      <c r="B118" s="3">
        <f t="shared" si="1"/>
        <v>4</v>
      </c>
      <c r="C118">
        <f>+'Reuters data'!C119</f>
        <v>53.73</v>
      </c>
      <c r="D118">
        <f>+VLOOKUP(A118,'Reuters data'!$E$3:$F$1048576,2,TRUE)/VLOOKUP(Train_Data!A118,'Reuters data'!$M$3:$N$1048576,2)</f>
        <v>84.684623714131021</v>
      </c>
      <c r="E118">
        <f>+VLOOKUP(A118,'Reuters data'!$E$3:$G$1048576,3,TRUE)</f>
        <v>104.87009174311925</v>
      </c>
      <c r="F118" s="2">
        <f>+VLOOKUP(A118,'Reuters data'!$Q$4:$R$1048576,2,TRUE)</f>
        <v>127.7</v>
      </c>
      <c r="G118">
        <f>+VLOOKUP(A118,'Reuters data'!$U$4:$V$1048576,2,TRUE)</f>
        <v>16.61</v>
      </c>
      <c r="H118">
        <f>+VLOOKUP(A118,'Reuters data'!$Y$4:$Z$1048576,2,TRUE)</f>
        <v>21.55</v>
      </c>
    </row>
    <row r="119" spans="1:8" x14ac:dyDescent="0.3">
      <c r="A119" s="1">
        <f>+'Reuters data'!B120</f>
        <v>40661</v>
      </c>
      <c r="B119" s="3">
        <f t="shared" si="1"/>
        <v>4</v>
      </c>
      <c r="C119">
        <f>+'Reuters data'!C120</f>
        <v>54.01</v>
      </c>
      <c r="D119">
        <f>+VLOOKUP(A119,'Reuters data'!$E$3:$F$1048576,2,TRUE)/VLOOKUP(Train_Data!A119,'Reuters data'!$M$3:$N$1048576,2)</f>
        <v>84.347591418162196</v>
      </c>
      <c r="E119">
        <f>+VLOOKUP(A119,'Reuters data'!$E$3:$G$1048576,3,TRUE)</f>
        <v>105.22715596330274</v>
      </c>
      <c r="F119" s="2">
        <f>+VLOOKUP(A119,'Reuters data'!$Q$4:$R$1048576,2,TRUE)</f>
        <v>127.75</v>
      </c>
      <c r="G119">
        <f>+VLOOKUP(A119,'Reuters data'!$U$4:$V$1048576,2,TRUE)</f>
        <v>16.77</v>
      </c>
      <c r="H119">
        <f>+VLOOKUP(A119,'Reuters data'!$Y$4:$Z$1048576,2,TRUE)</f>
        <v>22.9</v>
      </c>
    </row>
    <row r="120" spans="1:8" x14ac:dyDescent="0.3">
      <c r="A120" s="1">
        <f>+'Reuters data'!B121</f>
        <v>40662</v>
      </c>
      <c r="B120" s="3">
        <f t="shared" si="1"/>
        <v>4</v>
      </c>
      <c r="C120">
        <f>+'Reuters data'!C121</f>
        <v>54.31</v>
      </c>
      <c r="D120">
        <f>+VLOOKUP(A120,'Reuters data'!$E$3:$F$1048576,2,TRUE)/VLOOKUP(Train_Data!A120,'Reuters data'!$M$3:$N$1048576,2)</f>
        <v>85.066558551253465</v>
      </c>
      <c r="E120">
        <f>+VLOOKUP(A120,'Reuters data'!$E$3:$G$1048576,3,TRUE)</f>
        <v>105.5969724770642</v>
      </c>
      <c r="F120" s="2">
        <f>+VLOOKUP(A120,'Reuters data'!$Q$4:$R$1048576,2,TRUE)</f>
        <v>127.75</v>
      </c>
      <c r="G120">
        <f>+VLOOKUP(A120,'Reuters data'!$U$4:$V$1048576,2,TRUE)</f>
        <v>16.7</v>
      </c>
      <c r="H120">
        <f>+VLOOKUP(A120,'Reuters data'!$Y$4:$Z$1048576,2,TRUE)</f>
        <v>22.9</v>
      </c>
    </row>
    <row r="121" spans="1:8" x14ac:dyDescent="0.3">
      <c r="A121" s="1">
        <f>+'Reuters data'!B122</f>
        <v>40663</v>
      </c>
      <c r="B121" s="3">
        <f t="shared" si="1"/>
        <v>4</v>
      </c>
      <c r="C121">
        <f>+'Reuters data'!C122</f>
        <v>54.66</v>
      </c>
      <c r="D121">
        <f>+VLOOKUP(A121,'Reuters data'!$E$3:$F$1048576,2,TRUE)/VLOOKUP(Train_Data!A121,'Reuters data'!$M$3:$N$1048576,2)</f>
        <v>85.066558551253465</v>
      </c>
      <c r="E121">
        <f>+VLOOKUP(A121,'Reuters data'!$E$3:$G$1048576,3,TRUE)</f>
        <v>105.5969724770642</v>
      </c>
      <c r="F121" s="2">
        <f>+VLOOKUP(A121,'Reuters data'!$Q$4:$R$1048576,2,TRUE)</f>
        <v>127.75</v>
      </c>
      <c r="G121">
        <f>+VLOOKUP(A121,'Reuters data'!$U$4:$V$1048576,2,TRUE)</f>
        <v>16.7</v>
      </c>
      <c r="H121">
        <f>+VLOOKUP(A121,'Reuters data'!$Y$4:$Z$1048576,2,TRUE)</f>
        <v>22.9</v>
      </c>
    </row>
    <row r="122" spans="1:8" x14ac:dyDescent="0.3">
      <c r="A122" s="1">
        <f>+'Reuters data'!B123</f>
        <v>40664</v>
      </c>
      <c r="B122" s="3">
        <f t="shared" si="1"/>
        <v>5</v>
      </c>
      <c r="C122">
        <f>+'Reuters data'!C123</f>
        <v>54.91</v>
      </c>
      <c r="D122">
        <f>+VLOOKUP(A122,'Reuters data'!$E$3:$F$1048576,2,TRUE)/VLOOKUP(Train_Data!A122,'Reuters data'!$M$3:$N$1048576,2)</f>
        <v>85.066558551253465</v>
      </c>
      <c r="E122">
        <f>+VLOOKUP(A122,'Reuters data'!$E$3:$G$1048576,3,TRUE)</f>
        <v>105.5969724770642</v>
      </c>
      <c r="F122" s="2">
        <f>+VLOOKUP(A122,'Reuters data'!$Q$4:$R$1048576,2,TRUE)</f>
        <v>127.75</v>
      </c>
      <c r="G122">
        <f>+VLOOKUP(A122,'Reuters data'!$U$4:$V$1048576,2,TRUE)</f>
        <v>16.7</v>
      </c>
      <c r="H122">
        <f>+VLOOKUP(A122,'Reuters data'!$Y$4:$Z$1048576,2,TRUE)</f>
        <v>22.9</v>
      </c>
    </row>
    <row r="123" spans="1:8" x14ac:dyDescent="0.3">
      <c r="A123" s="1">
        <f>+'Reuters data'!B124</f>
        <v>40665</v>
      </c>
      <c r="B123" s="3">
        <f t="shared" si="1"/>
        <v>5</v>
      </c>
      <c r="C123">
        <f>+'Reuters data'!C124</f>
        <v>55.24</v>
      </c>
      <c r="D123">
        <f>+VLOOKUP(A123,'Reuters data'!$E$3:$F$1048576,2,TRUE)/VLOOKUP(Train_Data!A123,'Reuters data'!$M$3:$N$1048576,2)</f>
        <v>84.403669724770651</v>
      </c>
      <c r="E123">
        <f>+VLOOKUP(A123,'Reuters data'!$E$3:$G$1048576,3,TRUE)</f>
        <v>105.94357798165136</v>
      </c>
      <c r="F123" s="2">
        <f>+VLOOKUP(A123,'Reuters data'!$Q$4:$R$1048576,2,TRUE)</f>
        <v>127.75</v>
      </c>
      <c r="G123">
        <f>+VLOOKUP(A123,'Reuters data'!$U$4:$V$1048576,2,TRUE)</f>
        <v>17.03</v>
      </c>
      <c r="H123">
        <f>+VLOOKUP(A123,'Reuters data'!$Y$4:$Z$1048576,2,TRUE)</f>
        <v>23.25</v>
      </c>
    </row>
    <row r="124" spans="1:8" x14ac:dyDescent="0.3">
      <c r="A124" s="1">
        <f>+'Reuters data'!B125</f>
        <v>40666</v>
      </c>
      <c r="B124" s="3">
        <f t="shared" si="1"/>
        <v>5</v>
      </c>
      <c r="C124">
        <f>+'Reuters data'!C125</f>
        <v>55.48</v>
      </c>
      <c r="D124">
        <f>+VLOOKUP(A124,'Reuters data'!$E$3:$F$1048576,2,TRUE)/VLOOKUP(Train_Data!A124,'Reuters data'!$M$3:$N$1048576,2)</f>
        <v>82.591393497909081</v>
      </c>
      <c r="E124">
        <f>+VLOOKUP(A124,'Reuters data'!$E$3:$G$1048576,3,TRUE)</f>
        <v>106.27871559633027</v>
      </c>
      <c r="F124" s="2">
        <f>+VLOOKUP(A124,'Reuters data'!$Q$4:$R$1048576,2,TRUE)</f>
        <v>127.55</v>
      </c>
      <c r="G124">
        <f>+VLOOKUP(A124,'Reuters data'!$U$4:$V$1048576,2,TRUE)</f>
        <v>16.809999999999999</v>
      </c>
      <c r="H124">
        <f>+VLOOKUP(A124,'Reuters data'!$Y$4:$Z$1048576,2,TRUE)</f>
        <v>22</v>
      </c>
    </row>
    <row r="125" spans="1:8" x14ac:dyDescent="0.3">
      <c r="A125" s="1">
        <f>+'Reuters data'!B126</f>
        <v>40667</v>
      </c>
      <c r="B125" s="3">
        <f t="shared" si="1"/>
        <v>5</v>
      </c>
      <c r="C125">
        <f>+'Reuters data'!C126</f>
        <v>55.71</v>
      </c>
      <c r="D125">
        <f>+VLOOKUP(A125,'Reuters data'!$E$3:$F$1048576,2,TRUE)/VLOOKUP(Train_Data!A125,'Reuters data'!$M$3:$N$1048576,2)</f>
        <v>81.769111395992169</v>
      </c>
      <c r="E125">
        <f>+VLOOKUP(A125,'Reuters data'!$E$3:$G$1048576,3,TRUE)</f>
        <v>106.57522935779818</v>
      </c>
      <c r="F125" s="2">
        <f>+VLOOKUP(A125,'Reuters data'!$Q$4:$R$1048576,2,TRUE)</f>
        <v>128.1</v>
      </c>
      <c r="G125">
        <f>+VLOOKUP(A125,'Reuters data'!$U$4:$V$1048576,2,TRUE)</f>
        <v>16.7</v>
      </c>
      <c r="H125">
        <f>+VLOOKUP(A125,'Reuters data'!$Y$4:$Z$1048576,2,TRUE)</f>
        <v>22.35</v>
      </c>
    </row>
    <row r="126" spans="1:8" x14ac:dyDescent="0.3">
      <c r="A126" s="1">
        <f>+'Reuters data'!B127</f>
        <v>40668</v>
      </c>
      <c r="B126" s="3">
        <f t="shared" si="1"/>
        <v>5</v>
      </c>
      <c r="C126">
        <f>+'Reuters data'!C127</f>
        <v>55.93</v>
      </c>
      <c r="D126">
        <f>+VLOOKUP(A126,'Reuters data'!$E$3:$F$1048576,2,TRUE)/VLOOKUP(Train_Data!A126,'Reuters data'!$M$3:$N$1048576,2)</f>
        <v>76.214059705599112</v>
      </c>
      <c r="E126">
        <f>+VLOOKUP(A126,'Reuters data'!$E$3:$G$1048576,3,TRUE)</f>
        <v>106.75972477064219</v>
      </c>
      <c r="F126" s="2">
        <f>+VLOOKUP(A126,'Reuters data'!$Q$4:$R$1048576,2,TRUE)</f>
        <v>127.93</v>
      </c>
      <c r="G126">
        <f>+VLOOKUP(A126,'Reuters data'!$U$4:$V$1048576,2,TRUE)</f>
        <v>16.579999999999998</v>
      </c>
      <c r="H126">
        <f>+VLOOKUP(A126,'Reuters data'!$Y$4:$Z$1048576,2,TRUE)</f>
        <v>21.95</v>
      </c>
    </row>
    <row r="127" spans="1:8" x14ac:dyDescent="0.3">
      <c r="A127" s="1">
        <f>+'Reuters data'!B128</f>
        <v>40669</v>
      </c>
      <c r="B127" s="3">
        <f t="shared" si="1"/>
        <v>5</v>
      </c>
      <c r="C127">
        <f>+'Reuters data'!C128</f>
        <v>56.23</v>
      </c>
      <c r="D127">
        <f>+VLOOKUP(A127,'Reuters data'!$E$3:$F$1048576,2,TRUE)/VLOOKUP(Train_Data!A127,'Reuters data'!$M$3:$N$1048576,2)</f>
        <v>76.272015655577292</v>
      </c>
      <c r="E127">
        <f>+VLOOKUP(A127,'Reuters data'!$E$3:$G$1048576,3,TRUE)</f>
        <v>106.92220183486238</v>
      </c>
      <c r="F127" s="2">
        <f>+VLOOKUP(A127,'Reuters data'!$Q$4:$R$1048576,2,TRUE)</f>
        <v>126.18</v>
      </c>
      <c r="G127">
        <f>+VLOOKUP(A127,'Reuters data'!$U$4:$V$1048576,2,TRUE)</f>
        <v>16.66</v>
      </c>
      <c r="H127">
        <f>+VLOOKUP(A127,'Reuters data'!$Y$4:$Z$1048576,2,TRUE)</f>
        <v>22.7</v>
      </c>
    </row>
    <row r="128" spans="1:8" x14ac:dyDescent="0.3">
      <c r="A128" s="1">
        <f>+'Reuters data'!B129</f>
        <v>40670</v>
      </c>
      <c r="B128" s="3">
        <f t="shared" si="1"/>
        <v>5</v>
      </c>
      <c r="C128">
        <f>+'Reuters data'!C129</f>
        <v>56.63</v>
      </c>
      <c r="D128">
        <f>+VLOOKUP(A128,'Reuters data'!$E$3:$F$1048576,2,TRUE)/VLOOKUP(Train_Data!A128,'Reuters data'!$M$3:$N$1048576,2)</f>
        <v>76.272015655577292</v>
      </c>
      <c r="E128">
        <f>+VLOOKUP(A128,'Reuters data'!$E$3:$G$1048576,3,TRUE)</f>
        <v>106.92220183486238</v>
      </c>
      <c r="F128" s="2">
        <f>+VLOOKUP(A128,'Reuters data'!$Q$4:$R$1048576,2,TRUE)</f>
        <v>126.18</v>
      </c>
      <c r="G128">
        <f>+VLOOKUP(A128,'Reuters data'!$U$4:$V$1048576,2,TRUE)</f>
        <v>16.66</v>
      </c>
      <c r="H128">
        <f>+VLOOKUP(A128,'Reuters data'!$Y$4:$Z$1048576,2,TRUE)</f>
        <v>22.6</v>
      </c>
    </row>
    <row r="129" spans="1:8" x14ac:dyDescent="0.3">
      <c r="A129" s="1">
        <f>+'Reuters data'!B130</f>
        <v>40671</v>
      </c>
      <c r="B129" s="3">
        <f t="shared" si="1"/>
        <v>5</v>
      </c>
      <c r="C129">
        <f>+'Reuters data'!C130</f>
        <v>57.04</v>
      </c>
      <c r="D129">
        <f>+VLOOKUP(A129,'Reuters data'!$E$3:$F$1048576,2,TRUE)/VLOOKUP(Train_Data!A129,'Reuters data'!$M$3:$N$1048576,2)</f>
        <v>76.272015655577292</v>
      </c>
      <c r="E129">
        <f>+VLOOKUP(A129,'Reuters data'!$E$3:$G$1048576,3,TRUE)</f>
        <v>106.92220183486238</v>
      </c>
      <c r="F129" s="2">
        <f>+VLOOKUP(A129,'Reuters data'!$Q$4:$R$1048576,2,TRUE)</f>
        <v>126.18</v>
      </c>
      <c r="G129">
        <f>+VLOOKUP(A129,'Reuters data'!$U$4:$V$1048576,2,TRUE)</f>
        <v>16.66</v>
      </c>
      <c r="H129">
        <f>+VLOOKUP(A129,'Reuters data'!$Y$4:$Z$1048576,2,TRUE)</f>
        <v>22.6</v>
      </c>
    </row>
    <row r="130" spans="1:8" x14ac:dyDescent="0.3">
      <c r="A130" s="1">
        <f>+'Reuters data'!B131</f>
        <v>40672</v>
      </c>
      <c r="B130" s="3">
        <f t="shared" si="1"/>
        <v>5</v>
      </c>
      <c r="C130">
        <f>+'Reuters data'!C131</f>
        <v>57.39</v>
      </c>
      <c r="D130">
        <f>+VLOOKUP(A130,'Reuters data'!$E$3:$F$1048576,2,TRUE)/VLOOKUP(Train_Data!A130,'Reuters data'!$M$3:$N$1048576,2)</f>
        <v>80.699066982314449</v>
      </c>
      <c r="E130">
        <f>+VLOOKUP(A130,'Reuters data'!$E$3:$G$1048576,3,TRUE)</f>
        <v>107.14651376146789</v>
      </c>
      <c r="F130" s="2">
        <f>+VLOOKUP(A130,'Reuters data'!$Q$4:$R$1048576,2,TRUE)</f>
        <v>127.93</v>
      </c>
      <c r="G130">
        <f>+VLOOKUP(A130,'Reuters data'!$U$4:$V$1048576,2,TRUE)</f>
        <v>16.63</v>
      </c>
      <c r="H130">
        <f>+VLOOKUP(A130,'Reuters data'!$Y$4:$Z$1048576,2,TRUE)</f>
        <v>22.75</v>
      </c>
    </row>
    <row r="131" spans="1:8" x14ac:dyDescent="0.3">
      <c r="A131" s="1">
        <f>+'Reuters data'!B132</f>
        <v>40673</v>
      </c>
      <c r="B131" s="3">
        <f t="shared" si="1"/>
        <v>5</v>
      </c>
      <c r="C131">
        <f>+'Reuters data'!C132</f>
        <v>57.76</v>
      </c>
      <c r="D131">
        <f>+VLOOKUP(A131,'Reuters data'!$E$3:$F$1048576,2,TRUE)/VLOOKUP(Train_Data!A131,'Reuters data'!$M$3:$N$1048576,2)</f>
        <v>81.653477717617648</v>
      </c>
      <c r="E131">
        <f>+VLOOKUP(A131,'Reuters data'!$E$3:$G$1048576,3,TRUE)</f>
        <v>107.38724770642202</v>
      </c>
      <c r="F131" s="2">
        <f>+VLOOKUP(A131,'Reuters data'!$Q$4:$R$1048576,2,TRUE)</f>
        <v>123.25</v>
      </c>
      <c r="G131">
        <f>+VLOOKUP(A131,'Reuters data'!$U$4:$V$1048576,2,TRUE)</f>
        <v>16.559999999999999</v>
      </c>
      <c r="H131">
        <f>+VLOOKUP(A131,'Reuters data'!$Y$4:$Z$1048576,2,TRUE)</f>
        <v>23.4</v>
      </c>
    </row>
    <row r="132" spans="1:8" x14ac:dyDescent="0.3">
      <c r="A132" s="1">
        <f>+'Reuters data'!B133</f>
        <v>40674</v>
      </c>
      <c r="B132" s="3">
        <f t="shared" ref="B132:B195" si="2">+MONTH(A132)</f>
        <v>5</v>
      </c>
      <c r="C132">
        <f>+'Reuters data'!C133</f>
        <v>58</v>
      </c>
      <c r="D132">
        <f>+VLOOKUP(A132,'Reuters data'!$E$3:$F$1048576,2,TRUE)/VLOOKUP(Train_Data!A132,'Reuters data'!$M$3:$N$1048576,2)</f>
        <v>79.30257132793237</v>
      </c>
      <c r="E132">
        <f>+VLOOKUP(A132,'Reuters data'!$E$3:$G$1048576,3,TRUE)</f>
        <v>107.587247706422</v>
      </c>
      <c r="F132" s="2">
        <f>+VLOOKUP(A132,'Reuters data'!$Q$4:$R$1048576,2,TRUE)</f>
        <v>124.65</v>
      </c>
      <c r="G132">
        <f>+VLOOKUP(A132,'Reuters data'!$U$4:$V$1048576,2,TRUE)</f>
        <v>16.440000000000001</v>
      </c>
      <c r="H132">
        <f>+VLOOKUP(A132,'Reuters data'!$Y$4:$Z$1048576,2,TRUE)</f>
        <v>23.55</v>
      </c>
    </row>
    <row r="133" spans="1:8" x14ac:dyDescent="0.3">
      <c r="A133" s="1">
        <f>+'Reuters data'!B134</f>
        <v>40675</v>
      </c>
      <c r="B133" s="3">
        <f t="shared" si="2"/>
        <v>5</v>
      </c>
      <c r="C133">
        <f>+'Reuters data'!C134</f>
        <v>58.3</v>
      </c>
      <c r="D133">
        <f>+VLOOKUP(A133,'Reuters data'!$E$3:$F$1048576,2,TRUE)/VLOOKUP(Train_Data!A133,'Reuters data'!$M$3:$N$1048576,2)</f>
        <v>79.334316410364451</v>
      </c>
      <c r="E133">
        <f>+VLOOKUP(A133,'Reuters data'!$E$3:$G$1048576,3,TRUE)</f>
        <v>107.78899082568806</v>
      </c>
      <c r="F133" s="2">
        <f>+VLOOKUP(A133,'Reuters data'!$Q$4:$R$1048576,2,TRUE)</f>
        <v>122.6</v>
      </c>
      <c r="G133">
        <f>+VLOOKUP(A133,'Reuters data'!$U$4:$V$1048576,2,TRUE)</f>
        <v>16.52</v>
      </c>
      <c r="H133">
        <f>+VLOOKUP(A133,'Reuters data'!$Y$4:$Z$1048576,2,TRUE)</f>
        <v>23.3</v>
      </c>
    </row>
    <row r="134" spans="1:8" x14ac:dyDescent="0.3">
      <c r="A134" s="1">
        <f>+'Reuters data'!B135</f>
        <v>40676</v>
      </c>
      <c r="B134" s="3">
        <f t="shared" si="2"/>
        <v>5</v>
      </c>
      <c r="C134">
        <f>+'Reuters data'!C135</f>
        <v>58.65</v>
      </c>
      <c r="D134">
        <f>+VLOOKUP(A134,'Reuters data'!$E$3:$F$1048576,2,TRUE)/VLOOKUP(Train_Data!A134,'Reuters data'!$M$3:$N$1048576,2)</f>
        <v>80.627567644142232</v>
      </c>
      <c r="E134">
        <f>+VLOOKUP(A134,'Reuters data'!$E$3:$G$1048576,3,TRUE)</f>
        <v>108.00321100917428</v>
      </c>
      <c r="F134" s="2">
        <f>+VLOOKUP(A134,'Reuters data'!$Q$4:$R$1048576,2,TRUE)</f>
        <v>123.05</v>
      </c>
      <c r="G134">
        <f>+VLOOKUP(A134,'Reuters data'!$U$4:$V$1048576,2,TRUE)</f>
        <v>16.38</v>
      </c>
      <c r="H134">
        <f>+VLOOKUP(A134,'Reuters data'!$Y$4:$Z$1048576,2,TRUE)</f>
        <v>23.45</v>
      </c>
    </row>
    <row r="135" spans="1:8" x14ac:dyDescent="0.3">
      <c r="A135" s="1">
        <f>+'Reuters data'!B136</f>
        <v>40677</v>
      </c>
      <c r="B135" s="3">
        <f t="shared" si="2"/>
        <v>5</v>
      </c>
      <c r="C135">
        <f>+'Reuters data'!C136</f>
        <v>59.08</v>
      </c>
      <c r="D135">
        <f>+VLOOKUP(A135,'Reuters data'!$E$3:$F$1048576,2,TRUE)/VLOOKUP(Train_Data!A135,'Reuters data'!$M$3:$N$1048576,2)</f>
        <v>80.627567644142232</v>
      </c>
      <c r="E135">
        <f>+VLOOKUP(A135,'Reuters data'!$E$3:$G$1048576,3,TRUE)</f>
        <v>108.00321100917428</v>
      </c>
      <c r="F135" s="2">
        <f>+VLOOKUP(A135,'Reuters data'!$Q$4:$R$1048576,2,TRUE)</f>
        <v>123.05</v>
      </c>
      <c r="G135">
        <f>+VLOOKUP(A135,'Reuters data'!$U$4:$V$1048576,2,TRUE)</f>
        <v>16.38</v>
      </c>
      <c r="H135">
        <f>+VLOOKUP(A135,'Reuters data'!$Y$4:$Z$1048576,2,TRUE)</f>
        <v>23</v>
      </c>
    </row>
    <row r="136" spans="1:8" x14ac:dyDescent="0.3">
      <c r="A136" s="1">
        <f>+'Reuters data'!B137</f>
        <v>40678</v>
      </c>
      <c r="B136" s="3">
        <f t="shared" si="2"/>
        <v>5</v>
      </c>
      <c r="C136">
        <f>+'Reuters data'!C137</f>
        <v>59.52</v>
      </c>
      <c r="D136">
        <f>+VLOOKUP(A136,'Reuters data'!$E$3:$F$1048576,2,TRUE)/VLOOKUP(Train_Data!A136,'Reuters data'!$M$3:$N$1048576,2)</f>
        <v>80.627567644142232</v>
      </c>
      <c r="E136">
        <f>+VLOOKUP(A136,'Reuters data'!$E$3:$G$1048576,3,TRUE)</f>
        <v>108.00321100917428</v>
      </c>
      <c r="F136" s="2">
        <f>+VLOOKUP(A136,'Reuters data'!$Q$4:$R$1048576,2,TRUE)</f>
        <v>123.05</v>
      </c>
      <c r="G136">
        <f>+VLOOKUP(A136,'Reuters data'!$U$4:$V$1048576,2,TRUE)</f>
        <v>16.38</v>
      </c>
      <c r="H136">
        <f>+VLOOKUP(A136,'Reuters data'!$Y$4:$Z$1048576,2,TRUE)</f>
        <v>23</v>
      </c>
    </row>
    <row r="137" spans="1:8" x14ac:dyDescent="0.3">
      <c r="A137" s="1">
        <f>+'Reuters data'!B138</f>
        <v>40679</v>
      </c>
      <c r="B137" s="3">
        <f t="shared" si="2"/>
        <v>5</v>
      </c>
      <c r="C137">
        <f>+'Reuters data'!C138</f>
        <v>59.85</v>
      </c>
      <c r="D137">
        <f>+VLOOKUP(A137,'Reuters data'!$E$3:$F$1048576,2,TRUE)/VLOOKUP(Train_Data!A137,'Reuters data'!$M$3:$N$1048576,2)</f>
        <v>79.645329942065857</v>
      </c>
      <c r="E137">
        <f>+VLOOKUP(A137,'Reuters data'!$E$3:$G$1048576,3,TRUE)</f>
        <v>108.20082568807337</v>
      </c>
      <c r="F137" s="2">
        <f>+VLOOKUP(A137,'Reuters data'!$Q$4:$R$1048576,2,TRUE)</f>
        <v>122</v>
      </c>
      <c r="G137">
        <f>+VLOOKUP(A137,'Reuters data'!$U$4:$V$1048576,2,TRUE)</f>
        <v>16.55</v>
      </c>
      <c r="H137">
        <f>+VLOOKUP(A137,'Reuters data'!$Y$4:$Z$1048576,2,TRUE)</f>
        <v>23.27</v>
      </c>
    </row>
    <row r="138" spans="1:8" x14ac:dyDescent="0.3">
      <c r="A138" s="1">
        <f>+'Reuters data'!B139</f>
        <v>40680</v>
      </c>
      <c r="B138" s="3">
        <f t="shared" si="2"/>
        <v>5</v>
      </c>
      <c r="C138">
        <f>+'Reuters data'!C139</f>
        <v>60.18</v>
      </c>
      <c r="D138">
        <f>+VLOOKUP(A138,'Reuters data'!$E$3:$F$1048576,2,TRUE)/VLOOKUP(Train_Data!A138,'Reuters data'!$M$3:$N$1048576,2)</f>
        <v>77.256444475662008</v>
      </c>
      <c r="E138">
        <f>+VLOOKUP(A138,'Reuters data'!$E$3:$G$1048576,3,TRUE)</f>
        <v>108.37311926605501</v>
      </c>
      <c r="F138" s="2">
        <f>+VLOOKUP(A138,'Reuters data'!$Q$4:$R$1048576,2,TRUE)</f>
        <v>122.15</v>
      </c>
      <c r="G138">
        <f>+VLOOKUP(A138,'Reuters data'!$U$4:$V$1048576,2,TRUE)</f>
        <v>16.21</v>
      </c>
      <c r="H138">
        <f>+VLOOKUP(A138,'Reuters data'!$Y$4:$Z$1048576,2,TRUE)</f>
        <v>23.2</v>
      </c>
    </row>
    <row r="139" spans="1:8" x14ac:dyDescent="0.3">
      <c r="A139" s="1">
        <f>+'Reuters data'!B140</f>
        <v>40681</v>
      </c>
      <c r="B139" s="3">
        <f t="shared" si="2"/>
        <v>5</v>
      </c>
      <c r="C139">
        <f>+'Reuters data'!C140</f>
        <v>60.5</v>
      </c>
      <c r="D139">
        <f>+VLOOKUP(A139,'Reuters data'!$E$3:$F$1048576,2,TRUE)/VLOOKUP(Train_Data!A139,'Reuters data'!$M$3:$N$1048576,2)</f>
        <v>78.834678834678826</v>
      </c>
      <c r="E139">
        <f>+VLOOKUP(A139,'Reuters data'!$E$3:$G$1048576,3,TRUE)</f>
        <v>108.55752293577979</v>
      </c>
      <c r="F139" s="2">
        <f>+VLOOKUP(A139,'Reuters data'!$Q$4:$R$1048576,2,TRUE)</f>
        <v>122.35</v>
      </c>
      <c r="G139">
        <f>+VLOOKUP(A139,'Reuters data'!$U$4:$V$1048576,2,TRUE)</f>
        <v>16.190000000000001</v>
      </c>
      <c r="H139">
        <f>+VLOOKUP(A139,'Reuters data'!$Y$4:$Z$1048576,2,TRUE)</f>
        <v>23</v>
      </c>
    </row>
    <row r="140" spans="1:8" x14ac:dyDescent="0.3">
      <c r="A140" s="1">
        <f>+'Reuters data'!B141</f>
        <v>40682</v>
      </c>
      <c r="B140" s="3">
        <f t="shared" si="2"/>
        <v>5</v>
      </c>
      <c r="C140">
        <f>+'Reuters data'!C141</f>
        <v>60.86</v>
      </c>
      <c r="D140">
        <f>+VLOOKUP(A140,'Reuters data'!$E$3:$F$1048576,2,TRUE)/VLOOKUP(Train_Data!A140,'Reuters data'!$M$3:$N$1048576,2)</f>
        <v>77.850754611514816</v>
      </c>
      <c r="E140">
        <f>+VLOOKUP(A140,'Reuters data'!$E$3:$G$1048576,3,TRUE)</f>
        <v>108.73834862385318</v>
      </c>
      <c r="F140" s="2">
        <f>+VLOOKUP(A140,'Reuters data'!$Q$4:$R$1048576,2,TRUE)</f>
        <v>122.85</v>
      </c>
      <c r="G140">
        <f>+VLOOKUP(A140,'Reuters data'!$U$4:$V$1048576,2,TRUE)</f>
        <v>16.11</v>
      </c>
      <c r="H140">
        <f>+VLOOKUP(A140,'Reuters data'!$Y$4:$Z$1048576,2,TRUE)</f>
        <v>22.95</v>
      </c>
    </row>
    <row r="141" spans="1:8" x14ac:dyDescent="0.3">
      <c r="A141" s="1">
        <f>+'Reuters data'!B142</f>
        <v>40683</v>
      </c>
      <c r="B141" s="3">
        <f t="shared" si="2"/>
        <v>5</v>
      </c>
      <c r="C141">
        <f>+'Reuters data'!C142</f>
        <v>61.24</v>
      </c>
      <c r="D141">
        <f>+VLOOKUP(A141,'Reuters data'!$E$3:$F$1048576,2,TRUE)/VLOOKUP(Train_Data!A141,'Reuters data'!$M$3:$N$1048576,2)</f>
        <v>79.416336913510463</v>
      </c>
      <c r="E141">
        <f>+VLOOKUP(A141,'Reuters data'!$E$3:$G$1048576,3,TRUE)</f>
        <v>108.92844036697245</v>
      </c>
      <c r="F141" s="2">
        <f>+VLOOKUP(A141,'Reuters data'!$Q$4:$R$1048576,2,TRUE)</f>
        <v>122.93</v>
      </c>
      <c r="G141">
        <f>+VLOOKUP(A141,'Reuters data'!$U$4:$V$1048576,2,TRUE)</f>
        <v>15.99</v>
      </c>
      <c r="H141">
        <f>+VLOOKUP(A141,'Reuters data'!$Y$4:$Z$1048576,2,TRUE)</f>
        <v>23.35</v>
      </c>
    </row>
    <row r="142" spans="1:8" x14ac:dyDescent="0.3">
      <c r="A142" s="1">
        <f>+'Reuters data'!B143</f>
        <v>40684</v>
      </c>
      <c r="B142" s="3">
        <f t="shared" si="2"/>
        <v>5</v>
      </c>
      <c r="C142">
        <f>+'Reuters data'!C143</f>
        <v>61.66</v>
      </c>
      <c r="D142">
        <f>+VLOOKUP(A142,'Reuters data'!$E$3:$F$1048576,2,TRUE)/VLOOKUP(Train_Data!A142,'Reuters data'!$M$3:$N$1048576,2)</f>
        <v>79.416336913510463</v>
      </c>
      <c r="E142">
        <f>+VLOOKUP(A142,'Reuters data'!$E$3:$G$1048576,3,TRUE)</f>
        <v>108.92844036697245</v>
      </c>
      <c r="F142" s="2">
        <f>+VLOOKUP(A142,'Reuters data'!$Q$4:$R$1048576,2,TRUE)</f>
        <v>122.93</v>
      </c>
      <c r="G142">
        <f>+VLOOKUP(A142,'Reuters data'!$U$4:$V$1048576,2,TRUE)</f>
        <v>15.99</v>
      </c>
      <c r="H142">
        <f>+VLOOKUP(A142,'Reuters data'!$Y$4:$Z$1048576,2,TRUE)</f>
        <v>23</v>
      </c>
    </row>
    <row r="143" spans="1:8" x14ac:dyDescent="0.3">
      <c r="A143" s="1">
        <f>+'Reuters data'!B144</f>
        <v>40685</v>
      </c>
      <c r="B143" s="3">
        <f t="shared" si="2"/>
        <v>5</v>
      </c>
      <c r="C143">
        <f>+'Reuters data'!C144</f>
        <v>62.09</v>
      </c>
      <c r="D143">
        <f>+VLOOKUP(A143,'Reuters data'!$E$3:$F$1048576,2,TRUE)/VLOOKUP(Train_Data!A143,'Reuters data'!$M$3:$N$1048576,2)</f>
        <v>79.416336913510463</v>
      </c>
      <c r="E143">
        <f>+VLOOKUP(A143,'Reuters data'!$E$3:$G$1048576,3,TRUE)</f>
        <v>108.92844036697245</v>
      </c>
      <c r="F143" s="2">
        <f>+VLOOKUP(A143,'Reuters data'!$Q$4:$R$1048576,2,TRUE)</f>
        <v>122.93</v>
      </c>
      <c r="G143">
        <f>+VLOOKUP(A143,'Reuters data'!$U$4:$V$1048576,2,TRUE)</f>
        <v>15.99</v>
      </c>
      <c r="H143">
        <f>+VLOOKUP(A143,'Reuters data'!$Y$4:$Z$1048576,2,TRUE)</f>
        <v>23</v>
      </c>
    </row>
    <row r="144" spans="1:8" x14ac:dyDescent="0.3">
      <c r="A144" s="1">
        <f>+'Reuters data'!B145</f>
        <v>40686</v>
      </c>
      <c r="B144" s="3">
        <f t="shared" si="2"/>
        <v>5</v>
      </c>
      <c r="C144">
        <f>+'Reuters data'!C145</f>
        <v>62.44</v>
      </c>
      <c r="D144">
        <f>+VLOOKUP(A144,'Reuters data'!$E$3:$F$1048576,2,TRUE)/VLOOKUP(Train_Data!A144,'Reuters data'!$M$3:$N$1048576,2)</f>
        <v>78.362989323843408</v>
      </c>
      <c r="E144">
        <f>+VLOOKUP(A144,'Reuters data'!$E$3:$G$1048576,3,TRUE)</f>
        <v>109.08770642201833</v>
      </c>
      <c r="F144" s="2">
        <f>+VLOOKUP(A144,'Reuters data'!$Q$4:$R$1048576,2,TRUE)</f>
        <v>122.5</v>
      </c>
      <c r="G144">
        <f>+VLOOKUP(A144,'Reuters data'!$U$4:$V$1048576,2,TRUE)</f>
        <v>15.81</v>
      </c>
      <c r="H144">
        <f>+VLOOKUP(A144,'Reuters data'!$Y$4:$Z$1048576,2,TRUE)</f>
        <v>22.6</v>
      </c>
    </row>
    <row r="145" spans="1:8" x14ac:dyDescent="0.3">
      <c r="A145" s="1">
        <f>+'Reuters data'!B146</f>
        <v>40687</v>
      </c>
      <c r="B145" s="3">
        <f t="shared" si="2"/>
        <v>5</v>
      </c>
      <c r="C145">
        <f>+'Reuters data'!C146</f>
        <v>62.76</v>
      </c>
      <c r="D145">
        <f>+VLOOKUP(A145,'Reuters data'!$E$3:$F$1048576,2,TRUE)/VLOOKUP(Train_Data!A145,'Reuters data'!$M$3:$N$1048576,2)</f>
        <v>79.791533716230589</v>
      </c>
      <c r="E145">
        <f>+VLOOKUP(A145,'Reuters data'!$E$3:$G$1048576,3,TRUE)</f>
        <v>109.26504587155962</v>
      </c>
      <c r="F145" s="2">
        <f>+VLOOKUP(A145,'Reuters data'!$Q$4:$R$1048576,2,TRUE)</f>
        <v>122.75</v>
      </c>
      <c r="G145">
        <f>+VLOOKUP(A145,'Reuters data'!$U$4:$V$1048576,2,TRUE)</f>
        <v>16.05</v>
      </c>
      <c r="H145">
        <f>+VLOOKUP(A145,'Reuters data'!$Y$4:$Z$1048576,2,TRUE)</f>
        <v>23.05</v>
      </c>
    </row>
    <row r="146" spans="1:8" x14ac:dyDescent="0.3">
      <c r="A146" s="1">
        <f>+'Reuters data'!B147</f>
        <v>40688</v>
      </c>
      <c r="B146" s="3">
        <f t="shared" si="2"/>
        <v>5</v>
      </c>
      <c r="C146">
        <f>+'Reuters data'!C147</f>
        <v>63.08</v>
      </c>
      <c r="D146">
        <f>+VLOOKUP(A146,'Reuters data'!$E$3:$F$1048576,2,TRUE)/VLOOKUP(Train_Data!A146,'Reuters data'!$M$3:$N$1048576,2)</f>
        <v>81.597444089456872</v>
      </c>
      <c r="E146">
        <f>+VLOOKUP(A146,'Reuters data'!$E$3:$G$1048576,3,TRUE)</f>
        <v>109.4602752293578</v>
      </c>
      <c r="F146" s="2">
        <f>+VLOOKUP(A146,'Reuters data'!$Q$4:$R$1048576,2,TRUE)</f>
        <v>122.75</v>
      </c>
      <c r="G146">
        <f>+VLOOKUP(A146,'Reuters data'!$U$4:$V$1048576,2,TRUE)</f>
        <v>16.05</v>
      </c>
      <c r="H146">
        <f>+VLOOKUP(A146,'Reuters data'!$Y$4:$Z$1048576,2,TRUE)</f>
        <v>22.95</v>
      </c>
    </row>
    <row r="147" spans="1:8" x14ac:dyDescent="0.3">
      <c r="A147" s="1">
        <f>+'Reuters data'!B148</f>
        <v>40689</v>
      </c>
      <c r="B147" s="3">
        <f t="shared" si="2"/>
        <v>5</v>
      </c>
      <c r="C147">
        <f>+'Reuters data'!C148</f>
        <v>63.42</v>
      </c>
      <c r="D147">
        <f>+VLOOKUP(A147,'Reuters data'!$E$3:$F$1048576,2,TRUE)/VLOOKUP(Train_Data!A147,'Reuters data'!$M$3:$N$1048576,2)</f>
        <v>81.376432310086287</v>
      </c>
      <c r="E147">
        <f>+VLOOKUP(A147,'Reuters data'!$E$3:$G$1048576,3,TRUE)</f>
        <v>109.65110091743117</v>
      </c>
      <c r="F147" s="2">
        <f>+VLOOKUP(A147,'Reuters data'!$Q$4:$R$1048576,2,TRUE)</f>
        <v>122.7</v>
      </c>
      <c r="G147">
        <f>+VLOOKUP(A147,'Reuters data'!$U$4:$V$1048576,2,TRUE)</f>
        <v>16.05</v>
      </c>
      <c r="H147">
        <f>+VLOOKUP(A147,'Reuters data'!$Y$4:$Z$1048576,2,TRUE)</f>
        <v>22.95</v>
      </c>
    </row>
    <row r="148" spans="1:8" x14ac:dyDescent="0.3">
      <c r="A148" s="1">
        <f>+'Reuters data'!B149</f>
        <v>40690</v>
      </c>
      <c r="B148" s="3">
        <f t="shared" si="2"/>
        <v>5</v>
      </c>
      <c r="C148">
        <f>+'Reuters data'!C149</f>
        <v>63.76</v>
      </c>
      <c r="D148">
        <f>+VLOOKUP(A148,'Reuters data'!$E$3:$F$1048576,2,TRUE)/VLOOKUP(Train_Data!A148,'Reuters data'!$M$3:$N$1048576,2)</f>
        <v>80.322603170169685</v>
      </c>
      <c r="E148">
        <f>+VLOOKUP(A148,'Reuters data'!$E$3:$G$1048576,3,TRUE)</f>
        <v>109.84614678899081</v>
      </c>
      <c r="F148" s="2">
        <f>+VLOOKUP(A148,'Reuters data'!$Q$4:$R$1048576,2,TRUE)</f>
        <v>122</v>
      </c>
      <c r="G148">
        <f>+VLOOKUP(A148,'Reuters data'!$U$4:$V$1048576,2,TRUE)</f>
        <v>16.600000000000001</v>
      </c>
      <c r="H148">
        <f>+VLOOKUP(A148,'Reuters data'!$Y$4:$Z$1048576,2,TRUE)</f>
        <v>23.2</v>
      </c>
    </row>
    <row r="149" spans="1:8" x14ac:dyDescent="0.3">
      <c r="A149" s="1">
        <f>+'Reuters data'!B150</f>
        <v>40691</v>
      </c>
      <c r="B149" s="3">
        <f t="shared" si="2"/>
        <v>5</v>
      </c>
      <c r="C149">
        <f>+'Reuters data'!C150</f>
        <v>64.180000000000007</v>
      </c>
      <c r="D149">
        <f>+VLOOKUP(A149,'Reuters data'!$E$3:$F$1048576,2,TRUE)/VLOOKUP(Train_Data!A149,'Reuters data'!$M$3:$N$1048576,2)</f>
        <v>80.322603170169685</v>
      </c>
      <c r="E149">
        <f>+VLOOKUP(A149,'Reuters data'!$E$3:$G$1048576,3,TRUE)</f>
        <v>109.84614678899081</v>
      </c>
      <c r="F149" s="2">
        <f>+VLOOKUP(A149,'Reuters data'!$Q$4:$R$1048576,2,TRUE)</f>
        <v>122</v>
      </c>
      <c r="G149">
        <f>+VLOOKUP(A149,'Reuters data'!$U$4:$V$1048576,2,TRUE)</f>
        <v>16.600000000000001</v>
      </c>
      <c r="H149">
        <f>+VLOOKUP(A149,'Reuters data'!$Y$4:$Z$1048576,2,TRUE)</f>
        <v>23.2</v>
      </c>
    </row>
    <row r="150" spans="1:8" x14ac:dyDescent="0.3">
      <c r="A150" s="1">
        <f>+'Reuters data'!B151</f>
        <v>40692</v>
      </c>
      <c r="B150" s="3">
        <f t="shared" si="2"/>
        <v>5</v>
      </c>
      <c r="C150">
        <f>+'Reuters data'!C151</f>
        <v>64.61</v>
      </c>
      <c r="D150">
        <f>+VLOOKUP(A150,'Reuters data'!$E$3:$F$1048576,2,TRUE)/VLOOKUP(Train_Data!A150,'Reuters data'!$M$3:$N$1048576,2)</f>
        <v>80.322603170169685</v>
      </c>
      <c r="E150">
        <f>+VLOOKUP(A150,'Reuters data'!$E$3:$G$1048576,3,TRUE)</f>
        <v>109.84614678899081</v>
      </c>
      <c r="F150" s="2">
        <f>+VLOOKUP(A150,'Reuters data'!$Q$4:$R$1048576,2,TRUE)</f>
        <v>122</v>
      </c>
      <c r="G150">
        <f>+VLOOKUP(A150,'Reuters data'!$U$4:$V$1048576,2,TRUE)</f>
        <v>16.600000000000001</v>
      </c>
      <c r="H150">
        <f>+VLOOKUP(A150,'Reuters data'!$Y$4:$Z$1048576,2,TRUE)</f>
        <v>23.2</v>
      </c>
    </row>
    <row r="151" spans="1:8" x14ac:dyDescent="0.3">
      <c r="A151" s="1">
        <f>+'Reuters data'!B152</f>
        <v>40693</v>
      </c>
      <c r="B151" s="3">
        <f t="shared" si="2"/>
        <v>5</v>
      </c>
      <c r="C151">
        <f>+'Reuters data'!C152</f>
        <v>64.959999999999994</v>
      </c>
      <c r="D151">
        <f>+VLOOKUP(A151,'Reuters data'!$E$3:$F$1048576,2,TRUE)/VLOOKUP(Train_Data!A151,'Reuters data'!$M$3:$N$1048576,2)</f>
        <v>80.319372461129021</v>
      </c>
      <c r="E151">
        <f>+VLOOKUP(A151,'Reuters data'!$E$3:$G$1048576,3,TRUE)</f>
        <v>110.03724770642201</v>
      </c>
      <c r="F151" s="2">
        <f>+VLOOKUP(A151,'Reuters data'!$Q$4:$R$1048576,2,TRUE)</f>
        <v>122</v>
      </c>
      <c r="G151">
        <f>+VLOOKUP(A151,'Reuters data'!$U$4:$V$1048576,2,TRUE)</f>
        <v>16.600000000000001</v>
      </c>
      <c r="H151">
        <f>+VLOOKUP(A151,'Reuters data'!$Y$4:$Z$1048576,2,TRUE)</f>
        <v>23.4</v>
      </c>
    </row>
    <row r="152" spans="1:8" x14ac:dyDescent="0.3">
      <c r="A152" s="1">
        <f>+'Reuters data'!B153</f>
        <v>40694</v>
      </c>
      <c r="B152" s="3">
        <f t="shared" si="2"/>
        <v>5</v>
      </c>
      <c r="C152">
        <f>+'Reuters data'!C153</f>
        <v>65.319999999999993</v>
      </c>
      <c r="D152">
        <f>+VLOOKUP(A152,'Reuters data'!$E$3:$F$1048576,2,TRUE)/VLOOKUP(Train_Data!A152,'Reuters data'!$M$3:$N$1048576,2)</f>
        <v>81.096290120883708</v>
      </c>
      <c r="E152">
        <f>+VLOOKUP(A152,'Reuters data'!$E$3:$G$1048576,3,TRUE)</f>
        <v>110.24229357798166</v>
      </c>
      <c r="F152" s="2">
        <f>+VLOOKUP(A152,'Reuters data'!$Q$4:$R$1048576,2,TRUE)</f>
        <v>122.5</v>
      </c>
      <c r="G152">
        <f>+VLOOKUP(A152,'Reuters data'!$U$4:$V$1048576,2,TRUE)</f>
        <v>16.690000000000001</v>
      </c>
      <c r="H152">
        <f>+VLOOKUP(A152,'Reuters data'!$Y$4:$Z$1048576,2,TRUE)</f>
        <v>23.15</v>
      </c>
    </row>
    <row r="153" spans="1:8" x14ac:dyDescent="0.3">
      <c r="A153" s="1">
        <f>+'Reuters data'!B154</f>
        <v>40695</v>
      </c>
      <c r="B153" s="3">
        <f t="shared" si="2"/>
        <v>6</v>
      </c>
      <c r="C153">
        <f>+'Reuters data'!C154</f>
        <v>65.53</v>
      </c>
      <c r="D153">
        <f>+VLOOKUP(A153,'Reuters data'!$E$3:$F$1048576,2,TRUE)/VLOOKUP(Train_Data!A153,'Reuters data'!$M$3:$N$1048576,2)</f>
        <v>80.023756288429283</v>
      </c>
      <c r="E153">
        <f>+VLOOKUP(A153,'Reuters data'!$E$3:$G$1048576,3,TRUE)</f>
        <v>110.42935779816513</v>
      </c>
      <c r="F153" s="2">
        <f>+VLOOKUP(A153,'Reuters data'!$Q$4:$R$1048576,2,TRUE)</f>
        <v>122.5</v>
      </c>
      <c r="G153">
        <f>+VLOOKUP(A153,'Reuters data'!$U$4:$V$1048576,2,TRUE)</f>
        <v>16.510000000000002</v>
      </c>
      <c r="H153">
        <f>+VLOOKUP(A153,'Reuters data'!$Y$4:$Z$1048576,2,TRUE)</f>
        <v>22.9</v>
      </c>
    </row>
    <row r="154" spans="1:8" x14ac:dyDescent="0.3">
      <c r="A154" s="1">
        <f>+'Reuters data'!B155</f>
        <v>40696</v>
      </c>
      <c r="B154" s="3">
        <f t="shared" si="2"/>
        <v>6</v>
      </c>
      <c r="C154">
        <f>+'Reuters data'!C155</f>
        <v>65.91</v>
      </c>
      <c r="D154">
        <f>+VLOOKUP(A154,'Reuters data'!$E$3:$F$1048576,2,TRUE)/VLOOKUP(Train_Data!A154,'Reuters data'!$M$3:$N$1048576,2)</f>
        <v>79.737750172532785</v>
      </c>
      <c r="E154">
        <f>+VLOOKUP(A154,'Reuters data'!$E$3:$G$1048576,3,TRUE)</f>
        <v>110.63532110091744</v>
      </c>
      <c r="F154" s="2">
        <f>+VLOOKUP(A154,'Reuters data'!$Q$4:$R$1048576,2,TRUE)</f>
        <v>121.98</v>
      </c>
      <c r="G154">
        <f>+VLOOKUP(A154,'Reuters data'!$U$4:$V$1048576,2,TRUE)</f>
        <v>16.46</v>
      </c>
      <c r="H154">
        <f>+VLOOKUP(A154,'Reuters data'!$Y$4:$Z$1048576,2,TRUE)</f>
        <v>22.6</v>
      </c>
    </row>
    <row r="155" spans="1:8" x14ac:dyDescent="0.3">
      <c r="A155" s="1">
        <f>+'Reuters data'!B156</f>
        <v>40697</v>
      </c>
      <c r="B155" s="3">
        <f t="shared" si="2"/>
        <v>6</v>
      </c>
      <c r="C155">
        <f>+'Reuters data'!C156</f>
        <v>66.28</v>
      </c>
      <c r="D155">
        <f>+VLOOKUP(A155,'Reuters data'!$E$3:$F$1048576,2,TRUE)/VLOOKUP(Train_Data!A155,'Reuters data'!$M$3:$N$1048576,2)</f>
        <v>79.158124914582473</v>
      </c>
      <c r="E155">
        <f>+VLOOKUP(A155,'Reuters data'!$E$3:$G$1048576,3,TRUE)</f>
        <v>110.82880733944954</v>
      </c>
      <c r="F155" s="2">
        <f>+VLOOKUP(A155,'Reuters data'!$Q$4:$R$1048576,2,TRUE)</f>
        <v>121.8</v>
      </c>
      <c r="G155">
        <f>+VLOOKUP(A155,'Reuters data'!$U$4:$V$1048576,2,TRUE)</f>
        <v>16.53</v>
      </c>
      <c r="H155">
        <f>+VLOOKUP(A155,'Reuters data'!$Y$4:$Z$1048576,2,TRUE)</f>
        <v>22.7</v>
      </c>
    </row>
    <row r="156" spans="1:8" x14ac:dyDescent="0.3">
      <c r="A156" s="1">
        <f>+'Reuters data'!B157</f>
        <v>40698</v>
      </c>
      <c r="B156" s="3">
        <f t="shared" si="2"/>
        <v>6</v>
      </c>
      <c r="C156">
        <f>+'Reuters data'!C157</f>
        <v>66.67</v>
      </c>
      <c r="D156">
        <f>+VLOOKUP(A156,'Reuters data'!$E$3:$F$1048576,2,TRUE)/VLOOKUP(Train_Data!A156,'Reuters data'!$M$3:$N$1048576,2)</f>
        <v>79.158124914582473</v>
      </c>
      <c r="E156">
        <f>+VLOOKUP(A156,'Reuters data'!$E$3:$G$1048576,3,TRUE)</f>
        <v>110.82880733944954</v>
      </c>
      <c r="F156" s="2">
        <f>+VLOOKUP(A156,'Reuters data'!$Q$4:$R$1048576,2,TRUE)</f>
        <v>121.8</v>
      </c>
      <c r="G156">
        <f>+VLOOKUP(A156,'Reuters data'!$U$4:$V$1048576,2,TRUE)</f>
        <v>16.53</v>
      </c>
      <c r="H156">
        <f>+VLOOKUP(A156,'Reuters data'!$Y$4:$Z$1048576,2,TRUE)</f>
        <v>22.7</v>
      </c>
    </row>
    <row r="157" spans="1:8" x14ac:dyDescent="0.3">
      <c r="A157" s="1">
        <f>+'Reuters data'!B158</f>
        <v>40699</v>
      </c>
      <c r="B157" s="3">
        <f t="shared" si="2"/>
        <v>6</v>
      </c>
      <c r="C157">
        <f>+'Reuters data'!C158</f>
        <v>67.05</v>
      </c>
      <c r="D157">
        <f>+VLOOKUP(A157,'Reuters data'!$E$3:$F$1048576,2,TRUE)/VLOOKUP(Train_Data!A157,'Reuters data'!$M$3:$N$1048576,2)</f>
        <v>79.158124914582473</v>
      </c>
      <c r="E157">
        <f>+VLOOKUP(A157,'Reuters data'!$E$3:$G$1048576,3,TRUE)</f>
        <v>110.82880733944954</v>
      </c>
      <c r="F157" s="2">
        <f>+VLOOKUP(A157,'Reuters data'!$Q$4:$R$1048576,2,TRUE)</f>
        <v>121.8</v>
      </c>
      <c r="G157">
        <f>+VLOOKUP(A157,'Reuters data'!$U$4:$V$1048576,2,TRUE)</f>
        <v>16.53</v>
      </c>
      <c r="H157">
        <f>+VLOOKUP(A157,'Reuters data'!$Y$4:$Z$1048576,2,TRUE)</f>
        <v>22.7</v>
      </c>
    </row>
    <row r="158" spans="1:8" x14ac:dyDescent="0.3">
      <c r="A158" s="1">
        <f>+'Reuters data'!B159</f>
        <v>40700</v>
      </c>
      <c r="B158" s="3">
        <f t="shared" si="2"/>
        <v>6</v>
      </c>
      <c r="C158">
        <f>+'Reuters data'!C159</f>
        <v>67.39</v>
      </c>
      <c r="D158">
        <f>+VLOOKUP(A158,'Reuters data'!$E$3:$F$1048576,2,TRUE)/VLOOKUP(Train_Data!A158,'Reuters data'!$M$3:$N$1048576,2)</f>
        <v>78.540065861690451</v>
      </c>
      <c r="E158">
        <f>+VLOOKUP(A158,'Reuters data'!$E$3:$G$1048576,3,TRUE)</f>
        <v>111.00899082568807</v>
      </c>
      <c r="F158" s="2">
        <f>+VLOOKUP(A158,'Reuters data'!$Q$4:$R$1048576,2,TRUE)</f>
        <v>122.25</v>
      </c>
      <c r="G158">
        <f>+VLOOKUP(A158,'Reuters data'!$U$4:$V$1048576,2,TRUE)</f>
        <v>16.39</v>
      </c>
      <c r="H158">
        <f>+VLOOKUP(A158,'Reuters data'!$Y$4:$Z$1048576,2,TRUE)</f>
        <v>22.55</v>
      </c>
    </row>
    <row r="159" spans="1:8" x14ac:dyDescent="0.3">
      <c r="A159" s="1">
        <f>+'Reuters data'!B160</f>
        <v>40701</v>
      </c>
      <c r="B159" s="3">
        <f t="shared" si="2"/>
        <v>6</v>
      </c>
      <c r="C159">
        <f>+'Reuters data'!C160</f>
        <v>67.709999999999994</v>
      </c>
      <c r="D159">
        <f>+VLOOKUP(A159,'Reuters data'!$E$3:$F$1048576,2,TRUE)/VLOOKUP(Train_Data!A159,'Reuters data'!$M$3:$N$1048576,2)</f>
        <v>79.501667914766145</v>
      </c>
      <c r="E159">
        <f>+VLOOKUP(A159,'Reuters data'!$E$3:$G$1048576,3,TRUE)</f>
        <v>111.22229357798165</v>
      </c>
      <c r="F159" s="2">
        <f>+VLOOKUP(A159,'Reuters data'!$Q$4:$R$1048576,2,TRUE)</f>
        <v>123.78</v>
      </c>
      <c r="G159">
        <f>+VLOOKUP(A159,'Reuters data'!$U$4:$V$1048576,2,TRUE)</f>
        <v>16.350000000000001</v>
      </c>
      <c r="H159">
        <f>+VLOOKUP(A159,'Reuters data'!$Y$4:$Z$1048576,2,TRUE)</f>
        <v>22.85</v>
      </c>
    </row>
    <row r="160" spans="1:8" x14ac:dyDescent="0.3">
      <c r="A160" s="1">
        <f>+'Reuters data'!B161</f>
        <v>40702</v>
      </c>
      <c r="B160" s="3">
        <f t="shared" si="2"/>
        <v>6</v>
      </c>
      <c r="C160">
        <f>+'Reuters data'!C161</f>
        <v>68.02</v>
      </c>
      <c r="D160">
        <f>+VLOOKUP(A160,'Reuters data'!$E$3:$F$1048576,2,TRUE)/VLOOKUP(Train_Data!A160,'Reuters data'!$M$3:$N$1048576,2)</f>
        <v>80.852085620197585</v>
      </c>
      <c r="E160">
        <f>+VLOOKUP(A160,'Reuters data'!$E$3:$G$1048576,3,TRUE)</f>
        <v>111.42733944954128</v>
      </c>
      <c r="F160" s="2">
        <f>+VLOOKUP(A160,'Reuters data'!$Q$4:$R$1048576,2,TRUE)</f>
        <v>125.03</v>
      </c>
      <c r="G160">
        <f>+VLOOKUP(A160,'Reuters data'!$U$4:$V$1048576,2,TRUE)</f>
        <v>16.21</v>
      </c>
      <c r="H160">
        <f>+VLOOKUP(A160,'Reuters data'!$Y$4:$Z$1048576,2,TRUE)</f>
        <v>22.75</v>
      </c>
    </row>
    <row r="161" spans="1:8" x14ac:dyDescent="0.3">
      <c r="A161" s="1">
        <f>+'Reuters data'!B162</f>
        <v>40703</v>
      </c>
      <c r="B161" s="3">
        <f t="shared" si="2"/>
        <v>6</v>
      </c>
      <c r="C161">
        <f>+'Reuters data'!C162</f>
        <v>68.28</v>
      </c>
      <c r="D161">
        <f>+VLOOKUP(A161,'Reuters data'!$E$3:$F$1048576,2,TRUE)/VLOOKUP(Train_Data!A161,'Reuters data'!$M$3:$N$1048576,2)</f>
        <v>82.416597739178371</v>
      </c>
      <c r="E161">
        <f>+VLOOKUP(A161,'Reuters data'!$E$3:$G$1048576,3,TRUE)</f>
        <v>111.65715596330274</v>
      </c>
      <c r="F161" s="2">
        <f>+VLOOKUP(A161,'Reuters data'!$Q$4:$R$1048576,2,TRUE)</f>
        <v>125.5</v>
      </c>
      <c r="G161">
        <f>+VLOOKUP(A161,'Reuters data'!$U$4:$V$1048576,2,TRUE)</f>
        <v>16.38</v>
      </c>
      <c r="H161">
        <f>+VLOOKUP(A161,'Reuters data'!$Y$4:$Z$1048576,2,TRUE)</f>
        <v>22.9</v>
      </c>
    </row>
    <row r="162" spans="1:8" x14ac:dyDescent="0.3">
      <c r="A162" s="1">
        <f>+'Reuters data'!B163</f>
        <v>40704</v>
      </c>
      <c r="B162" s="3">
        <f t="shared" si="2"/>
        <v>6</v>
      </c>
      <c r="C162">
        <f>+'Reuters data'!C163</f>
        <v>68.569999999999993</v>
      </c>
      <c r="D162">
        <f>+VLOOKUP(A162,'Reuters data'!$E$3:$F$1048576,2,TRUE)/VLOOKUP(Train_Data!A162,'Reuters data'!$M$3:$N$1048576,2)</f>
        <v>82.802370163820143</v>
      </c>
      <c r="E162">
        <f>+VLOOKUP(A162,'Reuters data'!$E$3:$G$1048576,3,TRUE)</f>
        <v>111.89064220183486</v>
      </c>
      <c r="F162" s="2">
        <f>+VLOOKUP(A162,'Reuters data'!$Q$4:$R$1048576,2,TRUE)</f>
        <v>124.48</v>
      </c>
      <c r="G162">
        <f>+VLOOKUP(A162,'Reuters data'!$U$4:$V$1048576,2,TRUE)</f>
        <v>16.37</v>
      </c>
      <c r="H162">
        <f>+VLOOKUP(A162,'Reuters data'!$Y$4:$Z$1048576,2,TRUE)</f>
        <v>22.8</v>
      </c>
    </row>
    <row r="163" spans="1:8" x14ac:dyDescent="0.3">
      <c r="A163" s="1">
        <f>+'Reuters data'!B164</f>
        <v>40705</v>
      </c>
      <c r="B163" s="3">
        <f t="shared" si="2"/>
        <v>6</v>
      </c>
      <c r="C163">
        <f>+'Reuters data'!C164</f>
        <v>68.92</v>
      </c>
      <c r="D163">
        <f>+VLOOKUP(A163,'Reuters data'!$E$3:$F$1048576,2,TRUE)/VLOOKUP(Train_Data!A163,'Reuters data'!$M$3:$N$1048576,2)</f>
        <v>82.802370163820143</v>
      </c>
      <c r="E163">
        <f>+VLOOKUP(A163,'Reuters data'!$E$3:$G$1048576,3,TRUE)</f>
        <v>111.89064220183486</v>
      </c>
      <c r="F163" s="2">
        <f>+VLOOKUP(A163,'Reuters data'!$Q$4:$R$1048576,2,TRUE)</f>
        <v>124.48</v>
      </c>
      <c r="G163">
        <f>+VLOOKUP(A163,'Reuters data'!$U$4:$V$1048576,2,TRUE)</f>
        <v>16.37</v>
      </c>
      <c r="H163">
        <f>+VLOOKUP(A163,'Reuters data'!$Y$4:$Z$1048576,2,TRUE)</f>
        <v>22.5</v>
      </c>
    </row>
    <row r="164" spans="1:8" x14ac:dyDescent="0.3">
      <c r="A164" s="1">
        <f>+'Reuters data'!B165</f>
        <v>40706</v>
      </c>
      <c r="B164" s="3">
        <f t="shared" si="2"/>
        <v>6</v>
      </c>
      <c r="C164">
        <f>+'Reuters data'!C165</f>
        <v>69.290000000000006</v>
      </c>
      <c r="D164">
        <f>+VLOOKUP(A164,'Reuters data'!$E$3:$F$1048576,2,TRUE)/VLOOKUP(Train_Data!A164,'Reuters data'!$M$3:$N$1048576,2)</f>
        <v>82.802370163820143</v>
      </c>
      <c r="E164">
        <f>+VLOOKUP(A164,'Reuters data'!$E$3:$G$1048576,3,TRUE)</f>
        <v>111.89064220183486</v>
      </c>
      <c r="F164" s="2">
        <f>+VLOOKUP(A164,'Reuters data'!$Q$4:$R$1048576,2,TRUE)</f>
        <v>124.48</v>
      </c>
      <c r="G164">
        <f>+VLOOKUP(A164,'Reuters data'!$U$4:$V$1048576,2,TRUE)</f>
        <v>16.37</v>
      </c>
      <c r="H164">
        <f>+VLOOKUP(A164,'Reuters data'!$Y$4:$Z$1048576,2,TRUE)</f>
        <v>22.5</v>
      </c>
    </row>
    <row r="165" spans="1:8" x14ac:dyDescent="0.3">
      <c r="A165" s="1">
        <f>+'Reuters data'!B166</f>
        <v>40707</v>
      </c>
      <c r="B165" s="3">
        <f t="shared" si="2"/>
        <v>6</v>
      </c>
      <c r="C165">
        <f>+'Reuters data'!C166</f>
        <v>69.64</v>
      </c>
      <c r="D165">
        <f>+VLOOKUP(A165,'Reuters data'!$E$3:$F$1048576,2,TRUE)/VLOOKUP(Train_Data!A165,'Reuters data'!$M$3:$N$1048576,2)</f>
        <v>82.622268470343386</v>
      </c>
      <c r="E165">
        <f>+VLOOKUP(A165,'Reuters data'!$E$3:$G$1048576,3,TRUE)</f>
        <v>112.10532110091742</v>
      </c>
      <c r="F165" s="2">
        <f>+VLOOKUP(A165,'Reuters data'!$Q$4:$R$1048576,2,TRUE)</f>
        <v>124.1</v>
      </c>
      <c r="G165">
        <f>+VLOOKUP(A165,'Reuters data'!$U$4:$V$1048576,2,TRUE)</f>
        <v>16.399999999999999</v>
      </c>
      <c r="H165">
        <f>+VLOOKUP(A165,'Reuters data'!$Y$4:$Z$1048576,2,TRUE)</f>
        <v>23.35</v>
      </c>
    </row>
    <row r="166" spans="1:8" x14ac:dyDescent="0.3">
      <c r="A166" s="1">
        <f>+'Reuters data'!B167</f>
        <v>40708</v>
      </c>
      <c r="B166" s="3">
        <f t="shared" si="2"/>
        <v>6</v>
      </c>
      <c r="C166">
        <f>+'Reuters data'!C167</f>
        <v>69.98</v>
      </c>
      <c r="D166">
        <f>+VLOOKUP(A166,'Reuters data'!$E$3:$F$1048576,2,TRUE)/VLOOKUP(Train_Data!A166,'Reuters data'!$M$3:$N$1048576,2)</f>
        <v>83.224823382739984</v>
      </c>
      <c r="E166">
        <f>+VLOOKUP(A166,'Reuters data'!$E$3:$G$1048576,3,TRUE)</f>
        <v>112.31220183486239</v>
      </c>
      <c r="F166" s="2">
        <f>+VLOOKUP(A166,'Reuters data'!$Q$4:$R$1048576,2,TRUE)</f>
        <v>124.4</v>
      </c>
      <c r="G166">
        <f>+VLOOKUP(A166,'Reuters data'!$U$4:$V$1048576,2,TRUE)</f>
        <v>16.21</v>
      </c>
      <c r="H166">
        <f>+VLOOKUP(A166,'Reuters data'!$Y$4:$Z$1048576,2,TRUE)</f>
        <v>23.3</v>
      </c>
    </row>
    <row r="167" spans="1:8" x14ac:dyDescent="0.3">
      <c r="A167" s="1">
        <f>+'Reuters data'!B168</f>
        <v>40709</v>
      </c>
      <c r="B167" s="3">
        <f t="shared" si="2"/>
        <v>6</v>
      </c>
      <c r="C167">
        <f>+'Reuters data'!C168</f>
        <v>70.290000000000006</v>
      </c>
      <c r="D167">
        <f>+VLOOKUP(A167,'Reuters data'!$E$3:$F$1048576,2,TRUE)/VLOOKUP(Train_Data!A167,'Reuters data'!$M$3:$N$1048576,2)</f>
        <v>82.662713539460668</v>
      </c>
      <c r="E167">
        <f>+VLOOKUP(A167,'Reuters data'!$E$3:$G$1048576,3,TRUE)</f>
        <v>112.48633027522936</v>
      </c>
      <c r="F167" s="2">
        <f>+VLOOKUP(A167,'Reuters data'!$Q$4:$R$1048576,2,TRUE)</f>
        <v>124.58</v>
      </c>
      <c r="G167">
        <f>+VLOOKUP(A167,'Reuters data'!$U$4:$V$1048576,2,TRUE)</f>
        <v>15.98</v>
      </c>
      <c r="H167">
        <f>+VLOOKUP(A167,'Reuters data'!$Y$4:$Z$1048576,2,TRUE)</f>
        <v>22.95</v>
      </c>
    </row>
    <row r="168" spans="1:8" x14ac:dyDescent="0.3">
      <c r="A168" s="1">
        <f>+'Reuters data'!B169</f>
        <v>40710</v>
      </c>
      <c r="B168" s="3">
        <f t="shared" si="2"/>
        <v>6</v>
      </c>
      <c r="C168">
        <f>+'Reuters data'!C169</f>
        <v>70.61</v>
      </c>
      <c r="D168">
        <f>+VLOOKUP(A168,'Reuters data'!$E$3:$F$1048576,2,TRUE)/VLOOKUP(Train_Data!A168,'Reuters data'!$M$3:$N$1048576,2)</f>
        <v>80.239268121041519</v>
      </c>
      <c r="E168">
        <f>+VLOOKUP(A168,'Reuters data'!$E$3:$G$1048576,3,TRUE)</f>
        <v>112.63275229357799</v>
      </c>
      <c r="F168" s="2">
        <f>+VLOOKUP(A168,'Reuters data'!$Q$4:$R$1048576,2,TRUE)</f>
        <v>124.15</v>
      </c>
      <c r="G168">
        <f>+VLOOKUP(A168,'Reuters data'!$U$4:$V$1048576,2,TRUE)</f>
        <v>15.82</v>
      </c>
      <c r="H168">
        <f>+VLOOKUP(A168,'Reuters data'!$Y$4:$Z$1048576,2,TRUE)</f>
        <v>22.8</v>
      </c>
    </row>
    <row r="169" spans="1:8" x14ac:dyDescent="0.3">
      <c r="A169" s="1">
        <f>+'Reuters data'!B170</f>
        <v>40711</v>
      </c>
      <c r="B169" s="3">
        <f t="shared" si="2"/>
        <v>6</v>
      </c>
      <c r="C169">
        <f>+'Reuters data'!C170</f>
        <v>70.900000000000006</v>
      </c>
      <c r="D169">
        <f>+VLOOKUP(A169,'Reuters data'!$E$3:$F$1048576,2,TRUE)/VLOOKUP(Train_Data!A169,'Reuters data'!$M$3:$N$1048576,2)</f>
        <v>79.123567235113214</v>
      </c>
      <c r="E169">
        <f>+VLOOKUP(A169,'Reuters data'!$E$3:$G$1048576,3,TRUE)</f>
        <v>112.76605504587155</v>
      </c>
      <c r="F169" s="2">
        <f>+VLOOKUP(A169,'Reuters data'!$Q$4:$R$1048576,2,TRUE)</f>
        <v>123.2</v>
      </c>
      <c r="G169">
        <f>+VLOOKUP(A169,'Reuters data'!$U$4:$V$1048576,2,TRUE)</f>
        <v>15.4</v>
      </c>
      <c r="H169">
        <f>+VLOOKUP(A169,'Reuters data'!$Y$4:$Z$1048576,2,TRUE)</f>
        <v>22.6</v>
      </c>
    </row>
    <row r="170" spans="1:8" x14ac:dyDescent="0.3">
      <c r="A170" s="1">
        <f>+'Reuters data'!B171</f>
        <v>40712</v>
      </c>
      <c r="B170" s="3">
        <f t="shared" si="2"/>
        <v>6</v>
      </c>
      <c r="C170">
        <f>+'Reuters data'!C171</f>
        <v>71.25</v>
      </c>
      <c r="D170">
        <f>+VLOOKUP(A170,'Reuters data'!$E$3:$F$1048576,2,TRUE)/VLOOKUP(Train_Data!A170,'Reuters data'!$M$3:$N$1048576,2)</f>
        <v>79.123567235113214</v>
      </c>
      <c r="E170">
        <f>+VLOOKUP(A170,'Reuters data'!$E$3:$G$1048576,3,TRUE)</f>
        <v>112.76605504587155</v>
      </c>
      <c r="F170" s="2">
        <f>+VLOOKUP(A170,'Reuters data'!$Q$4:$R$1048576,2,TRUE)</f>
        <v>123.2</v>
      </c>
      <c r="G170">
        <f>+VLOOKUP(A170,'Reuters data'!$U$4:$V$1048576,2,TRUE)</f>
        <v>15.4</v>
      </c>
      <c r="H170">
        <f>+VLOOKUP(A170,'Reuters data'!$Y$4:$Z$1048576,2,TRUE)</f>
        <v>22.55</v>
      </c>
    </row>
    <row r="171" spans="1:8" x14ac:dyDescent="0.3">
      <c r="A171" s="1">
        <f>+'Reuters data'!B172</f>
        <v>40713</v>
      </c>
      <c r="B171" s="3">
        <f t="shared" si="2"/>
        <v>6</v>
      </c>
      <c r="C171">
        <f>+'Reuters data'!C172</f>
        <v>71.63</v>
      </c>
      <c r="D171">
        <f>+VLOOKUP(A171,'Reuters data'!$E$3:$F$1048576,2,TRUE)/VLOOKUP(Train_Data!A171,'Reuters data'!$M$3:$N$1048576,2)</f>
        <v>79.123567235113214</v>
      </c>
      <c r="E171">
        <f>+VLOOKUP(A171,'Reuters data'!$E$3:$G$1048576,3,TRUE)</f>
        <v>112.76605504587155</v>
      </c>
      <c r="F171" s="2">
        <f>+VLOOKUP(A171,'Reuters data'!$Q$4:$R$1048576,2,TRUE)</f>
        <v>123.2</v>
      </c>
      <c r="G171">
        <f>+VLOOKUP(A171,'Reuters data'!$U$4:$V$1048576,2,TRUE)</f>
        <v>15.4</v>
      </c>
      <c r="H171">
        <f>+VLOOKUP(A171,'Reuters data'!$Y$4:$Z$1048576,2,TRUE)</f>
        <v>22.55</v>
      </c>
    </row>
    <row r="172" spans="1:8" x14ac:dyDescent="0.3">
      <c r="A172" s="1">
        <f>+'Reuters data'!B173</f>
        <v>40714</v>
      </c>
      <c r="B172" s="3">
        <f t="shared" si="2"/>
        <v>6</v>
      </c>
      <c r="C172">
        <f>+'Reuters data'!C173</f>
        <v>71.98</v>
      </c>
      <c r="D172">
        <f>+VLOOKUP(A172,'Reuters data'!$E$3:$F$1048576,2,TRUE)/VLOOKUP(Train_Data!A172,'Reuters data'!$M$3:$N$1048576,2)</f>
        <v>78.066680645837693</v>
      </c>
      <c r="E172">
        <f>+VLOOKUP(A172,'Reuters data'!$E$3:$G$1048576,3,TRUE)</f>
        <v>112.89688073394497</v>
      </c>
      <c r="F172" s="2">
        <f>+VLOOKUP(A172,'Reuters data'!$Q$4:$R$1048576,2,TRUE)</f>
        <v>122.9</v>
      </c>
      <c r="G172">
        <f>+VLOOKUP(A172,'Reuters data'!$U$4:$V$1048576,2,TRUE)</f>
        <v>15.02</v>
      </c>
      <c r="H172">
        <f>+VLOOKUP(A172,'Reuters data'!$Y$4:$Z$1048576,2,TRUE)</f>
        <v>22.75</v>
      </c>
    </row>
    <row r="173" spans="1:8" x14ac:dyDescent="0.3">
      <c r="A173" s="1">
        <f>+'Reuters data'!B174</f>
        <v>40715</v>
      </c>
      <c r="B173" s="3">
        <f t="shared" si="2"/>
        <v>6</v>
      </c>
      <c r="C173">
        <f>+'Reuters data'!C174</f>
        <v>72.3</v>
      </c>
      <c r="D173">
        <f>+VLOOKUP(A173,'Reuters data'!$E$3:$F$1048576,2,TRUE)/VLOOKUP(Train_Data!A173,'Reuters data'!$M$3:$N$1048576,2)</f>
        <v>77.016520894071917</v>
      </c>
      <c r="E173">
        <f>+VLOOKUP(A173,'Reuters data'!$E$3:$G$1048576,3,TRUE)</f>
        <v>113.01752293577984</v>
      </c>
      <c r="F173" s="2">
        <f>+VLOOKUP(A173,'Reuters data'!$Q$4:$R$1048576,2,TRUE)</f>
        <v>122.63</v>
      </c>
      <c r="G173">
        <f>+VLOOKUP(A173,'Reuters data'!$U$4:$V$1048576,2,TRUE)</f>
        <v>14.55</v>
      </c>
      <c r="H173">
        <f>+VLOOKUP(A173,'Reuters data'!$Y$4:$Z$1048576,2,TRUE)</f>
        <v>22.7</v>
      </c>
    </row>
    <row r="174" spans="1:8" x14ac:dyDescent="0.3">
      <c r="A174" s="1">
        <f>+'Reuters data'!B175</f>
        <v>40716</v>
      </c>
      <c r="B174" s="3">
        <f t="shared" si="2"/>
        <v>6</v>
      </c>
      <c r="C174">
        <f>+'Reuters data'!C175</f>
        <v>72.599999999999994</v>
      </c>
      <c r="D174">
        <f>+VLOOKUP(A174,'Reuters data'!$E$3:$F$1048576,2,TRUE)/VLOOKUP(Train_Data!A174,'Reuters data'!$M$3:$N$1048576,2)</f>
        <v>79.572214867971852</v>
      </c>
      <c r="E174">
        <f>+VLOOKUP(A174,'Reuters data'!$E$3:$G$1048576,3,TRUE)</f>
        <v>113.16477064220184</v>
      </c>
      <c r="F174" s="2">
        <f>+VLOOKUP(A174,'Reuters data'!$Q$4:$R$1048576,2,TRUE)</f>
        <v>122.53</v>
      </c>
      <c r="G174">
        <f>+VLOOKUP(A174,'Reuters data'!$U$4:$V$1048576,2,TRUE)</f>
        <v>14.54</v>
      </c>
      <c r="H174">
        <f>+VLOOKUP(A174,'Reuters data'!$Y$4:$Z$1048576,2,TRUE)</f>
        <v>22.4</v>
      </c>
    </row>
    <row r="175" spans="1:8" x14ac:dyDescent="0.3">
      <c r="A175" s="1">
        <f>+'Reuters data'!B176</f>
        <v>40717</v>
      </c>
      <c r="B175" s="3">
        <f t="shared" si="2"/>
        <v>6</v>
      </c>
      <c r="C175">
        <f>+'Reuters data'!C176</f>
        <v>72.91</v>
      </c>
      <c r="D175">
        <f>+VLOOKUP(A175,'Reuters data'!$E$3:$F$1048576,2,TRUE)/VLOOKUP(Train_Data!A175,'Reuters data'!$M$3:$N$1048576,2)</f>
        <v>75.233218769727159</v>
      </c>
      <c r="E175">
        <f>+VLOOKUP(A175,'Reuters data'!$E$3:$G$1048576,3,TRUE)</f>
        <v>113.26275229357798</v>
      </c>
      <c r="F175" s="2">
        <f>+VLOOKUP(A175,'Reuters data'!$Q$4:$R$1048576,2,TRUE)</f>
        <v>122.53</v>
      </c>
      <c r="G175">
        <f>+VLOOKUP(A175,'Reuters data'!$U$4:$V$1048576,2,TRUE)</f>
        <v>13.15</v>
      </c>
      <c r="H175">
        <f>+VLOOKUP(A175,'Reuters data'!$Y$4:$Z$1048576,2,TRUE)</f>
        <v>22.3</v>
      </c>
    </row>
    <row r="176" spans="1:8" x14ac:dyDescent="0.3">
      <c r="A176" s="1">
        <f>+'Reuters data'!B177</f>
        <v>40718</v>
      </c>
      <c r="B176" s="3">
        <f t="shared" si="2"/>
        <v>6</v>
      </c>
      <c r="C176">
        <f>+'Reuters data'!C177</f>
        <v>73.209999999999994</v>
      </c>
      <c r="D176">
        <f>+VLOOKUP(A176,'Reuters data'!$E$3:$F$1048576,2,TRUE)/VLOOKUP(Train_Data!A176,'Reuters data'!$M$3:$N$1048576,2)</f>
        <v>74.080338266384786</v>
      </c>
      <c r="E176">
        <f>+VLOOKUP(A176,'Reuters data'!$E$3:$G$1048576,3,TRUE)</f>
        <v>113.33174311926605</v>
      </c>
      <c r="F176" s="2">
        <f>+VLOOKUP(A176,'Reuters data'!$Q$4:$R$1048576,2,TRUE)</f>
        <v>122.33</v>
      </c>
      <c r="G176">
        <f>+VLOOKUP(A176,'Reuters data'!$U$4:$V$1048576,2,TRUE)</f>
        <v>12.07</v>
      </c>
      <c r="H176">
        <f>+VLOOKUP(A176,'Reuters data'!$Y$4:$Z$1048576,2,TRUE)</f>
        <v>21.7</v>
      </c>
    </row>
    <row r="177" spans="1:8" x14ac:dyDescent="0.3">
      <c r="A177" s="1">
        <f>+'Reuters data'!B178</f>
        <v>40719</v>
      </c>
      <c r="B177" s="3">
        <f t="shared" si="2"/>
        <v>6</v>
      </c>
      <c r="C177">
        <f>+'Reuters data'!C178</f>
        <v>73.540000000000006</v>
      </c>
      <c r="D177">
        <f>+VLOOKUP(A177,'Reuters data'!$E$3:$F$1048576,2,TRUE)/VLOOKUP(Train_Data!A177,'Reuters data'!$M$3:$N$1048576,2)</f>
        <v>74.080338266384786</v>
      </c>
      <c r="E177">
        <f>+VLOOKUP(A177,'Reuters data'!$E$3:$G$1048576,3,TRUE)</f>
        <v>113.33174311926605</v>
      </c>
      <c r="F177" s="2">
        <f>+VLOOKUP(A177,'Reuters data'!$Q$4:$R$1048576,2,TRUE)</f>
        <v>122.33</v>
      </c>
      <c r="G177">
        <f>+VLOOKUP(A177,'Reuters data'!$U$4:$V$1048576,2,TRUE)</f>
        <v>12.07</v>
      </c>
      <c r="H177">
        <f>+VLOOKUP(A177,'Reuters data'!$Y$4:$Z$1048576,2,TRUE)</f>
        <v>21.85</v>
      </c>
    </row>
    <row r="178" spans="1:8" x14ac:dyDescent="0.3">
      <c r="A178" s="1">
        <f>+'Reuters data'!B179</f>
        <v>40720</v>
      </c>
      <c r="B178" s="3">
        <f t="shared" si="2"/>
        <v>6</v>
      </c>
      <c r="C178">
        <f>+'Reuters data'!C179</f>
        <v>73.900000000000006</v>
      </c>
      <c r="D178">
        <f>+VLOOKUP(A178,'Reuters data'!$E$3:$F$1048576,2,TRUE)/VLOOKUP(Train_Data!A178,'Reuters data'!$M$3:$N$1048576,2)</f>
        <v>74.080338266384786</v>
      </c>
      <c r="E178">
        <f>+VLOOKUP(A178,'Reuters data'!$E$3:$G$1048576,3,TRUE)</f>
        <v>113.33174311926605</v>
      </c>
      <c r="F178" s="2">
        <f>+VLOOKUP(A178,'Reuters data'!$Q$4:$R$1048576,2,TRUE)</f>
        <v>122.33</v>
      </c>
      <c r="G178">
        <f>+VLOOKUP(A178,'Reuters data'!$U$4:$V$1048576,2,TRUE)</f>
        <v>12.07</v>
      </c>
      <c r="H178">
        <f>+VLOOKUP(A178,'Reuters data'!$Y$4:$Z$1048576,2,TRUE)</f>
        <v>21.85</v>
      </c>
    </row>
    <row r="179" spans="1:8" x14ac:dyDescent="0.3">
      <c r="A179" s="1">
        <f>+'Reuters data'!B180</f>
        <v>40721</v>
      </c>
      <c r="B179" s="3">
        <f t="shared" si="2"/>
        <v>6</v>
      </c>
      <c r="C179">
        <f>+'Reuters data'!C180</f>
        <v>74.150000000000006</v>
      </c>
      <c r="D179">
        <f>+VLOOKUP(A179,'Reuters data'!$E$3:$F$1048576,2,TRUE)/VLOOKUP(Train_Data!A179,'Reuters data'!$M$3:$N$1048576,2)</f>
        <v>74.212295196751157</v>
      </c>
      <c r="E179">
        <f>+VLOOKUP(A179,'Reuters data'!$E$3:$G$1048576,3,TRUE)</f>
        <v>113.41779816513763</v>
      </c>
      <c r="F179" s="2">
        <f>+VLOOKUP(A179,'Reuters data'!$Q$4:$R$1048576,2,TRUE)</f>
        <v>122.65</v>
      </c>
      <c r="G179">
        <f>+VLOOKUP(A179,'Reuters data'!$U$4:$V$1048576,2,TRUE)</f>
        <v>12.76</v>
      </c>
      <c r="H179">
        <f>+VLOOKUP(A179,'Reuters data'!$Y$4:$Z$1048576,2,TRUE)</f>
        <v>21.9</v>
      </c>
    </row>
    <row r="180" spans="1:8" x14ac:dyDescent="0.3">
      <c r="A180" s="1">
        <f>+'Reuters data'!B181</f>
        <v>40722</v>
      </c>
      <c r="B180" s="3">
        <f t="shared" si="2"/>
        <v>6</v>
      </c>
      <c r="C180">
        <f>+'Reuters data'!C181</f>
        <v>74.39</v>
      </c>
      <c r="D180">
        <f>+VLOOKUP(A180,'Reuters data'!$E$3:$F$1048576,2,TRUE)/VLOOKUP(Train_Data!A180,'Reuters data'!$M$3:$N$1048576,2)</f>
        <v>75.709910913140305</v>
      </c>
      <c r="E180">
        <f>+VLOOKUP(A180,'Reuters data'!$E$3:$G$1048576,3,TRUE)</f>
        <v>113.5419266055046</v>
      </c>
      <c r="F180" s="2">
        <f>+VLOOKUP(A180,'Reuters data'!$Q$4:$R$1048576,2,TRUE)</f>
        <v>122.55</v>
      </c>
      <c r="G180">
        <f>+VLOOKUP(A180,'Reuters data'!$U$4:$V$1048576,2,TRUE)</f>
        <v>13.32</v>
      </c>
      <c r="H180">
        <f>+VLOOKUP(A180,'Reuters data'!$Y$4:$Z$1048576,2,TRUE)</f>
        <v>22.25</v>
      </c>
    </row>
    <row r="181" spans="1:8" x14ac:dyDescent="0.3">
      <c r="A181" s="1">
        <f>+'Reuters data'!B182</f>
        <v>40723</v>
      </c>
      <c r="B181" s="3">
        <f t="shared" si="2"/>
        <v>6</v>
      </c>
      <c r="C181">
        <f>+'Reuters data'!C182</f>
        <v>74.569999999999993</v>
      </c>
      <c r="D181">
        <f>+VLOOKUP(A181,'Reuters data'!$E$3:$F$1048576,2,TRUE)/VLOOKUP(Train_Data!A181,'Reuters data'!$M$3:$N$1048576,2)</f>
        <v>77.871691838714156</v>
      </c>
      <c r="E181">
        <f>+VLOOKUP(A181,'Reuters data'!$E$3:$G$1048576,3,TRUE)</f>
        <v>113.67486238532112</v>
      </c>
      <c r="F181" s="2">
        <f>+VLOOKUP(A181,'Reuters data'!$Q$4:$R$1048576,2,TRUE)</f>
        <v>122.65</v>
      </c>
      <c r="G181">
        <f>+VLOOKUP(A181,'Reuters data'!$U$4:$V$1048576,2,TRUE)</f>
        <v>12.83</v>
      </c>
      <c r="H181">
        <f>+VLOOKUP(A181,'Reuters data'!$Y$4:$Z$1048576,2,TRUE)</f>
        <v>22.5</v>
      </c>
    </row>
    <row r="182" spans="1:8" x14ac:dyDescent="0.3">
      <c r="A182" s="1">
        <f>+'Reuters data'!B183</f>
        <v>40724</v>
      </c>
      <c r="B182" s="3">
        <f t="shared" si="2"/>
        <v>6</v>
      </c>
      <c r="C182">
        <f>+'Reuters data'!C183</f>
        <v>74.91</v>
      </c>
      <c r="D182">
        <f>+VLOOKUP(A182,'Reuters data'!$E$3:$F$1048576,2,TRUE)/VLOOKUP(Train_Data!A182,'Reuters data'!$M$3:$N$1048576,2)</f>
        <v>77.551020408163268</v>
      </c>
      <c r="E182">
        <f>+VLOOKUP(A182,'Reuters data'!$E$3:$G$1048576,3,TRUE)</f>
        <v>113.81330275229359</v>
      </c>
      <c r="F182" s="2">
        <f>+VLOOKUP(A182,'Reuters data'!$Q$4:$R$1048576,2,TRUE)</f>
        <v>122.6</v>
      </c>
      <c r="G182">
        <f>+VLOOKUP(A182,'Reuters data'!$U$4:$V$1048576,2,TRUE)</f>
        <v>13.36</v>
      </c>
      <c r="H182">
        <f>+VLOOKUP(A182,'Reuters data'!$Y$4:$Z$1048576,2,TRUE)</f>
        <v>21.95</v>
      </c>
    </row>
    <row r="183" spans="1:8" x14ac:dyDescent="0.3">
      <c r="A183" s="1">
        <f>+'Reuters data'!B184</f>
        <v>40725</v>
      </c>
      <c r="B183" s="3">
        <f t="shared" si="2"/>
        <v>7</v>
      </c>
      <c r="C183">
        <f>+'Reuters data'!C184</f>
        <v>75.19</v>
      </c>
      <c r="D183">
        <f>+VLOOKUP(A183,'Reuters data'!$E$3:$F$1048576,2,TRUE)/VLOOKUP(Train_Data!A183,'Reuters data'!$M$3:$N$1048576,2)</f>
        <v>76.965982647018322</v>
      </c>
      <c r="E183">
        <f>+VLOOKUP(A183,'Reuters data'!$E$3:$G$1048576,3,TRUE)</f>
        <v>113.92660550458717</v>
      </c>
      <c r="F183" s="2">
        <f>+VLOOKUP(A183,'Reuters data'!$Q$4:$R$1048576,2,TRUE)</f>
        <v>122.5</v>
      </c>
      <c r="G183">
        <f>+VLOOKUP(A183,'Reuters data'!$U$4:$V$1048576,2,TRUE)</f>
        <v>13.11</v>
      </c>
      <c r="H183">
        <f>+VLOOKUP(A183,'Reuters data'!$Y$4:$Z$1048576,2,TRUE)</f>
        <v>21.3</v>
      </c>
    </row>
    <row r="184" spans="1:8" x14ac:dyDescent="0.3">
      <c r="A184" s="1">
        <f>+'Reuters data'!B185</f>
        <v>40726</v>
      </c>
      <c r="B184" s="3">
        <f t="shared" si="2"/>
        <v>7</v>
      </c>
      <c r="C184">
        <f>+'Reuters data'!C185</f>
        <v>75.55</v>
      </c>
      <c r="D184">
        <f>+VLOOKUP(A184,'Reuters data'!$E$3:$F$1048576,2,TRUE)/VLOOKUP(Train_Data!A184,'Reuters data'!$M$3:$N$1048576,2)</f>
        <v>76.965982647018322</v>
      </c>
      <c r="E184">
        <f>+VLOOKUP(A184,'Reuters data'!$E$3:$G$1048576,3,TRUE)</f>
        <v>113.92660550458717</v>
      </c>
      <c r="F184" s="2">
        <f>+VLOOKUP(A184,'Reuters data'!$Q$4:$R$1048576,2,TRUE)</f>
        <v>122.5</v>
      </c>
      <c r="G184">
        <f>+VLOOKUP(A184,'Reuters data'!$U$4:$V$1048576,2,TRUE)</f>
        <v>13.11</v>
      </c>
      <c r="H184">
        <f>+VLOOKUP(A184,'Reuters data'!$Y$4:$Z$1048576,2,TRUE)</f>
        <v>21</v>
      </c>
    </row>
    <row r="185" spans="1:8" x14ac:dyDescent="0.3">
      <c r="A185" s="1">
        <f>+'Reuters data'!B186</f>
        <v>40727</v>
      </c>
      <c r="B185" s="3">
        <f t="shared" si="2"/>
        <v>7</v>
      </c>
      <c r="C185">
        <f>+'Reuters data'!C186</f>
        <v>75.91</v>
      </c>
      <c r="D185">
        <f>+VLOOKUP(A185,'Reuters data'!$E$3:$F$1048576,2,TRUE)/VLOOKUP(Train_Data!A185,'Reuters data'!$M$3:$N$1048576,2)</f>
        <v>76.965982647018322</v>
      </c>
      <c r="E185">
        <f>+VLOOKUP(A185,'Reuters data'!$E$3:$G$1048576,3,TRUE)</f>
        <v>113.92660550458717</v>
      </c>
      <c r="F185" s="2">
        <f>+VLOOKUP(A185,'Reuters data'!$Q$4:$R$1048576,2,TRUE)</f>
        <v>122.5</v>
      </c>
      <c r="G185">
        <f>+VLOOKUP(A185,'Reuters data'!$U$4:$V$1048576,2,TRUE)</f>
        <v>13.11</v>
      </c>
      <c r="H185">
        <f>+VLOOKUP(A185,'Reuters data'!$Y$4:$Z$1048576,2,TRUE)</f>
        <v>21</v>
      </c>
    </row>
    <row r="186" spans="1:8" x14ac:dyDescent="0.3">
      <c r="A186" s="1">
        <f>+'Reuters data'!B187</f>
        <v>40728</v>
      </c>
      <c r="B186" s="3">
        <f t="shared" si="2"/>
        <v>7</v>
      </c>
      <c r="C186">
        <f>+'Reuters data'!C187</f>
        <v>76.180000000000007</v>
      </c>
      <c r="D186">
        <f>+VLOOKUP(A186,'Reuters data'!$E$3:$F$1048576,2,TRUE)/VLOOKUP(Train_Data!A186,'Reuters data'!$M$3:$N$1048576,2)</f>
        <v>76.625163376212427</v>
      </c>
      <c r="E186">
        <f>+VLOOKUP(A186,'Reuters data'!$E$3:$G$1048576,3,TRUE)</f>
        <v>114.02183486238533</v>
      </c>
      <c r="F186" s="2">
        <f>+VLOOKUP(A186,'Reuters data'!$Q$4:$R$1048576,2,TRUE)</f>
        <v>122.4</v>
      </c>
      <c r="G186">
        <f>+VLOOKUP(A186,'Reuters data'!$U$4:$V$1048576,2,TRUE)</f>
        <v>13.24</v>
      </c>
      <c r="H186">
        <f>+VLOOKUP(A186,'Reuters data'!$Y$4:$Z$1048576,2,TRUE)</f>
        <v>21.2</v>
      </c>
    </row>
    <row r="187" spans="1:8" x14ac:dyDescent="0.3">
      <c r="A187" s="1">
        <f>+'Reuters data'!B188</f>
        <v>40729</v>
      </c>
      <c r="B187" s="3">
        <f t="shared" si="2"/>
        <v>7</v>
      </c>
      <c r="C187">
        <f>+'Reuters data'!C188</f>
        <v>76.45</v>
      </c>
      <c r="D187">
        <f>+VLOOKUP(A187,'Reuters data'!$E$3:$F$1048576,2,TRUE)/VLOOKUP(Train_Data!A187,'Reuters data'!$M$3:$N$1048576,2)</f>
        <v>78.775481902648735</v>
      </c>
      <c r="E187">
        <f>+VLOOKUP(A187,'Reuters data'!$E$3:$G$1048576,3,TRUE)</f>
        <v>114.13073394495414</v>
      </c>
      <c r="F187" s="2">
        <f>+VLOOKUP(A187,'Reuters data'!$Q$4:$R$1048576,2,TRUE)</f>
        <v>123.4</v>
      </c>
      <c r="G187">
        <f>+VLOOKUP(A187,'Reuters data'!$U$4:$V$1048576,2,TRUE)</f>
        <v>13.38</v>
      </c>
      <c r="H187">
        <f>+VLOOKUP(A187,'Reuters data'!$Y$4:$Z$1048576,2,TRUE)</f>
        <v>21.25</v>
      </c>
    </row>
    <row r="188" spans="1:8" x14ac:dyDescent="0.3">
      <c r="A188" s="1">
        <f>+'Reuters data'!B189</f>
        <v>40730</v>
      </c>
      <c r="B188" s="3">
        <f t="shared" si="2"/>
        <v>7</v>
      </c>
      <c r="C188">
        <f>+'Reuters data'!C189</f>
        <v>76.81</v>
      </c>
      <c r="D188">
        <f>+VLOOKUP(A188,'Reuters data'!$E$3:$F$1048576,2,TRUE)/VLOOKUP(Train_Data!A188,'Reuters data'!$M$3:$N$1048576,2)</f>
        <v>79.365744621402627</v>
      </c>
      <c r="E188">
        <f>+VLOOKUP(A188,'Reuters data'!$E$3:$G$1048576,3,TRUE)</f>
        <v>114.23422018348626</v>
      </c>
      <c r="F188" s="2">
        <f>+VLOOKUP(A188,'Reuters data'!$Q$4:$R$1048576,2,TRUE)</f>
        <v>124.35</v>
      </c>
      <c r="G188">
        <f>+VLOOKUP(A188,'Reuters data'!$U$4:$V$1048576,2,TRUE)</f>
        <v>13.01</v>
      </c>
      <c r="H188">
        <f>+VLOOKUP(A188,'Reuters data'!$Y$4:$Z$1048576,2,TRUE)</f>
        <v>21.6</v>
      </c>
    </row>
    <row r="189" spans="1:8" x14ac:dyDescent="0.3">
      <c r="A189" s="1">
        <f>+'Reuters data'!B190</f>
        <v>40731</v>
      </c>
      <c r="B189" s="3">
        <f t="shared" si="2"/>
        <v>7</v>
      </c>
      <c r="C189">
        <f>+'Reuters data'!C190</f>
        <v>77.040000000000006</v>
      </c>
      <c r="D189">
        <f>+VLOOKUP(A189,'Reuters data'!$E$3:$F$1048576,2,TRUE)/VLOOKUP(Train_Data!A189,'Reuters data'!$M$3:$N$1048576,2)</f>
        <v>82.589316804791423</v>
      </c>
      <c r="E189">
        <f>+VLOOKUP(A189,'Reuters data'!$E$3:$G$1048576,3,TRUE)</f>
        <v>114.38862385321104</v>
      </c>
      <c r="F189" s="2">
        <f>+VLOOKUP(A189,'Reuters data'!$Q$4:$R$1048576,2,TRUE)</f>
        <v>123.4</v>
      </c>
      <c r="G189">
        <f>+VLOOKUP(A189,'Reuters data'!$U$4:$V$1048576,2,TRUE)</f>
        <v>12.85</v>
      </c>
      <c r="H189">
        <f>+VLOOKUP(A189,'Reuters data'!$Y$4:$Z$1048576,2,TRUE)</f>
        <v>21.83</v>
      </c>
    </row>
    <row r="190" spans="1:8" x14ac:dyDescent="0.3">
      <c r="A190" s="1">
        <f>+'Reuters data'!B191</f>
        <v>40732</v>
      </c>
      <c r="B190" s="3">
        <f t="shared" si="2"/>
        <v>7</v>
      </c>
      <c r="C190">
        <f>+'Reuters data'!C191</f>
        <v>77.319999999999993</v>
      </c>
      <c r="D190">
        <f>+VLOOKUP(A190,'Reuters data'!$E$3:$F$1048576,2,TRUE)/VLOOKUP(Train_Data!A190,'Reuters data'!$M$3:$N$1048576,2)</f>
        <v>82.939650942734971</v>
      </c>
      <c r="E190">
        <f>+VLOOKUP(A190,'Reuters data'!$E$3:$G$1048576,3,TRUE)</f>
        <v>114.55834862385323</v>
      </c>
      <c r="F190" s="2">
        <f>+VLOOKUP(A190,'Reuters data'!$Q$4:$R$1048576,2,TRUE)</f>
        <v>123.28</v>
      </c>
      <c r="G190">
        <f>+VLOOKUP(A190,'Reuters data'!$U$4:$V$1048576,2,TRUE)</f>
        <v>12.54</v>
      </c>
      <c r="H190">
        <f>+VLOOKUP(A190,'Reuters data'!$Y$4:$Z$1048576,2,TRUE)</f>
        <v>21.7</v>
      </c>
    </row>
    <row r="191" spans="1:8" x14ac:dyDescent="0.3">
      <c r="A191" s="1">
        <f>+'Reuters data'!B192</f>
        <v>40733</v>
      </c>
      <c r="B191" s="3">
        <f t="shared" si="2"/>
        <v>7</v>
      </c>
      <c r="C191">
        <f>+'Reuters data'!C192</f>
        <v>77.66</v>
      </c>
      <c r="D191">
        <f>+VLOOKUP(A191,'Reuters data'!$E$3:$F$1048576,2,TRUE)/VLOOKUP(Train_Data!A191,'Reuters data'!$M$3:$N$1048576,2)</f>
        <v>82.939650942734971</v>
      </c>
      <c r="E191">
        <f>+VLOOKUP(A191,'Reuters data'!$E$3:$G$1048576,3,TRUE)</f>
        <v>114.55834862385323</v>
      </c>
      <c r="F191" s="2">
        <f>+VLOOKUP(A191,'Reuters data'!$Q$4:$R$1048576,2,TRUE)</f>
        <v>123.28</v>
      </c>
      <c r="G191">
        <f>+VLOOKUP(A191,'Reuters data'!$U$4:$V$1048576,2,TRUE)</f>
        <v>12.54</v>
      </c>
      <c r="H191">
        <f>+VLOOKUP(A191,'Reuters data'!$Y$4:$Z$1048576,2,TRUE)</f>
        <v>21.6</v>
      </c>
    </row>
    <row r="192" spans="1:8" x14ac:dyDescent="0.3">
      <c r="A192" s="1">
        <f>+'Reuters data'!B193</f>
        <v>40734</v>
      </c>
      <c r="B192" s="3">
        <f t="shared" si="2"/>
        <v>7</v>
      </c>
      <c r="C192">
        <f>+'Reuters data'!C193</f>
        <v>78</v>
      </c>
      <c r="D192">
        <f>+VLOOKUP(A192,'Reuters data'!$E$3:$F$1048576,2,TRUE)/VLOOKUP(Train_Data!A192,'Reuters data'!$M$3:$N$1048576,2)</f>
        <v>82.939650942734971</v>
      </c>
      <c r="E192">
        <f>+VLOOKUP(A192,'Reuters data'!$E$3:$G$1048576,3,TRUE)</f>
        <v>114.55834862385323</v>
      </c>
      <c r="F192" s="2">
        <f>+VLOOKUP(A192,'Reuters data'!$Q$4:$R$1048576,2,TRUE)</f>
        <v>123.28</v>
      </c>
      <c r="G192">
        <f>+VLOOKUP(A192,'Reuters data'!$U$4:$V$1048576,2,TRUE)</f>
        <v>12.54</v>
      </c>
      <c r="H192">
        <f>+VLOOKUP(A192,'Reuters data'!$Y$4:$Z$1048576,2,TRUE)</f>
        <v>21.6</v>
      </c>
    </row>
    <row r="193" spans="1:8" x14ac:dyDescent="0.3">
      <c r="A193" s="1">
        <f>+'Reuters data'!B194</f>
        <v>40735</v>
      </c>
      <c r="B193" s="3">
        <f t="shared" si="2"/>
        <v>7</v>
      </c>
      <c r="C193">
        <f>+'Reuters data'!C194</f>
        <v>78.260000000000005</v>
      </c>
      <c r="D193">
        <f>+VLOOKUP(A193,'Reuters data'!$E$3:$F$1048576,2,TRUE)/VLOOKUP(Train_Data!A193,'Reuters data'!$M$3:$N$1048576,2)</f>
        <v>83.53402208763805</v>
      </c>
      <c r="E193">
        <f>+VLOOKUP(A193,'Reuters data'!$E$3:$G$1048576,3,TRUE)</f>
        <v>114.72339449541288</v>
      </c>
      <c r="F193" s="2">
        <f>+VLOOKUP(A193,'Reuters data'!$Q$4:$R$1048576,2,TRUE)</f>
        <v>122.8</v>
      </c>
      <c r="G193">
        <f>+VLOOKUP(A193,'Reuters data'!$U$4:$V$1048576,2,TRUE)</f>
        <v>11.94</v>
      </c>
      <c r="H193">
        <f>+VLOOKUP(A193,'Reuters data'!$Y$4:$Z$1048576,2,TRUE)</f>
        <v>21.6</v>
      </c>
    </row>
    <row r="194" spans="1:8" x14ac:dyDescent="0.3">
      <c r="A194" s="1">
        <f>+'Reuters data'!B195</f>
        <v>40736</v>
      </c>
      <c r="B194" s="3">
        <f t="shared" si="2"/>
        <v>7</v>
      </c>
      <c r="C194">
        <f>+'Reuters data'!C195</f>
        <v>78.52</v>
      </c>
      <c r="D194">
        <f>+VLOOKUP(A194,'Reuters data'!$E$3:$F$1048576,2,TRUE)/VLOOKUP(Train_Data!A194,'Reuters data'!$M$3:$N$1048576,2)</f>
        <v>84.251574127074988</v>
      </c>
      <c r="E194">
        <f>+VLOOKUP(A194,'Reuters data'!$E$3:$G$1048576,3,TRUE)</f>
        <v>114.88697247706426</v>
      </c>
      <c r="F194" s="2">
        <f>+VLOOKUP(A194,'Reuters data'!$Q$4:$R$1048576,2,TRUE)</f>
        <v>122.68</v>
      </c>
      <c r="G194">
        <f>+VLOOKUP(A194,'Reuters data'!$U$4:$V$1048576,2,TRUE)</f>
        <v>12.25</v>
      </c>
      <c r="H194">
        <f>+VLOOKUP(A194,'Reuters data'!$Y$4:$Z$1048576,2,TRUE)</f>
        <v>21.5</v>
      </c>
    </row>
    <row r="195" spans="1:8" x14ac:dyDescent="0.3">
      <c r="A195" s="1">
        <f>+'Reuters data'!B196</f>
        <v>40737</v>
      </c>
      <c r="B195" s="3">
        <f t="shared" si="2"/>
        <v>7</v>
      </c>
      <c r="C195">
        <f>+'Reuters data'!C196</f>
        <v>78.790000000000006</v>
      </c>
      <c r="D195">
        <f>+VLOOKUP(A195,'Reuters data'!$E$3:$F$1048576,2,TRUE)/VLOOKUP(Train_Data!A195,'Reuters data'!$M$3:$N$1048576,2)</f>
        <v>83.759960510542285</v>
      </c>
      <c r="E195">
        <f>+VLOOKUP(A195,'Reuters data'!$E$3:$G$1048576,3,TRUE)</f>
        <v>115.04256880733949</v>
      </c>
      <c r="F195" s="2">
        <f>+VLOOKUP(A195,'Reuters data'!$Q$4:$R$1048576,2,TRUE)</f>
        <v>122.63</v>
      </c>
      <c r="G195">
        <f>+VLOOKUP(A195,'Reuters data'!$U$4:$V$1048576,2,TRUE)</f>
        <v>11.84</v>
      </c>
      <c r="H195">
        <f>+VLOOKUP(A195,'Reuters data'!$Y$4:$Z$1048576,2,TRUE)</f>
        <v>21.85</v>
      </c>
    </row>
    <row r="196" spans="1:8" x14ac:dyDescent="0.3">
      <c r="A196" s="1">
        <f>+'Reuters data'!B197</f>
        <v>40738</v>
      </c>
      <c r="B196" s="3">
        <f t="shared" ref="B196:B259" si="3">+MONTH(A196)</f>
        <v>7</v>
      </c>
      <c r="C196">
        <f>+'Reuters data'!C197</f>
        <v>79.06</v>
      </c>
      <c r="D196">
        <f>+VLOOKUP(A196,'Reuters data'!$E$3:$F$1048576,2,TRUE)/VLOOKUP(Train_Data!A196,'Reuters data'!$M$3:$N$1048576,2)</f>
        <v>83.665676707679253</v>
      </c>
      <c r="E196">
        <f>+VLOOKUP(A196,'Reuters data'!$E$3:$G$1048576,3,TRUE)</f>
        <v>115.20266055045875</v>
      </c>
      <c r="F196" s="2">
        <f>+VLOOKUP(A196,'Reuters data'!$Q$4:$R$1048576,2,TRUE)</f>
        <v>122.78</v>
      </c>
      <c r="G196">
        <f>+VLOOKUP(A196,'Reuters data'!$U$4:$V$1048576,2,TRUE)</f>
        <v>12.15</v>
      </c>
      <c r="H196">
        <f>+VLOOKUP(A196,'Reuters data'!$Y$4:$Z$1048576,2,TRUE)</f>
        <v>21.65</v>
      </c>
    </row>
    <row r="197" spans="1:8" x14ac:dyDescent="0.3">
      <c r="A197" s="1">
        <f>+'Reuters data'!B198</f>
        <v>40739</v>
      </c>
      <c r="B197" s="3">
        <f t="shared" si="3"/>
        <v>7</v>
      </c>
      <c r="C197">
        <f>+'Reuters data'!C198</f>
        <v>79.36</v>
      </c>
      <c r="D197">
        <f>+VLOOKUP(A197,'Reuters data'!$E$3:$F$1048576,2,TRUE)/VLOOKUP(Train_Data!A197,'Reuters data'!$M$3:$N$1048576,2)</f>
        <v>82.869257950530042</v>
      </c>
      <c r="E197">
        <f>+VLOOKUP(A197,'Reuters data'!$E$3:$G$1048576,3,TRUE)</f>
        <v>115.34788990825692</v>
      </c>
      <c r="F197" s="2">
        <f>+VLOOKUP(A197,'Reuters data'!$Q$4:$R$1048576,2,TRUE)</f>
        <v>122.83</v>
      </c>
      <c r="G197">
        <f>+VLOOKUP(A197,'Reuters data'!$U$4:$V$1048576,2,TRUE)</f>
        <v>12.26</v>
      </c>
      <c r="H197">
        <f>+VLOOKUP(A197,'Reuters data'!$Y$4:$Z$1048576,2,TRUE)</f>
        <v>21.73</v>
      </c>
    </row>
    <row r="198" spans="1:8" x14ac:dyDescent="0.3">
      <c r="A198" s="1">
        <f>+'Reuters data'!B199</f>
        <v>40740</v>
      </c>
      <c r="B198" s="3">
        <f t="shared" si="3"/>
        <v>7</v>
      </c>
      <c r="C198">
        <f>+'Reuters data'!C199</f>
        <v>79.680000000000007</v>
      </c>
      <c r="D198">
        <f>+VLOOKUP(A198,'Reuters data'!$E$3:$F$1048576,2,TRUE)/VLOOKUP(Train_Data!A198,'Reuters data'!$M$3:$N$1048576,2)</f>
        <v>82.869257950530042</v>
      </c>
      <c r="E198">
        <f>+VLOOKUP(A198,'Reuters data'!$E$3:$G$1048576,3,TRUE)</f>
        <v>115.34788990825692</v>
      </c>
      <c r="F198" s="2">
        <f>+VLOOKUP(A198,'Reuters data'!$Q$4:$R$1048576,2,TRUE)</f>
        <v>122.83</v>
      </c>
      <c r="G198">
        <f>+VLOOKUP(A198,'Reuters data'!$U$4:$V$1048576,2,TRUE)</f>
        <v>12.26</v>
      </c>
      <c r="H198">
        <f>+VLOOKUP(A198,'Reuters data'!$Y$4:$Z$1048576,2,TRUE)</f>
        <v>22.1</v>
      </c>
    </row>
    <row r="199" spans="1:8" x14ac:dyDescent="0.3">
      <c r="A199" s="1">
        <f>+'Reuters data'!B200</f>
        <v>40741</v>
      </c>
      <c r="B199" s="3">
        <f t="shared" si="3"/>
        <v>7</v>
      </c>
      <c r="C199">
        <f>+'Reuters data'!C200</f>
        <v>79.989999999999995</v>
      </c>
      <c r="D199">
        <f>+VLOOKUP(A199,'Reuters data'!$E$3:$F$1048576,2,TRUE)/VLOOKUP(Train_Data!A199,'Reuters data'!$M$3:$N$1048576,2)</f>
        <v>82.869257950530042</v>
      </c>
      <c r="E199">
        <f>+VLOOKUP(A199,'Reuters data'!$E$3:$G$1048576,3,TRUE)</f>
        <v>115.34788990825692</v>
      </c>
      <c r="F199" s="2">
        <f>+VLOOKUP(A199,'Reuters data'!$Q$4:$R$1048576,2,TRUE)</f>
        <v>122.83</v>
      </c>
      <c r="G199">
        <f>+VLOOKUP(A199,'Reuters data'!$U$4:$V$1048576,2,TRUE)</f>
        <v>12.26</v>
      </c>
      <c r="H199">
        <f>+VLOOKUP(A199,'Reuters data'!$Y$4:$Z$1048576,2,TRUE)</f>
        <v>22.1</v>
      </c>
    </row>
    <row r="200" spans="1:8" x14ac:dyDescent="0.3">
      <c r="A200" s="1">
        <f>+'Reuters data'!B201</f>
        <v>40742</v>
      </c>
      <c r="B200" s="3">
        <f t="shared" si="3"/>
        <v>7</v>
      </c>
      <c r="C200">
        <f>+'Reuters data'!C201</f>
        <v>80.22</v>
      </c>
      <c r="D200">
        <f>+VLOOKUP(A200,'Reuters data'!$E$3:$F$1048576,2,TRUE)/VLOOKUP(Train_Data!A200,'Reuters data'!$M$3:$N$1048576,2)</f>
        <v>82.252462966900552</v>
      </c>
      <c r="E200">
        <f>+VLOOKUP(A200,'Reuters data'!$E$3:$G$1048576,3,TRUE)</f>
        <v>115.46688073394498</v>
      </c>
      <c r="F200" s="2">
        <f>+VLOOKUP(A200,'Reuters data'!$Q$4:$R$1048576,2,TRUE)</f>
        <v>122.5</v>
      </c>
      <c r="G200">
        <f>+VLOOKUP(A200,'Reuters data'!$U$4:$V$1048576,2,TRUE)</f>
        <v>12.08</v>
      </c>
      <c r="H200">
        <f>+VLOOKUP(A200,'Reuters data'!$Y$4:$Z$1048576,2,TRUE)</f>
        <v>21.8</v>
      </c>
    </row>
    <row r="201" spans="1:8" x14ac:dyDescent="0.3">
      <c r="A201" s="1">
        <f>+'Reuters data'!B202</f>
        <v>40743</v>
      </c>
      <c r="B201" s="3">
        <f t="shared" si="3"/>
        <v>7</v>
      </c>
      <c r="C201">
        <f>+'Reuters data'!C202</f>
        <v>80.459999999999994</v>
      </c>
      <c r="D201">
        <f>+VLOOKUP(A201,'Reuters data'!$E$3:$F$1048576,2,TRUE)/VLOOKUP(Train_Data!A201,'Reuters data'!$M$3:$N$1048576,2)</f>
        <v>82.698693041328156</v>
      </c>
      <c r="E201">
        <f>+VLOOKUP(A201,'Reuters data'!$E$3:$G$1048576,3,TRUE)</f>
        <v>115.60834862385325</v>
      </c>
      <c r="F201" s="2">
        <f>+VLOOKUP(A201,'Reuters data'!$Q$4:$R$1048576,2,TRUE)</f>
        <v>123.15</v>
      </c>
      <c r="G201">
        <f>+VLOOKUP(A201,'Reuters data'!$U$4:$V$1048576,2,TRUE)</f>
        <v>12.25</v>
      </c>
      <c r="H201">
        <f>+VLOOKUP(A201,'Reuters data'!$Y$4:$Z$1048576,2,TRUE)</f>
        <v>21.65</v>
      </c>
    </row>
    <row r="202" spans="1:8" x14ac:dyDescent="0.3">
      <c r="A202" s="1">
        <f>+'Reuters data'!B203</f>
        <v>40744</v>
      </c>
      <c r="B202" s="3">
        <f t="shared" si="3"/>
        <v>7</v>
      </c>
      <c r="C202">
        <f>+'Reuters data'!C203</f>
        <v>80.72</v>
      </c>
      <c r="D202">
        <f>+VLOOKUP(A202,'Reuters data'!$E$3:$F$1048576,2,TRUE)/VLOOKUP(Train_Data!A202,'Reuters data'!$M$3:$N$1048576,2)</f>
        <v>83.104733769430965</v>
      </c>
      <c r="E202">
        <f>+VLOOKUP(A202,'Reuters data'!$E$3:$G$1048576,3,TRUE)</f>
        <v>115.74018348623855</v>
      </c>
      <c r="F202" s="2">
        <f>+VLOOKUP(A202,'Reuters data'!$Q$4:$R$1048576,2,TRUE)</f>
        <v>123.6</v>
      </c>
      <c r="G202">
        <f>+VLOOKUP(A202,'Reuters data'!$U$4:$V$1048576,2,TRUE)</f>
        <v>12.64</v>
      </c>
      <c r="H202">
        <f>+VLOOKUP(A202,'Reuters data'!$Y$4:$Z$1048576,2,TRUE)</f>
        <v>21.8</v>
      </c>
    </row>
    <row r="203" spans="1:8" x14ac:dyDescent="0.3">
      <c r="A203" s="1">
        <f>+'Reuters data'!B204</f>
        <v>40745</v>
      </c>
      <c r="B203" s="3">
        <f t="shared" si="3"/>
        <v>7</v>
      </c>
      <c r="C203">
        <f>+'Reuters data'!C204</f>
        <v>80.959999999999994</v>
      </c>
      <c r="D203">
        <f>+VLOOKUP(A203,'Reuters data'!$E$3:$F$1048576,2,TRUE)/VLOOKUP(Train_Data!A203,'Reuters data'!$M$3:$N$1048576,2)</f>
        <v>81.485333888079893</v>
      </c>
      <c r="E203">
        <f>+VLOOKUP(A203,'Reuters data'!$E$3:$G$1048576,3,TRUE)</f>
        <v>115.87706422018351</v>
      </c>
      <c r="F203" s="2">
        <f>+VLOOKUP(A203,'Reuters data'!$Q$4:$R$1048576,2,TRUE)</f>
        <v>124.15</v>
      </c>
      <c r="G203">
        <f>+VLOOKUP(A203,'Reuters data'!$U$4:$V$1048576,2,TRUE)</f>
        <v>12.95</v>
      </c>
      <c r="H203">
        <f>+VLOOKUP(A203,'Reuters data'!$Y$4:$Z$1048576,2,TRUE)</f>
        <v>21.6</v>
      </c>
    </row>
    <row r="204" spans="1:8" x14ac:dyDescent="0.3">
      <c r="A204" s="1">
        <f>+'Reuters data'!B205</f>
        <v>40746</v>
      </c>
      <c r="B204" s="3">
        <f t="shared" si="3"/>
        <v>7</v>
      </c>
      <c r="C204">
        <f>+'Reuters data'!C205</f>
        <v>81.239999999999995</v>
      </c>
      <c r="D204">
        <f>+VLOOKUP(A204,'Reuters data'!$E$3:$F$1048576,2,TRUE)/VLOOKUP(Train_Data!A204,'Reuters data'!$M$3:$N$1048576,2)</f>
        <v>82.679579182052535</v>
      </c>
      <c r="E204">
        <f>+VLOOKUP(A204,'Reuters data'!$E$3:$G$1048576,3,TRUE)</f>
        <v>116.0252293577982</v>
      </c>
      <c r="F204" s="2">
        <f>+VLOOKUP(A204,'Reuters data'!$Q$4:$R$1048576,2,TRUE)</f>
        <v>124.45</v>
      </c>
      <c r="G204">
        <f>+VLOOKUP(A204,'Reuters data'!$U$4:$V$1048576,2,TRUE)</f>
        <v>12.84</v>
      </c>
      <c r="H204">
        <f>+VLOOKUP(A204,'Reuters data'!$Y$4:$Z$1048576,2,TRUE)</f>
        <v>21.8</v>
      </c>
    </row>
    <row r="205" spans="1:8" x14ac:dyDescent="0.3">
      <c r="A205" s="1">
        <f>+'Reuters data'!B206</f>
        <v>40747</v>
      </c>
      <c r="B205" s="3">
        <f t="shared" si="3"/>
        <v>7</v>
      </c>
      <c r="C205">
        <f>+'Reuters data'!C206</f>
        <v>81.56</v>
      </c>
      <c r="D205">
        <f>+VLOOKUP(A205,'Reuters data'!$E$3:$F$1048576,2,TRUE)/VLOOKUP(Train_Data!A205,'Reuters data'!$M$3:$N$1048576,2)</f>
        <v>82.679579182052535</v>
      </c>
      <c r="E205">
        <f>+VLOOKUP(A205,'Reuters data'!$E$3:$G$1048576,3,TRUE)</f>
        <v>116.0252293577982</v>
      </c>
      <c r="F205" s="2">
        <f>+VLOOKUP(A205,'Reuters data'!$Q$4:$R$1048576,2,TRUE)</f>
        <v>124.45</v>
      </c>
      <c r="G205">
        <f>+VLOOKUP(A205,'Reuters data'!$U$4:$V$1048576,2,TRUE)</f>
        <v>12.84</v>
      </c>
      <c r="H205">
        <f>+VLOOKUP(A205,'Reuters data'!$Y$4:$Z$1048576,2,TRUE)</f>
        <v>21.8</v>
      </c>
    </row>
    <row r="206" spans="1:8" x14ac:dyDescent="0.3">
      <c r="A206" s="1">
        <f>+'Reuters data'!B207</f>
        <v>40748</v>
      </c>
      <c r="B206" s="3">
        <f t="shared" si="3"/>
        <v>7</v>
      </c>
      <c r="C206">
        <f>+'Reuters data'!C207</f>
        <v>81.87</v>
      </c>
      <c r="D206">
        <f>+VLOOKUP(A206,'Reuters data'!$E$3:$F$1048576,2,TRUE)/VLOOKUP(Train_Data!A206,'Reuters data'!$M$3:$N$1048576,2)</f>
        <v>82.679579182052535</v>
      </c>
      <c r="E206">
        <f>+VLOOKUP(A206,'Reuters data'!$E$3:$G$1048576,3,TRUE)</f>
        <v>116.0252293577982</v>
      </c>
      <c r="F206" s="2">
        <f>+VLOOKUP(A206,'Reuters data'!$Q$4:$R$1048576,2,TRUE)</f>
        <v>124.45</v>
      </c>
      <c r="G206">
        <f>+VLOOKUP(A206,'Reuters data'!$U$4:$V$1048576,2,TRUE)</f>
        <v>12.84</v>
      </c>
      <c r="H206">
        <f>+VLOOKUP(A206,'Reuters data'!$Y$4:$Z$1048576,2,TRUE)</f>
        <v>21.8</v>
      </c>
    </row>
    <row r="207" spans="1:8" x14ac:dyDescent="0.3">
      <c r="A207" s="1">
        <f>+'Reuters data'!B208</f>
        <v>40749</v>
      </c>
      <c r="B207" s="3">
        <f t="shared" si="3"/>
        <v>7</v>
      </c>
      <c r="C207">
        <f>+'Reuters data'!C208</f>
        <v>82.1</v>
      </c>
      <c r="D207">
        <f>+VLOOKUP(A207,'Reuters data'!$E$3:$F$1048576,2,TRUE)/VLOOKUP(Train_Data!A207,'Reuters data'!$M$3:$N$1048576,2)</f>
        <v>82.050925281758722</v>
      </c>
      <c r="E207">
        <f>+VLOOKUP(A207,'Reuters data'!$E$3:$G$1048576,3,TRUE)</f>
        <v>116.13715596330277</v>
      </c>
      <c r="F207" s="2">
        <f>+VLOOKUP(A207,'Reuters data'!$Q$4:$R$1048576,2,TRUE)</f>
        <v>124.5</v>
      </c>
      <c r="G207">
        <f>+VLOOKUP(A207,'Reuters data'!$U$4:$V$1048576,2,TRUE)</f>
        <v>12.79</v>
      </c>
      <c r="H207">
        <f>+VLOOKUP(A207,'Reuters data'!$Y$4:$Z$1048576,2,TRUE)</f>
        <v>21.45</v>
      </c>
    </row>
    <row r="208" spans="1:8" x14ac:dyDescent="0.3">
      <c r="A208" s="1">
        <f>+'Reuters data'!B209</f>
        <v>40750</v>
      </c>
      <c r="B208" s="3">
        <f t="shared" si="3"/>
        <v>7</v>
      </c>
      <c r="C208">
        <f>+'Reuters data'!C209</f>
        <v>82.32</v>
      </c>
      <c r="D208">
        <f>+VLOOKUP(A208,'Reuters data'!$E$3:$F$1048576,2,TRUE)/VLOOKUP(Train_Data!A208,'Reuters data'!$M$3:$N$1048576,2)</f>
        <v>81.504961411245858</v>
      </c>
      <c r="E208">
        <f>+VLOOKUP(A208,'Reuters data'!$E$3:$G$1048576,3,TRUE)</f>
        <v>116.25183486238535</v>
      </c>
      <c r="F208" s="2">
        <f>+VLOOKUP(A208,'Reuters data'!$Q$4:$R$1048576,2,TRUE)</f>
        <v>125</v>
      </c>
      <c r="G208">
        <f>+VLOOKUP(A208,'Reuters data'!$U$4:$V$1048576,2,TRUE)</f>
        <v>12.75</v>
      </c>
      <c r="H208">
        <f>+VLOOKUP(A208,'Reuters data'!$Y$4:$Z$1048576,2,TRUE)</f>
        <v>21.15</v>
      </c>
    </row>
    <row r="209" spans="1:8" x14ac:dyDescent="0.3">
      <c r="A209" s="1">
        <f>+'Reuters data'!B210</f>
        <v>40751</v>
      </c>
      <c r="B209" s="3">
        <f t="shared" si="3"/>
        <v>7</v>
      </c>
      <c r="C209">
        <f>+'Reuters data'!C210</f>
        <v>82.56</v>
      </c>
      <c r="D209">
        <f>+VLOOKUP(A209,'Reuters data'!$E$3:$F$1048576,2,TRUE)/VLOOKUP(Train_Data!A209,'Reuters data'!$M$3:$N$1048576,2)</f>
        <v>81.747302471284371</v>
      </c>
      <c r="E209">
        <f>+VLOOKUP(A209,'Reuters data'!$E$3:$G$1048576,3,TRUE)</f>
        <v>116.30853211009178</v>
      </c>
      <c r="F209" s="2">
        <f>+VLOOKUP(A209,'Reuters data'!$Q$4:$R$1048576,2,TRUE)</f>
        <v>124.85</v>
      </c>
      <c r="G209">
        <f>+VLOOKUP(A209,'Reuters data'!$U$4:$V$1048576,2,TRUE)</f>
        <v>12.28</v>
      </c>
      <c r="H209">
        <f>+VLOOKUP(A209,'Reuters data'!$Y$4:$Z$1048576,2,TRUE)</f>
        <v>21.3</v>
      </c>
    </row>
    <row r="210" spans="1:8" x14ac:dyDescent="0.3">
      <c r="A210" s="1">
        <f>+'Reuters data'!B211</f>
        <v>40752</v>
      </c>
      <c r="B210" s="3">
        <f t="shared" si="3"/>
        <v>7</v>
      </c>
      <c r="C210">
        <f>+'Reuters data'!C211</f>
        <v>82.86</v>
      </c>
      <c r="D210">
        <f>+VLOOKUP(A210,'Reuters data'!$E$3:$F$1048576,2,TRUE)/VLOOKUP(Train_Data!A210,'Reuters data'!$M$3:$N$1048576,2)</f>
        <v>81.903831390885614</v>
      </c>
      <c r="E210">
        <f>+VLOOKUP(A210,'Reuters data'!$E$3:$G$1048576,3,TRUE)</f>
        <v>116.36357798165142</v>
      </c>
      <c r="F210" s="2">
        <f>+VLOOKUP(A210,'Reuters data'!$Q$4:$R$1048576,2,TRUE)</f>
        <v>124.85</v>
      </c>
      <c r="G210">
        <f>+VLOOKUP(A210,'Reuters data'!$U$4:$V$1048576,2,TRUE)</f>
        <v>12.37</v>
      </c>
      <c r="H210">
        <f>+VLOOKUP(A210,'Reuters data'!$Y$4:$Z$1048576,2,TRUE)</f>
        <v>20.98</v>
      </c>
    </row>
    <row r="211" spans="1:8" x14ac:dyDescent="0.3">
      <c r="A211" s="1">
        <f>+'Reuters data'!B212</f>
        <v>40753</v>
      </c>
      <c r="B211" s="3">
        <f t="shared" si="3"/>
        <v>7</v>
      </c>
      <c r="C211">
        <f>+'Reuters data'!C212</f>
        <v>83.1</v>
      </c>
      <c r="D211">
        <f>+VLOOKUP(A211,'Reuters data'!$E$3:$F$1048576,2,TRUE)/VLOOKUP(Train_Data!A211,'Reuters data'!$M$3:$N$1048576,2)</f>
        <v>81.09760333449114</v>
      </c>
      <c r="E211">
        <f>+VLOOKUP(A211,'Reuters data'!$E$3:$G$1048576,3,TRUE)</f>
        <v>116.40577981651381</v>
      </c>
      <c r="F211" s="2">
        <f>+VLOOKUP(A211,'Reuters data'!$Q$4:$R$1048576,2,TRUE)</f>
        <v>125.15</v>
      </c>
      <c r="G211">
        <f>+VLOOKUP(A211,'Reuters data'!$U$4:$V$1048576,2,TRUE)</f>
        <v>12.11</v>
      </c>
      <c r="H211">
        <f>+VLOOKUP(A211,'Reuters data'!$Y$4:$Z$1048576,2,TRUE)</f>
        <v>21</v>
      </c>
    </row>
    <row r="212" spans="1:8" x14ac:dyDescent="0.3">
      <c r="A212" s="1">
        <f>+'Reuters data'!B213</f>
        <v>40754</v>
      </c>
      <c r="B212" s="3">
        <f t="shared" si="3"/>
        <v>7</v>
      </c>
      <c r="C212">
        <f>+'Reuters data'!C213</f>
        <v>83.42</v>
      </c>
      <c r="D212">
        <f>+VLOOKUP(A212,'Reuters data'!$E$3:$F$1048576,2,TRUE)/VLOOKUP(Train_Data!A212,'Reuters data'!$M$3:$N$1048576,2)</f>
        <v>81.09760333449114</v>
      </c>
      <c r="E212">
        <f>+VLOOKUP(A212,'Reuters data'!$E$3:$G$1048576,3,TRUE)</f>
        <v>116.40577981651381</v>
      </c>
      <c r="F212" s="2">
        <f>+VLOOKUP(A212,'Reuters data'!$Q$4:$R$1048576,2,TRUE)</f>
        <v>125.15</v>
      </c>
      <c r="G212">
        <f>+VLOOKUP(A212,'Reuters data'!$U$4:$V$1048576,2,TRUE)</f>
        <v>12.11</v>
      </c>
      <c r="H212">
        <f>+VLOOKUP(A212,'Reuters data'!$Y$4:$Z$1048576,2,TRUE)</f>
        <v>20.6</v>
      </c>
    </row>
    <row r="213" spans="1:8" x14ac:dyDescent="0.3">
      <c r="A213" s="1">
        <f>+'Reuters data'!B214</f>
        <v>40755</v>
      </c>
      <c r="B213" s="3">
        <f t="shared" si="3"/>
        <v>7</v>
      </c>
      <c r="C213">
        <f>+'Reuters data'!C214</f>
        <v>83.77</v>
      </c>
      <c r="D213">
        <f>+VLOOKUP(A213,'Reuters data'!$E$3:$F$1048576,2,TRUE)/VLOOKUP(Train_Data!A213,'Reuters data'!$M$3:$N$1048576,2)</f>
        <v>81.09760333449114</v>
      </c>
      <c r="E213">
        <f>+VLOOKUP(A213,'Reuters data'!$E$3:$G$1048576,3,TRUE)</f>
        <v>116.40577981651381</v>
      </c>
      <c r="F213" s="2">
        <f>+VLOOKUP(A213,'Reuters data'!$Q$4:$R$1048576,2,TRUE)</f>
        <v>125.15</v>
      </c>
      <c r="G213">
        <f>+VLOOKUP(A213,'Reuters data'!$U$4:$V$1048576,2,TRUE)</f>
        <v>12.11</v>
      </c>
      <c r="H213">
        <f>+VLOOKUP(A213,'Reuters data'!$Y$4:$Z$1048576,2,TRUE)</f>
        <v>20.6</v>
      </c>
    </row>
    <row r="214" spans="1:8" x14ac:dyDescent="0.3">
      <c r="A214" s="1">
        <f>+'Reuters data'!B215</f>
        <v>40756</v>
      </c>
      <c r="B214" s="3">
        <f t="shared" si="3"/>
        <v>8</v>
      </c>
      <c r="C214">
        <f>+'Reuters data'!C215</f>
        <v>83.97</v>
      </c>
      <c r="D214">
        <f>+VLOOKUP(A214,'Reuters data'!$E$3:$F$1048576,2,TRUE)/VLOOKUP(Train_Data!A214,'Reuters data'!$M$3:$N$1048576,2)</f>
        <v>81.977682644396097</v>
      </c>
      <c r="E214">
        <f>+VLOOKUP(A214,'Reuters data'!$E$3:$G$1048576,3,TRUE)</f>
        <v>116.45174311926608</v>
      </c>
      <c r="F214" s="2">
        <f>+VLOOKUP(A214,'Reuters data'!$Q$4:$R$1048576,2,TRUE)</f>
        <v>126</v>
      </c>
      <c r="G214">
        <f>+VLOOKUP(A214,'Reuters data'!$U$4:$V$1048576,2,TRUE)</f>
        <v>11.88</v>
      </c>
      <c r="H214">
        <f>+VLOOKUP(A214,'Reuters data'!$Y$4:$Z$1048576,2,TRUE)</f>
        <v>20.55</v>
      </c>
    </row>
    <row r="215" spans="1:8" x14ac:dyDescent="0.3">
      <c r="A215" s="1">
        <f>+'Reuters data'!B216</f>
        <v>40757</v>
      </c>
      <c r="B215" s="3">
        <f t="shared" si="3"/>
        <v>8</v>
      </c>
      <c r="C215">
        <f>+'Reuters data'!C216</f>
        <v>84.2</v>
      </c>
      <c r="D215">
        <f>+VLOOKUP(A215,'Reuters data'!$E$3:$F$1048576,2,TRUE)/VLOOKUP(Train_Data!A215,'Reuters data'!$M$3:$N$1048576,2)</f>
        <v>82.060315670800449</v>
      </c>
      <c r="E215">
        <f>+VLOOKUP(A215,'Reuters data'!$E$3:$G$1048576,3,TRUE)</f>
        <v>116.46128440366975</v>
      </c>
      <c r="F215" s="2">
        <f>+VLOOKUP(A215,'Reuters data'!$Q$4:$R$1048576,2,TRUE)</f>
        <v>126.6</v>
      </c>
      <c r="G215">
        <f>+VLOOKUP(A215,'Reuters data'!$U$4:$V$1048576,2,TRUE)</f>
        <v>11.61</v>
      </c>
      <c r="H215">
        <f>+VLOOKUP(A215,'Reuters data'!$Y$4:$Z$1048576,2,TRUE)</f>
        <v>20.45</v>
      </c>
    </row>
    <row r="216" spans="1:8" x14ac:dyDescent="0.3">
      <c r="A216" s="1">
        <f>+'Reuters data'!B217</f>
        <v>40758</v>
      </c>
      <c r="B216" s="3">
        <f t="shared" si="3"/>
        <v>8</v>
      </c>
      <c r="C216">
        <f>+'Reuters data'!C217</f>
        <v>84.41</v>
      </c>
      <c r="D216">
        <f>+VLOOKUP(A216,'Reuters data'!$E$3:$F$1048576,2,TRUE)/VLOOKUP(Train_Data!A216,'Reuters data'!$M$3:$N$1048576,2)</f>
        <v>79.043630017452003</v>
      </c>
      <c r="E216">
        <f>+VLOOKUP(A216,'Reuters data'!$E$3:$G$1048576,3,TRUE)</f>
        <v>116.43266055045873</v>
      </c>
      <c r="F216" s="2">
        <f>+VLOOKUP(A216,'Reuters data'!$Q$4:$R$1048576,2,TRUE)</f>
        <v>126.7</v>
      </c>
      <c r="G216">
        <f>+VLOOKUP(A216,'Reuters data'!$U$4:$V$1048576,2,TRUE)</f>
        <v>11.3</v>
      </c>
      <c r="H216">
        <f>+VLOOKUP(A216,'Reuters data'!$Y$4:$Z$1048576,2,TRUE)</f>
        <v>20.45</v>
      </c>
    </row>
    <row r="217" spans="1:8" x14ac:dyDescent="0.3">
      <c r="A217" s="1">
        <f>+'Reuters data'!B218</f>
        <v>40759</v>
      </c>
      <c r="B217" s="3">
        <f t="shared" si="3"/>
        <v>8</v>
      </c>
      <c r="C217">
        <f>+'Reuters data'!C218</f>
        <v>84.68</v>
      </c>
      <c r="D217">
        <f>+VLOOKUP(A217,'Reuters data'!$E$3:$F$1048576,2,TRUE)/VLOOKUP(Train_Data!A217,'Reuters data'!$M$3:$N$1048576,2)</f>
        <v>76.03147596767333</v>
      </c>
      <c r="E217">
        <f>+VLOOKUP(A217,'Reuters data'!$E$3:$G$1048576,3,TRUE)</f>
        <v>116.36348623853212</v>
      </c>
      <c r="F217" s="2">
        <f>+VLOOKUP(A217,'Reuters data'!$Q$4:$R$1048576,2,TRUE)</f>
        <v>126.5</v>
      </c>
      <c r="G217">
        <f>+VLOOKUP(A217,'Reuters data'!$U$4:$V$1048576,2,TRUE)</f>
        <v>11.17</v>
      </c>
      <c r="H217">
        <f>+VLOOKUP(A217,'Reuters data'!$Y$4:$Z$1048576,2,TRUE)</f>
        <v>20.350000000000001</v>
      </c>
    </row>
    <row r="218" spans="1:8" x14ac:dyDescent="0.3">
      <c r="A218" s="1">
        <f>+'Reuters data'!B219</f>
        <v>40760</v>
      </c>
      <c r="B218" s="3">
        <f t="shared" si="3"/>
        <v>8</v>
      </c>
      <c r="C218">
        <f>+'Reuters data'!C219</f>
        <v>84.92</v>
      </c>
      <c r="D218">
        <f>+VLOOKUP(A218,'Reuters data'!$E$3:$F$1048576,2,TRUE)/VLOOKUP(Train_Data!A218,'Reuters data'!$M$3:$N$1048576,2)</f>
        <v>76.589635854341736</v>
      </c>
      <c r="E218">
        <f>+VLOOKUP(A218,'Reuters data'!$E$3:$G$1048576,3,TRUE)</f>
        <v>116.30293577981652</v>
      </c>
      <c r="F218" s="2">
        <f>+VLOOKUP(A218,'Reuters data'!$Q$4:$R$1048576,2,TRUE)</f>
        <v>126.2</v>
      </c>
      <c r="G218">
        <f>+VLOOKUP(A218,'Reuters data'!$U$4:$V$1048576,2,TRUE)</f>
        <v>10.58</v>
      </c>
      <c r="H218">
        <f>+VLOOKUP(A218,'Reuters data'!$Y$4:$Z$1048576,2,TRUE)</f>
        <v>20.65</v>
      </c>
    </row>
    <row r="219" spans="1:8" x14ac:dyDescent="0.3">
      <c r="A219" s="1">
        <f>+'Reuters data'!B220</f>
        <v>40761</v>
      </c>
      <c r="B219" s="3">
        <f t="shared" si="3"/>
        <v>8</v>
      </c>
      <c r="C219">
        <f>+'Reuters data'!C220</f>
        <v>85.18</v>
      </c>
      <c r="D219">
        <f>+VLOOKUP(A219,'Reuters data'!$E$3:$F$1048576,2,TRUE)/VLOOKUP(Train_Data!A219,'Reuters data'!$M$3:$N$1048576,2)</f>
        <v>76.589635854341736</v>
      </c>
      <c r="E219">
        <f>+VLOOKUP(A219,'Reuters data'!$E$3:$G$1048576,3,TRUE)</f>
        <v>116.30293577981652</v>
      </c>
      <c r="F219" s="2">
        <f>+VLOOKUP(A219,'Reuters data'!$Q$4:$R$1048576,2,TRUE)</f>
        <v>126.2</v>
      </c>
      <c r="G219">
        <f>+VLOOKUP(A219,'Reuters data'!$U$4:$V$1048576,2,TRUE)</f>
        <v>10.58</v>
      </c>
      <c r="H219">
        <f>+VLOOKUP(A219,'Reuters data'!$Y$4:$Z$1048576,2,TRUE)</f>
        <v>20.75</v>
      </c>
    </row>
    <row r="220" spans="1:8" x14ac:dyDescent="0.3">
      <c r="A220" s="1">
        <f>+'Reuters data'!B221</f>
        <v>40762</v>
      </c>
      <c r="B220" s="3">
        <f t="shared" si="3"/>
        <v>8</v>
      </c>
      <c r="C220">
        <f>+'Reuters data'!C221</f>
        <v>85.46</v>
      </c>
      <c r="D220">
        <f>+VLOOKUP(A220,'Reuters data'!$E$3:$F$1048576,2,TRUE)/VLOOKUP(Train_Data!A220,'Reuters data'!$M$3:$N$1048576,2)</f>
        <v>76.589635854341736</v>
      </c>
      <c r="E220">
        <f>+VLOOKUP(A220,'Reuters data'!$E$3:$G$1048576,3,TRUE)</f>
        <v>116.30293577981652</v>
      </c>
      <c r="F220" s="2">
        <f>+VLOOKUP(A220,'Reuters data'!$Q$4:$R$1048576,2,TRUE)</f>
        <v>126.2</v>
      </c>
      <c r="G220">
        <f>+VLOOKUP(A220,'Reuters data'!$U$4:$V$1048576,2,TRUE)</f>
        <v>10.58</v>
      </c>
      <c r="H220">
        <f>+VLOOKUP(A220,'Reuters data'!$Y$4:$Z$1048576,2,TRUE)</f>
        <v>20.75</v>
      </c>
    </row>
    <row r="221" spans="1:8" x14ac:dyDescent="0.3">
      <c r="A221" s="1">
        <f>+'Reuters data'!B222</f>
        <v>40763</v>
      </c>
      <c r="B221" s="3">
        <f t="shared" si="3"/>
        <v>8</v>
      </c>
      <c r="C221">
        <f>+'Reuters data'!C222</f>
        <v>85.76</v>
      </c>
      <c r="D221">
        <f>+VLOOKUP(A221,'Reuters data'!$E$3:$F$1048576,2,TRUE)/VLOOKUP(Train_Data!A221,'Reuters data'!$M$3:$N$1048576,2)</f>
        <v>73.190348525469162</v>
      </c>
      <c r="E221">
        <f>+VLOOKUP(A221,'Reuters data'!$E$3:$G$1048576,3,TRUE)</f>
        <v>116.19926605504588</v>
      </c>
      <c r="F221" s="2">
        <f>+VLOOKUP(A221,'Reuters data'!$Q$4:$R$1048576,2,TRUE)</f>
        <v>124.9</v>
      </c>
      <c r="G221">
        <f>+VLOOKUP(A221,'Reuters data'!$U$4:$V$1048576,2,TRUE)</f>
        <v>10.62</v>
      </c>
      <c r="H221">
        <f>+VLOOKUP(A221,'Reuters data'!$Y$4:$Z$1048576,2,TRUE)</f>
        <v>20.420000000000002</v>
      </c>
    </row>
    <row r="222" spans="1:8" x14ac:dyDescent="0.3">
      <c r="A222" s="1">
        <f>+'Reuters data'!B223</f>
        <v>40764</v>
      </c>
      <c r="B222" s="3">
        <f t="shared" si="3"/>
        <v>8</v>
      </c>
      <c r="C222">
        <f>+'Reuters data'!C223</f>
        <v>86.02</v>
      </c>
      <c r="D222">
        <f>+VLOOKUP(A222,'Reuters data'!$E$3:$F$1048576,2,TRUE)/VLOOKUP(Train_Data!A222,'Reuters data'!$M$3:$N$1048576,2)</f>
        <v>71.387806236080166</v>
      </c>
      <c r="E222">
        <f>+VLOOKUP(A222,'Reuters data'!$E$3:$G$1048576,3,TRUE)</f>
        <v>116.10302752293578</v>
      </c>
      <c r="F222" s="2">
        <f>+VLOOKUP(A222,'Reuters data'!$Q$4:$R$1048576,2,TRUE)</f>
        <v>124</v>
      </c>
      <c r="G222">
        <f>+VLOOKUP(A222,'Reuters data'!$U$4:$V$1048576,2,TRUE)</f>
        <v>11.3</v>
      </c>
      <c r="H222">
        <f>+VLOOKUP(A222,'Reuters data'!$Y$4:$Z$1048576,2,TRUE)</f>
        <v>21.5</v>
      </c>
    </row>
    <row r="223" spans="1:8" x14ac:dyDescent="0.3">
      <c r="A223" s="1">
        <f>+'Reuters data'!B224</f>
        <v>40765</v>
      </c>
      <c r="B223" s="3">
        <f t="shared" si="3"/>
        <v>8</v>
      </c>
      <c r="C223">
        <f>+'Reuters data'!C224</f>
        <v>86.26</v>
      </c>
      <c r="D223">
        <f>+VLOOKUP(A223,'Reuters data'!$E$3:$F$1048576,2,TRUE)/VLOOKUP(Train_Data!A223,'Reuters data'!$M$3:$N$1048576,2)</f>
        <v>75.275190516511429</v>
      </c>
      <c r="E223">
        <f>+VLOOKUP(A223,'Reuters data'!$E$3:$G$1048576,3,TRUE)</f>
        <v>116.0180733944954</v>
      </c>
      <c r="F223" s="2">
        <f>+VLOOKUP(A223,'Reuters data'!$Q$4:$R$1048576,2,TRUE)</f>
        <v>124.85</v>
      </c>
      <c r="G223">
        <f>+VLOOKUP(A223,'Reuters data'!$U$4:$V$1048576,2,TRUE)</f>
        <v>11.47</v>
      </c>
      <c r="H223">
        <f>+VLOOKUP(A223,'Reuters data'!$Y$4:$Z$1048576,2,TRUE)</f>
        <v>21.15</v>
      </c>
    </row>
    <row r="224" spans="1:8" x14ac:dyDescent="0.3">
      <c r="A224" s="1">
        <f>+'Reuters data'!B225</f>
        <v>40766</v>
      </c>
      <c r="B224" s="3">
        <f t="shared" si="3"/>
        <v>8</v>
      </c>
      <c r="C224">
        <f>+'Reuters data'!C225</f>
        <v>86.53</v>
      </c>
      <c r="D224">
        <f>+VLOOKUP(A224,'Reuters data'!$E$3:$F$1048576,2,TRUE)/VLOOKUP(Train_Data!A224,'Reuters data'!$M$3:$N$1048576,2)</f>
        <v>75.851414928726911</v>
      </c>
      <c r="E224">
        <f>+VLOOKUP(A224,'Reuters data'!$E$3:$G$1048576,3,TRUE)</f>
        <v>115.95009174311927</v>
      </c>
      <c r="F224" s="2">
        <f>+VLOOKUP(A224,'Reuters data'!$Q$4:$R$1048576,2,TRUE)</f>
        <v>124.85</v>
      </c>
      <c r="G224">
        <f>+VLOOKUP(A224,'Reuters data'!$U$4:$V$1048576,2,TRUE)</f>
        <v>12.13</v>
      </c>
      <c r="H224">
        <f>+VLOOKUP(A224,'Reuters data'!$Y$4:$Z$1048576,2,TRUE)</f>
        <v>21.1</v>
      </c>
    </row>
    <row r="225" spans="1:8" x14ac:dyDescent="0.3">
      <c r="A225" s="1">
        <f>+'Reuters data'!B226</f>
        <v>40767</v>
      </c>
      <c r="B225" s="3">
        <f t="shared" si="3"/>
        <v>8</v>
      </c>
      <c r="C225">
        <f>+'Reuters data'!C226</f>
        <v>86.79</v>
      </c>
      <c r="D225">
        <f>+VLOOKUP(A225,'Reuters data'!$E$3:$F$1048576,2,TRUE)/VLOOKUP(Train_Data!A225,'Reuters data'!$M$3:$N$1048576,2)</f>
        <v>75.821167883211672</v>
      </c>
      <c r="E225">
        <f>+VLOOKUP(A225,'Reuters data'!$E$3:$G$1048576,3,TRUE)</f>
        <v>115.8967889908257</v>
      </c>
      <c r="F225" s="2">
        <f>+VLOOKUP(A225,'Reuters data'!$Q$4:$R$1048576,2,TRUE)</f>
        <v>125.5</v>
      </c>
      <c r="G225">
        <f>+VLOOKUP(A225,'Reuters data'!$U$4:$V$1048576,2,TRUE)</f>
        <v>12.33</v>
      </c>
      <c r="H225">
        <f>+VLOOKUP(A225,'Reuters data'!$Y$4:$Z$1048576,2,TRUE)</f>
        <v>21.3</v>
      </c>
    </row>
    <row r="226" spans="1:8" x14ac:dyDescent="0.3">
      <c r="A226" s="1">
        <f>+'Reuters data'!B227</f>
        <v>40768</v>
      </c>
      <c r="B226" s="3">
        <f t="shared" si="3"/>
        <v>8</v>
      </c>
      <c r="C226">
        <f>+'Reuters data'!C227</f>
        <v>87.05</v>
      </c>
      <c r="D226">
        <f>+VLOOKUP(A226,'Reuters data'!$E$3:$F$1048576,2,TRUE)/VLOOKUP(Train_Data!A226,'Reuters data'!$M$3:$N$1048576,2)</f>
        <v>75.821167883211672</v>
      </c>
      <c r="E226">
        <f>+VLOOKUP(A226,'Reuters data'!$E$3:$G$1048576,3,TRUE)</f>
        <v>115.8967889908257</v>
      </c>
      <c r="F226" s="2">
        <f>+VLOOKUP(A226,'Reuters data'!$Q$4:$R$1048576,2,TRUE)</f>
        <v>125.5</v>
      </c>
      <c r="G226">
        <f>+VLOOKUP(A226,'Reuters data'!$U$4:$V$1048576,2,TRUE)</f>
        <v>12.33</v>
      </c>
      <c r="H226">
        <f>+VLOOKUP(A226,'Reuters data'!$Y$4:$Z$1048576,2,TRUE)</f>
        <v>21.6</v>
      </c>
    </row>
    <row r="227" spans="1:8" x14ac:dyDescent="0.3">
      <c r="A227" s="1">
        <f>+'Reuters data'!B228</f>
        <v>40769</v>
      </c>
      <c r="B227" s="3">
        <f t="shared" si="3"/>
        <v>8</v>
      </c>
      <c r="C227">
        <f>+'Reuters data'!C228</f>
        <v>87.34</v>
      </c>
      <c r="D227">
        <f>+VLOOKUP(A227,'Reuters data'!$E$3:$F$1048576,2,TRUE)/VLOOKUP(Train_Data!A227,'Reuters data'!$M$3:$N$1048576,2)</f>
        <v>75.821167883211672</v>
      </c>
      <c r="E227">
        <f>+VLOOKUP(A227,'Reuters data'!$E$3:$G$1048576,3,TRUE)</f>
        <v>115.8967889908257</v>
      </c>
      <c r="F227" s="2">
        <f>+VLOOKUP(A227,'Reuters data'!$Q$4:$R$1048576,2,TRUE)</f>
        <v>125.5</v>
      </c>
      <c r="G227">
        <f>+VLOOKUP(A227,'Reuters data'!$U$4:$V$1048576,2,TRUE)</f>
        <v>12.33</v>
      </c>
      <c r="H227">
        <f>+VLOOKUP(A227,'Reuters data'!$Y$4:$Z$1048576,2,TRUE)</f>
        <v>21.6</v>
      </c>
    </row>
    <row r="228" spans="1:8" x14ac:dyDescent="0.3">
      <c r="A228" s="1">
        <f>+'Reuters data'!B229</f>
        <v>40770</v>
      </c>
      <c r="B228" s="3">
        <f t="shared" si="3"/>
        <v>8</v>
      </c>
      <c r="C228">
        <f>+'Reuters data'!C229</f>
        <v>87.6</v>
      </c>
      <c r="D228">
        <f>+VLOOKUP(A228,'Reuters data'!$E$3:$F$1048576,2,TRUE)/VLOOKUP(Train_Data!A228,'Reuters data'!$M$3:$N$1048576,2)</f>
        <v>76.09387981168652</v>
      </c>
      <c r="E228">
        <f>+VLOOKUP(A228,'Reuters data'!$E$3:$G$1048576,3,TRUE)</f>
        <v>115.86229357798165</v>
      </c>
      <c r="F228" s="2">
        <f>+VLOOKUP(A228,'Reuters data'!$Q$4:$R$1048576,2,TRUE)</f>
        <v>126.25</v>
      </c>
      <c r="G228">
        <f>+VLOOKUP(A228,'Reuters data'!$U$4:$V$1048576,2,TRUE)</f>
        <v>12.34</v>
      </c>
      <c r="H228">
        <f>+VLOOKUP(A228,'Reuters data'!$Y$4:$Z$1048576,2,TRUE)</f>
        <v>21.1</v>
      </c>
    </row>
    <row r="229" spans="1:8" x14ac:dyDescent="0.3">
      <c r="A229" s="1">
        <f>+'Reuters data'!B230</f>
        <v>40771</v>
      </c>
      <c r="B229" s="3">
        <f t="shared" si="3"/>
        <v>8</v>
      </c>
      <c r="C229">
        <f>+'Reuters data'!C230</f>
        <v>87.85</v>
      </c>
      <c r="D229">
        <f>+VLOOKUP(A229,'Reuters data'!$E$3:$F$1048576,2,TRUE)/VLOOKUP(Train_Data!A229,'Reuters data'!$M$3:$N$1048576,2)</f>
        <v>75.98389671687373</v>
      </c>
      <c r="E229">
        <f>+VLOOKUP(A229,'Reuters data'!$E$3:$G$1048576,3,TRUE)</f>
        <v>115.87100917431191</v>
      </c>
      <c r="F229" s="2">
        <f>+VLOOKUP(A229,'Reuters data'!$Q$4:$R$1048576,2,TRUE)</f>
        <v>125.75</v>
      </c>
      <c r="G229">
        <f>+VLOOKUP(A229,'Reuters data'!$U$4:$V$1048576,2,TRUE)</f>
        <v>12.25</v>
      </c>
      <c r="H229">
        <f>+VLOOKUP(A229,'Reuters data'!$Y$4:$Z$1048576,2,TRUE)</f>
        <v>21.7</v>
      </c>
    </row>
    <row r="230" spans="1:8" x14ac:dyDescent="0.3">
      <c r="A230" s="1">
        <f>+'Reuters data'!B231</f>
        <v>40772</v>
      </c>
      <c r="B230" s="3">
        <f t="shared" si="3"/>
        <v>8</v>
      </c>
      <c r="C230">
        <f>+'Reuters data'!C231</f>
        <v>88.08</v>
      </c>
      <c r="D230">
        <f>+VLOOKUP(A230,'Reuters data'!$E$3:$F$1048576,2,TRUE)/VLOOKUP(Train_Data!A230,'Reuters data'!$M$3:$N$1048576,2)</f>
        <v>76.683075643070097</v>
      </c>
      <c r="E230">
        <f>+VLOOKUP(A230,'Reuters data'!$E$3:$G$1048576,3,TRUE)</f>
        <v>115.8708256880734</v>
      </c>
      <c r="F230" s="2">
        <f>+VLOOKUP(A230,'Reuters data'!$Q$4:$R$1048576,2,TRUE)</f>
        <v>125.4</v>
      </c>
      <c r="G230">
        <f>+VLOOKUP(A230,'Reuters data'!$U$4:$V$1048576,2,TRUE)</f>
        <v>12.67</v>
      </c>
      <c r="H230">
        <f>+VLOOKUP(A230,'Reuters data'!$Y$4:$Z$1048576,2,TRUE)</f>
        <v>22.15</v>
      </c>
    </row>
    <row r="231" spans="1:8" x14ac:dyDescent="0.3">
      <c r="A231" s="1">
        <f>+'Reuters data'!B232</f>
        <v>40773</v>
      </c>
      <c r="B231" s="3">
        <f t="shared" si="3"/>
        <v>8</v>
      </c>
      <c r="C231">
        <f>+'Reuters data'!C232</f>
        <v>88.33</v>
      </c>
      <c r="D231">
        <f>+VLOOKUP(A231,'Reuters data'!$E$3:$F$1048576,2,TRUE)/VLOOKUP(Train_Data!A231,'Reuters data'!$M$3:$N$1048576,2)</f>
        <v>74.661549197487787</v>
      </c>
      <c r="E231">
        <f>+VLOOKUP(A231,'Reuters data'!$E$3:$G$1048576,3,TRUE)</f>
        <v>115.79825688073394</v>
      </c>
      <c r="F231" s="2">
        <f>+VLOOKUP(A231,'Reuters data'!$Q$4:$R$1048576,2,TRUE)</f>
        <v>123.6</v>
      </c>
      <c r="G231">
        <f>+VLOOKUP(A231,'Reuters data'!$U$4:$V$1048576,2,TRUE)</f>
        <v>12.2</v>
      </c>
      <c r="H231">
        <f>+VLOOKUP(A231,'Reuters data'!$Y$4:$Z$1048576,2,TRUE)</f>
        <v>22.45</v>
      </c>
    </row>
    <row r="232" spans="1:8" x14ac:dyDescent="0.3">
      <c r="A232" s="1">
        <f>+'Reuters data'!B233</f>
        <v>40774</v>
      </c>
      <c r="B232" s="3">
        <f t="shared" si="3"/>
        <v>8</v>
      </c>
      <c r="C232">
        <f>+'Reuters data'!C233</f>
        <v>88.58</v>
      </c>
      <c r="D232">
        <f>+VLOOKUP(A232,'Reuters data'!$E$3:$F$1048576,2,TRUE)/VLOOKUP(Train_Data!A232,'Reuters data'!$M$3:$N$1048576,2)</f>
        <v>75.456755817992359</v>
      </c>
      <c r="E232">
        <f>+VLOOKUP(A232,'Reuters data'!$E$3:$G$1048576,3,TRUE)</f>
        <v>115.74954128440368</v>
      </c>
      <c r="F232" s="2">
        <f>+VLOOKUP(A232,'Reuters data'!$Q$4:$R$1048576,2,TRUE)</f>
        <v>123.15</v>
      </c>
      <c r="G232">
        <f>+VLOOKUP(A232,'Reuters data'!$U$4:$V$1048576,2,TRUE)</f>
        <v>12.36</v>
      </c>
      <c r="H232">
        <f>+VLOOKUP(A232,'Reuters data'!$Y$4:$Z$1048576,2,TRUE)</f>
        <v>22</v>
      </c>
    </row>
    <row r="233" spans="1:8" x14ac:dyDescent="0.3">
      <c r="A233" s="1">
        <f>+'Reuters data'!B234</f>
        <v>40775</v>
      </c>
      <c r="B233" s="3">
        <f t="shared" si="3"/>
        <v>8</v>
      </c>
      <c r="C233">
        <f>+'Reuters data'!C234</f>
        <v>88.87</v>
      </c>
      <c r="D233">
        <f>+VLOOKUP(A233,'Reuters data'!$E$3:$F$1048576,2,TRUE)/VLOOKUP(Train_Data!A233,'Reuters data'!$M$3:$N$1048576,2)</f>
        <v>75.456755817992359</v>
      </c>
      <c r="E233">
        <f>+VLOOKUP(A233,'Reuters data'!$E$3:$G$1048576,3,TRUE)</f>
        <v>115.74954128440368</v>
      </c>
      <c r="F233" s="2">
        <f>+VLOOKUP(A233,'Reuters data'!$Q$4:$R$1048576,2,TRUE)</f>
        <v>123.15</v>
      </c>
      <c r="G233">
        <f>+VLOOKUP(A233,'Reuters data'!$U$4:$V$1048576,2,TRUE)</f>
        <v>12.36</v>
      </c>
      <c r="H233">
        <f>+VLOOKUP(A233,'Reuters data'!$Y$4:$Z$1048576,2,TRUE)</f>
        <v>21.9</v>
      </c>
    </row>
    <row r="234" spans="1:8" x14ac:dyDescent="0.3">
      <c r="A234" s="1">
        <f>+'Reuters data'!B235</f>
        <v>40776</v>
      </c>
      <c r="B234" s="3">
        <f t="shared" si="3"/>
        <v>8</v>
      </c>
      <c r="C234">
        <f>+'Reuters data'!C235</f>
        <v>89.17</v>
      </c>
      <c r="D234">
        <f>+VLOOKUP(A234,'Reuters data'!$E$3:$F$1048576,2,TRUE)/VLOOKUP(Train_Data!A234,'Reuters data'!$M$3:$N$1048576,2)</f>
        <v>75.456755817992359</v>
      </c>
      <c r="E234">
        <f>+VLOOKUP(A234,'Reuters data'!$E$3:$G$1048576,3,TRUE)</f>
        <v>115.74954128440368</v>
      </c>
      <c r="F234" s="2">
        <f>+VLOOKUP(A234,'Reuters data'!$Q$4:$R$1048576,2,TRUE)</f>
        <v>123.15</v>
      </c>
      <c r="G234">
        <f>+VLOOKUP(A234,'Reuters data'!$U$4:$V$1048576,2,TRUE)</f>
        <v>12.36</v>
      </c>
      <c r="H234">
        <f>+VLOOKUP(A234,'Reuters data'!$Y$4:$Z$1048576,2,TRUE)</f>
        <v>21.9</v>
      </c>
    </row>
    <row r="235" spans="1:8" x14ac:dyDescent="0.3">
      <c r="A235" s="1">
        <f>+'Reuters data'!B236</f>
        <v>40777</v>
      </c>
      <c r="B235" s="3">
        <f t="shared" si="3"/>
        <v>8</v>
      </c>
      <c r="C235">
        <f>+'Reuters data'!C236</f>
        <v>89.4</v>
      </c>
      <c r="D235">
        <f>+VLOOKUP(A235,'Reuters data'!$E$3:$F$1048576,2,TRUE)/VLOOKUP(Train_Data!A235,'Reuters data'!$M$3:$N$1048576,2)</f>
        <v>75.470121186794813</v>
      </c>
      <c r="E235">
        <f>+VLOOKUP(A235,'Reuters data'!$E$3:$G$1048576,3,TRUE)</f>
        <v>115.68899082568808</v>
      </c>
      <c r="F235" s="2">
        <f>+VLOOKUP(A235,'Reuters data'!$Q$4:$R$1048576,2,TRUE)</f>
        <v>123.5</v>
      </c>
      <c r="G235">
        <f>+VLOOKUP(A235,'Reuters data'!$U$4:$V$1048576,2,TRUE)</f>
        <v>12.43</v>
      </c>
      <c r="H235">
        <f>+VLOOKUP(A235,'Reuters data'!$Y$4:$Z$1048576,2,TRUE)</f>
        <v>22</v>
      </c>
    </row>
    <row r="236" spans="1:8" x14ac:dyDescent="0.3">
      <c r="A236" s="1">
        <f>+'Reuters data'!B237</f>
        <v>40778</v>
      </c>
      <c r="B236" s="3">
        <f t="shared" si="3"/>
        <v>8</v>
      </c>
      <c r="C236">
        <f>+'Reuters data'!C237</f>
        <v>89.62</v>
      </c>
      <c r="D236">
        <f>+VLOOKUP(A236,'Reuters data'!$E$3:$F$1048576,2,TRUE)/VLOOKUP(Train_Data!A236,'Reuters data'!$M$3:$N$1048576,2)</f>
        <v>75.709932123562822</v>
      </c>
      <c r="E236">
        <f>+VLOOKUP(A236,'Reuters data'!$E$3:$G$1048576,3,TRUE)</f>
        <v>115.63036697247708</v>
      </c>
      <c r="F236" s="2">
        <f>+VLOOKUP(A236,'Reuters data'!$Q$4:$R$1048576,2,TRUE)</f>
        <v>124</v>
      </c>
      <c r="G236">
        <f>+VLOOKUP(A236,'Reuters data'!$U$4:$V$1048576,2,TRUE)</f>
        <v>12.78</v>
      </c>
      <c r="H236">
        <f>+VLOOKUP(A236,'Reuters data'!$Y$4:$Z$1048576,2,TRUE)</f>
        <v>22.45</v>
      </c>
    </row>
    <row r="237" spans="1:8" x14ac:dyDescent="0.3">
      <c r="A237" s="1">
        <f>+'Reuters data'!B238</f>
        <v>40779</v>
      </c>
      <c r="B237" s="3">
        <f t="shared" si="3"/>
        <v>8</v>
      </c>
      <c r="C237">
        <f>+'Reuters data'!C238</f>
        <v>89.85</v>
      </c>
      <c r="D237">
        <f>+VLOOKUP(A237,'Reuters data'!$E$3:$F$1048576,2,TRUE)/VLOOKUP(Train_Data!A237,'Reuters data'!$M$3:$N$1048576,2)</f>
        <v>76.429364418540104</v>
      </c>
      <c r="E237">
        <f>+VLOOKUP(A237,'Reuters data'!$E$3:$G$1048576,3,TRUE)</f>
        <v>115.58082568807339</v>
      </c>
      <c r="F237" s="2">
        <f>+VLOOKUP(A237,'Reuters data'!$Q$4:$R$1048576,2,TRUE)</f>
        <v>124.75</v>
      </c>
      <c r="G237">
        <f>+VLOOKUP(A237,'Reuters data'!$U$4:$V$1048576,2,TRUE)</f>
        <v>13.03</v>
      </c>
      <c r="H237">
        <f>+VLOOKUP(A237,'Reuters data'!$Y$4:$Z$1048576,2,TRUE)</f>
        <v>23</v>
      </c>
    </row>
    <row r="238" spans="1:8" x14ac:dyDescent="0.3">
      <c r="A238" s="1">
        <f>+'Reuters data'!B239</f>
        <v>40780</v>
      </c>
      <c r="B238" s="3">
        <f t="shared" si="3"/>
        <v>8</v>
      </c>
      <c r="C238">
        <f>+'Reuters data'!C239</f>
        <v>90.07</v>
      </c>
      <c r="D238">
        <f>+VLOOKUP(A238,'Reuters data'!$E$3:$F$1048576,2,TRUE)/VLOOKUP(Train_Data!A238,'Reuters data'!$M$3:$N$1048576,2)</f>
        <v>76.936987063569347</v>
      </c>
      <c r="E238">
        <f>+VLOOKUP(A238,'Reuters data'!$E$3:$G$1048576,3,TRUE)</f>
        <v>115.53403669724771</v>
      </c>
      <c r="F238" s="2">
        <f>+VLOOKUP(A238,'Reuters data'!$Q$4:$R$1048576,2,TRUE)</f>
        <v>123.8</v>
      </c>
      <c r="G238">
        <f>+VLOOKUP(A238,'Reuters data'!$U$4:$V$1048576,2,TRUE)</f>
        <v>12.88</v>
      </c>
      <c r="H238">
        <f>+VLOOKUP(A238,'Reuters data'!$Y$4:$Z$1048576,2,TRUE)</f>
        <v>22.5</v>
      </c>
    </row>
    <row r="239" spans="1:8" x14ac:dyDescent="0.3">
      <c r="A239" s="1">
        <f>+'Reuters data'!B240</f>
        <v>40781</v>
      </c>
      <c r="B239" s="3">
        <f t="shared" si="3"/>
        <v>8</v>
      </c>
      <c r="C239">
        <f>+'Reuters data'!C240</f>
        <v>90.32</v>
      </c>
      <c r="D239">
        <f>+VLOOKUP(A239,'Reuters data'!$E$3:$F$1048576,2,TRUE)/VLOOKUP(Train_Data!A239,'Reuters data'!$M$3:$N$1048576,2)</f>
        <v>76.815892943367587</v>
      </c>
      <c r="E239">
        <f>+VLOOKUP(A239,'Reuters data'!$E$3:$G$1048576,3,TRUE)</f>
        <v>115.49522935779819</v>
      </c>
      <c r="F239" s="2">
        <f>+VLOOKUP(A239,'Reuters data'!$Q$4:$R$1048576,2,TRUE)</f>
        <v>124</v>
      </c>
      <c r="G239">
        <f>+VLOOKUP(A239,'Reuters data'!$U$4:$V$1048576,2,TRUE)</f>
        <v>13.05</v>
      </c>
      <c r="H239">
        <f>+VLOOKUP(A239,'Reuters data'!$Y$4:$Z$1048576,2,TRUE)</f>
        <v>23.45</v>
      </c>
    </row>
    <row r="240" spans="1:8" x14ac:dyDescent="0.3">
      <c r="A240" s="1">
        <f>+'Reuters data'!B241</f>
        <v>40782</v>
      </c>
      <c r="B240" s="3">
        <f t="shared" si="3"/>
        <v>8</v>
      </c>
      <c r="C240">
        <f>+'Reuters data'!C241</f>
        <v>90.6</v>
      </c>
      <c r="D240">
        <f>+VLOOKUP(A240,'Reuters data'!$E$3:$F$1048576,2,TRUE)/VLOOKUP(Train_Data!A240,'Reuters data'!$M$3:$N$1048576,2)</f>
        <v>76.815892943367587</v>
      </c>
      <c r="E240">
        <f>+VLOOKUP(A240,'Reuters data'!$E$3:$G$1048576,3,TRUE)</f>
        <v>115.49522935779819</v>
      </c>
      <c r="F240" s="2">
        <f>+VLOOKUP(A240,'Reuters data'!$Q$4:$R$1048576,2,TRUE)</f>
        <v>124</v>
      </c>
      <c r="G240">
        <f>+VLOOKUP(A240,'Reuters data'!$U$4:$V$1048576,2,TRUE)</f>
        <v>13.05</v>
      </c>
      <c r="H240">
        <f>+VLOOKUP(A240,'Reuters data'!$Y$4:$Z$1048576,2,TRUE)</f>
        <v>23.5</v>
      </c>
    </row>
    <row r="241" spans="1:8" x14ac:dyDescent="0.3">
      <c r="A241" s="1">
        <f>+'Reuters data'!B242</f>
        <v>40783</v>
      </c>
      <c r="B241" s="3">
        <f t="shared" si="3"/>
        <v>8</v>
      </c>
      <c r="C241">
        <f>+'Reuters data'!C242</f>
        <v>90.89</v>
      </c>
      <c r="D241">
        <f>+VLOOKUP(A241,'Reuters data'!$E$3:$F$1048576,2,TRUE)/VLOOKUP(Train_Data!A241,'Reuters data'!$M$3:$N$1048576,2)</f>
        <v>76.815892943367587</v>
      </c>
      <c r="E241">
        <f>+VLOOKUP(A241,'Reuters data'!$E$3:$G$1048576,3,TRUE)</f>
        <v>115.49522935779819</v>
      </c>
      <c r="F241" s="2">
        <f>+VLOOKUP(A241,'Reuters data'!$Q$4:$R$1048576,2,TRUE)</f>
        <v>124</v>
      </c>
      <c r="G241">
        <f>+VLOOKUP(A241,'Reuters data'!$U$4:$V$1048576,2,TRUE)</f>
        <v>13.05</v>
      </c>
      <c r="H241">
        <f>+VLOOKUP(A241,'Reuters data'!$Y$4:$Z$1048576,2,TRUE)</f>
        <v>23.5</v>
      </c>
    </row>
    <row r="242" spans="1:8" x14ac:dyDescent="0.3">
      <c r="A242" s="1">
        <f>+'Reuters data'!B243</f>
        <v>40784</v>
      </c>
      <c r="B242" s="3">
        <f t="shared" si="3"/>
        <v>8</v>
      </c>
      <c r="C242">
        <f>+'Reuters data'!C243</f>
        <v>91.14</v>
      </c>
      <c r="D242">
        <f>+VLOOKUP(A242,'Reuters data'!$E$3:$F$1048576,2,TRUE)/VLOOKUP(Train_Data!A242,'Reuters data'!$M$3:$N$1048576,2)</f>
        <v>77.11607389026743</v>
      </c>
      <c r="E242">
        <f>+VLOOKUP(A242,'Reuters data'!$E$3:$G$1048576,3,TRUE)</f>
        <v>115.46844036697249</v>
      </c>
      <c r="F242" s="2">
        <f>+VLOOKUP(A242,'Reuters data'!$Q$4:$R$1048576,2,TRUE)</f>
        <v>124.25</v>
      </c>
      <c r="G242">
        <f>+VLOOKUP(A242,'Reuters data'!$U$4:$V$1048576,2,TRUE)</f>
        <v>13.18</v>
      </c>
      <c r="H242">
        <f>+VLOOKUP(A242,'Reuters data'!$Y$4:$Z$1048576,2,TRUE)</f>
        <v>23.8</v>
      </c>
    </row>
    <row r="243" spans="1:8" x14ac:dyDescent="0.3">
      <c r="A243" s="1">
        <f>+'Reuters data'!B244</f>
        <v>40785</v>
      </c>
      <c r="B243" s="3">
        <f t="shared" si="3"/>
        <v>8</v>
      </c>
      <c r="C243">
        <f>+'Reuters data'!C244</f>
        <v>91.35</v>
      </c>
      <c r="D243">
        <f>+VLOOKUP(A243,'Reuters data'!$E$3:$F$1048576,2,TRUE)/VLOOKUP(Train_Data!A243,'Reuters data'!$M$3:$N$1048576,2)</f>
        <v>78.933887158186224</v>
      </c>
      <c r="E243">
        <f>+VLOOKUP(A243,'Reuters data'!$E$3:$G$1048576,3,TRUE)</f>
        <v>115.45798165137614</v>
      </c>
      <c r="F243" s="2">
        <f>+VLOOKUP(A243,'Reuters data'!$Q$4:$R$1048576,2,TRUE)</f>
        <v>124.7</v>
      </c>
      <c r="G243">
        <f>+VLOOKUP(A243,'Reuters data'!$U$4:$V$1048576,2,TRUE)</f>
        <v>13.38</v>
      </c>
      <c r="H243">
        <f>+VLOOKUP(A243,'Reuters data'!$Y$4:$Z$1048576,2,TRUE)</f>
        <v>25.4</v>
      </c>
    </row>
    <row r="244" spans="1:8" x14ac:dyDescent="0.3">
      <c r="A244" s="1">
        <f>+'Reuters data'!B245</f>
        <v>40786</v>
      </c>
      <c r="B244" s="3">
        <f t="shared" si="3"/>
        <v>8</v>
      </c>
      <c r="C244">
        <f>+'Reuters data'!C245</f>
        <v>91.53</v>
      </c>
      <c r="D244">
        <f>+VLOOKUP(A244,'Reuters data'!$E$3:$F$1048576,2,TRUE)/VLOOKUP(Train_Data!A244,'Reuters data'!$M$3:$N$1048576,2)</f>
        <v>79.884537803436046</v>
      </c>
      <c r="E244">
        <f>+VLOOKUP(A244,'Reuters data'!$E$3:$G$1048576,3,TRUE)</f>
        <v>115.45541284403672</v>
      </c>
      <c r="F244" s="2">
        <f>+VLOOKUP(A244,'Reuters data'!$Q$4:$R$1048576,2,TRUE)</f>
        <v>125</v>
      </c>
      <c r="G244">
        <f>+VLOOKUP(A244,'Reuters data'!$U$4:$V$1048576,2,TRUE)</f>
        <v>12.84</v>
      </c>
      <c r="H244">
        <f>+VLOOKUP(A244,'Reuters data'!$Y$4:$Z$1048576,2,TRUE)</f>
        <v>24.6</v>
      </c>
    </row>
    <row r="245" spans="1:8" x14ac:dyDescent="0.3">
      <c r="A245" s="1">
        <f>+'Reuters data'!B246</f>
        <v>40787</v>
      </c>
      <c r="B245" s="3">
        <f t="shared" si="3"/>
        <v>9</v>
      </c>
      <c r="C245">
        <f>+'Reuters data'!C246</f>
        <v>91.7</v>
      </c>
      <c r="D245">
        <f>+VLOOKUP(A245,'Reuters data'!$E$3:$F$1048576,2,TRUE)/VLOOKUP(Train_Data!A245,'Reuters data'!$M$3:$N$1048576,2)</f>
        <v>80.158507504558855</v>
      </c>
      <c r="E245">
        <f>+VLOOKUP(A245,'Reuters data'!$E$3:$G$1048576,3,TRUE)</f>
        <v>115.42724770642205</v>
      </c>
      <c r="F245" s="2">
        <f>+VLOOKUP(A245,'Reuters data'!$Q$4:$R$1048576,2,TRUE)</f>
        <v>128.25</v>
      </c>
      <c r="G245">
        <f>+VLOOKUP(A245,'Reuters data'!$U$4:$V$1048576,2,TRUE)</f>
        <v>12.8</v>
      </c>
      <c r="H245">
        <f>+VLOOKUP(A245,'Reuters data'!$Y$4:$Z$1048576,2,TRUE)</f>
        <v>24.65</v>
      </c>
    </row>
    <row r="246" spans="1:8" x14ac:dyDescent="0.3">
      <c r="A246" s="1">
        <f>+'Reuters data'!B247</f>
        <v>40788</v>
      </c>
      <c r="B246" s="3">
        <f t="shared" si="3"/>
        <v>9</v>
      </c>
      <c r="C246">
        <f>+'Reuters data'!C247</f>
        <v>91.9</v>
      </c>
      <c r="D246">
        <f>+VLOOKUP(A246,'Reuters data'!$E$3:$F$1048576,2,TRUE)/VLOOKUP(Train_Data!A246,'Reuters data'!$M$3:$N$1048576,2)</f>
        <v>79.088924875026407</v>
      </c>
      <c r="E246">
        <f>+VLOOKUP(A246,'Reuters data'!$E$3:$G$1048576,3,TRUE)</f>
        <v>115.36880733944956</v>
      </c>
      <c r="F246" s="2">
        <f>+VLOOKUP(A246,'Reuters data'!$Q$4:$R$1048576,2,TRUE)</f>
        <v>128.25</v>
      </c>
      <c r="G246">
        <f>+VLOOKUP(A246,'Reuters data'!$U$4:$V$1048576,2,TRUE)</f>
        <v>12.51</v>
      </c>
      <c r="H246">
        <f>+VLOOKUP(A246,'Reuters data'!$Y$4:$Z$1048576,2,TRUE)</f>
        <v>24.1</v>
      </c>
    </row>
    <row r="247" spans="1:8" x14ac:dyDescent="0.3">
      <c r="A247" s="1">
        <f>+'Reuters data'!B248</f>
        <v>40789</v>
      </c>
      <c r="B247" s="3">
        <f t="shared" si="3"/>
        <v>9</v>
      </c>
      <c r="C247">
        <f>+'Reuters data'!C248</f>
        <v>92.13</v>
      </c>
      <c r="D247">
        <f>+VLOOKUP(A247,'Reuters data'!$E$3:$F$1048576,2,TRUE)/VLOOKUP(Train_Data!A247,'Reuters data'!$M$3:$N$1048576,2)</f>
        <v>79.088924875026407</v>
      </c>
      <c r="E247">
        <f>+VLOOKUP(A247,'Reuters data'!$E$3:$G$1048576,3,TRUE)</f>
        <v>115.36880733944956</v>
      </c>
      <c r="F247" s="2">
        <f>+VLOOKUP(A247,'Reuters data'!$Q$4:$R$1048576,2,TRUE)</f>
        <v>128.25</v>
      </c>
      <c r="G247">
        <f>+VLOOKUP(A247,'Reuters data'!$U$4:$V$1048576,2,TRUE)</f>
        <v>12.51</v>
      </c>
      <c r="H247">
        <f>+VLOOKUP(A247,'Reuters data'!$Y$4:$Z$1048576,2,TRUE)</f>
        <v>24.25</v>
      </c>
    </row>
    <row r="248" spans="1:8" x14ac:dyDescent="0.3">
      <c r="A248" s="1">
        <f>+'Reuters data'!B249</f>
        <v>40790</v>
      </c>
      <c r="B248" s="3">
        <f t="shared" si="3"/>
        <v>9</v>
      </c>
      <c r="C248">
        <f>+'Reuters data'!C249</f>
        <v>92.37</v>
      </c>
      <c r="D248">
        <f>+VLOOKUP(A248,'Reuters data'!$E$3:$F$1048576,2,TRUE)/VLOOKUP(Train_Data!A248,'Reuters data'!$M$3:$N$1048576,2)</f>
        <v>79.088924875026407</v>
      </c>
      <c r="E248">
        <f>+VLOOKUP(A248,'Reuters data'!$E$3:$G$1048576,3,TRUE)</f>
        <v>115.36880733944956</v>
      </c>
      <c r="F248" s="2">
        <f>+VLOOKUP(A248,'Reuters data'!$Q$4:$R$1048576,2,TRUE)</f>
        <v>128.25</v>
      </c>
      <c r="G248">
        <f>+VLOOKUP(A248,'Reuters data'!$U$4:$V$1048576,2,TRUE)</f>
        <v>12.51</v>
      </c>
      <c r="H248">
        <f>+VLOOKUP(A248,'Reuters data'!$Y$4:$Z$1048576,2,TRUE)</f>
        <v>24.25</v>
      </c>
    </row>
    <row r="249" spans="1:8" x14ac:dyDescent="0.3">
      <c r="A249" s="1">
        <f>+'Reuters data'!B250</f>
        <v>40791</v>
      </c>
      <c r="B249" s="3">
        <f t="shared" si="3"/>
        <v>9</v>
      </c>
      <c r="C249">
        <f>+'Reuters data'!C250</f>
        <v>92.52</v>
      </c>
      <c r="D249">
        <f>+VLOOKUP(A249,'Reuters data'!$E$3:$F$1048576,2,TRUE)/VLOOKUP(Train_Data!A249,'Reuters data'!$M$3:$N$1048576,2)</f>
        <v>78.126330731014903</v>
      </c>
      <c r="E249">
        <f>+VLOOKUP(A249,'Reuters data'!$E$3:$G$1048576,3,TRUE)</f>
        <v>115.26807339449542</v>
      </c>
      <c r="F249" s="2">
        <f>+VLOOKUP(A249,'Reuters data'!$Q$4:$R$1048576,2,TRUE)</f>
        <v>127</v>
      </c>
      <c r="G249">
        <f>+VLOOKUP(A249,'Reuters data'!$U$4:$V$1048576,2,TRUE)</f>
        <v>12.29</v>
      </c>
      <c r="H249">
        <f>+VLOOKUP(A249,'Reuters data'!$Y$4:$Z$1048576,2,TRUE)</f>
        <v>24.1</v>
      </c>
    </row>
    <row r="250" spans="1:8" x14ac:dyDescent="0.3">
      <c r="A250" s="1">
        <f>+'Reuters data'!B251</f>
        <v>40792</v>
      </c>
      <c r="B250" s="3">
        <f t="shared" si="3"/>
        <v>9</v>
      </c>
      <c r="C250">
        <f>+'Reuters data'!C251</f>
        <v>92.72</v>
      </c>
      <c r="D250">
        <f>+VLOOKUP(A250,'Reuters data'!$E$3:$F$1048576,2,TRUE)/VLOOKUP(Train_Data!A250,'Reuters data'!$M$3:$N$1048576,2)</f>
        <v>80.647235319331344</v>
      </c>
      <c r="E250">
        <f>+VLOOKUP(A250,'Reuters data'!$E$3:$G$1048576,3,TRUE)</f>
        <v>115.18247706422019</v>
      </c>
      <c r="F250" s="2">
        <f>+VLOOKUP(A250,'Reuters data'!$Q$4:$R$1048576,2,TRUE)</f>
        <v>126</v>
      </c>
      <c r="G250">
        <f>+VLOOKUP(A250,'Reuters data'!$U$4:$V$1048576,2,TRUE)</f>
        <v>12.09</v>
      </c>
      <c r="H250">
        <f>+VLOOKUP(A250,'Reuters data'!$Y$4:$Z$1048576,2,TRUE)</f>
        <v>25.1</v>
      </c>
    </row>
    <row r="251" spans="1:8" x14ac:dyDescent="0.3">
      <c r="A251" s="1">
        <f>+'Reuters data'!B252</f>
        <v>40793</v>
      </c>
      <c r="B251" s="3">
        <f t="shared" si="3"/>
        <v>9</v>
      </c>
      <c r="C251">
        <f>+'Reuters data'!C252</f>
        <v>92.89</v>
      </c>
      <c r="D251">
        <f>+VLOOKUP(A251,'Reuters data'!$E$3:$F$1048576,2,TRUE)/VLOOKUP(Train_Data!A251,'Reuters data'!$M$3:$N$1048576,2)</f>
        <v>82.145137263247506</v>
      </c>
      <c r="E251">
        <f>+VLOOKUP(A251,'Reuters data'!$E$3:$G$1048576,3,TRUE)</f>
        <v>115.12284403669724</v>
      </c>
      <c r="F251" s="2">
        <f>+VLOOKUP(A251,'Reuters data'!$Q$4:$R$1048576,2,TRUE)</f>
        <v>126.75</v>
      </c>
      <c r="G251">
        <f>+VLOOKUP(A251,'Reuters data'!$U$4:$V$1048576,2,TRUE)</f>
        <v>12.34</v>
      </c>
      <c r="H251">
        <f>+VLOOKUP(A251,'Reuters data'!$Y$4:$Z$1048576,2,TRUE)</f>
        <v>25.25</v>
      </c>
    </row>
    <row r="252" spans="1:8" x14ac:dyDescent="0.3">
      <c r="A252" s="1">
        <f>+'Reuters data'!B253</f>
        <v>40794</v>
      </c>
      <c r="B252" s="3">
        <f t="shared" si="3"/>
        <v>9</v>
      </c>
      <c r="C252">
        <f>+'Reuters data'!C253</f>
        <v>93.02</v>
      </c>
      <c r="D252">
        <f>+VLOOKUP(A252,'Reuters data'!$E$3:$F$1048576,2,TRUE)/VLOOKUP(Train_Data!A252,'Reuters data'!$M$3:$N$1048576,2)</f>
        <v>82.522872991859387</v>
      </c>
      <c r="E252">
        <f>+VLOOKUP(A252,'Reuters data'!$E$3:$G$1048576,3,TRUE)</f>
        <v>115.04834862385322</v>
      </c>
      <c r="F252" s="2">
        <f>+VLOOKUP(A252,'Reuters data'!$Q$4:$R$1048576,2,TRUE)</f>
        <v>126.4</v>
      </c>
      <c r="G252">
        <f>+VLOOKUP(A252,'Reuters data'!$U$4:$V$1048576,2,TRUE)</f>
        <v>12.16</v>
      </c>
      <c r="H252">
        <f>+VLOOKUP(A252,'Reuters data'!$Y$4:$Z$1048576,2,TRUE)</f>
        <v>25.85</v>
      </c>
    </row>
    <row r="253" spans="1:8" x14ac:dyDescent="0.3">
      <c r="A253" s="1">
        <f>+'Reuters data'!B254</f>
        <v>40795</v>
      </c>
      <c r="B253" s="3">
        <f t="shared" si="3"/>
        <v>9</v>
      </c>
      <c r="C253">
        <f>+'Reuters data'!C254</f>
        <v>93.18</v>
      </c>
      <c r="D253">
        <f>+VLOOKUP(A253,'Reuters data'!$E$3:$F$1048576,2,TRUE)/VLOOKUP(Train_Data!A253,'Reuters data'!$M$3:$N$1048576,2)</f>
        <v>82.609332649622743</v>
      </c>
      <c r="E253">
        <f>+VLOOKUP(A253,'Reuters data'!$E$3:$G$1048576,3,TRUE)</f>
        <v>114.92100917431193</v>
      </c>
      <c r="F253" s="2">
        <f>+VLOOKUP(A253,'Reuters data'!$Q$4:$R$1048576,2,TRUE)</f>
        <v>125.4</v>
      </c>
      <c r="G253">
        <f>+VLOOKUP(A253,'Reuters data'!$U$4:$V$1048576,2,TRUE)</f>
        <v>11.79</v>
      </c>
      <c r="H253">
        <f>+VLOOKUP(A253,'Reuters data'!$Y$4:$Z$1048576,2,TRUE)</f>
        <v>25.25</v>
      </c>
    </row>
    <row r="254" spans="1:8" x14ac:dyDescent="0.3">
      <c r="A254" s="1">
        <f>+'Reuters data'!B255</f>
        <v>40796</v>
      </c>
      <c r="B254" s="3">
        <f t="shared" si="3"/>
        <v>9</v>
      </c>
      <c r="C254">
        <f>+'Reuters data'!C255</f>
        <v>93.41</v>
      </c>
      <c r="D254">
        <f>+VLOOKUP(A254,'Reuters data'!$E$3:$F$1048576,2,TRUE)/VLOOKUP(Train_Data!A254,'Reuters data'!$M$3:$N$1048576,2)</f>
        <v>82.609332649622743</v>
      </c>
      <c r="E254">
        <f>+VLOOKUP(A254,'Reuters data'!$E$3:$G$1048576,3,TRUE)</f>
        <v>114.92100917431193</v>
      </c>
      <c r="F254" s="2">
        <f>+VLOOKUP(A254,'Reuters data'!$Q$4:$R$1048576,2,TRUE)</f>
        <v>125.4</v>
      </c>
      <c r="G254">
        <f>+VLOOKUP(A254,'Reuters data'!$U$4:$V$1048576,2,TRUE)</f>
        <v>11.79</v>
      </c>
      <c r="H254">
        <f>+VLOOKUP(A254,'Reuters data'!$Y$4:$Z$1048576,2,TRUE)</f>
        <v>25.35</v>
      </c>
    </row>
    <row r="255" spans="1:8" x14ac:dyDescent="0.3">
      <c r="A255" s="1">
        <f>+'Reuters data'!B256</f>
        <v>40797</v>
      </c>
      <c r="B255" s="3">
        <f t="shared" si="3"/>
        <v>9</v>
      </c>
      <c r="C255">
        <f>+'Reuters data'!C256</f>
        <v>93.65</v>
      </c>
      <c r="D255">
        <f>+VLOOKUP(A255,'Reuters data'!$E$3:$F$1048576,2,TRUE)/VLOOKUP(Train_Data!A255,'Reuters data'!$M$3:$N$1048576,2)</f>
        <v>82.609332649622743</v>
      </c>
      <c r="E255">
        <f>+VLOOKUP(A255,'Reuters data'!$E$3:$G$1048576,3,TRUE)</f>
        <v>114.92100917431193</v>
      </c>
      <c r="F255" s="2">
        <f>+VLOOKUP(A255,'Reuters data'!$Q$4:$R$1048576,2,TRUE)</f>
        <v>125.4</v>
      </c>
      <c r="G255">
        <f>+VLOOKUP(A255,'Reuters data'!$U$4:$V$1048576,2,TRUE)</f>
        <v>11.79</v>
      </c>
      <c r="H255">
        <f>+VLOOKUP(A255,'Reuters data'!$Y$4:$Z$1048576,2,TRUE)</f>
        <v>25.35</v>
      </c>
    </row>
    <row r="256" spans="1:8" x14ac:dyDescent="0.3">
      <c r="A256" s="1">
        <f>+'Reuters data'!B257</f>
        <v>40798</v>
      </c>
      <c r="B256" s="3">
        <f t="shared" si="3"/>
        <v>9</v>
      </c>
      <c r="C256">
        <f>+'Reuters data'!C257</f>
        <v>93.81</v>
      </c>
      <c r="D256">
        <f>+VLOOKUP(A256,'Reuters data'!$E$3:$F$1048576,2,TRUE)/VLOOKUP(Train_Data!A256,'Reuters data'!$M$3:$N$1048576,2)</f>
        <v>82.102106495026334</v>
      </c>
      <c r="E256">
        <f>+VLOOKUP(A256,'Reuters data'!$E$3:$G$1048576,3,TRUE)</f>
        <v>114.81339449541287</v>
      </c>
      <c r="F256" s="2">
        <f>+VLOOKUP(A256,'Reuters data'!$Q$4:$R$1048576,2,TRUE)</f>
        <v>124</v>
      </c>
      <c r="G256">
        <f>+VLOOKUP(A256,'Reuters data'!$U$4:$V$1048576,2,TRUE)</f>
        <v>11.81</v>
      </c>
      <c r="H256">
        <f>+VLOOKUP(A256,'Reuters data'!$Y$4:$Z$1048576,2,TRUE)</f>
        <v>25.25</v>
      </c>
    </row>
    <row r="257" spans="1:8" x14ac:dyDescent="0.3">
      <c r="A257" s="1">
        <f>+'Reuters data'!B258</f>
        <v>40799</v>
      </c>
      <c r="B257" s="3">
        <f t="shared" si="3"/>
        <v>9</v>
      </c>
      <c r="C257">
        <f>+'Reuters data'!C258</f>
        <v>93.94</v>
      </c>
      <c r="D257">
        <f>+VLOOKUP(A257,'Reuters data'!$E$3:$F$1048576,2,TRUE)/VLOOKUP(Train_Data!A257,'Reuters data'!$M$3:$N$1048576,2)</f>
        <v>81.790935672514621</v>
      </c>
      <c r="E257">
        <f>+VLOOKUP(A257,'Reuters data'!$E$3:$G$1048576,3,TRUE)</f>
        <v>114.73055045871561</v>
      </c>
      <c r="F257" s="2">
        <f>+VLOOKUP(A257,'Reuters data'!$Q$4:$R$1048576,2,TRUE)</f>
        <v>123.15</v>
      </c>
      <c r="G257">
        <f>+VLOOKUP(A257,'Reuters data'!$U$4:$V$1048576,2,TRUE)</f>
        <v>11.94</v>
      </c>
      <c r="H257">
        <f>+VLOOKUP(A257,'Reuters data'!$Y$4:$Z$1048576,2,TRUE)</f>
        <v>24.85</v>
      </c>
    </row>
    <row r="258" spans="1:8" x14ac:dyDescent="0.3">
      <c r="A258" s="1">
        <f>+'Reuters data'!B259</f>
        <v>40800</v>
      </c>
      <c r="B258" s="3">
        <f t="shared" si="3"/>
        <v>9</v>
      </c>
      <c r="C258">
        <f>+'Reuters data'!C259</f>
        <v>94.08</v>
      </c>
      <c r="D258">
        <f>+VLOOKUP(A258,'Reuters data'!$E$3:$F$1048576,2,TRUE)/VLOOKUP(Train_Data!A258,'Reuters data'!$M$3:$N$1048576,2)</f>
        <v>81.775190978537651</v>
      </c>
      <c r="E258">
        <f>+VLOOKUP(A258,'Reuters data'!$E$3:$G$1048576,3,TRUE)</f>
        <v>114.63440366972479</v>
      </c>
      <c r="F258" s="2">
        <f>+VLOOKUP(A258,'Reuters data'!$Q$4:$R$1048576,2,TRUE)</f>
        <v>124</v>
      </c>
      <c r="G258">
        <f>+VLOOKUP(A258,'Reuters data'!$U$4:$V$1048576,2,TRUE)</f>
        <v>12.13</v>
      </c>
      <c r="H258">
        <f>+VLOOKUP(A258,'Reuters data'!$Y$4:$Z$1048576,2,TRUE)</f>
        <v>25.1</v>
      </c>
    </row>
    <row r="259" spans="1:8" x14ac:dyDescent="0.3">
      <c r="A259" s="1">
        <f>+'Reuters data'!B260</f>
        <v>40801</v>
      </c>
      <c r="B259" s="3">
        <f t="shared" si="3"/>
        <v>9</v>
      </c>
      <c r="C259">
        <f>+'Reuters data'!C260</f>
        <v>94.2</v>
      </c>
      <c r="D259">
        <f>+VLOOKUP(A259,'Reuters data'!$E$3:$F$1048576,2,TRUE)/VLOOKUP(Train_Data!A259,'Reuters data'!$M$3:$N$1048576,2)</f>
        <v>83.121937157682339</v>
      </c>
      <c r="E259">
        <f>+VLOOKUP(A259,'Reuters data'!$E$3:$G$1048576,3,TRUE)</f>
        <v>114.57000000000001</v>
      </c>
      <c r="F259" s="2">
        <f>+VLOOKUP(A259,'Reuters data'!$Q$4:$R$1048576,2,TRUE)</f>
        <v>123.25</v>
      </c>
      <c r="G259">
        <f>+VLOOKUP(A259,'Reuters data'!$U$4:$V$1048576,2,TRUE)</f>
        <v>12.28</v>
      </c>
      <c r="H259">
        <f>+VLOOKUP(A259,'Reuters data'!$Y$4:$Z$1048576,2,TRUE)</f>
        <v>24.65</v>
      </c>
    </row>
    <row r="260" spans="1:8" x14ac:dyDescent="0.3">
      <c r="A260" s="1">
        <f>+'Reuters data'!B261</f>
        <v>40802</v>
      </c>
      <c r="B260" s="3">
        <f t="shared" ref="B260:B323" si="4">+MONTH(A260)</f>
        <v>9</v>
      </c>
      <c r="C260">
        <f>+'Reuters data'!C261</f>
        <v>94.37</v>
      </c>
      <c r="D260">
        <f>+VLOOKUP(A260,'Reuters data'!$E$3:$F$1048576,2,TRUE)/VLOOKUP(Train_Data!A260,'Reuters data'!$M$3:$N$1048576,2)</f>
        <v>81.336522432412849</v>
      </c>
      <c r="E260">
        <f>+VLOOKUP(A260,'Reuters data'!$E$3:$G$1048576,3,TRUE)</f>
        <v>114.46697247706422</v>
      </c>
      <c r="F260" s="2">
        <f>+VLOOKUP(A260,'Reuters data'!$Q$4:$R$1048576,2,TRUE)</f>
        <v>123.25</v>
      </c>
      <c r="G260">
        <f>+VLOOKUP(A260,'Reuters data'!$U$4:$V$1048576,2,TRUE)</f>
        <v>12.06</v>
      </c>
      <c r="H260">
        <f>+VLOOKUP(A260,'Reuters data'!$Y$4:$Z$1048576,2,TRUE)</f>
        <v>25.23</v>
      </c>
    </row>
    <row r="261" spans="1:8" x14ac:dyDescent="0.3">
      <c r="A261" s="1">
        <f>+'Reuters data'!B262</f>
        <v>40803</v>
      </c>
      <c r="B261" s="3">
        <f t="shared" si="4"/>
        <v>9</v>
      </c>
      <c r="C261">
        <f>+'Reuters data'!C262</f>
        <v>94.57</v>
      </c>
      <c r="D261">
        <f>+VLOOKUP(A261,'Reuters data'!$E$3:$F$1048576,2,TRUE)/VLOOKUP(Train_Data!A261,'Reuters data'!$M$3:$N$1048576,2)</f>
        <v>81.336522432412849</v>
      </c>
      <c r="E261">
        <f>+VLOOKUP(A261,'Reuters data'!$E$3:$G$1048576,3,TRUE)</f>
        <v>114.46697247706422</v>
      </c>
      <c r="F261" s="2">
        <f>+VLOOKUP(A261,'Reuters data'!$Q$4:$R$1048576,2,TRUE)</f>
        <v>123.25</v>
      </c>
      <c r="G261">
        <f>+VLOOKUP(A261,'Reuters data'!$U$4:$V$1048576,2,TRUE)</f>
        <v>12.06</v>
      </c>
      <c r="H261">
        <f>+VLOOKUP(A261,'Reuters data'!$Y$4:$Z$1048576,2,TRUE)</f>
        <v>25.23</v>
      </c>
    </row>
    <row r="262" spans="1:8" x14ac:dyDescent="0.3">
      <c r="A262" s="1">
        <f>+'Reuters data'!B263</f>
        <v>40804</v>
      </c>
      <c r="B262" s="3">
        <f t="shared" si="4"/>
        <v>9</v>
      </c>
      <c r="C262">
        <f>+'Reuters data'!C263</f>
        <v>94.79</v>
      </c>
      <c r="D262">
        <f>+VLOOKUP(A262,'Reuters data'!$E$3:$F$1048576,2,TRUE)/VLOOKUP(Train_Data!A262,'Reuters data'!$M$3:$N$1048576,2)</f>
        <v>81.336522432412849</v>
      </c>
      <c r="E262">
        <f>+VLOOKUP(A262,'Reuters data'!$E$3:$G$1048576,3,TRUE)</f>
        <v>114.46697247706422</v>
      </c>
      <c r="F262" s="2">
        <f>+VLOOKUP(A262,'Reuters data'!$Q$4:$R$1048576,2,TRUE)</f>
        <v>123.25</v>
      </c>
      <c r="G262">
        <f>+VLOOKUP(A262,'Reuters data'!$U$4:$V$1048576,2,TRUE)</f>
        <v>12.06</v>
      </c>
      <c r="H262">
        <f>+VLOOKUP(A262,'Reuters data'!$Y$4:$Z$1048576,2,TRUE)</f>
        <v>25.23</v>
      </c>
    </row>
    <row r="263" spans="1:8" x14ac:dyDescent="0.3">
      <c r="A263" s="1">
        <f>+'Reuters data'!B264</f>
        <v>40805</v>
      </c>
      <c r="B263" s="3">
        <f t="shared" si="4"/>
        <v>9</v>
      </c>
      <c r="C263">
        <f>+'Reuters data'!C264</f>
        <v>94.91</v>
      </c>
      <c r="D263">
        <f>+VLOOKUP(A263,'Reuters data'!$E$3:$F$1048576,2,TRUE)/VLOOKUP(Train_Data!A263,'Reuters data'!$M$3:$N$1048576,2)</f>
        <v>79.763209822407362</v>
      </c>
      <c r="E263">
        <f>+VLOOKUP(A263,'Reuters data'!$E$3:$G$1048576,3,TRUE)</f>
        <v>114.35256880733944</v>
      </c>
      <c r="F263" s="2">
        <f>+VLOOKUP(A263,'Reuters data'!$Q$4:$R$1048576,2,TRUE)</f>
        <v>122.6</v>
      </c>
      <c r="G263">
        <f>+VLOOKUP(A263,'Reuters data'!$U$4:$V$1048576,2,TRUE)</f>
        <v>11.72</v>
      </c>
      <c r="H263">
        <f>+VLOOKUP(A263,'Reuters data'!$Y$4:$Z$1048576,2,TRUE)</f>
        <v>24.08</v>
      </c>
    </row>
    <row r="264" spans="1:8" x14ac:dyDescent="0.3">
      <c r="A264" s="1">
        <f>+'Reuters data'!B265</f>
        <v>40806</v>
      </c>
      <c r="B264" s="3">
        <f t="shared" si="4"/>
        <v>9</v>
      </c>
      <c r="C264">
        <f>+'Reuters data'!C265</f>
        <v>95</v>
      </c>
      <c r="D264">
        <f>+VLOOKUP(A264,'Reuters data'!$E$3:$F$1048576,2,TRUE)/VLOOKUP(Train_Data!A264,'Reuters data'!$M$3:$N$1048576,2)</f>
        <v>80.66258026853474</v>
      </c>
      <c r="E264">
        <f>+VLOOKUP(A264,'Reuters data'!$E$3:$G$1048576,3,TRUE)</f>
        <v>114.25357798165136</v>
      </c>
      <c r="F264" s="2">
        <f>+VLOOKUP(A264,'Reuters data'!$Q$4:$R$1048576,2,TRUE)</f>
        <v>122.6</v>
      </c>
      <c r="G264">
        <f>+VLOOKUP(A264,'Reuters data'!$U$4:$V$1048576,2,TRUE)</f>
        <v>11.82</v>
      </c>
      <c r="H264">
        <f>+VLOOKUP(A264,'Reuters data'!$Y$4:$Z$1048576,2,TRUE)</f>
        <v>24.3</v>
      </c>
    </row>
    <row r="265" spans="1:8" x14ac:dyDescent="0.3">
      <c r="A265" s="1">
        <f>+'Reuters data'!B266</f>
        <v>40807</v>
      </c>
      <c r="B265" s="3">
        <f t="shared" si="4"/>
        <v>9</v>
      </c>
      <c r="C265">
        <f>+'Reuters data'!C266</f>
        <v>95.1</v>
      </c>
      <c r="D265">
        <f>+VLOOKUP(A265,'Reuters data'!$E$3:$F$1048576,2,TRUE)/VLOOKUP(Train_Data!A265,'Reuters data'!$M$3:$N$1048576,2)</f>
        <v>81.362429961663224</v>
      </c>
      <c r="E265">
        <f>+VLOOKUP(A265,'Reuters data'!$E$3:$G$1048576,3,TRUE)</f>
        <v>114.12981651376147</v>
      </c>
      <c r="F265" s="2">
        <f>+VLOOKUP(A265,'Reuters data'!$Q$4:$R$1048576,2,TRUE)</f>
        <v>122.6</v>
      </c>
      <c r="G265">
        <f>+VLOOKUP(A265,'Reuters data'!$U$4:$V$1048576,2,TRUE)</f>
        <v>11.72</v>
      </c>
      <c r="H265">
        <f>+VLOOKUP(A265,'Reuters data'!$Y$4:$Z$1048576,2,TRUE)</f>
        <v>22.2</v>
      </c>
    </row>
    <row r="266" spans="1:8" x14ac:dyDescent="0.3">
      <c r="A266" s="1">
        <f>+'Reuters data'!B267</f>
        <v>40808</v>
      </c>
      <c r="B266" s="3">
        <f t="shared" si="4"/>
        <v>9</v>
      </c>
      <c r="C266">
        <f>+'Reuters data'!C267</f>
        <v>95.21</v>
      </c>
      <c r="D266">
        <f>+VLOOKUP(A266,'Reuters data'!$E$3:$F$1048576,2,TRUE)/VLOOKUP(Train_Data!A266,'Reuters data'!$M$3:$N$1048576,2)</f>
        <v>78.372956909361065</v>
      </c>
      <c r="E266">
        <f>+VLOOKUP(A266,'Reuters data'!$E$3:$G$1048576,3,TRUE)</f>
        <v>113.96009174311926</v>
      </c>
      <c r="F266" s="2">
        <f>+VLOOKUP(A266,'Reuters data'!$Q$4:$R$1048576,2,TRUE)</f>
        <v>122.4</v>
      </c>
      <c r="G266">
        <f>+VLOOKUP(A266,'Reuters data'!$U$4:$V$1048576,2,TRUE)</f>
        <v>11.25</v>
      </c>
      <c r="H266">
        <f>+VLOOKUP(A266,'Reuters data'!$Y$4:$Z$1048576,2,TRUE)</f>
        <v>22</v>
      </c>
    </row>
    <row r="267" spans="1:8" x14ac:dyDescent="0.3">
      <c r="A267" s="1">
        <f>+'Reuters data'!B268</f>
        <v>40809</v>
      </c>
      <c r="B267" s="3">
        <f t="shared" si="4"/>
        <v>9</v>
      </c>
      <c r="C267">
        <f>+'Reuters data'!C268</f>
        <v>95.28</v>
      </c>
      <c r="D267">
        <f>+VLOOKUP(A267,'Reuters data'!$E$3:$F$1048576,2,TRUE)/VLOOKUP(Train_Data!A267,'Reuters data'!$M$3:$N$1048576,2)</f>
        <v>77.037640782454062</v>
      </c>
      <c r="E267">
        <f>+VLOOKUP(A267,'Reuters data'!$E$3:$G$1048576,3,TRUE)</f>
        <v>113.77944954128439</v>
      </c>
      <c r="F267" s="2">
        <f>+VLOOKUP(A267,'Reuters data'!$Q$4:$R$1048576,2,TRUE)</f>
        <v>120.4</v>
      </c>
      <c r="G267">
        <f>+VLOOKUP(A267,'Reuters data'!$U$4:$V$1048576,2,TRUE)</f>
        <v>11.27</v>
      </c>
      <c r="H267">
        <f>+VLOOKUP(A267,'Reuters data'!$Y$4:$Z$1048576,2,TRUE)</f>
        <v>22.05</v>
      </c>
    </row>
    <row r="268" spans="1:8" x14ac:dyDescent="0.3">
      <c r="A268" s="1">
        <f>+'Reuters data'!B269</f>
        <v>40810</v>
      </c>
      <c r="B268" s="3">
        <f t="shared" si="4"/>
        <v>9</v>
      </c>
      <c r="C268">
        <f>+'Reuters data'!C269</f>
        <v>95.41</v>
      </c>
      <c r="D268">
        <f>+VLOOKUP(A268,'Reuters data'!$E$3:$F$1048576,2,TRUE)/VLOOKUP(Train_Data!A268,'Reuters data'!$M$3:$N$1048576,2)</f>
        <v>77.037640782454062</v>
      </c>
      <c r="E268">
        <f>+VLOOKUP(A268,'Reuters data'!$E$3:$G$1048576,3,TRUE)</f>
        <v>113.77944954128439</v>
      </c>
      <c r="F268" s="2">
        <f>+VLOOKUP(A268,'Reuters data'!$Q$4:$R$1048576,2,TRUE)</f>
        <v>120.4</v>
      </c>
      <c r="G268">
        <f>+VLOOKUP(A268,'Reuters data'!$U$4:$V$1048576,2,TRUE)</f>
        <v>11.27</v>
      </c>
      <c r="H268">
        <f>+VLOOKUP(A268,'Reuters data'!$Y$4:$Z$1048576,2,TRUE)</f>
        <v>21</v>
      </c>
    </row>
    <row r="269" spans="1:8" x14ac:dyDescent="0.3">
      <c r="A269" s="1">
        <f>+'Reuters data'!B270</f>
        <v>40811</v>
      </c>
      <c r="B269" s="3">
        <f t="shared" si="4"/>
        <v>9</v>
      </c>
      <c r="C269">
        <f>+'Reuters data'!C270</f>
        <v>95.57</v>
      </c>
      <c r="D269">
        <f>+VLOOKUP(A269,'Reuters data'!$E$3:$F$1048576,2,TRUE)/VLOOKUP(Train_Data!A269,'Reuters data'!$M$3:$N$1048576,2)</f>
        <v>77.037640782454062</v>
      </c>
      <c r="E269">
        <f>+VLOOKUP(A269,'Reuters data'!$E$3:$G$1048576,3,TRUE)</f>
        <v>113.77944954128439</v>
      </c>
      <c r="F269" s="2">
        <f>+VLOOKUP(A269,'Reuters data'!$Q$4:$R$1048576,2,TRUE)</f>
        <v>120.4</v>
      </c>
      <c r="G269">
        <f>+VLOOKUP(A269,'Reuters data'!$U$4:$V$1048576,2,TRUE)</f>
        <v>11.27</v>
      </c>
      <c r="H269">
        <f>+VLOOKUP(A269,'Reuters data'!$Y$4:$Z$1048576,2,TRUE)</f>
        <v>21</v>
      </c>
    </row>
    <row r="270" spans="1:8" x14ac:dyDescent="0.3">
      <c r="A270" s="1">
        <f>+'Reuters data'!B271</f>
        <v>40812</v>
      </c>
      <c r="B270" s="3">
        <f t="shared" si="4"/>
        <v>9</v>
      </c>
      <c r="C270">
        <f>+'Reuters data'!C271</f>
        <v>95.69</v>
      </c>
      <c r="D270">
        <f>+VLOOKUP(A270,'Reuters data'!$E$3:$F$1048576,2,TRUE)/VLOOKUP(Train_Data!A270,'Reuters data'!$M$3:$N$1048576,2)</f>
        <v>76.776481016398293</v>
      </c>
      <c r="E270">
        <f>+VLOOKUP(A270,'Reuters data'!$E$3:$G$1048576,3,TRUE)</f>
        <v>113.59412844036697</v>
      </c>
      <c r="F270" s="2">
        <f>+VLOOKUP(A270,'Reuters data'!$Q$4:$R$1048576,2,TRUE)</f>
        <v>120.5</v>
      </c>
      <c r="G270">
        <f>+VLOOKUP(A270,'Reuters data'!$U$4:$V$1048576,2,TRUE)</f>
        <v>10.81</v>
      </c>
      <c r="H270">
        <f>+VLOOKUP(A270,'Reuters data'!$Y$4:$Z$1048576,2,TRUE)</f>
        <v>21.2</v>
      </c>
    </row>
    <row r="271" spans="1:8" x14ac:dyDescent="0.3">
      <c r="A271" s="1">
        <f>+'Reuters data'!B272</f>
        <v>40813</v>
      </c>
      <c r="B271" s="3">
        <f t="shared" si="4"/>
        <v>9</v>
      </c>
      <c r="C271">
        <f>+'Reuters data'!C272</f>
        <v>95.79</v>
      </c>
      <c r="D271">
        <f>+VLOOKUP(A271,'Reuters data'!$E$3:$F$1048576,2,TRUE)/VLOOKUP(Train_Data!A271,'Reuters data'!$M$3:$N$1048576,2)</f>
        <v>78.831579721874775</v>
      </c>
      <c r="E271">
        <f>+VLOOKUP(A271,'Reuters data'!$E$3:$G$1048576,3,TRUE)</f>
        <v>113.42908256880733</v>
      </c>
      <c r="F271" s="2">
        <f>+VLOOKUP(A271,'Reuters data'!$Q$4:$R$1048576,2,TRUE)</f>
        <v>121.7</v>
      </c>
      <c r="G271">
        <f>+VLOOKUP(A271,'Reuters data'!$U$4:$V$1048576,2,TRUE)</f>
        <v>10.74</v>
      </c>
      <c r="H271">
        <f>+VLOOKUP(A271,'Reuters data'!$Y$4:$Z$1048576,2,TRUE)</f>
        <v>21.85</v>
      </c>
    </row>
    <row r="272" spans="1:8" x14ac:dyDescent="0.3">
      <c r="A272" s="1">
        <f>+'Reuters data'!B273</f>
        <v>40814</v>
      </c>
      <c r="B272" s="3">
        <f t="shared" si="4"/>
        <v>9</v>
      </c>
      <c r="C272">
        <f>+'Reuters data'!C273</f>
        <v>95.88</v>
      </c>
      <c r="D272">
        <f>+VLOOKUP(A272,'Reuters data'!$E$3:$F$1048576,2,TRUE)/VLOOKUP(Train_Data!A272,'Reuters data'!$M$3:$N$1048576,2)</f>
        <v>76.66346650912044</v>
      </c>
      <c r="E272">
        <f>+VLOOKUP(A272,'Reuters data'!$E$3:$G$1048576,3,TRUE)</f>
        <v>113.23449541284401</v>
      </c>
      <c r="F272" s="2">
        <f>+VLOOKUP(A272,'Reuters data'!$Q$4:$R$1048576,2,TRUE)</f>
        <v>121.7</v>
      </c>
      <c r="G272">
        <f>+VLOOKUP(A272,'Reuters data'!$U$4:$V$1048576,2,TRUE)</f>
        <v>10.42</v>
      </c>
      <c r="H272">
        <f>+VLOOKUP(A272,'Reuters data'!$Y$4:$Z$1048576,2,TRUE)</f>
        <v>22.05</v>
      </c>
    </row>
    <row r="273" spans="1:8" x14ac:dyDescent="0.3">
      <c r="A273" s="1">
        <f>+'Reuters data'!B274</f>
        <v>40815</v>
      </c>
      <c r="B273" s="3">
        <f t="shared" si="4"/>
        <v>9</v>
      </c>
      <c r="C273">
        <f>+'Reuters data'!C274</f>
        <v>96.01</v>
      </c>
      <c r="D273">
        <f>+VLOOKUP(A273,'Reuters data'!$E$3:$F$1048576,2,TRUE)/VLOOKUP(Train_Data!A273,'Reuters data'!$M$3:$N$1048576,2)</f>
        <v>76.484438231182409</v>
      </c>
      <c r="E273">
        <f>+VLOOKUP(A273,'Reuters data'!$E$3:$G$1048576,3,TRUE)</f>
        <v>113.03321100917431</v>
      </c>
      <c r="F273" s="2">
        <f>+VLOOKUP(A273,'Reuters data'!$Q$4:$R$1048576,2,TRUE)</f>
        <v>122.2</v>
      </c>
      <c r="G273">
        <f>+VLOOKUP(A273,'Reuters data'!$U$4:$V$1048576,2,TRUE)</f>
        <v>10.85</v>
      </c>
      <c r="H273">
        <f>+VLOOKUP(A273,'Reuters data'!$Y$4:$Z$1048576,2,TRUE)</f>
        <v>19.05</v>
      </c>
    </row>
    <row r="274" spans="1:8" x14ac:dyDescent="0.3">
      <c r="A274" s="1">
        <f>+'Reuters data'!B275</f>
        <v>40816</v>
      </c>
      <c r="B274" s="3">
        <f t="shared" si="4"/>
        <v>9</v>
      </c>
      <c r="C274">
        <f>+'Reuters data'!C275</f>
        <v>96.09</v>
      </c>
      <c r="D274">
        <f>+VLOOKUP(A274,'Reuters data'!$E$3:$F$1048576,2,TRUE)/VLOOKUP(Train_Data!A274,'Reuters data'!$M$3:$N$1048576,2)</f>
        <v>76.778242677824267</v>
      </c>
      <c r="E274">
        <f>+VLOOKUP(A274,'Reuters data'!$E$3:$G$1048576,3,TRUE)</f>
        <v>112.82807339449541</v>
      </c>
      <c r="F274" s="2">
        <f>+VLOOKUP(A274,'Reuters data'!$Q$4:$R$1048576,2,TRUE)</f>
        <v>121.4</v>
      </c>
      <c r="G274">
        <f>+VLOOKUP(A274,'Reuters data'!$U$4:$V$1048576,2,TRUE)</f>
        <v>10.66</v>
      </c>
      <c r="H274">
        <f>+VLOOKUP(A274,'Reuters data'!$Y$4:$Z$1048576,2,TRUE)</f>
        <v>16.5</v>
      </c>
    </row>
    <row r="275" spans="1:8" x14ac:dyDescent="0.3">
      <c r="A275" s="1">
        <f>+'Reuters data'!B276</f>
        <v>40817</v>
      </c>
      <c r="B275" s="3">
        <f t="shared" si="4"/>
        <v>10</v>
      </c>
      <c r="C275">
        <f>+'Reuters data'!C276</f>
        <v>96.2</v>
      </c>
      <c r="D275">
        <f>+VLOOKUP(A275,'Reuters data'!$E$3:$F$1048576,2,TRUE)/VLOOKUP(Train_Data!A275,'Reuters data'!$M$3:$N$1048576,2)</f>
        <v>76.778242677824267</v>
      </c>
      <c r="E275">
        <f>+VLOOKUP(A275,'Reuters data'!$E$3:$G$1048576,3,TRUE)</f>
        <v>112.82807339449541</v>
      </c>
      <c r="F275" s="2">
        <f>+VLOOKUP(A275,'Reuters data'!$Q$4:$R$1048576,2,TRUE)</f>
        <v>121.4</v>
      </c>
      <c r="G275">
        <f>+VLOOKUP(A275,'Reuters data'!$U$4:$V$1048576,2,TRUE)</f>
        <v>10.66</v>
      </c>
      <c r="H275">
        <f>+VLOOKUP(A275,'Reuters data'!$Y$4:$Z$1048576,2,TRUE)</f>
        <v>16.5</v>
      </c>
    </row>
    <row r="276" spans="1:8" x14ac:dyDescent="0.3">
      <c r="A276" s="1">
        <f>+'Reuters data'!B277</f>
        <v>40818</v>
      </c>
      <c r="B276" s="3">
        <f t="shared" si="4"/>
        <v>10</v>
      </c>
      <c r="C276">
        <f>+'Reuters data'!C277</f>
        <v>96.31</v>
      </c>
      <c r="D276">
        <f>+VLOOKUP(A276,'Reuters data'!$E$3:$F$1048576,2,TRUE)/VLOOKUP(Train_Data!A276,'Reuters data'!$M$3:$N$1048576,2)</f>
        <v>76.778242677824267</v>
      </c>
      <c r="E276">
        <f>+VLOOKUP(A276,'Reuters data'!$E$3:$G$1048576,3,TRUE)</f>
        <v>112.82807339449541</v>
      </c>
      <c r="F276" s="2">
        <f>+VLOOKUP(A276,'Reuters data'!$Q$4:$R$1048576,2,TRUE)</f>
        <v>121.4</v>
      </c>
      <c r="G276">
        <f>+VLOOKUP(A276,'Reuters data'!$U$4:$V$1048576,2,TRUE)</f>
        <v>10.66</v>
      </c>
      <c r="H276">
        <f>+VLOOKUP(A276,'Reuters data'!$Y$4:$Z$1048576,2,TRUE)</f>
        <v>16.5</v>
      </c>
    </row>
    <row r="277" spans="1:8" x14ac:dyDescent="0.3">
      <c r="A277" s="1">
        <f>+'Reuters data'!B278</f>
        <v>40819</v>
      </c>
      <c r="B277" s="3">
        <f t="shared" si="4"/>
        <v>10</v>
      </c>
      <c r="C277">
        <f>+'Reuters data'!C278</f>
        <v>96.4</v>
      </c>
      <c r="D277">
        <f>+VLOOKUP(A277,'Reuters data'!$E$3:$F$1048576,2,TRUE)/VLOOKUP(Train_Data!A277,'Reuters data'!$M$3:$N$1048576,2)</f>
        <v>77.234414154453646</v>
      </c>
      <c r="E277">
        <f>+VLOOKUP(A277,'Reuters data'!$E$3:$G$1048576,3,TRUE)</f>
        <v>112.63779816513758</v>
      </c>
      <c r="F277" s="2">
        <f>+VLOOKUP(A277,'Reuters data'!$Q$4:$R$1048576,2,TRUE)</f>
        <v>119.9</v>
      </c>
      <c r="G277">
        <f>+VLOOKUP(A277,'Reuters data'!$U$4:$V$1048576,2,TRUE)</f>
        <v>10.09</v>
      </c>
      <c r="H277">
        <f>+VLOOKUP(A277,'Reuters data'!$Y$4:$Z$1048576,2,TRUE)</f>
        <v>18.5</v>
      </c>
    </row>
    <row r="278" spans="1:8" x14ac:dyDescent="0.3">
      <c r="A278" s="1">
        <f>+'Reuters data'!B279</f>
        <v>40820</v>
      </c>
      <c r="B278" s="3">
        <f t="shared" si="4"/>
        <v>10</v>
      </c>
      <c r="C278">
        <f>+'Reuters data'!C279</f>
        <v>96.49</v>
      </c>
      <c r="D278">
        <f>+VLOOKUP(A278,'Reuters data'!$E$3:$F$1048576,2,TRUE)/VLOOKUP(Train_Data!A278,'Reuters data'!$M$3:$N$1048576,2)</f>
        <v>74.816314289998502</v>
      </c>
      <c r="E278">
        <f>+VLOOKUP(A278,'Reuters data'!$E$3:$G$1048576,3,TRUE)</f>
        <v>112.44146788990825</v>
      </c>
      <c r="F278" s="2">
        <f>+VLOOKUP(A278,'Reuters data'!$Q$4:$R$1048576,2,TRUE)</f>
        <v>117.5</v>
      </c>
      <c r="G278">
        <f>+VLOOKUP(A278,'Reuters data'!$U$4:$V$1048576,2,TRUE)</f>
        <v>10.02</v>
      </c>
      <c r="H278">
        <f>+VLOOKUP(A278,'Reuters data'!$Y$4:$Z$1048576,2,TRUE)</f>
        <v>18.350000000000001</v>
      </c>
    </row>
    <row r="279" spans="1:8" x14ac:dyDescent="0.3">
      <c r="A279" s="1">
        <f>+'Reuters data'!B280</f>
        <v>40821</v>
      </c>
      <c r="B279" s="3">
        <f t="shared" si="4"/>
        <v>10</v>
      </c>
      <c r="C279">
        <f>+'Reuters data'!C280</f>
        <v>96.59</v>
      </c>
      <c r="D279">
        <f>+VLOOKUP(A279,'Reuters data'!$E$3:$F$1048576,2,TRUE)/VLOOKUP(Train_Data!A279,'Reuters data'!$M$3:$N$1048576,2)</f>
        <v>76.974374344372848</v>
      </c>
      <c r="E279">
        <f>+VLOOKUP(A279,'Reuters data'!$E$3:$G$1048576,3,TRUE)</f>
        <v>112.36743119266053</v>
      </c>
      <c r="F279" s="2">
        <f>+VLOOKUP(A279,'Reuters data'!$Q$4:$R$1048576,2,TRUE)</f>
        <v>118.3</v>
      </c>
      <c r="G279">
        <f>+VLOOKUP(A279,'Reuters data'!$U$4:$V$1048576,2,TRUE)</f>
        <v>10.15</v>
      </c>
      <c r="H279">
        <f>+VLOOKUP(A279,'Reuters data'!$Y$4:$Z$1048576,2,TRUE)</f>
        <v>19.05</v>
      </c>
    </row>
    <row r="280" spans="1:8" x14ac:dyDescent="0.3">
      <c r="A280" s="1">
        <f>+'Reuters data'!B281</f>
        <v>40822</v>
      </c>
      <c r="B280" s="3">
        <f t="shared" si="4"/>
        <v>10</v>
      </c>
      <c r="C280">
        <f>+'Reuters data'!C281</f>
        <v>96.66</v>
      </c>
      <c r="D280">
        <f>+VLOOKUP(A280,'Reuters data'!$E$3:$F$1048576,2,TRUE)/VLOOKUP(Train_Data!A280,'Reuters data'!$M$3:$N$1048576,2)</f>
        <v>78.720869629960546</v>
      </c>
      <c r="E280">
        <f>+VLOOKUP(A280,'Reuters data'!$E$3:$G$1048576,3,TRUE)</f>
        <v>112.33623853211007</v>
      </c>
      <c r="F280" s="2">
        <f>+VLOOKUP(A280,'Reuters data'!$Q$4:$R$1048576,2,TRUE)</f>
        <v>118.9</v>
      </c>
      <c r="G280">
        <f>+VLOOKUP(A280,'Reuters data'!$U$4:$V$1048576,2,TRUE)</f>
        <v>10.4</v>
      </c>
      <c r="H280">
        <f>+VLOOKUP(A280,'Reuters data'!$Y$4:$Z$1048576,2,TRUE)</f>
        <v>19.899999999999999</v>
      </c>
    </row>
    <row r="281" spans="1:8" x14ac:dyDescent="0.3">
      <c r="A281" s="1">
        <f>+'Reuters data'!B282</f>
        <v>40823</v>
      </c>
      <c r="B281" s="3">
        <f t="shared" si="4"/>
        <v>10</v>
      </c>
      <c r="C281">
        <f>+'Reuters data'!C282</f>
        <v>96.72</v>
      </c>
      <c r="D281">
        <f>+VLOOKUP(A281,'Reuters data'!$E$3:$F$1048576,2,TRUE)/VLOOKUP(Train_Data!A281,'Reuters data'!$M$3:$N$1048576,2)</f>
        <v>79.162616822429911</v>
      </c>
      <c r="E281">
        <f>+VLOOKUP(A281,'Reuters data'!$E$3:$G$1048576,3,TRUE)</f>
        <v>112.24431192660548</v>
      </c>
      <c r="F281" s="2">
        <f>+VLOOKUP(A281,'Reuters data'!$Q$4:$R$1048576,2,TRUE)</f>
        <v>118.9</v>
      </c>
      <c r="G281">
        <f>+VLOOKUP(A281,'Reuters data'!$U$4:$V$1048576,2,TRUE)</f>
        <v>10.4</v>
      </c>
      <c r="H281">
        <f>+VLOOKUP(A281,'Reuters data'!$Y$4:$Z$1048576,2,TRUE)</f>
        <v>22.25</v>
      </c>
    </row>
    <row r="282" spans="1:8" x14ac:dyDescent="0.3">
      <c r="A282" s="1">
        <f>+'Reuters data'!B283</f>
        <v>40824</v>
      </c>
      <c r="B282" s="3">
        <f t="shared" si="4"/>
        <v>10</v>
      </c>
      <c r="C282">
        <f>+'Reuters data'!C283</f>
        <v>96.83</v>
      </c>
      <c r="D282">
        <f>+VLOOKUP(A282,'Reuters data'!$E$3:$F$1048576,2,TRUE)/VLOOKUP(Train_Data!A282,'Reuters data'!$M$3:$N$1048576,2)</f>
        <v>79.162616822429911</v>
      </c>
      <c r="E282">
        <f>+VLOOKUP(A282,'Reuters data'!$E$3:$G$1048576,3,TRUE)</f>
        <v>112.24431192660548</v>
      </c>
      <c r="F282" s="2">
        <f>+VLOOKUP(A282,'Reuters data'!$Q$4:$R$1048576,2,TRUE)</f>
        <v>118.9</v>
      </c>
      <c r="G282">
        <f>+VLOOKUP(A282,'Reuters data'!$U$4:$V$1048576,2,TRUE)</f>
        <v>10.4</v>
      </c>
      <c r="H282">
        <f>+VLOOKUP(A282,'Reuters data'!$Y$4:$Z$1048576,2,TRUE)</f>
        <v>22</v>
      </c>
    </row>
    <row r="283" spans="1:8" x14ac:dyDescent="0.3">
      <c r="A283" s="1">
        <f>+'Reuters data'!B284</f>
        <v>40825</v>
      </c>
      <c r="B283" s="3">
        <f t="shared" si="4"/>
        <v>10</v>
      </c>
      <c r="C283">
        <f>+'Reuters data'!C284</f>
        <v>96.93</v>
      </c>
      <c r="D283">
        <f>+VLOOKUP(A283,'Reuters data'!$E$3:$F$1048576,2,TRUE)/VLOOKUP(Train_Data!A283,'Reuters data'!$M$3:$N$1048576,2)</f>
        <v>79.162616822429911</v>
      </c>
      <c r="E283">
        <f>+VLOOKUP(A283,'Reuters data'!$E$3:$G$1048576,3,TRUE)</f>
        <v>112.24431192660548</v>
      </c>
      <c r="F283" s="2">
        <f>+VLOOKUP(A283,'Reuters data'!$Q$4:$R$1048576,2,TRUE)</f>
        <v>118.9</v>
      </c>
      <c r="G283">
        <f>+VLOOKUP(A283,'Reuters data'!$U$4:$V$1048576,2,TRUE)</f>
        <v>10.4</v>
      </c>
      <c r="H283">
        <f>+VLOOKUP(A283,'Reuters data'!$Y$4:$Z$1048576,2,TRUE)</f>
        <v>22</v>
      </c>
    </row>
    <row r="284" spans="1:8" x14ac:dyDescent="0.3">
      <c r="A284" s="1">
        <f>+'Reuters data'!B285</f>
        <v>40826</v>
      </c>
      <c r="B284" s="3">
        <f t="shared" si="4"/>
        <v>10</v>
      </c>
      <c r="C284">
        <f>+'Reuters data'!C285</f>
        <v>96.99</v>
      </c>
      <c r="D284">
        <f>+VLOOKUP(A284,'Reuters data'!$E$3:$F$1048576,2,TRUE)/VLOOKUP(Train_Data!A284,'Reuters data'!$M$3:$N$1048576,2)</f>
        <v>79.863656355373109</v>
      </c>
      <c r="E284">
        <f>+VLOOKUP(A284,'Reuters data'!$E$3:$G$1048576,3,TRUE)</f>
        <v>112.16467889908255</v>
      </c>
      <c r="F284" s="2">
        <f>+VLOOKUP(A284,'Reuters data'!$Q$4:$R$1048576,2,TRUE)</f>
        <v>119.35</v>
      </c>
      <c r="G284">
        <f>+VLOOKUP(A284,'Reuters data'!$U$4:$V$1048576,2,TRUE)</f>
        <v>10.66</v>
      </c>
      <c r="H284">
        <f>+VLOOKUP(A284,'Reuters data'!$Y$4:$Z$1048576,2,TRUE)</f>
        <v>22.95</v>
      </c>
    </row>
    <row r="285" spans="1:8" x14ac:dyDescent="0.3">
      <c r="A285" s="1">
        <f>+'Reuters data'!B286</f>
        <v>40827</v>
      </c>
      <c r="B285" s="3">
        <f t="shared" si="4"/>
        <v>10</v>
      </c>
      <c r="C285">
        <f>+'Reuters data'!C286</f>
        <v>97.03</v>
      </c>
      <c r="D285">
        <f>+VLOOKUP(A285,'Reuters data'!$E$3:$F$1048576,2,TRUE)/VLOOKUP(Train_Data!A285,'Reuters data'!$M$3:$N$1048576,2)</f>
        <v>81.162500916220765</v>
      </c>
      <c r="E285">
        <f>+VLOOKUP(A285,'Reuters data'!$E$3:$G$1048576,3,TRUE)</f>
        <v>112.14779816513759</v>
      </c>
      <c r="F285" s="2">
        <f>+VLOOKUP(A285,'Reuters data'!$Q$4:$R$1048576,2,TRUE)</f>
        <v>118.75</v>
      </c>
      <c r="G285">
        <f>+VLOOKUP(A285,'Reuters data'!$U$4:$V$1048576,2,TRUE)</f>
        <v>10.61</v>
      </c>
      <c r="H285">
        <f>+VLOOKUP(A285,'Reuters data'!$Y$4:$Z$1048576,2,TRUE)</f>
        <v>22.25</v>
      </c>
    </row>
    <row r="286" spans="1:8" x14ac:dyDescent="0.3">
      <c r="A286" s="1">
        <f>+'Reuters data'!B287</f>
        <v>40828</v>
      </c>
      <c r="B286" s="3">
        <f t="shared" si="4"/>
        <v>10</v>
      </c>
      <c r="C286">
        <f>+'Reuters data'!C287</f>
        <v>97.09</v>
      </c>
      <c r="D286">
        <f>+VLOOKUP(A286,'Reuters data'!$E$3:$F$1048576,2,TRUE)/VLOOKUP(Train_Data!A286,'Reuters data'!$M$3:$N$1048576,2)</f>
        <v>80.777600464239086</v>
      </c>
      <c r="E286">
        <f>+VLOOKUP(A286,'Reuters data'!$E$3:$G$1048576,3,TRUE)</f>
        <v>112.13293577981648</v>
      </c>
      <c r="F286" s="2">
        <f>+VLOOKUP(A286,'Reuters data'!$Q$4:$R$1048576,2,TRUE)</f>
        <v>119</v>
      </c>
      <c r="G286">
        <f>+VLOOKUP(A286,'Reuters data'!$U$4:$V$1048576,2,TRUE)</f>
        <v>10.64</v>
      </c>
      <c r="H286">
        <f>+VLOOKUP(A286,'Reuters data'!$Y$4:$Z$1048576,2,TRUE)</f>
        <v>22.85</v>
      </c>
    </row>
    <row r="287" spans="1:8" x14ac:dyDescent="0.3">
      <c r="A287" s="1">
        <f>+'Reuters data'!B288</f>
        <v>40829</v>
      </c>
      <c r="B287" s="3">
        <f t="shared" si="4"/>
        <v>10</v>
      </c>
      <c r="C287">
        <f>+'Reuters data'!C288</f>
        <v>97.13</v>
      </c>
      <c r="D287">
        <f>+VLOOKUP(A287,'Reuters data'!$E$3:$F$1048576,2,TRUE)/VLOOKUP(Train_Data!A287,'Reuters data'!$M$3:$N$1048576,2)</f>
        <v>80.666473065195291</v>
      </c>
      <c r="E287">
        <f>+VLOOKUP(A287,'Reuters data'!$E$3:$G$1048576,3,TRUE)</f>
        <v>112.10798165137614</v>
      </c>
      <c r="F287" s="2">
        <f>+VLOOKUP(A287,'Reuters data'!$Q$4:$R$1048576,2,TRUE)</f>
        <v>117.5</v>
      </c>
      <c r="G287">
        <f>+VLOOKUP(A287,'Reuters data'!$U$4:$V$1048576,2,TRUE)</f>
        <v>10.24</v>
      </c>
      <c r="H287">
        <f>+VLOOKUP(A287,'Reuters data'!$Y$4:$Z$1048576,2,TRUE)</f>
        <v>22</v>
      </c>
    </row>
    <row r="288" spans="1:8" x14ac:dyDescent="0.3">
      <c r="A288" s="1">
        <f>+'Reuters data'!B289</f>
        <v>40830</v>
      </c>
      <c r="B288" s="3">
        <f t="shared" si="4"/>
        <v>10</v>
      </c>
      <c r="C288">
        <f>+'Reuters data'!C289</f>
        <v>97.22</v>
      </c>
      <c r="D288">
        <f>+VLOOKUP(A288,'Reuters data'!$E$3:$F$1048576,2,TRUE)/VLOOKUP(Train_Data!A288,'Reuters data'!$M$3:$N$1048576,2)</f>
        <v>82.652252252252254</v>
      </c>
      <c r="E288">
        <f>+VLOOKUP(A288,'Reuters data'!$E$3:$G$1048576,3,TRUE)</f>
        <v>112.125871559633</v>
      </c>
      <c r="F288" s="2">
        <f>+VLOOKUP(A288,'Reuters data'!$Q$4:$R$1048576,2,TRUE)</f>
        <v>117.5</v>
      </c>
      <c r="G288">
        <f>+VLOOKUP(A288,'Reuters data'!$U$4:$V$1048576,2,TRUE)</f>
        <v>10.36</v>
      </c>
      <c r="H288">
        <f>+VLOOKUP(A288,'Reuters data'!$Y$4:$Z$1048576,2,TRUE)</f>
        <v>22.5</v>
      </c>
    </row>
    <row r="289" spans="1:8" x14ac:dyDescent="0.3">
      <c r="A289" s="1">
        <f>+'Reuters data'!B290</f>
        <v>40831</v>
      </c>
      <c r="B289" s="3">
        <f t="shared" si="4"/>
        <v>10</v>
      </c>
      <c r="C289">
        <f>+'Reuters data'!C290</f>
        <v>97.26</v>
      </c>
      <c r="D289">
        <f>+VLOOKUP(A289,'Reuters data'!$E$3:$F$1048576,2,TRUE)/VLOOKUP(Train_Data!A289,'Reuters data'!$M$3:$N$1048576,2)</f>
        <v>82.652252252252254</v>
      </c>
      <c r="E289">
        <f>+VLOOKUP(A289,'Reuters data'!$E$3:$G$1048576,3,TRUE)</f>
        <v>112.125871559633</v>
      </c>
      <c r="F289" s="2">
        <f>+VLOOKUP(A289,'Reuters data'!$Q$4:$R$1048576,2,TRUE)</f>
        <v>117.5</v>
      </c>
      <c r="G289">
        <f>+VLOOKUP(A289,'Reuters data'!$U$4:$V$1048576,2,TRUE)</f>
        <v>10.36</v>
      </c>
      <c r="H289">
        <f>+VLOOKUP(A289,'Reuters data'!$Y$4:$Z$1048576,2,TRUE)</f>
        <v>22.75</v>
      </c>
    </row>
    <row r="290" spans="1:8" x14ac:dyDescent="0.3">
      <c r="A290" s="1">
        <f>+'Reuters data'!B291</f>
        <v>40832</v>
      </c>
      <c r="B290" s="3">
        <f t="shared" si="4"/>
        <v>10</v>
      </c>
      <c r="C290">
        <f>+'Reuters data'!C291</f>
        <v>97.33</v>
      </c>
      <c r="D290">
        <f>+VLOOKUP(A290,'Reuters data'!$E$3:$F$1048576,2,TRUE)/VLOOKUP(Train_Data!A290,'Reuters data'!$M$3:$N$1048576,2)</f>
        <v>82.652252252252254</v>
      </c>
      <c r="E290">
        <f>+VLOOKUP(A290,'Reuters data'!$E$3:$G$1048576,3,TRUE)</f>
        <v>112.125871559633</v>
      </c>
      <c r="F290" s="2">
        <f>+VLOOKUP(A290,'Reuters data'!$Q$4:$R$1048576,2,TRUE)</f>
        <v>117.5</v>
      </c>
      <c r="G290">
        <f>+VLOOKUP(A290,'Reuters data'!$U$4:$V$1048576,2,TRUE)</f>
        <v>10.36</v>
      </c>
      <c r="H290">
        <f>+VLOOKUP(A290,'Reuters data'!$Y$4:$Z$1048576,2,TRUE)</f>
        <v>22.75</v>
      </c>
    </row>
    <row r="291" spans="1:8" x14ac:dyDescent="0.3">
      <c r="A291" s="1">
        <f>+'Reuters data'!B292</f>
        <v>40833</v>
      </c>
      <c r="B291" s="3">
        <f t="shared" si="4"/>
        <v>10</v>
      </c>
      <c r="C291">
        <f>+'Reuters data'!C292</f>
        <v>97.29</v>
      </c>
      <c r="D291">
        <f>+VLOOKUP(A291,'Reuters data'!$E$3:$F$1048576,2,TRUE)/VLOOKUP(Train_Data!A291,'Reuters data'!$M$3:$N$1048576,2)</f>
        <v>80.174672489082965</v>
      </c>
      <c r="E291">
        <f>+VLOOKUP(A291,'Reuters data'!$E$3:$G$1048576,3,TRUE)</f>
        <v>112.12743119266051</v>
      </c>
      <c r="F291" s="2">
        <f>+VLOOKUP(A291,'Reuters data'!$Q$4:$R$1048576,2,TRUE)</f>
        <v>117.65</v>
      </c>
      <c r="G291">
        <f>+VLOOKUP(A291,'Reuters data'!$U$4:$V$1048576,2,TRUE)</f>
        <v>10.29</v>
      </c>
      <c r="H291">
        <f>+VLOOKUP(A291,'Reuters data'!$Y$4:$Z$1048576,2,TRUE)</f>
        <v>24.1</v>
      </c>
    </row>
    <row r="292" spans="1:8" x14ac:dyDescent="0.3">
      <c r="A292" s="1">
        <f>+'Reuters data'!B293</f>
        <v>40834</v>
      </c>
      <c r="B292" s="3">
        <f t="shared" si="4"/>
        <v>10</v>
      </c>
      <c r="C292">
        <f>+'Reuters data'!C293</f>
        <v>97.24</v>
      </c>
      <c r="D292">
        <f>+VLOOKUP(A292,'Reuters data'!$E$3:$F$1048576,2,TRUE)/VLOOKUP(Train_Data!A292,'Reuters data'!$M$3:$N$1048576,2)</f>
        <v>80.91286307053943</v>
      </c>
      <c r="E292">
        <f>+VLOOKUP(A292,'Reuters data'!$E$3:$G$1048576,3,TRUE)</f>
        <v>112.11688073394492</v>
      </c>
      <c r="F292" s="2">
        <f>+VLOOKUP(A292,'Reuters data'!$Q$4:$R$1048576,2,TRUE)</f>
        <v>116.75</v>
      </c>
      <c r="G292">
        <f>+VLOOKUP(A292,'Reuters data'!$U$4:$V$1048576,2,TRUE)</f>
        <v>10.25</v>
      </c>
      <c r="H292">
        <f>+VLOOKUP(A292,'Reuters data'!$Y$4:$Z$1048576,2,TRUE)</f>
        <v>23.4</v>
      </c>
    </row>
    <row r="293" spans="1:8" x14ac:dyDescent="0.3">
      <c r="A293" s="1">
        <f>+'Reuters data'!B294</f>
        <v>40835</v>
      </c>
      <c r="B293" s="3">
        <f t="shared" si="4"/>
        <v>10</v>
      </c>
      <c r="C293">
        <f>+'Reuters data'!C294</f>
        <v>97.19</v>
      </c>
      <c r="D293">
        <f>+VLOOKUP(A293,'Reuters data'!$E$3:$F$1048576,2,TRUE)/VLOOKUP(Train_Data!A293,'Reuters data'!$M$3:$N$1048576,2)</f>
        <v>78.806165479133341</v>
      </c>
      <c r="E293">
        <f>+VLOOKUP(A293,'Reuters data'!$E$3:$G$1048576,3,TRUE)</f>
        <v>112.0890825688073</v>
      </c>
      <c r="F293" s="2">
        <f>+VLOOKUP(A293,'Reuters data'!$Q$4:$R$1048576,2,TRUE)</f>
        <v>113.75</v>
      </c>
      <c r="G293">
        <f>+VLOOKUP(A293,'Reuters data'!$U$4:$V$1048576,2,TRUE)</f>
        <v>9.9700000000000006</v>
      </c>
      <c r="H293">
        <f>+VLOOKUP(A293,'Reuters data'!$Y$4:$Z$1048576,2,TRUE)</f>
        <v>23.9</v>
      </c>
    </row>
    <row r="294" spans="1:8" x14ac:dyDescent="0.3">
      <c r="A294" s="1">
        <f>+'Reuters data'!B295</f>
        <v>40836</v>
      </c>
      <c r="B294" s="3">
        <f t="shared" si="4"/>
        <v>10</v>
      </c>
      <c r="C294">
        <f>+'Reuters data'!C295</f>
        <v>97.15</v>
      </c>
      <c r="D294">
        <f>+VLOOKUP(A294,'Reuters data'!$E$3:$F$1048576,2,TRUE)/VLOOKUP(Train_Data!A294,'Reuters data'!$M$3:$N$1048576,2)</f>
        <v>79.680580762250457</v>
      </c>
      <c r="E294">
        <f>+VLOOKUP(A294,'Reuters data'!$E$3:$G$1048576,3,TRUE)</f>
        <v>112.06495412844033</v>
      </c>
      <c r="F294" s="2">
        <f>+VLOOKUP(A294,'Reuters data'!$Q$4:$R$1048576,2,TRUE)</f>
        <v>114.1</v>
      </c>
      <c r="G294">
        <f>+VLOOKUP(A294,'Reuters data'!$U$4:$V$1048576,2,TRUE)</f>
        <v>10.14</v>
      </c>
      <c r="H294">
        <f>+VLOOKUP(A294,'Reuters data'!$Y$4:$Z$1048576,2,TRUE)</f>
        <v>23.9</v>
      </c>
    </row>
    <row r="295" spans="1:8" x14ac:dyDescent="0.3">
      <c r="A295" s="1">
        <f>+'Reuters data'!B296</f>
        <v>40837</v>
      </c>
      <c r="B295" s="3">
        <f t="shared" si="4"/>
        <v>10</v>
      </c>
      <c r="C295">
        <f>+'Reuters data'!C296</f>
        <v>97.09</v>
      </c>
      <c r="D295">
        <f>+VLOOKUP(A295,'Reuters data'!$E$3:$F$1048576,2,TRUE)/VLOOKUP(Train_Data!A295,'Reuters data'!$M$3:$N$1048576,2)</f>
        <v>78.854181661148701</v>
      </c>
      <c r="E295">
        <f>+VLOOKUP(A295,'Reuters data'!$E$3:$G$1048576,3,TRUE)</f>
        <v>112.05999999999996</v>
      </c>
      <c r="F295" s="2">
        <f>+VLOOKUP(A295,'Reuters data'!$Q$4:$R$1048576,2,TRUE)</f>
        <v>114.75</v>
      </c>
      <c r="G295">
        <f>+VLOOKUP(A295,'Reuters data'!$U$4:$V$1048576,2,TRUE)</f>
        <v>10.31</v>
      </c>
      <c r="H295">
        <f>+VLOOKUP(A295,'Reuters data'!$Y$4:$Z$1048576,2,TRUE)</f>
        <v>24.45</v>
      </c>
    </row>
    <row r="296" spans="1:8" x14ac:dyDescent="0.3">
      <c r="A296" s="1">
        <f>+'Reuters data'!B297</f>
        <v>40838</v>
      </c>
      <c r="B296" s="3">
        <f t="shared" si="4"/>
        <v>10</v>
      </c>
      <c r="C296">
        <f>+'Reuters data'!C297</f>
        <v>97.1</v>
      </c>
      <c r="D296">
        <f>+VLOOKUP(A296,'Reuters data'!$E$3:$F$1048576,2,TRUE)/VLOOKUP(Train_Data!A296,'Reuters data'!$M$3:$N$1048576,2)</f>
        <v>78.854181661148701</v>
      </c>
      <c r="E296">
        <f>+VLOOKUP(A296,'Reuters data'!$E$3:$G$1048576,3,TRUE)</f>
        <v>112.05999999999996</v>
      </c>
      <c r="F296" s="2">
        <f>+VLOOKUP(A296,'Reuters data'!$Q$4:$R$1048576,2,TRUE)</f>
        <v>114.75</v>
      </c>
      <c r="G296">
        <f>+VLOOKUP(A296,'Reuters data'!$U$4:$V$1048576,2,TRUE)</f>
        <v>10.31</v>
      </c>
      <c r="H296">
        <f>+VLOOKUP(A296,'Reuters data'!$Y$4:$Z$1048576,2,TRUE)</f>
        <v>24.6</v>
      </c>
    </row>
    <row r="297" spans="1:8" x14ac:dyDescent="0.3">
      <c r="A297" s="1">
        <f>+'Reuters data'!B298</f>
        <v>40839</v>
      </c>
      <c r="B297" s="3">
        <f t="shared" si="4"/>
        <v>10</v>
      </c>
      <c r="C297">
        <f>+'Reuters data'!C298</f>
        <v>97.11</v>
      </c>
      <c r="D297">
        <f>+VLOOKUP(A297,'Reuters data'!$E$3:$F$1048576,2,TRUE)/VLOOKUP(Train_Data!A297,'Reuters data'!$M$3:$N$1048576,2)</f>
        <v>78.854181661148701</v>
      </c>
      <c r="E297">
        <f>+VLOOKUP(A297,'Reuters data'!$E$3:$G$1048576,3,TRUE)</f>
        <v>112.05999999999996</v>
      </c>
      <c r="F297" s="2">
        <f>+VLOOKUP(A297,'Reuters data'!$Q$4:$R$1048576,2,TRUE)</f>
        <v>114.75</v>
      </c>
      <c r="G297">
        <f>+VLOOKUP(A297,'Reuters data'!$U$4:$V$1048576,2,TRUE)</f>
        <v>10.31</v>
      </c>
      <c r="H297">
        <f>+VLOOKUP(A297,'Reuters data'!$Y$4:$Z$1048576,2,TRUE)</f>
        <v>24.6</v>
      </c>
    </row>
    <row r="298" spans="1:8" x14ac:dyDescent="0.3">
      <c r="A298" s="1">
        <f>+'Reuters data'!B299</f>
        <v>40840</v>
      </c>
      <c r="B298" s="3">
        <f t="shared" si="4"/>
        <v>10</v>
      </c>
      <c r="C298">
        <f>+'Reuters data'!C299</f>
        <v>97.04</v>
      </c>
      <c r="D298">
        <f>+VLOOKUP(A298,'Reuters data'!$E$3:$F$1048576,2,TRUE)/VLOOKUP(Train_Data!A298,'Reuters data'!$M$3:$N$1048576,2)</f>
        <v>80.035906642728904</v>
      </c>
      <c r="E298">
        <f>+VLOOKUP(A298,'Reuters data'!$E$3:$G$1048576,3,TRUE)</f>
        <v>112.05009174311922</v>
      </c>
      <c r="F298" s="2">
        <f>+VLOOKUP(A298,'Reuters data'!$Q$4:$R$1048576,2,TRUE)</f>
        <v>117</v>
      </c>
      <c r="G298">
        <f>+VLOOKUP(A298,'Reuters data'!$U$4:$V$1048576,2,TRUE)</f>
        <v>10.49</v>
      </c>
      <c r="H298">
        <f>+VLOOKUP(A298,'Reuters data'!$Y$4:$Z$1048576,2,TRUE)</f>
        <v>24.5</v>
      </c>
    </row>
    <row r="299" spans="1:8" x14ac:dyDescent="0.3">
      <c r="A299" s="1">
        <f>+'Reuters data'!B300</f>
        <v>40841</v>
      </c>
      <c r="B299" s="3">
        <f t="shared" si="4"/>
        <v>10</v>
      </c>
      <c r="C299">
        <f>+'Reuters data'!C300</f>
        <v>96.96</v>
      </c>
      <c r="D299">
        <f>+VLOOKUP(A299,'Reuters data'!$E$3:$F$1048576,2,TRUE)/VLOOKUP(Train_Data!A299,'Reuters data'!$M$3:$N$1048576,2)</f>
        <v>79.775604142692742</v>
      </c>
      <c r="E299">
        <f>+VLOOKUP(A299,'Reuters data'!$E$3:$G$1048576,3,TRUE)</f>
        <v>112.01330275229355</v>
      </c>
      <c r="F299" s="2">
        <f>+VLOOKUP(A299,'Reuters data'!$Q$4:$R$1048576,2,TRUE)</f>
        <v>117.75</v>
      </c>
      <c r="G299">
        <f>+VLOOKUP(A299,'Reuters data'!$U$4:$V$1048576,2,TRUE)</f>
        <v>10.36</v>
      </c>
      <c r="H299">
        <f>+VLOOKUP(A299,'Reuters data'!$Y$4:$Z$1048576,2,TRUE)</f>
        <v>24.25</v>
      </c>
    </row>
    <row r="300" spans="1:8" x14ac:dyDescent="0.3">
      <c r="A300" s="1">
        <f>+'Reuters data'!B301</f>
        <v>40842</v>
      </c>
      <c r="B300" s="3">
        <f t="shared" si="4"/>
        <v>10</v>
      </c>
      <c r="C300">
        <f>+'Reuters data'!C301</f>
        <v>96.94</v>
      </c>
      <c r="D300">
        <f>+VLOOKUP(A300,'Reuters data'!$E$3:$F$1048576,2,TRUE)/VLOOKUP(Train_Data!A300,'Reuters data'!$M$3:$N$1048576,2)</f>
        <v>78.352517985611513</v>
      </c>
      <c r="E300">
        <f>+VLOOKUP(A300,'Reuters data'!$E$3:$G$1048576,3,TRUE)</f>
        <v>111.9569724770642</v>
      </c>
      <c r="F300" s="2">
        <f>+VLOOKUP(A300,'Reuters data'!$Q$4:$R$1048576,2,TRUE)</f>
        <v>116.9</v>
      </c>
      <c r="G300">
        <f>+VLOOKUP(A300,'Reuters data'!$U$4:$V$1048576,2,TRUE)</f>
        <v>10.07</v>
      </c>
      <c r="H300">
        <f>+VLOOKUP(A300,'Reuters data'!$Y$4:$Z$1048576,2,TRUE)</f>
        <v>23.9</v>
      </c>
    </row>
    <row r="301" spans="1:8" x14ac:dyDescent="0.3">
      <c r="A301" s="1">
        <f>+'Reuters data'!B302</f>
        <v>40843</v>
      </c>
      <c r="B301" s="3">
        <f t="shared" si="4"/>
        <v>10</v>
      </c>
      <c r="C301">
        <f>+'Reuters data'!C302</f>
        <v>96.87</v>
      </c>
      <c r="D301">
        <f>+VLOOKUP(A301,'Reuters data'!$E$3:$F$1048576,2,TRUE)/VLOOKUP(Train_Data!A301,'Reuters data'!$M$3:$N$1048576,2)</f>
        <v>78.985200845665958</v>
      </c>
      <c r="E301">
        <f>+VLOOKUP(A301,'Reuters data'!$E$3:$G$1048576,3,TRUE)</f>
        <v>111.92990825688071</v>
      </c>
      <c r="F301" s="2">
        <f>+VLOOKUP(A301,'Reuters data'!$Q$4:$R$1048576,2,TRUE)</f>
        <v>118.05</v>
      </c>
      <c r="G301">
        <f>+VLOOKUP(A301,'Reuters data'!$U$4:$V$1048576,2,TRUE)</f>
        <v>10.38</v>
      </c>
      <c r="H301">
        <f>+VLOOKUP(A301,'Reuters data'!$Y$4:$Z$1048576,2,TRUE)</f>
        <v>24</v>
      </c>
    </row>
    <row r="302" spans="1:8" x14ac:dyDescent="0.3">
      <c r="A302" s="1">
        <f>+'Reuters data'!B303</f>
        <v>40844</v>
      </c>
      <c r="B302" s="3">
        <f t="shared" si="4"/>
        <v>10</v>
      </c>
      <c r="C302">
        <f>+'Reuters data'!C303</f>
        <v>96.81</v>
      </c>
      <c r="D302">
        <f>+VLOOKUP(A302,'Reuters data'!$E$3:$F$1048576,2,TRUE)/VLOOKUP(Train_Data!A302,'Reuters data'!$M$3:$N$1048576,2)</f>
        <v>77.696875441821007</v>
      </c>
      <c r="E302">
        <f>+VLOOKUP(A302,'Reuters data'!$E$3:$G$1048576,3,TRUE)</f>
        <v>111.88614678899081</v>
      </c>
      <c r="F302" s="2">
        <f>+VLOOKUP(A302,'Reuters data'!$Q$4:$R$1048576,2,TRUE)</f>
        <v>118.75</v>
      </c>
      <c r="G302">
        <f>+VLOOKUP(A302,'Reuters data'!$U$4:$V$1048576,2,TRUE)</f>
        <v>10.37</v>
      </c>
      <c r="H302">
        <f>+VLOOKUP(A302,'Reuters data'!$Y$4:$Z$1048576,2,TRUE)</f>
        <v>23.15</v>
      </c>
    </row>
    <row r="303" spans="1:8" x14ac:dyDescent="0.3">
      <c r="A303" s="1">
        <f>+'Reuters data'!B304</f>
        <v>40845</v>
      </c>
      <c r="B303" s="3">
        <f t="shared" si="4"/>
        <v>10</v>
      </c>
      <c r="C303">
        <f>+'Reuters data'!C304</f>
        <v>96.84</v>
      </c>
      <c r="D303">
        <f>+VLOOKUP(A303,'Reuters data'!$E$3:$F$1048576,2,TRUE)/VLOOKUP(Train_Data!A303,'Reuters data'!$M$3:$N$1048576,2)</f>
        <v>77.696875441821007</v>
      </c>
      <c r="E303">
        <f>+VLOOKUP(A303,'Reuters data'!$E$3:$G$1048576,3,TRUE)</f>
        <v>111.88614678899081</v>
      </c>
      <c r="F303" s="2">
        <f>+VLOOKUP(A303,'Reuters data'!$Q$4:$R$1048576,2,TRUE)</f>
        <v>118.75</v>
      </c>
      <c r="G303">
        <f>+VLOOKUP(A303,'Reuters data'!$U$4:$V$1048576,2,TRUE)</f>
        <v>10.37</v>
      </c>
      <c r="H303">
        <f>+VLOOKUP(A303,'Reuters data'!$Y$4:$Z$1048576,2,TRUE)</f>
        <v>23.05</v>
      </c>
    </row>
    <row r="304" spans="1:8" x14ac:dyDescent="0.3">
      <c r="A304" s="1">
        <f>+'Reuters data'!B305</f>
        <v>40846</v>
      </c>
      <c r="B304" s="3">
        <f t="shared" si="4"/>
        <v>10</v>
      </c>
      <c r="C304">
        <f>+'Reuters data'!C305</f>
        <v>96.88</v>
      </c>
      <c r="D304">
        <f>+VLOOKUP(A304,'Reuters data'!$E$3:$F$1048576,2,TRUE)/VLOOKUP(Train_Data!A304,'Reuters data'!$M$3:$N$1048576,2)</f>
        <v>77.696875441821007</v>
      </c>
      <c r="E304">
        <f>+VLOOKUP(A304,'Reuters data'!$E$3:$G$1048576,3,TRUE)</f>
        <v>111.88614678899081</v>
      </c>
      <c r="F304" s="2">
        <f>+VLOOKUP(A304,'Reuters data'!$Q$4:$R$1048576,2,TRUE)</f>
        <v>118.75</v>
      </c>
      <c r="G304">
        <f>+VLOOKUP(A304,'Reuters data'!$U$4:$V$1048576,2,TRUE)</f>
        <v>10.37</v>
      </c>
      <c r="H304">
        <f>+VLOOKUP(A304,'Reuters data'!$Y$4:$Z$1048576,2,TRUE)</f>
        <v>23.05</v>
      </c>
    </row>
    <row r="305" spans="1:8" x14ac:dyDescent="0.3">
      <c r="A305" s="1">
        <f>+'Reuters data'!B306</f>
        <v>40847</v>
      </c>
      <c r="B305" s="3">
        <f t="shared" si="4"/>
        <v>10</v>
      </c>
      <c r="C305">
        <f>+'Reuters data'!C306</f>
        <v>96.95</v>
      </c>
      <c r="D305">
        <f>+VLOOKUP(A305,'Reuters data'!$E$3:$F$1048576,2,TRUE)/VLOOKUP(Train_Data!A305,'Reuters data'!$M$3:$N$1048576,2)</f>
        <v>79.070438799076214</v>
      </c>
      <c r="E305">
        <f>+VLOOKUP(A305,'Reuters data'!$E$3:$G$1048576,3,TRUE)</f>
        <v>111.82036697247705</v>
      </c>
      <c r="F305" s="2">
        <f>+VLOOKUP(A305,'Reuters data'!$Q$4:$R$1048576,2,TRUE)</f>
        <v>117.75</v>
      </c>
      <c r="G305">
        <f>+VLOOKUP(A305,'Reuters data'!$U$4:$V$1048576,2,TRUE)</f>
        <v>10.119999999999999</v>
      </c>
      <c r="H305">
        <f>+VLOOKUP(A305,'Reuters data'!$Y$4:$Z$1048576,2,TRUE)</f>
        <v>23.5</v>
      </c>
    </row>
    <row r="306" spans="1:8" x14ac:dyDescent="0.3">
      <c r="A306" s="1">
        <f>+'Reuters data'!B307</f>
        <v>40848</v>
      </c>
      <c r="B306" s="3">
        <f t="shared" si="4"/>
        <v>11</v>
      </c>
      <c r="C306">
        <f>+'Reuters data'!C307</f>
        <v>96.93</v>
      </c>
      <c r="D306">
        <f>+VLOOKUP(A306,'Reuters data'!$E$3:$F$1048576,2,TRUE)/VLOOKUP(Train_Data!A306,'Reuters data'!$M$3:$N$1048576,2)</f>
        <v>79.991237038118896</v>
      </c>
      <c r="E306">
        <f>+VLOOKUP(A306,'Reuters data'!$E$3:$G$1048576,3,TRUE)</f>
        <v>111.7745871559633</v>
      </c>
      <c r="F306" s="2">
        <f>+VLOOKUP(A306,'Reuters data'!$Q$4:$R$1048576,2,TRUE)</f>
        <v>115.4</v>
      </c>
      <c r="G306">
        <f>+VLOOKUP(A306,'Reuters data'!$U$4:$V$1048576,2,TRUE)</f>
        <v>9.85</v>
      </c>
      <c r="H306">
        <f>+VLOOKUP(A306,'Reuters data'!$Y$4:$Z$1048576,2,TRUE)</f>
        <v>23.65</v>
      </c>
    </row>
    <row r="307" spans="1:8" x14ac:dyDescent="0.3">
      <c r="A307" s="1">
        <f>+'Reuters data'!B308</f>
        <v>40849</v>
      </c>
      <c r="B307" s="3">
        <f t="shared" si="4"/>
        <v>11</v>
      </c>
      <c r="C307">
        <f>+'Reuters data'!C308</f>
        <v>96.81</v>
      </c>
      <c r="D307">
        <f>+VLOOKUP(A307,'Reuters data'!$E$3:$F$1048576,2,TRUE)/VLOOKUP(Train_Data!A307,'Reuters data'!$M$3:$N$1048576,2)</f>
        <v>79.543139822493814</v>
      </c>
      <c r="E307">
        <f>+VLOOKUP(A307,'Reuters data'!$E$3:$G$1048576,3,TRUE)</f>
        <v>111.71770642201834</v>
      </c>
      <c r="F307" s="2">
        <f>+VLOOKUP(A307,'Reuters data'!$Q$4:$R$1048576,2,TRUE)</f>
        <v>115.8</v>
      </c>
      <c r="G307">
        <f>+VLOOKUP(A307,'Reuters data'!$U$4:$V$1048576,2,TRUE)</f>
        <v>9.4700000000000006</v>
      </c>
      <c r="H307">
        <f>+VLOOKUP(A307,'Reuters data'!$Y$4:$Z$1048576,2,TRUE)</f>
        <v>21.7</v>
      </c>
    </row>
    <row r="308" spans="1:8" x14ac:dyDescent="0.3">
      <c r="A308" s="1">
        <f>+'Reuters data'!B309</f>
        <v>40850</v>
      </c>
      <c r="B308" s="3">
        <f t="shared" si="4"/>
        <v>11</v>
      </c>
      <c r="C308">
        <f>+'Reuters data'!C309</f>
        <v>96.73</v>
      </c>
      <c r="D308">
        <f>+VLOOKUP(A308,'Reuters data'!$E$3:$F$1048576,2,TRUE)/VLOOKUP(Train_Data!A308,'Reuters data'!$M$3:$N$1048576,2)</f>
        <v>80.236009556215166</v>
      </c>
      <c r="E308">
        <f>+VLOOKUP(A308,'Reuters data'!$E$3:$G$1048576,3,TRUE)</f>
        <v>111.67174311926607</v>
      </c>
      <c r="F308" s="2">
        <f>+VLOOKUP(A308,'Reuters data'!$Q$4:$R$1048576,2,TRUE)</f>
        <v>116.25</v>
      </c>
      <c r="G308">
        <f>+VLOOKUP(A308,'Reuters data'!$U$4:$V$1048576,2,TRUE)</f>
        <v>9.66</v>
      </c>
      <c r="H308">
        <f>+VLOOKUP(A308,'Reuters data'!$Y$4:$Z$1048576,2,TRUE)</f>
        <v>23</v>
      </c>
    </row>
    <row r="309" spans="1:8" x14ac:dyDescent="0.3">
      <c r="A309" s="1">
        <f>+'Reuters data'!B310</f>
        <v>40851</v>
      </c>
      <c r="B309" s="3">
        <f t="shared" si="4"/>
        <v>11</v>
      </c>
      <c r="C309">
        <f>+'Reuters data'!C310</f>
        <v>96.67</v>
      </c>
      <c r="D309">
        <f>+VLOOKUP(A309,'Reuters data'!$E$3:$F$1048576,2,TRUE)/VLOOKUP(Train_Data!A309,'Reuters data'!$M$3:$N$1048576,2)</f>
        <v>81.172973756705815</v>
      </c>
      <c r="E309">
        <f>+VLOOKUP(A309,'Reuters data'!$E$3:$G$1048576,3,TRUE)</f>
        <v>111.64871559633028</v>
      </c>
      <c r="F309" s="2">
        <f>+VLOOKUP(A309,'Reuters data'!$Q$4:$R$1048576,2,TRUE)</f>
        <v>117.75</v>
      </c>
      <c r="G309">
        <f>+VLOOKUP(A309,'Reuters data'!$U$4:$V$1048576,2,TRUE)</f>
        <v>9.39</v>
      </c>
      <c r="H309">
        <f>+VLOOKUP(A309,'Reuters data'!$Y$4:$Z$1048576,2,TRUE)</f>
        <v>23.1</v>
      </c>
    </row>
    <row r="310" spans="1:8" x14ac:dyDescent="0.3">
      <c r="A310" s="1">
        <f>+'Reuters data'!B311</f>
        <v>40852</v>
      </c>
      <c r="B310" s="3">
        <f t="shared" si="4"/>
        <v>11</v>
      </c>
      <c r="C310">
        <f>+'Reuters data'!C311</f>
        <v>96.65</v>
      </c>
      <c r="D310">
        <f>+VLOOKUP(A310,'Reuters data'!$E$3:$F$1048576,2,TRUE)/VLOOKUP(Train_Data!A310,'Reuters data'!$M$3:$N$1048576,2)</f>
        <v>81.172973756705815</v>
      </c>
      <c r="E310">
        <f>+VLOOKUP(A310,'Reuters data'!$E$3:$G$1048576,3,TRUE)</f>
        <v>111.64871559633028</v>
      </c>
      <c r="F310" s="2">
        <f>+VLOOKUP(A310,'Reuters data'!$Q$4:$R$1048576,2,TRUE)</f>
        <v>117.75</v>
      </c>
      <c r="G310">
        <f>+VLOOKUP(A310,'Reuters data'!$U$4:$V$1048576,2,TRUE)</f>
        <v>9.39</v>
      </c>
      <c r="H310">
        <f>+VLOOKUP(A310,'Reuters data'!$Y$4:$Z$1048576,2,TRUE)</f>
        <v>23.2</v>
      </c>
    </row>
    <row r="311" spans="1:8" x14ac:dyDescent="0.3">
      <c r="A311" s="1">
        <f>+'Reuters data'!B312</f>
        <v>40853</v>
      </c>
      <c r="B311" s="3">
        <f t="shared" si="4"/>
        <v>11</v>
      </c>
      <c r="C311">
        <f>+'Reuters data'!C312</f>
        <v>96.65</v>
      </c>
      <c r="D311">
        <f>+VLOOKUP(A311,'Reuters data'!$E$3:$F$1048576,2,TRUE)/VLOOKUP(Train_Data!A311,'Reuters data'!$M$3:$N$1048576,2)</f>
        <v>81.172973756705815</v>
      </c>
      <c r="E311">
        <f>+VLOOKUP(A311,'Reuters data'!$E$3:$G$1048576,3,TRUE)</f>
        <v>111.64871559633028</v>
      </c>
      <c r="F311" s="2">
        <f>+VLOOKUP(A311,'Reuters data'!$Q$4:$R$1048576,2,TRUE)</f>
        <v>117.75</v>
      </c>
      <c r="G311">
        <f>+VLOOKUP(A311,'Reuters data'!$U$4:$V$1048576,2,TRUE)</f>
        <v>9.39</v>
      </c>
      <c r="H311">
        <f>+VLOOKUP(A311,'Reuters data'!$Y$4:$Z$1048576,2,TRUE)</f>
        <v>23.2</v>
      </c>
    </row>
    <row r="312" spans="1:8" x14ac:dyDescent="0.3">
      <c r="A312" s="1">
        <f>+'Reuters data'!B313</f>
        <v>40854</v>
      </c>
      <c r="B312" s="3">
        <f t="shared" si="4"/>
        <v>11</v>
      </c>
      <c r="C312">
        <f>+'Reuters data'!C313</f>
        <v>96.53</v>
      </c>
      <c r="D312">
        <f>+VLOOKUP(A312,'Reuters data'!$E$3:$F$1048576,2,TRUE)/VLOOKUP(Train_Data!A312,'Reuters data'!$M$3:$N$1048576,2)</f>
        <v>83.165154264972784</v>
      </c>
      <c r="E312">
        <f>+VLOOKUP(A312,'Reuters data'!$E$3:$G$1048576,3,TRUE)</f>
        <v>111.62834862385321</v>
      </c>
      <c r="F312" s="2">
        <f>+VLOOKUP(A312,'Reuters data'!$Q$4:$R$1048576,2,TRUE)</f>
        <v>117.75</v>
      </c>
      <c r="G312">
        <f>+VLOOKUP(A312,'Reuters data'!$U$4:$V$1048576,2,TRUE)</f>
        <v>9.93</v>
      </c>
      <c r="H312">
        <f>+VLOOKUP(A312,'Reuters data'!$Y$4:$Z$1048576,2,TRUE)</f>
        <v>24.35</v>
      </c>
    </row>
    <row r="313" spans="1:8" x14ac:dyDescent="0.3">
      <c r="A313" s="1">
        <f>+'Reuters data'!B314</f>
        <v>40855</v>
      </c>
      <c r="B313" s="3">
        <f t="shared" si="4"/>
        <v>11</v>
      </c>
      <c r="C313">
        <f>+'Reuters data'!C314</f>
        <v>96.41</v>
      </c>
      <c r="D313">
        <f>+VLOOKUP(A313,'Reuters data'!$E$3:$F$1048576,2,TRUE)/VLOOKUP(Train_Data!A313,'Reuters data'!$M$3:$N$1048576,2)</f>
        <v>83.110500831105014</v>
      </c>
      <c r="E313">
        <f>+VLOOKUP(A313,'Reuters data'!$E$3:$G$1048576,3,TRUE)</f>
        <v>111.6022018348624</v>
      </c>
      <c r="F313" s="2">
        <f>+VLOOKUP(A313,'Reuters data'!$Q$4:$R$1048576,2,TRUE)</f>
        <v>117.75</v>
      </c>
      <c r="G313">
        <f>+VLOOKUP(A313,'Reuters data'!$U$4:$V$1048576,2,TRUE)</f>
        <v>10.07</v>
      </c>
      <c r="H313">
        <f>+VLOOKUP(A313,'Reuters data'!$Y$4:$Z$1048576,2,TRUE)</f>
        <v>24</v>
      </c>
    </row>
    <row r="314" spans="1:8" x14ac:dyDescent="0.3">
      <c r="A314" s="1">
        <f>+'Reuters data'!B315</f>
        <v>40856</v>
      </c>
      <c r="B314" s="3">
        <f t="shared" si="4"/>
        <v>11</v>
      </c>
      <c r="C314">
        <f>+'Reuters data'!C315</f>
        <v>96.29</v>
      </c>
      <c r="D314">
        <f>+VLOOKUP(A314,'Reuters data'!$E$3:$F$1048576,2,TRUE)/VLOOKUP(Train_Data!A314,'Reuters data'!$M$3:$N$1048576,2)</f>
        <v>82.910084157684921</v>
      </c>
      <c r="E314">
        <f>+VLOOKUP(A314,'Reuters data'!$E$3:$G$1048576,3,TRUE)</f>
        <v>111.53559633027524</v>
      </c>
      <c r="F314" s="2">
        <f>+VLOOKUP(A314,'Reuters data'!$Q$4:$R$1048576,2,TRUE)</f>
        <v>116</v>
      </c>
      <c r="G314">
        <f>+VLOOKUP(A314,'Reuters data'!$U$4:$V$1048576,2,TRUE)</f>
        <v>9.8699999999999992</v>
      </c>
      <c r="H314">
        <f>+VLOOKUP(A314,'Reuters data'!$Y$4:$Z$1048576,2,TRUE)</f>
        <v>24.1</v>
      </c>
    </row>
    <row r="315" spans="1:8" x14ac:dyDescent="0.3">
      <c r="A315" s="1">
        <f>+'Reuters data'!B316</f>
        <v>40857</v>
      </c>
      <c r="B315" s="3">
        <f t="shared" si="4"/>
        <v>11</v>
      </c>
      <c r="C315">
        <f>+'Reuters data'!C316</f>
        <v>96.19</v>
      </c>
      <c r="D315">
        <f>+VLOOKUP(A315,'Reuters data'!$E$3:$F$1048576,2,TRUE)/VLOOKUP(Train_Data!A315,'Reuters data'!$M$3:$N$1048576,2)</f>
        <v>83.604146753915145</v>
      </c>
      <c r="E315">
        <f>+VLOOKUP(A315,'Reuters data'!$E$3:$G$1048576,3,TRUE)</f>
        <v>111.48908256880733</v>
      </c>
      <c r="F315" s="2">
        <f>+VLOOKUP(A315,'Reuters data'!$Q$4:$R$1048576,2,TRUE)</f>
        <v>114.5</v>
      </c>
      <c r="G315">
        <f>+VLOOKUP(A315,'Reuters data'!$U$4:$V$1048576,2,TRUE)</f>
        <v>9.8000000000000007</v>
      </c>
      <c r="H315">
        <f>+VLOOKUP(A315,'Reuters data'!$Y$4:$Z$1048576,2,TRUE)</f>
        <v>22.9</v>
      </c>
    </row>
    <row r="316" spans="1:8" x14ac:dyDescent="0.3">
      <c r="A316" s="1">
        <f>+'Reuters data'!B317</f>
        <v>40858</v>
      </c>
      <c r="B316" s="3">
        <f t="shared" si="4"/>
        <v>11</v>
      </c>
      <c r="C316">
        <f>+'Reuters data'!C317</f>
        <v>96.05</v>
      </c>
      <c r="D316">
        <f>+VLOOKUP(A316,'Reuters data'!$E$3:$F$1048576,2,TRUE)/VLOOKUP(Train_Data!A316,'Reuters data'!$M$3:$N$1048576,2)</f>
        <v>83.025454545454537</v>
      </c>
      <c r="E316">
        <f>+VLOOKUP(A316,'Reuters data'!$E$3:$G$1048576,3,TRUE)</f>
        <v>111.4437614678899</v>
      </c>
      <c r="F316" s="2">
        <f>+VLOOKUP(A316,'Reuters data'!$Q$4:$R$1048576,2,TRUE)</f>
        <v>115</v>
      </c>
      <c r="G316">
        <f>+VLOOKUP(A316,'Reuters data'!$U$4:$V$1048576,2,TRUE)</f>
        <v>10.11</v>
      </c>
      <c r="H316">
        <f>+VLOOKUP(A316,'Reuters data'!$Y$4:$Z$1048576,2,TRUE)</f>
        <v>23.3</v>
      </c>
    </row>
    <row r="317" spans="1:8" x14ac:dyDescent="0.3">
      <c r="A317" s="1">
        <f>+'Reuters data'!B318</f>
        <v>40859</v>
      </c>
      <c r="B317" s="3">
        <f t="shared" si="4"/>
        <v>11</v>
      </c>
      <c r="C317">
        <f>+'Reuters data'!C318</f>
        <v>95.95</v>
      </c>
      <c r="D317">
        <f>+VLOOKUP(A317,'Reuters data'!$E$3:$F$1048576,2,TRUE)/VLOOKUP(Train_Data!A317,'Reuters data'!$M$3:$N$1048576,2)</f>
        <v>83.025454545454537</v>
      </c>
      <c r="E317">
        <f>+VLOOKUP(A317,'Reuters data'!$E$3:$G$1048576,3,TRUE)</f>
        <v>111.4437614678899</v>
      </c>
      <c r="F317" s="2">
        <f>+VLOOKUP(A317,'Reuters data'!$Q$4:$R$1048576,2,TRUE)</f>
        <v>115</v>
      </c>
      <c r="G317">
        <f>+VLOOKUP(A317,'Reuters data'!$U$4:$V$1048576,2,TRUE)</f>
        <v>10.11</v>
      </c>
      <c r="H317">
        <f>+VLOOKUP(A317,'Reuters data'!$Y$4:$Z$1048576,2,TRUE)</f>
        <v>23.3</v>
      </c>
    </row>
    <row r="318" spans="1:8" x14ac:dyDescent="0.3">
      <c r="A318" s="1">
        <f>+'Reuters data'!B319</f>
        <v>40860</v>
      </c>
      <c r="B318" s="3">
        <f t="shared" si="4"/>
        <v>11</v>
      </c>
      <c r="C318">
        <f>+'Reuters data'!C319</f>
        <v>95.85</v>
      </c>
      <c r="D318">
        <f>+VLOOKUP(A318,'Reuters data'!$E$3:$F$1048576,2,TRUE)/VLOOKUP(Train_Data!A318,'Reuters data'!$M$3:$N$1048576,2)</f>
        <v>83.025454545454537</v>
      </c>
      <c r="E318">
        <f>+VLOOKUP(A318,'Reuters data'!$E$3:$G$1048576,3,TRUE)</f>
        <v>111.4437614678899</v>
      </c>
      <c r="F318" s="2">
        <f>+VLOOKUP(A318,'Reuters data'!$Q$4:$R$1048576,2,TRUE)</f>
        <v>115</v>
      </c>
      <c r="G318">
        <f>+VLOOKUP(A318,'Reuters data'!$U$4:$V$1048576,2,TRUE)</f>
        <v>10.11</v>
      </c>
      <c r="H318">
        <f>+VLOOKUP(A318,'Reuters data'!$Y$4:$Z$1048576,2,TRUE)</f>
        <v>23.3</v>
      </c>
    </row>
    <row r="319" spans="1:8" x14ac:dyDescent="0.3">
      <c r="A319" s="1">
        <f>+'Reuters data'!B320</f>
        <v>40861</v>
      </c>
      <c r="B319" s="3">
        <f t="shared" si="4"/>
        <v>11</v>
      </c>
      <c r="C319">
        <f>+'Reuters data'!C320</f>
        <v>95.62</v>
      </c>
      <c r="D319">
        <f>+VLOOKUP(A319,'Reuters data'!$E$3:$F$1048576,2,TRUE)/VLOOKUP(Train_Data!A319,'Reuters data'!$M$3:$N$1048576,2)</f>
        <v>82.133157160684135</v>
      </c>
      <c r="E319">
        <f>+VLOOKUP(A319,'Reuters data'!$E$3:$G$1048576,3,TRUE)</f>
        <v>111.36788990825687</v>
      </c>
      <c r="F319" s="2">
        <f>+VLOOKUP(A319,'Reuters data'!$Q$4:$R$1048576,2,TRUE)</f>
        <v>114.43</v>
      </c>
      <c r="G319">
        <f>+VLOOKUP(A319,'Reuters data'!$U$4:$V$1048576,2,TRUE)</f>
        <v>10.039999999999999</v>
      </c>
      <c r="H319">
        <f>+VLOOKUP(A319,'Reuters data'!$Y$4:$Z$1048576,2,TRUE)</f>
        <v>24.2</v>
      </c>
    </row>
    <row r="320" spans="1:8" x14ac:dyDescent="0.3">
      <c r="A320" s="1">
        <f>+'Reuters data'!B321</f>
        <v>40862</v>
      </c>
      <c r="B320" s="3">
        <f t="shared" si="4"/>
        <v>11</v>
      </c>
      <c r="C320">
        <f>+'Reuters data'!C321</f>
        <v>95.34</v>
      </c>
      <c r="D320">
        <f>+VLOOKUP(A320,'Reuters data'!$E$3:$F$1048576,2,TRUE)/VLOOKUP(Train_Data!A320,'Reuters data'!$M$3:$N$1048576,2)</f>
        <v>83.061118912127711</v>
      </c>
      <c r="E320">
        <f>+VLOOKUP(A320,'Reuters data'!$E$3:$G$1048576,3,TRUE)</f>
        <v>111.32467889908254</v>
      </c>
      <c r="F320" s="2">
        <f>+VLOOKUP(A320,'Reuters data'!$Q$4:$R$1048576,2,TRUE)</f>
        <v>114.25</v>
      </c>
      <c r="G320">
        <f>+VLOOKUP(A320,'Reuters data'!$U$4:$V$1048576,2,TRUE)</f>
        <v>10.01</v>
      </c>
      <c r="H320">
        <f>+VLOOKUP(A320,'Reuters data'!$Y$4:$Z$1048576,2,TRUE)</f>
        <v>24.55</v>
      </c>
    </row>
    <row r="321" spans="1:8" x14ac:dyDescent="0.3">
      <c r="A321" s="1">
        <f>+'Reuters data'!B322</f>
        <v>40863</v>
      </c>
      <c r="B321" s="3">
        <f t="shared" si="4"/>
        <v>11</v>
      </c>
      <c r="C321">
        <f>+'Reuters data'!C322</f>
        <v>95</v>
      </c>
      <c r="D321">
        <f>+VLOOKUP(A321,'Reuters data'!$E$3:$F$1048576,2,TRUE)/VLOOKUP(Train_Data!A321,'Reuters data'!$M$3:$N$1048576,2)</f>
        <v>83.108007725449411</v>
      </c>
      <c r="E321">
        <f>+VLOOKUP(A321,'Reuters data'!$E$3:$G$1048576,3,TRUE)</f>
        <v>111.30504587155961</v>
      </c>
      <c r="F321" s="2">
        <f>+VLOOKUP(A321,'Reuters data'!$Q$4:$R$1048576,2,TRUE)</f>
        <v>115.5</v>
      </c>
      <c r="G321">
        <f>+VLOOKUP(A321,'Reuters data'!$U$4:$V$1048576,2,TRUE)</f>
        <v>9.85</v>
      </c>
      <c r="H321">
        <f>+VLOOKUP(A321,'Reuters data'!$Y$4:$Z$1048576,2,TRUE)</f>
        <v>24.35</v>
      </c>
    </row>
    <row r="322" spans="1:8" x14ac:dyDescent="0.3">
      <c r="A322" s="1">
        <f>+'Reuters data'!B323</f>
        <v>40864</v>
      </c>
      <c r="B322" s="3">
        <f t="shared" si="4"/>
        <v>11</v>
      </c>
      <c r="C322">
        <f>+'Reuters data'!C323</f>
        <v>94.62</v>
      </c>
      <c r="D322">
        <f>+VLOOKUP(A322,'Reuters data'!$E$3:$F$1048576,2,TRUE)/VLOOKUP(Train_Data!A322,'Reuters data'!$M$3:$N$1048576,2)</f>
        <v>80.407162493498774</v>
      </c>
      <c r="E322">
        <f>+VLOOKUP(A322,'Reuters data'!$E$3:$G$1048576,3,TRUE)</f>
        <v>111.25926605504584</v>
      </c>
      <c r="F322" s="2">
        <f>+VLOOKUP(A322,'Reuters data'!$Q$4:$R$1048576,2,TRUE)</f>
        <v>115.5</v>
      </c>
      <c r="G322">
        <f>+VLOOKUP(A322,'Reuters data'!$U$4:$V$1048576,2,TRUE)</f>
        <v>9.6300000000000008</v>
      </c>
      <c r="H322">
        <f>+VLOOKUP(A322,'Reuters data'!$Y$4:$Z$1048576,2,TRUE)</f>
        <v>24.05</v>
      </c>
    </row>
    <row r="323" spans="1:8" x14ac:dyDescent="0.3">
      <c r="A323" s="1">
        <f>+'Reuters data'!B324</f>
        <v>40865</v>
      </c>
      <c r="B323" s="3">
        <f t="shared" si="4"/>
        <v>11</v>
      </c>
      <c r="C323">
        <f>+'Reuters data'!C324</f>
        <v>94.33</v>
      </c>
      <c r="D323">
        <f>+VLOOKUP(A323,'Reuters data'!$E$3:$F$1048576,2,TRUE)/VLOOKUP(Train_Data!A323,'Reuters data'!$M$3:$N$1048576,2)</f>
        <v>79.620993411799546</v>
      </c>
      <c r="E323">
        <f>+VLOOKUP(A323,'Reuters data'!$E$3:$G$1048576,3,TRUE)</f>
        <v>111.22137614678896</v>
      </c>
      <c r="F323" s="2">
        <f>+VLOOKUP(A323,'Reuters data'!$Q$4:$R$1048576,2,TRUE)</f>
        <v>114.85</v>
      </c>
      <c r="G323">
        <f>+VLOOKUP(A323,'Reuters data'!$U$4:$V$1048576,2,TRUE)</f>
        <v>9.33</v>
      </c>
      <c r="H323">
        <f>+VLOOKUP(A323,'Reuters data'!$Y$4:$Z$1048576,2,TRUE)</f>
        <v>23.85</v>
      </c>
    </row>
    <row r="324" spans="1:8" x14ac:dyDescent="0.3">
      <c r="A324" s="1">
        <f>+'Reuters data'!B325</f>
        <v>40866</v>
      </c>
      <c r="B324" s="3">
        <f t="shared" ref="B324:B387" si="5">+MONTH(A324)</f>
        <v>11</v>
      </c>
      <c r="C324">
        <f>+'Reuters data'!C325</f>
        <v>94.18</v>
      </c>
      <c r="D324">
        <f>+VLOOKUP(A324,'Reuters data'!$E$3:$F$1048576,2,TRUE)/VLOOKUP(Train_Data!A324,'Reuters data'!$M$3:$N$1048576,2)</f>
        <v>79.620993411799546</v>
      </c>
      <c r="E324">
        <f>+VLOOKUP(A324,'Reuters data'!$E$3:$G$1048576,3,TRUE)</f>
        <v>111.22137614678896</v>
      </c>
      <c r="F324" s="2">
        <f>+VLOOKUP(A324,'Reuters data'!$Q$4:$R$1048576,2,TRUE)</f>
        <v>114.85</v>
      </c>
      <c r="G324">
        <f>+VLOOKUP(A324,'Reuters data'!$U$4:$V$1048576,2,TRUE)</f>
        <v>9.33</v>
      </c>
      <c r="H324">
        <f>+VLOOKUP(A324,'Reuters data'!$Y$4:$Z$1048576,2,TRUE)</f>
        <v>23.9</v>
      </c>
    </row>
    <row r="325" spans="1:8" x14ac:dyDescent="0.3">
      <c r="A325" s="1">
        <f>+'Reuters data'!B326</f>
        <v>40867</v>
      </c>
      <c r="B325" s="3">
        <f t="shared" si="5"/>
        <v>11</v>
      </c>
      <c r="C325">
        <f>+'Reuters data'!C326</f>
        <v>94.06</v>
      </c>
      <c r="D325">
        <f>+VLOOKUP(A325,'Reuters data'!$E$3:$F$1048576,2,TRUE)/VLOOKUP(Train_Data!A325,'Reuters data'!$M$3:$N$1048576,2)</f>
        <v>79.620993411799546</v>
      </c>
      <c r="E325">
        <f>+VLOOKUP(A325,'Reuters data'!$E$3:$G$1048576,3,TRUE)</f>
        <v>111.22137614678896</v>
      </c>
      <c r="F325" s="2">
        <f>+VLOOKUP(A325,'Reuters data'!$Q$4:$R$1048576,2,TRUE)</f>
        <v>114.85</v>
      </c>
      <c r="G325">
        <f>+VLOOKUP(A325,'Reuters data'!$U$4:$V$1048576,2,TRUE)</f>
        <v>9.33</v>
      </c>
      <c r="H325">
        <f>+VLOOKUP(A325,'Reuters data'!$Y$4:$Z$1048576,2,TRUE)</f>
        <v>23.9</v>
      </c>
    </row>
    <row r="326" spans="1:8" x14ac:dyDescent="0.3">
      <c r="A326" s="1">
        <f>+'Reuters data'!B327</f>
        <v>40868</v>
      </c>
      <c r="B326" s="3">
        <f t="shared" si="5"/>
        <v>11</v>
      </c>
      <c r="C326">
        <f>+'Reuters data'!C327</f>
        <v>93.77</v>
      </c>
      <c r="D326">
        <f>+VLOOKUP(A326,'Reuters data'!$E$3:$F$1048576,2,TRUE)/VLOOKUP(Train_Data!A326,'Reuters data'!$M$3:$N$1048576,2)</f>
        <v>79.205572847191348</v>
      </c>
      <c r="E326">
        <f>+VLOOKUP(A326,'Reuters data'!$E$3:$G$1048576,3,TRUE)</f>
        <v>111.18403669724766</v>
      </c>
      <c r="F326" s="2">
        <f>+VLOOKUP(A326,'Reuters data'!$Q$4:$R$1048576,2,TRUE)</f>
        <v>113.5</v>
      </c>
      <c r="G326">
        <f>+VLOOKUP(A326,'Reuters data'!$U$4:$V$1048576,2,TRUE)</f>
        <v>8.8800000000000008</v>
      </c>
      <c r="H326">
        <f>+VLOOKUP(A326,'Reuters data'!$Y$4:$Z$1048576,2,TRUE)</f>
        <v>24.7</v>
      </c>
    </row>
    <row r="327" spans="1:8" x14ac:dyDescent="0.3">
      <c r="A327" s="1">
        <f>+'Reuters data'!B328</f>
        <v>40869</v>
      </c>
      <c r="B327" s="3">
        <f t="shared" si="5"/>
        <v>11</v>
      </c>
      <c r="C327">
        <f>+'Reuters data'!C328</f>
        <v>93.43</v>
      </c>
      <c r="D327">
        <f>+VLOOKUP(A327,'Reuters data'!$E$3:$F$1048576,2,TRUE)/VLOOKUP(Train_Data!A327,'Reuters data'!$M$3:$N$1048576,2)</f>
        <v>80.685266040109525</v>
      </c>
      <c r="E327">
        <f>+VLOOKUP(A327,'Reuters data'!$E$3:$G$1048576,3,TRUE)</f>
        <v>111.13651376146785</v>
      </c>
      <c r="F327" s="2">
        <f>+VLOOKUP(A327,'Reuters data'!$Q$4:$R$1048576,2,TRUE)</f>
        <v>113.05</v>
      </c>
      <c r="G327">
        <f>+VLOOKUP(A327,'Reuters data'!$U$4:$V$1048576,2,TRUE)</f>
        <v>9.08</v>
      </c>
      <c r="H327">
        <f>+VLOOKUP(A327,'Reuters data'!$Y$4:$Z$1048576,2,TRUE)</f>
        <v>24.5</v>
      </c>
    </row>
    <row r="328" spans="1:8" x14ac:dyDescent="0.3">
      <c r="A328" s="1">
        <f>+'Reuters data'!B329</f>
        <v>40870</v>
      </c>
      <c r="B328" s="3">
        <f t="shared" si="5"/>
        <v>11</v>
      </c>
      <c r="C328">
        <f>+'Reuters data'!C329</f>
        <v>93.11</v>
      </c>
      <c r="D328">
        <f>+VLOOKUP(A328,'Reuters data'!$E$3:$F$1048576,2,TRUE)/VLOOKUP(Train_Data!A328,'Reuters data'!$M$3:$N$1048576,2)</f>
        <v>80.267006675166883</v>
      </c>
      <c r="E328">
        <f>+VLOOKUP(A328,'Reuters data'!$E$3:$G$1048576,3,TRUE)</f>
        <v>111.13431192660548</v>
      </c>
      <c r="F328" s="2">
        <f>+VLOOKUP(A328,'Reuters data'!$Q$4:$R$1048576,2,TRUE)</f>
        <v>112.25</v>
      </c>
      <c r="G328">
        <f>+VLOOKUP(A328,'Reuters data'!$U$4:$V$1048576,2,TRUE)</f>
        <v>8.42</v>
      </c>
      <c r="H328">
        <f>+VLOOKUP(A328,'Reuters data'!$Y$4:$Z$1048576,2,TRUE)</f>
        <v>24.1</v>
      </c>
    </row>
    <row r="329" spans="1:8" x14ac:dyDescent="0.3">
      <c r="A329" s="1">
        <f>+'Reuters data'!B330</f>
        <v>40871</v>
      </c>
      <c r="B329" s="3">
        <f t="shared" si="5"/>
        <v>11</v>
      </c>
      <c r="C329">
        <f>+'Reuters data'!C330</f>
        <v>92.8</v>
      </c>
      <c r="D329">
        <f>+VLOOKUP(A329,'Reuters data'!$E$3:$F$1048576,2,TRUE)/VLOOKUP(Train_Data!A329,'Reuters data'!$M$3:$N$1048576,2)</f>
        <v>80.746179202876831</v>
      </c>
      <c r="E329">
        <f>+VLOOKUP(A329,'Reuters data'!$E$3:$G$1048576,3,TRUE)</f>
        <v>111.15871559633025</v>
      </c>
      <c r="F329" s="2">
        <f>+VLOOKUP(A329,'Reuters data'!$Q$4:$R$1048576,2,TRUE)</f>
        <v>111.25</v>
      </c>
      <c r="G329">
        <f>+VLOOKUP(A329,'Reuters data'!$U$4:$V$1048576,2,TRUE)</f>
        <v>7.86</v>
      </c>
      <c r="H329">
        <f>+VLOOKUP(A329,'Reuters data'!$Y$4:$Z$1048576,2,TRUE)</f>
        <v>24.1</v>
      </c>
    </row>
    <row r="330" spans="1:8" x14ac:dyDescent="0.3">
      <c r="A330" s="1">
        <f>+'Reuters data'!B331</f>
        <v>40872</v>
      </c>
      <c r="B330" s="3">
        <f t="shared" si="5"/>
        <v>11</v>
      </c>
      <c r="C330">
        <f>+'Reuters data'!C331</f>
        <v>92.5</v>
      </c>
      <c r="D330">
        <f>+VLOOKUP(A330,'Reuters data'!$E$3:$F$1048576,2,TRUE)/VLOOKUP(Train_Data!A330,'Reuters data'!$M$3:$N$1048576,2)</f>
        <v>80.405047986095383</v>
      </c>
      <c r="E330">
        <f>+VLOOKUP(A330,'Reuters data'!$E$3:$G$1048576,3,TRUE)</f>
        <v>111.16247706422016</v>
      </c>
      <c r="F330" s="2">
        <f>+VLOOKUP(A330,'Reuters data'!$Q$4:$R$1048576,2,TRUE)</f>
        <v>109.75</v>
      </c>
      <c r="G330">
        <f>+VLOOKUP(A330,'Reuters data'!$U$4:$V$1048576,2,TRUE)</f>
        <v>7.69</v>
      </c>
      <c r="H330">
        <f>+VLOOKUP(A330,'Reuters data'!$Y$4:$Z$1048576,2,TRUE)</f>
        <v>24.05</v>
      </c>
    </row>
    <row r="331" spans="1:8" x14ac:dyDescent="0.3">
      <c r="A331" s="1">
        <f>+'Reuters data'!B332</f>
        <v>40873</v>
      </c>
      <c r="B331" s="3">
        <f t="shared" si="5"/>
        <v>11</v>
      </c>
      <c r="C331">
        <f>+'Reuters data'!C332</f>
        <v>92.28</v>
      </c>
      <c r="D331">
        <f>+VLOOKUP(A331,'Reuters data'!$E$3:$F$1048576,2,TRUE)/VLOOKUP(Train_Data!A331,'Reuters data'!$M$3:$N$1048576,2)</f>
        <v>80.405047986095383</v>
      </c>
      <c r="E331">
        <f>+VLOOKUP(A331,'Reuters data'!$E$3:$G$1048576,3,TRUE)</f>
        <v>111.16247706422016</v>
      </c>
      <c r="F331" s="2">
        <f>+VLOOKUP(A331,'Reuters data'!$Q$4:$R$1048576,2,TRUE)</f>
        <v>109.75</v>
      </c>
      <c r="G331">
        <f>+VLOOKUP(A331,'Reuters data'!$U$4:$V$1048576,2,TRUE)</f>
        <v>7.69</v>
      </c>
      <c r="H331">
        <f>+VLOOKUP(A331,'Reuters data'!$Y$4:$Z$1048576,2,TRUE)</f>
        <v>23.9</v>
      </c>
    </row>
    <row r="332" spans="1:8" x14ac:dyDescent="0.3">
      <c r="A332" s="1">
        <f>+'Reuters data'!B333</f>
        <v>40874</v>
      </c>
      <c r="B332" s="3">
        <f t="shared" si="5"/>
        <v>11</v>
      </c>
      <c r="C332">
        <f>+'Reuters data'!C333</f>
        <v>92.11</v>
      </c>
      <c r="D332">
        <f>+VLOOKUP(A332,'Reuters data'!$E$3:$F$1048576,2,TRUE)/VLOOKUP(Train_Data!A332,'Reuters data'!$M$3:$N$1048576,2)</f>
        <v>80.405047986095383</v>
      </c>
      <c r="E332">
        <f>+VLOOKUP(A332,'Reuters data'!$E$3:$G$1048576,3,TRUE)</f>
        <v>111.16247706422016</v>
      </c>
      <c r="F332" s="2">
        <f>+VLOOKUP(A332,'Reuters data'!$Q$4:$R$1048576,2,TRUE)</f>
        <v>109.75</v>
      </c>
      <c r="G332">
        <f>+VLOOKUP(A332,'Reuters data'!$U$4:$V$1048576,2,TRUE)</f>
        <v>7.69</v>
      </c>
      <c r="H332">
        <f>+VLOOKUP(A332,'Reuters data'!$Y$4:$Z$1048576,2,TRUE)</f>
        <v>23.9</v>
      </c>
    </row>
    <row r="333" spans="1:8" x14ac:dyDescent="0.3">
      <c r="A333" s="1">
        <f>+'Reuters data'!B334</f>
        <v>40875</v>
      </c>
      <c r="B333" s="3">
        <f t="shared" si="5"/>
        <v>11</v>
      </c>
      <c r="C333">
        <f>+'Reuters data'!C334</f>
        <v>91.78</v>
      </c>
      <c r="D333">
        <f>+VLOOKUP(A333,'Reuters data'!$E$3:$F$1048576,2,TRUE)/VLOOKUP(Train_Data!A333,'Reuters data'!$M$3:$N$1048576,2)</f>
        <v>81.905620679290649</v>
      </c>
      <c r="E333">
        <f>+VLOOKUP(A333,'Reuters data'!$E$3:$G$1048576,3,TRUE)</f>
        <v>111.164495412844</v>
      </c>
      <c r="F333" s="2">
        <f>+VLOOKUP(A333,'Reuters data'!$Q$4:$R$1048576,2,TRUE)</f>
        <v>111</v>
      </c>
      <c r="G333">
        <f>+VLOOKUP(A333,'Reuters data'!$U$4:$V$1048576,2,TRUE)</f>
        <v>7.97</v>
      </c>
      <c r="H333">
        <f>+VLOOKUP(A333,'Reuters data'!$Y$4:$Z$1048576,2,TRUE)</f>
        <v>23.7</v>
      </c>
    </row>
    <row r="334" spans="1:8" x14ac:dyDescent="0.3">
      <c r="A334" s="1">
        <f>+'Reuters data'!B335</f>
        <v>40876</v>
      </c>
      <c r="B334" s="3">
        <f t="shared" si="5"/>
        <v>11</v>
      </c>
      <c r="C334">
        <f>+'Reuters data'!C335</f>
        <v>91.47</v>
      </c>
      <c r="D334">
        <f>+VLOOKUP(A334,'Reuters data'!$E$3:$F$1048576,2,TRUE)/VLOOKUP(Train_Data!A334,'Reuters data'!$M$3:$N$1048576,2)</f>
        <v>83.142021156875984</v>
      </c>
      <c r="E334">
        <f>+VLOOKUP(A334,'Reuters data'!$E$3:$G$1048576,3,TRUE)</f>
        <v>111.14999999999995</v>
      </c>
      <c r="F334" s="2">
        <f>+VLOOKUP(A334,'Reuters data'!$Q$4:$R$1048576,2,TRUE)</f>
        <v>111</v>
      </c>
      <c r="G334">
        <f>+VLOOKUP(A334,'Reuters data'!$U$4:$V$1048576,2,TRUE)</f>
        <v>7.98</v>
      </c>
      <c r="H334">
        <f>+VLOOKUP(A334,'Reuters data'!$Y$4:$Z$1048576,2,TRUE)</f>
        <v>23.3</v>
      </c>
    </row>
    <row r="335" spans="1:8" x14ac:dyDescent="0.3">
      <c r="A335" s="1">
        <f>+'Reuters data'!B336</f>
        <v>40877</v>
      </c>
      <c r="B335" s="3">
        <f t="shared" si="5"/>
        <v>11</v>
      </c>
      <c r="C335">
        <f>+'Reuters data'!C336</f>
        <v>91.24</v>
      </c>
      <c r="D335">
        <f>+VLOOKUP(A335,'Reuters data'!$E$3:$F$1048576,2,TRUE)/VLOOKUP(Train_Data!A335,'Reuters data'!$M$3:$N$1048576,2)</f>
        <v>82.226024849341556</v>
      </c>
      <c r="E335">
        <f>+VLOOKUP(A335,'Reuters data'!$E$3:$G$1048576,3,TRUE)</f>
        <v>111.13201834862382</v>
      </c>
      <c r="F335" s="2">
        <f>+VLOOKUP(A335,'Reuters data'!$Q$4:$R$1048576,2,TRUE)</f>
        <v>112</v>
      </c>
      <c r="G335">
        <f>+VLOOKUP(A335,'Reuters data'!$U$4:$V$1048576,2,TRUE)</f>
        <v>8.35</v>
      </c>
      <c r="H335">
        <f>+VLOOKUP(A335,'Reuters data'!$Y$4:$Z$1048576,2,TRUE)</f>
        <v>22.65</v>
      </c>
    </row>
    <row r="336" spans="1:8" x14ac:dyDescent="0.3">
      <c r="A336" s="1">
        <f>+'Reuters data'!B337</f>
        <v>40878</v>
      </c>
      <c r="B336" s="3">
        <f t="shared" si="5"/>
        <v>12</v>
      </c>
      <c r="C336">
        <f>+'Reuters data'!C337</f>
        <v>90.87</v>
      </c>
      <c r="D336">
        <f>+VLOOKUP(A336,'Reuters data'!$E$3:$F$1048576,2,TRUE)/VLOOKUP(Train_Data!A336,'Reuters data'!$M$3:$N$1048576,2)</f>
        <v>80.955210577137336</v>
      </c>
      <c r="E336">
        <f>+VLOOKUP(A336,'Reuters data'!$E$3:$G$1048576,3,TRUE)</f>
        <v>111.10651376146782</v>
      </c>
      <c r="F336" s="2">
        <f>+VLOOKUP(A336,'Reuters data'!$Q$4:$R$1048576,2,TRUE)</f>
        <v>112.3</v>
      </c>
      <c r="G336">
        <f>+VLOOKUP(A336,'Reuters data'!$U$4:$V$1048576,2,TRUE)</f>
        <v>7.93</v>
      </c>
      <c r="H336">
        <f>+VLOOKUP(A336,'Reuters data'!$Y$4:$Z$1048576,2,TRUE)</f>
        <v>22.27</v>
      </c>
    </row>
    <row r="337" spans="1:8" x14ac:dyDescent="0.3">
      <c r="A337" s="1">
        <f>+'Reuters data'!B338</f>
        <v>40879</v>
      </c>
      <c r="B337" s="3">
        <f t="shared" si="5"/>
        <v>12</v>
      </c>
      <c r="C337">
        <f>+'Reuters data'!C338</f>
        <v>90.58</v>
      </c>
      <c r="D337">
        <f>+VLOOKUP(A337,'Reuters data'!$E$3:$F$1048576,2,TRUE)/VLOOKUP(Train_Data!A337,'Reuters data'!$M$3:$N$1048576,2)</f>
        <v>82.032532457842109</v>
      </c>
      <c r="E337">
        <f>+VLOOKUP(A337,'Reuters data'!$E$3:$G$1048576,3,TRUE)</f>
        <v>111.09321100917425</v>
      </c>
      <c r="F337" s="2">
        <f>+VLOOKUP(A337,'Reuters data'!$Q$4:$R$1048576,2,TRUE)</f>
        <v>112.4</v>
      </c>
      <c r="G337">
        <f>+VLOOKUP(A337,'Reuters data'!$U$4:$V$1048576,2,TRUE)</f>
        <v>7.82</v>
      </c>
      <c r="H337">
        <f>+VLOOKUP(A337,'Reuters data'!$Y$4:$Z$1048576,2,TRUE)</f>
        <v>22.02</v>
      </c>
    </row>
    <row r="338" spans="1:8" x14ac:dyDescent="0.3">
      <c r="A338" s="1">
        <f>+'Reuters data'!B339</f>
        <v>40880</v>
      </c>
      <c r="B338" s="3">
        <f t="shared" si="5"/>
        <v>12</v>
      </c>
      <c r="C338">
        <f>+'Reuters data'!C339</f>
        <v>90.37</v>
      </c>
      <c r="D338">
        <f>+VLOOKUP(A338,'Reuters data'!$E$3:$F$1048576,2,TRUE)/VLOOKUP(Train_Data!A338,'Reuters data'!$M$3:$N$1048576,2)</f>
        <v>82.032532457842109</v>
      </c>
      <c r="E338">
        <f>+VLOOKUP(A338,'Reuters data'!$E$3:$G$1048576,3,TRUE)</f>
        <v>111.09321100917425</v>
      </c>
      <c r="F338" s="2">
        <f>+VLOOKUP(A338,'Reuters data'!$Q$4:$R$1048576,2,TRUE)</f>
        <v>112.4</v>
      </c>
      <c r="G338">
        <f>+VLOOKUP(A338,'Reuters data'!$U$4:$V$1048576,2,TRUE)</f>
        <v>7.82</v>
      </c>
      <c r="H338">
        <f>+VLOOKUP(A338,'Reuters data'!$Y$4:$Z$1048576,2,TRUE)</f>
        <v>22.6</v>
      </c>
    </row>
    <row r="339" spans="1:8" x14ac:dyDescent="0.3">
      <c r="A339" s="1">
        <f>+'Reuters data'!B340</f>
        <v>40881</v>
      </c>
      <c r="B339" s="3">
        <f t="shared" si="5"/>
        <v>12</v>
      </c>
      <c r="C339">
        <f>+'Reuters data'!C340</f>
        <v>90.21</v>
      </c>
      <c r="D339">
        <f>+VLOOKUP(A339,'Reuters data'!$E$3:$F$1048576,2,TRUE)/VLOOKUP(Train_Data!A339,'Reuters data'!$M$3:$N$1048576,2)</f>
        <v>82.032532457842109</v>
      </c>
      <c r="E339">
        <f>+VLOOKUP(A339,'Reuters data'!$E$3:$G$1048576,3,TRUE)</f>
        <v>111.09321100917425</v>
      </c>
      <c r="F339" s="2">
        <f>+VLOOKUP(A339,'Reuters data'!$Q$4:$R$1048576,2,TRUE)</f>
        <v>112.4</v>
      </c>
      <c r="G339">
        <f>+VLOOKUP(A339,'Reuters data'!$U$4:$V$1048576,2,TRUE)</f>
        <v>7.82</v>
      </c>
      <c r="H339">
        <f>+VLOOKUP(A339,'Reuters data'!$Y$4:$Z$1048576,2,TRUE)</f>
        <v>22.6</v>
      </c>
    </row>
    <row r="340" spans="1:8" x14ac:dyDescent="0.3">
      <c r="A340" s="1">
        <f>+'Reuters data'!B341</f>
        <v>40882</v>
      </c>
      <c r="B340" s="3">
        <f t="shared" si="5"/>
        <v>12</v>
      </c>
      <c r="C340">
        <f>+'Reuters data'!C341</f>
        <v>89.88</v>
      </c>
      <c r="D340">
        <f>+VLOOKUP(A340,'Reuters data'!$E$3:$F$1048576,2,TRUE)/VLOOKUP(Train_Data!A340,'Reuters data'!$M$3:$N$1048576,2)</f>
        <v>81.941646145810012</v>
      </c>
      <c r="E340">
        <f>+VLOOKUP(A340,'Reuters data'!$E$3:$G$1048576,3,TRUE)</f>
        <v>111.05834862385316</v>
      </c>
      <c r="F340" s="2">
        <f>+VLOOKUP(A340,'Reuters data'!$Q$4:$R$1048576,2,TRUE)</f>
        <v>112.6</v>
      </c>
      <c r="G340">
        <f>+VLOOKUP(A340,'Reuters data'!$U$4:$V$1048576,2,TRUE)</f>
        <v>7.31</v>
      </c>
      <c r="H340">
        <f>+VLOOKUP(A340,'Reuters data'!$Y$4:$Z$1048576,2,TRUE)</f>
        <v>22.85</v>
      </c>
    </row>
    <row r="341" spans="1:8" x14ac:dyDescent="0.3">
      <c r="A341" s="1">
        <f>+'Reuters data'!B342</f>
        <v>40883</v>
      </c>
      <c r="B341" s="3">
        <f t="shared" si="5"/>
        <v>12</v>
      </c>
      <c r="C341">
        <f>+'Reuters data'!C342</f>
        <v>89.5</v>
      </c>
      <c r="D341">
        <f>+VLOOKUP(A341,'Reuters data'!$E$3:$F$1048576,2,TRUE)/VLOOKUP(Train_Data!A341,'Reuters data'!$M$3:$N$1048576,2)</f>
        <v>82.687859114991412</v>
      </c>
      <c r="E341">
        <f>+VLOOKUP(A341,'Reuters data'!$E$3:$G$1048576,3,TRUE)</f>
        <v>111.03256880733939</v>
      </c>
      <c r="F341" s="2">
        <f>+VLOOKUP(A341,'Reuters data'!$Q$4:$R$1048576,2,TRUE)</f>
        <v>112</v>
      </c>
      <c r="G341">
        <f>+VLOOKUP(A341,'Reuters data'!$U$4:$V$1048576,2,TRUE)</f>
        <v>7.32</v>
      </c>
      <c r="H341">
        <f>+VLOOKUP(A341,'Reuters data'!$Y$4:$Z$1048576,2,TRUE)</f>
        <v>22.6</v>
      </c>
    </row>
    <row r="342" spans="1:8" x14ac:dyDescent="0.3">
      <c r="A342" s="1">
        <f>+'Reuters data'!B343</f>
        <v>40884</v>
      </c>
      <c r="B342" s="3">
        <f t="shared" si="5"/>
        <v>12</v>
      </c>
      <c r="C342">
        <f>+'Reuters data'!C343</f>
        <v>89.15</v>
      </c>
      <c r="D342">
        <f>+VLOOKUP(A342,'Reuters data'!$E$3:$F$1048576,2,TRUE)/VLOOKUP(Train_Data!A342,'Reuters data'!$M$3:$N$1048576,2)</f>
        <v>81.665672532060839</v>
      </c>
      <c r="E342">
        <f>+VLOOKUP(A342,'Reuters data'!$E$3:$G$1048576,3,TRUE)</f>
        <v>110.94944954128435</v>
      </c>
      <c r="F342" s="2">
        <f>+VLOOKUP(A342,'Reuters data'!$Q$4:$R$1048576,2,TRUE)</f>
        <v>112</v>
      </c>
      <c r="G342">
        <f>+VLOOKUP(A342,'Reuters data'!$U$4:$V$1048576,2,TRUE)</f>
        <v>7.21</v>
      </c>
      <c r="H342">
        <f>+VLOOKUP(A342,'Reuters data'!$Y$4:$Z$1048576,2,TRUE)</f>
        <v>23.1</v>
      </c>
    </row>
    <row r="343" spans="1:8" x14ac:dyDescent="0.3">
      <c r="A343" s="1">
        <f>+'Reuters data'!B344</f>
        <v>40885</v>
      </c>
      <c r="B343" s="3">
        <f t="shared" si="5"/>
        <v>12</v>
      </c>
      <c r="C343">
        <f>+'Reuters data'!C344</f>
        <v>88.87</v>
      </c>
      <c r="D343">
        <f>+VLOOKUP(A343,'Reuters data'!$E$3:$F$1048576,2,TRUE)/VLOOKUP(Train_Data!A343,'Reuters data'!$M$3:$N$1048576,2)</f>
        <v>81.011614837017603</v>
      </c>
      <c r="E343">
        <f>+VLOOKUP(A343,'Reuters data'!$E$3:$G$1048576,3,TRUE)</f>
        <v>110.85568807339445</v>
      </c>
      <c r="F343" s="2">
        <f>+VLOOKUP(A343,'Reuters data'!$Q$4:$R$1048576,2,TRUE)</f>
        <v>111.35</v>
      </c>
      <c r="G343">
        <f>+VLOOKUP(A343,'Reuters data'!$U$4:$V$1048576,2,TRUE)</f>
        <v>7.64</v>
      </c>
      <c r="H343">
        <f>+VLOOKUP(A343,'Reuters data'!$Y$4:$Z$1048576,2,TRUE)</f>
        <v>23.17</v>
      </c>
    </row>
    <row r="344" spans="1:8" x14ac:dyDescent="0.3">
      <c r="A344" s="1">
        <f>+'Reuters data'!B345</f>
        <v>40886</v>
      </c>
      <c r="B344" s="3">
        <f t="shared" si="5"/>
        <v>12</v>
      </c>
      <c r="C344">
        <f>+'Reuters data'!C345</f>
        <v>88.57</v>
      </c>
      <c r="D344">
        <f>+VLOOKUP(A344,'Reuters data'!$E$3:$F$1048576,2,TRUE)/VLOOKUP(Train_Data!A344,'Reuters data'!$M$3:$N$1048576,2)</f>
        <v>81.229434639545332</v>
      </c>
      <c r="E344">
        <f>+VLOOKUP(A344,'Reuters data'!$E$3:$G$1048576,3,TRUE)</f>
        <v>110.77660550458712</v>
      </c>
      <c r="F344" s="2">
        <f>+VLOOKUP(A344,'Reuters data'!$Q$4:$R$1048576,2,TRUE)</f>
        <v>111.5</v>
      </c>
      <c r="G344">
        <f>+VLOOKUP(A344,'Reuters data'!$U$4:$V$1048576,2,TRUE)</f>
        <v>7.84</v>
      </c>
      <c r="H344">
        <f>+VLOOKUP(A344,'Reuters data'!$Y$4:$Z$1048576,2,TRUE)</f>
        <v>23.8</v>
      </c>
    </row>
    <row r="345" spans="1:8" x14ac:dyDescent="0.3">
      <c r="A345" s="1">
        <f>+'Reuters data'!B346</f>
        <v>40887</v>
      </c>
      <c r="B345" s="3">
        <f t="shared" si="5"/>
        <v>12</v>
      </c>
      <c r="C345">
        <f>+'Reuters data'!C346</f>
        <v>88.34</v>
      </c>
      <c r="D345">
        <f>+VLOOKUP(A345,'Reuters data'!$E$3:$F$1048576,2,TRUE)/VLOOKUP(Train_Data!A345,'Reuters data'!$M$3:$N$1048576,2)</f>
        <v>81.229434639545332</v>
      </c>
      <c r="E345">
        <f>+VLOOKUP(A345,'Reuters data'!$E$3:$G$1048576,3,TRUE)</f>
        <v>110.77660550458712</v>
      </c>
      <c r="F345" s="2">
        <f>+VLOOKUP(A345,'Reuters data'!$Q$4:$R$1048576,2,TRUE)</f>
        <v>111.5</v>
      </c>
      <c r="G345">
        <f>+VLOOKUP(A345,'Reuters data'!$U$4:$V$1048576,2,TRUE)</f>
        <v>7.84</v>
      </c>
      <c r="H345">
        <f>+VLOOKUP(A345,'Reuters data'!$Y$4:$Z$1048576,2,TRUE)</f>
        <v>23.8</v>
      </c>
    </row>
    <row r="346" spans="1:8" x14ac:dyDescent="0.3">
      <c r="A346" s="1">
        <f>+'Reuters data'!B347</f>
        <v>40888</v>
      </c>
      <c r="B346" s="3">
        <f t="shared" si="5"/>
        <v>12</v>
      </c>
      <c r="C346">
        <f>+'Reuters data'!C347</f>
        <v>88.09</v>
      </c>
      <c r="D346">
        <f>+VLOOKUP(A346,'Reuters data'!$E$3:$F$1048576,2,TRUE)/VLOOKUP(Train_Data!A346,'Reuters data'!$M$3:$N$1048576,2)</f>
        <v>81.229434639545332</v>
      </c>
      <c r="E346">
        <f>+VLOOKUP(A346,'Reuters data'!$E$3:$G$1048576,3,TRUE)</f>
        <v>110.77660550458712</v>
      </c>
      <c r="F346" s="2">
        <f>+VLOOKUP(A346,'Reuters data'!$Q$4:$R$1048576,2,TRUE)</f>
        <v>111.5</v>
      </c>
      <c r="G346">
        <f>+VLOOKUP(A346,'Reuters data'!$U$4:$V$1048576,2,TRUE)</f>
        <v>7.84</v>
      </c>
      <c r="H346">
        <f>+VLOOKUP(A346,'Reuters data'!$Y$4:$Z$1048576,2,TRUE)</f>
        <v>23.8</v>
      </c>
    </row>
    <row r="347" spans="1:8" x14ac:dyDescent="0.3">
      <c r="A347" s="1">
        <f>+'Reuters data'!B348</f>
        <v>40889</v>
      </c>
      <c r="B347" s="3">
        <f t="shared" si="5"/>
        <v>12</v>
      </c>
      <c r="C347">
        <f>+'Reuters data'!C348</f>
        <v>87.76</v>
      </c>
      <c r="D347">
        <f>+VLOOKUP(A347,'Reuters data'!$E$3:$F$1048576,2,TRUE)/VLOOKUP(Train_Data!A347,'Reuters data'!$M$3:$N$1048576,2)</f>
        <v>81.356189320388353</v>
      </c>
      <c r="E347">
        <f>+VLOOKUP(A347,'Reuters data'!$E$3:$G$1048576,3,TRUE)</f>
        <v>110.68036697247703</v>
      </c>
      <c r="F347" s="2">
        <f>+VLOOKUP(A347,'Reuters data'!$Q$4:$R$1048576,2,TRUE)</f>
        <v>111</v>
      </c>
      <c r="G347">
        <f>+VLOOKUP(A347,'Reuters data'!$U$4:$V$1048576,2,TRUE)</f>
        <v>7.54</v>
      </c>
      <c r="H347">
        <f>+VLOOKUP(A347,'Reuters data'!$Y$4:$Z$1048576,2,TRUE)</f>
        <v>23.35</v>
      </c>
    </row>
    <row r="348" spans="1:8" x14ac:dyDescent="0.3">
      <c r="A348" s="1">
        <f>+'Reuters data'!B349</f>
        <v>40890</v>
      </c>
      <c r="B348" s="3">
        <f t="shared" si="5"/>
        <v>12</v>
      </c>
      <c r="C348">
        <f>+'Reuters data'!C349</f>
        <v>87.39</v>
      </c>
      <c r="D348">
        <f>+VLOOKUP(A348,'Reuters data'!$E$3:$F$1048576,2,TRUE)/VLOOKUP(Train_Data!A348,'Reuters data'!$M$3:$N$1048576,2)</f>
        <v>84.017494053556362</v>
      </c>
      <c r="E348">
        <f>+VLOOKUP(A348,'Reuters data'!$E$3:$G$1048576,3,TRUE)</f>
        <v>110.59522935779812</v>
      </c>
      <c r="F348" s="2">
        <f>+VLOOKUP(A348,'Reuters data'!$Q$4:$R$1048576,2,TRUE)</f>
        <v>111.5</v>
      </c>
      <c r="G348">
        <f>+VLOOKUP(A348,'Reuters data'!$U$4:$V$1048576,2,TRUE)</f>
        <v>7.03</v>
      </c>
      <c r="H348">
        <f>+VLOOKUP(A348,'Reuters data'!$Y$4:$Z$1048576,2,TRUE)</f>
        <v>23.55</v>
      </c>
    </row>
    <row r="349" spans="1:8" x14ac:dyDescent="0.3">
      <c r="A349" s="1">
        <f>+'Reuters data'!B350</f>
        <v>40891</v>
      </c>
      <c r="B349" s="3">
        <f t="shared" si="5"/>
        <v>12</v>
      </c>
      <c r="C349">
        <f>+'Reuters data'!C350</f>
        <v>87</v>
      </c>
      <c r="D349">
        <f>+VLOOKUP(A349,'Reuters data'!$E$3:$F$1048576,2,TRUE)/VLOOKUP(Train_Data!A349,'Reuters data'!$M$3:$N$1048576,2)</f>
        <v>80.909090909090907</v>
      </c>
      <c r="E349">
        <f>+VLOOKUP(A349,'Reuters data'!$E$3:$G$1048576,3,TRUE)</f>
        <v>110.47321100917428</v>
      </c>
      <c r="F349" s="2">
        <f>+VLOOKUP(A349,'Reuters data'!$Q$4:$R$1048576,2,TRUE)</f>
        <v>110.75</v>
      </c>
      <c r="G349">
        <f>+VLOOKUP(A349,'Reuters data'!$U$4:$V$1048576,2,TRUE)</f>
        <v>6.45</v>
      </c>
      <c r="H349">
        <f>+VLOOKUP(A349,'Reuters data'!$Y$4:$Z$1048576,2,TRUE)</f>
        <v>23.6</v>
      </c>
    </row>
    <row r="350" spans="1:8" x14ac:dyDescent="0.3">
      <c r="A350" s="1">
        <f>+'Reuters data'!B351</f>
        <v>40892</v>
      </c>
      <c r="B350" s="3">
        <f t="shared" si="5"/>
        <v>12</v>
      </c>
      <c r="C350">
        <f>+'Reuters data'!C351</f>
        <v>86.85</v>
      </c>
      <c r="D350">
        <f>+VLOOKUP(A350,'Reuters data'!$E$3:$F$1048576,2,TRUE)/VLOOKUP(Train_Data!A350,'Reuters data'!$M$3:$N$1048576,2)</f>
        <v>80.745293891663465</v>
      </c>
      <c r="E350">
        <f>+VLOOKUP(A350,'Reuters data'!$E$3:$G$1048576,3,TRUE)</f>
        <v>110.36155963302748</v>
      </c>
      <c r="F350" s="2">
        <f>+VLOOKUP(A350,'Reuters data'!$Q$4:$R$1048576,2,TRUE)</f>
        <v>110.31</v>
      </c>
      <c r="G350">
        <f>+VLOOKUP(A350,'Reuters data'!$U$4:$V$1048576,2,TRUE)</f>
        <v>6.77</v>
      </c>
      <c r="H350">
        <f>+VLOOKUP(A350,'Reuters data'!$Y$4:$Z$1048576,2,TRUE)</f>
        <v>22.85</v>
      </c>
    </row>
    <row r="351" spans="1:8" x14ac:dyDescent="0.3">
      <c r="A351" s="1">
        <f>+'Reuters data'!B352</f>
        <v>40893</v>
      </c>
      <c r="B351" s="3">
        <f t="shared" si="5"/>
        <v>12</v>
      </c>
      <c r="C351">
        <f>+'Reuters data'!C352</f>
        <v>86.49</v>
      </c>
      <c r="D351">
        <f>+VLOOKUP(A351,'Reuters data'!$E$3:$F$1048576,2,TRUE)/VLOOKUP(Train_Data!A351,'Reuters data'!$M$3:$N$1048576,2)</f>
        <v>79.298703291644287</v>
      </c>
      <c r="E351">
        <f>+VLOOKUP(A351,'Reuters data'!$E$3:$G$1048576,3,TRUE)</f>
        <v>110.24504587155961</v>
      </c>
      <c r="F351" s="2">
        <f>+VLOOKUP(A351,'Reuters data'!$Q$4:$R$1048576,2,TRUE)</f>
        <v>109.9</v>
      </c>
      <c r="G351">
        <f>+VLOOKUP(A351,'Reuters data'!$U$4:$V$1048576,2,TRUE)</f>
        <v>6.75</v>
      </c>
      <c r="H351">
        <f>+VLOOKUP(A351,'Reuters data'!$Y$4:$Z$1048576,2,TRUE)</f>
        <v>23.15</v>
      </c>
    </row>
    <row r="352" spans="1:8" x14ac:dyDescent="0.3">
      <c r="A352" s="1">
        <f>+'Reuters data'!B353</f>
        <v>40894</v>
      </c>
      <c r="B352" s="3">
        <f t="shared" si="5"/>
        <v>12</v>
      </c>
      <c r="C352">
        <f>+'Reuters data'!C353</f>
        <v>86.22</v>
      </c>
      <c r="D352">
        <f>+VLOOKUP(A352,'Reuters data'!$E$3:$F$1048576,2,TRUE)/VLOOKUP(Train_Data!A352,'Reuters data'!$M$3:$N$1048576,2)</f>
        <v>79.298703291644287</v>
      </c>
      <c r="E352">
        <f>+VLOOKUP(A352,'Reuters data'!$E$3:$G$1048576,3,TRUE)</f>
        <v>110.24504587155961</v>
      </c>
      <c r="F352" s="2">
        <f>+VLOOKUP(A352,'Reuters data'!$Q$4:$R$1048576,2,TRUE)</f>
        <v>109.9</v>
      </c>
      <c r="G352">
        <f>+VLOOKUP(A352,'Reuters data'!$U$4:$V$1048576,2,TRUE)</f>
        <v>6.75</v>
      </c>
      <c r="H352">
        <f>+VLOOKUP(A352,'Reuters data'!$Y$4:$Z$1048576,2,TRUE)</f>
        <v>23.25</v>
      </c>
    </row>
    <row r="353" spans="1:8" x14ac:dyDescent="0.3">
      <c r="A353" s="1">
        <f>+'Reuters data'!B354</f>
        <v>40895</v>
      </c>
      <c r="B353" s="3">
        <f t="shared" si="5"/>
        <v>12</v>
      </c>
      <c r="C353">
        <f>+'Reuters data'!C354</f>
        <v>85.92</v>
      </c>
      <c r="D353">
        <f>+VLOOKUP(A353,'Reuters data'!$E$3:$F$1048576,2,TRUE)/VLOOKUP(Train_Data!A353,'Reuters data'!$M$3:$N$1048576,2)</f>
        <v>79.298703291644287</v>
      </c>
      <c r="E353">
        <f>+VLOOKUP(A353,'Reuters data'!$E$3:$G$1048576,3,TRUE)</f>
        <v>110.24504587155961</v>
      </c>
      <c r="F353" s="2">
        <f>+VLOOKUP(A353,'Reuters data'!$Q$4:$R$1048576,2,TRUE)</f>
        <v>109.9</v>
      </c>
      <c r="G353">
        <f>+VLOOKUP(A353,'Reuters data'!$U$4:$V$1048576,2,TRUE)</f>
        <v>6.75</v>
      </c>
      <c r="H353">
        <f>+VLOOKUP(A353,'Reuters data'!$Y$4:$Z$1048576,2,TRUE)</f>
        <v>23.25</v>
      </c>
    </row>
    <row r="354" spans="1:8" x14ac:dyDescent="0.3">
      <c r="A354" s="1">
        <f>+'Reuters data'!B355</f>
        <v>40896</v>
      </c>
      <c r="B354" s="3">
        <f t="shared" si="5"/>
        <v>12</v>
      </c>
      <c r="C354">
        <f>+'Reuters data'!C355</f>
        <v>85.43</v>
      </c>
      <c r="D354">
        <f>+VLOOKUP(A354,'Reuters data'!$E$3:$F$1048576,2,TRUE)/VLOOKUP(Train_Data!A354,'Reuters data'!$M$3:$N$1048576,2)</f>
        <v>79.759889179621354</v>
      </c>
      <c r="E354">
        <f>+VLOOKUP(A354,'Reuters data'!$E$3:$G$1048576,3,TRUE)</f>
        <v>110.12192660550456</v>
      </c>
      <c r="F354" s="2">
        <f>+VLOOKUP(A354,'Reuters data'!$Q$4:$R$1048576,2,TRUE)</f>
        <v>110</v>
      </c>
      <c r="G354">
        <f>+VLOOKUP(A354,'Reuters data'!$U$4:$V$1048576,2,TRUE)</f>
        <v>6.98</v>
      </c>
      <c r="H354">
        <f>+VLOOKUP(A354,'Reuters data'!$Y$4:$Z$1048576,2,TRUE)</f>
        <v>22.9</v>
      </c>
    </row>
    <row r="355" spans="1:8" x14ac:dyDescent="0.3">
      <c r="A355" s="1">
        <f>+'Reuters data'!B356</f>
        <v>40897</v>
      </c>
      <c r="B355" s="3">
        <f t="shared" si="5"/>
        <v>12</v>
      </c>
      <c r="C355">
        <f>+'Reuters data'!C356</f>
        <v>84.91</v>
      </c>
      <c r="D355">
        <f>+VLOOKUP(A355,'Reuters data'!$E$3:$F$1048576,2,TRUE)/VLOOKUP(Train_Data!A355,'Reuters data'!$M$3:$N$1048576,2)</f>
        <v>81.616578726007489</v>
      </c>
      <c r="E355">
        <f>+VLOOKUP(A355,'Reuters data'!$E$3:$G$1048576,3,TRUE)</f>
        <v>110.01715596330271</v>
      </c>
      <c r="F355" s="2">
        <f>+VLOOKUP(A355,'Reuters data'!$Q$4:$R$1048576,2,TRUE)</f>
        <v>111</v>
      </c>
      <c r="G355">
        <f>+VLOOKUP(A355,'Reuters data'!$U$4:$V$1048576,2,TRUE)</f>
        <v>8.5399999999999991</v>
      </c>
      <c r="H355">
        <f>+VLOOKUP(A355,'Reuters data'!$Y$4:$Z$1048576,2,TRUE)</f>
        <v>23.27</v>
      </c>
    </row>
    <row r="356" spans="1:8" x14ac:dyDescent="0.3">
      <c r="A356" s="1">
        <f>+'Reuters data'!B357</f>
        <v>40898</v>
      </c>
      <c r="B356" s="3">
        <f t="shared" si="5"/>
        <v>12</v>
      </c>
      <c r="C356">
        <f>+'Reuters data'!C357</f>
        <v>84.41</v>
      </c>
      <c r="D356">
        <f>+VLOOKUP(A356,'Reuters data'!$E$3:$F$1048576,2,TRUE)/VLOOKUP(Train_Data!A356,'Reuters data'!$M$3:$N$1048576,2)</f>
        <v>82.574363692118979</v>
      </c>
      <c r="E356">
        <f>+VLOOKUP(A356,'Reuters data'!$E$3:$G$1048576,3,TRUE)</f>
        <v>109.92724770642198</v>
      </c>
      <c r="F356" s="2">
        <f>+VLOOKUP(A356,'Reuters data'!$Q$4:$R$1048576,2,TRUE)</f>
        <v>111.75</v>
      </c>
      <c r="G356">
        <f>+VLOOKUP(A356,'Reuters data'!$U$4:$V$1048576,2,TRUE)</f>
        <v>7.98</v>
      </c>
      <c r="H356">
        <f>+VLOOKUP(A356,'Reuters data'!$Y$4:$Z$1048576,2,TRUE)</f>
        <v>21.9</v>
      </c>
    </row>
    <row r="357" spans="1:8" x14ac:dyDescent="0.3">
      <c r="A357" s="1">
        <f>+'Reuters data'!B358</f>
        <v>40899</v>
      </c>
      <c r="B357" s="3">
        <f t="shared" si="5"/>
        <v>12</v>
      </c>
      <c r="C357">
        <f>+'Reuters data'!C358</f>
        <v>84.03</v>
      </c>
      <c r="D357">
        <f>+VLOOKUP(A357,'Reuters data'!$E$3:$F$1048576,2,TRUE)/VLOOKUP(Train_Data!A357,'Reuters data'!$M$3:$N$1048576,2)</f>
        <v>82.687001839362352</v>
      </c>
      <c r="E357">
        <f>+VLOOKUP(A357,'Reuters data'!$E$3:$G$1048576,3,TRUE)</f>
        <v>109.82834862385315</v>
      </c>
      <c r="F357" s="2">
        <f>+VLOOKUP(A357,'Reuters data'!$Q$4:$R$1048576,2,TRUE)</f>
        <v>112</v>
      </c>
      <c r="G357">
        <f>+VLOOKUP(A357,'Reuters data'!$U$4:$V$1048576,2,TRUE)</f>
        <v>7.71</v>
      </c>
      <c r="H357">
        <f>+VLOOKUP(A357,'Reuters data'!$Y$4:$Z$1048576,2,TRUE)</f>
        <v>21</v>
      </c>
    </row>
    <row r="358" spans="1:8" x14ac:dyDescent="0.3">
      <c r="A358" s="1">
        <f>+'Reuters data'!B359</f>
        <v>40900</v>
      </c>
      <c r="B358" s="3">
        <f t="shared" si="5"/>
        <v>12</v>
      </c>
      <c r="C358">
        <f>+'Reuters data'!C359</f>
        <v>83.78</v>
      </c>
      <c r="D358">
        <f>+VLOOKUP(A358,'Reuters data'!$E$3:$F$1048576,2,TRUE)/VLOOKUP(Train_Data!A358,'Reuters data'!$M$3:$N$1048576,2)</f>
        <v>82.791411042944773</v>
      </c>
      <c r="E358">
        <f>+VLOOKUP(A358,'Reuters data'!$E$3:$G$1048576,3,TRUE)</f>
        <v>109.73678899082563</v>
      </c>
      <c r="F358" s="2">
        <f>+VLOOKUP(A358,'Reuters data'!$Q$4:$R$1048576,2,TRUE)</f>
        <v>112.03</v>
      </c>
      <c r="G358">
        <f>+VLOOKUP(A358,'Reuters data'!$U$4:$V$1048576,2,TRUE)</f>
        <v>7.85</v>
      </c>
      <c r="H358">
        <f>+VLOOKUP(A358,'Reuters data'!$Y$4:$Z$1048576,2,TRUE)</f>
        <v>21.45</v>
      </c>
    </row>
    <row r="359" spans="1:8" x14ac:dyDescent="0.3">
      <c r="A359" s="1">
        <f>+'Reuters data'!B360</f>
        <v>40901</v>
      </c>
      <c r="B359" s="3">
        <f t="shared" si="5"/>
        <v>12</v>
      </c>
      <c r="C359">
        <f>+'Reuters data'!C360</f>
        <v>83.5</v>
      </c>
      <c r="D359">
        <f>+VLOOKUP(A359,'Reuters data'!$E$3:$F$1048576,2,TRUE)/VLOOKUP(Train_Data!A359,'Reuters data'!$M$3:$N$1048576,2)</f>
        <v>82.791411042944773</v>
      </c>
      <c r="E359">
        <f>+VLOOKUP(A359,'Reuters data'!$E$3:$G$1048576,3,TRUE)</f>
        <v>109.73678899082563</v>
      </c>
      <c r="F359" s="2">
        <f>+VLOOKUP(A359,'Reuters data'!$Q$4:$R$1048576,2,TRUE)</f>
        <v>112.03</v>
      </c>
      <c r="G359">
        <f>+VLOOKUP(A359,'Reuters data'!$U$4:$V$1048576,2,TRUE)</f>
        <v>7.85</v>
      </c>
      <c r="H359">
        <f>+VLOOKUP(A359,'Reuters data'!$Y$4:$Z$1048576,2,TRUE)</f>
        <v>22</v>
      </c>
    </row>
    <row r="360" spans="1:8" x14ac:dyDescent="0.3">
      <c r="A360" s="1">
        <f>+'Reuters data'!B361</f>
        <v>40902</v>
      </c>
      <c r="B360" s="3">
        <f t="shared" si="5"/>
        <v>12</v>
      </c>
      <c r="C360">
        <f>+'Reuters data'!C361</f>
        <v>83.33</v>
      </c>
      <c r="D360">
        <f>+VLOOKUP(A360,'Reuters data'!$E$3:$F$1048576,2,TRUE)/VLOOKUP(Train_Data!A360,'Reuters data'!$M$3:$N$1048576,2)</f>
        <v>82.791411042944773</v>
      </c>
      <c r="E360">
        <f>+VLOOKUP(A360,'Reuters data'!$E$3:$G$1048576,3,TRUE)</f>
        <v>109.73678899082563</v>
      </c>
      <c r="F360" s="2">
        <f>+VLOOKUP(A360,'Reuters data'!$Q$4:$R$1048576,2,TRUE)</f>
        <v>112.03</v>
      </c>
      <c r="G360">
        <f>+VLOOKUP(A360,'Reuters data'!$U$4:$V$1048576,2,TRUE)</f>
        <v>7.85</v>
      </c>
      <c r="H360">
        <f>+VLOOKUP(A360,'Reuters data'!$Y$4:$Z$1048576,2,TRUE)</f>
        <v>22</v>
      </c>
    </row>
    <row r="361" spans="1:8" x14ac:dyDescent="0.3">
      <c r="A361" s="1">
        <f>+'Reuters data'!B362</f>
        <v>40903</v>
      </c>
      <c r="B361" s="3">
        <f t="shared" si="5"/>
        <v>12</v>
      </c>
      <c r="C361">
        <f>+'Reuters data'!C362</f>
        <v>83.13</v>
      </c>
      <c r="D361">
        <f>+VLOOKUP(A361,'Reuters data'!$E$3:$F$1048576,2,TRUE)/VLOOKUP(Train_Data!A361,'Reuters data'!$M$3:$N$1048576,2)</f>
        <v>82.677285954970131</v>
      </c>
      <c r="E361">
        <f>+VLOOKUP(A361,'Reuters data'!$E$3:$G$1048576,3,TRUE)</f>
        <v>109.73678899082563</v>
      </c>
      <c r="F361" s="2">
        <f>+VLOOKUP(A361,'Reuters data'!$Q$4:$R$1048576,2,TRUE)</f>
        <v>112.03</v>
      </c>
      <c r="G361">
        <f>+VLOOKUP(A361,'Reuters data'!$U$4:$V$1048576,2,TRUE)</f>
        <v>7.85</v>
      </c>
      <c r="H361">
        <f>+VLOOKUP(A361,'Reuters data'!$Y$4:$Z$1048576,2,TRUE)</f>
        <v>22</v>
      </c>
    </row>
    <row r="362" spans="1:8" x14ac:dyDescent="0.3">
      <c r="A362" s="1">
        <f>+'Reuters data'!B363</f>
        <v>40904</v>
      </c>
      <c r="B362" s="3">
        <f t="shared" si="5"/>
        <v>12</v>
      </c>
      <c r="C362">
        <f>+'Reuters data'!C363</f>
        <v>82.88</v>
      </c>
      <c r="D362">
        <f>+VLOOKUP(A362,'Reuters data'!$E$3:$F$1048576,2,TRUE)/VLOOKUP(Train_Data!A362,'Reuters data'!$M$3:$N$1048576,2)</f>
        <v>83.616467707376799</v>
      </c>
      <c r="E362">
        <f>+VLOOKUP(A362,'Reuters data'!$E$3:$G$1048576,3,TRUE)</f>
        <v>109.65412844036693</v>
      </c>
      <c r="F362" s="2">
        <f>+VLOOKUP(A362,'Reuters data'!$Q$4:$R$1048576,2,TRUE)</f>
        <v>111.95</v>
      </c>
      <c r="G362">
        <f>+VLOOKUP(A362,'Reuters data'!$U$4:$V$1048576,2,TRUE)</f>
        <v>7.85</v>
      </c>
      <c r="H362">
        <f>+VLOOKUP(A362,'Reuters data'!$Y$4:$Z$1048576,2,TRUE)</f>
        <v>20.3</v>
      </c>
    </row>
    <row r="363" spans="1:8" x14ac:dyDescent="0.3">
      <c r="A363" s="1">
        <f>+'Reuters data'!B364</f>
        <v>40905</v>
      </c>
      <c r="B363" s="3">
        <f t="shared" si="5"/>
        <v>12</v>
      </c>
      <c r="C363">
        <f>+'Reuters data'!C364</f>
        <v>82.64</v>
      </c>
      <c r="D363">
        <f>+VLOOKUP(A363,'Reuters data'!$E$3:$F$1048576,2,TRUE)/VLOOKUP(Train_Data!A363,'Reuters data'!$M$3:$N$1048576,2)</f>
        <v>83.154232701971395</v>
      </c>
      <c r="E363">
        <f>+VLOOKUP(A363,'Reuters data'!$E$3:$G$1048576,3,TRUE)</f>
        <v>109.56357798165133</v>
      </c>
      <c r="F363" s="2">
        <f>+VLOOKUP(A363,'Reuters data'!$Q$4:$R$1048576,2,TRUE)</f>
        <v>110.8</v>
      </c>
      <c r="G363">
        <f>+VLOOKUP(A363,'Reuters data'!$U$4:$V$1048576,2,TRUE)</f>
        <v>7.42</v>
      </c>
      <c r="H363">
        <f>+VLOOKUP(A363,'Reuters data'!$Y$4:$Z$1048576,2,TRUE)</f>
        <v>20.55</v>
      </c>
    </row>
    <row r="364" spans="1:8" x14ac:dyDescent="0.3">
      <c r="A364" s="1">
        <f>+'Reuters data'!B365</f>
        <v>40906</v>
      </c>
      <c r="B364" s="3">
        <f t="shared" si="5"/>
        <v>12</v>
      </c>
      <c r="C364">
        <f>+'Reuters data'!C365</f>
        <v>82.37</v>
      </c>
      <c r="D364">
        <f>+VLOOKUP(A364,'Reuters data'!$E$3:$F$1048576,2,TRUE)/VLOOKUP(Train_Data!A364,'Reuters data'!$M$3:$N$1048576,2)</f>
        <v>83.334619242342413</v>
      </c>
      <c r="E364">
        <f>+VLOOKUP(A364,'Reuters data'!$E$3:$G$1048576,3,TRUE)</f>
        <v>109.47779816513759</v>
      </c>
      <c r="F364" s="2">
        <f>+VLOOKUP(A364,'Reuters data'!$Q$4:$R$1048576,2,TRUE)</f>
        <v>110.25</v>
      </c>
      <c r="G364">
        <f>+VLOOKUP(A364,'Reuters data'!$U$4:$V$1048576,2,TRUE)</f>
        <v>6.91</v>
      </c>
      <c r="H364">
        <f>+VLOOKUP(A364,'Reuters data'!$Y$4:$Z$1048576,2,TRUE)</f>
        <v>20.399999999999999</v>
      </c>
    </row>
    <row r="365" spans="1:8" x14ac:dyDescent="0.3">
      <c r="A365" s="1">
        <f>+'Reuters data'!B366</f>
        <v>40907</v>
      </c>
      <c r="B365" s="3">
        <f t="shared" si="5"/>
        <v>12</v>
      </c>
      <c r="C365">
        <f>+'Reuters data'!C366</f>
        <v>82.1</v>
      </c>
      <c r="D365">
        <f>+VLOOKUP(A365,'Reuters data'!$E$3:$F$1048576,2,TRUE)/VLOOKUP(Train_Data!A365,'Reuters data'!$M$3:$N$1048576,2)</f>
        <v>82.950946311317111</v>
      </c>
      <c r="E365">
        <f>+VLOOKUP(A365,'Reuters data'!$E$3:$G$1048576,3,TRUE)</f>
        <v>109.39192660550455</v>
      </c>
      <c r="F365" s="2">
        <f>+VLOOKUP(A365,'Reuters data'!$Q$4:$R$1048576,2,TRUE)</f>
        <v>109.75</v>
      </c>
      <c r="G365">
        <f>+VLOOKUP(A365,'Reuters data'!$U$4:$V$1048576,2,TRUE)</f>
        <v>6.97</v>
      </c>
      <c r="H365">
        <f>+VLOOKUP(A365,'Reuters data'!$Y$4:$Z$1048576,2,TRUE)</f>
        <v>21</v>
      </c>
    </row>
    <row r="366" spans="1:8" x14ac:dyDescent="0.3">
      <c r="A366" s="1">
        <f>+'Reuters data'!B367</f>
        <v>40908</v>
      </c>
      <c r="B366" s="3">
        <f t="shared" si="5"/>
        <v>12</v>
      </c>
      <c r="C366">
        <f>+'Reuters data'!C367</f>
        <v>81.92</v>
      </c>
      <c r="D366">
        <f>+VLOOKUP(A366,'Reuters data'!$E$3:$F$1048576,2,TRUE)/VLOOKUP(Train_Data!A366,'Reuters data'!$M$3:$N$1048576,2)</f>
        <v>82.950946311317111</v>
      </c>
      <c r="E366">
        <f>+VLOOKUP(A366,'Reuters data'!$E$3:$G$1048576,3,TRUE)</f>
        <v>109.39192660550455</v>
      </c>
      <c r="F366" s="2">
        <f>+VLOOKUP(A366,'Reuters data'!$Q$4:$R$1048576,2,TRUE)</f>
        <v>109.75</v>
      </c>
      <c r="G366">
        <f>+VLOOKUP(A366,'Reuters data'!$U$4:$V$1048576,2,TRUE)</f>
        <v>6.97</v>
      </c>
      <c r="H366">
        <f>+VLOOKUP(A366,'Reuters data'!$Y$4:$Z$1048576,2,TRUE)</f>
        <v>21.1</v>
      </c>
    </row>
    <row r="367" spans="1:8" x14ac:dyDescent="0.3">
      <c r="A367" s="1">
        <f>+'Reuters data'!B368</f>
        <v>40909</v>
      </c>
      <c r="B367" s="3">
        <f t="shared" si="5"/>
        <v>1</v>
      </c>
      <c r="C367">
        <f>+'Reuters data'!C368</f>
        <v>80.56</v>
      </c>
      <c r="D367">
        <f>+VLOOKUP(A367,'Reuters data'!$E$3:$F$1048576,2,TRUE)/VLOOKUP(Train_Data!A367,'Reuters data'!$M$3:$N$1048576,2)</f>
        <v>82.950946311317111</v>
      </c>
      <c r="E367">
        <f>+VLOOKUP(A367,'Reuters data'!$E$3:$G$1048576,3,TRUE)</f>
        <v>109.39192660550455</v>
      </c>
      <c r="F367" s="2">
        <f>+VLOOKUP(A367,'Reuters data'!$Q$4:$R$1048576,2,TRUE)</f>
        <v>109.75</v>
      </c>
      <c r="G367">
        <f>+VLOOKUP(A367,'Reuters data'!$U$4:$V$1048576,2,TRUE)</f>
        <v>6.97</v>
      </c>
      <c r="H367">
        <f>+VLOOKUP(A367,'Reuters data'!$Y$4:$Z$1048576,2,TRUE)</f>
        <v>21.1</v>
      </c>
    </row>
    <row r="368" spans="1:8" x14ac:dyDescent="0.3">
      <c r="A368" s="1">
        <f>+'Reuters data'!B369</f>
        <v>40910</v>
      </c>
      <c r="B368" s="3">
        <f t="shared" si="5"/>
        <v>1</v>
      </c>
      <c r="C368">
        <f>+'Reuters data'!C369</f>
        <v>80.489999999999995</v>
      </c>
      <c r="D368">
        <f>+VLOOKUP(A368,'Reuters data'!$E$3:$F$1048576,2,TRUE)/VLOOKUP(Train_Data!A368,'Reuters data'!$M$3:$N$1048576,2)</f>
        <v>83.060024752475243</v>
      </c>
      <c r="E368">
        <f>+VLOOKUP(A368,'Reuters data'!$E$3:$G$1048576,3,TRUE)</f>
        <v>109.39192660550455</v>
      </c>
      <c r="F368" s="2">
        <f>+VLOOKUP(A368,'Reuters data'!$Q$4:$R$1048576,2,TRUE)</f>
        <v>109.05</v>
      </c>
      <c r="G368">
        <f>+VLOOKUP(A368,'Reuters data'!$U$4:$V$1048576,2,TRUE)</f>
        <v>6.97</v>
      </c>
      <c r="H368">
        <f>+VLOOKUP(A368,'Reuters data'!$Y$4:$Z$1048576,2,TRUE)</f>
        <v>20</v>
      </c>
    </row>
    <row r="369" spans="1:8" x14ac:dyDescent="0.3">
      <c r="A369" s="1">
        <f>+'Reuters data'!B370</f>
        <v>40911</v>
      </c>
      <c r="B369" s="3">
        <f t="shared" si="5"/>
        <v>1</v>
      </c>
      <c r="C369">
        <f>+'Reuters data'!C370</f>
        <v>80.19</v>
      </c>
      <c r="D369">
        <f>+VLOOKUP(A369,'Reuters data'!$E$3:$F$1048576,2,TRUE)/VLOOKUP(Train_Data!A369,'Reuters data'!$M$3:$N$1048576,2)</f>
        <v>85.923371647509583</v>
      </c>
      <c r="E369">
        <f>+VLOOKUP(A369,'Reuters data'!$E$3:$G$1048576,3,TRUE)</f>
        <v>109.34899082568803</v>
      </c>
      <c r="F369" s="2">
        <f>+VLOOKUP(A369,'Reuters data'!$Q$4:$R$1048576,2,TRUE)</f>
        <v>109.35</v>
      </c>
      <c r="G369">
        <f>+VLOOKUP(A369,'Reuters data'!$U$4:$V$1048576,2,TRUE)</f>
        <v>6.28</v>
      </c>
      <c r="H369">
        <f>+VLOOKUP(A369,'Reuters data'!$Y$4:$Z$1048576,2,TRUE)</f>
        <v>20.9</v>
      </c>
    </row>
    <row r="370" spans="1:8" x14ac:dyDescent="0.3">
      <c r="A370" s="1">
        <f>+'Reuters data'!B371</f>
        <v>40912</v>
      </c>
      <c r="B370" s="3">
        <f t="shared" si="5"/>
        <v>1</v>
      </c>
      <c r="C370">
        <f>+'Reuters data'!C371</f>
        <v>79.87</v>
      </c>
      <c r="D370">
        <f>+VLOOKUP(A370,'Reuters data'!$E$3:$F$1048576,2,TRUE)/VLOOKUP(Train_Data!A370,'Reuters data'!$M$3:$N$1048576,2)</f>
        <v>87.867078825347761</v>
      </c>
      <c r="E370">
        <f>+VLOOKUP(A370,'Reuters data'!$E$3:$G$1048576,3,TRUE)</f>
        <v>109.32366972477061</v>
      </c>
      <c r="F370" s="2">
        <f>+VLOOKUP(A370,'Reuters data'!$Q$4:$R$1048576,2,TRUE)</f>
        <v>109.5</v>
      </c>
      <c r="G370">
        <f>+VLOOKUP(A370,'Reuters data'!$U$4:$V$1048576,2,TRUE)</f>
        <v>6.27</v>
      </c>
      <c r="H370">
        <f>+VLOOKUP(A370,'Reuters data'!$Y$4:$Z$1048576,2,TRUE)</f>
        <v>21.4</v>
      </c>
    </row>
    <row r="371" spans="1:8" x14ac:dyDescent="0.3">
      <c r="A371" s="1">
        <f>+'Reuters data'!B372</f>
        <v>40913</v>
      </c>
      <c r="B371" s="3">
        <f t="shared" si="5"/>
        <v>1</v>
      </c>
      <c r="C371">
        <f>+'Reuters data'!C372</f>
        <v>79.569999999999993</v>
      </c>
      <c r="D371">
        <f>+VLOOKUP(A371,'Reuters data'!$E$3:$F$1048576,2,TRUE)/VLOOKUP(Train_Data!A371,'Reuters data'!$M$3:$N$1048576,2)</f>
        <v>88.215962441314545</v>
      </c>
      <c r="E371">
        <f>+VLOOKUP(A371,'Reuters data'!$E$3:$G$1048576,3,TRUE)</f>
        <v>109.31917431192657</v>
      </c>
      <c r="F371" s="2">
        <f>+VLOOKUP(A371,'Reuters data'!$Q$4:$R$1048576,2,TRUE)</f>
        <v>109.85</v>
      </c>
      <c r="G371">
        <f>+VLOOKUP(A371,'Reuters data'!$U$4:$V$1048576,2,TRUE)</f>
        <v>6.43</v>
      </c>
      <c r="H371">
        <f>+VLOOKUP(A371,'Reuters data'!$Y$4:$Z$1048576,2,TRUE)</f>
        <v>21.3</v>
      </c>
    </row>
    <row r="372" spans="1:8" x14ac:dyDescent="0.3">
      <c r="A372" s="1">
        <f>+'Reuters data'!B373</f>
        <v>40914</v>
      </c>
      <c r="B372" s="3">
        <f t="shared" si="5"/>
        <v>1</v>
      </c>
      <c r="C372">
        <f>+'Reuters data'!C373</f>
        <v>79.290000000000006</v>
      </c>
      <c r="D372">
        <f>+VLOOKUP(A372,'Reuters data'!$E$3:$F$1048576,2,TRUE)/VLOOKUP(Train_Data!A372,'Reuters data'!$M$3:$N$1048576,2)</f>
        <v>88.883647798742132</v>
      </c>
      <c r="E372">
        <f>+VLOOKUP(A372,'Reuters data'!$E$3:$G$1048576,3,TRUE)</f>
        <v>109.37247706422016</v>
      </c>
      <c r="F372" s="2">
        <f>+VLOOKUP(A372,'Reuters data'!$Q$4:$R$1048576,2,TRUE)</f>
        <v>110.15</v>
      </c>
      <c r="G372">
        <f>+VLOOKUP(A372,'Reuters data'!$U$4:$V$1048576,2,TRUE)</f>
        <v>6.3</v>
      </c>
      <c r="H372">
        <f>+VLOOKUP(A372,'Reuters data'!$Y$4:$Z$1048576,2,TRUE)</f>
        <v>21.45</v>
      </c>
    </row>
    <row r="373" spans="1:8" x14ac:dyDescent="0.3">
      <c r="A373" s="1">
        <f>+'Reuters data'!B374</f>
        <v>40915</v>
      </c>
      <c r="B373" s="3">
        <f t="shared" si="5"/>
        <v>1</v>
      </c>
      <c r="C373">
        <f>+'Reuters data'!C374</f>
        <v>79.05</v>
      </c>
      <c r="D373">
        <f>+VLOOKUP(A373,'Reuters data'!$E$3:$F$1048576,2,TRUE)/VLOOKUP(Train_Data!A373,'Reuters data'!$M$3:$N$1048576,2)</f>
        <v>88.883647798742132</v>
      </c>
      <c r="E373">
        <f>+VLOOKUP(A373,'Reuters data'!$E$3:$G$1048576,3,TRUE)</f>
        <v>109.37247706422016</v>
      </c>
      <c r="F373" s="2">
        <f>+VLOOKUP(A373,'Reuters data'!$Q$4:$R$1048576,2,TRUE)</f>
        <v>110.15</v>
      </c>
      <c r="G373">
        <f>+VLOOKUP(A373,'Reuters data'!$U$4:$V$1048576,2,TRUE)</f>
        <v>6.3</v>
      </c>
      <c r="H373">
        <f>+VLOOKUP(A373,'Reuters data'!$Y$4:$Z$1048576,2,TRUE)</f>
        <v>21.33</v>
      </c>
    </row>
    <row r="374" spans="1:8" x14ac:dyDescent="0.3">
      <c r="A374" s="1">
        <f>+'Reuters data'!B375</f>
        <v>40916</v>
      </c>
      <c r="B374" s="3">
        <f t="shared" si="5"/>
        <v>1</v>
      </c>
      <c r="C374">
        <f>+'Reuters data'!C375</f>
        <v>78.819999999999993</v>
      </c>
      <c r="D374">
        <f>+VLOOKUP(A374,'Reuters data'!$E$3:$F$1048576,2,TRUE)/VLOOKUP(Train_Data!A374,'Reuters data'!$M$3:$N$1048576,2)</f>
        <v>88.883647798742132</v>
      </c>
      <c r="E374">
        <f>+VLOOKUP(A374,'Reuters data'!$E$3:$G$1048576,3,TRUE)</f>
        <v>109.37247706422016</v>
      </c>
      <c r="F374" s="2">
        <f>+VLOOKUP(A374,'Reuters data'!$Q$4:$R$1048576,2,TRUE)</f>
        <v>110.15</v>
      </c>
      <c r="G374">
        <f>+VLOOKUP(A374,'Reuters data'!$U$4:$V$1048576,2,TRUE)</f>
        <v>6.3</v>
      </c>
      <c r="H374">
        <f>+VLOOKUP(A374,'Reuters data'!$Y$4:$Z$1048576,2,TRUE)</f>
        <v>21.33</v>
      </c>
    </row>
    <row r="375" spans="1:8" x14ac:dyDescent="0.3">
      <c r="A375" s="1">
        <f>+'Reuters data'!B376</f>
        <v>40917</v>
      </c>
      <c r="B375" s="3">
        <f t="shared" si="5"/>
        <v>1</v>
      </c>
      <c r="C375">
        <f>+'Reuters data'!C376</f>
        <v>78.44</v>
      </c>
      <c r="D375">
        <f>+VLOOKUP(A375,'Reuters data'!$E$3:$F$1048576,2,TRUE)/VLOOKUP(Train_Data!A375,'Reuters data'!$M$3:$N$1048576,2)</f>
        <v>88.092440266353307</v>
      </c>
      <c r="E375">
        <f>+VLOOKUP(A375,'Reuters data'!$E$3:$G$1048576,3,TRUE)</f>
        <v>109.40073394495411</v>
      </c>
      <c r="F375" s="2">
        <f>+VLOOKUP(A375,'Reuters data'!$Q$4:$R$1048576,2,TRUE)</f>
        <v>110.15</v>
      </c>
      <c r="G375">
        <f>+VLOOKUP(A375,'Reuters data'!$U$4:$V$1048576,2,TRUE)</f>
        <v>6.51</v>
      </c>
      <c r="H375">
        <f>+VLOOKUP(A375,'Reuters data'!$Y$4:$Z$1048576,2,TRUE)</f>
        <v>22.45</v>
      </c>
    </row>
    <row r="376" spans="1:8" x14ac:dyDescent="0.3">
      <c r="A376" s="1">
        <f>+'Reuters data'!B377</f>
        <v>40918</v>
      </c>
      <c r="B376" s="3">
        <f t="shared" si="5"/>
        <v>1</v>
      </c>
      <c r="C376">
        <f>+'Reuters data'!C377</f>
        <v>78.05</v>
      </c>
      <c r="D376">
        <f>+VLOOKUP(A376,'Reuters data'!$E$3:$F$1048576,2,TRUE)/VLOOKUP(Train_Data!A376,'Reuters data'!$M$3:$N$1048576,2)</f>
        <v>88.694018164735368</v>
      </c>
      <c r="E376">
        <f>+VLOOKUP(A376,'Reuters data'!$E$3:$G$1048576,3,TRUE)</f>
        <v>109.48825688073396</v>
      </c>
      <c r="F376" s="2">
        <f>+VLOOKUP(A376,'Reuters data'!$Q$4:$R$1048576,2,TRUE)</f>
        <v>110.15</v>
      </c>
      <c r="G376">
        <f>+VLOOKUP(A376,'Reuters data'!$U$4:$V$1048576,2,TRUE)</f>
        <v>6.84</v>
      </c>
      <c r="H376">
        <f>+VLOOKUP(A376,'Reuters data'!$Y$4:$Z$1048576,2,TRUE)</f>
        <v>21.95</v>
      </c>
    </row>
    <row r="377" spans="1:8" x14ac:dyDescent="0.3">
      <c r="A377" s="1">
        <f>+'Reuters data'!B378</f>
        <v>40919</v>
      </c>
      <c r="B377" s="3">
        <f t="shared" si="5"/>
        <v>1</v>
      </c>
      <c r="C377">
        <f>+'Reuters data'!C378</f>
        <v>77.67</v>
      </c>
      <c r="D377">
        <f>+VLOOKUP(A377,'Reuters data'!$E$3:$F$1048576,2,TRUE)/VLOOKUP(Train_Data!A377,'Reuters data'!$M$3:$N$1048576,2)</f>
        <v>88.357081004487128</v>
      </c>
      <c r="E377">
        <f>+VLOOKUP(A377,'Reuters data'!$E$3:$G$1048576,3,TRUE)</f>
        <v>109.57697247706422</v>
      </c>
      <c r="F377" s="2">
        <f>+VLOOKUP(A377,'Reuters data'!$Q$4:$R$1048576,2,TRUE)</f>
        <v>107.5</v>
      </c>
      <c r="G377">
        <f>+VLOOKUP(A377,'Reuters data'!$U$4:$V$1048576,2,TRUE)</f>
        <v>6.75</v>
      </c>
      <c r="H377">
        <f>+VLOOKUP(A377,'Reuters data'!$Y$4:$Z$1048576,2,TRUE)</f>
        <v>21.95</v>
      </c>
    </row>
    <row r="378" spans="1:8" x14ac:dyDescent="0.3">
      <c r="A378" s="1">
        <f>+'Reuters data'!B379</f>
        <v>40920</v>
      </c>
      <c r="B378" s="3">
        <f t="shared" si="5"/>
        <v>1</v>
      </c>
      <c r="C378">
        <f>+'Reuters data'!C379</f>
        <v>77.290000000000006</v>
      </c>
      <c r="D378">
        <f>+VLOOKUP(A378,'Reuters data'!$E$3:$F$1048576,2,TRUE)/VLOOKUP(Train_Data!A378,'Reuters data'!$M$3:$N$1048576,2)</f>
        <v>86.752436647173496</v>
      </c>
      <c r="E378">
        <f>+VLOOKUP(A378,'Reuters data'!$E$3:$G$1048576,3,TRUE)</f>
        <v>109.61899082568807</v>
      </c>
      <c r="F378" s="2">
        <f>+VLOOKUP(A378,'Reuters data'!$Q$4:$R$1048576,2,TRUE)</f>
        <v>107</v>
      </c>
      <c r="G378">
        <f>+VLOOKUP(A378,'Reuters data'!$U$4:$V$1048576,2,TRUE)</f>
        <v>6.92</v>
      </c>
      <c r="H378">
        <f>+VLOOKUP(A378,'Reuters data'!$Y$4:$Z$1048576,2,TRUE)</f>
        <v>22.08</v>
      </c>
    </row>
    <row r="379" spans="1:8" x14ac:dyDescent="0.3">
      <c r="A379" s="1">
        <f>+'Reuters data'!B380</f>
        <v>40921</v>
      </c>
      <c r="B379" s="3">
        <f t="shared" si="5"/>
        <v>1</v>
      </c>
      <c r="C379">
        <f>+'Reuters data'!C380</f>
        <v>76.91</v>
      </c>
      <c r="D379">
        <f>+VLOOKUP(A379,'Reuters data'!$E$3:$F$1048576,2,TRUE)/VLOOKUP(Train_Data!A379,'Reuters data'!$M$3:$N$1048576,2)</f>
        <v>87.118403407746314</v>
      </c>
      <c r="E379">
        <f>+VLOOKUP(A379,'Reuters data'!$E$3:$G$1048576,3,TRUE)</f>
        <v>109.64119266055046</v>
      </c>
      <c r="F379" s="2">
        <f>+VLOOKUP(A379,'Reuters data'!$Q$4:$R$1048576,2,TRUE)</f>
        <v>104.75</v>
      </c>
      <c r="G379">
        <f>+VLOOKUP(A379,'Reuters data'!$U$4:$V$1048576,2,TRUE)</f>
        <v>6.73</v>
      </c>
      <c r="H379">
        <f>+VLOOKUP(A379,'Reuters data'!$Y$4:$Z$1048576,2,TRUE)</f>
        <v>22.1</v>
      </c>
    </row>
    <row r="380" spans="1:8" x14ac:dyDescent="0.3">
      <c r="A380" s="1">
        <f>+'Reuters data'!B381</f>
        <v>40922</v>
      </c>
      <c r="B380" s="3">
        <f t="shared" si="5"/>
        <v>1</v>
      </c>
      <c r="C380">
        <f>+'Reuters data'!C381</f>
        <v>76.599999999999994</v>
      </c>
      <c r="D380">
        <f>+VLOOKUP(A380,'Reuters data'!$E$3:$F$1048576,2,TRUE)/VLOOKUP(Train_Data!A380,'Reuters data'!$M$3:$N$1048576,2)</f>
        <v>87.118403407746314</v>
      </c>
      <c r="E380">
        <f>+VLOOKUP(A380,'Reuters data'!$E$3:$G$1048576,3,TRUE)</f>
        <v>109.64119266055046</v>
      </c>
      <c r="F380" s="2">
        <f>+VLOOKUP(A380,'Reuters data'!$Q$4:$R$1048576,2,TRUE)</f>
        <v>104.75</v>
      </c>
      <c r="G380">
        <f>+VLOOKUP(A380,'Reuters data'!$U$4:$V$1048576,2,TRUE)</f>
        <v>6.73</v>
      </c>
      <c r="H380">
        <f>+VLOOKUP(A380,'Reuters data'!$Y$4:$Z$1048576,2,TRUE)</f>
        <v>22.2</v>
      </c>
    </row>
    <row r="381" spans="1:8" x14ac:dyDescent="0.3">
      <c r="A381" s="1">
        <f>+'Reuters data'!B382</f>
        <v>40923</v>
      </c>
      <c r="B381" s="3">
        <f t="shared" si="5"/>
        <v>1</v>
      </c>
      <c r="C381">
        <f>+'Reuters data'!C382</f>
        <v>76.22</v>
      </c>
      <c r="D381">
        <f>+VLOOKUP(A381,'Reuters data'!$E$3:$F$1048576,2,TRUE)/VLOOKUP(Train_Data!A381,'Reuters data'!$M$3:$N$1048576,2)</f>
        <v>87.118403407746314</v>
      </c>
      <c r="E381">
        <f>+VLOOKUP(A381,'Reuters data'!$E$3:$G$1048576,3,TRUE)</f>
        <v>109.64119266055046</v>
      </c>
      <c r="F381" s="2">
        <f>+VLOOKUP(A381,'Reuters data'!$Q$4:$R$1048576,2,TRUE)</f>
        <v>104.75</v>
      </c>
      <c r="G381">
        <f>+VLOOKUP(A381,'Reuters data'!$U$4:$V$1048576,2,TRUE)</f>
        <v>6.73</v>
      </c>
      <c r="H381">
        <f>+VLOOKUP(A381,'Reuters data'!$Y$4:$Z$1048576,2,TRUE)</f>
        <v>22.2</v>
      </c>
    </row>
    <row r="382" spans="1:8" x14ac:dyDescent="0.3">
      <c r="A382" s="1">
        <f>+'Reuters data'!B383</f>
        <v>40924</v>
      </c>
      <c r="B382" s="3">
        <f t="shared" si="5"/>
        <v>1</v>
      </c>
      <c r="C382">
        <f>+'Reuters data'!C383</f>
        <v>75.62</v>
      </c>
      <c r="D382">
        <f>+VLOOKUP(A382,'Reuters data'!$E$3:$F$1048576,2,TRUE)/VLOOKUP(Train_Data!A382,'Reuters data'!$M$3:$N$1048576,2)</f>
        <v>87.828765500355431</v>
      </c>
      <c r="E382">
        <f>+VLOOKUP(A382,'Reuters data'!$E$3:$G$1048576,3,TRUE)</f>
        <v>109.67027522935781</v>
      </c>
      <c r="F382" s="2">
        <f>+VLOOKUP(A382,'Reuters data'!$Q$4:$R$1048576,2,TRUE)</f>
        <v>102.6</v>
      </c>
      <c r="G382">
        <f>+VLOOKUP(A382,'Reuters data'!$U$4:$V$1048576,2,TRUE)</f>
        <v>6.47</v>
      </c>
      <c r="H382">
        <f>+VLOOKUP(A382,'Reuters data'!$Y$4:$Z$1048576,2,TRUE)</f>
        <v>21.65</v>
      </c>
    </row>
    <row r="383" spans="1:8" x14ac:dyDescent="0.3">
      <c r="A383" s="1">
        <f>+'Reuters data'!B384</f>
        <v>40925</v>
      </c>
      <c r="B383" s="3">
        <f t="shared" si="5"/>
        <v>1</v>
      </c>
      <c r="C383">
        <f>+'Reuters data'!C384</f>
        <v>74.97</v>
      </c>
      <c r="D383">
        <f>+VLOOKUP(A383,'Reuters data'!$E$3:$F$1048576,2,TRUE)/VLOOKUP(Train_Data!A383,'Reuters data'!$M$3:$N$1048576,2)</f>
        <v>87.563790531522329</v>
      </c>
      <c r="E383">
        <f>+VLOOKUP(A383,'Reuters data'!$E$3:$G$1048576,3,TRUE)</f>
        <v>109.68513761467892</v>
      </c>
      <c r="F383" s="2">
        <f>+VLOOKUP(A383,'Reuters data'!$Q$4:$R$1048576,2,TRUE)</f>
        <v>103.2</v>
      </c>
      <c r="G383">
        <f>+VLOOKUP(A383,'Reuters data'!$U$4:$V$1048576,2,TRUE)</f>
        <v>6.48</v>
      </c>
      <c r="H383">
        <f>+VLOOKUP(A383,'Reuters data'!$Y$4:$Z$1048576,2,TRUE)</f>
        <v>21.2</v>
      </c>
    </row>
    <row r="384" spans="1:8" x14ac:dyDescent="0.3">
      <c r="A384" s="1">
        <f>+'Reuters data'!B385</f>
        <v>40926</v>
      </c>
      <c r="B384" s="3">
        <f t="shared" si="5"/>
        <v>1</v>
      </c>
      <c r="C384">
        <f>+'Reuters data'!C385</f>
        <v>74.36</v>
      </c>
      <c r="D384">
        <f>+VLOOKUP(A384,'Reuters data'!$E$3:$F$1048576,2,TRUE)/VLOOKUP(Train_Data!A384,'Reuters data'!$M$3:$N$1048576,2)</f>
        <v>86.089933094756489</v>
      </c>
      <c r="E384">
        <f>+VLOOKUP(A384,'Reuters data'!$E$3:$G$1048576,3,TRUE)</f>
        <v>109.69605504587159</v>
      </c>
      <c r="F384" s="2">
        <f>+VLOOKUP(A384,'Reuters data'!$Q$4:$R$1048576,2,TRUE)</f>
        <v>103.75</v>
      </c>
      <c r="G384">
        <f>+VLOOKUP(A384,'Reuters data'!$U$4:$V$1048576,2,TRUE)</f>
        <v>6.61</v>
      </c>
      <c r="H384">
        <f>+VLOOKUP(A384,'Reuters data'!$Y$4:$Z$1048576,2,TRUE)</f>
        <v>21.25</v>
      </c>
    </row>
    <row r="385" spans="1:8" x14ac:dyDescent="0.3">
      <c r="A385" s="1">
        <f>+'Reuters data'!B386</f>
        <v>40927</v>
      </c>
      <c r="B385" s="3">
        <f t="shared" si="5"/>
        <v>1</v>
      </c>
      <c r="C385">
        <f>+'Reuters data'!C386</f>
        <v>73.83</v>
      </c>
      <c r="D385">
        <f>+VLOOKUP(A385,'Reuters data'!$E$3:$F$1048576,2,TRUE)/VLOOKUP(Train_Data!A385,'Reuters data'!$M$3:$N$1048576,2)</f>
        <v>86.045973464979937</v>
      </c>
      <c r="E385">
        <f>+VLOOKUP(A385,'Reuters data'!$E$3:$G$1048576,3,TRUE)</f>
        <v>109.70477064220185</v>
      </c>
      <c r="F385" s="2">
        <f>+VLOOKUP(A385,'Reuters data'!$Q$4:$R$1048576,2,TRUE)</f>
        <v>105</v>
      </c>
      <c r="G385">
        <f>+VLOOKUP(A385,'Reuters data'!$U$4:$V$1048576,2,TRUE)</f>
        <v>7.07</v>
      </c>
      <c r="H385">
        <f>+VLOOKUP(A385,'Reuters data'!$Y$4:$Z$1048576,2,TRUE)</f>
        <v>20.9</v>
      </c>
    </row>
    <row r="386" spans="1:8" x14ac:dyDescent="0.3">
      <c r="A386" s="1">
        <f>+'Reuters data'!B387</f>
        <v>40928</v>
      </c>
      <c r="B386" s="3">
        <f t="shared" si="5"/>
        <v>1</v>
      </c>
      <c r="C386">
        <f>+'Reuters data'!C387</f>
        <v>73.400000000000006</v>
      </c>
      <c r="D386">
        <f>+VLOOKUP(A386,'Reuters data'!$E$3:$F$1048576,2,TRUE)/VLOOKUP(Train_Data!A386,'Reuters data'!$M$3:$N$1048576,2)</f>
        <v>84.919223931359667</v>
      </c>
      <c r="E386">
        <f>+VLOOKUP(A386,'Reuters data'!$E$3:$G$1048576,3,TRUE)</f>
        <v>109.73110091743122</v>
      </c>
      <c r="F386" s="2">
        <f>+VLOOKUP(A386,'Reuters data'!$Q$4:$R$1048576,2,TRUE)</f>
        <v>105.8</v>
      </c>
      <c r="G386">
        <f>+VLOOKUP(A386,'Reuters data'!$U$4:$V$1048576,2,TRUE)</f>
        <v>7.02</v>
      </c>
      <c r="H386">
        <f>+VLOOKUP(A386,'Reuters data'!$Y$4:$Z$1048576,2,TRUE)</f>
        <v>21.63</v>
      </c>
    </row>
    <row r="387" spans="1:8" x14ac:dyDescent="0.3">
      <c r="A387" s="1">
        <f>+'Reuters data'!B388</f>
        <v>40929</v>
      </c>
      <c r="B387" s="3">
        <f t="shared" si="5"/>
        <v>1</v>
      </c>
      <c r="C387">
        <f>+'Reuters data'!C388</f>
        <v>73.13</v>
      </c>
      <c r="D387">
        <f>+VLOOKUP(A387,'Reuters data'!$E$3:$F$1048576,2,TRUE)/VLOOKUP(Train_Data!A387,'Reuters data'!$M$3:$N$1048576,2)</f>
        <v>84.919223931359667</v>
      </c>
      <c r="E387">
        <f>+VLOOKUP(A387,'Reuters data'!$E$3:$G$1048576,3,TRUE)</f>
        <v>109.73110091743122</v>
      </c>
      <c r="F387" s="2">
        <f>+VLOOKUP(A387,'Reuters data'!$Q$4:$R$1048576,2,TRUE)</f>
        <v>105.8</v>
      </c>
      <c r="G387">
        <f>+VLOOKUP(A387,'Reuters data'!$U$4:$V$1048576,2,TRUE)</f>
        <v>7.02</v>
      </c>
      <c r="H387">
        <f>+VLOOKUP(A387,'Reuters data'!$Y$4:$Z$1048576,2,TRUE)</f>
        <v>21.65</v>
      </c>
    </row>
    <row r="388" spans="1:8" x14ac:dyDescent="0.3">
      <c r="A388" s="1">
        <f>+'Reuters data'!B389</f>
        <v>40930</v>
      </c>
      <c r="B388" s="3">
        <f t="shared" ref="B388:B451" si="6">+MONTH(A388)</f>
        <v>1</v>
      </c>
      <c r="C388">
        <f>+'Reuters data'!C389</f>
        <v>72.89</v>
      </c>
      <c r="D388">
        <f>+VLOOKUP(A388,'Reuters data'!$E$3:$F$1048576,2,TRUE)/VLOOKUP(Train_Data!A388,'Reuters data'!$M$3:$N$1048576,2)</f>
        <v>84.919223931359667</v>
      </c>
      <c r="E388">
        <f>+VLOOKUP(A388,'Reuters data'!$E$3:$G$1048576,3,TRUE)</f>
        <v>109.73110091743122</v>
      </c>
      <c r="F388" s="2">
        <f>+VLOOKUP(A388,'Reuters data'!$Q$4:$R$1048576,2,TRUE)</f>
        <v>105.8</v>
      </c>
      <c r="G388">
        <f>+VLOOKUP(A388,'Reuters data'!$U$4:$V$1048576,2,TRUE)</f>
        <v>7.02</v>
      </c>
      <c r="H388">
        <f>+VLOOKUP(A388,'Reuters data'!$Y$4:$Z$1048576,2,TRUE)</f>
        <v>21.65</v>
      </c>
    </row>
    <row r="389" spans="1:8" x14ac:dyDescent="0.3">
      <c r="A389" s="1">
        <f>+'Reuters data'!B390</f>
        <v>40931</v>
      </c>
      <c r="B389" s="3">
        <f t="shared" si="6"/>
        <v>1</v>
      </c>
      <c r="C389">
        <f>+'Reuters data'!C390</f>
        <v>72.510000000000005</v>
      </c>
      <c r="D389">
        <f>+VLOOKUP(A389,'Reuters data'!$E$3:$F$1048576,2,TRUE)/VLOOKUP(Train_Data!A389,'Reuters data'!$M$3:$N$1048576,2)</f>
        <v>84.878722750997852</v>
      </c>
      <c r="E389">
        <f>+VLOOKUP(A389,'Reuters data'!$E$3:$G$1048576,3,TRUE)</f>
        <v>109.74908256880735</v>
      </c>
      <c r="F389" s="2">
        <f>+VLOOKUP(A389,'Reuters data'!$Q$4:$R$1048576,2,TRUE)</f>
        <v>104.25</v>
      </c>
      <c r="G389">
        <f>+VLOOKUP(A389,'Reuters data'!$U$4:$V$1048576,2,TRUE)</f>
        <v>6.86</v>
      </c>
      <c r="H389">
        <f>+VLOOKUP(A389,'Reuters data'!$Y$4:$Z$1048576,2,TRUE)</f>
        <v>22</v>
      </c>
    </row>
    <row r="390" spans="1:8" x14ac:dyDescent="0.3">
      <c r="A390" s="1">
        <f>+'Reuters data'!B391</f>
        <v>40932</v>
      </c>
      <c r="B390" s="3">
        <f t="shared" si="6"/>
        <v>1</v>
      </c>
      <c r="C390">
        <f>+'Reuters data'!C391</f>
        <v>72.05</v>
      </c>
      <c r="D390">
        <f>+VLOOKUP(A390,'Reuters data'!$E$3:$F$1048576,2,TRUE)/VLOOKUP(Train_Data!A390,'Reuters data'!$M$3:$N$1048576,2)</f>
        <v>84.501958374932798</v>
      </c>
      <c r="E390">
        <f>+VLOOKUP(A390,'Reuters data'!$E$3:$G$1048576,3,TRUE)</f>
        <v>109.7644036697248</v>
      </c>
      <c r="F390" s="2">
        <f>+VLOOKUP(A390,'Reuters data'!$Q$4:$R$1048576,2,TRUE)</f>
        <v>104.5</v>
      </c>
      <c r="G390">
        <f>+VLOOKUP(A390,'Reuters data'!$U$4:$V$1048576,2,TRUE)</f>
        <v>7.26</v>
      </c>
      <c r="H390">
        <f>+VLOOKUP(A390,'Reuters data'!$Y$4:$Z$1048576,2,TRUE)</f>
        <v>22.02</v>
      </c>
    </row>
    <row r="391" spans="1:8" x14ac:dyDescent="0.3">
      <c r="A391" s="1">
        <f>+'Reuters data'!B392</f>
        <v>40933</v>
      </c>
      <c r="B391" s="3">
        <f t="shared" si="6"/>
        <v>1</v>
      </c>
      <c r="C391">
        <f>+'Reuters data'!C392</f>
        <v>71.62</v>
      </c>
      <c r="D391">
        <f>+VLOOKUP(A391,'Reuters data'!$E$3:$F$1048576,2,TRUE)/VLOOKUP(Train_Data!A391,'Reuters data'!$M$3:$N$1048576,2)</f>
        <v>83.766877717598604</v>
      </c>
      <c r="E391">
        <f>+VLOOKUP(A391,'Reuters data'!$E$3:$G$1048576,3,TRUE)</f>
        <v>109.76899082568811</v>
      </c>
      <c r="F391" s="2">
        <f>+VLOOKUP(A391,'Reuters data'!$Q$4:$R$1048576,2,TRUE)</f>
        <v>105</v>
      </c>
      <c r="G391">
        <f>+VLOOKUP(A391,'Reuters data'!$U$4:$V$1048576,2,TRUE)</f>
        <v>7.33</v>
      </c>
      <c r="H391">
        <f>+VLOOKUP(A391,'Reuters data'!$Y$4:$Z$1048576,2,TRUE)</f>
        <v>22.08</v>
      </c>
    </row>
    <row r="392" spans="1:8" x14ac:dyDescent="0.3">
      <c r="A392" s="1">
        <f>+'Reuters data'!B393</f>
        <v>40934</v>
      </c>
      <c r="B392" s="3">
        <f t="shared" si="6"/>
        <v>1</v>
      </c>
      <c r="C392">
        <f>+'Reuters data'!C393</f>
        <v>71.150000000000006</v>
      </c>
      <c r="D392">
        <f>+VLOOKUP(A392,'Reuters data'!$E$3:$F$1048576,2,TRUE)/VLOOKUP(Train_Data!A392,'Reuters data'!$M$3:$N$1048576,2)</f>
        <v>84.591891272810571</v>
      </c>
      <c r="E392">
        <f>+VLOOKUP(A392,'Reuters data'!$E$3:$G$1048576,3,TRUE)</f>
        <v>109.77486238532114</v>
      </c>
      <c r="F392" s="2">
        <f>+VLOOKUP(A392,'Reuters data'!$Q$4:$R$1048576,2,TRUE)</f>
        <v>105</v>
      </c>
      <c r="G392">
        <f>+VLOOKUP(A392,'Reuters data'!$U$4:$V$1048576,2,TRUE)</f>
        <v>7.49</v>
      </c>
      <c r="H392">
        <f>+VLOOKUP(A392,'Reuters data'!$Y$4:$Z$1048576,2,TRUE)</f>
        <v>21.75</v>
      </c>
    </row>
    <row r="393" spans="1:8" x14ac:dyDescent="0.3">
      <c r="A393" s="1">
        <f>+'Reuters data'!B394</f>
        <v>40935</v>
      </c>
      <c r="B393" s="3">
        <f t="shared" si="6"/>
        <v>1</v>
      </c>
      <c r="C393">
        <f>+'Reuters data'!C394</f>
        <v>70.680000000000007</v>
      </c>
      <c r="D393">
        <f>+VLOOKUP(A393,'Reuters data'!$E$3:$F$1048576,2,TRUE)/VLOOKUP(Train_Data!A393,'Reuters data'!$M$3:$N$1048576,2)</f>
        <v>84.286146400483958</v>
      </c>
      <c r="E393">
        <f>+VLOOKUP(A393,'Reuters data'!$E$3:$G$1048576,3,TRUE)</f>
        <v>109.78256880733947</v>
      </c>
      <c r="F393" s="2">
        <f>+VLOOKUP(A393,'Reuters data'!$Q$4:$R$1048576,2,TRUE)</f>
        <v>106</v>
      </c>
      <c r="G393">
        <f>+VLOOKUP(A393,'Reuters data'!$U$4:$V$1048576,2,TRUE)</f>
        <v>7.97</v>
      </c>
      <c r="H393">
        <f>+VLOOKUP(A393,'Reuters data'!$Y$4:$Z$1048576,2,TRUE)</f>
        <v>22.83</v>
      </c>
    </row>
    <row r="394" spans="1:8" x14ac:dyDescent="0.3">
      <c r="A394" s="1">
        <f>+'Reuters data'!B395</f>
        <v>40936</v>
      </c>
      <c r="B394" s="3">
        <f t="shared" si="6"/>
        <v>1</v>
      </c>
      <c r="C394">
        <f>+'Reuters data'!C395</f>
        <v>70.28</v>
      </c>
      <c r="D394">
        <f>+VLOOKUP(A394,'Reuters data'!$E$3:$F$1048576,2,TRUE)/VLOOKUP(Train_Data!A394,'Reuters data'!$M$3:$N$1048576,2)</f>
        <v>84.286146400483958</v>
      </c>
      <c r="E394">
        <f>+VLOOKUP(A394,'Reuters data'!$E$3:$G$1048576,3,TRUE)</f>
        <v>109.78256880733947</v>
      </c>
      <c r="F394" s="2">
        <f>+VLOOKUP(A394,'Reuters data'!$Q$4:$R$1048576,2,TRUE)</f>
        <v>106</v>
      </c>
      <c r="G394">
        <f>+VLOOKUP(A394,'Reuters data'!$U$4:$V$1048576,2,TRUE)</f>
        <v>7.97</v>
      </c>
      <c r="H394">
        <f>+VLOOKUP(A394,'Reuters data'!$Y$4:$Z$1048576,2,TRUE)</f>
        <v>22.85</v>
      </c>
    </row>
    <row r="395" spans="1:8" x14ac:dyDescent="0.3">
      <c r="A395" s="1">
        <f>+'Reuters data'!B396</f>
        <v>40937</v>
      </c>
      <c r="B395" s="3">
        <f t="shared" si="6"/>
        <v>1</v>
      </c>
      <c r="C395">
        <f>+'Reuters data'!C396</f>
        <v>69.88</v>
      </c>
      <c r="D395">
        <f>+VLOOKUP(A395,'Reuters data'!$E$3:$F$1048576,2,TRUE)/VLOOKUP(Train_Data!A395,'Reuters data'!$M$3:$N$1048576,2)</f>
        <v>84.286146400483958</v>
      </c>
      <c r="E395">
        <f>+VLOOKUP(A395,'Reuters data'!$E$3:$G$1048576,3,TRUE)</f>
        <v>109.78256880733947</v>
      </c>
      <c r="F395" s="2">
        <f>+VLOOKUP(A395,'Reuters data'!$Q$4:$R$1048576,2,TRUE)</f>
        <v>106</v>
      </c>
      <c r="G395">
        <f>+VLOOKUP(A395,'Reuters data'!$U$4:$V$1048576,2,TRUE)</f>
        <v>7.97</v>
      </c>
      <c r="H395">
        <f>+VLOOKUP(A395,'Reuters data'!$Y$4:$Z$1048576,2,TRUE)</f>
        <v>22.85</v>
      </c>
    </row>
    <row r="396" spans="1:8" x14ac:dyDescent="0.3">
      <c r="A396" s="1">
        <f>+'Reuters data'!B397</f>
        <v>40938</v>
      </c>
      <c r="B396" s="3">
        <f t="shared" si="6"/>
        <v>1</v>
      </c>
      <c r="C396">
        <f>+'Reuters data'!C397</f>
        <v>69.27</v>
      </c>
      <c r="D396">
        <f>+VLOOKUP(A396,'Reuters data'!$E$3:$F$1048576,2,TRUE)/VLOOKUP(Train_Data!A396,'Reuters data'!$M$3:$N$1048576,2)</f>
        <v>84.38095238095238</v>
      </c>
      <c r="E396">
        <f>+VLOOKUP(A396,'Reuters data'!$E$3:$G$1048576,3,TRUE)</f>
        <v>109.77697247706425</v>
      </c>
      <c r="F396" s="2">
        <f>+VLOOKUP(A396,'Reuters data'!$Q$4:$R$1048576,2,TRUE)</f>
        <v>105.5</v>
      </c>
      <c r="G396">
        <f>+VLOOKUP(A396,'Reuters data'!$U$4:$V$1048576,2,TRUE)</f>
        <v>7.55</v>
      </c>
      <c r="H396">
        <f>+VLOOKUP(A396,'Reuters data'!$Y$4:$Z$1048576,2,TRUE)</f>
        <v>24.1</v>
      </c>
    </row>
    <row r="397" spans="1:8" x14ac:dyDescent="0.3">
      <c r="A397" s="1">
        <f>+'Reuters data'!B398</f>
        <v>40939</v>
      </c>
      <c r="B397" s="3">
        <f t="shared" si="6"/>
        <v>1</v>
      </c>
      <c r="C397">
        <f>+'Reuters data'!C398</f>
        <v>68.47</v>
      </c>
      <c r="D397">
        <f>+VLOOKUP(A397,'Reuters data'!$E$3:$F$1048576,2,TRUE)/VLOOKUP(Train_Data!A397,'Reuters data'!$M$3:$N$1048576,2)</f>
        <v>84.860070347147882</v>
      </c>
      <c r="E397">
        <f>+VLOOKUP(A397,'Reuters data'!$E$3:$G$1048576,3,TRUE)</f>
        <v>109.76871559633028</v>
      </c>
      <c r="F397" s="2">
        <f>+VLOOKUP(A397,'Reuters data'!$Q$4:$R$1048576,2,TRUE)</f>
        <v>103</v>
      </c>
      <c r="G397">
        <f>+VLOOKUP(A397,'Reuters data'!$U$4:$V$1048576,2,TRUE)</f>
        <v>7.84</v>
      </c>
      <c r="H397">
        <f>+VLOOKUP(A397,'Reuters data'!$Y$4:$Z$1048576,2,TRUE)</f>
        <v>24.05</v>
      </c>
    </row>
    <row r="398" spans="1:8" x14ac:dyDescent="0.3">
      <c r="A398" s="1">
        <f>+'Reuters data'!B399</f>
        <v>40940</v>
      </c>
      <c r="B398" s="3">
        <f t="shared" si="6"/>
        <v>2</v>
      </c>
      <c r="C398">
        <f>+'Reuters data'!C399</f>
        <v>67.61</v>
      </c>
      <c r="D398">
        <f>+VLOOKUP(A398,'Reuters data'!$E$3:$F$1048576,2,TRUE)/VLOOKUP(Train_Data!A398,'Reuters data'!$M$3:$N$1048576,2)</f>
        <v>84.78492172062623</v>
      </c>
      <c r="E398">
        <f>+VLOOKUP(A398,'Reuters data'!$E$3:$G$1048576,3,TRUE)</f>
        <v>109.74614678899083</v>
      </c>
      <c r="F398" s="2">
        <f>+VLOOKUP(A398,'Reuters data'!$Q$4:$R$1048576,2,TRUE)</f>
        <v>102.5</v>
      </c>
      <c r="G398">
        <f>+VLOOKUP(A398,'Reuters data'!$U$4:$V$1048576,2,TRUE)</f>
        <v>8.26</v>
      </c>
      <c r="H398">
        <f>+VLOOKUP(A398,'Reuters data'!$Y$4:$Z$1048576,2,TRUE)</f>
        <v>25.7</v>
      </c>
    </row>
    <row r="399" spans="1:8" x14ac:dyDescent="0.3">
      <c r="A399" s="1">
        <f>+'Reuters data'!B400</f>
        <v>40941</v>
      </c>
      <c r="B399" s="3">
        <f t="shared" si="6"/>
        <v>2</v>
      </c>
      <c r="C399">
        <f>+'Reuters data'!C400</f>
        <v>66.64</v>
      </c>
      <c r="D399">
        <f>+VLOOKUP(A399,'Reuters data'!$E$3:$F$1048576,2,TRUE)/VLOOKUP(Train_Data!A399,'Reuters data'!$M$3:$N$1048576,2)</f>
        <v>85.256751616584253</v>
      </c>
      <c r="E399">
        <f>+VLOOKUP(A399,'Reuters data'!$E$3:$G$1048576,3,TRUE)</f>
        <v>109.72064220183485</v>
      </c>
      <c r="F399" s="2">
        <f>+VLOOKUP(A399,'Reuters data'!$Q$4:$R$1048576,2,TRUE)</f>
        <v>103.5</v>
      </c>
      <c r="G399">
        <f>+VLOOKUP(A399,'Reuters data'!$U$4:$V$1048576,2,TRUE)</f>
        <v>8.5299999999999994</v>
      </c>
      <c r="H399">
        <f>+VLOOKUP(A399,'Reuters data'!$Y$4:$Z$1048576,2,TRUE)</f>
        <v>26.6</v>
      </c>
    </row>
    <row r="400" spans="1:8" x14ac:dyDescent="0.3">
      <c r="A400" s="1">
        <f>+'Reuters data'!B401</f>
        <v>40942</v>
      </c>
      <c r="B400" s="3">
        <f t="shared" si="6"/>
        <v>2</v>
      </c>
      <c r="C400">
        <f>+'Reuters data'!C401</f>
        <v>65.599999999999994</v>
      </c>
      <c r="D400">
        <f>+VLOOKUP(A400,'Reuters data'!$E$3:$F$1048576,2,TRUE)/VLOOKUP(Train_Data!A400,'Reuters data'!$M$3:$N$1048576,2)</f>
        <v>87.179487179487182</v>
      </c>
      <c r="E400">
        <f>+VLOOKUP(A400,'Reuters data'!$E$3:$G$1048576,3,TRUE)</f>
        <v>109.72330275229358</v>
      </c>
      <c r="F400" s="2">
        <f>+VLOOKUP(A400,'Reuters data'!$Q$4:$R$1048576,2,TRUE)</f>
        <v>103</v>
      </c>
      <c r="G400">
        <f>+VLOOKUP(A400,'Reuters data'!$U$4:$V$1048576,2,TRUE)</f>
        <v>8.2899999999999991</v>
      </c>
      <c r="H400">
        <f>+VLOOKUP(A400,'Reuters data'!$Y$4:$Z$1048576,2,TRUE)</f>
        <v>30.05</v>
      </c>
    </row>
    <row r="401" spans="1:8" x14ac:dyDescent="0.3">
      <c r="A401" s="1">
        <f>+'Reuters data'!B402</f>
        <v>40943</v>
      </c>
      <c r="B401" s="3">
        <f t="shared" si="6"/>
        <v>2</v>
      </c>
      <c r="C401">
        <f>+'Reuters data'!C402</f>
        <v>64.569999999999993</v>
      </c>
      <c r="D401">
        <f>+VLOOKUP(A401,'Reuters data'!$E$3:$F$1048576,2,TRUE)/VLOOKUP(Train_Data!A401,'Reuters data'!$M$3:$N$1048576,2)</f>
        <v>87.179487179487182</v>
      </c>
      <c r="E401">
        <f>+VLOOKUP(A401,'Reuters data'!$E$3:$G$1048576,3,TRUE)</f>
        <v>109.72330275229358</v>
      </c>
      <c r="F401" s="2">
        <f>+VLOOKUP(A401,'Reuters data'!$Q$4:$R$1048576,2,TRUE)</f>
        <v>103</v>
      </c>
      <c r="G401">
        <f>+VLOOKUP(A401,'Reuters data'!$U$4:$V$1048576,2,TRUE)</f>
        <v>8.2899999999999991</v>
      </c>
      <c r="H401">
        <f>+VLOOKUP(A401,'Reuters data'!$Y$4:$Z$1048576,2,TRUE)</f>
        <v>30</v>
      </c>
    </row>
    <row r="402" spans="1:8" x14ac:dyDescent="0.3">
      <c r="A402" s="1">
        <f>+'Reuters data'!B403</f>
        <v>40944</v>
      </c>
      <c r="B402" s="3">
        <f t="shared" si="6"/>
        <v>2</v>
      </c>
      <c r="C402">
        <f>+'Reuters data'!C403</f>
        <v>63.62</v>
      </c>
      <c r="D402">
        <f>+VLOOKUP(A402,'Reuters data'!$E$3:$F$1048576,2,TRUE)/VLOOKUP(Train_Data!A402,'Reuters data'!$M$3:$N$1048576,2)</f>
        <v>87.179487179487182</v>
      </c>
      <c r="E402">
        <f>+VLOOKUP(A402,'Reuters data'!$E$3:$G$1048576,3,TRUE)</f>
        <v>109.72330275229358</v>
      </c>
      <c r="F402" s="2">
        <f>+VLOOKUP(A402,'Reuters data'!$Q$4:$R$1048576,2,TRUE)</f>
        <v>103</v>
      </c>
      <c r="G402">
        <f>+VLOOKUP(A402,'Reuters data'!$U$4:$V$1048576,2,TRUE)</f>
        <v>8.2899999999999991</v>
      </c>
      <c r="H402">
        <f>+VLOOKUP(A402,'Reuters data'!$Y$4:$Z$1048576,2,TRUE)</f>
        <v>30</v>
      </c>
    </row>
    <row r="403" spans="1:8" x14ac:dyDescent="0.3">
      <c r="A403" s="1">
        <f>+'Reuters data'!B404</f>
        <v>40945</v>
      </c>
      <c r="B403" s="3">
        <f t="shared" si="6"/>
        <v>2</v>
      </c>
      <c r="C403">
        <f>+'Reuters data'!C404</f>
        <v>62.58</v>
      </c>
      <c r="D403">
        <f>+VLOOKUP(A403,'Reuters data'!$E$3:$F$1048576,2,TRUE)/VLOOKUP(Train_Data!A403,'Reuters data'!$M$3:$N$1048576,2)</f>
        <v>88.287259157718381</v>
      </c>
      <c r="E403">
        <f>+VLOOKUP(A403,'Reuters data'!$E$3:$G$1048576,3,TRUE)</f>
        <v>109.75633027522936</v>
      </c>
      <c r="F403" s="2">
        <f>+VLOOKUP(A403,'Reuters data'!$Q$4:$R$1048576,2,TRUE)</f>
        <v>102.5</v>
      </c>
      <c r="G403">
        <f>+VLOOKUP(A403,'Reuters data'!$U$4:$V$1048576,2,TRUE)</f>
        <v>8.49</v>
      </c>
      <c r="H403">
        <f>+VLOOKUP(A403,'Reuters data'!$Y$4:$Z$1048576,2,TRUE)</f>
        <v>35.5</v>
      </c>
    </row>
    <row r="404" spans="1:8" x14ac:dyDescent="0.3">
      <c r="A404" s="1">
        <f>+'Reuters data'!B405</f>
        <v>40946</v>
      </c>
      <c r="B404" s="3">
        <f t="shared" si="6"/>
        <v>2</v>
      </c>
      <c r="C404">
        <f>+'Reuters data'!C405</f>
        <v>61.51</v>
      </c>
      <c r="D404">
        <f>+VLOOKUP(A404,'Reuters data'!$E$3:$F$1048576,2,TRUE)/VLOOKUP(Train_Data!A404,'Reuters data'!$M$3:$N$1048576,2)</f>
        <v>87.628166465621234</v>
      </c>
      <c r="E404">
        <f>+VLOOKUP(A404,'Reuters data'!$E$3:$G$1048576,3,TRUE)</f>
        <v>109.81275229357799</v>
      </c>
      <c r="F404" s="2">
        <f>+VLOOKUP(A404,'Reuters data'!$Q$4:$R$1048576,2,TRUE)</f>
        <v>102.5</v>
      </c>
      <c r="G404">
        <f>+VLOOKUP(A404,'Reuters data'!$U$4:$V$1048576,2,TRUE)</f>
        <v>8.5299999999999994</v>
      </c>
      <c r="H404">
        <f>+VLOOKUP(A404,'Reuters data'!$Y$4:$Z$1048576,2,TRUE)</f>
        <v>37.75</v>
      </c>
    </row>
    <row r="405" spans="1:8" x14ac:dyDescent="0.3">
      <c r="A405" s="1">
        <f>+'Reuters data'!B406</f>
        <v>40947</v>
      </c>
      <c r="B405" s="3">
        <f t="shared" si="6"/>
        <v>2</v>
      </c>
      <c r="C405">
        <f>+'Reuters data'!C406</f>
        <v>60.48</v>
      </c>
      <c r="D405">
        <f>+VLOOKUP(A405,'Reuters data'!$E$3:$F$1048576,2,TRUE)/VLOOKUP(Train_Data!A405,'Reuters data'!$M$3:$N$1048576,2)</f>
        <v>88.406125066002858</v>
      </c>
      <c r="E405">
        <f>+VLOOKUP(A405,'Reuters data'!$E$3:$G$1048576,3,TRUE)</f>
        <v>109.85229357798167</v>
      </c>
      <c r="F405" s="2">
        <f>+VLOOKUP(A405,'Reuters data'!$Q$4:$R$1048576,2,TRUE)</f>
        <v>101</v>
      </c>
      <c r="G405">
        <f>+VLOOKUP(A405,'Reuters data'!$U$4:$V$1048576,2,TRUE)</f>
        <v>8.1199999999999992</v>
      </c>
      <c r="H405">
        <f>+VLOOKUP(A405,'Reuters data'!$Y$4:$Z$1048576,2,TRUE)</f>
        <v>26.5</v>
      </c>
    </row>
    <row r="406" spans="1:8" x14ac:dyDescent="0.3">
      <c r="A406" s="1">
        <f>+'Reuters data'!B407</f>
        <v>40948</v>
      </c>
      <c r="B406" s="3">
        <f t="shared" si="6"/>
        <v>2</v>
      </c>
      <c r="C406">
        <f>+'Reuters data'!C407</f>
        <v>59.47</v>
      </c>
      <c r="D406">
        <f>+VLOOKUP(A406,'Reuters data'!$E$3:$F$1048576,2,TRUE)/VLOOKUP(Train_Data!A406,'Reuters data'!$M$3:$N$1048576,2)</f>
        <v>89.292974926586851</v>
      </c>
      <c r="E406">
        <f>+VLOOKUP(A406,'Reuters data'!$E$3:$G$1048576,3,TRUE)</f>
        <v>109.8778899082569</v>
      </c>
      <c r="F406" s="2">
        <f>+VLOOKUP(A406,'Reuters data'!$Q$4:$R$1048576,2,TRUE)</f>
        <v>100.75</v>
      </c>
      <c r="G406">
        <f>+VLOOKUP(A406,'Reuters data'!$U$4:$V$1048576,2,TRUE)</f>
        <v>7.79</v>
      </c>
      <c r="H406">
        <f>+VLOOKUP(A406,'Reuters data'!$Y$4:$Z$1048576,2,TRUE)</f>
        <v>30.2</v>
      </c>
    </row>
    <row r="407" spans="1:8" x14ac:dyDescent="0.3">
      <c r="A407" s="1">
        <f>+'Reuters data'!B408</f>
        <v>40949</v>
      </c>
      <c r="B407" s="3">
        <f t="shared" si="6"/>
        <v>2</v>
      </c>
      <c r="C407">
        <f>+'Reuters data'!C408</f>
        <v>58.5</v>
      </c>
      <c r="D407">
        <f>+VLOOKUP(A407,'Reuters data'!$E$3:$F$1048576,2,TRUE)/VLOOKUP(Train_Data!A407,'Reuters data'!$M$3:$N$1048576,2)</f>
        <v>89.053366734988245</v>
      </c>
      <c r="E407">
        <f>+VLOOKUP(A407,'Reuters data'!$E$3:$G$1048576,3,TRUE)</f>
        <v>109.90321100917434</v>
      </c>
      <c r="F407" s="2">
        <f>+VLOOKUP(A407,'Reuters data'!$Q$4:$R$1048576,2,TRUE)</f>
        <v>99.25</v>
      </c>
      <c r="G407">
        <f>+VLOOKUP(A407,'Reuters data'!$U$4:$V$1048576,2,TRUE)</f>
        <v>7.71</v>
      </c>
      <c r="H407">
        <f>+VLOOKUP(A407,'Reuters data'!$Y$4:$Z$1048576,2,TRUE)</f>
        <v>28.5</v>
      </c>
    </row>
    <row r="408" spans="1:8" x14ac:dyDescent="0.3">
      <c r="A408" s="1">
        <f>+'Reuters data'!B409</f>
        <v>40950</v>
      </c>
      <c r="B408" s="3">
        <f t="shared" si="6"/>
        <v>2</v>
      </c>
      <c r="C408">
        <f>+'Reuters data'!C409</f>
        <v>57.62</v>
      </c>
      <c r="D408">
        <f>+VLOOKUP(A408,'Reuters data'!$E$3:$F$1048576,2,TRUE)/VLOOKUP(Train_Data!A408,'Reuters data'!$M$3:$N$1048576,2)</f>
        <v>89.053366734988245</v>
      </c>
      <c r="E408">
        <f>+VLOOKUP(A408,'Reuters data'!$E$3:$G$1048576,3,TRUE)</f>
        <v>109.90321100917434</v>
      </c>
      <c r="F408" s="2">
        <f>+VLOOKUP(A408,'Reuters data'!$Q$4:$R$1048576,2,TRUE)</f>
        <v>99.25</v>
      </c>
      <c r="G408">
        <f>+VLOOKUP(A408,'Reuters data'!$U$4:$V$1048576,2,TRUE)</f>
        <v>7.71</v>
      </c>
      <c r="H408">
        <f>+VLOOKUP(A408,'Reuters data'!$Y$4:$Z$1048576,2,TRUE)</f>
        <v>28</v>
      </c>
    </row>
    <row r="409" spans="1:8" x14ac:dyDescent="0.3">
      <c r="A409" s="1">
        <f>+'Reuters data'!B410</f>
        <v>40951</v>
      </c>
      <c r="B409" s="3">
        <f t="shared" si="6"/>
        <v>2</v>
      </c>
      <c r="C409">
        <f>+'Reuters data'!C410</f>
        <v>56.79</v>
      </c>
      <c r="D409">
        <f>+VLOOKUP(A409,'Reuters data'!$E$3:$F$1048576,2,TRUE)/VLOOKUP(Train_Data!A409,'Reuters data'!$M$3:$N$1048576,2)</f>
        <v>89.053366734988245</v>
      </c>
      <c r="E409">
        <f>+VLOOKUP(A409,'Reuters data'!$E$3:$G$1048576,3,TRUE)</f>
        <v>109.90321100917434</v>
      </c>
      <c r="F409" s="2">
        <f>+VLOOKUP(A409,'Reuters data'!$Q$4:$R$1048576,2,TRUE)</f>
        <v>99.25</v>
      </c>
      <c r="G409">
        <f>+VLOOKUP(A409,'Reuters data'!$U$4:$V$1048576,2,TRUE)</f>
        <v>7.71</v>
      </c>
      <c r="H409">
        <f>+VLOOKUP(A409,'Reuters data'!$Y$4:$Z$1048576,2,TRUE)</f>
        <v>28</v>
      </c>
    </row>
    <row r="410" spans="1:8" x14ac:dyDescent="0.3">
      <c r="A410" s="1">
        <f>+'Reuters data'!B411</f>
        <v>40952</v>
      </c>
      <c r="B410" s="3">
        <f t="shared" si="6"/>
        <v>2</v>
      </c>
      <c r="C410">
        <f>+'Reuters data'!C411</f>
        <v>55.87</v>
      </c>
      <c r="D410">
        <f>+VLOOKUP(A410,'Reuters data'!$E$3:$F$1048576,2,TRUE)/VLOOKUP(Train_Data!A410,'Reuters data'!$M$3:$N$1048576,2)</f>
        <v>89.388311983627688</v>
      </c>
      <c r="E410">
        <f>+VLOOKUP(A410,'Reuters data'!$E$3:$G$1048576,3,TRUE)</f>
        <v>109.95055045871563</v>
      </c>
      <c r="F410" s="2">
        <f>+VLOOKUP(A410,'Reuters data'!$Q$4:$R$1048576,2,TRUE)</f>
        <v>98.5</v>
      </c>
      <c r="G410">
        <f>+VLOOKUP(A410,'Reuters data'!$U$4:$V$1048576,2,TRUE)</f>
        <v>7.46</v>
      </c>
      <c r="H410">
        <f>+VLOOKUP(A410,'Reuters data'!$Y$4:$Z$1048576,2,TRUE)</f>
        <v>23.27</v>
      </c>
    </row>
    <row r="411" spans="1:8" x14ac:dyDescent="0.3">
      <c r="A411" s="1">
        <f>+'Reuters data'!B412</f>
        <v>40953</v>
      </c>
      <c r="B411" s="3">
        <f t="shared" si="6"/>
        <v>2</v>
      </c>
      <c r="C411">
        <f>+'Reuters data'!C412</f>
        <v>55.13</v>
      </c>
      <c r="D411">
        <f>+VLOOKUP(A411,'Reuters data'!$E$3:$F$1048576,2,TRUE)/VLOOKUP(Train_Data!A411,'Reuters data'!$M$3:$N$1048576,2)</f>
        <v>90.074706510138739</v>
      </c>
      <c r="E411">
        <f>+VLOOKUP(A411,'Reuters data'!$E$3:$G$1048576,3,TRUE)</f>
        <v>110.00477064220188</v>
      </c>
      <c r="F411" s="2">
        <f>+VLOOKUP(A411,'Reuters data'!$Q$4:$R$1048576,2,TRUE)</f>
        <v>98.65</v>
      </c>
      <c r="G411">
        <f>+VLOOKUP(A411,'Reuters data'!$U$4:$V$1048576,2,TRUE)</f>
        <v>7.89</v>
      </c>
      <c r="H411">
        <f>+VLOOKUP(A411,'Reuters data'!$Y$4:$Z$1048576,2,TRUE)</f>
        <v>23.35</v>
      </c>
    </row>
    <row r="412" spans="1:8" x14ac:dyDescent="0.3">
      <c r="A412" s="1">
        <f>+'Reuters data'!B413</f>
        <v>40954</v>
      </c>
      <c r="B412" s="3">
        <f t="shared" si="6"/>
        <v>2</v>
      </c>
      <c r="C412">
        <f>+'Reuters data'!C413</f>
        <v>54.56</v>
      </c>
      <c r="D412">
        <f>+VLOOKUP(A412,'Reuters data'!$E$3:$F$1048576,2,TRUE)/VLOOKUP(Train_Data!A412,'Reuters data'!$M$3:$N$1048576,2)</f>
        <v>90.994644223412408</v>
      </c>
      <c r="E412">
        <f>+VLOOKUP(A412,'Reuters data'!$E$3:$G$1048576,3,TRUE)</f>
        <v>110.06935779816517</v>
      </c>
      <c r="F412" s="2">
        <f>+VLOOKUP(A412,'Reuters data'!$Q$4:$R$1048576,2,TRUE)</f>
        <v>99</v>
      </c>
      <c r="G412">
        <f>+VLOOKUP(A412,'Reuters data'!$U$4:$V$1048576,2,TRUE)</f>
        <v>8.14</v>
      </c>
      <c r="H412">
        <f>+VLOOKUP(A412,'Reuters data'!$Y$4:$Z$1048576,2,TRUE)</f>
        <v>23.5</v>
      </c>
    </row>
    <row r="413" spans="1:8" x14ac:dyDescent="0.3">
      <c r="A413" s="1">
        <f>+'Reuters data'!B414</f>
        <v>40955</v>
      </c>
      <c r="B413" s="3">
        <f t="shared" si="6"/>
        <v>2</v>
      </c>
      <c r="C413">
        <f>+'Reuters data'!C414</f>
        <v>54.09</v>
      </c>
      <c r="D413">
        <f>+VLOOKUP(A413,'Reuters data'!$E$3:$F$1048576,2,TRUE)/VLOOKUP(Train_Data!A413,'Reuters data'!$M$3:$N$1048576,2)</f>
        <v>91.414871755841389</v>
      </c>
      <c r="E413">
        <f>+VLOOKUP(A413,'Reuters data'!$E$3:$G$1048576,3,TRUE)</f>
        <v>110.1400917431193</v>
      </c>
      <c r="F413" s="2">
        <f>+VLOOKUP(A413,'Reuters data'!$Q$4:$R$1048576,2,TRUE)</f>
        <v>99.65</v>
      </c>
      <c r="G413">
        <f>+VLOOKUP(A413,'Reuters data'!$U$4:$V$1048576,2,TRUE)</f>
        <v>8.77</v>
      </c>
      <c r="H413">
        <f>+VLOOKUP(A413,'Reuters data'!$Y$4:$Z$1048576,2,TRUE)</f>
        <v>23.8</v>
      </c>
    </row>
    <row r="414" spans="1:8" x14ac:dyDescent="0.3">
      <c r="A414" s="1">
        <f>+'Reuters data'!B415</f>
        <v>40956</v>
      </c>
      <c r="B414" s="3">
        <f t="shared" si="6"/>
        <v>2</v>
      </c>
      <c r="C414">
        <f>+'Reuters data'!C415</f>
        <v>53.73</v>
      </c>
      <c r="D414">
        <f>+VLOOKUP(A414,'Reuters data'!$E$3:$F$1048576,2,TRUE)/VLOOKUP(Train_Data!A414,'Reuters data'!$M$3:$N$1048576,2)</f>
        <v>90.928446505969134</v>
      </c>
      <c r="E414">
        <f>+VLOOKUP(A414,'Reuters data'!$E$3:$G$1048576,3,TRUE)</f>
        <v>110.17899082568813</v>
      </c>
      <c r="F414" s="2">
        <f>+VLOOKUP(A414,'Reuters data'!$Q$4:$R$1048576,2,TRUE)</f>
        <v>100.9</v>
      </c>
      <c r="G414">
        <f>+VLOOKUP(A414,'Reuters data'!$U$4:$V$1048576,2,TRUE)</f>
        <v>9.0399999999999991</v>
      </c>
      <c r="H414">
        <f>+VLOOKUP(A414,'Reuters data'!$Y$4:$Z$1048576,2,TRUE)</f>
        <v>23.5</v>
      </c>
    </row>
    <row r="415" spans="1:8" x14ac:dyDescent="0.3">
      <c r="A415" s="1">
        <f>+'Reuters data'!B416</f>
        <v>40957</v>
      </c>
      <c r="B415" s="3">
        <f t="shared" si="6"/>
        <v>2</v>
      </c>
      <c r="C415">
        <f>+'Reuters data'!C416</f>
        <v>53.51</v>
      </c>
      <c r="D415">
        <f>+VLOOKUP(A415,'Reuters data'!$E$3:$F$1048576,2,TRUE)/VLOOKUP(Train_Data!A415,'Reuters data'!$M$3:$N$1048576,2)</f>
        <v>90.928446505969134</v>
      </c>
      <c r="E415">
        <f>+VLOOKUP(A415,'Reuters data'!$E$3:$G$1048576,3,TRUE)</f>
        <v>110.17899082568813</v>
      </c>
      <c r="F415" s="2">
        <f>+VLOOKUP(A415,'Reuters data'!$Q$4:$R$1048576,2,TRUE)</f>
        <v>100.9</v>
      </c>
      <c r="G415">
        <f>+VLOOKUP(A415,'Reuters data'!$U$4:$V$1048576,2,TRUE)</f>
        <v>9.0399999999999991</v>
      </c>
      <c r="H415">
        <f>+VLOOKUP(A415,'Reuters data'!$Y$4:$Z$1048576,2,TRUE)</f>
        <v>23.5</v>
      </c>
    </row>
    <row r="416" spans="1:8" x14ac:dyDescent="0.3">
      <c r="A416" s="1">
        <f>+'Reuters data'!B417</f>
        <v>40958</v>
      </c>
      <c r="B416" s="3">
        <f t="shared" si="6"/>
        <v>2</v>
      </c>
      <c r="C416">
        <f>+'Reuters data'!C417</f>
        <v>53.3</v>
      </c>
      <c r="D416">
        <f>+VLOOKUP(A416,'Reuters data'!$E$3:$F$1048576,2,TRUE)/VLOOKUP(Train_Data!A416,'Reuters data'!$M$3:$N$1048576,2)</f>
        <v>90.928446505969134</v>
      </c>
      <c r="E416">
        <f>+VLOOKUP(A416,'Reuters data'!$E$3:$G$1048576,3,TRUE)</f>
        <v>110.17899082568813</v>
      </c>
      <c r="F416" s="2">
        <f>+VLOOKUP(A416,'Reuters data'!$Q$4:$R$1048576,2,TRUE)</f>
        <v>100.9</v>
      </c>
      <c r="G416">
        <f>+VLOOKUP(A416,'Reuters data'!$U$4:$V$1048576,2,TRUE)</f>
        <v>9.0399999999999991</v>
      </c>
      <c r="H416">
        <f>+VLOOKUP(A416,'Reuters data'!$Y$4:$Z$1048576,2,TRUE)</f>
        <v>23.5</v>
      </c>
    </row>
    <row r="417" spans="1:8" x14ac:dyDescent="0.3">
      <c r="A417" s="1">
        <f>+'Reuters data'!B418</f>
        <v>40959</v>
      </c>
      <c r="B417" s="3">
        <f t="shared" si="6"/>
        <v>2</v>
      </c>
      <c r="C417">
        <f>+'Reuters data'!C418</f>
        <v>52.86</v>
      </c>
      <c r="D417">
        <f>+VLOOKUP(A417,'Reuters data'!$E$3:$F$1048576,2,TRUE)/VLOOKUP(Train_Data!A417,'Reuters data'!$M$3:$N$1048576,2)</f>
        <v>90.679054309237856</v>
      </c>
      <c r="E417">
        <f>+VLOOKUP(A417,'Reuters data'!$E$3:$G$1048576,3,TRUE)</f>
        <v>110.25082568807343</v>
      </c>
      <c r="F417" s="2">
        <f>+VLOOKUP(A417,'Reuters data'!$Q$4:$R$1048576,2,TRUE)</f>
        <v>101.3</v>
      </c>
      <c r="G417">
        <f>+VLOOKUP(A417,'Reuters data'!$U$4:$V$1048576,2,TRUE)</f>
        <v>8.5399999999999991</v>
      </c>
      <c r="H417">
        <f>+VLOOKUP(A417,'Reuters data'!$Y$4:$Z$1048576,2,TRUE)</f>
        <v>23.17</v>
      </c>
    </row>
    <row r="418" spans="1:8" x14ac:dyDescent="0.3">
      <c r="A418" s="1">
        <f>+'Reuters data'!B419</f>
        <v>40960</v>
      </c>
      <c r="B418" s="3">
        <f t="shared" si="6"/>
        <v>2</v>
      </c>
      <c r="C418">
        <f>+'Reuters data'!C419</f>
        <v>52.47</v>
      </c>
      <c r="D418">
        <f>+VLOOKUP(A418,'Reuters data'!$E$3:$F$1048576,2,TRUE)/VLOOKUP(Train_Data!A418,'Reuters data'!$M$3:$N$1048576,2)</f>
        <v>91.895158244580401</v>
      </c>
      <c r="E418">
        <f>+VLOOKUP(A418,'Reuters data'!$E$3:$G$1048576,3,TRUE)</f>
        <v>110.36568807339454</v>
      </c>
      <c r="F418" s="2">
        <f>+VLOOKUP(A418,'Reuters data'!$Q$4:$R$1048576,2,TRUE)</f>
        <v>101</v>
      </c>
      <c r="G418">
        <f>+VLOOKUP(A418,'Reuters data'!$U$4:$V$1048576,2,TRUE)</f>
        <v>8.9600000000000009</v>
      </c>
      <c r="H418">
        <f>+VLOOKUP(A418,'Reuters data'!$Y$4:$Z$1048576,2,TRUE)</f>
        <v>23.55</v>
      </c>
    </row>
    <row r="419" spans="1:8" x14ac:dyDescent="0.3">
      <c r="A419" s="1">
        <f>+'Reuters data'!B420</f>
        <v>40961</v>
      </c>
      <c r="B419" s="3">
        <f t="shared" si="6"/>
        <v>2</v>
      </c>
      <c r="C419">
        <f>+'Reuters data'!C420</f>
        <v>52.15</v>
      </c>
      <c r="D419">
        <f>+VLOOKUP(A419,'Reuters data'!$E$3:$F$1048576,2,TRUE)/VLOOKUP(Train_Data!A419,'Reuters data'!$M$3:$N$1048576,2)</f>
        <v>92.803745374915053</v>
      </c>
      <c r="E419">
        <f>+VLOOKUP(A419,'Reuters data'!$E$3:$G$1048576,3,TRUE)</f>
        <v>110.47908256880739</v>
      </c>
      <c r="F419" s="2">
        <f>+VLOOKUP(A419,'Reuters data'!$Q$4:$R$1048576,2,TRUE)</f>
        <v>101.5</v>
      </c>
      <c r="G419">
        <f>+VLOOKUP(A419,'Reuters data'!$U$4:$V$1048576,2,TRUE)</f>
        <v>8.93</v>
      </c>
      <c r="H419">
        <f>+VLOOKUP(A419,'Reuters data'!$Y$4:$Z$1048576,2,TRUE)</f>
        <v>24.15</v>
      </c>
    </row>
    <row r="420" spans="1:8" x14ac:dyDescent="0.3">
      <c r="A420" s="1">
        <f>+'Reuters data'!B421</f>
        <v>40962</v>
      </c>
      <c r="B420" s="3">
        <f t="shared" si="6"/>
        <v>2</v>
      </c>
      <c r="C420">
        <f>+'Reuters data'!C421</f>
        <v>51.87</v>
      </c>
      <c r="D420">
        <f>+VLOOKUP(A420,'Reuters data'!$E$3:$F$1048576,2,TRUE)/VLOOKUP(Train_Data!A420,'Reuters data'!$M$3:$N$1048576,2)</f>
        <v>92.481484252263044</v>
      </c>
      <c r="E420">
        <f>+VLOOKUP(A420,'Reuters data'!$E$3:$G$1048576,3,TRUE)</f>
        <v>110.60073394495417</v>
      </c>
      <c r="F420" s="2">
        <f>+VLOOKUP(A420,'Reuters data'!$Q$4:$R$1048576,2,TRUE)</f>
        <v>101.85</v>
      </c>
      <c r="G420">
        <f>+VLOOKUP(A420,'Reuters data'!$U$4:$V$1048576,2,TRUE)</f>
        <v>8.6199999999999992</v>
      </c>
      <c r="H420">
        <f>+VLOOKUP(A420,'Reuters data'!$Y$4:$Z$1048576,2,TRUE)</f>
        <v>23.8</v>
      </c>
    </row>
    <row r="421" spans="1:8" x14ac:dyDescent="0.3">
      <c r="A421" s="1">
        <f>+'Reuters data'!B422</f>
        <v>40963</v>
      </c>
      <c r="B421" s="3">
        <f t="shared" si="6"/>
        <v>2</v>
      </c>
      <c r="C421">
        <f>+'Reuters data'!C422</f>
        <v>51.67</v>
      </c>
      <c r="D421">
        <f>+VLOOKUP(A421,'Reuters data'!$E$3:$F$1048576,2,TRUE)/VLOOKUP(Train_Data!A421,'Reuters data'!$M$3:$N$1048576,2)</f>
        <v>93.258510480154598</v>
      </c>
      <c r="E421">
        <f>+VLOOKUP(A421,'Reuters data'!$E$3:$G$1048576,3,TRUE)</f>
        <v>110.78403669724773</v>
      </c>
      <c r="F421" s="2">
        <f>+VLOOKUP(A421,'Reuters data'!$Q$4:$R$1048576,2,TRUE)</f>
        <v>100.7</v>
      </c>
      <c r="G421">
        <f>+VLOOKUP(A421,'Reuters data'!$U$4:$V$1048576,2,TRUE)</f>
        <v>9.19</v>
      </c>
      <c r="H421">
        <f>+VLOOKUP(A421,'Reuters data'!$Y$4:$Z$1048576,2,TRUE)</f>
        <v>23.8</v>
      </c>
    </row>
    <row r="422" spans="1:8" x14ac:dyDescent="0.3">
      <c r="A422" s="1">
        <f>+'Reuters data'!B423</f>
        <v>40964</v>
      </c>
      <c r="B422" s="3">
        <f t="shared" si="6"/>
        <v>2</v>
      </c>
      <c r="C422">
        <f>+'Reuters data'!C423</f>
        <v>51.59</v>
      </c>
      <c r="D422">
        <f>+VLOOKUP(A422,'Reuters data'!$E$3:$F$1048576,2,TRUE)/VLOOKUP(Train_Data!A422,'Reuters data'!$M$3:$N$1048576,2)</f>
        <v>93.258510480154598</v>
      </c>
      <c r="E422">
        <f>+VLOOKUP(A422,'Reuters data'!$E$3:$G$1048576,3,TRUE)</f>
        <v>110.78403669724773</v>
      </c>
      <c r="F422" s="2">
        <f>+VLOOKUP(A422,'Reuters data'!$Q$4:$R$1048576,2,TRUE)</f>
        <v>100.7</v>
      </c>
      <c r="G422">
        <f>+VLOOKUP(A422,'Reuters data'!$U$4:$V$1048576,2,TRUE)</f>
        <v>9.19</v>
      </c>
      <c r="H422">
        <f>+VLOOKUP(A422,'Reuters data'!$Y$4:$Z$1048576,2,TRUE)</f>
        <v>23.95</v>
      </c>
    </row>
    <row r="423" spans="1:8" x14ac:dyDescent="0.3">
      <c r="A423" s="1">
        <f>+'Reuters data'!B424</f>
        <v>40965</v>
      </c>
      <c r="B423" s="3">
        <f t="shared" si="6"/>
        <v>2</v>
      </c>
      <c r="C423">
        <f>+'Reuters data'!C424</f>
        <v>51.5</v>
      </c>
      <c r="D423">
        <f>+VLOOKUP(A423,'Reuters data'!$E$3:$F$1048576,2,TRUE)/VLOOKUP(Train_Data!A423,'Reuters data'!$M$3:$N$1048576,2)</f>
        <v>93.258510480154598</v>
      </c>
      <c r="E423">
        <f>+VLOOKUP(A423,'Reuters data'!$E$3:$G$1048576,3,TRUE)</f>
        <v>110.78403669724773</v>
      </c>
      <c r="F423" s="2">
        <f>+VLOOKUP(A423,'Reuters data'!$Q$4:$R$1048576,2,TRUE)</f>
        <v>100.7</v>
      </c>
      <c r="G423">
        <f>+VLOOKUP(A423,'Reuters data'!$U$4:$V$1048576,2,TRUE)</f>
        <v>9.19</v>
      </c>
      <c r="H423">
        <f>+VLOOKUP(A423,'Reuters data'!$Y$4:$Z$1048576,2,TRUE)</f>
        <v>23.95</v>
      </c>
    </row>
    <row r="424" spans="1:8" x14ac:dyDescent="0.3">
      <c r="A424" s="1">
        <f>+'Reuters data'!B425</f>
        <v>40966</v>
      </c>
      <c r="B424" s="3">
        <f t="shared" si="6"/>
        <v>2</v>
      </c>
      <c r="C424">
        <f>+'Reuters data'!C425</f>
        <v>51.24</v>
      </c>
      <c r="D424">
        <f>+VLOOKUP(A424,'Reuters data'!$E$3:$F$1048576,2,TRUE)/VLOOKUP(Train_Data!A424,'Reuters data'!$M$3:$N$1048576,2)</f>
        <v>92.67109485782521</v>
      </c>
      <c r="E424">
        <f>+VLOOKUP(A424,'Reuters data'!$E$3:$G$1048576,3,TRUE)</f>
        <v>110.96935779816515</v>
      </c>
      <c r="F424" s="2">
        <f>+VLOOKUP(A424,'Reuters data'!$Q$4:$R$1048576,2,TRUE)</f>
        <v>100.75</v>
      </c>
      <c r="G424">
        <f>+VLOOKUP(A424,'Reuters data'!$U$4:$V$1048576,2,TRUE)</f>
        <v>9.2799999999999994</v>
      </c>
      <c r="H424">
        <f>+VLOOKUP(A424,'Reuters data'!$Y$4:$Z$1048576,2,TRUE)</f>
        <v>24.6</v>
      </c>
    </row>
    <row r="425" spans="1:8" x14ac:dyDescent="0.3">
      <c r="A425" s="1">
        <f>+'Reuters data'!B426</f>
        <v>40967</v>
      </c>
      <c r="B425" s="3">
        <f t="shared" si="6"/>
        <v>2</v>
      </c>
      <c r="C425">
        <f>+'Reuters data'!C426</f>
        <v>50.99</v>
      </c>
      <c r="D425">
        <f>+VLOOKUP(A425,'Reuters data'!$E$3:$F$1048576,2,TRUE)/VLOOKUP(Train_Data!A425,'Reuters data'!$M$3:$N$1048576,2)</f>
        <v>90.244264607617495</v>
      </c>
      <c r="E425">
        <f>+VLOOKUP(A425,'Reuters data'!$E$3:$G$1048576,3,TRUE)</f>
        <v>111.13091743119267</v>
      </c>
      <c r="F425" s="2">
        <f>+VLOOKUP(A425,'Reuters data'!$Q$4:$R$1048576,2,TRUE)</f>
        <v>99</v>
      </c>
      <c r="G425">
        <f>+VLOOKUP(A425,'Reuters data'!$U$4:$V$1048576,2,TRUE)</f>
        <v>8.8000000000000007</v>
      </c>
      <c r="H425">
        <f>+VLOOKUP(A425,'Reuters data'!$Y$4:$Z$1048576,2,TRUE)</f>
        <v>23.45</v>
      </c>
    </row>
    <row r="426" spans="1:8" x14ac:dyDescent="0.3">
      <c r="A426" s="1">
        <f>+'Reuters data'!B427</f>
        <v>40968</v>
      </c>
      <c r="B426" s="3">
        <f t="shared" si="6"/>
        <v>2</v>
      </c>
      <c r="C426">
        <f>+'Reuters data'!C427</f>
        <v>50.75</v>
      </c>
      <c r="D426">
        <f>+VLOOKUP(A426,'Reuters data'!$E$3:$F$1048576,2,TRUE)/VLOOKUP(Train_Data!A426,'Reuters data'!$M$3:$N$1048576,2)</f>
        <v>92.059441609126381</v>
      </c>
      <c r="E426">
        <f>+VLOOKUP(A426,'Reuters data'!$E$3:$G$1048576,3,TRUE)</f>
        <v>111.27330275229357</v>
      </c>
      <c r="F426" s="2">
        <f>+VLOOKUP(A426,'Reuters data'!$Q$4:$R$1048576,2,TRUE)</f>
        <v>97.75</v>
      </c>
      <c r="G426">
        <f>+VLOOKUP(A426,'Reuters data'!$U$4:$V$1048576,2,TRUE)</f>
        <v>8.34</v>
      </c>
      <c r="H426">
        <f>+VLOOKUP(A426,'Reuters data'!$Y$4:$Z$1048576,2,TRUE)</f>
        <v>23.9</v>
      </c>
    </row>
    <row r="427" spans="1:8" x14ac:dyDescent="0.3">
      <c r="A427" s="1">
        <f>+'Reuters data'!B428</f>
        <v>40969</v>
      </c>
      <c r="B427" s="3">
        <f t="shared" si="6"/>
        <v>3</v>
      </c>
      <c r="C427">
        <f>+'Reuters data'!C428</f>
        <v>50.59</v>
      </c>
      <c r="D427">
        <f>+VLOOKUP(A427,'Reuters data'!$E$3:$F$1048576,2,TRUE)/VLOOKUP(Train_Data!A427,'Reuters data'!$M$3:$N$1048576,2)</f>
        <v>94.80880474795282</v>
      </c>
      <c r="E427">
        <f>+VLOOKUP(A427,'Reuters data'!$E$3:$G$1048576,3,TRUE)</f>
        <v>111.47871559633028</v>
      </c>
      <c r="F427" s="2">
        <f>+VLOOKUP(A427,'Reuters data'!$Q$4:$R$1048576,2,TRUE)</f>
        <v>98.35</v>
      </c>
      <c r="G427">
        <f>+VLOOKUP(A427,'Reuters data'!$U$4:$V$1048576,2,TRUE)</f>
        <v>8.65</v>
      </c>
      <c r="H427">
        <f>+VLOOKUP(A427,'Reuters data'!$Y$4:$Z$1048576,2,TRUE)</f>
        <v>23.25</v>
      </c>
    </row>
    <row r="428" spans="1:8" x14ac:dyDescent="0.3">
      <c r="A428" s="1">
        <f>+'Reuters data'!B429</f>
        <v>40970</v>
      </c>
      <c r="B428" s="3">
        <f t="shared" si="6"/>
        <v>3</v>
      </c>
      <c r="C428">
        <f>+'Reuters data'!C429</f>
        <v>50.47</v>
      </c>
      <c r="D428">
        <f>+VLOOKUP(A428,'Reuters data'!$E$3:$F$1048576,2,TRUE)/VLOOKUP(Train_Data!A428,'Reuters data'!$M$3:$N$1048576,2)</f>
        <v>93.667146428300882</v>
      </c>
      <c r="E428">
        <f>+VLOOKUP(A428,'Reuters data'!$E$3:$G$1048576,3,TRUE)</f>
        <v>111.6594495412844</v>
      </c>
      <c r="F428" s="2">
        <f>+VLOOKUP(A428,'Reuters data'!$Q$4:$R$1048576,2,TRUE)</f>
        <v>98.2</v>
      </c>
      <c r="G428">
        <f>+VLOOKUP(A428,'Reuters data'!$U$4:$V$1048576,2,TRUE)</f>
        <v>8.83</v>
      </c>
      <c r="H428">
        <f>+VLOOKUP(A428,'Reuters data'!$Y$4:$Z$1048576,2,TRUE)</f>
        <v>23.85</v>
      </c>
    </row>
    <row r="429" spans="1:8" x14ac:dyDescent="0.3">
      <c r="A429" s="1">
        <f>+'Reuters data'!B430</f>
        <v>40971</v>
      </c>
      <c r="B429" s="3">
        <f t="shared" si="6"/>
        <v>3</v>
      </c>
      <c r="C429">
        <f>+'Reuters data'!C430</f>
        <v>50.41</v>
      </c>
      <c r="D429">
        <f>+VLOOKUP(A429,'Reuters data'!$E$3:$F$1048576,2,TRUE)/VLOOKUP(Train_Data!A429,'Reuters data'!$M$3:$N$1048576,2)</f>
        <v>93.667146428300882</v>
      </c>
      <c r="E429">
        <f>+VLOOKUP(A429,'Reuters data'!$E$3:$G$1048576,3,TRUE)</f>
        <v>111.6594495412844</v>
      </c>
      <c r="F429" s="2">
        <f>+VLOOKUP(A429,'Reuters data'!$Q$4:$R$1048576,2,TRUE)</f>
        <v>98.2</v>
      </c>
      <c r="G429">
        <f>+VLOOKUP(A429,'Reuters data'!$U$4:$V$1048576,2,TRUE)</f>
        <v>8.83</v>
      </c>
      <c r="H429">
        <f>+VLOOKUP(A429,'Reuters data'!$Y$4:$Z$1048576,2,TRUE)</f>
        <v>23.6</v>
      </c>
    </row>
    <row r="430" spans="1:8" x14ac:dyDescent="0.3">
      <c r="A430" s="1">
        <f>+'Reuters data'!B431</f>
        <v>40972</v>
      </c>
      <c r="B430" s="3">
        <f t="shared" si="6"/>
        <v>3</v>
      </c>
      <c r="C430">
        <f>+'Reuters data'!C431</f>
        <v>50.32</v>
      </c>
      <c r="D430">
        <f>+VLOOKUP(A430,'Reuters data'!$E$3:$F$1048576,2,TRUE)/VLOOKUP(Train_Data!A430,'Reuters data'!$M$3:$N$1048576,2)</f>
        <v>93.667146428300882</v>
      </c>
      <c r="E430">
        <f>+VLOOKUP(A430,'Reuters data'!$E$3:$G$1048576,3,TRUE)</f>
        <v>111.6594495412844</v>
      </c>
      <c r="F430" s="2">
        <f>+VLOOKUP(A430,'Reuters data'!$Q$4:$R$1048576,2,TRUE)</f>
        <v>98.2</v>
      </c>
      <c r="G430">
        <f>+VLOOKUP(A430,'Reuters data'!$U$4:$V$1048576,2,TRUE)</f>
        <v>8.83</v>
      </c>
      <c r="H430">
        <f>+VLOOKUP(A430,'Reuters data'!$Y$4:$Z$1048576,2,TRUE)</f>
        <v>23.6</v>
      </c>
    </row>
    <row r="431" spans="1:8" x14ac:dyDescent="0.3">
      <c r="A431" s="1">
        <f>+'Reuters data'!B432</f>
        <v>40973</v>
      </c>
      <c r="B431" s="3">
        <f t="shared" si="6"/>
        <v>3</v>
      </c>
      <c r="C431">
        <f>+'Reuters data'!C432</f>
        <v>50.08</v>
      </c>
      <c r="D431">
        <f>+VLOOKUP(A431,'Reuters data'!$E$3:$F$1048576,2,TRUE)/VLOOKUP(Train_Data!A431,'Reuters data'!$M$3:$N$1048576,2)</f>
        <v>93.660160387350572</v>
      </c>
      <c r="E431">
        <f>+VLOOKUP(A431,'Reuters data'!$E$3:$G$1048576,3,TRUE)</f>
        <v>111.85247706422017</v>
      </c>
      <c r="F431" s="2">
        <f>+VLOOKUP(A431,'Reuters data'!$Q$4:$R$1048576,2,TRUE)</f>
        <v>98.5</v>
      </c>
      <c r="G431">
        <f>+VLOOKUP(A431,'Reuters data'!$U$4:$V$1048576,2,TRUE)</f>
        <v>8.6199999999999992</v>
      </c>
      <c r="H431">
        <f>+VLOOKUP(A431,'Reuters data'!$Y$4:$Z$1048576,2,TRUE)</f>
        <v>23.9</v>
      </c>
    </row>
    <row r="432" spans="1:8" x14ac:dyDescent="0.3">
      <c r="A432" s="1">
        <f>+'Reuters data'!B433</f>
        <v>40974</v>
      </c>
      <c r="B432" s="3">
        <f t="shared" si="6"/>
        <v>3</v>
      </c>
      <c r="C432">
        <f>+'Reuters data'!C433</f>
        <v>49.76</v>
      </c>
      <c r="D432">
        <f>+VLOOKUP(A432,'Reuters data'!$E$3:$F$1048576,2,TRUE)/VLOOKUP(Train_Data!A432,'Reuters data'!$M$3:$N$1048576,2)</f>
        <v>93.015098368156174</v>
      </c>
      <c r="E432">
        <f>+VLOOKUP(A432,'Reuters data'!$E$3:$G$1048576,3,TRUE)</f>
        <v>112.03844036697247</v>
      </c>
      <c r="F432" s="2">
        <f>+VLOOKUP(A432,'Reuters data'!$Q$4:$R$1048576,2,TRUE)</f>
        <v>98.75</v>
      </c>
      <c r="G432">
        <f>+VLOOKUP(A432,'Reuters data'!$U$4:$V$1048576,2,TRUE)</f>
        <v>8.35</v>
      </c>
      <c r="H432">
        <f>+VLOOKUP(A432,'Reuters data'!$Y$4:$Z$1048576,2,TRUE)</f>
        <v>23.55</v>
      </c>
    </row>
    <row r="433" spans="1:8" x14ac:dyDescent="0.3">
      <c r="A433" s="1">
        <f>+'Reuters data'!B434</f>
        <v>40975</v>
      </c>
      <c r="B433" s="3">
        <f t="shared" si="6"/>
        <v>3</v>
      </c>
      <c r="C433">
        <f>+'Reuters data'!C434</f>
        <v>49.34</v>
      </c>
      <c r="D433">
        <f>+VLOOKUP(A433,'Reuters data'!$E$3:$F$1048576,2,TRUE)/VLOOKUP(Train_Data!A433,'Reuters data'!$M$3:$N$1048576,2)</f>
        <v>94.395011027454572</v>
      </c>
      <c r="E433">
        <f>+VLOOKUP(A433,'Reuters data'!$E$3:$G$1048576,3,TRUE)</f>
        <v>112.26165137614677</v>
      </c>
      <c r="F433" s="2">
        <f>+VLOOKUP(A433,'Reuters data'!$Q$4:$R$1048576,2,TRUE)</f>
        <v>99.45</v>
      </c>
      <c r="G433">
        <f>+VLOOKUP(A433,'Reuters data'!$U$4:$V$1048576,2,TRUE)</f>
        <v>8.4</v>
      </c>
      <c r="H433">
        <f>+VLOOKUP(A433,'Reuters data'!$Y$4:$Z$1048576,2,TRUE)</f>
        <v>23.7</v>
      </c>
    </row>
    <row r="434" spans="1:8" x14ac:dyDescent="0.3">
      <c r="A434" s="1">
        <f>+'Reuters data'!B435</f>
        <v>40976</v>
      </c>
      <c r="B434" s="3">
        <f t="shared" si="6"/>
        <v>3</v>
      </c>
      <c r="C434">
        <f>+'Reuters data'!C435</f>
        <v>49.09</v>
      </c>
      <c r="D434">
        <f>+VLOOKUP(A434,'Reuters data'!$E$3:$F$1048576,2,TRUE)/VLOOKUP(Train_Data!A434,'Reuters data'!$M$3:$N$1048576,2)</f>
        <v>94.52901281085154</v>
      </c>
      <c r="E434">
        <f>+VLOOKUP(A434,'Reuters data'!$E$3:$G$1048576,3,TRUE)</f>
        <v>112.47</v>
      </c>
      <c r="F434" s="2">
        <f>+VLOOKUP(A434,'Reuters data'!$Q$4:$R$1048576,2,TRUE)</f>
        <v>100.25</v>
      </c>
      <c r="G434">
        <f>+VLOOKUP(A434,'Reuters data'!$U$4:$V$1048576,2,TRUE)</f>
        <v>8.25</v>
      </c>
      <c r="H434">
        <f>+VLOOKUP(A434,'Reuters data'!$Y$4:$Z$1048576,2,TRUE)</f>
        <v>24.2</v>
      </c>
    </row>
    <row r="435" spans="1:8" x14ac:dyDescent="0.3">
      <c r="A435" s="1">
        <f>+'Reuters data'!B436</f>
        <v>40977</v>
      </c>
      <c r="B435" s="3">
        <f t="shared" si="6"/>
        <v>3</v>
      </c>
      <c r="C435">
        <f>+'Reuters data'!C436</f>
        <v>48.91</v>
      </c>
      <c r="D435">
        <f>+VLOOKUP(A435,'Reuters data'!$E$3:$F$1048576,2,TRUE)/VLOOKUP(Train_Data!A435,'Reuters data'!$M$3:$N$1048576,2)</f>
        <v>96.07259971021125</v>
      </c>
      <c r="E435">
        <f>+VLOOKUP(A435,'Reuters data'!$E$3:$G$1048576,3,TRUE)</f>
        <v>112.65577981651376</v>
      </c>
      <c r="F435" s="2">
        <f>+VLOOKUP(A435,'Reuters data'!$Q$4:$R$1048576,2,TRUE)</f>
        <v>99.5</v>
      </c>
      <c r="G435">
        <f>+VLOOKUP(A435,'Reuters data'!$U$4:$V$1048576,2,TRUE)</f>
        <v>7.9</v>
      </c>
      <c r="H435">
        <f>+VLOOKUP(A435,'Reuters data'!$Y$4:$Z$1048576,2,TRUE)</f>
        <v>24.25</v>
      </c>
    </row>
    <row r="436" spans="1:8" x14ac:dyDescent="0.3">
      <c r="A436" s="1">
        <f>+'Reuters data'!B437</f>
        <v>40978</v>
      </c>
      <c r="B436" s="3">
        <f t="shared" si="6"/>
        <v>3</v>
      </c>
      <c r="C436">
        <f>+'Reuters data'!C437</f>
        <v>48.82</v>
      </c>
      <c r="D436">
        <f>+VLOOKUP(A436,'Reuters data'!$E$3:$F$1048576,2,TRUE)/VLOOKUP(Train_Data!A436,'Reuters data'!$M$3:$N$1048576,2)</f>
        <v>96.07259971021125</v>
      </c>
      <c r="E436">
        <f>+VLOOKUP(A436,'Reuters data'!$E$3:$G$1048576,3,TRUE)</f>
        <v>112.65577981651376</v>
      </c>
      <c r="F436" s="2">
        <f>+VLOOKUP(A436,'Reuters data'!$Q$4:$R$1048576,2,TRUE)</f>
        <v>99.5</v>
      </c>
      <c r="G436">
        <f>+VLOOKUP(A436,'Reuters data'!$U$4:$V$1048576,2,TRUE)</f>
        <v>7.9</v>
      </c>
      <c r="H436">
        <f>+VLOOKUP(A436,'Reuters data'!$Y$4:$Z$1048576,2,TRUE)</f>
        <v>24.25</v>
      </c>
    </row>
    <row r="437" spans="1:8" x14ac:dyDescent="0.3">
      <c r="A437" s="1">
        <f>+'Reuters data'!B438</f>
        <v>40979</v>
      </c>
      <c r="B437" s="3">
        <f t="shared" si="6"/>
        <v>3</v>
      </c>
      <c r="C437">
        <f>+'Reuters data'!C438</f>
        <v>48.77</v>
      </c>
      <c r="D437">
        <f>+VLOOKUP(A437,'Reuters data'!$E$3:$F$1048576,2,TRUE)/VLOOKUP(Train_Data!A437,'Reuters data'!$M$3:$N$1048576,2)</f>
        <v>96.07259971021125</v>
      </c>
      <c r="E437">
        <f>+VLOOKUP(A437,'Reuters data'!$E$3:$G$1048576,3,TRUE)</f>
        <v>112.65577981651376</v>
      </c>
      <c r="F437" s="2">
        <f>+VLOOKUP(A437,'Reuters data'!$Q$4:$R$1048576,2,TRUE)</f>
        <v>99.5</v>
      </c>
      <c r="G437">
        <f>+VLOOKUP(A437,'Reuters data'!$U$4:$V$1048576,2,TRUE)</f>
        <v>7.9</v>
      </c>
      <c r="H437">
        <f>+VLOOKUP(A437,'Reuters data'!$Y$4:$Z$1048576,2,TRUE)</f>
        <v>24.25</v>
      </c>
    </row>
    <row r="438" spans="1:8" x14ac:dyDescent="0.3">
      <c r="A438" s="1">
        <f>+'Reuters data'!B439</f>
        <v>40980</v>
      </c>
      <c r="B438" s="3">
        <f t="shared" si="6"/>
        <v>3</v>
      </c>
      <c r="C438">
        <f>+'Reuters data'!C439</f>
        <v>48.64</v>
      </c>
      <c r="D438">
        <f>+VLOOKUP(A438,'Reuters data'!$E$3:$F$1048576,2,TRUE)/VLOOKUP(Train_Data!A438,'Reuters data'!$M$3:$N$1048576,2)</f>
        <v>95.293849311944058</v>
      </c>
      <c r="E438">
        <f>+VLOOKUP(A438,'Reuters data'!$E$3:$G$1048576,3,TRUE)</f>
        <v>112.83431192660549</v>
      </c>
      <c r="F438" s="2">
        <f>+VLOOKUP(A438,'Reuters data'!$Q$4:$R$1048576,2,TRUE)</f>
        <v>99</v>
      </c>
      <c r="G438">
        <f>+VLOOKUP(A438,'Reuters data'!$U$4:$V$1048576,2,TRUE)</f>
        <v>7.66</v>
      </c>
      <c r="H438">
        <f>+VLOOKUP(A438,'Reuters data'!$Y$4:$Z$1048576,2,TRUE)</f>
        <v>22.85</v>
      </c>
    </row>
    <row r="439" spans="1:8" x14ac:dyDescent="0.3">
      <c r="A439" s="1">
        <f>+'Reuters data'!B440</f>
        <v>40981</v>
      </c>
      <c r="B439" s="3">
        <f t="shared" si="6"/>
        <v>3</v>
      </c>
      <c r="C439">
        <f>+'Reuters data'!C440</f>
        <v>48.55</v>
      </c>
      <c r="D439">
        <f>+VLOOKUP(A439,'Reuters data'!$E$3:$F$1048576,2,TRUE)/VLOOKUP(Train_Data!A439,'Reuters data'!$M$3:$N$1048576,2)</f>
        <v>96.483718085919577</v>
      </c>
      <c r="E439">
        <f>+VLOOKUP(A439,'Reuters data'!$E$3:$G$1048576,3,TRUE)</f>
        <v>112.99275229357795</v>
      </c>
      <c r="F439" s="2">
        <f>+VLOOKUP(A439,'Reuters data'!$Q$4:$R$1048576,2,TRUE)</f>
        <v>99</v>
      </c>
      <c r="G439">
        <f>+VLOOKUP(A439,'Reuters data'!$U$4:$V$1048576,2,TRUE)</f>
        <v>7.62</v>
      </c>
      <c r="H439">
        <f>+VLOOKUP(A439,'Reuters data'!$Y$4:$Z$1048576,2,TRUE)</f>
        <v>24.2</v>
      </c>
    </row>
    <row r="440" spans="1:8" x14ac:dyDescent="0.3">
      <c r="A440" s="1">
        <f>+'Reuters data'!B441</f>
        <v>40982</v>
      </c>
      <c r="B440" s="3">
        <f t="shared" si="6"/>
        <v>3</v>
      </c>
      <c r="C440">
        <f>+'Reuters data'!C441</f>
        <v>48.45</v>
      </c>
      <c r="D440">
        <f>+VLOOKUP(A440,'Reuters data'!$E$3:$F$1048576,2,TRUE)/VLOOKUP(Train_Data!A440,'Reuters data'!$M$3:$N$1048576,2)</f>
        <v>95.931526828893837</v>
      </c>
      <c r="E440">
        <f>+VLOOKUP(A440,'Reuters data'!$E$3:$G$1048576,3,TRUE)</f>
        <v>113.12339449541281</v>
      </c>
      <c r="F440" s="2">
        <f>+VLOOKUP(A440,'Reuters data'!$Q$4:$R$1048576,2,TRUE)</f>
        <v>98.65</v>
      </c>
      <c r="G440">
        <f>+VLOOKUP(A440,'Reuters data'!$U$4:$V$1048576,2,TRUE)</f>
        <v>7.95</v>
      </c>
      <c r="H440">
        <f>+VLOOKUP(A440,'Reuters data'!$Y$4:$Z$1048576,2,TRUE)</f>
        <v>24.55</v>
      </c>
    </row>
    <row r="441" spans="1:8" x14ac:dyDescent="0.3">
      <c r="A441" s="1">
        <f>+'Reuters data'!B442</f>
        <v>40983</v>
      </c>
      <c r="B441" s="3">
        <f t="shared" si="6"/>
        <v>3</v>
      </c>
      <c r="C441">
        <f>+'Reuters data'!C442</f>
        <v>48.39</v>
      </c>
      <c r="D441">
        <f>+VLOOKUP(A441,'Reuters data'!$E$3:$F$1048576,2,TRUE)/VLOOKUP(Train_Data!A441,'Reuters data'!$M$3:$N$1048576,2)</f>
        <v>94.442745757529423</v>
      </c>
      <c r="E441">
        <f>+VLOOKUP(A441,'Reuters data'!$E$3:$G$1048576,3,TRUE)</f>
        <v>113.23522935779813</v>
      </c>
      <c r="F441" s="2">
        <f>+VLOOKUP(A441,'Reuters data'!$Q$4:$R$1048576,2,TRUE)</f>
        <v>97.75</v>
      </c>
      <c r="G441">
        <f>+VLOOKUP(A441,'Reuters data'!$U$4:$V$1048576,2,TRUE)</f>
        <v>7.83</v>
      </c>
      <c r="H441">
        <f>+VLOOKUP(A441,'Reuters data'!$Y$4:$Z$1048576,2,TRUE)</f>
        <v>23.9</v>
      </c>
    </row>
    <row r="442" spans="1:8" x14ac:dyDescent="0.3">
      <c r="A442" s="1">
        <f>+'Reuters data'!B443</f>
        <v>40984</v>
      </c>
      <c r="B442" s="3">
        <f t="shared" si="6"/>
        <v>3</v>
      </c>
      <c r="C442">
        <f>+'Reuters data'!C443</f>
        <v>48.38</v>
      </c>
      <c r="D442">
        <f>+VLOOKUP(A442,'Reuters data'!$E$3:$F$1048576,2,TRUE)/VLOOKUP(Train_Data!A442,'Reuters data'!$M$3:$N$1048576,2)</f>
        <v>95.505959158885602</v>
      </c>
      <c r="E442">
        <f>+VLOOKUP(A442,'Reuters data'!$E$3:$G$1048576,3,TRUE)</f>
        <v>113.37009174311923</v>
      </c>
      <c r="F442" s="2">
        <f>+VLOOKUP(A442,'Reuters data'!$Q$4:$R$1048576,2,TRUE)</f>
        <v>98</v>
      </c>
      <c r="G442">
        <f>+VLOOKUP(A442,'Reuters data'!$U$4:$V$1048576,2,TRUE)</f>
        <v>7.6</v>
      </c>
      <c r="H442">
        <f>+VLOOKUP(A442,'Reuters data'!$Y$4:$Z$1048576,2,TRUE)</f>
        <v>24.58</v>
      </c>
    </row>
    <row r="443" spans="1:8" x14ac:dyDescent="0.3">
      <c r="A443" s="1">
        <f>+'Reuters data'!B444</f>
        <v>40985</v>
      </c>
      <c r="B443" s="3">
        <f t="shared" si="6"/>
        <v>3</v>
      </c>
      <c r="C443">
        <f>+'Reuters data'!C444</f>
        <v>48.45</v>
      </c>
      <c r="D443">
        <f>+VLOOKUP(A443,'Reuters data'!$E$3:$F$1048576,2,TRUE)/VLOOKUP(Train_Data!A443,'Reuters data'!$M$3:$N$1048576,2)</f>
        <v>95.505959158885602</v>
      </c>
      <c r="E443">
        <f>+VLOOKUP(A443,'Reuters data'!$E$3:$G$1048576,3,TRUE)</f>
        <v>113.37009174311923</v>
      </c>
      <c r="F443" s="2">
        <f>+VLOOKUP(A443,'Reuters data'!$Q$4:$R$1048576,2,TRUE)</f>
        <v>98</v>
      </c>
      <c r="G443">
        <f>+VLOOKUP(A443,'Reuters data'!$U$4:$V$1048576,2,TRUE)</f>
        <v>7.6</v>
      </c>
      <c r="H443">
        <f>+VLOOKUP(A443,'Reuters data'!$Y$4:$Z$1048576,2,TRUE)</f>
        <v>24.7</v>
      </c>
    </row>
    <row r="444" spans="1:8" x14ac:dyDescent="0.3">
      <c r="A444" s="1">
        <f>+'Reuters data'!B445</f>
        <v>40986</v>
      </c>
      <c r="B444" s="3">
        <f t="shared" si="6"/>
        <v>3</v>
      </c>
      <c r="C444">
        <f>+'Reuters data'!C445</f>
        <v>48.51</v>
      </c>
      <c r="D444">
        <f>+VLOOKUP(A444,'Reuters data'!$E$3:$F$1048576,2,TRUE)/VLOOKUP(Train_Data!A444,'Reuters data'!$M$3:$N$1048576,2)</f>
        <v>95.505959158885602</v>
      </c>
      <c r="E444">
        <f>+VLOOKUP(A444,'Reuters data'!$E$3:$G$1048576,3,TRUE)</f>
        <v>113.37009174311923</v>
      </c>
      <c r="F444" s="2">
        <f>+VLOOKUP(A444,'Reuters data'!$Q$4:$R$1048576,2,TRUE)</f>
        <v>98</v>
      </c>
      <c r="G444">
        <f>+VLOOKUP(A444,'Reuters data'!$U$4:$V$1048576,2,TRUE)</f>
        <v>7.6</v>
      </c>
      <c r="H444">
        <f>+VLOOKUP(A444,'Reuters data'!$Y$4:$Z$1048576,2,TRUE)</f>
        <v>24.7</v>
      </c>
    </row>
    <row r="445" spans="1:8" x14ac:dyDescent="0.3">
      <c r="A445" s="1">
        <f>+'Reuters data'!B446</f>
        <v>40987</v>
      </c>
      <c r="B445" s="3">
        <f t="shared" si="6"/>
        <v>3</v>
      </c>
      <c r="C445">
        <f>+'Reuters data'!C446</f>
        <v>48.48</v>
      </c>
      <c r="D445">
        <f>+VLOOKUP(A445,'Reuters data'!$E$3:$F$1048576,2,TRUE)/VLOOKUP(Train_Data!A445,'Reuters data'!$M$3:$N$1048576,2)</f>
        <v>94.947129909365543</v>
      </c>
      <c r="E445">
        <f>+VLOOKUP(A445,'Reuters data'!$E$3:$G$1048576,3,TRUE)</f>
        <v>113.47128440366969</v>
      </c>
      <c r="F445" s="2">
        <f>+VLOOKUP(A445,'Reuters data'!$Q$4:$R$1048576,2,TRUE)</f>
        <v>98.75</v>
      </c>
      <c r="G445">
        <f>+VLOOKUP(A445,'Reuters data'!$U$4:$V$1048576,2,TRUE)</f>
        <v>7.62</v>
      </c>
      <c r="H445">
        <f>+VLOOKUP(A445,'Reuters data'!$Y$4:$Z$1048576,2,TRUE)</f>
        <v>24.95</v>
      </c>
    </row>
    <row r="446" spans="1:8" x14ac:dyDescent="0.3">
      <c r="A446" s="1">
        <f>+'Reuters data'!B447</f>
        <v>40988</v>
      </c>
      <c r="B446" s="3">
        <f t="shared" si="6"/>
        <v>3</v>
      </c>
      <c r="C446">
        <f>+'Reuters data'!C447</f>
        <v>48.47</v>
      </c>
      <c r="D446">
        <f>+VLOOKUP(A446,'Reuters data'!$E$3:$F$1048576,2,TRUE)/VLOOKUP(Train_Data!A446,'Reuters data'!$M$3:$N$1048576,2)</f>
        <v>93.859649122807014</v>
      </c>
      <c r="E446">
        <f>+VLOOKUP(A446,'Reuters data'!$E$3:$G$1048576,3,TRUE)</f>
        <v>113.5993577981651</v>
      </c>
      <c r="F446" s="2">
        <f>+VLOOKUP(A446,'Reuters data'!$Q$4:$R$1048576,2,TRUE)</f>
        <v>98.35</v>
      </c>
      <c r="G446">
        <f>+VLOOKUP(A446,'Reuters data'!$U$4:$V$1048576,2,TRUE)</f>
        <v>7.02</v>
      </c>
      <c r="H446">
        <f>+VLOOKUP(A446,'Reuters data'!$Y$4:$Z$1048576,2,TRUE)</f>
        <v>24.85</v>
      </c>
    </row>
    <row r="447" spans="1:8" x14ac:dyDescent="0.3">
      <c r="A447" s="1">
        <f>+'Reuters data'!B448</f>
        <v>40989</v>
      </c>
      <c r="B447" s="3">
        <f t="shared" si="6"/>
        <v>3</v>
      </c>
      <c r="C447">
        <f>+'Reuters data'!C448</f>
        <v>48.54</v>
      </c>
      <c r="D447">
        <f>+VLOOKUP(A447,'Reuters data'!$E$3:$F$1048576,2,TRUE)/VLOOKUP(Train_Data!A447,'Reuters data'!$M$3:$N$1048576,2)</f>
        <v>94.012565286503673</v>
      </c>
      <c r="E447">
        <f>+VLOOKUP(A447,'Reuters data'!$E$3:$G$1048576,3,TRUE)</f>
        <v>113.71908256880734</v>
      </c>
      <c r="F447" s="2">
        <f>+VLOOKUP(A447,'Reuters data'!$Q$4:$R$1048576,2,TRUE)</f>
        <v>98.75</v>
      </c>
      <c r="G447">
        <f>+VLOOKUP(A447,'Reuters data'!$U$4:$V$1048576,2,TRUE)</f>
        <v>7.26</v>
      </c>
      <c r="H447">
        <f>+VLOOKUP(A447,'Reuters data'!$Y$4:$Z$1048576,2,TRUE)</f>
        <v>24.48</v>
      </c>
    </row>
    <row r="448" spans="1:8" x14ac:dyDescent="0.3">
      <c r="A448" s="1">
        <f>+'Reuters data'!B449</f>
        <v>40990</v>
      </c>
      <c r="B448" s="3">
        <f t="shared" si="6"/>
        <v>3</v>
      </c>
      <c r="C448">
        <f>+'Reuters data'!C449</f>
        <v>48.58</v>
      </c>
      <c r="D448">
        <f>+VLOOKUP(A448,'Reuters data'!$E$3:$F$1048576,2,TRUE)/VLOOKUP(Train_Data!A448,'Reuters data'!$M$3:$N$1048576,2)</f>
        <v>93.316156411033646</v>
      </c>
      <c r="E448">
        <f>+VLOOKUP(A448,'Reuters data'!$E$3:$G$1048576,3,TRUE)</f>
        <v>113.85440366972476</v>
      </c>
      <c r="F448" s="2">
        <f>+VLOOKUP(A448,'Reuters data'!$Q$4:$R$1048576,2,TRUE)</f>
        <v>98.75</v>
      </c>
      <c r="G448">
        <f>+VLOOKUP(A448,'Reuters data'!$U$4:$V$1048576,2,TRUE)</f>
        <v>6.71</v>
      </c>
      <c r="H448">
        <f>+VLOOKUP(A448,'Reuters data'!$Y$4:$Z$1048576,2,TRUE)</f>
        <v>23.45</v>
      </c>
    </row>
    <row r="449" spans="1:8" x14ac:dyDescent="0.3">
      <c r="A449" s="1">
        <f>+'Reuters data'!B450</f>
        <v>40991</v>
      </c>
      <c r="B449" s="3">
        <f t="shared" si="6"/>
        <v>3</v>
      </c>
      <c r="C449">
        <f>+'Reuters data'!C450</f>
        <v>48.67</v>
      </c>
      <c r="D449">
        <f>+VLOOKUP(A449,'Reuters data'!$E$3:$F$1048576,2,TRUE)/VLOOKUP(Train_Data!A449,'Reuters data'!$M$3:$N$1048576,2)</f>
        <v>94.28829779217844</v>
      </c>
      <c r="E449">
        <f>+VLOOKUP(A449,'Reuters data'!$E$3:$G$1048576,3,TRUE)</f>
        <v>113.99541284403666</v>
      </c>
      <c r="F449" s="2">
        <f>+VLOOKUP(A449,'Reuters data'!$Q$4:$R$1048576,2,TRUE)</f>
        <v>98.75</v>
      </c>
      <c r="G449">
        <f>+VLOOKUP(A449,'Reuters data'!$U$4:$V$1048576,2,TRUE)</f>
        <v>6.87</v>
      </c>
      <c r="H449">
        <f>+VLOOKUP(A449,'Reuters data'!$Y$4:$Z$1048576,2,TRUE)</f>
        <v>21.4</v>
      </c>
    </row>
    <row r="450" spans="1:8" x14ac:dyDescent="0.3">
      <c r="A450" s="1">
        <f>+'Reuters data'!B451</f>
        <v>40992</v>
      </c>
      <c r="B450" s="3">
        <f t="shared" si="6"/>
        <v>3</v>
      </c>
      <c r="C450">
        <f>+'Reuters data'!C451</f>
        <v>48.8</v>
      </c>
      <c r="D450">
        <f>+VLOOKUP(A450,'Reuters data'!$E$3:$F$1048576,2,TRUE)/VLOOKUP(Train_Data!A450,'Reuters data'!$M$3:$N$1048576,2)</f>
        <v>94.28829779217844</v>
      </c>
      <c r="E450">
        <f>+VLOOKUP(A450,'Reuters data'!$E$3:$G$1048576,3,TRUE)</f>
        <v>113.99541284403666</v>
      </c>
      <c r="F450" s="2">
        <f>+VLOOKUP(A450,'Reuters data'!$Q$4:$R$1048576,2,TRUE)</f>
        <v>98.75</v>
      </c>
      <c r="G450">
        <f>+VLOOKUP(A450,'Reuters data'!$U$4:$V$1048576,2,TRUE)</f>
        <v>6.87</v>
      </c>
      <c r="H450">
        <f>+VLOOKUP(A450,'Reuters data'!$Y$4:$Z$1048576,2,TRUE)</f>
        <v>21.75</v>
      </c>
    </row>
    <row r="451" spans="1:8" x14ac:dyDescent="0.3">
      <c r="A451" s="1">
        <f>+'Reuters data'!B452</f>
        <v>40993</v>
      </c>
      <c r="B451" s="3">
        <f t="shared" si="6"/>
        <v>3</v>
      </c>
      <c r="C451">
        <f>+'Reuters data'!C452</f>
        <v>48.97</v>
      </c>
      <c r="D451">
        <f>+VLOOKUP(A451,'Reuters data'!$E$3:$F$1048576,2,TRUE)/VLOOKUP(Train_Data!A451,'Reuters data'!$M$3:$N$1048576,2)</f>
        <v>94.28829779217844</v>
      </c>
      <c r="E451">
        <f>+VLOOKUP(A451,'Reuters data'!$E$3:$G$1048576,3,TRUE)</f>
        <v>113.99541284403666</v>
      </c>
      <c r="F451" s="2">
        <f>+VLOOKUP(A451,'Reuters data'!$Q$4:$R$1048576,2,TRUE)</f>
        <v>98.75</v>
      </c>
      <c r="G451">
        <f>+VLOOKUP(A451,'Reuters data'!$U$4:$V$1048576,2,TRUE)</f>
        <v>6.87</v>
      </c>
      <c r="H451">
        <f>+VLOOKUP(A451,'Reuters data'!$Y$4:$Z$1048576,2,TRUE)</f>
        <v>21.75</v>
      </c>
    </row>
    <row r="452" spans="1:8" x14ac:dyDescent="0.3">
      <c r="A452" s="1">
        <f>+'Reuters data'!B453</f>
        <v>40994</v>
      </c>
      <c r="B452" s="3">
        <f t="shared" ref="B452:B515" si="7">+MONTH(A452)</f>
        <v>3</v>
      </c>
      <c r="C452">
        <f>+'Reuters data'!C453</f>
        <v>49.05</v>
      </c>
      <c r="D452">
        <f>+VLOOKUP(A452,'Reuters data'!$E$3:$F$1048576,2,TRUE)/VLOOKUP(Train_Data!A452,'Reuters data'!$M$3:$N$1048576,2)</f>
        <v>94.070524818447254</v>
      </c>
      <c r="E452">
        <f>+VLOOKUP(A452,'Reuters data'!$E$3:$G$1048576,3,TRUE)</f>
        <v>114.14302752293577</v>
      </c>
      <c r="F452" s="2">
        <f>+VLOOKUP(A452,'Reuters data'!$Q$4:$R$1048576,2,TRUE)</f>
        <v>98.1</v>
      </c>
      <c r="G452">
        <f>+VLOOKUP(A452,'Reuters data'!$U$4:$V$1048576,2,TRUE)</f>
        <v>6.84</v>
      </c>
      <c r="H452">
        <f>+VLOOKUP(A452,'Reuters data'!$Y$4:$Z$1048576,2,TRUE)</f>
        <v>22.55</v>
      </c>
    </row>
    <row r="453" spans="1:8" x14ac:dyDescent="0.3">
      <c r="A453" s="1">
        <f>+'Reuters data'!B454</f>
        <v>40995</v>
      </c>
      <c r="B453" s="3">
        <f t="shared" si="7"/>
        <v>3</v>
      </c>
      <c r="C453">
        <f>+'Reuters data'!C454</f>
        <v>49.11</v>
      </c>
      <c r="D453">
        <f>+VLOOKUP(A453,'Reuters data'!$E$3:$F$1048576,2,TRUE)/VLOOKUP(Train_Data!A453,'Reuters data'!$M$3:$N$1048576,2)</f>
        <v>94.270481339641051</v>
      </c>
      <c r="E453">
        <f>+VLOOKUP(A453,'Reuters data'!$E$3:$G$1048576,3,TRUE)</f>
        <v>114.27229357798161</v>
      </c>
      <c r="F453" s="2">
        <f>+VLOOKUP(A453,'Reuters data'!$Q$4:$R$1048576,2,TRUE)</f>
        <v>98.6</v>
      </c>
      <c r="G453">
        <f>+VLOOKUP(A453,'Reuters data'!$U$4:$V$1048576,2,TRUE)</f>
        <v>7.12</v>
      </c>
      <c r="H453">
        <f>+VLOOKUP(A453,'Reuters data'!$Y$4:$Z$1048576,2,TRUE)</f>
        <v>23.2</v>
      </c>
    </row>
    <row r="454" spans="1:8" x14ac:dyDescent="0.3">
      <c r="A454" s="1">
        <f>+'Reuters data'!B455</f>
        <v>40996</v>
      </c>
      <c r="B454" s="3">
        <f t="shared" si="7"/>
        <v>3</v>
      </c>
      <c r="C454">
        <f>+'Reuters data'!C455</f>
        <v>49.19</v>
      </c>
      <c r="D454">
        <f>+VLOOKUP(A454,'Reuters data'!$E$3:$F$1048576,2,TRUE)/VLOOKUP(Train_Data!A454,'Reuters data'!$M$3:$N$1048576,2)</f>
        <v>93.255220069100204</v>
      </c>
      <c r="E454">
        <f>+VLOOKUP(A454,'Reuters data'!$E$3:$G$1048576,3,TRUE)</f>
        <v>114.39376146788987</v>
      </c>
      <c r="F454" s="2">
        <f>+VLOOKUP(A454,'Reuters data'!$Q$4:$R$1048576,2,TRUE)</f>
        <v>100.3</v>
      </c>
      <c r="G454">
        <f>+VLOOKUP(A454,'Reuters data'!$U$4:$V$1048576,2,TRUE)</f>
        <v>7.04</v>
      </c>
      <c r="H454">
        <f>+VLOOKUP(A454,'Reuters data'!$Y$4:$Z$1048576,2,TRUE)</f>
        <v>23.25</v>
      </c>
    </row>
    <row r="455" spans="1:8" x14ac:dyDescent="0.3">
      <c r="A455" s="1">
        <f>+'Reuters data'!B456</f>
        <v>40997</v>
      </c>
      <c r="B455" s="3">
        <f t="shared" si="7"/>
        <v>3</v>
      </c>
      <c r="C455">
        <f>+'Reuters data'!C456</f>
        <v>49.28</v>
      </c>
      <c r="D455">
        <f>+VLOOKUP(A455,'Reuters data'!$E$3:$F$1048576,2,TRUE)/VLOOKUP(Train_Data!A455,'Reuters data'!$M$3:$N$1048576,2)</f>
        <v>92.015637921960746</v>
      </c>
      <c r="E455">
        <f>+VLOOKUP(A455,'Reuters data'!$E$3:$G$1048576,3,TRUE)</f>
        <v>114.51743119266051</v>
      </c>
      <c r="F455" s="2">
        <f>+VLOOKUP(A455,'Reuters data'!$Q$4:$R$1048576,2,TRUE)</f>
        <v>101.05</v>
      </c>
      <c r="G455">
        <f>+VLOOKUP(A455,'Reuters data'!$U$4:$V$1048576,2,TRUE)</f>
        <v>6.71</v>
      </c>
      <c r="H455">
        <f>+VLOOKUP(A455,'Reuters data'!$Y$4:$Z$1048576,2,TRUE)</f>
        <v>23.55</v>
      </c>
    </row>
    <row r="456" spans="1:8" x14ac:dyDescent="0.3">
      <c r="A456" s="1">
        <f>+'Reuters data'!B457</f>
        <v>40998</v>
      </c>
      <c r="B456" s="3">
        <f t="shared" si="7"/>
        <v>3</v>
      </c>
      <c r="C456">
        <f>+'Reuters data'!C457</f>
        <v>49.41</v>
      </c>
      <c r="D456">
        <f>+VLOOKUP(A456,'Reuters data'!$E$3:$F$1048576,2,TRUE)/VLOOKUP(Train_Data!A456,'Reuters data'!$M$3:$N$1048576,2)</f>
        <v>92.09323240650528</v>
      </c>
      <c r="E456">
        <f>+VLOOKUP(A456,'Reuters data'!$E$3:$G$1048576,3,TRUE)</f>
        <v>114.61651376146784</v>
      </c>
      <c r="F456" s="2">
        <f>+VLOOKUP(A456,'Reuters data'!$Q$4:$R$1048576,2,TRUE)</f>
        <v>103</v>
      </c>
      <c r="G456">
        <f>+VLOOKUP(A456,'Reuters data'!$U$4:$V$1048576,2,TRUE)</f>
        <v>6.98</v>
      </c>
      <c r="H456">
        <f>+VLOOKUP(A456,'Reuters data'!$Y$4:$Z$1048576,2,TRUE)</f>
        <v>25.3</v>
      </c>
    </row>
    <row r="457" spans="1:8" x14ac:dyDescent="0.3">
      <c r="A457" s="1">
        <f>+'Reuters data'!B458</f>
        <v>40999</v>
      </c>
      <c r="B457" s="3">
        <f t="shared" si="7"/>
        <v>3</v>
      </c>
      <c r="C457">
        <f>+'Reuters data'!C458</f>
        <v>49.53</v>
      </c>
      <c r="D457">
        <f>+VLOOKUP(A457,'Reuters data'!$E$3:$F$1048576,2,TRUE)/VLOOKUP(Train_Data!A457,'Reuters data'!$M$3:$N$1048576,2)</f>
        <v>92.09323240650528</v>
      </c>
      <c r="E457">
        <f>+VLOOKUP(A457,'Reuters data'!$E$3:$G$1048576,3,TRUE)</f>
        <v>114.61651376146784</v>
      </c>
      <c r="F457" s="2">
        <f>+VLOOKUP(A457,'Reuters data'!$Q$4:$R$1048576,2,TRUE)</f>
        <v>103</v>
      </c>
      <c r="G457">
        <f>+VLOOKUP(A457,'Reuters data'!$U$4:$V$1048576,2,TRUE)</f>
        <v>6.98</v>
      </c>
      <c r="H457">
        <f>+VLOOKUP(A457,'Reuters data'!$Y$4:$Z$1048576,2,TRUE)</f>
        <v>25.4</v>
      </c>
    </row>
    <row r="458" spans="1:8" x14ac:dyDescent="0.3">
      <c r="A458" s="1">
        <f>+'Reuters data'!B459</f>
        <v>41000</v>
      </c>
      <c r="B458" s="3">
        <f t="shared" si="7"/>
        <v>4</v>
      </c>
      <c r="C458">
        <f>+'Reuters data'!C459</f>
        <v>44.94</v>
      </c>
      <c r="D458">
        <f>+VLOOKUP(A458,'Reuters data'!$E$3:$F$1048576,2,TRUE)/VLOOKUP(Train_Data!A458,'Reuters data'!$M$3:$N$1048576,2)</f>
        <v>92.09323240650528</v>
      </c>
      <c r="E458">
        <f>+VLOOKUP(A458,'Reuters data'!$E$3:$G$1048576,3,TRUE)</f>
        <v>114.61651376146784</v>
      </c>
      <c r="F458" s="2">
        <f>+VLOOKUP(A458,'Reuters data'!$Q$4:$R$1048576,2,TRUE)</f>
        <v>103</v>
      </c>
      <c r="G458">
        <f>+VLOOKUP(A458,'Reuters data'!$U$4:$V$1048576,2,TRUE)</f>
        <v>6.98</v>
      </c>
      <c r="H458">
        <f>+VLOOKUP(A458,'Reuters data'!$Y$4:$Z$1048576,2,TRUE)</f>
        <v>25.4</v>
      </c>
    </row>
    <row r="459" spans="1:8" x14ac:dyDescent="0.3">
      <c r="A459" s="1">
        <f>+'Reuters data'!B460</f>
        <v>41001</v>
      </c>
      <c r="B459" s="3">
        <f t="shared" si="7"/>
        <v>4</v>
      </c>
      <c r="C459">
        <f>+'Reuters data'!C460</f>
        <v>44.98</v>
      </c>
      <c r="D459">
        <f>+VLOOKUP(A459,'Reuters data'!$E$3:$F$1048576,2,TRUE)/VLOOKUP(Train_Data!A459,'Reuters data'!$M$3:$N$1048576,2)</f>
        <v>94.159597627805724</v>
      </c>
      <c r="E459">
        <f>+VLOOKUP(A459,'Reuters data'!$E$3:$G$1048576,3,TRUE)</f>
        <v>114.75889908256877</v>
      </c>
      <c r="F459" s="2">
        <f>+VLOOKUP(A459,'Reuters data'!$Q$4:$R$1048576,2,TRUE)</f>
        <v>103</v>
      </c>
      <c r="G459">
        <f>+VLOOKUP(A459,'Reuters data'!$U$4:$V$1048576,2,TRUE)</f>
        <v>6.21</v>
      </c>
      <c r="H459">
        <f>+VLOOKUP(A459,'Reuters data'!$Y$4:$Z$1048576,2,TRUE)</f>
        <v>25.25</v>
      </c>
    </row>
    <row r="460" spans="1:8" x14ac:dyDescent="0.3">
      <c r="A460" s="1">
        <f>+'Reuters data'!B461</f>
        <v>41002</v>
      </c>
      <c r="B460" s="3">
        <f t="shared" si="7"/>
        <v>4</v>
      </c>
      <c r="C460">
        <f>+'Reuters data'!C461</f>
        <v>45.07</v>
      </c>
      <c r="D460">
        <f>+VLOOKUP(A460,'Reuters data'!$E$3:$F$1048576,2,TRUE)/VLOOKUP(Train_Data!A460,'Reuters data'!$M$3:$N$1048576,2)</f>
        <v>94.355021537066435</v>
      </c>
      <c r="E460">
        <f>+VLOOKUP(A460,'Reuters data'!$E$3:$G$1048576,3,TRUE)</f>
        <v>114.89926605504584</v>
      </c>
      <c r="F460" s="2">
        <f>+VLOOKUP(A460,'Reuters data'!$Q$4:$R$1048576,2,TRUE)</f>
        <v>101.5</v>
      </c>
      <c r="G460">
        <f>+VLOOKUP(A460,'Reuters data'!$U$4:$V$1048576,2,TRUE)</f>
        <v>6.35</v>
      </c>
      <c r="H460">
        <f>+VLOOKUP(A460,'Reuters data'!$Y$4:$Z$1048576,2,TRUE)</f>
        <v>24.45</v>
      </c>
    </row>
    <row r="461" spans="1:8" x14ac:dyDescent="0.3">
      <c r="A461" s="1">
        <f>+'Reuters data'!B462</f>
        <v>41003</v>
      </c>
      <c r="B461" s="3">
        <f t="shared" si="7"/>
        <v>4</v>
      </c>
      <c r="C461">
        <f>+'Reuters data'!C462</f>
        <v>45.15</v>
      </c>
      <c r="D461">
        <f>+VLOOKUP(A461,'Reuters data'!$E$3:$F$1048576,2,TRUE)/VLOOKUP(Train_Data!A461,'Reuters data'!$M$3:$N$1048576,2)</f>
        <v>93.097937752073662</v>
      </c>
      <c r="E461">
        <f>+VLOOKUP(A461,'Reuters data'!$E$3:$G$1048576,3,TRUE)</f>
        <v>115.01669724770638</v>
      </c>
      <c r="F461" s="2">
        <f>+VLOOKUP(A461,'Reuters data'!$Q$4:$R$1048576,2,TRUE)</f>
        <v>100.4</v>
      </c>
      <c r="G461">
        <f>+VLOOKUP(A461,'Reuters data'!$U$4:$V$1048576,2,TRUE)</f>
        <v>6.08</v>
      </c>
      <c r="H461">
        <f>+VLOOKUP(A461,'Reuters data'!$Y$4:$Z$1048576,2,TRUE)</f>
        <v>24.7</v>
      </c>
    </row>
    <row r="462" spans="1:8" x14ac:dyDescent="0.3">
      <c r="A462" s="1">
        <f>+'Reuters data'!B463</f>
        <v>41004</v>
      </c>
      <c r="B462" s="3">
        <f t="shared" si="7"/>
        <v>4</v>
      </c>
      <c r="C462">
        <f>+'Reuters data'!C463</f>
        <v>45.25</v>
      </c>
      <c r="D462">
        <f>+VLOOKUP(A462,'Reuters data'!$E$3:$F$1048576,2,TRUE)/VLOOKUP(Train_Data!A462,'Reuters data'!$M$3:$N$1048576,2)</f>
        <v>94.488249253617084</v>
      </c>
      <c r="E462">
        <f>+VLOOKUP(A462,'Reuters data'!$E$3:$G$1048576,3,TRUE)</f>
        <v>115.14596330275226</v>
      </c>
      <c r="F462" s="2">
        <f>+VLOOKUP(A462,'Reuters data'!$Q$4:$R$1048576,2,TRUE)</f>
        <v>100</v>
      </c>
      <c r="G462">
        <f>+VLOOKUP(A462,'Reuters data'!$U$4:$V$1048576,2,TRUE)</f>
        <v>6.68</v>
      </c>
      <c r="H462">
        <f>+VLOOKUP(A462,'Reuters data'!$Y$4:$Z$1048576,2,TRUE)</f>
        <v>24.65</v>
      </c>
    </row>
    <row r="463" spans="1:8" x14ac:dyDescent="0.3">
      <c r="A463" s="1">
        <f>+'Reuters data'!B464</f>
        <v>41005</v>
      </c>
      <c r="B463" s="3">
        <f t="shared" si="7"/>
        <v>4</v>
      </c>
      <c r="C463">
        <f>+'Reuters data'!C464</f>
        <v>45.41</v>
      </c>
      <c r="D463">
        <f>+VLOOKUP(A463,'Reuters data'!$E$3:$F$1048576,2,TRUE)/VLOOKUP(Train_Data!A463,'Reuters data'!$M$3:$N$1048576,2)</f>
        <v>94.264548648235845</v>
      </c>
      <c r="E463">
        <f>+VLOOKUP(A463,'Reuters data'!$E$3:$G$1048576,3,TRUE)</f>
        <v>115.14596330275226</v>
      </c>
      <c r="F463" s="2">
        <f>+VLOOKUP(A463,'Reuters data'!$Q$4:$R$1048576,2,TRUE)</f>
        <v>100</v>
      </c>
      <c r="G463">
        <f>+VLOOKUP(A463,'Reuters data'!$U$4:$V$1048576,2,TRUE)</f>
        <v>6.68</v>
      </c>
      <c r="H463">
        <f>+VLOOKUP(A463,'Reuters data'!$Y$4:$Z$1048576,2,TRUE)</f>
        <v>24.65</v>
      </c>
    </row>
    <row r="464" spans="1:8" x14ac:dyDescent="0.3">
      <c r="A464" s="1">
        <f>+'Reuters data'!B465</f>
        <v>41006</v>
      </c>
      <c r="B464" s="3">
        <f t="shared" si="7"/>
        <v>4</v>
      </c>
      <c r="C464">
        <f>+'Reuters data'!C465</f>
        <v>45.59</v>
      </c>
      <c r="D464">
        <f>+VLOOKUP(A464,'Reuters data'!$E$3:$F$1048576,2,TRUE)/VLOOKUP(Train_Data!A464,'Reuters data'!$M$3:$N$1048576,2)</f>
        <v>94.264548648235845</v>
      </c>
      <c r="E464">
        <f>+VLOOKUP(A464,'Reuters data'!$E$3:$G$1048576,3,TRUE)</f>
        <v>115.14596330275226</v>
      </c>
      <c r="F464" s="2">
        <f>+VLOOKUP(A464,'Reuters data'!$Q$4:$R$1048576,2,TRUE)</f>
        <v>100</v>
      </c>
      <c r="G464">
        <f>+VLOOKUP(A464,'Reuters data'!$U$4:$V$1048576,2,TRUE)</f>
        <v>6.68</v>
      </c>
      <c r="H464">
        <f>+VLOOKUP(A464,'Reuters data'!$Y$4:$Z$1048576,2,TRUE)</f>
        <v>24.65</v>
      </c>
    </row>
    <row r="465" spans="1:8" x14ac:dyDescent="0.3">
      <c r="A465" s="1">
        <f>+'Reuters data'!B466</f>
        <v>41007</v>
      </c>
      <c r="B465" s="3">
        <f t="shared" si="7"/>
        <v>4</v>
      </c>
      <c r="C465">
        <f>+'Reuters data'!C466</f>
        <v>45.74</v>
      </c>
      <c r="D465">
        <f>+VLOOKUP(A465,'Reuters data'!$E$3:$F$1048576,2,TRUE)/VLOOKUP(Train_Data!A465,'Reuters data'!$M$3:$N$1048576,2)</f>
        <v>94.264548648235845</v>
      </c>
      <c r="E465">
        <f>+VLOOKUP(A465,'Reuters data'!$E$3:$G$1048576,3,TRUE)</f>
        <v>115.14596330275226</v>
      </c>
      <c r="F465" s="2">
        <f>+VLOOKUP(A465,'Reuters data'!$Q$4:$R$1048576,2,TRUE)</f>
        <v>100</v>
      </c>
      <c r="G465">
        <f>+VLOOKUP(A465,'Reuters data'!$U$4:$V$1048576,2,TRUE)</f>
        <v>6.68</v>
      </c>
      <c r="H465">
        <f>+VLOOKUP(A465,'Reuters data'!$Y$4:$Z$1048576,2,TRUE)</f>
        <v>24.65</v>
      </c>
    </row>
    <row r="466" spans="1:8" x14ac:dyDescent="0.3">
      <c r="A466" s="1">
        <f>+'Reuters data'!B467</f>
        <v>41008</v>
      </c>
      <c r="B466" s="3">
        <f t="shared" si="7"/>
        <v>4</v>
      </c>
      <c r="C466">
        <f>+'Reuters data'!C467</f>
        <v>45.87</v>
      </c>
      <c r="D466">
        <f>+VLOOKUP(A466,'Reuters data'!$E$3:$F$1048576,2,TRUE)/VLOOKUP(Train_Data!A466,'Reuters data'!$M$3:$N$1048576,2)</f>
        <v>93.641221374045799</v>
      </c>
      <c r="E466">
        <f>+VLOOKUP(A466,'Reuters data'!$E$3:$G$1048576,3,TRUE)</f>
        <v>115.25458715596325</v>
      </c>
      <c r="F466" s="2">
        <f>+VLOOKUP(A466,'Reuters data'!$Q$4:$R$1048576,2,TRUE)</f>
        <v>100.38</v>
      </c>
      <c r="G466">
        <f>+VLOOKUP(A466,'Reuters data'!$U$4:$V$1048576,2,TRUE)</f>
        <v>6.68</v>
      </c>
      <c r="H466">
        <f>+VLOOKUP(A466,'Reuters data'!$Y$4:$Z$1048576,2,TRUE)</f>
        <v>24.7</v>
      </c>
    </row>
    <row r="467" spans="1:8" x14ac:dyDescent="0.3">
      <c r="A467" s="1">
        <f>+'Reuters data'!B468</f>
        <v>41009</v>
      </c>
      <c r="B467" s="3">
        <f t="shared" si="7"/>
        <v>4</v>
      </c>
      <c r="C467">
        <f>+'Reuters data'!C468</f>
        <v>45.92</v>
      </c>
      <c r="D467">
        <f>+VLOOKUP(A467,'Reuters data'!$E$3:$F$1048576,2,TRUE)/VLOOKUP(Train_Data!A467,'Reuters data'!$M$3:$N$1048576,2)</f>
        <v>91.651376146788991</v>
      </c>
      <c r="E467">
        <f>+VLOOKUP(A467,'Reuters data'!$E$3:$G$1048576,3,TRUE)</f>
        <v>115.3271559633027</v>
      </c>
      <c r="F467" s="2">
        <f>+VLOOKUP(A467,'Reuters data'!$Q$4:$R$1048576,2,TRUE)</f>
        <v>100.08</v>
      </c>
      <c r="G467">
        <f>+VLOOKUP(A467,'Reuters data'!$U$4:$V$1048576,2,TRUE)</f>
        <v>6.78</v>
      </c>
      <c r="H467">
        <f>+VLOOKUP(A467,'Reuters data'!$Y$4:$Z$1048576,2,TRUE)</f>
        <v>24.45</v>
      </c>
    </row>
    <row r="468" spans="1:8" x14ac:dyDescent="0.3">
      <c r="A468" s="1">
        <f>+'Reuters data'!B469</f>
        <v>41010</v>
      </c>
      <c r="B468" s="3">
        <f t="shared" si="7"/>
        <v>4</v>
      </c>
      <c r="C468">
        <f>+'Reuters data'!C469</f>
        <v>45.93</v>
      </c>
      <c r="D468">
        <f>+VLOOKUP(A468,'Reuters data'!$E$3:$F$1048576,2,TRUE)/VLOOKUP(Train_Data!A468,'Reuters data'!$M$3:$N$1048576,2)</f>
        <v>91.677473491494396</v>
      </c>
      <c r="E468">
        <f>+VLOOKUP(A468,'Reuters data'!$E$3:$G$1048576,3,TRUE)</f>
        <v>115.37871559633024</v>
      </c>
      <c r="F468" s="2">
        <f>+VLOOKUP(A468,'Reuters data'!$Q$4:$R$1048576,2,TRUE)</f>
        <v>98.75</v>
      </c>
      <c r="G468">
        <f>+VLOOKUP(A468,'Reuters data'!$U$4:$V$1048576,2,TRUE)</f>
        <v>6.92</v>
      </c>
      <c r="H468">
        <f>+VLOOKUP(A468,'Reuters data'!$Y$4:$Z$1048576,2,TRUE)</f>
        <v>24.95</v>
      </c>
    </row>
    <row r="469" spans="1:8" x14ac:dyDescent="0.3">
      <c r="A469" s="1">
        <f>+'Reuters data'!B470</f>
        <v>41011</v>
      </c>
      <c r="B469" s="3">
        <f t="shared" si="7"/>
        <v>4</v>
      </c>
      <c r="C469">
        <f>+'Reuters data'!C470</f>
        <v>45.98</v>
      </c>
      <c r="D469">
        <f>+VLOOKUP(A469,'Reuters data'!$E$3:$F$1048576,2,TRUE)/VLOOKUP(Train_Data!A469,'Reuters data'!$M$3:$N$1048576,2)</f>
        <v>92.30944254835039</v>
      </c>
      <c r="E469">
        <f>+VLOOKUP(A469,'Reuters data'!$E$3:$G$1048576,3,TRUE)</f>
        <v>115.44027522935775</v>
      </c>
      <c r="F469" s="2">
        <f>+VLOOKUP(A469,'Reuters data'!$Q$4:$R$1048576,2,TRUE)</f>
        <v>99.35</v>
      </c>
      <c r="G469">
        <f>+VLOOKUP(A469,'Reuters data'!$U$4:$V$1048576,2,TRUE)</f>
        <v>7.06</v>
      </c>
      <c r="H469">
        <f>+VLOOKUP(A469,'Reuters data'!$Y$4:$Z$1048576,2,TRUE)</f>
        <v>25.1</v>
      </c>
    </row>
    <row r="470" spans="1:8" x14ac:dyDescent="0.3">
      <c r="A470" s="1">
        <f>+'Reuters data'!B471</f>
        <v>41012</v>
      </c>
      <c r="B470" s="3">
        <f t="shared" si="7"/>
        <v>4</v>
      </c>
      <c r="C470">
        <f>+'Reuters data'!C471</f>
        <v>46.05</v>
      </c>
      <c r="D470">
        <f>+VLOOKUP(A470,'Reuters data'!$E$3:$F$1048576,2,TRUE)/VLOOKUP(Train_Data!A470,'Reuters data'!$M$3:$N$1048576,2)</f>
        <v>93.177820267686414</v>
      </c>
      <c r="E470">
        <f>+VLOOKUP(A470,'Reuters data'!$E$3:$G$1048576,3,TRUE)</f>
        <v>115.52761467889901</v>
      </c>
      <c r="F470" s="2">
        <f>+VLOOKUP(A470,'Reuters data'!$Q$4:$R$1048576,2,TRUE)</f>
        <v>99.35</v>
      </c>
      <c r="G470">
        <f>+VLOOKUP(A470,'Reuters data'!$U$4:$V$1048576,2,TRUE)</f>
        <v>7.12</v>
      </c>
      <c r="H470">
        <f>+VLOOKUP(A470,'Reuters data'!$Y$4:$Z$1048576,2,TRUE)</f>
        <v>25.45</v>
      </c>
    </row>
    <row r="471" spans="1:8" x14ac:dyDescent="0.3">
      <c r="A471" s="1">
        <f>+'Reuters data'!B472</f>
        <v>41013</v>
      </c>
      <c r="B471" s="3">
        <f t="shared" si="7"/>
        <v>4</v>
      </c>
      <c r="C471">
        <f>+'Reuters data'!C472</f>
        <v>46.17</v>
      </c>
      <c r="D471">
        <f>+VLOOKUP(A471,'Reuters data'!$E$3:$F$1048576,2,TRUE)/VLOOKUP(Train_Data!A471,'Reuters data'!$M$3:$N$1048576,2)</f>
        <v>93.177820267686414</v>
      </c>
      <c r="E471">
        <f>+VLOOKUP(A471,'Reuters data'!$E$3:$G$1048576,3,TRUE)</f>
        <v>115.52761467889901</v>
      </c>
      <c r="F471" s="2">
        <f>+VLOOKUP(A471,'Reuters data'!$Q$4:$R$1048576,2,TRUE)</f>
        <v>99.35</v>
      </c>
      <c r="G471">
        <f>+VLOOKUP(A471,'Reuters data'!$U$4:$V$1048576,2,TRUE)</f>
        <v>7.12</v>
      </c>
      <c r="H471">
        <f>+VLOOKUP(A471,'Reuters data'!$Y$4:$Z$1048576,2,TRUE)</f>
        <v>25.45</v>
      </c>
    </row>
    <row r="472" spans="1:8" x14ac:dyDescent="0.3">
      <c r="A472" s="1">
        <f>+'Reuters data'!B473</f>
        <v>41014</v>
      </c>
      <c r="B472" s="3">
        <f t="shared" si="7"/>
        <v>4</v>
      </c>
      <c r="C472">
        <f>+'Reuters data'!C473</f>
        <v>46.3</v>
      </c>
      <c r="D472">
        <f>+VLOOKUP(A472,'Reuters data'!$E$3:$F$1048576,2,TRUE)/VLOOKUP(Train_Data!A472,'Reuters data'!$M$3:$N$1048576,2)</f>
        <v>93.177820267686414</v>
      </c>
      <c r="E472">
        <f>+VLOOKUP(A472,'Reuters data'!$E$3:$G$1048576,3,TRUE)</f>
        <v>115.52761467889901</v>
      </c>
      <c r="F472" s="2">
        <f>+VLOOKUP(A472,'Reuters data'!$Q$4:$R$1048576,2,TRUE)</f>
        <v>99.35</v>
      </c>
      <c r="G472">
        <f>+VLOOKUP(A472,'Reuters data'!$U$4:$V$1048576,2,TRUE)</f>
        <v>7.12</v>
      </c>
      <c r="H472">
        <f>+VLOOKUP(A472,'Reuters data'!$Y$4:$Z$1048576,2,TRUE)</f>
        <v>25.45</v>
      </c>
    </row>
    <row r="473" spans="1:8" x14ac:dyDescent="0.3">
      <c r="A473" s="1">
        <f>+'Reuters data'!B474</f>
        <v>41015</v>
      </c>
      <c r="B473" s="3">
        <f t="shared" si="7"/>
        <v>4</v>
      </c>
      <c r="C473">
        <f>+'Reuters data'!C474</f>
        <v>46.31</v>
      </c>
      <c r="D473">
        <f>+VLOOKUP(A473,'Reuters data'!$E$3:$F$1048576,2,TRUE)/VLOOKUP(Train_Data!A473,'Reuters data'!$M$3:$N$1048576,2)</f>
        <v>90.333384076724002</v>
      </c>
      <c r="E473">
        <f>+VLOOKUP(A473,'Reuters data'!$E$3:$G$1048576,3,TRUE)</f>
        <v>115.57321100917426</v>
      </c>
      <c r="F473" s="2">
        <f>+VLOOKUP(A473,'Reuters data'!$Q$4:$R$1048576,2,TRUE)</f>
        <v>99.35</v>
      </c>
      <c r="G473">
        <f>+VLOOKUP(A473,'Reuters data'!$U$4:$V$1048576,2,TRUE)</f>
        <v>6.79</v>
      </c>
      <c r="H473">
        <f>+VLOOKUP(A473,'Reuters data'!$Y$4:$Z$1048576,2,TRUE)</f>
        <v>25.2</v>
      </c>
    </row>
    <row r="474" spans="1:8" x14ac:dyDescent="0.3">
      <c r="A474" s="1">
        <f>+'Reuters data'!B475</f>
        <v>41016</v>
      </c>
      <c r="B474" s="3">
        <f t="shared" si="7"/>
        <v>4</v>
      </c>
      <c r="C474">
        <f>+'Reuters data'!C475</f>
        <v>46.29</v>
      </c>
      <c r="D474">
        <f>+VLOOKUP(A474,'Reuters data'!$E$3:$F$1048576,2,TRUE)/VLOOKUP(Train_Data!A474,'Reuters data'!$M$3:$N$1048576,2)</f>
        <v>90.51284005181742</v>
      </c>
      <c r="E474">
        <f>+VLOOKUP(A474,'Reuters data'!$E$3:$G$1048576,3,TRUE)</f>
        <v>115.61559633027517</v>
      </c>
      <c r="F474" s="2">
        <f>+VLOOKUP(A474,'Reuters data'!$Q$4:$R$1048576,2,TRUE)</f>
        <v>97.3</v>
      </c>
      <c r="G474">
        <f>+VLOOKUP(A474,'Reuters data'!$U$4:$V$1048576,2,TRUE)</f>
        <v>7.05</v>
      </c>
      <c r="H474">
        <f>+VLOOKUP(A474,'Reuters data'!$Y$4:$Z$1048576,2,TRUE)</f>
        <v>25</v>
      </c>
    </row>
    <row r="475" spans="1:8" x14ac:dyDescent="0.3">
      <c r="A475" s="1">
        <f>+'Reuters data'!B476</f>
        <v>41017</v>
      </c>
      <c r="B475" s="3">
        <f t="shared" si="7"/>
        <v>4</v>
      </c>
      <c r="C475">
        <f>+'Reuters data'!C476</f>
        <v>46.27</v>
      </c>
      <c r="D475">
        <f>+VLOOKUP(A475,'Reuters data'!$E$3:$F$1048576,2,TRUE)/VLOOKUP(Train_Data!A475,'Reuters data'!$M$3:$N$1048576,2)</f>
        <v>89.916158536585357</v>
      </c>
      <c r="E475">
        <f>+VLOOKUP(A475,'Reuters data'!$E$3:$G$1048576,3,TRUE)</f>
        <v>115.67137614678893</v>
      </c>
      <c r="F475" s="2">
        <f>+VLOOKUP(A475,'Reuters data'!$Q$4:$R$1048576,2,TRUE)</f>
        <v>96.9</v>
      </c>
      <c r="G475">
        <f>+VLOOKUP(A475,'Reuters data'!$U$4:$V$1048576,2,TRUE)</f>
        <v>7.2</v>
      </c>
      <c r="H475">
        <f>+VLOOKUP(A475,'Reuters data'!$Y$4:$Z$1048576,2,TRUE)</f>
        <v>24.55</v>
      </c>
    </row>
    <row r="476" spans="1:8" x14ac:dyDescent="0.3">
      <c r="A476" s="1">
        <f>+'Reuters data'!B477</f>
        <v>41018</v>
      </c>
      <c r="B476" s="3">
        <f t="shared" si="7"/>
        <v>4</v>
      </c>
      <c r="C476">
        <f>+'Reuters data'!C477</f>
        <v>46.27</v>
      </c>
      <c r="D476">
        <f>+VLOOKUP(A476,'Reuters data'!$E$3:$F$1048576,2,TRUE)/VLOOKUP(Train_Data!A476,'Reuters data'!$M$3:$N$1048576,2)</f>
        <v>89.843155169788346</v>
      </c>
      <c r="E476">
        <f>+VLOOKUP(A476,'Reuters data'!$E$3:$G$1048576,3,TRUE)</f>
        <v>115.72284403669721</v>
      </c>
      <c r="F476" s="2">
        <f>+VLOOKUP(A476,'Reuters data'!$Q$4:$R$1048576,2,TRUE)</f>
        <v>96.5</v>
      </c>
      <c r="G476">
        <f>+VLOOKUP(A476,'Reuters data'!$U$4:$V$1048576,2,TRUE)</f>
        <v>7.33</v>
      </c>
      <c r="H476">
        <f>+VLOOKUP(A476,'Reuters data'!$Y$4:$Z$1048576,2,TRUE)</f>
        <v>24.98</v>
      </c>
    </row>
    <row r="477" spans="1:8" x14ac:dyDescent="0.3">
      <c r="A477" s="1">
        <f>+'Reuters data'!B478</f>
        <v>41019</v>
      </c>
      <c r="B477" s="3">
        <f t="shared" si="7"/>
        <v>4</v>
      </c>
      <c r="C477">
        <f>+'Reuters data'!C478</f>
        <v>46.32</v>
      </c>
      <c r="D477">
        <f>+VLOOKUP(A477,'Reuters data'!$E$3:$F$1048576,2,TRUE)/VLOOKUP(Train_Data!A477,'Reuters data'!$M$3:$N$1048576,2)</f>
        <v>89.826790711746469</v>
      </c>
      <c r="E477">
        <f>+VLOOKUP(A477,'Reuters data'!$E$3:$G$1048576,3,TRUE)</f>
        <v>115.78596330275225</v>
      </c>
      <c r="F477" s="2">
        <f>+VLOOKUP(A477,'Reuters data'!$Q$4:$R$1048576,2,TRUE)</f>
        <v>97.05</v>
      </c>
      <c r="G477">
        <f>+VLOOKUP(A477,'Reuters data'!$U$4:$V$1048576,2,TRUE)</f>
        <v>7.32</v>
      </c>
      <c r="H477">
        <f>+VLOOKUP(A477,'Reuters data'!$Y$4:$Z$1048576,2,TRUE)</f>
        <v>24.8</v>
      </c>
    </row>
    <row r="478" spans="1:8" x14ac:dyDescent="0.3">
      <c r="A478" s="1">
        <f>+'Reuters data'!B479</f>
        <v>41020</v>
      </c>
      <c r="B478" s="3">
        <f t="shared" si="7"/>
        <v>4</v>
      </c>
      <c r="C478">
        <f>+'Reuters data'!C479</f>
        <v>46.47</v>
      </c>
      <c r="D478">
        <f>+VLOOKUP(A478,'Reuters data'!$E$3:$F$1048576,2,TRUE)/VLOOKUP(Train_Data!A478,'Reuters data'!$M$3:$N$1048576,2)</f>
        <v>89.826790711746469</v>
      </c>
      <c r="E478">
        <f>+VLOOKUP(A478,'Reuters data'!$E$3:$G$1048576,3,TRUE)</f>
        <v>115.78596330275225</v>
      </c>
      <c r="F478" s="2">
        <f>+VLOOKUP(A478,'Reuters data'!$Q$4:$R$1048576,2,TRUE)</f>
        <v>97.05</v>
      </c>
      <c r="G478">
        <f>+VLOOKUP(A478,'Reuters data'!$U$4:$V$1048576,2,TRUE)</f>
        <v>7.32</v>
      </c>
      <c r="H478">
        <f>+VLOOKUP(A478,'Reuters data'!$Y$4:$Z$1048576,2,TRUE)</f>
        <v>24.8</v>
      </c>
    </row>
    <row r="479" spans="1:8" x14ac:dyDescent="0.3">
      <c r="A479" s="1">
        <f>+'Reuters data'!B480</f>
        <v>41021</v>
      </c>
      <c r="B479" s="3">
        <f t="shared" si="7"/>
        <v>4</v>
      </c>
      <c r="C479">
        <f>+'Reuters data'!C480</f>
        <v>46.65</v>
      </c>
      <c r="D479">
        <f>+VLOOKUP(A479,'Reuters data'!$E$3:$F$1048576,2,TRUE)/VLOOKUP(Train_Data!A479,'Reuters data'!$M$3:$N$1048576,2)</f>
        <v>89.826790711746469</v>
      </c>
      <c r="E479">
        <f>+VLOOKUP(A479,'Reuters data'!$E$3:$G$1048576,3,TRUE)</f>
        <v>115.78596330275225</v>
      </c>
      <c r="F479" s="2">
        <f>+VLOOKUP(A479,'Reuters data'!$Q$4:$R$1048576,2,TRUE)</f>
        <v>97.05</v>
      </c>
      <c r="G479">
        <f>+VLOOKUP(A479,'Reuters data'!$U$4:$V$1048576,2,TRUE)</f>
        <v>7.32</v>
      </c>
      <c r="H479">
        <f>+VLOOKUP(A479,'Reuters data'!$Y$4:$Z$1048576,2,TRUE)</f>
        <v>24.8</v>
      </c>
    </row>
    <row r="480" spans="1:8" x14ac:dyDescent="0.3">
      <c r="A480" s="1">
        <f>+'Reuters data'!B481</f>
        <v>41022</v>
      </c>
      <c r="B480" s="3">
        <f t="shared" si="7"/>
        <v>4</v>
      </c>
      <c r="C480">
        <f>+'Reuters data'!C481</f>
        <v>46.76</v>
      </c>
      <c r="D480">
        <f>+VLOOKUP(A480,'Reuters data'!$E$3:$F$1048576,2,TRUE)/VLOOKUP(Train_Data!A480,'Reuters data'!$M$3:$N$1048576,2)</f>
        <v>90.246312908620951</v>
      </c>
      <c r="E480">
        <f>+VLOOKUP(A480,'Reuters data'!$E$3:$G$1048576,3,TRUE)</f>
        <v>115.88220183486231</v>
      </c>
      <c r="F480" s="2">
        <f>+VLOOKUP(A480,'Reuters data'!$Q$4:$R$1048576,2,TRUE)</f>
        <v>96.25</v>
      </c>
      <c r="G480">
        <f>+VLOOKUP(A480,'Reuters data'!$U$4:$V$1048576,2,TRUE)</f>
        <v>7.07</v>
      </c>
      <c r="H480">
        <f>+VLOOKUP(A480,'Reuters data'!$Y$4:$Z$1048576,2,TRUE)</f>
        <v>24.95</v>
      </c>
    </row>
    <row r="481" spans="1:8" x14ac:dyDescent="0.3">
      <c r="A481" s="1">
        <f>+'Reuters data'!B482</f>
        <v>41023</v>
      </c>
      <c r="B481" s="3">
        <f t="shared" si="7"/>
        <v>4</v>
      </c>
      <c r="C481">
        <f>+'Reuters data'!C482</f>
        <v>46.87</v>
      </c>
      <c r="D481">
        <f>+VLOOKUP(A481,'Reuters data'!$E$3:$F$1048576,2,TRUE)/VLOOKUP(Train_Data!A481,'Reuters data'!$M$3:$N$1048576,2)</f>
        <v>89.555858723662269</v>
      </c>
      <c r="E481">
        <f>+VLOOKUP(A481,'Reuters data'!$E$3:$G$1048576,3,TRUE)</f>
        <v>115.97944954128434</v>
      </c>
      <c r="F481" s="2">
        <f>+VLOOKUP(A481,'Reuters data'!$Q$4:$R$1048576,2,TRUE)</f>
        <v>95.25</v>
      </c>
      <c r="G481">
        <f>+VLOOKUP(A481,'Reuters data'!$U$4:$V$1048576,2,TRUE)</f>
        <v>7.07</v>
      </c>
      <c r="H481">
        <f>+VLOOKUP(A481,'Reuters data'!$Y$4:$Z$1048576,2,TRUE)</f>
        <v>24.25</v>
      </c>
    </row>
    <row r="482" spans="1:8" x14ac:dyDescent="0.3">
      <c r="A482" s="1">
        <f>+'Reuters data'!B483</f>
        <v>41024</v>
      </c>
      <c r="B482" s="3">
        <f t="shared" si="7"/>
        <v>4</v>
      </c>
      <c r="C482">
        <f>+'Reuters data'!C483</f>
        <v>47.04</v>
      </c>
      <c r="D482">
        <f>+VLOOKUP(A482,'Reuters data'!$E$3:$F$1048576,2,TRUE)/VLOOKUP(Train_Data!A482,'Reuters data'!$M$3:$N$1048576,2)</f>
        <v>90.092270458327036</v>
      </c>
      <c r="E482">
        <f>+VLOOKUP(A482,'Reuters data'!$E$3:$G$1048576,3,TRUE)</f>
        <v>116.091743119266</v>
      </c>
      <c r="F482" s="2">
        <f>+VLOOKUP(A482,'Reuters data'!$Q$4:$R$1048576,2,TRUE)</f>
        <v>94.75</v>
      </c>
      <c r="G482">
        <f>+VLOOKUP(A482,'Reuters data'!$U$4:$V$1048576,2,TRUE)</f>
        <v>7.03</v>
      </c>
      <c r="H482">
        <f>+VLOOKUP(A482,'Reuters data'!$Y$4:$Z$1048576,2,TRUE)</f>
        <v>24.4</v>
      </c>
    </row>
    <row r="483" spans="1:8" x14ac:dyDescent="0.3">
      <c r="A483" s="1">
        <f>+'Reuters data'!B484</f>
        <v>41025</v>
      </c>
      <c r="B483" s="3">
        <f t="shared" si="7"/>
        <v>4</v>
      </c>
      <c r="C483">
        <f>+'Reuters data'!C484</f>
        <v>47.22</v>
      </c>
      <c r="D483">
        <f>+VLOOKUP(A483,'Reuters data'!$E$3:$F$1048576,2,TRUE)/VLOOKUP(Train_Data!A483,'Reuters data'!$M$3:$N$1048576,2)</f>
        <v>90.79345850999394</v>
      </c>
      <c r="E483">
        <f>+VLOOKUP(A483,'Reuters data'!$E$3:$G$1048576,3,TRUE)</f>
        <v>116.19165137614675</v>
      </c>
      <c r="F483" s="2">
        <f>+VLOOKUP(A483,'Reuters data'!$Q$4:$R$1048576,2,TRUE)</f>
        <v>95</v>
      </c>
      <c r="G483">
        <f>+VLOOKUP(A483,'Reuters data'!$U$4:$V$1048576,2,TRUE)</f>
        <v>7.22</v>
      </c>
      <c r="H483">
        <f>+VLOOKUP(A483,'Reuters data'!$Y$4:$Z$1048576,2,TRUE)</f>
        <v>24.4</v>
      </c>
    </row>
    <row r="484" spans="1:8" x14ac:dyDescent="0.3">
      <c r="A484" s="1">
        <f>+'Reuters data'!B485</f>
        <v>41026</v>
      </c>
      <c r="B484" s="3">
        <f t="shared" si="7"/>
        <v>4</v>
      </c>
      <c r="C484">
        <f>+'Reuters data'!C485</f>
        <v>47.43</v>
      </c>
      <c r="D484">
        <f>+VLOOKUP(A484,'Reuters data'!$E$3:$F$1048576,2,TRUE)/VLOOKUP(Train_Data!A484,'Reuters data'!$M$3:$N$1048576,2)</f>
        <v>90.424086930274683</v>
      </c>
      <c r="E484">
        <f>+VLOOKUP(A484,'Reuters data'!$E$3:$G$1048576,3,TRUE)</f>
        <v>116.30917431192657</v>
      </c>
      <c r="F484" s="2">
        <f>+VLOOKUP(A484,'Reuters data'!$Q$4:$R$1048576,2,TRUE)</f>
        <v>94.25</v>
      </c>
      <c r="G484">
        <f>+VLOOKUP(A484,'Reuters data'!$U$4:$V$1048576,2,TRUE)</f>
        <v>7.24</v>
      </c>
      <c r="H484">
        <f>+VLOOKUP(A484,'Reuters data'!$Y$4:$Z$1048576,2,TRUE)</f>
        <v>24.5</v>
      </c>
    </row>
    <row r="485" spans="1:8" x14ac:dyDescent="0.3">
      <c r="A485" s="1">
        <f>+'Reuters data'!B486</f>
        <v>41027</v>
      </c>
      <c r="B485" s="3">
        <f t="shared" si="7"/>
        <v>4</v>
      </c>
      <c r="C485">
        <f>+'Reuters data'!C486</f>
        <v>47.76</v>
      </c>
      <c r="D485">
        <f>+VLOOKUP(A485,'Reuters data'!$E$3:$F$1048576,2,TRUE)/VLOOKUP(Train_Data!A485,'Reuters data'!$M$3:$N$1048576,2)</f>
        <v>90.424086930274683</v>
      </c>
      <c r="E485">
        <f>+VLOOKUP(A485,'Reuters data'!$E$3:$G$1048576,3,TRUE)</f>
        <v>116.30917431192657</v>
      </c>
      <c r="F485" s="2">
        <f>+VLOOKUP(A485,'Reuters data'!$Q$4:$R$1048576,2,TRUE)</f>
        <v>94.25</v>
      </c>
      <c r="G485">
        <f>+VLOOKUP(A485,'Reuters data'!$U$4:$V$1048576,2,TRUE)</f>
        <v>7.24</v>
      </c>
      <c r="H485">
        <f>+VLOOKUP(A485,'Reuters data'!$Y$4:$Z$1048576,2,TRUE)</f>
        <v>24.55</v>
      </c>
    </row>
    <row r="486" spans="1:8" x14ac:dyDescent="0.3">
      <c r="A486" s="1">
        <f>+'Reuters data'!B487</f>
        <v>41028</v>
      </c>
      <c r="B486" s="3">
        <f t="shared" si="7"/>
        <v>4</v>
      </c>
      <c r="C486">
        <f>+'Reuters data'!C487</f>
        <v>48.12</v>
      </c>
      <c r="D486">
        <f>+VLOOKUP(A486,'Reuters data'!$E$3:$F$1048576,2,TRUE)/VLOOKUP(Train_Data!A486,'Reuters data'!$M$3:$N$1048576,2)</f>
        <v>90.424086930274683</v>
      </c>
      <c r="E486">
        <f>+VLOOKUP(A486,'Reuters data'!$E$3:$G$1048576,3,TRUE)</f>
        <v>116.30917431192657</v>
      </c>
      <c r="F486" s="2">
        <f>+VLOOKUP(A486,'Reuters data'!$Q$4:$R$1048576,2,TRUE)</f>
        <v>94.25</v>
      </c>
      <c r="G486">
        <f>+VLOOKUP(A486,'Reuters data'!$U$4:$V$1048576,2,TRUE)</f>
        <v>7.24</v>
      </c>
      <c r="H486">
        <f>+VLOOKUP(A486,'Reuters data'!$Y$4:$Z$1048576,2,TRUE)</f>
        <v>24.55</v>
      </c>
    </row>
    <row r="487" spans="1:8" x14ac:dyDescent="0.3">
      <c r="A487" s="1">
        <f>+'Reuters data'!B488</f>
        <v>41029</v>
      </c>
      <c r="B487" s="3">
        <f t="shared" si="7"/>
        <v>4</v>
      </c>
      <c r="C487">
        <f>+'Reuters data'!C488</f>
        <v>48.38</v>
      </c>
      <c r="D487">
        <f>+VLOOKUP(A487,'Reuters data'!$E$3:$F$1048576,2,TRUE)/VLOOKUP(Train_Data!A487,'Reuters data'!$M$3:$N$1048576,2)</f>
        <v>90.23413897280966</v>
      </c>
      <c r="E487">
        <f>+VLOOKUP(A487,'Reuters data'!$E$3:$G$1048576,3,TRUE)</f>
        <v>116.41642201834856</v>
      </c>
      <c r="F487" s="2">
        <f>+VLOOKUP(A487,'Reuters data'!$Q$4:$R$1048576,2,TRUE)</f>
        <v>91.2</v>
      </c>
      <c r="G487">
        <f>+VLOOKUP(A487,'Reuters data'!$U$4:$V$1048576,2,TRUE)</f>
        <v>7.48</v>
      </c>
      <c r="H487">
        <f>+VLOOKUP(A487,'Reuters data'!$Y$4:$Z$1048576,2,TRUE)</f>
        <v>25.2</v>
      </c>
    </row>
    <row r="488" spans="1:8" x14ac:dyDescent="0.3">
      <c r="A488" s="1">
        <f>+'Reuters data'!B489</f>
        <v>41030</v>
      </c>
      <c r="B488" s="3">
        <f t="shared" si="7"/>
        <v>5</v>
      </c>
      <c r="C488">
        <f>+'Reuters data'!C489</f>
        <v>48.69</v>
      </c>
      <c r="D488">
        <f>+VLOOKUP(A488,'Reuters data'!$E$3:$F$1048576,2,TRUE)/VLOOKUP(Train_Data!A488,'Reuters data'!$M$3:$N$1048576,2)</f>
        <v>90.404956180114823</v>
      </c>
      <c r="E488">
        <f>+VLOOKUP(A488,'Reuters data'!$E$3:$G$1048576,3,TRUE)</f>
        <v>116.53807339449536</v>
      </c>
      <c r="F488" s="2">
        <f>+VLOOKUP(A488,'Reuters data'!$Q$4:$R$1048576,2,TRUE)</f>
        <v>91.25</v>
      </c>
      <c r="G488">
        <f>+VLOOKUP(A488,'Reuters data'!$U$4:$V$1048576,2,TRUE)</f>
        <v>7.47</v>
      </c>
      <c r="H488">
        <f>+VLOOKUP(A488,'Reuters data'!$Y$4:$Z$1048576,2,TRUE)</f>
        <v>25.7</v>
      </c>
    </row>
    <row r="489" spans="1:8" x14ac:dyDescent="0.3">
      <c r="A489" s="1">
        <f>+'Reuters data'!B490</f>
        <v>41031</v>
      </c>
      <c r="B489" s="3">
        <f t="shared" si="7"/>
        <v>5</v>
      </c>
      <c r="C489">
        <f>+'Reuters data'!C490</f>
        <v>48.94</v>
      </c>
      <c r="D489">
        <f>+VLOOKUP(A489,'Reuters data'!$E$3:$F$1048576,2,TRUE)/VLOOKUP(Train_Data!A489,'Reuters data'!$M$3:$N$1048576,2)</f>
        <v>89.85176738882555</v>
      </c>
      <c r="E489">
        <f>+VLOOKUP(A489,'Reuters data'!$E$3:$G$1048576,3,TRUE)</f>
        <v>116.62247706422013</v>
      </c>
      <c r="F489" s="2">
        <f>+VLOOKUP(A489,'Reuters data'!$Q$4:$R$1048576,2,TRUE)</f>
        <v>90</v>
      </c>
      <c r="G489">
        <f>+VLOOKUP(A489,'Reuters data'!$U$4:$V$1048576,2,TRUE)</f>
        <v>7.12</v>
      </c>
      <c r="H489">
        <f>+VLOOKUP(A489,'Reuters data'!$Y$4:$Z$1048576,2,TRUE)</f>
        <v>25.15</v>
      </c>
    </row>
    <row r="490" spans="1:8" x14ac:dyDescent="0.3">
      <c r="A490" s="1">
        <f>+'Reuters data'!B491</f>
        <v>41032</v>
      </c>
      <c r="B490" s="3">
        <f t="shared" si="7"/>
        <v>5</v>
      </c>
      <c r="C490">
        <f>+'Reuters data'!C491</f>
        <v>49.18</v>
      </c>
      <c r="D490">
        <f>+VLOOKUP(A490,'Reuters data'!$E$3:$F$1048576,2,TRUE)/VLOOKUP(Train_Data!A490,'Reuters data'!$M$3:$N$1048576,2)</f>
        <v>88.273764258555133</v>
      </c>
      <c r="E490">
        <f>+VLOOKUP(A490,'Reuters data'!$E$3:$G$1048576,3,TRUE)</f>
        <v>116.67073394495407</v>
      </c>
      <c r="F490" s="2">
        <f>+VLOOKUP(A490,'Reuters data'!$Q$4:$R$1048576,2,TRUE)</f>
        <v>91.1</v>
      </c>
      <c r="G490">
        <f>+VLOOKUP(A490,'Reuters data'!$U$4:$V$1048576,2,TRUE)</f>
        <v>7.06</v>
      </c>
      <c r="H490">
        <f>+VLOOKUP(A490,'Reuters data'!$Y$4:$Z$1048576,2,TRUE)</f>
        <v>25.15</v>
      </c>
    </row>
    <row r="491" spans="1:8" x14ac:dyDescent="0.3">
      <c r="A491" s="1">
        <f>+'Reuters data'!B492</f>
        <v>41033</v>
      </c>
      <c r="B491" s="3">
        <f t="shared" si="7"/>
        <v>5</v>
      </c>
      <c r="C491">
        <f>+'Reuters data'!C492</f>
        <v>49.47</v>
      </c>
      <c r="D491">
        <f>+VLOOKUP(A491,'Reuters data'!$E$3:$F$1048576,2,TRUE)/VLOOKUP(Train_Data!A491,'Reuters data'!$M$3:$N$1048576,2)</f>
        <v>86.51582326861336</v>
      </c>
      <c r="E491">
        <f>+VLOOKUP(A491,'Reuters data'!$E$3:$G$1048576,3,TRUE)</f>
        <v>116.69513761467886</v>
      </c>
      <c r="F491" s="2">
        <f>+VLOOKUP(A491,'Reuters data'!$Q$4:$R$1048576,2,TRUE)</f>
        <v>90.75</v>
      </c>
      <c r="G491">
        <f>+VLOOKUP(A491,'Reuters data'!$U$4:$V$1048576,2,TRUE)</f>
        <v>6.6</v>
      </c>
      <c r="H491">
        <f>+VLOOKUP(A491,'Reuters data'!$Y$4:$Z$1048576,2,TRUE)</f>
        <v>25</v>
      </c>
    </row>
    <row r="492" spans="1:8" x14ac:dyDescent="0.3">
      <c r="A492" s="1">
        <f>+'Reuters data'!B493</f>
        <v>41034</v>
      </c>
      <c r="B492" s="3">
        <f t="shared" si="7"/>
        <v>5</v>
      </c>
      <c r="C492">
        <f>+'Reuters data'!C493</f>
        <v>49.77</v>
      </c>
      <c r="D492">
        <f>+VLOOKUP(A492,'Reuters data'!$E$3:$F$1048576,2,TRUE)/VLOOKUP(Train_Data!A492,'Reuters data'!$M$3:$N$1048576,2)</f>
        <v>86.51582326861336</v>
      </c>
      <c r="E492">
        <f>+VLOOKUP(A492,'Reuters data'!$E$3:$G$1048576,3,TRUE)</f>
        <v>116.69513761467886</v>
      </c>
      <c r="F492" s="2">
        <f>+VLOOKUP(A492,'Reuters data'!$Q$4:$R$1048576,2,TRUE)</f>
        <v>90.75</v>
      </c>
      <c r="G492">
        <f>+VLOOKUP(A492,'Reuters data'!$U$4:$V$1048576,2,TRUE)</f>
        <v>6.6</v>
      </c>
      <c r="H492">
        <f>+VLOOKUP(A492,'Reuters data'!$Y$4:$Z$1048576,2,TRUE)</f>
        <v>25</v>
      </c>
    </row>
    <row r="493" spans="1:8" x14ac:dyDescent="0.3">
      <c r="A493" s="1">
        <f>+'Reuters data'!B494</f>
        <v>41035</v>
      </c>
      <c r="B493" s="3">
        <f t="shared" si="7"/>
        <v>5</v>
      </c>
      <c r="C493">
        <f>+'Reuters data'!C494</f>
        <v>50.05</v>
      </c>
      <c r="D493">
        <f>+VLOOKUP(A493,'Reuters data'!$E$3:$F$1048576,2,TRUE)/VLOOKUP(Train_Data!A493,'Reuters data'!$M$3:$N$1048576,2)</f>
        <v>86.51582326861336</v>
      </c>
      <c r="E493">
        <f>+VLOOKUP(A493,'Reuters data'!$E$3:$G$1048576,3,TRUE)</f>
        <v>116.69513761467886</v>
      </c>
      <c r="F493" s="2">
        <f>+VLOOKUP(A493,'Reuters data'!$Q$4:$R$1048576,2,TRUE)</f>
        <v>90.75</v>
      </c>
      <c r="G493">
        <f>+VLOOKUP(A493,'Reuters data'!$U$4:$V$1048576,2,TRUE)</f>
        <v>6.6</v>
      </c>
      <c r="H493">
        <f>+VLOOKUP(A493,'Reuters data'!$Y$4:$Z$1048576,2,TRUE)</f>
        <v>25</v>
      </c>
    </row>
    <row r="494" spans="1:8" x14ac:dyDescent="0.3">
      <c r="A494" s="1">
        <f>+'Reuters data'!B495</f>
        <v>41036</v>
      </c>
      <c r="B494" s="3">
        <f t="shared" si="7"/>
        <v>5</v>
      </c>
      <c r="C494">
        <f>+'Reuters data'!C495</f>
        <v>50.27</v>
      </c>
      <c r="D494">
        <f>+VLOOKUP(A494,'Reuters data'!$E$3:$F$1048576,2,TRUE)/VLOOKUP(Train_Data!A494,'Reuters data'!$M$3:$N$1048576,2)</f>
        <v>86.699356420471958</v>
      </c>
      <c r="E494">
        <f>+VLOOKUP(A494,'Reuters data'!$E$3:$G$1048576,3,TRUE)</f>
        <v>116.7333944954128</v>
      </c>
      <c r="F494" s="2">
        <f>+VLOOKUP(A494,'Reuters data'!$Q$4:$R$1048576,2,TRUE)</f>
        <v>90.75</v>
      </c>
      <c r="G494">
        <f>+VLOOKUP(A494,'Reuters data'!$U$4:$V$1048576,2,TRUE)</f>
        <v>6.61</v>
      </c>
      <c r="H494">
        <f>+VLOOKUP(A494,'Reuters data'!$Y$4:$Z$1048576,2,TRUE)</f>
        <v>25</v>
      </c>
    </row>
    <row r="495" spans="1:8" x14ac:dyDescent="0.3">
      <c r="A495" s="1">
        <f>+'Reuters data'!B496</f>
        <v>41037</v>
      </c>
      <c r="B495" s="3">
        <f t="shared" si="7"/>
        <v>5</v>
      </c>
      <c r="C495">
        <f>+'Reuters data'!C496</f>
        <v>50.53</v>
      </c>
      <c r="D495">
        <f>+VLOOKUP(A495,'Reuters data'!$E$3:$F$1048576,2,TRUE)/VLOOKUP(Train_Data!A495,'Reuters data'!$M$3:$N$1048576,2)</f>
        <v>86.702045839101672</v>
      </c>
      <c r="E495">
        <f>+VLOOKUP(A495,'Reuters data'!$E$3:$G$1048576,3,TRUE)</f>
        <v>116.75899082568803</v>
      </c>
      <c r="F495" s="2">
        <f>+VLOOKUP(A495,'Reuters data'!$Q$4:$R$1048576,2,TRUE)</f>
        <v>90.95</v>
      </c>
      <c r="G495">
        <f>+VLOOKUP(A495,'Reuters data'!$U$4:$V$1048576,2,TRUE)</f>
        <v>6.74</v>
      </c>
      <c r="H495">
        <f>+VLOOKUP(A495,'Reuters data'!$Y$4:$Z$1048576,2,TRUE)</f>
        <v>24.6</v>
      </c>
    </row>
    <row r="496" spans="1:8" x14ac:dyDescent="0.3">
      <c r="A496" s="1">
        <f>+'Reuters data'!B497</f>
        <v>41038</v>
      </c>
      <c r="B496" s="3">
        <f t="shared" si="7"/>
        <v>5</v>
      </c>
      <c r="C496">
        <f>+'Reuters data'!C497</f>
        <v>50.82</v>
      </c>
      <c r="D496">
        <f>+VLOOKUP(A496,'Reuters data'!$E$3:$F$1048576,2,TRUE)/VLOOKUP(Train_Data!A496,'Reuters data'!$M$3:$N$1048576,2)</f>
        <v>87.534797401794009</v>
      </c>
      <c r="E496">
        <f>+VLOOKUP(A496,'Reuters data'!$E$3:$G$1048576,3,TRUE)</f>
        <v>116.79009174311923</v>
      </c>
      <c r="F496" s="2">
        <f>+VLOOKUP(A496,'Reuters data'!$Q$4:$R$1048576,2,TRUE)</f>
        <v>89.5</v>
      </c>
      <c r="G496">
        <f>+VLOOKUP(A496,'Reuters data'!$U$4:$V$1048576,2,TRUE)</f>
        <v>6.68</v>
      </c>
      <c r="H496">
        <f>+VLOOKUP(A496,'Reuters data'!$Y$4:$Z$1048576,2,TRUE)</f>
        <v>24.85</v>
      </c>
    </row>
    <row r="497" spans="1:8" x14ac:dyDescent="0.3">
      <c r="A497" s="1">
        <f>+'Reuters data'!B498</f>
        <v>41039</v>
      </c>
      <c r="B497" s="3">
        <f t="shared" si="7"/>
        <v>5</v>
      </c>
      <c r="C497">
        <f>+'Reuters data'!C498</f>
        <v>51.12</v>
      </c>
      <c r="D497">
        <f>+VLOOKUP(A497,'Reuters data'!$E$3:$F$1048576,2,TRUE)/VLOOKUP(Train_Data!A497,'Reuters data'!$M$3:$N$1048576,2)</f>
        <v>87.15114031696946</v>
      </c>
      <c r="E497">
        <f>+VLOOKUP(A497,'Reuters data'!$E$3:$G$1048576,3,TRUE)</f>
        <v>116.80770642201834</v>
      </c>
      <c r="F497" s="2">
        <f>+VLOOKUP(A497,'Reuters data'!$Q$4:$R$1048576,2,TRUE)</f>
        <v>90.95</v>
      </c>
      <c r="G497">
        <f>+VLOOKUP(A497,'Reuters data'!$U$4:$V$1048576,2,TRUE)</f>
        <v>6.65</v>
      </c>
      <c r="H497">
        <f>+VLOOKUP(A497,'Reuters data'!$Y$4:$Z$1048576,2,TRUE)</f>
        <v>24.65</v>
      </c>
    </row>
    <row r="498" spans="1:8" x14ac:dyDescent="0.3">
      <c r="A498" s="1">
        <f>+'Reuters data'!B499</f>
        <v>41040</v>
      </c>
      <c r="B498" s="3">
        <f t="shared" si="7"/>
        <v>5</v>
      </c>
      <c r="C498">
        <f>+'Reuters data'!C499</f>
        <v>51.43</v>
      </c>
      <c r="D498">
        <f>+VLOOKUP(A498,'Reuters data'!$E$3:$F$1048576,2,TRUE)/VLOOKUP(Train_Data!A498,'Reuters data'!$M$3:$N$1048576,2)</f>
        <v>86.922183507549363</v>
      </c>
      <c r="E498">
        <f>+VLOOKUP(A498,'Reuters data'!$E$3:$G$1048576,3,TRUE)</f>
        <v>116.83275229357797</v>
      </c>
      <c r="F498" s="2">
        <f>+VLOOKUP(A498,'Reuters data'!$Q$4:$R$1048576,2,TRUE)</f>
        <v>90.5</v>
      </c>
      <c r="G498">
        <f>+VLOOKUP(A498,'Reuters data'!$U$4:$V$1048576,2,TRUE)</f>
        <v>6.73</v>
      </c>
      <c r="H498">
        <f>+VLOOKUP(A498,'Reuters data'!$Y$4:$Z$1048576,2,TRUE)</f>
        <v>25</v>
      </c>
    </row>
    <row r="499" spans="1:8" x14ac:dyDescent="0.3">
      <c r="A499" s="1">
        <f>+'Reuters data'!B500</f>
        <v>41041</v>
      </c>
      <c r="B499" s="3">
        <f t="shared" si="7"/>
        <v>5</v>
      </c>
      <c r="C499">
        <f>+'Reuters data'!C500</f>
        <v>51.72</v>
      </c>
      <c r="D499">
        <f>+VLOOKUP(A499,'Reuters data'!$E$3:$F$1048576,2,TRUE)/VLOOKUP(Train_Data!A499,'Reuters data'!$M$3:$N$1048576,2)</f>
        <v>86.922183507549363</v>
      </c>
      <c r="E499">
        <f>+VLOOKUP(A499,'Reuters data'!$E$3:$G$1048576,3,TRUE)</f>
        <v>116.83275229357797</v>
      </c>
      <c r="F499" s="2">
        <f>+VLOOKUP(A499,'Reuters data'!$Q$4:$R$1048576,2,TRUE)</f>
        <v>90.5</v>
      </c>
      <c r="G499">
        <f>+VLOOKUP(A499,'Reuters data'!$U$4:$V$1048576,2,TRUE)</f>
        <v>6.73</v>
      </c>
      <c r="H499">
        <f>+VLOOKUP(A499,'Reuters data'!$Y$4:$Z$1048576,2,TRUE)</f>
        <v>24.95</v>
      </c>
    </row>
    <row r="500" spans="1:8" x14ac:dyDescent="0.3">
      <c r="A500" s="1">
        <f>+'Reuters data'!B501</f>
        <v>41042</v>
      </c>
      <c r="B500" s="3">
        <f t="shared" si="7"/>
        <v>5</v>
      </c>
      <c r="C500">
        <f>+'Reuters data'!C501</f>
        <v>52.02</v>
      </c>
      <c r="D500">
        <f>+VLOOKUP(A500,'Reuters data'!$E$3:$F$1048576,2,TRUE)/VLOOKUP(Train_Data!A500,'Reuters data'!$M$3:$N$1048576,2)</f>
        <v>86.922183507549363</v>
      </c>
      <c r="E500">
        <f>+VLOOKUP(A500,'Reuters data'!$E$3:$G$1048576,3,TRUE)</f>
        <v>116.83275229357797</v>
      </c>
      <c r="F500" s="2">
        <f>+VLOOKUP(A500,'Reuters data'!$Q$4:$R$1048576,2,TRUE)</f>
        <v>90.5</v>
      </c>
      <c r="G500">
        <f>+VLOOKUP(A500,'Reuters data'!$U$4:$V$1048576,2,TRUE)</f>
        <v>6.73</v>
      </c>
      <c r="H500">
        <f>+VLOOKUP(A500,'Reuters data'!$Y$4:$Z$1048576,2,TRUE)</f>
        <v>24.95</v>
      </c>
    </row>
    <row r="501" spans="1:8" x14ac:dyDescent="0.3">
      <c r="A501" s="1">
        <f>+'Reuters data'!B502</f>
        <v>41043</v>
      </c>
      <c r="B501" s="3">
        <f t="shared" si="7"/>
        <v>5</v>
      </c>
      <c r="C501">
        <f>+'Reuters data'!C502</f>
        <v>52.25</v>
      </c>
      <c r="D501">
        <f>+VLOOKUP(A501,'Reuters data'!$E$3:$F$1048576,2,TRUE)/VLOOKUP(Train_Data!A501,'Reuters data'!$M$3:$N$1048576,2)</f>
        <v>86.994152046783626</v>
      </c>
      <c r="E501">
        <f>+VLOOKUP(A501,'Reuters data'!$E$3:$G$1048576,3,TRUE)</f>
        <v>116.86449541284404</v>
      </c>
      <c r="F501" s="2">
        <f>+VLOOKUP(A501,'Reuters data'!$Q$4:$R$1048576,2,TRUE)</f>
        <v>88.8</v>
      </c>
      <c r="G501">
        <f>+VLOOKUP(A501,'Reuters data'!$U$4:$V$1048576,2,TRUE)</f>
        <v>6.56</v>
      </c>
      <c r="H501">
        <f>+VLOOKUP(A501,'Reuters data'!$Y$4:$Z$1048576,2,TRUE)</f>
        <v>25.15</v>
      </c>
    </row>
    <row r="502" spans="1:8" x14ac:dyDescent="0.3">
      <c r="A502" s="1">
        <f>+'Reuters data'!B503</f>
        <v>41044</v>
      </c>
      <c r="B502" s="3">
        <f t="shared" si="7"/>
        <v>5</v>
      </c>
      <c r="C502">
        <f>+'Reuters data'!C503</f>
        <v>52.46</v>
      </c>
      <c r="D502">
        <f>+VLOOKUP(A502,'Reuters data'!$E$3:$F$1048576,2,TRUE)/VLOOKUP(Train_Data!A502,'Reuters data'!$M$3:$N$1048576,2)</f>
        <v>88.169677926158684</v>
      </c>
      <c r="E502">
        <f>+VLOOKUP(A502,'Reuters data'!$E$3:$G$1048576,3,TRUE)</f>
        <v>116.89770642201833</v>
      </c>
      <c r="F502" s="2">
        <f>+VLOOKUP(A502,'Reuters data'!$Q$4:$R$1048576,2,TRUE)</f>
        <v>88.75</v>
      </c>
      <c r="G502">
        <f>+VLOOKUP(A502,'Reuters data'!$U$4:$V$1048576,2,TRUE)</f>
        <v>6.45</v>
      </c>
      <c r="H502">
        <f>+VLOOKUP(A502,'Reuters data'!$Y$4:$Z$1048576,2,TRUE)</f>
        <v>24.65</v>
      </c>
    </row>
    <row r="503" spans="1:8" x14ac:dyDescent="0.3">
      <c r="A503" s="1">
        <f>+'Reuters data'!B504</f>
        <v>41045</v>
      </c>
      <c r="B503" s="3">
        <f t="shared" si="7"/>
        <v>5</v>
      </c>
      <c r="C503">
        <f>+'Reuters data'!C504</f>
        <v>52.64</v>
      </c>
      <c r="D503">
        <f>+VLOOKUP(A503,'Reuters data'!$E$3:$F$1048576,2,TRUE)/VLOOKUP(Train_Data!A503,'Reuters data'!$M$3:$N$1048576,2)</f>
        <v>87.856861974046396</v>
      </c>
      <c r="E503">
        <f>+VLOOKUP(A503,'Reuters data'!$E$3:$G$1048576,3,TRUE)</f>
        <v>116.93853211009171</v>
      </c>
      <c r="F503" s="2">
        <f>+VLOOKUP(A503,'Reuters data'!$Q$4:$R$1048576,2,TRUE)</f>
        <v>88.4</v>
      </c>
      <c r="G503">
        <f>+VLOOKUP(A503,'Reuters data'!$U$4:$V$1048576,2,TRUE)</f>
        <v>6.5</v>
      </c>
      <c r="H503">
        <f>+VLOOKUP(A503,'Reuters data'!$Y$4:$Z$1048576,2,TRUE)</f>
        <v>24.67</v>
      </c>
    </row>
    <row r="504" spans="1:8" x14ac:dyDescent="0.3">
      <c r="A504" s="1">
        <f>+'Reuters data'!B505</f>
        <v>41046</v>
      </c>
      <c r="B504" s="3">
        <f t="shared" si="7"/>
        <v>5</v>
      </c>
      <c r="C504">
        <f>+'Reuters data'!C505</f>
        <v>52.9</v>
      </c>
      <c r="D504">
        <f>+VLOOKUP(A504,'Reuters data'!$E$3:$F$1048576,2,TRUE)/VLOOKUP(Train_Data!A504,'Reuters data'!$M$3:$N$1048576,2)</f>
        <v>84.684471756086026</v>
      </c>
      <c r="E504">
        <f>+VLOOKUP(A504,'Reuters data'!$E$3:$G$1048576,3,TRUE)</f>
        <v>116.92009174311924</v>
      </c>
      <c r="F504" s="2">
        <f>+VLOOKUP(A504,'Reuters data'!$Q$4:$R$1048576,2,TRUE)</f>
        <v>88.9</v>
      </c>
      <c r="G504">
        <f>+VLOOKUP(A504,'Reuters data'!$U$4:$V$1048576,2,TRUE)</f>
        <v>6.45</v>
      </c>
      <c r="H504">
        <f>+VLOOKUP(A504,'Reuters data'!$Y$4:$Z$1048576,2,TRUE)</f>
        <v>24.55</v>
      </c>
    </row>
    <row r="505" spans="1:8" x14ac:dyDescent="0.3">
      <c r="A505" s="1">
        <f>+'Reuters data'!B506</f>
        <v>41047</v>
      </c>
      <c r="B505" s="3">
        <f t="shared" si="7"/>
        <v>5</v>
      </c>
      <c r="C505">
        <f>+'Reuters data'!C506</f>
        <v>53.19</v>
      </c>
      <c r="D505">
        <f>+VLOOKUP(A505,'Reuters data'!$E$3:$F$1048576,2,TRUE)/VLOOKUP(Train_Data!A505,'Reuters data'!$M$3:$N$1048576,2)</f>
        <v>83.820998278829606</v>
      </c>
      <c r="E505">
        <f>+VLOOKUP(A505,'Reuters data'!$E$3:$G$1048576,3,TRUE)</f>
        <v>116.93954128440365</v>
      </c>
      <c r="F505" s="2">
        <f>+VLOOKUP(A505,'Reuters data'!$Q$4:$R$1048576,2,TRUE)</f>
        <v>92.6</v>
      </c>
      <c r="G505">
        <f>+VLOOKUP(A505,'Reuters data'!$U$4:$V$1048576,2,TRUE)</f>
        <v>6.33</v>
      </c>
      <c r="H505">
        <f>+VLOOKUP(A505,'Reuters data'!$Y$4:$Z$1048576,2,TRUE)</f>
        <v>23.7</v>
      </c>
    </row>
    <row r="506" spans="1:8" x14ac:dyDescent="0.3">
      <c r="A506" s="1">
        <f>+'Reuters data'!B507</f>
        <v>41048</v>
      </c>
      <c r="B506" s="3">
        <f t="shared" si="7"/>
        <v>5</v>
      </c>
      <c r="C506">
        <f>+'Reuters data'!C507</f>
        <v>53.56</v>
      </c>
      <c r="D506">
        <f>+VLOOKUP(A506,'Reuters data'!$E$3:$F$1048576,2,TRUE)/VLOOKUP(Train_Data!A506,'Reuters data'!$M$3:$N$1048576,2)</f>
        <v>83.820998278829606</v>
      </c>
      <c r="E506">
        <f>+VLOOKUP(A506,'Reuters data'!$E$3:$G$1048576,3,TRUE)</f>
        <v>116.93954128440365</v>
      </c>
      <c r="F506" s="2">
        <f>+VLOOKUP(A506,'Reuters data'!$Q$4:$R$1048576,2,TRUE)</f>
        <v>92.6</v>
      </c>
      <c r="G506">
        <f>+VLOOKUP(A506,'Reuters data'!$U$4:$V$1048576,2,TRUE)</f>
        <v>6.33</v>
      </c>
      <c r="H506">
        <f>+VLOOKUP(A506,'Reuters data'!$Y$4:$Z$1048576,2,TRUE)</f>
        <v>23.65</v>
      </c>
    </row>
    <row r="507" spans="1:8" x14ac:dyDescent="0.3">
      <c r="A507" s="1">
        <f>+'Reuters data'!B508</f>
        <v>41049</v>
      </c>
      <c r="B507" s="3">
        <f t="shared" si="7"/>
        <v>5</v>
      </c>
      <c r="C507">
        <f>+'Reuters data'!C508</f>
        <v>53.91</v>
      </c>
      <c r="D507">
        <f>+VLOOKUP(A507,'Reuters data'!$E$3:$F$1048576,2,TRUE)/VLOOKUP(Train_Data!A507,'Reuters data'!$M$3:$N$1048576,2)</f>
        <v>83.820998278829606</v>
      </c>
      <c r="E507">
        <f>+VLOOKUP(A507,'Reuters data'!$E$3:$G$1048576,3,TRUE)</f>
        <v>116.93954128440365</v>
      </c>
      <c r="F507" s="2">
        <f>+VLOOKUP(A507,'Reuters data'!$Q$4:$R$1048576,2,TRUE)</f>
        <v>92.6</v>
      </c>
      <c r="G507">
        <f>+VLOOKUP(A507,'Reuters data'!$U$4:$V$1048576,2,TRUE)</f>
        <v>6.33</v>
      </c>
      <c r="H507">
        <f>+VLOOKUP(A507,'Reuters data'!$Y$4:$Z$1048576,2,TRUE)</f>
        <v>23.65</v>
      </c>
    </row>
    <row r="508" spans="1:8" x14ac:dyDescent="0.3">
      <c r="A508" s="1">
        <f>+'Reuters data'!B509</f>
        <v>41050</v>
      </c>
      <c r="B508" s="3">
        <f t="shared" si="7"/>
        <v>5</v>
      </c>
      <c r="C508">
        <f>+'Reuters data'!C509</f>
        <v>54.2</v>
      </c>
      <c r="D508">
        <f>+VLOOKUP(A508,'Reuters data'!$E$3:$F$1048576,2,TRUE)/VLOOKUP(Train_Data!A508,'Reuters data'!$M$3:$N$1048576,2)</f>
        <v>84.928192319700287</v>
      </c>
      <c r="E508">
        <f>+VLOOKUP(A508,'Reuters data'!$E$3:$G$1048576,3,TRUE)</f>
        <v>116.97366972477062</v>
      </c>
      <c r="F508" s="2">
        <f>+VLOOKUP(A508,'Reuters data'!$Q$4:$R$1048576,2,TRUE)</f>
        <v>87.5</v>
      </c>
      <c r="G508">
        <f>+VLOOKUP(A508,'Reuters data'!$U$4:$V$1048576,2,TRUE)</f>
        <v>6.6</v>
      </c>
      <c r="H508">
        <f>+VLOOKUP(A508,'Reuters data'!$Y$4:$Z$1048576,2,TRUE)</f>
        <v>23.25</v>
      </c>
    </row>
    <row r="509" spans="1:8" x14ac:dyDescent="0.3">
      <c r="A509" s="1">
        <f>+'Reuters data'!B510</f>
        <v>41051</v>
      </c>
      <c r="B509" s="3">
        <f t="shared" si="7"/>
        <v>5</v>
      </c>
      <c r="C509">
        <f>+'Reuters data'!C510</f>
        <v>54.51</v>
      </c>
      <c r="D509">
        <f>+VLOOKUP(A509,'Reuters data'!$E$3:$F$1048576,2,TRUE)/VLOOKUP(Train_Data!A509,'Reuters data'!$M$3:$N$1048576,2)</f>
        <v>85.483362245702565</v>
      </c>
      <c r="E509">
        <f>+VLOOKUP(A509,'Reuters data'!$E$3:$G$1048576,3,TRUE)</f>
        <v>117.02009174311924</v>
      </c>
      <c r="F509" s="2">
        <f>+VLOOKUP(A509,'Reuters data'!$Q$4:$R$1048576,2,TRUE)</f>
        <v>85.65</v>
      </c>
      <c r="G509">
        <f>+VLOOKUP(A509,'Reuters data'!$U$4:$V$1048576,2,TRUE)</f>
        <v>6.88</v>
      </c>
      <c r="H509">
        <f>+VLOOKUP(A509,'Reuters data'!$Y$4:$Z$1048576,2,TRUE)</f>
        <v>22.9</v>
      </c>
    </row>
    <row r="510" spans="1:8" x14ac:dyDescent="0.3">
      <c r="A510" s="1">
        <f>+'Reuters data'!B511</f>
        <v>41052</v>
      </c>
      <c r="B510" s="3">
        <f t="shared" si="7"/>
        <v>5</v>
      </c>
      <c r="C510">
        <f>+'Reuters data'!C511</f>
        <v>54.8</v>
      </c>
      <c r="D510">
        <f>+VLOOKUP(A510,'Reuters data'!$E$3:$F$1048576,2,TRUE)/VLOOKUP(Train_Data!A510,'Reuters data'!$M$3:$N$1048576,2)</f>
        <v>83.884297520661164</v>
      </c>
      <c r="E510">
        <f>+VLOOKUP(A510,'Reuters data'!$E$3:$G$1048576,3,TRUE)</f>
        <v>117.0377064220183</v>
      </c>
      <c r="F510" s="2">
        <f>+VLOOKUP(A510,'Reuters data'!$Q$4:$R$1048576,2,TRUE)</f>
        <v>85.25</v>
      </c>
      <c r="G510">
        <f>+VLOOKUP(A510,'Reuters data'!$U$4:$V$1048576,2,TRUE)</f>
        <v>6.68</v>
      </c>
      <c r="H510">
        <f>+VLOOKUP(A510,'Reuters data'!$Y$4:$Z$1048576,2,TRUE)</f>
        <v>23.05</v>
      </c>
    </row>
    <row r="511" spans="1:8" x14ac:dyDescent="0.3">
      <c r="A511" s="1">
        <f>+'Reuters data'!B512</f>
        <v>41053</v>
      </c>
      <c r="B511" s="3">
        <f t="shared" si="7"/>
        <v>5</v>
      </c>
      <c r="C511">
        <f>+'Reuters data'!C512</f>
        <v>55.14</v>
      </c>
      <c r="D511">
        <f>+VLOOKUP(A511,'Reuters data'!$E$3:$F$1048576,2,TRUE)/VLOOKUP(Train_Data!A511,'Reuters data'!$M$3:$N$1048576,2)</f>
        <v>85.001994415636219</v>
      </c>
      <c r="E511">
        <f>+VLOOKUP(A511,'Reuters data'!$E$3:$G$1048576,3,TRUE)</f>
        <v>117.03605504587151</v>
      </c>
      <c r="F511" s="2">
        <f>+VLOOKUP(A511,'Reuters data'!$Q$4:$R$1048576,2,TRUE)</f>
        <v>86.9</v>
      </c>
      <c r="G511">
        <f>+VLOOKUP(A511,'Reuters data'!$U$4:$V$1048576,2,TRUE)</f>
        <v>6.78</v>
      </c>
      <c r="H511">
        <f>+VLOOKUP(A511,'Reuters data'!$Y$4:$Z$1048576,2,TRUE)</f>
        <v>23.35</v>
      </c>
    </row>
    <row r="512" spans="1:8" x14ac:dyDescent="0.3">
      <c r="A512" s="1">
        <f>+'Reuters data'!B513</f>
        <v>41054</v>
      </c>
      <c r="B512" s="3">
        <f t="shared" si="7"/>
        <v>5</v>
      </c>
      <c r="C512">
        <f>+'Reuters data'!C513</f>
        <v>55.49</v>
      </c>
      <c r="D512">
        <f>+VLOOKUP(A512,'Reuters data'!$E$3:$F$1048576,2,TRUE)/VLOOKUP(Train_Data!A512,'Reuters data'!$M$3:$N$1048576,2)</f>
        <v>85.361566120655212</v>
      </c>
      <c r="E512">
        <f>+VLOOKUP(A512,'Reuters data'!$E$3:$G$1048576,3,TRUE)</f>
        <v>117.02798165137611</v>
      </c>
      <c r="F512" s="2">
        <f>+VLOOKUP(A512,'Reuters data'!$Q$4:$R$1048576,2,TRUE)</f>
        <v>86.6</v>
      </c>
      <c r="G512">
        <f>+VLOOKUP(A512,'Reuters data'!$U$4:$V$1048576,2,TRUE)</f>
        <v>6.8</v>
      </c>
      <c r="H512">
        <f>+VLOOKUP(A512,'Reuters data'!$Y$4:$Z$1048576,2,TRUE)</f>
        <v>22.9</v>
      </c>
    </row>
    <row r="513" spans="1:8" x14ac:dyDescent="0.3">
      <c r="A513" s="1">
        <f>+'Reuters data'!B514</f>
        <v>41055</v>
      </c>
      <c r="B513" s="3">
        <f t="shared" si="7"/>
        <v>5</v>
      </c>
      <c r="C513">
        <f>+'Reuters data'!C514</f>
        <v>55.89</v>
      </c>
      <c r="D513">
        <f>+VLOOKUP(A513,'Reuters data'!$E$3:$F$1048576,2,TRUE)/VLOOKUP(Train_Data!A513,'Reuters data'!$M$3:$N$1048576,2)</f>
        <v>85.361566120655212</v>
      </c>
      <c r="E513">
        <f>+VLOOKUP(A513,'Reuters data'!$E$3:$G$1048576,3,TRUE)</f>
        <v>117.02798165137611</v>
      </c>
      <c r="F513" s="2">
        <f>+VLOOKUP(A513,'Reuters data'!$Q$4:$R$1048576,2,TRUE)</f>
        <v>86.6</v>
      </c>
      <c r="G513">
        <f>+VLOOKUP(A513,'Reuters data'!$U$4:$V$1048576,2,TRUE)</f>
        <v>6.8</v>
      </c>
      <c r="H513">
        <f>+VLOOKUP(A513,'Reuters data'!$Y$4:$Z$1048576,2,TRUE)</f>
        <v>22.9</v>
      </c>
    </row>
    <row r="514" spans="1:8" x14ac:dyDescent="0.3">
      <c r="A514" s="1">
        <f>+'Reuters data'!B515</f>
        <v>41056</v>
      </c>
      <c r="B514" s="3">
        <f t="shared" si="7"/>
        <v>5</v>
      </c>
      <c r="C514">
        <f>+'Reuters data'!C515</f>
        <v>56.29</v>
      </c>
      <c r="D514">
        <f>+VLOOKUP(A514,'Reuters data'!$E$3:$F$1048576,2,TRUE)/VLOOKUP(Train_Data!A514,'Reuters data'!$M$3:$N$1048576,2)</f>
        <v>85.361566120655212</v>
      </c>
      <c r="E514">
        <f>+VLOOKUP(A514,'Reuters data'!$E$3:$G$1048576,3,TRUE)</f>
        <v>117.02798165137611</v>
      </c>
      <c r="F514" s="2">
        <f>+VLOOKUP(A514,'Reuters data'!$Q$4:$R$1048576,2,TRUE)</f>
        <v>86.6</v>
      </c>
      <c r="G514">
        <f>+VLOOKUP(A514,'Reuters data'!$U$4:$V$1048576,2,TRUE)</f>
        <v>6.8</v>
      </c>
      <c r="H514">
        <f>+VLOOKUP(A514,'Reuters data'!$Y$4:$Z$1048576,2,TRUE)</f>
        <v>22.9</v>
      </c>
    </row>
    <row r="515" spans="1:8" x14ac:dyDescent="0.3">
      <c r="A515" s="1">
        <f>+'Reuters data'!B516</f>
        <v>41057</v>
      </c>
      <c r="B515" s="3">
        <f t="shared" si="7"/>
        <v>5</v>
      </c>
      <c r="C515">
        <f>+'Reuters data'!C516</f>
        <v>56.66</v>
      </c>
      <c r="D515">
        <f>+VLOOKUP(A515,'Reuters data'!$E$3:$F$1048576,2,TRUE)/VLOOKUP(Train_Data!A515,'Reuters data'!$M$3:$N$1048576,2)</f>
        <v>85.414673046251991</v>
      </c>
      <c r="E515">
        <f>+VLOOKUP(A515,'Reuters data'!$E$3:$G$1048576,3,TRUE)</f>
        <v>117.02082568807334</v>
      </c>
      <c r="F515" s="2">
        <f>+VLOOKUP(A515,'Reuters data'!$Q$4:$R$1048576,2,TRUE)</f>
        <v>87.9</v>
      </c>
      <c r="G515">
        <f>+VLOOKUP(A515,'Reuters data'!$U$4:$V$1048576,2,TRUE)</f>
        <v>6.68</v>
      </c>
      <c r="H515">
        <f>+VLOOKUP(A515,'Reuters data'!$Y$4:$Z$1048576,2,TRUE)</f>
        <v>23.4</v>
      </c>
    </row>
    <row r="516" spans="1:8" x14ac:dyDescent="0.3">
      <c r="A516" s="1">
        <f>+'Reuters data'!B517</f>
        <v>41058</v>
      </c>
      <c r="B516" s="3">
        <f t="shared" ref="B516:B579" si="8">+MONTH(A516)</f>
        <v>5</v>
      </c>
      <c r="C516">
        <f>+'Reuters data'!C517</f>
        <v>56.98</v>
      </c>
      <c r="D516">
        <f>+VLOOKUP(A516,'Reuters data'!$E$3:$F$1048576,2,TRUE)/VLOOKUP(Train_Data!A516,'Reuters data'!$M$3:$N$1048576,2)</f>
        <v>85.371318822023056</v>
      </c>
      <c r="E516">
        <f>+VLOOKUP(A516,'Reuters data'!$E$3:$G$1048576,3,TRUE)</f>
        <v>117.0090825688073</v>
      </c>
      <c r="F516" s="2">
        <f>+VLOOKUP(A516,'Reuters data'!$Q$4:$R$1048576,2,TRUE)</f>
        <v>89.25</v>
      </c>
      <c r="G516">
        <f>+VLOOKUP(A516,'Reuters data'!$U$4:$V$1048576,2,TRUE)</f>
        <v>6.54</v>
      </c>
      <c r="H516">
        <f>+VLOOKUP(A516,'Reuters data'!$Y$4:$Z$1048576,2,TRUE)</f>
        <v>23.75</v>
      </c>
    </row>
    <row r="517" spans="1:8" x14ac:dyDescent="0.3">
      <c r="A517" s="1">
        <f>+'Reuters data'!B518</f>
        <v>41059</v>
      </c>
      <c r="B517" s="3">
        <f t="shared" si="8"/>
        <v>5</v>
      </c>
      <c r="C517">
        <f>+'Reuters data'!C518</f>
        <v>57.32</v>
      </c>
      <c r="D517">
        <f>+VLOOKUP(A517,'Reuters data'!$E$3:$F$1048576,2,TRUE)/VLOOKUP(Train_Data!A517,'Reuters data'!$M$3:$N$1048576,2)</f>
        <v>83.645917542441381</v>
      </c>
      <c r="E517">
        <f>+VLOOKUP(A517,'Reuters data'!$E$3:$G$1048576,3,TRUE)</f>
        <v>116.95587155963297</v>
      </c>
      <c r="F517" s="2">
        <f>+VLOOKUP(A517,'Reuters data'!$Q$4:$R$1048576,2,TRUE)</f>
        <v>89.2</v>
      </c>
      <c r="G517">
        <f>+VLOOKUP(A517,'Reuters data'!$U$4:$V$1048576,2,TRUE)</f>
        <v>6.4</v>
      </c>
      <c r="H517">
        <f>+VLOOKUP(A517,'Reuters data'!$Y$4:$Z$1048576,2,TRUE)</f>
        <v>23.4</v>
      </c>
    </row>
    <row r="518" spans="1:8" x14ac:dyDescent="0.3">
      <c r="A518" s="1">
        <f>+'Reuters data'!B519</f>
        <v>41060</v>
      </c>
      <c r="B518" s="3">
        <f t="shared" si="8"/>
        <v>5</v>
      </c>
      <c r="C518">
        <f>+'Reuters data'!C519</f>
        <v>57.6</v>
      </c>
      <c r="D518">
        <f>+VLOOKUP(A518,'Reuters data'!$E$3:$F$1048576,2,TRUE)/VLOOKUP(Train_Data!A518,'Reuters data'!$M$3:$N$1048576,2)</f>
        <v>82.445775331822603</v>
      </c>
      <c r="E518">
        <f>+VLOOKUP(A518,'Reuters data'!$E$3:$G$1048576,3,TRUE)</f>
        <v>116.90366972477059</v>
      </c>
      <c r="F518" s="2">
        <f>+VLOOKUP(A518,'Reuters data'!$Q$4:$R$1048576,2,TRUE)</f>
        <v>88.9</v>
      </c>
      <c r="G518">
        <f>+VLOOKUP(A518,'Reuters data'!$U$4:$V$1048576,2,TRUE)</f>
        <v>6.27</v>
      </c>
      <c r="H518">
        <f>+VLOOKUP(A518,'Reuters data'!$Y$4:$Z$1048576,2,TRUE)</f>
        <v>22.7</v>
      </c>
    </row>
    <row r="519" spans="1:8" x14ac:dyDescent="0.3">
      <c r="A519" s="1">
        <f>+'Reuters data'!B520</f>
        <v>41061</v>
      </c>
      <c r="B519" s="3">
        <f t="shared" si="8"/>
        <v>6</v>
      </c>
      <c r="C519">
        <f>+'Reuters data'!C520</f>
        <v>58.02</v>
      </c>
      <c r="D519">
        <f>+VLOOKUP(A519,'Reuters data'!$E$3:$F$1048576,2,TRUE)/VLOOKUP(Train_Data!A519,'Reuters data'!$M$3:$N$1048576,2)</f>
        <v>79.174710424710426</v>
      </c>
      <c r="E519">
        <f>+VLOOKUP(A519,'Reuters data'!$E$3:$G$1048576,3,TRUE)</f>
        <v>116.81577981651371</v>
      </c>
      <c r="F519" s="2">
        <f>+VLOOKUP(A519,'Reuters data'!$Q$4:$R$1048576,2,TRUE)</f>
        <v>89.75</v>
      </c>
      <c r="G519">
        <f>+VLOOKUP(A519,'Reuters data'!$U$4:$V$1048576,2,TRUE)</f>
        <v>6.38</v>
      </c>
      <c r="H519">
        <f>+VLOOKUP(A519,'Reuters data'!$Y$4:$Z$1048576,2,TRUE)</f>
        <v>23.6</v>
      </c>
    </row>
    <row r="520" spans="1:8" x14ac:dyDescent="0.3">
      <c r="A520" s="1">
        <f>+'Reuters data'!B521</f>
        <v>41062</v>
      </c>
      <c r="B520" s="3">
        <f t="shared" si="8"/>
        <v>6</v>
      </c>
      <c r="C520">
        <f>+'Reuters data'!C521</f>
        <v>58.4</v>
      </c>
      <c r="D520">
        <f>+VLOOKUP(A520,'Reuters data'!$E$3:$F$1048576,2,TRUE)/VLOOKUP(Train_Data!A520,'Reuters data'!$M$3:$N$1048576,2)</f>
        <v>79.174710424710426</v>
      </c>
      <c r="E520">
        <f>+VLOOKUP(A520,'Reuters data'!$E$3:$G$1048576,3,TRUE)</f>
        <v>116.81577981651371</v>
      </c>
      <c r="F520" s="2">
        <f>+VLOOKUP(A520,'Reuters data'!$Q$4:$R$1048576,2,TRUE)</f>
        <v>89.75</v>
      </c>
      <c r="G520">
        <f>+VLOOKUP(A520,'Reuters data'!$U$4:$V$1048576,2,TRUE)</f>
        <v>6.38</v>
      </c>
      <c r="H520">
        <f>+VLOOKUP(A520,'Reuters data'!$Y$4:$Z$1048576,2,TRUE)</f>
        <v>23.7</v>
      </c>
    </row>
    <row r="521" spans="1:8" x14ac:dyDescent="0.3">
      <c r="A521" s="1">
        <f>+'Reuters data'!B522</f>
        <v>41063</v>
      </c>
      <c r="B521" s="3">
        <f t="shared" si="8"/>
        <v>6</v>
      </c>
      <c r="C521">
        <f>+'Reuters data'!C522</f>
        <v>58.76</v>
      </c>
      <c r="D521">
        <f>+VLOOKUP(A521,'Reuters data'!$E$3:$F$1048576,2,TRUE)/VLOOKUP(Train_Data!A521,'Reuters data'!$M$3:$N$1048576,2)</f>
        <v>79.174710424710426</v>
      </c>
      <c r="E521">
        <f>+VLOOKUP(A521,'Reuters data'!$E$3:$G$1048576,3,TRUE)</f>
        <v>116.81577981651371</v>
      </c>
      <c r="F521" s="2">
        <f>+VLOOKUP(A521,'Reuters data'!$Q$4:$R$1048576,2,TRUE)</f>
        <v>89.75</v>
      </c>
      <c r="G521">
        <f>+VLOOKUP(A521,'Reuters data'!$U$4:$V$1048576,2,TRUE)</f>
        <v>6.38</v>
      </c>
      <c r="H521">
        <f>+VLOOKUP(A521,'Reuters data'!$Y$4:$Z$1048576,2,TRUE)</f>
        <v>23.7</v>
      </c>
    </row>
    <row r="522" spans="1:8" x14ac:dyDescent="0.3">
      <c r="A522" s="1">
        <f>+'Reuters data'!B523</f>
        <v>41064</v>
      </c>
      <c r="B522" s="3">
        <f t="shared" si="8"/>
        <v>6</v>
      </c>
      <c r="C522">
        <f>+'Reuters data'!C523</f>
        <v>59.08</v>
      </c>
      <c r="D522">
        <f>+VLOOKUP(A522,'Reuters data'!$E$3:$F$1048576,2,TRUE)/VLOOKUP(Train_Data!A522,'Reuters data'!$M$3:$N$1048576,2)</f>
        <v>79.111644657863138</v>
      </c>
      <c r="E522">
        <f>+VLOOKUP(A522,'Reuters data'!$E$3:$G$1048576,3,TRUE)</f>
        <v>116.73752293577978</v>
      </c>
      <c r="F522" s="2">
        <f>+VLOOKUP(A522,'Reuters data'!$Q$4:$R$1048576,2,TRUE)</f>
        <v>89.6</v>
      </c>
      <c r="G522">
        <f>+VLOOKUP(A522,'Reuters data'!$U$4:$V$1048576,2,TRUE)</f>
        <v>6.38</v>
      </c>
      <c r="H522">
        <f>+VLOOKUP(A522,'Reuters data'!$Y$4:$Z$1048576,2,TRUE)</f>
        <v>22.8</v>
      </c>
    </row>
    <row r="523" spans="1:8" x14ac:dyDescent="0.3">
      <c r="A523" s="1">
        <f>+'Reuters data'!B524</f>
        <v>41065</v>
      </c>
      <c r="B523" s="3">
        <f t="shared" si="8"/>
        <v>6</v>
      </c>
      <c r="C523">
        <f>+'Reuters data'!C524</f>
        <v>59.39</v>
      </c>
      <c r="D523">
        <f>+VLOOKUP(A523,'Reuters data'!$E$3:$F$1048576,2,TRUE)/VLOOKUP(Train_Data!A523,'Reuters data'!$M$3:$N$1048576,2)</f>
        <v>79.370432827431145</v>
      </c>
      <c r="E523">
        <f>+VLOOKUP(A523,'Reuters data'!$E$3:$G$1048576,3,TRUE)</f>
        <v>116.6155963302752</v>
      </c>
      <c r="F523" s="2">
        <f>+VLOOKUP(A523,'Reuters data'!$Q$4:$R$1048576,2,TRUE)</f>
        <v>89.6</v>
      </c>
      <c r="G523">
        <f>+VLOOKUP(A523,'Reuters data'!$U$4:$V$1048576,2,TRUE)</f>
        <v>6.38</v>
      </c>
      <c r="H523">
        <f>+VLOOKUP(A523,'Reuters data'!$Y$4:$Z$1048576,2,TRUE)</f>
        <v>22</v>
      </c>
    </row>
    <row r="524" spans="1:8" x14ac:dyDescent="0.3">
      <c r="A524" s="1">
        <f>+'Reuters data'!B525</f>
        <v>41066</v>
      </c>
      <c r="B524" s="3">
        <f t="shared" si="8"/>
        <v>6</v>
      </c>
      <c r="C524">
        <f>+'Reuters data'!C525</f>
        <v>59.67</v>
      </c>
      <c r="D524">
        <f>+VLOOKUP(A524,'Reuters data'!$E$3:$F$1048576,2,TRUE)/VLOOKUP(Train_Data!A524,'Reuters data'!$M$3:$N$1048576,2)</f>
        <v>80.057274679818619</v>
      </c>
      <c r="E524">
        <f>+VLOOKUP(A524,'Reuters data'!$E$3:$G$1048576,3,TRUE)</f>
        <v>116.49577981651372</v>
      </c>
      <c r="F524" s="2">
        <f>+VLOOKUP(A524,'Reuters data'!$Q$4:$R$1048576,2,TRUE)</f>
        <v>88.55</v>
      </c>
      <c r="G524">
        <f>+VLOOKUP(A524,'Reuters data'!$U$4:$V$1048576,2,TRUE)</f>
        <v>6.36</v>
      </c>
      <c r="H524">
        <f>+VLOOKUP(A524,'Reuters data'!$Y$4:$Z$1048576,2,TRUE)</f>
        <v>23.85</v>
      </c>
    </row>
    <row r="525" spans="1:8" x14ac:dyDescent="0.3">
      <c r="A525" s="1">
        <f>+'Reuters data'!B526</f>
        <v>41067</v>
      </c>
      <c r="B525" s="3">
        <f t="shared" si="8"/>
        <v>6</v>
      </c>
      <c r="C525">
        <f>+'Reuters data'!C526</f>
        <v>59.99</v>
      </c>
      <c r="D525">
        <f>+VLOOKUP(A525,'Reuters data'!$E$3:$F$1048576,2,TRUE)/VLOOKUP(Train_Data!A525,'Reuters data'!$M$3:$N$1048576,2)</f>
        <v>79.562101910828034</v>
      </c>
      <c r="E525">
        <f>+VLOOKUP(A525,'Reuters data'!$E$3:$G$1048576,3,TRUE)</f>
        <v>116.37825688073393</v>
      </c>
      <c r="F525" s="2">
        <f>+VLOOKUP(A525,'Reuters data'!$Q$4:$R$1048576,2,TRUE)</f>
        <v>88.2</v>
      </c>
      <c r="G525">
        <f>+VLOOKUP(A525,'Reuters data'!$U$4:$V$1048576,2,TRUE)</f>
        <v>6.45</v>
      </c>
      <c r="H525">
        <f>+VLOOKUP(A525,'Reuters data'!$Y$4:$Z$1048576,2,TRUE)</f>
        <v>23.65</v>
      </c>
    </row>
    <row r="526" spans="1:8" x14ac:dyDescent="0.3">
      <c r="A526" s="1">
        <f>+'Reuters data'!B527</f>
        <v>41068</v>
      </c>
      <c r="B526" s="3">
        <f t="shared" si="8"/>
        <v>6</v>
      </c>
      <c r="C526">
        <f>+'Reuters data'!C527</f>
        <v>60.35</v>
      </c>
      <c r="D526">
        <f>+VLOOKUP(A526,'Reuters data'!$E$3:$F$1048576,2,TRUE)/VLOOKUP(Train_Data!A526,'Reuters data'!$M$3:$N$1048576,2)</f>
        <v>79.474272930648766</v>
      </c>
      <c r="E526">
        <f>+VLOOKUP(A526,'Reuters data'!$E$3:$G$1048576,3,TRUE)</f>
        <v>116.25357798165136</v>
      </c>
      <c r="F526" s="2">
        <f>+VLOOKUP(A526,'Reuters data'!$Q$4:$R$1048576,2,TRUE)</f>
        <v>87.25</v>
      </c>
      <c r="G526">
        <f>+VLOOKUP(A526,'Reuters data'!$U$4:$V$1048576,2,TRUE)</f>
        <v>6.6</v>
      </c>
      <c r="H526">
        <f>+VLOOKUP(A526,'Reuters data'!$Y$4:$Z$1048576,2,TRUE)</f>
        <v>23.6</v>
      </c>
    </row>
    <row r="527" spans="1:8" x14ac:dyDescent="0.3">
      <c r="A527" s="1">
        <f>+'Reuters data'!B528</f>
        <v>41069</v>
      </c>
      <c r="B527" s="3">
        <f t="shared" si="8"/>
        <v>6</v>
      </c>
      <c r="C527">
        <f>+'Reuters data'!C528</f>
        <v>60.73</v>
      </c>
      <c r="D527">
        <f>+VLOOKUP(A527,'Reuters data'!$E$3:$F$1048576,2,TRUE)/VLOOKUP(Train_Data!A527,'Reuters data'!$M$3:$N$1048576,2)</f>
        <v>79.474272930648766</v>
      </c>
      <c r="E527">
        <f>+VLOOKUP(A527,'Reuters data'!$E$3:$G$1048576,3,TRUE)</f>
        <v>116.25357798165136</v>
      </c>
      <c r="F527" s="2">
        <f>+VLOOKUP(A527,'Reuters data'!$Q$4:$R$1048576,2,TRUE)</f>
        <v>87.25</v>
      </c>
      <c r="G527">
        <f>+VLOOKUP(A527,'Reuters data'!$U$4:$V$1048576,2,TRUE)</f>
        <v>6.6</v>
      </c>
      <c r="H527">
        <f>+VLOOKUP(A527,'Reuters data'!$Y$4:$Z$1048576,2,TRUE)</f>
        <v>23.6</v>
      </c>
    </row>
    <row r="528" spans="1:8" x14ac:dyDescent="0.3">
      <c r="A528" s="1">
        <f>+'Reuters data'!B529</f>
        <v>41070</v>
      </c>
      <c r="B528" s="3">
        <f t="shared" si="8"/>
        <v>6</v>
      </c>
      <c r="C528">
        <f>+'Reuters data'!C529</f>
        <v>61.12</v>
      </c>
      <c r="D528">
        <f>+VLOOKUP(A528,'Reuters data'!$E$3:$F$1048576,2,TRUE)/VLOOKUP(Train_Data!A528,'Reuters data'!$M$3:$N$1048576,2)</f>
        <v>79.474272930648766</v>
      </c>
      <c r="E528">
        <f>+VLOOKUP(A528,'Reuters data'!$E$3:$G$1048576,3,TRUE)</f>
        <v>116.25357798165136</v>
      </c>
      <c r="F528" s="2">
        <f>+VLOOKUP(A528,'Reuters data'!$Q$4:$R$1048576,2,TRUE)</f>
        <v>87.25</v>
      </c>
      <c r="G528">
        <f>+VLOOKUP(A528,'Reuters data'!$U$4:$V$1048576,2,TRUE)</f>
        <v>6.6</v>
      </c>
      <c r="H528">
        <f>+VLOOKUP(A528,'Reuters data'!$Y$4:$Z$1048576,2,TRUE)</f>
        <v>23.6</v>
      </c>
    </row>
    <row r="529" spans="1:8" x14ac:dyDescent="0.3">
      <c r="A529" s="1">
        <f>+'Reuters data'!B530</f>
        <v>41071</v>
      </c>
      <c r="B529" s="3">
        <f t="shared" si="8"/>
        <v>6</v>
      </c>
      <c r="C529">
        <f>+'Reuters data'!C530</f>
        <v>61.42</v>
      </c>
      <c r="D529">
        <f>+VLOOKUP(A529,'Reuters data'!$E$3:$F$1048576,2,TRUE)/VLOOKUP(Train_Data!A529,'Reuters data'!$M$3:$N$1048576,2)</f>
        <v>78.557114228456911</v>
      </c>
      <c r="E529">
        <f>+VLOOKUP(A529,'Reuters data'!$E$3:$G$1048576,3,TRUE)</f>
        <v>116.12100917431188</v>
      </c>
      <c r="F529" s="2">
        <f>+VLOOKUP(A529,'Reuters data'!$Q$4:$R$1048576,2,TRUE)</f>
        <v>85.6</v>
      </c>
      <c r="G529">
        <f>+VLOOKUP(A529,'Reuters data'!$U$4:$V$1048576,2,TRUE)</f>
        <v>6.62</v>
      </c>
      <c r="H529">
        <f>+VLOOKUP(A529,'Reuters data'!$Y$4:$Z$1048576,2,TRUE)</f>
        <v>23.9</v>
      </c>
    </row>
    <row r="530" spans="1:8" x14ac:dyDescent="0.3">
      <c r="A530" s="1">
        <f>+'Reuters data'!B531</f>
        <v>41072</v>
      </c>
      <c r="B530" s="3">
        <f t="shared" si="8"/>
        <v>6</v>
      </c>
      <c r="C530">
        <f>+'Reuters data'!C531</f>
        <v>61.7</v>
      </c>
      <c r="D530">
        <f>+VLOOKUP(A530,'Reuters data'!$E$3:$F$1048576,2,TRUE)/VLOOKUP(Train_Data!A530,'Reuters data'!$M$3:$N$1048576,2)</f>
        <v>77.637468030690528</v>
      </c>
      <c r="E530">
        <f>+VLOOKUP(A530,'Reuters data'!$E$3:$G$1048576,3,TRUE)</f>
        <v>115.97293577981647</v>
      </c>
      <c r="F530" s="2">
        <f>+VLOOKUP(A530,'Reuters data'!$Q$4:$R$1048576,2,TRUE)</f>
        <v>84.7</v>
      </c>
      <c r="G530">
        <f>+VLOOKUP(A530,'Reuters data'!$U$4:$V$1048576,2,TRUE)</f>
        <v>6.65</v>
      </c>
      <c r="H530">
        <f>+VLOOKUP(A530,'Reuters data'!$Y$4:$Z$1048576,2,TRUE)</f>
        <v>24.05</v>
      </c>
    </row>
    <row r="531" spans="1:8" x14ac:dyDescent="0.3">
      <c r="A531" s="1">
        <f>+'Reuters data'!B532</f>
        <v>41073</v>
      </c>
      <c r="B531" s="3">
        <f t="shared" si="8"/>
        <v>6</v>
      </c>
      <c r="C531">
        <f>+'Reuters data'!C532</f>
        <v>61.94</v>
      </c>
      <c r="D531">
        <f>+VLOOKUP(A531,'Reuters data'!$E$3:$F$1048576,2,TRUE)/VLOOKUP(Train_Data!A531,'Reuters data'!$M$3:$N$1048576,2)</f>
        <v>77.363600159299082</v>
      </c>
      <c r="E531">
        <f>+VLOOKUP(A531,'Reuters data'!$E$3:$G$1048576,3,TRUE)</f>
        <v>115.83431192660547</v>
      </c>
      <c r="F531" s="2">
        <f>+VLOOKUP(A531,'Reuters data'!$Q$4:$R$1048576,2,TRUE)</f>
        <v>86</v>
      </c>
      <c r="G531">
        <f>+VLOOKUP(A531,'Reuters data'!$U$4:$V$1048576,2,TRUE)</f>
        <v>6.71</v>
      </c>
      <c r="H531">
        <f>+VLOOKUP(A531,'Reuters data'!$Y$4:$Z$1048576,2,TRUE)</f>
        <v>23.92</v>
      </c>
    </row>
    <row r="532" spans="1:8" x14ac:dyDescent="0.3">
      <c r="A532" s="1">
        <f>+'Reuters data'!B533</f>
        <v>41074</v>
      </c>
      <c r="B532" s="3">
        <f t="shared" si="8"/>
        <v>6</v>
      </c>
      <c r="C532">
        <f>+'Reuters data'!C533</f>
        <v>62.21</v>
      </c>
      <c r="D532">
        <f>+VLOOKUP(A532,'Reuters data'!$E$3:$F$1048576,2,TRUE)/VLOOKUP(Train_Data!A532,'Reuters data'!$M$3:$N$1048576,2)</f>
        <v>76.825019794140943</v>
      </c>
      <c r="E532">
        <f>+VLOOKUP(A532,'Reuters data'!$E$3:$G$1048576,3,TRUE)</f>
        <v>115.70376146788986</v>
      </c>
      <c r="F532" s="2">
        <f>+VLOOKUP(A532,'Reuters data'!$Q$4:$R$1048576,2,TRUE)</f>
        <v>85.1</v>
      </c>
      <c r="G532">
        <f>+VLOOKUP(A532,'Reuters data'!$U$4:$V$1048576,2,TRUE)</f>
        <v>6.84</v>
      </c>
      <c r="H532">
        <f>+VLOOKUP(A532,'Reuters data'!$Y$4:$Z$1048576,2,TRUE)</f>
        <v>23.9</v>
      </c>
    </row>
    <row r="533" spans="1:8" x14ac:dyDescent="0.3">
      <c r="A533" s="1">
        <f>+'Reuters data'!B534</f>
        <v>41075</v>
      </c>
      <c r="B533" s="3">
        <f t="shared" si="8"/>
        <v>6</v>
      </c>
      <c r="C533">
        <f>+'Reuters data'!C534</f>
        <v>62.51</v>
      </c>
      <c r="D533">
        <f>+VLOOKUP(A533,'Reuters data'!$E$3:$F$1048576,2,TRUE)/VLOOKUP(Train_Data!A533,'Reuters data'!$M$3:$N$1048576,2)</f>
        <v>77.247546691991133</v>
      </c>
      <c r="E533">
        <f>+VLOOKUP(A533,'Reuters data'!$E$3:$G$1048576,3,TRUE)</f>
        <v>115.58605504587153</v>
      </c>
      <c r="F533" s="2">
        <f>+VLOOKUP(A533,'Reuters data'!$Q$4:$R$1048576,2,TRUE)</f>
        <v>86.05</v>
      </c>
      <c r="G533">
        <f>+VLOOKUP(A533,'Reuters data'!$U$4:$V$1048576,2,TRUE)</f>
        <v>7.23</v>
      </c>
      <c r="H533">
        <f>+VLOOKUP(A533,'Reuters data'!$Y$4:$Z$1048576,2,TRUE)</f>
        <v>23.5</v>
      </c>
    </row>
    <row r="534" spans="1:8" x14ac:dyDescent="0.3">
      <c r="A534" s="1">
        <f>+'Reuters data'!B535</f>
        <v>41076</v>
      </c>
      <c r="B534" s="3">
        <f t="shared" si="8"/>
        <v>6</v>
      </c>
      <c r="C534">
        <f>+'Reuters data'!C535</f>
        <v>62.85</v>
      </c>
      <c r="D534">
        <f>+VLOOKUP(A534,'Reuters data'!$E$3:$F$1048576,2,TRUE)/VLOOKUP(Train_Data!A534,'Reuters data'!$M$3:$N$1048576,2)</f>
        <v>77.247546691991133</v>
      </c>
      <c r="E534">
        <f>+VLOOKUP(A534,'Reuters data'!$E$3:$G$1048576,3,TRUE)</f>
        <v>115.58605504587153</v>
      </c>
      <c r="F534" s="2">
        <f>+VLOOKUP(A534,'Reuters data'!$Q$4:$R$1048576,2,TRUE)</f>
        <v>86.05</v>
      </c>
      <c r="G534">
        <f>+VLOOKUP(A534,'Reuters data'!$U$4:$V$1048576,2,TRUE)</f>
        <v>7.23</v>
      </c>
      <c r="H534">
        <f>+VLOOKUP(A534,'Reuters data'!$Y$4:$Z$1048576,2,TRUE)</f>
        <v>23.5</v>
      </c>
    </row>
    <row r="535" spans="1:8" x14ac:dyDescent="0.3">
      <c r="A535" s="1">
        <f>+'Reuters data'!B536</f>
        <v>41077</v>
      </c>
      <c r="B535" s="3">
        <f t="shared" si="8"/>
        <v>6</v>
      </c>
      <c r="C535">
        <f>+'Reuters data'!C536</f>
        <v>63.19</v>
      </c>
      <c r="D535">
        <f>+VLOOKUP(A535,'Reuters data'!$E$3:$F$1048576,2,TRUE)/VLOOKUP(Train_Data!A535,'Reuters data'!$M$3:$N$1048576,2)</f>
        <v>77.247546691991133</v>
      </c>
      <c r="E535">
        <f>+VLOOKUP(A535,'Reuters data'!$E$3:$G$1048576,3,TRUE)</f>
        <v>115.58605504587153</v>
      </c>
      <c r="F535" s="2">
        <f>+VLOOKUP(A535,'Reuters data'!$Q$4:$R$1048576,2,TRUE)</f>
        <v>86.05</v>
      </c>
      <c r="G535">
        <f>+VLOOKUP(A535,'Reuters data'!$U$4:$V$1048576,2,TRUE)</f>
        <v>7.23</v>
      </c>
      <c r="H535">
        <f>+VLOOKUP(A535,'Reuters data'!$Y$4:$Z$1048576,2,TRUE)</f>
        <v>23.5</v>
      </c>
    </row>
    <row r="536" spans="1:8" x14ac:dyDescent="0.3">
      <c r="A536" s="1">
        <f>+'Reuters data'!B537</f>
        <v>41078</v>
      </c>
      <c r="B536" s="3">
        <f t="shared" si="8"/>
        <v>6</v>
      </c>
      <c r="C536">
        <f>+'Reuters data'!C537</f>
        <v>63.44</v>
      </c>
      <c r="D536">
        <f>+VLOOKUP(A536,'Reuters data'!$E$3:$F$1048576,2,TRUE)/VLOOKUP(Train_Data!A536,'Reuters data'!$M$3:$N$1048576,2)</f>
        <v>76.381709741550694</v>
      </c>
      <c r="E536">
        <f>+VLOOKUP(A536,'Reuters data'!$E$3:$G$1048576,3,TRUE)</f>
        <v>115.44706422018346</v>
      </c>
      <c r="F536" s="2">
        <f>+VLOOKUP(A536,'Reuters data'!$Q$4:$R$1048576,2,TRUE)</f>
        <v>85.4</v>
      </c>
      <c r="G536">
        <f>+VLOOKUP(A536,'Reuters data'!$U$4:$V$1048576,2,TRUE)</f>
        <v>7.33</v>
      </c>
      <c r="H536">
        <f>+VLOOKUP(A536,'Reuters data'!$Y$4:$Z$1048576,2,TRUE)</f>
        <v>23.85</v>
      </c>
    </row>
    <row r="537" spans="1:8" x14ac:dyDescent="0.3">
      <c r="A537" s="1">
        <f>+'Reuters data'!B538</f>
        <v>41079</v>
      </c>
      <c r="B537" s="3">
        <f t="shared" si="8"/>
        <v>6</v>
      </c>
      <c r="C537">
        <f>+'Reuters data'!C538</f>
        <v>63.68</v>
      </c>
      <c r="D537">
        <f>+VLOOKUP(A537,'Reuters data'!$E$3:$F$1048576,2,TRUE)/VLOOKUP(Train_Data!A537,'Reuters data'!$M$3:$N$1048576,2)</f>
        <v>75.478836604398211</v>
      </c>
      <c r="E537">
        <f>+VLOOKUP(A537,'Reuters data'!$E$3:$G$1048576,3,TRUE)</f>
        <v>115.30238532110091</v>
      </c>
      <c r="F537" s="2">
        <f>+VLOOKUP(A537,'Reuters data'!$Q$4:$R$1048576,2,TRUE)</f>
        <v>85.7</v>
      </c>
      <c r="G537">
        <f>+VLOOKUP(A537,'Reuters data'!$U$4:$V$1048576,2,TRUE)</f>
        <v>7.5</v>
      </c>
      <c r="H537">
        <f>+VLOOKUP(A537,'Reuters data'!$Y$4:$Z$1048576,2,TRUE)</f>
        <v>23.5</v>
      </c>
    </row>
    <row r="538" spans="1:8" x14ac:dyDescent="0.3">
      <c r="A538" s="1">
        <f>+'Reuters data'!B539</f>
        <v>41080</v>
      </c>
      <c r="B538" s="3">
        <f t="shared" si="8"/>
        <v>6</v>
      </c>
      <c r="C538">
        <f>+'Reuters data'!C539</f>
        <v>63.92</v>
      </c>
      <c r="D538">
        <f>+VLOOKUP(A538,'Reuters data'!$E$3:$F$1048576,2,TRUE)/VLOOKUP(Train_Data!A538,'Reuters data'!$M$3:$N$1048576,2)</f>
        <v>72.961272040302262</v>
      </c>
      <c r="E538">
        <f>+VLOOKUP(A538,'Reuters data'!$E$3:$G$1048576,3,TRUE)</f>
        <v>115.1375229357798</v>
      </c>
      <c r="F538" s="2">
        <f>+VLOOKUP(A538,'Reuters data'!$Q$4:$R$1048576,2,TRUE)</f>
        <v>86.8</v>
      </c>
      <c r="G538">
        <f>+VLOOKUP(A538,'Reuters data'!$U$4:$V$1048576,2,TRUE)</f>
        <v>7.44</v>
      </c>
      <c r="H538">
        <f>+VLOOKUP(A538,'Reuters data'!$Y$4:$Z$1048576,2,TRUE)</f>
        <v>23.8</v>
      </c>
    </row>
    <row r="539" spans="1:8" x14ac:dyDescent="0.3">
      <c r="A539" s="1">
        <f>+'Reuters data'!B540</f>
        <v>41081</v>
      </c>
      <c r="B539" s="3">
        <f t="shared" si="8"/>
        <v>6</v>
      </c>
      <c r="C539">
        <f>+'Reuters data'!C540</f>
        <v>64.17</v>
      </c>
      <c r="D539">
        <f>+VLOOKUP(A539,'Reuters data'!$E$3:$F$1048576,2,TRUE)/VLOOKUP(Train_Data!A539,'Reuters data'!$M$3:$N$1048576,2)</f>
        <v>71.150625946894195</v>
      </c>
      <c r="E539">
        <f>+VLOOKUP(A539,'Reuters data'!$E$3:$G$1048576,3,TRUE)</f>
        <v>114.93275229357796</v>
      </c>
      <c r="F539" s="2">
        <f>+VLOOKUP(A539,'Reuters data'!$Q$4:$R$1048576,2,TRUE)</f>
        <v>87.65</v>
      </c>
      <c r="G539">
        <f>+VLOOKUP(A539,'Reuters data'!$U$4:$V$1048576,2,TRUE)</f>
        <v>7.5</v>
      </c>
      <c r="H539">
        <f>+VLOOKUP(A539,'Reuters data'!$Y$4:$Z$1048576,2,TRUE)</f>
        <v>23.65</v>
      </c>
    </row>
    <row r="540" spans="1:8" x14ac:dyDescent="0.3">
      <c r="A540" s="1">
        <f>+'Reuters data'!B541</f>
        <v>41082</v>
      </c>
      <c r="B540" s="3">
        <f t="shared" si="8"/>
        <v>6</v>
      </c>
      <c r="C540">
        <f>+'Reuters data'!C541</f>
        <v>64.44</v>
      </c>
      <c r="D540">
        <f>+VLOOKUP(A540,'Reuters data'!$E$3:$F$1048576,2,TRUE)/VLOOKUP(Train_Data!A540,'Reuters data'!$M$3:$N$1048576,2)</f>
        <v>72.390197326543614</v>
      </c>
      <c r="E540">
        <f>+VLOOKUP(A540,'Reuters data'!$E$3:$G$1048576,3,TRUE)</f>
        <v>114.75954128440367</v>
      </c>
      <c r="F540" s="2">
        <f>+VLOOKUP(A540,'Reuters data'!$Q$4:$R$1048576,2,TRUE)</f>
        <v>89.5</v>
      </c>
      <c r="G540">
        <f>+VLOOKUP(A540,'Reuters data'!$U$4:$V$1048576,2,TRUE)</f>
        <v>8.09</v>
      </c>
      <c r="H540">
        <f>+VLOOKUP(A540,'Reuters data'!$Y$4:$Z$1048576,2,TRUE)</f>
        <v>23.77</v>
      </c>
    </row>
    <row r="541" spans="1:8" x14ac:dyDescent="0.3">
      <c r="A541" s="1">
        <f>+'Reuters data'!B542</f>
        <v>41083</v>
      </c>
      <c r="B541" s="3">
        <f t="shared" si="8"/>
        <v>6</v>
      </c>
      <c r="C541">
        <f>+'Reuters data'!C542</f>
        <v>64.78</v>
      </c>
      <c r="D541">
        <f>+VLOOKUP(A541,'Reuters data'!$E$3:$F$1048576,2,TRUE)/VLOOKUP(Train_Data!A541,'Reuters data'!$M$3:$N$1048576,2)</f>
        <v>72.390197326543614</v>
      </c>
      <c r="E541">
        <f>+VLOOKUP(A541,'Reuters data'!$E$3:$G$1048576,3,TRUE)</f>
        <v>114.75954128440367</v>
      </c>
      <c r="F541" s="2">
        <f>+VLOOKUP(A541,'Reuters data'!$Q$4:$R$1048576,2,TRUE)</f>
        <v>89.5</v>
      </c>
      <c r="G541">
        <f>+VLOOKUP(A541,'Reuters data'!$U$4:$V$1048576,2,TRUE)</f>
        <v>8.09</v>
      </c>
      <c r="H541">
        <f>+VLOOKUP(A541,'Reuters data'!$Y$4:$Z$1048576,2,TRUE)</f>
        <v>23.8</v>
      </c>
    </row>
    <row r="542" spans="1:8" x14ac:dyDescent="0.3">
      <c r="A542" s="1">
        <f>+'Reuters data'!B543</f>
        <v>41084</v>
      </c>
      <c r="B542" s="3">
        <f t="shared" si="8"/>
        <v>6</v>
      </c>
      <c r="C542">
        <f>+'Reuters data'!C543</f>
        <v>65.12</v>
      </c>
      <c r="D542">
        <f>+VLOOKUP(A542,'Reuters data'!$E$3:$F$1048576,2,TRUE)/VLOOKUP(Train_Data!A542,'Reuters data'!$M$3:$N$1048576,2)</f>
        <v>72.390197326543614</v>
      </c>
      <c r="E542">
        <f>+VLOOKUP(A542,'Reuters data'!$E$3:$G$1048576,3,TRUE)</f>
        <v>114.75954128440367</v>
      </c>
      <c r="F542" s="2">
        <f>+VLOOKUP(A542,'Reuters data'!$Q$4:$R$1048576,2,TRUE)</f>
        <v>89.5</v>
      </c>
      <c r="G542">
        <f>+VLOOKUP(A542,'Reuters data'!$U$4:$V$1048576,2,TRUE)</f>
        <v>8.09</v>
      </c>
      <c r="H542">
        <f>+VLOOKUP(A542,'Reuters data'!$Y$4:$Z$1048576,2,TRUE)</f>
        <v>23.8</v>
      </c>
    </row>
    <row r="543" spans="1:8" x14ac:dyDescent="0.3">
      <c r="A543" s="1">
        <f>+'Reuters data'!B544</f>
        <v>41085</v>
      </c>
      <c r="B543" s="3">
        <f t="shared" si="8"/>
        <v>6</v>
      </c>
      <c r="C543">
        <f>+'Reuters data'!C544</f>
        <v>65.459999999999994</v>
      </c>
      <c r="D543">
        <f>+VLOOKUP(A543,'Reuters data'!$E$3:$F$1048576,2,TRUE)/VLOOKUP(Train_Data!A543,'Reuters data'!$M$3:$N$1048576,2)</f>
        <v>72.790530272734543</v>
      </c>
      <c r="E543">
        <f>+VLOOKUP(A543,'Reuters data'!$E$3:$G$1048576,3,TRUE)</f>
        <v>114.58</v>
      </c>
      <c r="F543" s="2">
        <f>+VLOOKUP(A543,'Reuters data'!$Q$4:$R$1048576,2,TRUE)</f>
        <v>89.45</v>
      </c>
      <c r="G543">
        <f>+VLOOKUP(A543,'Reuters data'!$U$4:$V$1048576,2,TRUE)</f>
        <v>7.98</v>
      </c>
      <c r="H543">
        <f>+VLOOKUP(A543,'Reuters data'!$Y$4:$Z$1048576,2,TRUE)</f>
        <v>23.98</v>
      </c>
    </row>
    <row r="544" spans="1:8" x14ac:dyDescent="0.3">
      <c r="A544" s="1">
        <f>+'Reuters data'!B545</f>
        <v>41086</v>
      </c>
      <c r="B544" s="3">
        <f t="shared" si="8"/>
        <v>6</v>
      </c>
      <c r="C544">
        <f>+'Reuters data'!C545</f>
        <v>65.709999999999994</v>
      </c>
      <c r="D544">
        <f>+VLOOKUP(A544,'Reuters data'!$E$3:$F$1048576,2,TRUE)/VLOOKUP(Train_Data!A544,'Reuters data'!$M$3:$N$1048576,2)</f>
        <v>74.481543758507485</v>
      </c>
      <c r="E544">
        <f>+VLOOKUP(A544,'Reuters data'!$E$3:$G$1048576,3,TRUE)</f>
        <v>114.42394495412843</v>
      </c>
      <c r="F544" s="2">
        <f>+VLOOKUP(A544,'Reuters data'!$Q$4:$R$1048576,2,TRUE)</f>
        <v>90.15</v>
      </c>
      <c r="G544">
        <f>+VLOOKUP(A544,'Reuters data'!$U$4:$V$1048576,2,TRUE)</f>
        <v>7.98</v>
      </c>
      <c r="H544">
        <f>+VLOOKUP(A544,'Reuters data'!$Y$4:$Z$1048576,2,TRUE)</f>
        <v>24.05</v>
      </c>
    </row>
    <row r="545" spans="1:8" x14ac:dyDescent="0.3">
      <c r="A545" s="1">
        <f>+'Reuters data'!B546</f>
        <v>41087</v>
      </c>
      <c r="B545" s="3">
        <f t="shared" si="8"/>
        <v>6</v>
      </c>
      <c r="C545">
        <f>+'Reuters data'!C546</f>
        <v>65.95</v>
      </c>
      <c r="D545">
        <f>+VLOOKUP(A545,'Reuters data'!$E$3:$F$1048576,2,TRUE)/VLOOKUP(Train_Data!A545,'Reuters data'!$M$3:$N$1048576,2)</f>
        <v>74.985965193680329</v>
      </c>
      <c r="E545">
        <f>+VLOOKUP(A545,'Reuters data'!$E$3:$G$1048576,3,TRUE)</f>
        <v>114.27431192660551</v>
      </c>
      <c r="F545" s="2">
        <f>+VLOOKUP(A545,'Reuters data'!$Q$4:$R$1048576,2,TRUE)</f>
        <v>90.4</v>
      </c>
      <c r="G545">
        <f>+VLOOKUP(A545,'Reuters data'!$U$4:$V$1048576,2,TRUE)</f>
        <v>7.89</v>
      </c>
      <c r="H545">
        <f>+VLOOKUP(A545,'Reuters data'!$Y$4:$Z$1048576,2,TRUE)</f>
        <v>23.9</v>
      </c>
    </row>
    <row r="546" spans="1:8" x14ac:dyDescent="0.3">
      <c r="A546" s="1">
        <f>+'Reuters data'!B547</f>
        <v>41088</v>
      </c>
      <c r="B546" s="3">
        <f t="shared" si="8"/>
        <v>6</v>
      </c>
      <c r="C546">
        <f>+'Reuters data'!C547</f>
        <v>66.180000000000007</v>
      </c>
      <c r="D546">
        <f>+VLOOKUP(A546,'Reuters data'!$E$3:$F$1048576,2,TRUE)/VLOOKUP(Train_Data!A546,'Reuters data'!$M$3:$N$1048576,2)</f>
        <v>73.452323524682427</v>
      </c>
      <c r="E546">
        <f>+VLOOKUP(A546,'Reuters data'!$E$3:$G$1048576,3,TRUE)</f>
        <v>114.09605504587155</v>
      </c>
      <c r="F546" s="2">
        <f>+VLOOKUP(A546,'Reuters data'!$Q$4:$R$1048576,2,TRUE)</f>
        <v>89.8</v>
      </c>
      <c r="G546">
        <f>+VLOOKUP(A546,'Reuters data'!$U$4:$V$1048576,2,TRUE)</f>
        <v>7.91</v>
      </c>
      <c r="H546">
        <f>+VLOOKUP(A546,'Reuters data'!$Y$4:$Z$1048576,2,TRUE)</f>
        <v>23.85</v>
      </c>
    </row>
    <row r="547" spans="1:8" x14ac:dyDescent="0.3">
      <c r="A547" s="1">
        <f>+'Reuters data'!B548</f>
        <v>41089</v>
      </c>
      <c r="B547" s="3">
        <f t="shared" si="8"/>
        <v>6</v>
      </c>
      <c r="C547">
        <f>+'Reuters data'!C548</f>
        <v>66.48</v>
      </c>
      <c r="D547">
        <f>+VLOOKUP(A547,'Reuters data'!$E$3:$F$1048576,2,TRUE)/VLOOKUP(Train_Data!A547,'Reuters data'!$M$3:$N$1048576,2)</f>
        <v>77.263390741033334</v>
      </c>
      <c r="E547">
        <f>+VLOOKUP(A547,'Reuters data'!$E$3:$G$1048576,3,TRUE)</f>
        <v>113.97073394495411</v>
      </c>
      <c r="F547" s="2">
        <f>+VLOOKUP(A547,'Reuters data'!$Q$4:$R$1048576,2,TRUE)</f>
        <v>90.7</v>
      </c>
      <c r="G547">
        <f>+VLOOKUP(A547,'Reuters data'!$U$4:$V$1048576,2,TRUE)</f>
        <v>8.1999999999999993</v>
      </c>
      <c r="H547">
        <f>+VLOOKUP(A547,'Reuters data'!$Y$4:$Z$1048576,2,TRUE)</f>
        <v>24.02</v>
      </c>
    </row>
    <row r="548" spans="1:8" x14ac:dyDescent="0.3">
      <c r="A548" s="1">
        <f>+'Reuters data'!B549</f>
        <v>41090</v>
      </c>
      <c r="B548" s="3">
        <f t="shared" si="8"/>
        <v>6</v>
      </c>
      <c r="C548">
        <f>+'Reuters data'!C549</f>
        <v>66.849999999999994</v>
      </c>
      <c r="D548">
        <f>+VLOOKUP(A548,'Reuters data'!$E$3:$F$1048576,2,TRUE)/VLOOKUP(Train_Data!A548,'Reuters data'!$M$3:$N$1048576,2)</f>
        <v>77.263390741033334</v>
      </c>
      <c r="E548">
        <f>+VLOOKUP(A548,'Reuters data'!$E$3:$G$1048576,3,TRUE)</f>
        <v>113.97073394495411</v>
      </c>
      <c r="F548" s="2">
        <f>+VLOOKUP(A548,'Reuters data'!$Q$4:$R$1048576,2,TRUE)</f>
        <v>90.7</v>
      </c>
      <c r="G548">
        <f>+VLOOKUP(A548,'Reuters data'!$U$4:$V$1048576,2,TRUE)</f>
        <v>8.1999999999999993</v>
      </c>
      <c r="H548">
        <f>+VLOOKUP(A548,'Reuters data'!$Y$4:$Z$1048576,2,TRUE)</f>
        <v>24.02</v>
      </c>
    </row>
    <row r="549" spans="1:8" x14ac:dyDescent="0.3">
      <c r="A549" s="1">
        <f>+'Reuters data'!B550</f>
        <v>41091</v>
      </c>
      <c r="B549" s="3">
        <f t="shared" si="8"/>
        <v>7</v>
      </c>
      <c r="C549">
        <f>+'Reuters data'!C550</f>
        <v>67.150000000000006</v>
      </c>
      <c r="D549">
        <f>+VLOOKUP(A549,'Reuters data'!$E$3:$F$1048576,2,TRUE)/VLOOKUP(Train_Data!A549,'Reuters data'!$M$3:$N$1048576,2)</f>
        <v>77.263390741033334</v>
      </c>
      <c r="E549">
        <f>+VLOOKUP(A549,'Reuters data'!$E$3:$G$1048576,3,TRUE)</f>
        <v>113.97073394495411</v>
      </c>
      <c r="F549" s="2">
        <f>+VLOOKUP(A549,'Reuters data'!$Q$4:$R$1048576,2,TRUE)</f>
        <v>90.7</v>
      </c>
      <c r="G549">
        <f>+VLOOKUP(A549,'Reuters data'!$U$4:$V$1048576,2,TRUE)</f>
        <v>8.1999999999999993</v>
      </c>
      <c r="H549">
        <f>+VLOOKUP(A549,'Reuters data'!$Y$4:$Z$1048576,2,TRUE)</f>
        <v>24.02</v>
      </c>
    </row>
    <row r="550" spans="1:8" x14ac:dyDescent="0.3">
      <c r="A550" s="1">
        <f>+'Reuters data'!B551</f>
        <v>41092</v>
      </c>
      <c r="B550" s="3">
        <f t="shared" si="8"/>
        <v>7</v>
      </c>
      <c r="C550">
        <f>+'Reuters data'!C551</f>
        <v>67.45</v>
      </c>
      <c r="D550">
        <f>+VLOOKUP(A550,'Reuters data'!$E$3:$F$1048576,2,TRUE)/VLOOKUP(Train_Data!A550,'Reuters data'!$M$3:$N$1048576,2)</f>
        <v>77.346046881207798</v>
      </c>
      <c r="E550">
        <f>+VLOOKUP(A550,'Reuters data'!$E$3:$G$1048576,3,TRUE)</f>
        <v>113.84770642201833</v>
      </c>
      <c r="F550" s="2">
        <f>+VLOOKUP(A550,'Reuters data'!$Q$4:$R$1048576,2,TRUE)</f>
        <v>91</v>
      </c>
      <c r="G550">
        <f>+VLOOKUP(A550,'Reuters data'!$U$4:$V$1048576,2,TRUE)</f>
        <v>8.07</v>
      </c>
      <c r="H550">
        <f>+VLOOKUP(A550,'Reuters data'!$Y$4:$Z$1048576,2,TRUE)</f>
        <v>24.25</v>
      </c>
    </row>
    <row r="551" spans="1:8" x14ac:dyDescent="0.3">
      <c r="A551" s="1">
        <f>+'Reuters data'!B552</f>
        <v>41093</v>
      </c>
      <c r="B551" s="3">
        <f t="shared" si="8"/>
        <v>7</v>
      </c>
      <c r="C551">
        <f>+'Reuters data'!C552</f>
        <v>67.69</v>
      </c>
      <c r="D551">
        <f>+VLOOKUP(A551,'Reuters data'!$E$3:$F$1048576,2,TRUE)/VLOOKUP(Train_Data!A551,'Reuters data'!$M$3:$N$1048576,2)</f>
        <v>79.873066243554149</v>
      </c>
      <c r="E551">
        <f>+VLOOKUP(A551,'Reuters data'!$E$3:$G$1048576,3,TRUE)</f>
        <v>113.75321100917429</v>
      </c>
      <c r="F551" s="2">
        <f>+VLOOKUP(A551,'Reuters data'!$Q$4:$R$1048576,2,TRUE)</f>
        <v>91.2</v>
      </c>
      <c r="G551">
        <f>+VLOOKUP(A551,'Reuters data'!$U$4:$V$1048576,2,TRUE)</f>
        <v>8.25</v>
      </c>
      <c r="H551">
        <f>+VLOOKUP(A551,'Reuters data'!$Y$4:$Z$1048576,2,TRUE)</f>
        <v>24.65</v>
      </c>
    </row>
    <row r="552" spans="1:8" x14ac:dyDescent="0.3">
      <c r="A552" s="1">
        <f>+'Reuters data'!B553</f>
        <v>41094</v>
      </c>
      <c r="B552" s="3">
        <f t="shared" si="8"/>
        <v>7</v>
      </c>
      <c r="C552">
        <f>+'Reuters data'!C553</f>
        <v>67.94</v>
      </c>
      <c r="D552">
        <f>+VLOOKUP(A552,'Reuters data'!$E$3:$F$1048576,2,TRUE)/VLOOKUP(Train_Data!A552,'Reuters data'!$M$3:$N$1048576,2)</f>
        <v>79.67577064366715</v>
      </c>
      <c r="E552">
        <f>+VLOOKUP(A552,'Reuters data'!$E$3:$G$1048576,3,TRUE)</f>
        <v>113.64504587155963</v>
      </c>
      <c r="F552" s="2">
        <f>+VLOOKUP(A552,'Reuters data'!$Q$4:$R$1048576,2,TRUE)</f>
        <v>91</v>
      </c>
      <c r="G552">
        <f>+VLOOKUP(A552,'Reuters data'!$U$4:$V$1048576,2,TRUE)</f>
        <v>8.2100000000000009</v>
      </c>
      <c r="H552">
        <f>+VLOOKUP(A552,'Reuters data'!$Y$4:$Z$1048576,2,TRUE)</f>
        <v>24.8</v>
      </c>
    </row>
    <row r="553" spans="1:8" x14ac:dyDescent="0.3">
      <c r="A553" s="1">
        <f>+'Reuters data'!B554</f>
        <v>41095</v>
      </c>
      <c r="B553" s="3">
        <f t="shared" si="8"/>
        <v>7</v>
      </c>
      <c r="C553">
        <f>+'Reuters data'!C554</f>
        <v>68.19</v>
      </c>
      <c r="D553">
        <f>+VLOOKUP(A553,'Reuters data'!$E$3:$F$1048576,2,TRUE)/VLOOKUP(Train_Data!A553,'Reuters data'!$M$3:$N$1048576,2)</f>
        <v>81.262104583602323</v>
      </c>
      <c r="E553">
        <f>+VLOOKUP(A553,'Reuters data'!$E$3:$G$1048576,3,TRUE)</f>
        <v>113.54073394495411</v>
      </c>
      <c r="F553" s="2">
        <f>+VLOOKUP(A553,'Reuters data'!$Q$4:$R$1048576,2,TRUE)</f>
        <v>90.6</v>
      </c>
      <c r="G553">
        <f>+VLOOKUP(A553,'Reuters data'!$U$4:$V$1048576,2,TRUE)</f>
        <v>8.27</v>
      </c>
      <c r="H553">
        <f>+VLOOKUP(A553,'Reuters data'!$Y$4:$Z$1048576,2,TRUE)</f>
        <v>25.25</v>
      </c>
    </row>
    <row r="554" spans="1:8" x14ac:dyDescent="0.3">
      <c r="A554" s="1">
        <f>+'Reuters data'!B555</f>
        <v>41096</v>
      </c>
      <c r="B554" s="3">
        <f t="shared" si="8"/>
        <v>7</v>
      </c>
      <c r="C554">
        <f>+'Reuters data'!C555</f>
        <v>68.47</v>
      </c>
      <c r="D554">
        <f>+VLOOKUP(A554,'Reuters data'!$E$3:$F$1048576,2,TRUE)/VLOOKUP(Train_Data!A554,'Reuters data'!$M$3:$N$1048576,2)</f>
        <v>79.913729958492723</v>
      </c>
      <c r="E554">
        <f>+VLOOKUP(A554,'Reuters data'!$E$3:$G$1048576,3,TRUE)</f>
        <v>113.39036697247705</v>
      </c>
      <c r="F554" s="2">
        <f>+VLOOKUP(A554,'Reuters data'!$Q$4:$R$1048576,2,TRUE)</f>
        <v>90.4</v>
      </c>
      <c r="G554">
        <f>+VLOOKUP(A554,'Reuters data'!$U$4:$V$1048576,2,TRUE)</f>
        <v>7.99</v>
      </c>
      <c r="H554">
        <f>+VLOOKUP(A554,'Reuters data'!$Y$4:$Z$1048576,2,TRUE)</f>
        <v>25.2</v>
      </c>
    </row>
    <row r="555" spans="1:8" x14ac:dyDescent="0.3">
      <c r="A555" s="1">
        <f>+'Reuters data'!B556</f>
        <v>41097</v>
      </c>
      <c r="B555" s="3">
        <f t="shared" si="8"/>
        <v>7</v>
      </c>
      <c r="C555">
        <f>+'Reuters data'!C556</f>
        <v>68.819999999999993</v>
      </c>
      <c r="D555">
        <f>+VLOOKUP(A555,'Reuters data'!$E$3:$F$1048576,2,TRUE)/VLOOKUP(Train_Data!A555,'Reuters data'!$M$3:$N$1048576,2)</f>
        <v>79.913729958492723</v>
      </c>
      <c r="E555">
        <f>+VLOOKUP(A555,'Reuters data'!$E$3:$G$1048576,3,TRUE)</f>
        <v>113.39036697247705</v>
      </c>
      <c r="F555" s="2">
        <f>+VLOOKUP(A555,'Reuters data'!$Q$4:$R$1048576,2,TRUE)</f>
        <v>90.4</v>
      </c>
      <c r="G555">
        <f>+VLOOKUP(A555,'Reuters data'!$U$4:$V$1048576,2,TRUE)</f>
        <v>7.99</v>
      </c>
      <c r="H555">
        <f>+VLOOKUP(A555,'Reuters data'!$Y$4:$Z$1048576,2,TRUE)</f>
        <v>25.15</v>
      </c>
    </row>
    <row r="556" spans="1:8" x14ac:dyDescent="0.3">
      <c r="A556" s="1">
        <f>+'Reuters data'!B557</f>
        <v>41098</v>
      </c>
      <c r="B556" s="3">
        <f t="shared" si="8"/>
        <v>7</v>
      </c>
      <c r="C556">
        <f>+'Reuters data'!C557</f>
        <v>69.17</v>
      </c>
      <c r="D556">
        <f>+VLOOKUP(A556,'Reuters data'!$E$3:$F$1048576,2,TRUE)/VLOOKUP(Train_Data!A556,'Reuters data'!$M$3:$N$1048576,2)</f>
        <v>79.913729958492723</v>
      </c>
      <c r="E556">
        <f>+VLOOKUP(A556,'Reuters data'!$E$3:$G$1048576,3,TRUE)</f>
        <v>113.39036697247705</v>
      </c>
      <c r="F556" s="2">
        <f>+VLOOKUP(A556,'Reuters data'!$Q$4:$R$1048576,2,TRUE)</f>
        <v>90.4</v>
      </c>
      <c r="G556">
        <f>+VLOOKUP(A556,'Reuters data'!$U$4:$V$1048576,2,TRUE)</f>
        <v>7.99</v>
      </c>
      <c r="H556">
        <f>+VLOOKUP(A556,'Reuters data'!$Y$4:$Z$1048576,2,TRUE)</f>
        <v>25.15</v>
      </c>
    </row>
    <row r="557" spans="1:8" x14ac:dyDescent="0.3">
      <c r="A557" s="1">
        <f>+'Reuters data'!B558</f>
        <v>41099</v>
      </c>
      <c r="B557" s="3">
        <f t="shared" si="8"/>
        <v>7</v>
      </c>
      <c r="C557">
        <f>+'Reuters data'!C558</f>
        <v>69.430000000000007</v>
      </c>
      <c r="D557">
        <f>+VLOOKUP(A557,'Reuters data'!$E$3:$F$1048576,2,TRUE)/VLOOKUP(Train_Data!A557,'Reuters data'!$M$3:$N$1048576,2)</f>
        <v>81.441792498782263</v>
      </c>
      <c r="E557">
        <f>+VLOOKUP(A557,'Reuters data'!$E$3:$G$1048576,3,TRUE)</f>
        <v>113.24715596330272</v>
      </c>
      <c r="F557" s="2">
        <f>+VLOOKUP(A557,'Reuters data'!$Q$4:$R$1048576,2,TRUE)</f>
        <v>90</v>
      </c>
      <c r="G557">
        <f>+VLOOKUP(A557,'Reuters data'!$U$4:$V$1048576,2,TRUE)</f>
        <v>7.93</v>
      </c>
      <c r="H557">
        <f>+VLOOKUP(A557,'Reuters data'!$Y$4:$Z$1048576,2,TRUE)</f>
        <v>25.8</v>
      </c>
    </row>
    <row r="558" spans="1:8" x14ac:dyDescent="0.3">
      <c r="A558" s="1">
        <f>+'Reuters data'!B559</f>
        <v>41100</v>
      </c>
      <c r="B558" s="3">
        <f t="shared" si="8"/>
        <v>7</v>
      </c>
      <c r="C558">
        <f>+'Reuters data'!C559</f>
        <v>69.62</v>
      </c>
      <c r="D558">
        <f>+VLOOKUP(A558,'Reuters data'!$E$3:$F$1048576,2,TRUE)/VLOOKUP(Train_Data!A558,'Reuters data'!$M$3:$N$1048576,2)</f>
        <v>79.982039350151027</v>
      </c>
      <c r="E558">
        <f>+VLOOKUP(A558,'Reuters data'!$E$3:$G$1048576,3,TRUE)</f>
        <v>113.07963302752292</v>
      </c>
      <c r="F558" s="2">
        <f>+VLOOKUP(A558,'Reuters data'!$Q$4:$R$1048576,2,TRUE)</f>
        <v>89.25</v>
      </c>
      <c r="G558">
        <f>+VLOOKUP(A558,'Reuters data'!$U$4:$V$1048576,2,TRUE)</f>
        <v>7.87</v>
      </c>
      <c r="H558">
        <f>+VLOOKUP(A558,'Reuters data'!$Y$4:$Z$1048576,2,TRUE)</f>
        <v>24.92</v>
      </c>
    </row>
    <row r="559" spans="1:8" x14ac:dyDescent="0.3">
      <c r="A559" s="1">
        <f>+'Reuters data'!B560</f>
        <v>41101</v>
      </c>
      <c r="B559" s="3">
        <f t="shared" si="8"/>
        <v>7</v>
      </c>
      <c r="C559">
        <f>+'Reuters data'!C560</f>
        <v>69.819999999999993</v>
      </c>
      <c r="D559">
        <f>+VLOOKUP(A559,'Reuters data'!$E$3:$F$1048576,2,TRUE)/VLOOKUP(Train_Data!A559,'Reuters data'!$M$3:$N$1048576,2)</f>
        <v>81.907330227997065</v>
      </c>
      <c r="E559">
        <f>+VLOOKUP(A559,'Reuters data'!$E$3:$G$1048576,3,TRUE)</f>
        <v>112.92394495412843</v>
      </c>
      <c r="F559" s="2">
        <f>+VLOOKUP(A559,'Reuters data'!$Q$4:$R$1048576,2,TRUE)</f>
        <v>88.6</v>
      </c>
      <c r="G559">
        <f>+VLOOKUP(A559,'Reuters data'!$U$4:$V$1048576,2,TRUE)</f>
        <v>7.82</v>
      </c>
      <c r="H559">
        <f>+VLOOKUP(A559,'Reuters data'!$Y$4:$Z$1048576,2,TRUE)</f>
        <v>24.45</v>
      </c>
    </row>
    <row r="560" spans="1:8" x14ac:dyDescent="0.3">
      <c r="A560" s="1">
        <f>+'Reuters data'!B561</f>
        <v>41102</v>
      </c>
      <c r="B560" s="3">
        <f t="shared" si="8"/>
        <v>7</v>
      </c>
      <c r="C560">
        <f>+'Reuters data'!C561</f>
        <v>70.06</v>
      </c>
      <c r="D560">
        <f>+VLOOKUP(A560,'Reuters data'!$E$3:$F$1048576,2,TRUE)/VLOOKUP(Train_Data!A560,'Reuters data'!$M$3:$N$1048576,2)</f>
        <v>82.871433256805503</v>
      </c>
      <c r="E560">
        <f>+VLOOKUP(A560,'Reuters data'!$E$3:$G$1048576,3,TRUE)</f>
        <v>112.7632110091743</v>
      </c>
      <c r="F560" s="2">
        <f>+VLOOKUP(A560,'Reuters data'!$Q$4:$R$1048576,2,TRUE)</f>
        <v>88.15</v>
      </c>
      <c r="G560">
        <f>+VLOOKUP(A560,'Reuters data'!$U$4:$V$1048576,2,TRUE)</f>
        <v>7.59</v>
      </c>
      <c r="H560">
        <f>+VLOOKUP(A560,'Reuters data'!$Y$4:$Z$1048576,2,TRUE)</f>
        <v>24.5</v>
      </c>
    </row>
    <row r="561" spans="1:8" x14ac:dyDescent="0.3">
      <c r="A561" s="1">
        <f>+'Reuters data'!B562</f>
        <v>41103</v>
      </c>
      <c r="B561" s="3">
        <f t="shared" si="8"/>
        <v>7</v>
      </c>
      <c r="C561">
        <f>+'Reuters data'!C562</f>
        <v>70.319999999999993</v>
      </c>
      <c r="D561">
        <f>+VLOOKUP(A561,'Reuters data'!$E$3:$F$1048576,2,TRUE)/VLOOKUP(Train_Data!A561,'Reuters data'!$M$3:$N$1048576,2)</f>
        <v>83.591836734693871</v>
      </c>
      <c r="E561">
        <f>+VLOOKUP(A561,'Reuters data'!$E$3:$G$1048576,3,TRUE)</f>
        <v>112.62642201834859</v>
      </c>
      <c r="F561" s="2">
        <f>+VLOOKUP(A561,'Reuters data'!$Q$4:$R$1048576,2,TRUE)</f>
        <v>88.5</v>
      </c>
      <c r="G561">
        <f>+VLOOKUP(A561,'Reuters data'!$U$4:$V$1048576,2,TRUE)</f>
        <v>7.59</v>
      </c>
      <c r="H561">
        <f>+VLOOKUP(A561,'Reuters data'!$Y$4:$Z$1048576,2,TRUE)</f>
        <v>24.5</v>
      </c>
    </row>
    <row r="562" spans="1:8" x14ac:dyDescent="0.3">
      <c r="A562" s="1">
        <f>+'Reuters data'!B563</f>
        <v>41104</v>
      </c>
      <c r="B562" s="3">
        <f t="shared" si="8"/>
        <v>7</v>
      </c>
      <c r="C562">
        <f>+'Reuters data'!C563</f>
        <v>70.66</v>
      </c>
      <c r="D562">
        <f>+VLOOKUP(A562,'Reuters data'!$E$3:$F$1048576,2,TRUE)/VLOOKUP(Train_Data!A562,'Reuters data'!$M$3:$N$1048576,2)</f>
        <v>83.591836734693871</v>
      </c>
      <c r="E562">
        <f>+VLOOKUP(A562,'Reuters data'!$E$3:$G$1048576,3,TRUE)</f>
        <v>112.62642201834859</v>
      </c>
      <c r="F562" s="2">
        <f>+VLOOKUP(A562,'Reuters data'!$Q$4:$R$1048576,2,TRUE)</f>
        <v>88.5</v>
      </c>
      <c r="G562">
        <f>+VLOOKUP(A562,'Reuters data'!$U$4:$V$1048576,2,TRUE)</f>
        <v>7.59</v>
      </c>
      <c r="H562">
        <f>+VLOOKUP(A562,'Reuters data'!$Y$4:$Z$1048576,2,TRUE)</f>
        <v>24.55</v>
      </c>
    </row>
    <row r="563" spans="1:8" x14ac:dyDescent="0.3">
      <c r="A563" s="1">
        <f>+'Reuters data'!B564</f>
        <v>41105</v>
      </c>
      <c r="B563" s="3">
        <f t="shared" si="8"/>
        <v>7</v>
      </c>
      <c r="C563">
        <f>+'Reuters data'!C564</f>
        <v>71.02</v>
      </c>
      <c r="D563">
        <f>+VLOOKUP(A563,'Reuters data'!$E$3:$F$1048576,2,TRUE)/VLOOKUP(Train_Data!A563,'Reuters data'!$M$3:$N$1048576,2)</f>
        <v>83.591836734693871</v>
      </c>
      <c r="E563">
        <f>+VLOOKUP(A563,'Reuters data'!$E$3:$G$1048576,3,TRUE)</f>
        <v>112.62642201834859</v>
      </c>
      <c r="F563" s="2">
        <f>+VLOOKUP(A563,'Reuters data'!$Q$4:$R$1048576,2,TRUE)</f>
        <v>88.5</v>
      </c>
      <c r="G563">
        <f>+VLOOKUP(A563,'Reuters data'!$U$4:$V$1048576,2,TRUE)</f>
        <v>7.59</v>
      </c>
      <c r="H563">
        <f>+VLOOKUP(A563,'Reuters data'!$Y$4:$Z$1048576,2,TRUE)</f>
        <v>24.55</v>
      </c>
    </row>
    <row r="564" spans="1:8" x14ac:dyDescent="0.3">
      <c r="A564" s="1">
        <f>+'Reuters data'!B565</f>
        <v>41106</v>
      </c>
      <c r="B564" s="3">
        <f t="shared" si="8"/>
        <v>7</v>
      </c>
      <c r="C564">
        <f>+'Reuters data'!C565</f>
        <v>71.31</v>
      </c>
      <c r="D564">
        <f>+VLOOKUP(A564,'Reuters data'!$E$3:$F$1048576,2,TRUE)/VLOOKUP(Train_Data!A564,'Reuters data'!$M$3:$N$1048576,2)</f>
        <v>84.379074315514984</v>
      </c>
      <c r="E564">
        <f>+VLOOKUP(A564,'Reuters data'!$E$3:$G$1048576,3,TRUE)</f>
        <v>112.49449541284402</v>
      </c>
      <c r="F564" s="2">
        <f>+VLOOKUP(A564,'Reuters data'!$Q$4:$R$1048576,2,TRUE)</f>
        <v>87</v>
      </c>
      <c r="G564">
        <f>+VLOOKUP(A564,'Reuters data'!$U$4:$V$1048576,2,TRUE)</f>
        <v>7.51</v>
      </c>
      <c r="H564">
        <f>+VLOOKUP(A564,'Reuters data'!$Y$4:$Z$1048576,2,TRUE)</f>
        <v>24.6</v>
      </c>
    </row>
    <row r="565" spans="1:8" x14ac:dyDescent="0.3">
      <c r="A565" s="1">
        <f>+'Reuters data'!B566</f>
        <v>41107</v>
      </c>
      <c r="B565" s="3">
        <f t="shared" si="8"/>
        <v>7</v>
      </c>
      <c r="C565">
        <f>+'Reuters data'!C566</f>
        <v>71.58</v>
      </c>
      <c r="D565">
        <f>+VLOOKUP(A565,'Reuters data'!$E$3:$F$1048576,2,TRUE)/VLOOKUP(Train_Data!A565,'Reuters data'!$M$3:$N$1048576,2)</f>
        <v>84.600992434718947</v>
      </c>
      <c r="E565">
        <f>+VLOOKUP(A565,'Reuters data'!$E$3:$G$1048576,3,TRUE)</f>
        <v>112.36458715596328</v>
      </c>
      <c r="F565" s="2">
        <f>+VLOOKUP(A565,'Reuters data'!$Q$4:$R$1048576,2,TRUE)</f>
        <v>89.55</v>
      </c>
      <c r="G565">
        <f>+VLOOKUP(A565,'Reuters data'!$U$4:$V$1048576,2,TRUE)</f>
        <v>7.62</v>
      </c>
      <c r="H565">
        <f>+VLOOKUP(A565,'Reuters data'!$Y$4:$Z$1048576,2,TRUE)</f>
        <v>24.15</v>
      </c>
    </row>
    <row r="566" spans="1:8" x14ac:dyDescent="0.3">
      <c r="A566" s="1">
        <f>+'Reuters data'!B567</f>
        <v>41108</v>
      </c>
      <c r="B566" s="3">
        <f t="shared" si="8"/>
        <v>7</v>
      </c>
      <c r="C566">
        <f>+'Reuters data'!C567</f>
        <v>71.849999999999994</v>
      </c>
      <c r="D566">
        <f>+VLOOKUP(A566,'Reuters data'!$E$3:$F$1048576,2,TRUE)/VLOOKUP(Train_Data!A566,'Reuters data'!$M$3:$N$1048576,2)</f>
        <v>85.61426361638037</v>
      </c>
      <c r="E566">
        <f>+VLOOKUP(A566,'Reuters data'!$E$3:$G$1048576,3,TRUE)</f>
        <v>112.23825688073393</v>
      </c>
      <c r="F566" s="2">
        <f>+VLOOKUP(A566,'Reuters data'!$Q$4:$R$1048576,2,TRUE)</f>
        <v>88.8</v>
      </c>
      <c r="G566">
        <f>+VLOOKUP(A566,'Reuters data'!$U$4:$V$1048576,2,TRUE)</f>
        <v>7.09</v>
      </c>
      <c r="H566">
        <f>+VLOOKUP(A566,'Reuters data'!$Y$4:$Z$1048576,2,TRUE)</f>
        <v>24.05</v>
      </c>
    </row>
    <row r="567" spans="1:8" x14ac:dyDescent="0.3">
      <c r="A567" s="1">
        <f>+'Reuters data'!B568</f>
        <v>41109</v>
      </c>
      <c r="B567" s="3">
        <f t="shared" si="8"/>
        <v>7</v>
      </c>
      <c r="C567">
        <f>+'Reuters data'!C568</f>
        <v>72.12</v>
      </c>
      <c r="D567">
        <f>+VLOOKUP(A567,'Reuters data'!$E$3:$F$1048576,2,TRUE)/VLOOKUP(Train_Data!A567,'Reuters data'!$M$3:$N$1048576,2)</f>
        <v>87.792165485788743</v>
      </c>
      <c r="E567">
        <f>+VLOOKUP(A567,'Reuters data'!$E$3:$G$1048576,3,TRUE)</f>
        <v>112.12532110091742</v>
      </c>
      <c r="F567" s="2">
        <f>+VLOOKUP(A567,'Reuters data'!$Q$4:$R$1048576,2,TRUE)</f>
        <v>90</v>
      </c>
      <c r="G567">
        <f>+VLOOKUP(A567,'Reuters data'!$U$4:$V$1048576,2,TRUE)</f>
        <v>6.82</v>
      </c>
      <c r="H567">
        <f>+VLOOKUP(A567,'Reuters data'!$Y$4:$Z$1048576,2,TRUE)</f>
        <v>23.75</v>
      </c>
    </row>
    <row r="568" spans="1:8" x14ac:dyDescent="0.3">
      <c r="A568" s="1">
        <f>+'Reuters data'!B569</f>
        <v>41110</v>
      </c>
      <c r="B568" s="3">
        <f t="shared" si="8"/>
        <v>7</v>
      </c>
      <c r="C568">
        <f>+'Reuters data'!C569</f>
        <v>72.400000000000006</v>
      </c>
      <c r="D568">
        <f>+VLOOKUP(A568,'Reuters data'!$E$3:$F$1048576,2,TRUE)/VLOOKUP(Train_Data!A568,'Reuters data'!$M$3:$N$1048576,2)</f>
        <v>87.882527147087856</v>
      </c>
      <c r="E568">
        <f>+VLOOKUP(A568,'Reuters data'!$E$3:$G$1048576,3,TRUE)</f>
        <v>112.00834862385321</v>
      </c>
      <c r="F568" s="2">
        <f>+VLOOKUP(A568,'Reuters data'!$Q$4:$R$1048576,2,TRUE)</f>
        <v>89.75</v>
      </c>
      <c r="G568">
        <f>+VLOOKUP(A568,'Reuters data'!$U$4:$V$1048576,2,TRUE)</f>
        <v>7.08</v>
      </c>
      <c r="H568">
        <f>+VLOOKUP(A568,'Reuters data'!$Y$4:$Z$1048576,2,TRUE)</f>
        <v>24.1</v>
      </c>
    </row>
    <row r="569" spans="1:8" x14ac:dyDescent="0.3">
      <c r="A569" s="1">
        <f>+'Reuters data'!B570</f>
        <v>41111</v>
      </c>
      <c r="B569" s="3">
        <f t="shared" si="8"/>
        <v>7</v>
      </c>
      <c r="C569">
        <f>+'Reuters data'!C570</f>
        <v>72.73</v>
      </c>
      <c r="D569">
        <f>+VLOOKUP(A569,'Reuters data'!$E$3:$F$1048576,2,TRUE)/VLOOKUP(Train_Data!A569,'Reuters data'!$M$3:$N$1048576,2)</f>
        <v>87.882527147087856</v>
      </c>
      <c r="E569">
        <f>+VLOOKUP(A569,'Reuters data'!$E$3:$G$1048576,3,TRUE)</f>
        <v>112.00834862385321</v>
      </c>
      <c r="F569" s="2">
        <f>+VLOOKUP(A569,'Reuters data'!$Q$4:$R$1048576,2,TRUE)</f>
        <v>89.75</v>
      </c>
      <c r="G569">
        <f>+VLOOKUP(A569,'Reuters data'!$U$4:$V$1048576,2,TRUE)</f>
        <v>7.08</v>
      </c>
      <c r="H569">
        <f>+VLOOKUP(A569,'Reuters data'!$Y$4:$Z$1048576,2,TRUE)</f>
        <v>23.88</v>
      </c>
    </row>
    <row r="570" spans="1:8" x14ac:dyDescent="0.3">
      <c r="A570" s="1">
        <f>+'Reuters data'!B571</f>
        <v>41112</v>
      </c>
      <c r="B570" s="3">
        <f t="shared" si="8"/>
        <v>7</v>
      </c>
      <c r="C570">
        <f>+'Reuters data'!C571</f>
        <v>73.09</v>
      </c>
      <c r="D570">
        <f>+VLOOKUP(A570,'Reuters data'!$E$3:$F$1048576,2,TRUE)/VLOOKUP(Train_Data!A570,'Reuters data'!$M$3:$N$1048576,2)</f>
        <v>87.882527147087856</v>
      </c>
      <c r="E570">
        <f>+VLOOKUP(A570,'Reuters data'!$E$3:$G$1048576,3,TRUE)</f>
        <v>112.00834862385321</v>
      </c>
      <c r="F570" s="2">
        <f>+VLOOKUP(A570,'Reuters data'!$Q$4:$R$1048576,2,TRUE)</f>
        <v>89.75</v>
      </c>
      <c r="G570">
        <f>+VLOOKUP(A570,'Reuters data'!$U$4:$V$1048576,2,TRUE)</f>
        <v>7.08</v>
      </c>
      <c r="H570">
        <f>+VLOOKUP(A570,'Reuters data'!$Y$4:$Z$1048576,2,TRUE)</f>
        <v>23.88</v>
      </c>
    </row>
    <row r="571" spans="1:8" x14ac:dyDescent="0.3">
      <c r="A571" s="1">
        <f>+'Reuters data'!B572</f>
        <v>41113</v>
      </c>
      <c r="B571" s="3">
        <f t="shared" si="8"/>
        <v>7</v>
      </c>
      <c r="C571">
        <f>+'Reuters data'!C572</f>
        <v>73.38</v>
      </c>
      <c r="D571">
        <f>+VLOOKUP(A571,'Reuters data'!$E$3:$F$1048576,2,TRUE)/VLOOKUP(Train_Data!A571,'Reuters data'!$M$3:$N$1048576,2)</f>
        <v>85.240217929668148</v>
      </c>
      <c r="E571">
        <f>+VLOOKUP(A571,'Reuters data'!$E$3:$G$1048576,3,TRUE)</f>
        <v>111.85431192660549</v>
      </c>
      <c r="F571" s="2">
        <f>+VLOOKUP(A571,'Reuters data'!$Q$4:$R$1048576,2,TRUE)</f>
        <v>88.65</v>
      </c>
      <c r="G571">
        <f>+VLOOKUP(A571,'Reuters data'!$U$4:$V$1048576,2,TRUE)</f>
        <v>7.07</v>
      </c>
      <c r="H571">
        <f>+VLOOKUP(A571,'Reuters data'!$Y$4:$Z$1048576,2,TRUE)</f>
        <v>23.65</v>
      </c>
    </row>
    <row r="572" spans="1:8" x14ac:dyDescent="0.3">
      <c r="A572" s="1">
        <f>+'Reuters data'!B573</f>
        <v>41114</v>
      </c>
      <c r="B572" s="3">
        <f t="shared" si="8"/>
        <v>7</v>
      </c>
      <c r="C572">
        <f>+'Reuters data'!C573</f>
        <v>73.650000000000006</v>
      </c>
      <c r="D572">
        <f>+VLOOKUP(A572,'Reuters data'!$E$3:$F$1048576,2,TRUE)/VLOOKUP(Train_Data!A572,'Reuters data'!$M$3:$N$1048576,2)</f>
        <v>85.761671780412968</v>
      </c>
      <c r="E572">
        <f>+VLOOKUP(A572,'Reuters data'!$E$3:$G$1048576,3,TRUE)</f>
        <v>111.6869724770642</v>
      </c>
      <c r="F572" s="2">
        <f>+VLOOKUP(A572,'Reuters data'!$Q$4:$R$1048576,2,TRUE)</f>
        <v>87</v>
      </c>
      <c r="G572">
        <f>+VLOOKUP(A572,'Reuters data'!$U$4:$V$1048576,2,TRUE)</f>
        <v>7.14</v>
      </c>
      <c r="H572">
        <f>+VLOOKUP(A572,'Reuters data'!$Y$4:$Z$1048576,2,TRUE)</f>
        <v>23.85</v>
      </c>
    </row>
    <row r="573" spans="1:8" x14ac:dyDescent="0.3">
      <c r="A573" s="1">
        <f>+'Reuters data'!B574</f>
        <v>41115</v>
      </c>
      <c r="B573" s="3">
        <f t="shared" si="8"/>
        <v>7</v>
      </c>
      <c r="C573">
        <f>+'Reuters data'!C574</f>
        <v>73.900000000000006</v>
      </c>
      <c r="D573">
        <f>+VLOOKUP(A573,'Reuters data'!$E$3:$F$1048576,2,TRUE)/VLOOKUP(Train_Data!A573,'Reuters data'!$M$3:$N$1048576,2)</f>
        <v>85.867061533399138</v>
      </c>
      <c r="E573">
        <f>+VLOOKUP(A573,'Reuters data'!$E$3:$G$1048576,3,TRUE)</f>
        <v>111.51706422018346</v>
      </c>
      <c r="F573" s="2">
        <f>+VLOOKUP(A573,'Reuters data'!$Q$4:$R$1048576,2,TRUE)</f>
        <v>89.5</v>
      </c>
      <c r="G573">
        <f>+VLOOKUP(A573,'Reuters data'!$U$4:$V$1048576,2,TRUE)</f>
        <v>6.8</v>
      </c>
      <c r="H573">
        <f>+VLOOKUP(A573,'Reuters data'!$Y$4:$Z$1048576,2,TRUE)</f>
        <v>23.8</v>
      </c>
    </row>
    <row r="574" spans="1:8" x14ac:dyDescent="0.3">
      <c r="A574" s="1">
        <f>+'Reuters data'!B575</f>
        <v>41116</v>
      </c>
      <c r="B574" s="3">
        <f t="shared" si="8"/>
        <v>7</v>
      </c>
      <c r="C574">
        <f>+'Reuters data'!C575</f>
        <v>74.22</v>
      </c>
      <c r="D574">
        <f>+VLOOKUP(A574,'Reuters data'!$E$3:$F$1048576,2,TRUE)/VLOOKUP(Train_Data!A574,'Reuters data'!$M$3:$N$1048576,2)</f>
        <v>85.709632766061404</v>
      </c>
      <c r="E574">
        <f>+VLOOKUP(A574,'Reuters data'!$E$3:$G$1048576,3,TRUE)</f>
        <v>111.34862385321098</v>
      </c>
      <c r="F574" s="2">
        <f>+VLOOKUP(A574,'Reuters data'!$Q$4:$R$1048576,2,TRUE)</f>
        <v>90.65</v>
      </c>
      <c r="G574">
        <f>+VLOOKUP(A574,'Reuters data'!$U$4:$V$1048576,2,TRUE)</f>
        <v>6.92</v>
      </c>
      <c r="H574">
        <f>+VLOOKUP(A574,'Reuters data'!$Y$4:$Z$1048576,2,TRUE)</f>
        <v>23.9</v>
      </c>
    </row>
    <row r="575" spans="1:8" x14ac:dyDescent="0.3">
      <c r="A575" s="1">
        <f>+'Reuters data'!B576</f>
        <v>41117</v>
      </c>
      <c r="B575" s="3">
        <f t="shared" si="8"/>
        <v>7</v>
      </c>
      <c r="C575">
        <f>+'Reuters data'!C576</f>
        <v>74.55</v>
      </c>
      <c r="D575">
        <f>+VLOOKUP(A575,'Reuters data'!$E$3:$F$1048576,2,TRUE)/VLOOKUP(Train_Data!A575,'Reuters data'!$M$3:$N$1048576,2)</f>
        <v>86.441503612892745</v>
      </c>
      <c r="E575">
        <f>+VLOOKUP(A575,'Reuters data'!$E$3:$G$1048576,3,TRUE)</f>
        <v>111.17431192660547</v>
      </c>
      <c r="F575" s="2">
        <f>+VLOOKUP(A575,'Reuters data'!$Q$4:$R$1048576,2,TRUE)</f>
        <v>90.25</v>
      </c>
      <c r="G575">
        <f>+VLOOKUP(A575,'Reuters data'!$U$4:$V$1048576,2,TRUE)</f>
        <v>6.86</v>
      </c>
      <c r="H575">
        <f>+VLOOKUP(A575,'Reuters data'!$Y$4:$Z$1048576,2,TRUE)</f>
        <v>23.7</v>
      </c>
    </row>
    <row r="576" spans="1:8" x14ac:dyDescent="0.3">
      <c r="A576" s="1">
        <f>+'Reuters data'!B577</f>
        <v>41118</v>
      </c>
      <c r="B576" s="3">
        <f t="shared" si="8"/>
        <v>7</v>
      </c>
      <c r="C576">
        <f>+'Reuters data'!C577</f>
        <v>74.930000000000007</v>
      </c>
      <c r="D576">
        <f>+VLOOKUP(A576,'Reuters data'!$E$3:$F$1048576,2,TRUE)/VLOOKUP(Train_Data!A576,'Reuters data'!$M$3:$N$1048576,2)</f>
        <v>86.441503612892745</v>
      </c>
      <c r="E576">
        <f>+VLOOKUP(A576,'Reuters data'!$E$3:$G$1048576,3,TRUE)</f>
        <v>111.17431192660547</v>
      </c>
      <c r="F576" s="2">
        <f>+VLOOKUP(A576,'Reuters data'!$Q$4:$R$1048576,2,TRUE)</f>
        <v>90.25</v>
      </c>
      <c r="G576">
        <f>+VLOOKUP(A576,'Reuters data'!$U$4:$V$1048576,2,TRUE)</f>
        <v>6.86</v>
      </c>
      <c r="H576">
        <f>+VLOOKUP(A576,'Reuters data'!$Y$4:$Z$1048576,2,TRUE)</f>
        <v>23.75</v>
      </c>
    </row>
    <row r="577" spans="1:8" x14ac:dyDescent="0.3">
      <c r="A577" s="1">
        <f>+'Reuters data'!B578</f>
        <v>41119</v>
      </c>
      <c r="B577" s="3">
        <f t="shared" si="8"/>
        <v>7</v>
      </c>
      <c r="C577">
        <f>+'Reuters data'!C578</f>
        <v>75.3</v>
      </c>
      <c r="D577">
        <f>+VLOOKUP(A577,'Reuters data'!$E$3:$F$1048576,2,TRUE)/VLOOKUP(Train_Data!A577,'Reuters data'!$M$3:$N$1048576,2)</f>
        <v>86.441503612892745</v>
      </c>
      <c r="E577">
        <f>+VLOOKUP(A577,'Reuters data'!$E$3:$G$1048576,3,TRUE)</f>
        <v>111.17431192660547</v>
      </c>
      <c r="F577" s="2">
        <f>+VLOOKUP(A577,'Reuters data'!$Q$4:$R$1048576,2,TRUE)</f>
        <v>90.25</v>
      </c>
      <c r="G577">
        <f>+VLOOKUP(A577,'Reuters data'!$U$4:$V$1048576,2,TRUE)</f>
        <v>6.86</v>
      </c>
      <c r="H577">
        <f>+VLOOKUP(A577,'Reuters data'!$Y$4:$Z$1048576,2,TRUE)</f>
        <v>23.75</v>
      </c>
    </row>
    <row r="578" spans="1:8" x14ac:dyDescent="0.3">
      <c r="A578" s="1">
        <f>+'Reuters data'!B579</f>
        <v>41120</v>
      </c>
      <c r="B578" s="3">
        <f t="shared" si="8"/>
        <v>7</v>
      </c>
      <c r="C578">
        <f>+'Reuters data'!C579</f>
        <v>75.7</v>
      </c>
      <c r="D578">
        <f>+VLOOKUP(A578,'Reuters data'!$E$3:$F$1048576,2,TRUE)/VLOOKUP(Train_Data!A578,'Reuters data'!$M$3:$N$1048576,2)</f>
        <v>86.623164763458405</v>
      </c>
      <c r="E578">
        <f>+VLOOKUP(A578,'Reuters data'!$E$3:$G$1048576,3,TRUE)</f>
        <v>111.00944954128438</v>
      </c>
      <c r="F578" s="2">
        <f>+VLOOKUP(A578,'Reuters data'!$Q$4:$R$1048576,2,TRUE)</f>
        <v>91</v>
      </c>
      <c r="G578">
        <f>+VLOOKUP(A578,'Reuters data'!$U$4:$V$1048576,2,TRUE)</f>
        <v>6.54</v>
      </c>
      <c r="H578">
        <f>+VLOOKUP(A578,'Reuters data'!$Y$4:$Z$1048576,2,TRUE)</f>
        <v>23.85</v>
      </c>
    </row>
    <row r="579" spans="1:8" x14ac:dyDescent="0.3">
      <c r="A579" s="1">
        <f>+'Reuters data'!B580</f>
        <v>41121</v>
      </c>
      <c r="B579" s="3">
        <f t="shared" si="8"/>
        <v>7</v>
      </c>
      <c r="C579">
        <f>+'Reuters data'!C580</f>
        <v>76.02</v>
      </c>
      <c r="D579">
        <f>+VLOOKUP(A579,'Reuters data'!$E$3:$F$1048576,2,TRUE)/VLOOKUP(Train_Data!A579,'Reuters data'!$M$3:$N$1048576,2)</f>
        <v>85.28001300495815</v>
      </c>
      <c r="E579">
        <f>+VLOOKUP(A579,'Reuters data'!$E$3:$G$1048576,3,TRUE)</f>
        <v>110.85688073394493</v>
      </c>
      <c r="F579" s="2">
        <f>+VLOOKUP(A579,'Reuters data'!$Q$4:$R$1048576,2,TRUE)</f>
        <v>94.25</v>
      </c>
      <c r="G579">
        <f>+VLOOKUP(A579,'Reuters data'!$U$4:$V$1048576,2,TRUE)</f>
        <v>6.88</v>
      </c>
      <c r="H579">
        <f>+VLOOKUP(A579,'Reuters data'!$Y$4:$Z$1048576,2,TRUE)</f>
        <v>23.6</v>
      </c>
    </row>
    <row r="580" spans="1:8" x14ac:dyDescent="0.3">
      <c r="A580" s="1">
        <f>+'Reuters data'!B581</f>
        <v>41122</v>
      </c>
      <c r="B580" s="3">
        <f t="shared" ref="B580:B643" si="9">+MONTH(A580)</f>
        <v>8</v>
      </c>
      <c r="C580">
        <f>+'Reuters data'!C581</f>
        <v>76.3</v>
      </c>
      <c r="D580">
        <f>+VLOOKUP(A580,'Reuters data'!$E$3:$F$1048576,2,TRUE)/VLOOKUP(Train_Data!A580,'Reuters data'!$M$3:$N$1048576,2)</f>
        <v>86.681937172774866</v>
      </c>
      <c r="E580">
        <f>+VLOOKUP(A580,'Reuters data'!$E$3:$G$1048576,3,TRUE)</f>
        <v>110.70366972477062</v>
      </c>
      <c r="F580" s="2">
        <f>+VLOOKUP(A580,'Reuters data'!$Q$4:$R$1048576,2,TRUE)</f>
        <v>94.7</v>
      </c>
      <c r="G580">
        <f>+VLOOKUP(A580,'Reuters data'!$U$4:$V$1048576,2,TRUE)</f>
        <v>6.92</v>
      </c>
      <c r="H580">
        <f>+VLOOKUP(A580,'Reuters data'!$Y$4:$Z$1048576,2,TRUE)</f>
        <v>23.65</v>
      </c>
    </row>
    <row r="581" spans="1:8" x14ac:dyDescent="0.3">
      <c r="A581" s="1">
        <f>+'Reuters data'!B582</f>
        <v>41123</v>
      </c>
      <c r="B581" s="3">
        <f t="shared" si="9"/>
        <v>8</v>
      </c>
      <c r="C581">
        <f>+'Reuters data'!C582</f>
        <v>76.61</v>
      </c>
      <c r="D581">
        <f>+VLOOKUP(A581,'Reuters data'!$E$3:$F$1048576,2,TRUE)/VLOOKUP(Train_Data!A581,'Reuters data'!$M$3:$N$1048576,2)</f>
        <v>86.945812807881779</v>
      </c>
      <c r="E581">
        <f>+VLOOKUP(A581,'Reuters data'!$E$3:$G$1048576,3,TRUE)</f>
        <v>110.51743119266052</v>
      </c>
      <c r="F581" s="2">
        <f>+VLOOKUP(A581,'Reuters data'!$Q$4:$R$1048576,2,TRUE)</f>
        <v>93.75</v>
      </c>
      <c r="G581">
        <f>+VLOOKUP(A581,'Reuters data'!$U$4:$V$1048576,2,TRUE)</f>
        <v>7.03</v>
      </c>
      <c r="H581">
        <f>+VLOOKUP(A581,'Reuters data'!$Y$4:$Z$1048576,2,TRUE)</f>
        <v>22.9</v>
      </c>
    </row>
    <row r="582" spans="1:8" x14ac:dyDescent="0.3">
      <c r="A582" s="1">
        <f>+'Reuters data'!B583</f>
        <v>41124</v>
      </c>
      <c r="B582" s="3">
        <f t="shared" si="9"/>
        <v>8</v>
      </c>
      <c r="C582">
        <f>+'Reuters data'!C583</f>
        <v>76.95</v>
      </c>
      <c r="D582">
        <f>+VLOOKUP(A582,'Reuters data'!$E$3:$F$1048576,2,TRUE)/VLOOKUP(Train_Data!A582,'Reuters data'!$M$3:$N$1048576,2)</f>
        <v>87.961243439644733</v>
      </c>
      <c r="E582">
        <f>+VLOOKUP(A582,'Reuters data'!$E$3:$G$1048576,3,TRUE)</f>
        <v>110.38247706422017</v>
      </c>
      <c r="F582" s="2">
        <f>+VLOOKUP(A582,'Reuters data'!$Q$4:$R$1048576,2,TRUE)</f>
        <v>94.35</v>
      </c>
      <c r="G582">
        <f>+VLOOKUP(A582,'Reuters data'!$U$4:$V$1048576,2,TRUE)</f>
        <v>7.06</v>
      </c>
      <c r="H582">
        <f>+VLOOKUP(A582,'Reuters data'!$Y$4:$Z$1048576,2,TRUE)</f>
        <v>23</v>
      </c>
    </row>
    <row r="583" spans="1:8" x14ac:dyDescent="0.3">
      <c r="A583" s="1">
        <f>+'Reuters data'!B584</f>
        <v>41125</v>
      </c>
      <c r="B583" s="3">
        <f t="shared" si="9"/>
        <v>8</v>
      </c>
      <c r="C583">
        <f>+'Reuters data'!C584</f>
        <v>77.31</v>
      </c>
      <c r="D583">
        <f>+VLOOKUP(A583,'Reuters data'!$E$3:$F$1048576,2,TRUE)/VLOOKUP(Train_Data!A583,'Reuters data'!$M$3:$N$1048576,2)</f>
        <v>87.961243439644733</v>
      </c>
      <c r="E583">
        <f>+VLOOKUP(A583,'Reuters data'!$E$3:$G$1048576,3,TRUE)</f>
        <v>110.38247706422017</v>
      </c>
      <c r="F583" s="2">
        <f>+VLOOKUP(A583,'Reuters data'!$Q$4:$R$1048576,2,TRUE)</f>
        <v>94.35</v>
      </c>
      <c r="G583">
        <f>+VLOOKUP(A583,'Reuters data'!$U$4:$V$1048576,2,TRUE)</f>
        <v>7.06</v>
      </c>
      <c r="H583">
        <f>+VLOOKUP(A583,'Reuters data'!$Y$4:$Z$1048576,2,TRUE)</f>
        <v>23.4</v>
      </c>
    </row>
    <row r="584" spans="1:8" x14ac:dyDescent="0.3">
      <c r="A584" s="1">
        <f>+'Reuters data'!B585</f>
        <v>41126</v>
      </c>
      <c r="B584" s="3">
        <f t="shared" si="9"/>
        <v>8</v>
      </c>
      <c r="C584">
        <f>+'Reuters data'!C585</f>
        <v>77.680000000000007</v>
      </c>
      <c r="D584">
        <f>+VLOOKUP(A584,'Reuters data'!$E$3:$F$1048576,2,TRUE)/VLOOKUP(Train_Data!A584,'Reuters data'!$M$3:$N$1048576,2)</f>
        <v>87.961243439644733</v>
      </c>
      <c r="E584">
        <f>+VLOOKUP(A584,'Reuters data'!$E$3:$G$1048576,3,TRUE)</f>
        <v>110.38247706422017</v>
      </c>
      <c r="F584" s="2">
        <f>+VLOOKUP(A584,'Reuters data'!$Q$4:$R$1048576,2,TRUE)</f>
        <v>94.35</v>
      </c>
      <c r="G584">
        <f>+VLOOKUP(A584,'Reuters data'!$U$4:$V$1048576,2,TRUE)</f>
        <v>7.06</v>
      </c>
      <c r="H584">
        <f>+VLOOKUP(A584,'Reuters data'!$Y$4:$Z$1048576,2,TRUE)</f>
        <v>23.4</v>
      </c>
    </row>
    <row r="585" spans="1:8" x14ac:dyDescent="0.3">
      <c r="A585" s="1">
        <f>+'Reuters data'!B586</f>
        <v>41127</v>
      </c>
      <c r="B585" s="3">
        <f t="shared" si="9"/>
        <v>8</v>
      </c>
      <c r="C585">
        <f>+'Reuters data'!C586</f>
        <v>78</v>
      </c>
      <c r="D585">
        <f>+VLOOKUP(A585,'Reuters data'!$E$3:$F$1048576,2,TRUE)/VLOOKUP(Train_Data!A585,'Reuters data'!$M$3:$N$1048576,2)</f>
        <v>88.346774193548384</v>
      </c>
      <c r="E585">
        <f>+VLOOKUP(A585,'Reuters data'!$E$3:$G$1048576,3,TRUE)</f>
        <v>110.25174311926604</v>
      </c>
      <c r="F585" s="2">
        <f>+VLOOKUP(A585,'Reuters data'!$Q$4:$R$1048576,2,TRUE)</f>
        <v>94.75</v>
      </c>
      <c r="G585">
        <f>+VLOOKUP(A585,'Reuters data'!$U$4:$V$1048576,2,TRUE)</f>
        <v>7.16</v>
      </c>
      <c r="H585">
        <f>+VLOOKUP(A585,'Reuters data'!$Y$4:$Z$1048576,2,TRUE)</f>
        <v>22.65</v>
      </c>
    </row>
    <row r="586" spans="1:8" x14ac:dyDescent="0.3">
      <c r="A586" s="1">
        <f>+'Reuters data'!B587</f>
        <v>41128</v>
      </c>
      <c r="B586" s="3">
        <f t="shared" si="9"/>
        <v>8</v>
      </c>
      <c r="C586">
        <f>+'Reuters data'!C587</f>
        <v>78.31</v>
      </c>
      <c r="D586">
        <f>+VLOOKUP(A586,'Reuters data'!$E$3:$F$1048576,2,TRUE)/VLOOKUP(Train_Data!A586,'Reuters data'!$M$3:$N$1048576,2)</f>
        <v>90.322580645161295</v>
      </c>
      <c r="E586">
        <f>+VLOOKUP(A586,'Reuters data'!$E$3:$G$1048576,3,TRUE)</f>
        <v>110.16018348623852</v>
      </c>
      <c r="F586" s="2">
        <f>+VLOOKUP(A586,'Reuters data'!$Q$4:$R$1048576,2,TRUE)</f>
        <v>96</v>
      </c>
      <c r="G586">
        <f>+VLOOKUP(A586,'Reuters data'!$U$4:$V$1048576,2,TRUE)</f>
        <v>7.27</v>
      </c>
      <c r="H586">
        <f>+VLOOKUP(A586,'Reuters data'!$Y$4:$Z$1048576,2,TRUE)</f>
        <v>23.45</v>
      </c>
    </row>
    <row r="587" spans="1:8" x14ac:dyDescent="0.3">
      <c r="A587" s="1">
        <f>+'Reuters data'!B588</f>
        <v>41129</v>
      </c>
      <c r="B587" s="3">
        <f t="shared" si="9"/>
        <v>8</v>
      </c>
      <c r="C587">
        <f>+'Reuters data'!C588</f>
        <v>78.599999999999994</v>
      </c>
      <c r="D587">
        <f>+VLOOKUP(A587,'Reuters data'!$E$3:$F$1048576,2,TRUE)/VLOOKUP(Train_Data!A587,'Reuters data'!$M$3:$N$1048576,2)</f>
        <v>90.69880297638305</v>
      </c>
      <c r="E587">
        <f>+VLOOKUP(A587,'Reuters data'!$E$3:$G$1048576,3,TRUE)</f>
        <v>110.05027522935778</v>
      </c>
      <c r="F587" s="2">
        <f>+VLOOKUP(A587,'Reuters data'!$Q$4:$R$1048576,2,TRUE)</f>
        <v>95.75</v>
      </c>
      <c r="G587">
        <f>+VLOOKUP(A587,'Reuters data'!$U$4:$V$1048576,2,TRUE)</f>
        <v>7.19</v>
      </c>
      <c r="H587">
        <f>+VLOOKUP(A587,'Reuters data'!$Y$4:$Z$1048576,2,TRUE)</f>
        <v>23.85</v>
      </c>
    </row>
    <row r="588" spans="1:8" x14ac:dyDescent="0.3">
      <c r="A588" s="1">
        <f>+'Reuters data'!B589</f>
        <v>41130</v>
      </c>
      <c r="B588" s="3">
        <f t="shared" si="9"/>
        <v>8</v>
      </c>
      <c r="C588">
        <f>+'Reuters data'!C589</f>
        <v>78.89</v>
      </c>
      <c r="D588">
        <f>+VLOOKUP(A588,'Reuters data'!$E$3:$F$1048576,2,TRUE)/VLOOKUP(Train_Data!A588,'Reuters data'!$M$3:$N$1048576,2)</f>
        <v>92.011377488825687</v>
      </c>
      <c r="E588">
        <f>+VLOOKUP(A588,'Reuters data'!$E$3:$G$1048576,3,TRUE)</f>
        <v>109.93816513761465</v>
      </c>
      <c r="F588" s="2">
        <f>+VLOOKUP(A588,'Reuters data'!$Q$4:$R$1048576,2,TRUE)</f>
        <v>96.15</v>
      </c>
      <c r="G588">
        <f>+VLOOKUP(A588,'Reuters data'!$U$4:$V$1048576,2,TRUE)</f>
        <v>7.1</v>
      </c>
      <c r="H588">
        <f>+VLOOKUP(A588,'Reuters data'!$Y$4:$Z$1048576,2,TRUE)</f>
        <v>23.8</v>
      </c>
    </row>
    <row r="589" spans="1:8" x14ac:dyDescent="0.3">
      <c r="A589" s="1">
        <f>+'Reuters data'!B590</f>
        <v>41131</v>
      </c>
      <c r="B589" s="3">
        <f t="shared" si="9"/>
        <v>8</v>
      </c>
      <c r="C589">
        <f>+'Reuters data'!C590</f>
        <v>79.23</v>
      </c>
      <c r="D589">
        <f>+VLOOKUP(A589,'Reuters data'!$E$3:$F$1048576,2,TRUE)/VLOOKUP(Train_Data!A589,'Reuters data'!$M$3:$N$1048576,2)</f>
        <v>91.911465538286265</v>
      </c>
      <c r="E589">
        <f>+VLOOKUP(A589,'Reuters data'!$E$3:$G$1048576,3,TRUE)</f>
        <v>109.81862385321099</v>
      </c>
      <c r="F589" s="2">
        <f>+VLOOKUP(A589,'Reuters data'!$Q$4:$R$1048576,2,TRUE)</f>
        <v>95.6</v>
      </c>
      <c r="G589">
        <f>+VLOOKUP(A589,'Reuters data'!$U$4:$V$1048576,2,TRUE)</f>
        <v>7.16</v>
      </c>
      <c r="H589">
        <f>+VLOOKUP(A589,'Reuters data'!$Y$4:$Z$1048576,2,TRUE)</f>
        <v>23.9</v>
      </c>
    </row>
    <row r="590" spans="1:8" x14ac:dyDescent="0.3">
      <c r="A590" s="1">
        <f>+'Reuters data'!B591</f>
        <v>41132</v>
      </c>
      <c r="B590" s="3">
        <f t="shared" si="9"/>
        <v>8</v>
      </c>
      <c r="C590">
        <f>+'Reuters data'!C591</f>
        <v>79.56</v>
      </c>
      <c r="D590">
        <f>+VLOOKUP(A590,'Reuters data'!$E$3:$F$1048576,2,TRUE)/VLOOKUP(Train_Data!A590,'Reuters data'!$M$3:$N$1048576,2)</f>
        <v>91.911465538286265</v>
      </c>
      <c r="E590">
        <f>+VLOOKUP(A590,'Reuters data'!$E$3:$G$1048576,3,TRUE)</f>
        <v>109.81862385321099</v>
      </c>
      <c r="F590" s="2">
        <f>+VLOOKUP(A590,'Reuters data'!$Q$4:$R$1048576,2,TRUE)</f>
        <v>95.6</v>
      </c>
      <c r="G590">
        <f>+VLOOKUP(A590,'Reuters data'!$U$4:$V$1048576,2,TRUE)</f>
        <v>7.16</v>
      </c>
      <c r="H590">
        <f>+VLOOKUP(A590,'Reuters data'!$Y$4:$Z$1048576,2,TRUE)</f>
        <v>23.85</v>
      </c>
    </row>
    <row r="591" spans="1:8" x14ac:dyDescent="0.3">
      <c r="A591" s="1">
        <f>+'Reuters data'!B592</f>
        <v>41133</v>
      </c>
      <c r="B591" s="3">
        <f t="shared" si="9"/>
        <v>8</v>
      </c>
      <c r="C591">
        <f>+'Reuters data'!C592</f>
        <v>79.900000000000006</v>
      </c>
      <c r="D591">
        <f>+VLOOKUP(A591,'Reuters data'!$E$3:$F$1048576,2,TRUE)/VLOOKUP(Train_Data!A591,'Reuters data'!$M$3:$N$1048576,2)</f>
        <v>91.911465538286265</v>
      </c>
      <c r="E591">
        <f>+VLOOKUP(A591,'Reuters data'!$E$3:$G$1048576,3,TRUE)</f>
        <v>109.81862385321099</v>
      </c>
      <c r="F591" s="2">
        <f>+VLOOKUP(A591,'Reuters data'!$Q$4:$R$1048576,2,TRUE)</f>
        <v>95.6</v>
      </c>
      <c r="G591">
        <f>+VLOOKUP(A591,'Reuters data'!$U$4:$V$1048576,2,TRUE)</f>
        <v>7.16</v>
      </c>
      <c r="H591">
        <f>+VLOOKUP(A591,'Reuters data'!$Y$4:$Z$1048576,2,TRUE)</f>
        <v>23.85</v>
      </c>
    </row>
    <row r="592" spans="1:8" x14ac:dyDescent="0.3">
      <c r="A592" s="1">
        <f>+'Reuters data'!B593</f>
        <v>41134</v>
      </c>
      <c r="B592" s="3">
        <f t="shared" si="9"/>
        <v>8</v>
      </c>
      <c r="C592">
        <f>+'Reuters data'!C593</f>
        <v>80.209999999999994</v>
      </c>
      <c r="D592">
        <f>+VLOOKUP(A592,'Reuters data'!$E$3:$F$1048576,2,TRUE)/VLOOKUP(Train_Data!A592,'Reuters data'!$M$3:$N$1048576,2)</f>
        <v>92.125537263806649</v>
      </c>
      <c r="E592">
        <f>+VLOOKUP(A592,'Reuters data'!$E$3:$G$1048576,3,TRUE)</f>
        <v>109.71091743119264</v>
      </c>
      <c r="F592" s="2">
        <f>+VLOOKUP(A592,'Reuters data'!$Q$4:$R$1048576,2,TRUE)</f>
        <v>96.5</v>
      </c>
      <c r="G592">
        <f>+VLOOKUP(A592,'Reuters data'!$U$4:$V$1048576,2,TRUE)</f>
        <v>7.45</v>
      </c>
      <c r="H592">
        <f>+VLOOKUP(A592,'Reuters data'!$Y$4:$Z$1048576,2,TRUE)</f>
        <v>24.7</v>
      </c>
    </row>
    <row r="593" spans="1:8" x14ac:dyDescent="0.3">
      <c r="A593" s="1">
        <f>+'Reuters data'!B594</f>
        <v>41135</v>
      </c>
      <c r="B593" s="3">
        <f t="shared" si="9"/>
        <v>8</v>
      </c>
      <c r="C593">
        <f>+'Reuters data'!C594</f>
        <v>80.510000000000005</v>
      </c>
      <c r="D593">
        <f>+VLOOKUP(A593,'Reuters data'!$E$3:$F$1048576,2,TRUE)/VLOOKUP(Train_Data!A593,'Reuters data'!$M$3:$N$1048576,2)</f>
        <v>92.549306062819582</v>
      </c>
      <c r="E593">
        <f>+VLOOKUP(A593,'Reuters data'!$E$3:$G$1048576,3,TRUE)</f>
        <v>109.59908256880732</v>
      </c>
      <c r="F593" s="2">
        <f>+VLOOKUP(A593,'Reuters data'!$Q$4:$R$1048576,2,TRUE)</f>
        <v>96.25</v>
      </c>
      <c r="G593">
        <f>+VLOOKUP(A593,'Reuters data'!$U$4:$V$1048576,2,TRUE)</f>
        <v>7.61</v>
      </c>
      <c r="H593">
        <f>+VLOOKUP(A593,'Reuters data'!$Y$4:$Z$1048576,2,TRUE)</f>
        <v>24.6</v>
      </c>
    </row>
    <row r="594" spans="1:8" x14ac:dyDescent="0.3">
      <c r="A594" s="1">
        <f>+'Reuters data'!B595</f>
        <v>41136</v>
      </c>
      <c r="B594" s="3">
        <f t="shared" si="9"/>
        <v>8</v>
      </c>
      <c r="C594">
        <f>+'Reuters data'!C595</f>
        <v>80.83</v>
      </c>
      <c r="D594">
        <f>+VLOOKUP(A594,'Reuters data'!$E$3:$F$1048576,2,TRUE)/VLOOKUP(Train_Data!A594,'Reuters data'!$M$3:$N$1048576,2)</f>
        <v>94.604492187500014</v>
      </c>
      <c r="E594">
        <f>+VLOOKUP(A594,'Reuters data'!$E$3:$G$1048576,3,TRUE)</f>
        <v>109.51908256880732</v>
      </c>
      <c r="F594" s="2">
        <f>+VLOOKUP(A594,'Reuters data'!$Q$4:$R$1048576,2,TRUE)</f>
        <v>94.1</v>
      </c>
      <c r="G594">
        <f>+VLOOKUP(A594,'Reuters data'!$U$4:$V$1048576,2,TRUE)</f>
        <v>7.44</v>
      </c>
      <c r="H594">
        <f>+VLOOKUP(A594,'Reuters data'!$Y$4:$Z$1048576,2,TRUE)</f>
        <v>24.1</v>
      </c>
    </row>
    <row r="595" spans="1:8" x14ac:dyDescent="0.3">
      <c r="A595" s="1">
        <f>+'Reuters data'!B596</f>
        <v>41137</v>
      </c>
      <c r="B595" s="3">
        <f t="shared" si="9"/>
        <v>8</v>
      </c>
      <c r="C595">
        <f>+'Reuters data'!C596</f>
        <v>81.150000000000006</v>
      </c>
      <c r="D595">
        <f>+VLOOKUP(A595,'Reuters data'!$E$3:$F$1048576,2,TRUE)/VLOOKUP(Train_Data!A595,'Reuters data'!$M$3:$N$1048576,2)</f>
        <v>94.625222599967628</v>
      </c>
      <c r="E595">
        <f>+VLOOKUP(A595,'Reuters data'!$E$3:$G$1048576,3,TRUE)</f>
        <v>109.45807339449539</v>
      </c>
      <c r="F595" s="2">
        <f>+VLOOKUP(A595,'Reuters data'!$Q$4:$R$1048576,2,TRUE)</f>
        <v>93.25</v>
      </c>
      <c r="G595">
        <f>+VLOOKUP(A595,'Reuters data'!$U$4:$V$1048576,2,TRUE)</f>
        <v>7.66</v>
      </c>
      <c r="H595">
        <f>+VLOOKUP(A595,'Reuters data'!$Y$4:$Z$1048576,2,TRUE)</f>
        <v>22.9</v>
      </c>
    </row>
    <row r="596" spans="1:8" x14ac:dyDescent="0.3">
      <c r="A596" s="1">
        <f>+'Reuters data'!B597</f>
        <v>41138</v>
      </c>
      <c r="B596" s="3">
        <f t="shared" si="9"/>
        <v>8</v>
      </c>
      <c r="C596">
        <f>+'Reuters data'!C597</f>
        <v>81.459999999999994</v>
      </c>
      <c r="D596">
        <f>+VLOOKUP(A596,'Reuters data'!$E$3:$F$1048576,2,TRUE)/VLOOKUP(Train_Data!A596,'Reuters data'!$M$3:$N$1048576,2)</f>
        <v>92.199789183491433</v>
      </c>
      <c r="E596">
        <f>+VLOOKUP(A596,'Reuters data'!$E$3:$G$1048576,3,TRUE)</f>
        <v>109.34706422018346</v>
      </c>
      <c r="F596" s="2">
        <f>+VLOOKUP(A596,'Reuters data'!$Q$4:$R$1048576,2,TRUE)</f>
        <v>93.4</v>
      </c>
      <c r="G596">
        <f>+VLOOKUP(A596,'Reuters data'!$U$4:$V$1048576,2,TRUE)</f>
        <v>7.66</v>
      </c>
      <c r="H596">
        <f>+VLOOKUP(A596,'Reuters data'!$Y$4:$Z$1048576,2,TRUE)</f>
        <v>24</v>
      </c>
    </row>
    <row r="597" spans="1:8" x14ac:dyDescent="0.3">
      <c r="A597" s="1">
        <f>+'Reuters data'!B598</f>
        <v>41139</v>
      </c>
      <c r="B597" s="3">
        <f t="shared" si="9"/>
        <v>8</v>
      </c>
      <c r="C597">
        <f>+'Reuters data'!C598</f>
        <v>81.8</v>
      </c>
      <c r="D597">
        <f>+VLOOKUP(A597,'Reuters data'!$E$3:$F$1048576,2,TRUE)/VLOOKUP(Train_Data!A597,'Reuters data'!$M$3:$N$1048576,2)</f>
        <v>92.199789183491433</v>
      </c>
      <c r="E597">
        <f>+VLOOKUP(A597,'Reuters data'!$E$3:$G$1048576,3,TRUE)</f>
        <v>109.34706422018346</v>
      </c>
      <c r="F597" s="2">
        <f>+VLOOKUP(A597,'Reuters data'!$Q$4:$R$1048576,2,TRUE)</f>
        <v>93.4</v>
      </c>
      <c r="G597">
        <f>+VLOOKUP(A597,'Reuters data'!$U$4:$V$1048576,2,TRUE)</f>
        <v>7.66</v>
      </c>
      <c r="H597">
        <f>+VLOOKUP(A597,'Reuters data'!$Y$4:$Z$1048576,2,TRUE)</f>
        <v>24</v>
      </c>
    </row>
    <row r="598" spans="1:8" x14ac:dyDescent="0.3">
      <c r="A598" s="1">
        <f>+'Reuters data'!B599</f>
        <v>41140</v>
      </c>
      <c r="B598" s="3">
        <f t="shared" si="9"/>
        <v>8</v>
      </c>
      <c r="C598">
        <f>+'Reuters data'!C599</f>
        <v>82.15</v>
      </c>
      <c r="D598">
        <f>+VLOOKUP(A598,'Reuters data'!$E$3:$F$1048576,2,TRUE)/VLOOKUP(Train_Data!A598,'Reuters data'!$M$3:$N$1048576,2)</f>
        <v>92.199789183491433</v>
      </c>
      <c r="E598">
        <f>+VLOOKUP(A598,'Reuters data'!$E$3:$G$1048576,3,TRUE)</f>
        <v>109.34706422018346</v>
      </c>
      <c r="F598" s="2">
        <f>+VLOOKUP(A598,'Reuters data'!$Q$4:$R$1048576,2,TRUE)</f>
        <v>93.4</v>
      </c>
      <c r="G598">
        <f>+VLOOKUP(A598,'Reuters data'!$U$4:$V$1048576,2,TRUE)</f>
        <v>7.66</v>
      </c>
      <c r="H598">
        <f>+VLOOKUP(A598,'Reuters data'!$Y$4:$Z$1048576,2,TRUE)</f>
        <v>24</v>
      </c>
    </row>
    <row r="599" spans="1:8" x14ac:dyDescent="0.3">
      <c r="A599" s="1">
        <f>+'Reuters data'!B600</f>
        <v>41141</v>
      </c>
      <c r="B599" s="3">
        <f t="shared" si="9"/>
        <v>8</v>
      </c>
      <c r="C599">
        <f>+'Reuters data'!C600</f>
        <v>82.45</v>
      </c>
      <c r="D599">
        <f>+VLOOKUP(A599,'Reuters data'!$E$3:$F$1048576,2,TRUE)/VLOOKUP(Train_Data!A599,'Reuters data'!$M$3:$N$1048576,2)</f>
        <v>92.116989386696915</v>
      </c>
      <c r="E599">
        <f>+VLOOKUP(A599,'Reuters data'!$E$3:$G$1048576,3,TRUE)</f>
        <v>109.23688073394491</v>
      </c>
      <c r="F599" s="2">
        <f>+VLOOKUP(A599,'Reuters data'!$Q$4:$R$1048576,2,TRUE)</f>
        <v>93.3</v>
      </c>
      <c r="G599">
        <f>+VLOOKUP(A599,'Reuters data'!$U$4:$V$1048576,2,TRUE)</f>
        <v>7.6</v>
      </c>
      <c r="H599">
        <f>+VLOOKUP(A599,'Reuters data'!$Y$4:$Z$1048576,2,TRUE)</f>
        <v>24.55</v>
      </c>
    </row>
    <row r="600" spans="1:8" x14ac:dyDescent="0.3">
      <c r="A600" s="1">
        <f>+'Reuters data'!B601</f>
        <v>41142</v>
      </c>
      <c r="B600" s="3">
        <f t="shared" si="9"/>
        <v>8</v>
      </c>
      <c r="C600">
        <f>+'Reuters data'!C601</f>
        <v>82.71</v>
      </c>
      <c r="D600">
        <f>+VLOOKUP(A600,'Reuters data'!$E$3:$F$1048576,2,TRUE)/VLOOKUP(Train_Data!A600,'Reuters data'!$M$3:$N$1048576,2)</f>
        <v>91.932638331996785</v>
      </c>
      <c r="E600">
        <f>+VLOOKUP(A600,'Reuters data'!$E$3:$G$1048576,3,TRUE)</f>
        <v>109.14990825688071</v>
      </c>
      <c r="F600" s="2">
        <f>+VLOOKUP(A600,'Reuters data'!$Q$4:$R$1048576,2,TRUE)</f>
        <v>94.5</v>
      </c>
      <c r="G600">
        <f>+VLOOKUP(A600,'Reuters data'!$U$4:$V$1048576,2,TRUE)</f>
        <v>7.88</v>
      </c>
      <c r="H600">
        <f>+VLOOKUP(A600,'Reuters data'!$Y$4:$Z$1048576,2,TRUE)</f>
        <v>24.5</v>
      </c>
    </row>
    <row r="601" spans="1:8" x14ac:dyDescent="0.3">
      <c r="A601" s="1">
        <f>+'Reuters data'!B602</f>
        <v>41143</v>
      </c>
      <c r="B601" s="3">
        <f t="shared" si="9"/>
        <v>8</v>
      </c>
      <c r="C601">
        <f>+'Reuters data'!C602</f>
        <v>82.99</v>
      </c>
      <c r="D601">
        <f>+VLOOKUP(A601,'Reuters data'!$E$3:$F$1048576,2,TRUE)/VLOOKUP(Train_Data!A601,'Reuters data'!$M$3:$N$1048576,2)</f>
        <v>91.737186651764333</v>
      </c>
      <c r="E601">
        <f>+VLOOKUP(A601,'Reuters data'!$E$3:$G$1048576,3,TRUE)</f>
        <v>109.06467889908252</v>
      </c>
      <c r="F601" s="2">
        <f>+VLOOKUP(A601,'Reuters data'!$Q$4:$R$1048576,2,TRUE)</f>
        <v>93.75</v>
      </c>
      <c r="G601">
        <f>+VLOOKUP(A601,'Reuters data'!$U$4:$V$1048576,2,TRUE)</f>
        <v>7.99</v>
      </c>
      <c r="H601">
        <f>+VLOOKUP(A601,'Reuters data'!$Y$4:$Z$1048576,2,TRUE)</f>
        <v>24.65</v>
      </c>
    </row>
    <row r="602" spans="1:8" x14ac:dyDescent="0.3">
      <c r="A602" s="1">
        <f>+'Reuters data'!B603</f>
        <v>41144</v>
      </c>
      <c r="B602" s="3">
        <f t="shared" si="9"/>
        <v>8</v>
      </c>
      <c r="C602">
        <f>+'Reuters data'!C603</f>
        <v>83.27</v>
      </c>
      <c r="D602">
        <f>+VLOOKUP(A602,'Reuters data'!$E$3:$F$1048576,2,TRUE)/VLOOKUP(Train_Data!A602,'Reuters data'!$M$3:$N$1048576,2)</f>
        <v>91.553892692246464</v>
      </c>
      <c r="E602">
        <f>+VLOOKUP(A602,'Reuters data'!$E$3:$G$1048576,3,TRUE)</f>
        <v>108.99009174311924</v>
      </c>
      <c r="F602" s="2">
        <f>+VLOOKUP(A602,'Reuters data'!$Q$4:$R$1048576,2,TRUE)</f>
        <v>92.75</v>
      </c>
      <c r="G602">
        <f>+VLOOKUP(A602,'Reuters data'!$U$4:$V$1048576,2,TRUE)</f>
        <v>8.1199999999999992</v>
      </c>
      <c r="H602">
        <f>+VLOOKUP(A602,'Reuters data'!$Y$4:$Z$1048576,2,TRUE)</f>
        <v>24.6</v>
      </c>
    </row>
    <row r="603" spans="1:8" x14ac:dyDescent="0.3">
      <c r="A603" s="1">
        <f>+'Reuters data'!B604</f>
        <v>41145</v>
      </c>
      <c r="B603" s="3">
        <f t="shared" si="9"/>
        <v>8</v>
      </c>
      <c r="C603">
        <f>+'Reuters data'!C604</f>
        <v>83.55</v>
      </c>
      <c r="D603">
        <f>+VLOOKUP(A603,'Reuters data'!$E$3:$F$1048576,2,TRUE)/VLOOKUP(Train_Data!A603,'Reuters data'!$M$3:$N$1048576,2)</f>
        <v>90.792102949404523</v>
      </c>
      <c r="E603">
        <f>+VLOOKUP(A603,'Reuters data'!$E$3:$G$1048576,3,TRUE)</f>
        <v>108.88422018348619</v>
      </c>
      <c r="F603" s="2">
        <f>+VLOOKUP(A603,'Reuters data'!$Q$4:$R$1048576,2,TRUE)</f>
        <v>92.4</v>
      </c>
      <c r="G603">
        <f>+VLOOKUP(A603,'Reuters data'!$U$4:$V$1048576,2,TRUE)</f>
        <v>8.1300000000000008</v>
      </c>
      <c r="H603">
        <f>+VLOOKUP(A603,'Reuters data'!$Y$4:$Z$1048576,2,TRUE)</f>
        <v>24.3</v>
      </c>
    </row>
    <row r="604" spans="1:8" x14ac:dyDescent="0.3">
      <c r="A604" s="1">
        <f>+'Reuters data'!B605</f>
        <v>41146</v>
      </c>
      <c r="B604" s="3">
        <f t="shared" si="9"/>
        <v>8</v>
      </c>
      <c r="C604">
        <f>+'Reuters data'!C605</f>
        <v>83.87</v>
      </c>
      <c r="D604">
        <f>+VLOOKUP(A604,'Reuters data'!$E$3:$F$1048576,2,TRUE)/VLOOKUP(Train_Data!A604,'Reuters data'!$M$3:$N$1048576,2)</f>
        <v>90.792102949404523</v>
      </c>
      <c r="E604">
        <f>+VLOOKUP(A604,'Reuters data'!$E$3:$G$1048576,3,TRUE)</f>
        <v>108.88422018348619</v>
      </c>
      <c r="F604" s="2">
        <f>+VLOOKUP(A604,'Reuters data'!$Q$4:$R$1048576,2,TRUE)</f>
        <v>92.4</v>
      </c>
      <c r="G604">
        <f>+VLOOKUP(A604,'Reuters data'!$U$4:$V$1048576,2,TRUE)</f>
        <v>8.1300000000000008</v>
      </c>
      <c r="H604">
        <f>+VLOOKUP(A604,'Reuters data'!$Y$4:$Z$1048576,2,TRUE)</f>
        <v>24.3</v>
      </c>
    </row>
    <row r="605" spans="1:8" x14ac:dyDescent="0.3">
      <c r="A605" s="1">
        <f>+'Reuters data'!B606</f>
        <v>41147</v>
      </c>
      <c r="B605" s="3">
        <f t="shared" si="9"/>
        <v>8</v>
      </c>
      <c r="C605">
        <f>+'Reuters data'!C606</f>
        <v>84.18</v>
      </c>
      <c r="D605">
        <f>+VLOOKUP(A605,'Reuters data'!$E$3:$F$1048576,2,TRUE)/VLOOKUP(Train_Data!A605,'Reuters data'!$M$3:$N$1048576,2)</f>
        <v>90.792102949404523</v>
      </c>
      <c r="E605">
        <f>+VLOOKUP(A605,'Reuters data'!$E$3:$G$1048576,3,TRUE)</f>
        <v>108.88422018348619</v>
      </c>
      <c r="F605" s="2">
        <f>+VLOOKUP(A605,'Reuters data'!$Q$4:$R$1048576,2,TRUE)</f>
        <v>92.4</v>
      </c>
      <c r="G605">
        <f>+VLOOKUP(A605,'Reuters data'!$U$4:$V$1048576,2,TRUE)</f>
        <v>8.1300000000000008</v>
      </c>
      <c r="H605">
        <f>+VLOOKUP(A605,'Reuters data'!$Y$4:$Z$1048576,2,TRUE)</f>
        <v>24.3</v>
      </c>
    </row>
    <row r="606" spans="1:8" x14ac:dyDescent="0.3">
      <c r="A606" s="1">
        <f>+'Reuters data'!B607</f>
        <v>41148</v>
      </c>
      <c r="B606" s="3">
        <f t="shared" si="9"/>
        <v>8</v>
      </c>
      <c r="C606">
        <f>+'Reuters data'!C607</f>
        <v>84.45</v>
      </c>
      <c r="D606">
        <f>+VLOOKUP(A606,'Reuters data'!$E$3:$F$1048576,2,TRUE)/VLOOKUP(Train_Data!A606,'Reuters data'!$M$3:$N$1048576,2)</f>
        <v>89.815185214817191</v>
      </c>
      <c r="E606">
        <f>+VLOOKUP(A606,'Reuters data'!$E$3:$G$1048576,3,TRUE)</f>
        <v>108.76137614678898</v>
      </c>
      <c r="F606" s="2">
        <f>+VLOOKUP(A606,'Reuters data'!$Q$4:$R$1048576,2,TRUE)</f>
        <v>92.75</v>
      </c>
      <c r="G606">
        <f>+VLOOKUP(A606,'Reuters data'!$U$4:$V$1048576,2,TRUE)</f>
        <v>8.1</v>
      </c>
      <c r="H606">
        <f>+VLOOKUP(A606,'Reuters data'!$Y$4:$Z$1048576,2,TRUE)</f>
        <v>24.25</v>
      </c>
    </row>
    <row r="607" spans="1:8" x14ac:dyDescent="0.3">
      <c r="A607" s="1">
        <f>+'Reuters data'!B608</f>
        <v>41149</v>
      </c>
      <c r="B607" s="3">
        <f t="shared" si="9"/>
        <v>8</v>
      </c>
      <c r="C607">
        <f>+'Reuters data'!C608</f>
        <v>84.73</v>
      </c>
      <c r="D607">
        <f>+VLOOKUP(A607,'Reuters data'!$E$3:$F$1048576,2,TRUE)/VLOOKUP(Train_Data!A607,'Reuters data'!$M$3:$N$1048576,2)</f>
        <v>89.605221267112384</v>
      </c>
      <c r="E607">
        <f>+VLOOKUP(A607,'Reuters data'!$E$3:$G$1048576,3,TRUE)</f>
        <v>108.64247706422016</v>
      </c>
      <c r="F607" s="2">
        <f>+VLOOKUP(A607,'Reuters data'!$Q$4:$R$1048576,2,TRUE)</f>
        <v>92</v>
      </c>
      <c r="G607">
        <f>+VLOOKUP(A607,'Reuters data'!$U$4:$V$1048576,2,TRUE)</f>
        <v>7.93</v>
      </c>
      <c r="H607">
        <f>+VLOOKUP(A607,'Reuters data'!$Y$4:$Z$1048576,2,TRUE)</f>
        <v>24.65</v>
      </c>
    </row>
    <row r="608" spans="1:8" x14ac:dyDescent="0.3">
      <c r="A608" s="1">
        <f>+'Reuters data'!B609</f>
        <v>41150</v>
      </c>
      <c r="B608" s="3">
        <f t="shared" si="9"/>
        <v>8</v>
      </c>
      <c r="C608">
        <f>+'Reuters data'!C609</f>
        <v>85</v>
      </c>
      <c r="D608">
        <f>+VLOOKUP(A608,'Reuters data'!$E$3:$F$1048576,2,TRUE)/VLOOKUP(Train_Data!A608,'Reuters data'!$M$3:$N$1048576,2)</f>
        <v>89.823609226594314</v>
      </c>
      <c r="E608">
        <f>+VLOOKUP(A608,'Reuters data'!$E$3:$G$1048576,3,TRUE)</f>
        <v>108.53587155963301</v>
      </c>
      <c r="F608" s="2">
        <f>+VLOOKUP(A608,'Reuters data'!$Q$4:$R$1048576,2,TRUE)</f>
        <v>91.35</v>
      </c>
      <c r="G608">
        <f>+VLOOKUP(A608,'Reuters data'!$U$4:$V$1048576,2,TRUE)</f>
        <v>7.67</v>
      </c>
      <c r="H608">
        <f>+VLOOKUP(A608,'Reuters data'!$Y$4:$Z$1048576,2,TRUE)</f>
        <v>24.7</v>
      </c>
    </row>
    <row r="609" spans="1:8" x14ac:dyDescent="0.3">
      <c r="A609" s="1">
        <f>+'Reuters data'!B610</f>
        <v>41151</v>
      </c>
      <c r="B609" s="3">
        <f t="shared" si="9"/>
        <v>8</v>
      </c>
      <c r="C609">
        <f>+'Reuters data'!C610</f>
        <v>85.27</v>
      </c>
      <c r="D609">
        <f>+VLOOKUP(A609,'Reuters data'!$E$3:$F$1048576,2,TRUE)/VLOOKUP(Train_Data!A609,'Reuters data'!$M$3:$N$1048576,2)</f>
        <v>90.091170825335894</v>
      </c>
      <c r="E609">
        <f>+VLOOKUP(A609,'Reuters data'!$E$3:$G$1048576,3,TRUE)</f>
        <v>108.44651376146787</v>
      </c>
      <c r="F609" s="2">
        <f>+VLOOKUP(A609,'Reuters data'!$Q$4:$R$1048576,2,TRUE)</f>
        <v>91.1</v>
      </c>
      <c r="G609">
        <f>+VLOOKUP(A609,'Reuters data'!$U$4:$V$1048576,2,TRUE)</f>
        <v>7.64</v>
      </c>
      <c r="H609">
        <f>+VLOOKUP(A609,'Reuters data'!$Y$4:$Z$1048576,2,TRUE)</f>
        <v>24.9</v>
      </c>
    </row>
    <row r="610" spans="1:8" x14ac:dyDescent="0.3">
      <c r="A610" s="1">
        <f>+'Reuters data'!B611</f>
        <v>41152</v>
      </c>
      <c r="B610" s="3">
        <f t="shared" si="9"/>
        <v>8</v>
      </c>
      <c r="C610">
        <f>+'Reuters data'!C611</f>
        <v>85.52</v>
      </c>
      <c r="D610">
        <f>+VLOOKUP(A610,'Reuters data'!$E$3:$F$1048576,2,TRUE)/VLOOKUP(Train_Data!A610,'Reuters data'!$M$3:$N$1048576,2)</f>
        <v>91.109343936381705</v>
      </c>
      <c r="E610">
        <f>+VLOOKUP(A610,'Reuters data'!$E$3:$G$1048576,3,TRUE)</f>
        <v>108.37027522935779</v>
      </c>
      <c r="F610" s="2">
        <f>+VLOOKUP(A610,'Reuters data'!$Q$4:$R$1048576,2,TRUE)</f>
        <v>91.95</v>
      </c>
      <c r="G610">
        <f>+VLOOKUP(A610,'Reuters data'!$U$4:$V$1048576,2,TRUE)</f>
        <v>8.0299999999999994</v>
      </c>
      <c r="H610">
        <f>+VLOOKUP(A610,'Reuters data'!$Y$4:$Z$1048576,2,TRUE)</f>
        <v>24.7</v>
      </c>
    </row>
    <row r="611" spans="1:8" x14ac:dyDescent="0.3">
      <c r="A611" s="1">
        <f>+'Reuters data'!B612</f>
        <v>41153</v>
      </c>
      <c r="B611" s="3">
        <f t="shared" si="9"/>
        <v>9</v>
      </c>
      <c r="C611">
        <f>+'Reuters data'!C612</f>
        <v>85.81</v>
      </c>
      <c r="D611">
        <f>+VLOOKUP(A611,'Reuters data'!$E$3:$F$1048576,2,TRUE)/VLOOKUP(Train_Data!A611,'Reuters data'!$M$3:$N$1048576,2)</f>
        <v>91.109343936381705</v>
      </c>
      <c r="E611">
        <f>+VLOOKUP(A611,'Reuters data'!$E$3:$G$1048576,3,TRUE)</f>
        <v>108.37027522935779</v>
      </c>
      <c r="F611" s="2">
        <f>+VLOOKUP(A611,'Reuters data'!$Q$4:$R$1048576,2,TRUE)</f>
        <v>91.95</v>
      </c>
      <c r="G611">
        <f>+VLOOKUP(A611,'Reuters data'!$U$4:$V$1048576,2,TRUE)</f>
        <v>8.0299999999999994</v>
      </c>
      <c r="H611">
        <f>+VLOOKUP(A611,'Reuters data'!$Y$4:$Z$1048576,2,TRUE)</f>
        <v>24.7</v>
      </c>
    </row>
    <row r="612" spans="1:8" x14ac:dyDescent="0.3">
      <c r="A612" s="1">
        <f>+'Reuters data'!B613</f>
        <v>41154</v>
      </c>
      <c r="B612" s="3">
        <f t="shared" si="9"/>
        <v>9</v>
      </c>
      <c r="C612">
        <f>+'Reuters data'!C613</f>
        <v>86.11</v>
      </c>
      <c r="D612">
        <f>+VLOOKUP(A612,'Reuters data'!$E$3:$F$1048576,2,TRUE)/VLOOKUP(Train_Data!A612,'Reuters data'!$M$3:$N$1048576,2)</f>
        <v>91.109343936381705</v>
      </c>
      <c r="E612">
        <f>+VLOOKUP(A612,'Reuters data'!$E$3:$G$1048576,3,TRUE)</f>
        <v>108.37027522935779</v>
      </c>
      <c r="F612" s="2">
        <f>+VLOOKUP(A612,'Reuters data'!$Q$4:$R$1048576,2,TRUE)</f>
        <v>91.95</v>
      </c>
      <c r="G612">
        <f>+VLOOKUP(A612,'Reuters data'!$U$4:$V$1048576,2,TRUE)</f>
        <v>8.0299999999999994</v>
      </c>
      <c r="H612">
        <f>+VLOOKUP(A612,'Reuters data'!$Y$4:$Z$1048576,2,TRUE)</f>
        <v>24.7</v>
      </c>
    </row>
    <row r="613" spans="1:8" x14ac:dyDescent="0.3">
      <c r="A613" s="1">
        <f>+'Reuters data'!B614</f>
        <v>41155</v>
      </c>
      <c r="B613" s="3">
        <f t="shared" si="9"/>
        <v>9</v>
      </c>
      <c r="C613">
        <f>+'Reuters data'!C614</f>
        <v>86.32</v>
      </c>
      <c r="D613">
        <f>+VLOOKUP(A613,'Reuters data'!$E$3:$F$1048576,2,TRUE)/VLOOKUP(Train_Data!A613,'Reuters data'!$M$3:$N$1048576,2)</f>
        <v>91.939966648137855</v>
      </c>
      <c r="E613">
        <f>+VLOOKUP(A613,'Reuters data'!$E$3:$G$1048576,3,TRUE)</f>
        <v>108.28174311926605</v>
      </c>
      <c r="F613" s="2">
        <f>+VLOOKUP(A613,'Reuters data'!$Q$4:$R$1048576,2,TRUE)</f>
        <v>93.9</v>
      </c>
      <c r="G613">
        <f>+VLOOKUP(A613,'Reuters data'!$U$4:$V$1048576,2,TRUE)</f>
        <v>8.2200000000000006</v>
      </c>
      <c r="H613">
        <f>+VLOOKUP(A613,'Reuters data'!$Y$4:$Z$1048576,2,TRUE)</f>
        <v>26.1</v>
      </c>
    </row>
    <row r="614" spans="1:8" x14ac:dyDescent="0.3">
      <c r="A614" s="1">
        <f>+'Reuters data'!B615</f>
        <v>41156</v>
      </c>
      <c r="B614" s="3">
        <f t="shared" si="9"/>
        <v>9</v>
      </c>
      <c r="C614">
        <f>+'Reuters data'!C615</f>
        <v>86.57</v>
      </c>
      <c r="D614">
        <f>+VLOOKUP(A614,'Reuters data'!$E$3:$F$1048576,2,TRUE)/VLOOKUP(Train_Data!A614,'Reuters data'!$M$3:$N$1048576,2)</f>
        <v>90.878701050620833</v>
      </c>
      <c r="E614">
        <f>+VLOOKUP(A614,'Reuters data'!$E$3:$G$1048576,3,TRUE)</f>
        <v>108.18376146788989</v>
      </c>
      <c r="F614" s="2">
        <f>+VLOOKUP(A614,'Reuters data'!$Q$4:$R$1048576,2,TRUE)</f>
        <v>93.25</v>
      </c>
      <c r="G614">
        <f>+VLOOKUP(A614,'Reuters data'!$U$4:$V$1048576,2,TRUE)</f>
        <v>8.17</v>
      </c>
      <c r="H614">
        <f>+VLOOKUP(A614,'Reuters data'!$Y$4:$Z$1048576,2,TRUE)</f>
        <v>25.7</v>
      </c>
    </row>
    <row r="615" spans="1:8" x14ac:dyDescent="0.3">
      <c r="A615" s="1">
        <f>+'Reuters data'!B616</f>
        <v>41157</v>
      </c>
      <c r="B615" s="3">
        <f t="shared" si="9"/>
        <v>9</v>
      </c>
      <c r="C615">
        <f>+'Reuters data'!C616</f>
        <v>86.82</v>
      </c>
      <c r="D615">
        <f>+VLOOKUP(A615,'Reuters data'!$E$3:$F$1048576,2,TRUE)/VLOOKUP(Train_Data!A615,'Reuters data'!$M$3:$N$1048576,2)</f>
        <v>89.761092150170654</v>
      </c>
      <c r="E615">
        <f>+VLOOKUP(A615,'Reuters data'!$E$3:$G$1048576,3,TRUE)</f>
        <v>108.09889908256879</v>
      </c>
      <c r="F615" s="2">
        <f>+VLOOKUP(A615,'Reuters data'!$Q$4:$R$1048576,2,TRUE)</f>
        <v>92.9</v>
      </c>
      <c r="G615">
        <f>+VLOOKUP(A615,'Reuters data'!$U$4:$V$1048576,2,TRUE)</f>
        <v>8.1999999999999993</v>
      </c>
      <c r="H615">
        <f>+VLOOKUP(A615,'Reuters data'!$Y$4:$Z$1048576,2,TRUE)</f>
        <v>25.9</v>
      </c>
    </row>
    <row r="616" spans="1:8" x14ac:dyDescent="0.3">
      <c r="A616" s="1">
        <f>+'Reuters data'!B617</f>
        <v>41158</v>
      </c>
      <c r="B616" s="3">
        <f t="shared" si="9"/>
        <v>9</v>
      </c>
      <c r="C616">
        <f>+'Reuters data'!C617</f>
        <v>87.05</v>
      </c>
      <c r="D616">
        <f>+VLOOKUP(A616,'Reuters data'!$E$3:$F$1048576,2,TRUE)/VLOOKUP(Train_Data!A616,'Reuters data'!$M$3:$N$1048576,2)</f>
        <v>89.871713652201464</v>
      </c>
      <c r="E616">
        <f>+VLOOKUP(A616,'Reuters data'!$E$3:$G$1048576,3,TRUE)</f>
        <v>108.00770642201833</v>
      </c>
      <c r="F616" s="2">
        <f>+VLOOKUP(A616,'Reuters data'!$Q$4:$R$1048576,2,TRUE)</f>
        <v>92.8</v>
      </c>
      <c r="G616">
        <f>+VLOOKUP(A616,'Reuters data'!$U$4:$V$1048576,2,TRUE)</f>
        <v>8.2100000000000009</v>
      </c>
      <c r="H616">
        <f>+VLOOKUP(A616,'Reuters data'!$Y$4:$Z$1048576,2,TRUE)</f>
        <v>25.67</v>
      </c>
    </row>
    <row r="617" spans="1:8" x14ac:dyDescent="0.3">
      <c r="A617" s="1">
        <f>+'Reuters data'!B618</f>
        <v>41159</v>
      </c>
      <c r="B617" s="3">
        <f t="shared" si="9"/>
        <v>9</v>
      </c>
      <c r="C617">
        <f>+'Reuters data'!C618</f>
        <v>87.28</v>
      </c>
      <c r="D617">
        <f>+VLOOKUP(A617,'Reuters data'!$E$3:$F$1048576,2,TRUE)/VLOOKUP(Train_Data!A617,'Reuters data'!$M$3:$N$1048576,2)</f>
        <v>89.153335934451803</v>
      </c>
      <c r="E617">
        <f>+VLOOKUP(A617,'Reuters data'!$E$3:$G$1048576,3,TRUE)</f>
        <v>107.93045871559633</v>
      </c>
      <c r="F617" s="2">
        <f>+VLOOKUP(A617,'Reuters data'!$Q$4:$R$1048576,2,TRUE)</f>
        <v>93.15</v>
      </c>
      <c r="G617">
        <f>+VLOOKUP(A617,'Reuters data'!$U$4:$V$1048576,2,TRUE)</f>
        <v>8.33</v>
      </c>
      <c r="H617">
        <f>+VLOOKUP(A617,'Reuters data'!$Y$4:$Z$1048576,2,TRUE)</f>
        <v>25.5</v>
      </c>
    </row>
    <row r="618" spans="1:8" x14ac:dyDescent="0.3">
      <c r="A618" s="1">
        <f>+'Reuters data'!B619</f>
        <v>41160</v>
      </c>
      <c r="B618" s="3">
        <f t="shared" si="9"/>
        <v>9</v>
      </c>
      <c r="C618">
        <f>+'Reuters data'!C619</f>
        <v>87.58</v>
      </c>
      <c r="D618">
        <f>+VLOOKUP(A618,'Reuters data'!$E$3:$F$1048576,2,TRUE)/VLOOKUP(Train_Data!A618,'Reuters data'!$M$3:$N$1048576,2)</f>
        <v>89.153335934451803</v>
      </c>
      <c r="E618">
        <f>+VLOOKUP(A618,'Reuters data'!$E$3:$G$1048576,3,TRUE)</f>
        <v>107.93045871559633</v>
      </c>
      <c r="F618" s="2">
        <f>+VLOOKUP(A618,'Reuters data'!$Q$4:$R$1048576,2,TRUE)</f>
        <v>93.15</v>
      </c>
      <c r="G618">
        <f>+VLOOKUP(A618,'Reuters data'!$U$4:$V$1048576,2,TRUE)</f>
        <v>8.33</v>
      </c>
      <c r="H618">
        <f>+VLOOKUP(A618,'Reuters data'!$Y$4:$Z$1048576,2,TRUE)</f>
        <v>25.55</v>
      </c>
    </row>
    <row r="619" spans="1:8" x14ac:dyDescent="0.3">
      <c r="A619" s="1">
        <f>+'Reuters data'!B620</f>
        <v>41161</v>
      </c>
      <c r="B619" s="3">
        <f t="shared" si="9"/>
        <v>9</v>
      </c>
      <c r="C619">
        <f>+'Reuters data'!C620</f>
        <v>87.87</v>
      </c>
      <c r="D619">
        <f>+VLOOKUP(A619,'Reuters data'!$E$3:$F$1048576,2,TRUE)/VLOOKUP(Train_Data!A619,'Reuters data'!$M$3:$N$1048576,2)</f>
        <v>89.153335934451803</v>
      </c>
      <c r="E619">
        <f>+VLOOKUP(A619,'Reuters data'!$E$3:$G$1048576,3,TRUE)</f>
        <v>107.93045871559633</v>
      </c>
      <c r="F619" s="2">
        <f>+VLOOKUP(A619,'Reuters data'!$Q$4:$R$1048576,2,TRUE)</f>
        <v>93.15</v>
      </c>
      <c r="G619">
        <f>+VLOOKUP(A619,'Reuters data'!$U$4:$V$1048576,2,TRUE)</f>
        <v>8.33</v>
      </c>
      <c r="H619">
        <f>+VLOOKUP(A619,'Reuters data'!$Y$4:$Z$1048576,2,TRUE)</f>
        <v>25.55</v>
      </c>
    </row>
    <row r="620" spans="1:8" x14ac:dyDescent="0.3">
      <c r="A620" s="1">
        <f>+'Reuters data'!B621</f>
        <v>41162</v>
      </c>
      <c r="B620" s="3">
        <f t="shared" si="9"/>
        <v>9</v>
      </c>
      <c r="C620">
        <f>+'Reuters data'!C621</f>
        <v>88.02</v>
      </c>
      <c r="D620">
        <f>+VLOOKUP(A620,'Reuters data'!$E$3:$F$1048576,2,TRUE)/VLOOKUP(Train_Data!A620,'Reuters data'!$M$3:$N$1048576,2)</f>
        <v>89.997648349925527</v>
      </c>
      <c r="E620">
        <f>+VLOOKUP(A620,'Reuters data'!$E$3:$G$1048576,3,TRUE)</f>
        <v>107.88394495412844</v>
      </c>
      <c r="F620" s="2">
        <f>+VLOOKUP(A620,'Reuters data'!$Q$4:$R$1048576,2,TRUE)</f>
        <v>91.9</v>
      </c>
      <c r="G620">
        <f>+VLOOKUP(A620,'Reuters data'!$U$4:$V$1048576,2,TRUE)</f>
        <v>7.79</v>
      </c>
      <c r="H620">
        <f>+VLOOKUP(A620,'Reuters data'!$Y$4:$Z$1048576,2,TRUE)</f>
        <v>25.63</v>
      </c>
    </row>
    <row r="621" spans="1:8" x14ac:dyDescent="0.3">
      <c r="A621" s="1">
        <f>+'Reuters data'!B622</f>
        <v>41163</v>
      </c>
      <c r="B621" s="3">
        <f t="shared" si="9"/>
        <v>9</v>
      </c>
      <c r="C621">
        <f>+'Reuters data'!C622</f>
        <v>88.15</v>
      </c>
      <c r="D621">
        <f>+VLOOKUP(A621,'Reuters data'!$E$3:$F$1048576,2,TRUE)/VLOOKUP(Train_Data!A621,'Reuters data'!$M$3:$N$1048576,2)</f>
        <v>89.777501166951922</v>
      </c>
      <c r="E621">
        <f>+VLOOKUP(A621,'Reuters data'!$E$3:$G$1048576,3,TRUE)</f>
        <v>107.84009174311926</v>
      </c>
      <c r="F621" s="2">
        <f>+VLOOKUP(A621,'Reuters data'!$Q$4:$R$1048576,2,TRUE)</f>
        <v>91</v>
      </c>
      <c r="G621">
        <f>+VLOOKUP(A621,'Reuters data'!$U$4:$V$1048576,2,TRUE)</f>
        <v>7.7</v>
      </c>
      <c r="H621">
        <f>+VLOOKUP(A621,'Reuters data'!$Y$4:$Z$1048576,2,TRUE)</f>
        <v>25.85</v>
      </c>
    </row>
    <row r="622" spans="1:8" x14ac:dyDescent="0.3">
      <c r="A622" s="1">
        <f>+'Reuters data'!B623</f>
        <v>41164</v>
      </c>
      <c r="B622" s="3">
        <f t="shared" si="9"/>
        <v>9</v>
      </c>
      <c r="C622">
        <f>+'Reuters data'!C623</f>
        <v>88.29</v>
      </c>
      <c r="D622">
        <f>+VLOOKUP(A622,'Reuters data'!$E$3:$F$1048576,2,TRUE)/VLOOKUP(Train_Data!A622,'Reuters data'!$M$3:$N$1048576,2)</f>
        <v>89.898441739669735</v>
      </c>
      <c r="E622">
        <f>+VLOOKUP(A622,'Reuters data'!$E$3:$G$1048576,3,TRUE)</f>
        <v>107.78733944954126</v>
      </c>
      <c r="F622" s="2">
        <f>+VLOOKUP(A622,'Reuters data'!$Q$4:$R$1048576,2,TRUE)</f>
        <v>90.4</v>
      </c>
      <c r="G622">
        <f>+VLOOKUP(A622,'Reuters data'!$U$4:$V$1048576,2,TRUE)</f>
        <v>7.89</v>
      </c>
      <c r="H622">
        <f>+VLOOKUP(A622,'Reuters data'!$Y$4:$Z$1048576,2,TRUE)</f>
        <v>25.63</v>
      </c>
    </row>
    <row r="623" spans="1:8" x14ac:dyDescent="0.3">
      <c r="A623" s="1">
        <f>+'Reuters data'!B624</f>
        <v>41165</v>
      </c>
      <c r="B623" s="3">
        <f t="shared" si="9"/>
        <v>9</v>
      </c>
      <c r="C623">
        <f>+'Reuters data'!C624</f>
        <v>88.42</v>
      </c>
      <c r="D623">
        <f>+VLOOKUP(A623,'Reuters data'!$E$3:$F$1048576,2,TRUE)/VLOOKUP(Train_Data!A623,'Reuters data'!$M$3:$N$1048576,2)</f>
        <v>90.006159531875582</v>
      </c>
      <c r="E623">
        <f>+VLOOKUP(A623,'Reuters data'!$E$3:$G$1048576,3,TRUE)</f>
        <v>107.7421100917431</v>
      </c>
      <c r="F623" s="2">
        <f>+VLOOKUP(A623,'Reuters data'!$Q$4:$R$1048576,2,TRUE)</f>
        <v>89.9</v>
      </c>
      <c r="G623">
        <f>+VLOOKUP(A623,'Reuters data'!$U$4:$V$1048576,2,TRUE)</f>
        <v>7.75</v>
      </c>
      <c r="H623">
        <f>+VLOOKUP(A623,'Reuters data'!$Y$4:$Z$1048576,2,TRUE)</f>
        <v>25.95</v>
      </c>
    </row>
    <row r="624" spans="1:8" x14ac:dyDescent="0.3">
      <c r="A624" s="1">
        <f>+'Reuters data'!B625</f>
        <v>41166</v>
      </c>
      <c r="B624" s="3">
        <f t="shared" si="9"/>
        <v>9</v>
      </c>
      <c r="C624">
        <f>+'Reuters data'!C625</f>
        <v>88.61</v>
      </c>
      <c r="D624">
        <f>+VLOOKUP(A624,'Reuters data'!$E$3:$F$1048576,2,TRUE)/VLOOKUP(Train_Data!A624,'Reuters data'!$M$3:$N$1048576,2)</f>
        <v>88.890582139591586</v>
      </c>
      <c r="E624">
        <f>+VLOOKUP(A624,'Reuters data'!$E$3:$G$1048576,3,TRUE)</f>
        <v>107.72357798165136</v>
      </c>
      <c r="F624" s="2">
        <f>+VLOOKUP(A624,'Reuters data'!$Q$4:$R$1048576,2,TRUE)</f>
        <v>90.25</v>
      </c>
      <c r="G624">
        <f>+VLOOKUP(A624,'Reuters data'!$U$4:$V$1048576,2,TRUE)</f>
        <v>7.4</v>
      </c>
      <c r="H624">
        <f>+VLOOKUP(A624,'Reuters data'!$Y$4:$Z$1048576,2,TRUE)</f>
        <v>26.2</v>
      </c>
    </row>
    <row r="625" spans="1:8" x14ac:dyDescent="0.3">
      <c r="A625" s="1">
        <f>+'Reuters data'!B626</f>
        <v>41167</v>
      </c>
      <c r="B625" s="3">
        <f t="shared" si="9"/>
        <v>9</v>
      </c>
      <c r="C625">
        <f>+'Reuters data'!C626</f>
        <v>88.82</v>
      </c>
      <c r="D625">
        <f>+VLOOKUP(A625,'Reuters data'!$E$3:$F$1048576,2,TRUE)/VLOOKUP(Train_Data!A625,'Reuters data'!$M$3:$N$1048576,2)</f>
        <v>88.890582139591586</v>
      </c>
      <c r="E625">
        <f>+VLOOKUP(A625,'Reuters data'!$E$3:$G$1048576,3,TRUE)</f>
        <v>107.72357798165136</v>
      </c>
      <c r="F625" s="2">
        <f>+VLOOKUP(A625,'Reuters data'!$Q$4:$R$1048576,2,TRUE)</f>
        <v>90.25</v>
      </c>
      <c r="G625">
        <f>+VLOOKUP(A625,'Reuters data'!$U$4:$V$1048576,2,TRUE)</f>
        <v>7.4</v>
      </c>
      <c r="H625">
        <f>+VLOOKUP(A625,'Reuters data'!$Y$4:$Z$1048576,2,TRUE)</f>
        <v>26.2</v>
      </c>
    </row>
    <row r="626" spans="1:8" x14ac:dyDescent="0.3">
      <c r="A626" s="1">
        <f>+'Reuters data'!B627</f>
        <v>41168</v>
      </c>
      <c r="B626" s="3">
        <f t="shared" si="9"/>
        <v>9</v>
      </c>
      <c r="C626">
        <f>+'Reuters data'!C627</f>
        <v>89.05</v>
      </c>
      <c r="D626">
        <f>+VLOOKUP(A626,'Reuters data'!$E$3:$F$1048576,2,TRUE)/VLOOKUP(Train_Data!A626,'Reuters data'!$M$3:$N$1048576,2)</f>
        <v>88.890582139591586</v>
      </c>
      <c r="E626">
        <f>+VLOOKUP(A626,'Reuters data'!$E$3:$G$1048576,3,TRUE)</f>
        <v>107.72357798165136</v>
      </c>
      <c r="F626" s="2">
        <f>+VLOOKUP(A626,'Reuters data'!$Q$4:$R$1048576,2,TRUE)</f>
        <v>90.25</v>
      </c>
      <c r="G626">
        <f>+VLOOKUP(A626,'Reuters data'!$U$4:$V$1048576,2,TRUE)</f>
        <v>7.4</v>
      </c>
      <c r="H626">
        <f>+VLOOKUP(A626,'Reuters data'!$Y$4:$Z$1048576,2,TRUE)</f>
        <v>26.2</v>
      </c>
    </row>
    <row r="627" spans="1:8" x14ac:dyDescent="0.3">
      <c r="A627" s="1">
        <f>+'Reuters data'!B628</f>
        <v>41169</v>
      </c>
      <c r="B627" s="3">
        <f t="shared" si="9"/>
        <v>9</v>
      </c>
      <c r="C627">
        <f>+'Reuters data'!C628</f>
        <v>89.17</v>
      </c>
      <c r="D627">
        <f>+VLOOKUP(A627,'Reuters data'!$E$3:$F$1048576,2,TRUE)/VLOOKUP(Train_Data!A627,'Reuters data'!$M$3:$N$1048576,2)</f>
        <v>86.756633119853618</v>
      </c>
      <c r="E627">
        <f>+VLOOKUP(A627,'Reuters data'!$E$3:$G$1048576,3,TRUE)</f>
        <v>107.67779816513759</v>
      </c>
      <c r="F627" s="2">
        <f>+VLOOKUP(A627,'Reuters data'!$Q$4:$R$1048576,2,TRUE)</f>
        <v>89.9</v>
      </c>
      <c r="G627">
        <f>+VLOOKUP(A627,'Reuters data'!$U$4:$V$1048576,2,TRUE)</f>
        <v>7.35</v>
      </c>
      <c r="H627">
        <f>+VLOOKUP(A627,'Reuters data'!$Y$4:$Z$1048576,2,TRUE)</f>
        <v>25.9</v>
      </c>
    </row>
    <row r="628" spans="1:8" x14ac:dyDescent="0.3">
      <c r="A628" s="1">
        <f>+'Reuters data'!B629</f>
        <v>41170</v>
      </c>
      <c r="B628" s="3">
        <f t="shared" si="9"/>
        <v>9</v>
      </c>
      <c r="C628">
        <f>+'Reuters data'!C629</f>
        <v>89.27</v>
      </c>
      <c r="D628">
        <f>+VLOOKUP(A628,'Reuters data'!$E$3:$F$1048576,2,TRUE)/VLOOKUP(Train_Data!A628,'Reuters data'!$M$3:$N$1048576,2)</f>
        <v>85.873064540855438</v>
      </c>
      <c r="E628">
        <f>+VLOOKUP(A628,'Reuters data'!$E$3:$G$1048576,3,TRUE)</f>
        <v>107.62330275229355</v>
      </c>
      <c r="F628" s="2">
        <f>+VLOOKUP(A628,'Reuters data'!$Q$4:$R$1048576,2,TRUE)</f>
        <v>89.7</v>
      </c>
      <c r="G628">
        <f>+VLOOKUP(A628,'Reuters data'!$U$4:$V$1048576,2,TRUE)</f>
        <v>7.4</v>
      </c>
      <c r="H628">
        <f>+VLOOKUP(A628,'Reuters data'!$Y$4:$Z$1048576,2,TRUE)</f>
        <v>25.85</v>
      </c>
    </row>
    <row r="629" spans="1:8" x14ac:dyDescent="0.3">
      <c r="A629" s="1">
        <f>+'Reuters data'!B630</f>
        <v>41171</v>
      </c>
      <c r="B629" s="3">
        <f t="shared" si="9"/>
        <v>9</v>
      </c>
      <c r="C629">
        <f>+'Reuters data'!C630</f>
        <v>89.41</v>
      </c>
      <c r="D629">
        <f>+VLOOKUP(A629,'Reuters data'!$E$3:$F$1048576,2,TRUE)/VLOOKUP(Train_Data!A629,'Reuters data'!$M$3:$N$1048576,2)</f>
        <v>82.923277381773588</v>
      </c>
      <c r="E629">
        <f>+VLOOKUP(A629,'Reuters data'!$E$3:$G$1048576,3,TRUE)</f>
        <v>107.53330275229357</v>
      </c>
      <c r="F629" s="2">
        <f>+VLOOKUP(A629,'Reuters data'!$Q$4:$R$1048576,2,TRUE)</f>
        <v>89.6</v>
      </c>
      <c r="G629">
        <f>+VLOOKUP(A629,'Reuters data'!$U$4:$V$1048576,2,TRUE)</f>
        <v>7.52</v>
      </c>
      <c r="H629">
        <f>+VLOOKUP(A629,'Reuters data'!$Y$4:$Z$1048576,2,TRUE)</f>
        <v>25.55</v>
      </c>
    </row>
    <row r="630" spans="1:8" x14ac:dyDescent="0.3">
      <c r="A630" s="1">
        <f>+'Reuters data'!B631</f>
        <v>41172</v>
      </c>
      <c r="B630" s="3">
        <f t="shared" si="9"/>
        <v>9</v>
      </c>
      <c r="C630">
        <f>+'Reuters data'!C631</f>
        <v>89.53</v>
      </c>
      <c r="D630">
        <f>+VLOOKUP(A630,'Reuters data'!$E$3:$F$1048576,2,TRUE)/VLOOKUP(Train_Data!A630,'Reuters data'!$M$3:$N$1048576,2)</f>
        <v>84.847316471314002</v>
      </c>
      <c r="E630">
        <f>+VLOOKUP(A630,'Reuters data'!$E$3:$G$1048576,3,TRUE)</f>
        <v>107.45321100917431</v>
      </c>
      <c r="F630" s="2">
        <f>+VLOOKUP(A630,'Reuters data'!$Q$4:$R$1048576,2,TRUE)</f>
        <v>90</v>
      </c>
      <c r="G630">
        <f>+VLOOKUP(A630,'Reuters data'!$U$4:$V$1048576,2,TRUE)</f>
        <v>7.63</v>
      </c>
      <c r="H630">
        <f>+VLOOKUP(A630,'Reuters data'!$Y$4:$Z$1048576,2,TRUE)</f>
        <v>26.05</v>
      </c>
    </row>
    <row r="631" spans="1:8" x14ac:dyDescent="0.3">
      <c r="A631" s="1">
        <f>+'Reuters data'!B632</f>
        <v>41173</v>
      </c>
      <c r="B631" s="3">
        <f t="shared" si="9"/>
        <v>9</v>
      </c>
      <c r="C631">
        <f>+'Reuters data'!C632</f>
        <v>89.68</v>
      </c>
      <c r="D631">
        <f>+VLOOKUP(A631,'Reuters data'!$E$3:$F$1048576,2,TRUE)/VLOOKUP(Train_Data!A631,'Reuters data'!$M$3:$N$1048576,2)</f>
        <v>85.846367208567685</v>
      </c>
      <c r="E631">
        <f>+VLOOKUP(A631,'Reuters data'!$E$3:$G$1048576,3,TRUE)</f>
        <v>107.38633027522937</v>
      </c>
      <c r="F631" s="2">
        <f>+VLOOKUP(A631,'Reuters data'!$Q$4:$R$1048576,2,TRUE)</f>
        <v>88.85</v>
      </c>
      <c r="G631">
        <f>+VLOOKUP(A631,'Reuters data'!$U$4:$V$1048576,2,TRUE)</f>
        <v>7.41</v>
      </c>
      <c r="H631">
        <f>+VLOOKUP(A631,'Reuters data'!$Y$4:$Z$1048576,2,TRUE)</f>
        <v>26</v>
      </c>
    </row>
    <row r="632" spans="1:8" x14ac:dyDescent="0.3">
      <c r="A632" s="1">
        <f>+'Reuters data'!B633</f>
        <v>41174</v>
      </c>
      <c r="B632" s="3">
        <f t="shared" si="9"/>
        <v>9</v>
      </c>
      <c r="C632">
        <f>+'Reuters data'!C633</f>
        <v>89.89</v>
      </c>
      <c r="D632">
        <f>+VLOOKUP(A632,'Reuters data'!$E$3:$F$1048576,2,TRUE)/VLOOKUP(Train_Data!A632,'Reuters data'!$M$3:$N$1048576,2)</f>
        <v>85.846367208567685</v>
      </c>
      <c r="E632">
        <f>+VLOOKUP(A632,'Reuters data'!$E$3:$G$1048576,3,TRUE)</f>
        <v>107.38633027522937</v>
      </c>
      <c r="F632" s="2">
        <f>+VLOOKUP(A632,'Reuters data'!$Q$4:$R$1048576,2,TRUE)</f>
        <v>88.85</v>
      </c>
      <c r="G632">
        <f>+VLOOKUP(A632,'Reuters data'!$U$4:$V$1048576,2,TRUE)</f>
        <v>7.41</v>
      </c>
      <c r="H632">
        <f>+VLOOKUP(A632,'Reuters data'!$Y$4:$Z$1048576,2,TRUE)</f>
        <v>26</v>
      </c>
    </row>
    <row r="633" spans="1:8" x14ac:dyDescent="0.3">
      <c r="A633" s="1">
        <f>+'Reuters data'!B634</f>
        <v>41175</v>
      </c>
      <c r="B633" s="3">
        <f t="shared" si="9"/>
        <v>9</v>
      </c>
      <c r="C633">
        <f>+'Reuters data'!C634</f>
        <v>90.09</v>
      </c>
      <c r="D633">
        <f>+VLOOKUP(A633,'Reuters data'!$E$3:$F$1048576,2,TRUE)/VLOOKUP(Train_Data!A633,'Reuters data'!$M$3:$N$1048576,2)</f>
        <v>85.846367208567685</v>
      </c>
      <c r="E633">
        <f>+VLOOKUP(A633,'Reuters data'!$E$3:$G$1048576,3,TRUE)</f>
        <v>107.38633027522937</v>
      </c>
      <c r="F633" s="2">
        <f>+VLOOKUP(A633,'Reuters data'!$Q$4:$R$1048576,2,TRUE)</f>
        <v>88.85</v>
      </c>
      <c r="G633">
        <f>+VLOOKUP(A633,'Reuters data'!$U$4:$V$1048576,2,TRUE)</f>
        <v>7.41</v>
      </c>
      <c r="H633">
        <f>+VLOOKUP(A633,'Reuters data'!$Y$4:$Z$1048576,2,TRUE)</f>
        <v>26</v>
      </c>
    </row>
    <row r="634" spans="1:8" x14ac:dyDescent="0.3">
      <c r="A634" s="1">
        <f>+'Reuters data'!B635</f>
        <v>41176</v>
      </c>
      <c r="B634" s="3">
        <f t="shared" si="9"/>
        <v>9</v>
      </c>
      <c r="C634">
        <f>+'Reuters data'!C635</f>
        <v>90.26</v>
      </c>
      <c r="D634">
        <f>+VLOOKUP(A634,'Reuters data'!$E$3:$F$1048576,2,TRUE)/VLOOKUP(Train_Data!A634,'Reuters data'!$M$3:$N$1048576,2)</f>
        <v>84.926527455529779</v>
      </c>
      <c r="E634">
        <f>+VLOOKUP(A634,'Reuters data'!$E$3:$G$1048576,3,TRUE)</f>
        <v>107.30972477064221</v>
      </c>
      <c r="F634" s="2">
        <f>+VLOOKUP(A634,'Reuters data'!$Q$4:$R$1048576,2,TRUE)</f>
        <v>87.15</v>
      </c>
      <c r="G634">
        <f>+VLOOKUP(A634,'Reuters data'!$U$4:$V$1048576,2,TRUE)</f>
        <v>7.22</v>
      </c>
      <c r="H634">
        <f>+VLOOKUP(A634,'Reuters data'!$Y$4:$Z$1048576,2,TRUE)</f>
        <v>25.85</v>
      </c>
    </row>
    <row r="635" spans="1:8" x14ac:dyDescent="0.3">
      <c r="A635" s="1">
        <f>+'Reuters data'!B636</f>
        <v>41177</v>
      </c>
      <c r="B635" s="3">
        <f t="shared" si="9"/>
        <v>9</v>
      </c>
      <c r="C635">
        <f>+'Reuters data'!C636</f>
        <v>90.4</v>
      </c>
      <c r="D635">
        <f>+VLOOKUP(A635,'Reuters data'!$E$3:$F$1048576,2,TRUE)/VLOOKUP(Train_Data!A635,'Reuters data'!$M$3:$N$1048576,2)</f>
        <v>85.633431539773611</v>
      </c>
      <c r="E635">
        <f>+VLOOKUP(A635,'Reuters data'!$E$3:$G$1048576,3,TRUE)</f>
        <v>107.23018348623853</v>
      </c>
      <c r="F635" s="2">
        <f>+VLOOKUP(A635,'Reuters data'!$Q$4:$R$1048576,2,TRUE)</f>
        <v>86.7</v>
      </c>
      <c r="G635">
        <f>+VLOOKUP(A635,'Reuters data'!$U$4:$V$1048576,2,TRUE)</f>
        <v>7.45</v>
      </c>
      <c r="H635">
        <f>+VLOOKUP(A635,'Reuters data'!$Y$4:$Z$1048576,2,TRUE)</f>
        <v>25.85</v>
      </c>
    </row>
    <row r="636" spans="1:8" x14ac:dyDescent="0.3">
      <c r="A636" s="1">
        <f>+'Reuters data'!B637</f>
        <v>41178</v>
      </c>
      <c r="B636" s="3">
        <f t="shared" si="9"/>
        <v>9</v>
      </c>
      <c r="C636">
        <f>+'Reuters data'!C637</f>
        <v>90.54</v>
      </c>
      <c r="D636">
        <f>+VLOOKUP(A636,'Reuters data'!$E$3:$F$1048576,2,TRUE)/VLOOKUP(Train_Data!A636,'Reuters data'!$M$3:$N$1048576,2)</f>
        <v>85.494522570118889</v>
      </c>
      <c r="E636">
        <f>+VLOOKUP(A636,'Reuters data'!$E$3:$G$1048576,3,TRUE)</f>
        <v>107.13954128440368</v>
      </c>
      <c r="F636" s="2">
        <f>+VLOOKUP(A636,'Reuters data'!$Q$4:$R$1048576,2,TRUE)</f>
        <v>87</v>
      </c>
      <c r="G636">
        <f>+VLOOKUP(A636,'Reuters data'!$U$4:$V$1048576,2,TRUE)</f>
        <v>7.6</v>
      </c>
      <c r="H636">
        <f>+VLOOKUP(A636,'Reuters data'!$Y$4:$Z$1048576,2,TRUE)</f>
        <v>26.05</v>
      </c>
    </row>
    <row r="637" spans="1:8" x14ac:dyDescent="0.3">
      <c r="A637" s="1">
        <f>+'Reuters data'!B638</f>
        <v>41179</v>
      </c>
      <c r="B637" s="3">
        <f t="shared" si="9"/>
        <v>9</v>
      </c>
      <c r="C637">
        <f>+'Reuters data'!C638</f>
        <v>90.7</v>
      </c>
      <c r="D637">
        <f>+VLOOKUP(A637,'Reuters data'!$E$3:$F$1048576,2,TRUE)/VLOOKUP(Train_Data!A637,'Reuters data'!$M$3:$N$1048576,2)</f>
        <v>86.742042902501368</v>
      </c>
      <c r="E637">
        <f>+VLOOKUP(A637,'Reuters data'!$E$3:$G$1048576,3,TRUE)</f>
        <v>107.06779816513765</v>
      </c>
      <c r="F637" s="2">
        <f>+VLOOKUP(A637,'Reuters data'!$Q$4:$R$1048576,2,TRUE)</f>
        <v>87.85</v>
      </c>
      <c r="G637">
        <f>+VLOOKUP(A637,'Reuters data'!$U$4:$V$1048576,2,TRUE)</f>
        <v>7.81</v>
      </c>
      <c r="H637">
        <f>+VLOOKUP(A637,'Reuters data'!$Y$4:$Z$1048576,2,TRUE)</f>
        <v>25.53</v>
      </c>
    </row>
    <row r="638" spans="1:8" x14ac:dyDescent="0.3">
      <c r="A638" s="1">
        <f>+'Reuters data'!B639</f>
        <v>41180</v>
      </c>
      <c r="B638" s="3">
        <f t="shared" si="9"/>
        <v>9</v>
      </c>
      <c r="C638">
        <f>+'Reuters data'!C639</f>
        <v>90.9</v>
      </c>
      <c r="D638">
        <f>+VLOOKUP(A638,'Reuters data'!$E$3:$F$1048576,2,TRUE)/VLOOKUP(Train_Data!A638,'Reuters data'!$M$3:$N$1048576,2)</f>
        <v>87.408617203297553</v>
      </c>
      <c r="E638">
        <f>+VLOOKUP(A638,'Reuters data'!$E$3:$G$1048576,3,TRUE)</f>
        <v>107.00284403669728</v>
      </c>
      <c r="F638" s="2">
        <f>+VLOOKUP(A638,'Reuters data'!$Q$4:$R$1048576,2,TRUE)</f>
        <v>87.75</v>
      </c>
      <c r="G638">
        <f>+VLOOKUP(A638,'Reuters data'!$U$4:$V$1048576,2,TRUE)</f>
        <v>7.93</v>
      </c>
      <c r="H638">
        <f>+VLOOKUP(A638,'Reuters data'!$Y$4:$Z$1048576,2,TRUE)</f>
        <v>25.75</v>
      </c>
    </row>
    <row r="639" spans="1:8" x14ac:dyDescent="0.3">
      <c r="A639" s="1">
        <f>+'Reuters data'!B640</f>
        <v>41181</v>
      </c>
      <c r="B639" s="3">
        <f t="shared" si="9"/>
        <v>9</v>
      </c>
      <c r="C639">
        <f>+'Reuters data'!C640</f>
        <v>91.11</v>
      </c>
      <c r="D639">
        <f>+VLOOKUP(A639,'Reuters data'!$E$3:$F$1048576,2,TRUE)/VLOOKUP(Train_Data!A639,'Reuters data'!$M$3:$N$1048576,2)</f>
        <v>87.408617203297553</v>
      </c>
      <c r="E639">
        <f>+VLOOKUP(A639,'Reuters data'!$E$3:$G$1048576,3,TRUE)</f>
        <v>107.00284403669728</v>
      </c>
      <c r="F639" s="2">
        <f>+VLOOKUP(A639,'Reuters data'!$Q$4:$R$1048576,2,TRUE)</f>
        <v>87.75</v>
      </c>
      <c r="G639">
        <f>+VLOOKUP(A639,'Reuters data'!$U$4:$V$1048576,2,TRUE)</f>
        <v>7.93</v>
      </c>
      <c r="H639">
        <f>+VLOOKUP(A639,'Reuters data'!$Y$4:$Z$1048576,2,TRUE)</f>
        <v>25.75</v>
      </c>
    </row>
    <row r="640" spans="1:8" x14ac:dyDescent="0.3">
      <c r="A640" s="1">
        <f>+'Reuters data'!B641</f>
        <v>41182</v>
      </c>
      <c r="B640" s="3">
        <f t="shared" si="9"/>
        <v>9</v>
      </c>
      <c r="C640">
        <f>+'Reuters data'!C641</f>
        <v>91.34</v>
      </c>
      <c r="D640">
        <f>+VLOOKUP(A640,'Reuters data'!$E$3:$F$1048576,2,TRUE)/VLOOKUP(Train_Data!A640,'Reuters data'!$M$3:$N$1048576,2)</f>
        <v>87.408617203297553</v>
      </c>
      <c r="E640">
        <f>+VLOOKUP(A640,'Reuters data'!$E$3:$G$1048576,3,TRUE)</f>
        <v>107.00284403669728</v>
      </c>
      <c r="F640" s="2">
        <f>+VLOOKUP(A640,'Reuters data'!$Q$4:$R$1048576,2,TRUE)</f>
        <v>87.75</v>
      </c>
      <c r="G640">
        <f>+VLOOKUP(A640,'Reuters data'!$U$4:$V$1048576,2,TRUE)</f>
        <v>7.93</v>
      </c>
      <c r="H640">
        <f>+VLOOKUP(A640,'Reuters data'!$Y$4:$Z$1048576,2,TRUE)</f>
        <v>25.75</v>
      </c>
    </row>
    <row r="641" spans="1:8" x14ac:dyDescent="0.3">
      <c r="A641" s="1">
        <f>+'Reuters data'!B642</f>
        <v>41183</v>
      </c>
      <c r="B641" s="3">
        <f t="shared" si="9"/>
        <v>10</v>
      </c>
      <c r="C641">
        <f>+'Reuters data'!C642</f>
        <v>91.5</v>
      </c>
      <c r="D641">
        <f>+VLOOKUP(A641,'Reuters data'!$E$3:$F$1048576,2,TRUE)/VLOOKUP(Train_Data!A641,'Reuters data'!$M$3:$N$1048576,2)</f>
        <v>87.049968963376784</v>
      </c>
      <c r="E641">
        <f>+VLOOKUP(A641,'Reuters data'!$E$3:$G$1048576,3,TRUE)</f>
        <v>106.93431192660552</v>
      </c>
      <c r="F641" s="2">
        <f>+VLOOKUP(A641,'Reuters data'!$Q$4:$R$1048576,2,TRUE)</f>
        <v>88.25</v>
      </c>
      <c r="G641">
        <f>+VLOOKUP(A641,'Reuters data'!$U$4:$V$1048576,2,TRUE)</f>
        <v>7.92</v>
      </c>
      <c r="H641">
        <f>+VLOOKUP(A641,'Reuters data'!$Y$4:$Z$1048576,2,TRUE)</f>
        <v>25.8</v>
      </c>
    </row>
    <row r="642" spans="1:8" x14ac:dyDescent="0.3">
      <c r="A642" s="1">
        <f>+'Reuters data'!B643</f>
        <v>41184</v>
      </c>
      <c r="B642" s="3">
        <f t="shared" si="9"/>
        <v>10</v>
      </c>
      <c r="C642">
        <f>+'Reuters data'!C643</f>
        <v>91.63</v>
      </c>
      <c r="D642">
        <f>+VLOOKUP(A642,'Reuters data'!$E$3:$F$1048576,2,TRUE)/VLOOKUP(Train_Data!A642,'Reuters data'!$M$3:$N$1048576,2)</f>
        <v>86.367858801672071</v>
      </c>
      <c r="E642">
        <f>+VLOOKUP(A642,'Reuters data'!$E$3:$G$1048576,3,TRUE)</f>
        <v>106.87348623853214</v>
      </c>
      <c r="F642" s="2">
        <f>+VLOOKUP(A642,'Reuters data'!$Q$4:$R$1048576,2,TRUE)</f>
        <v>88.5</v>
      </c>
      <c r="G642">
        <f>+VLOOKUP(A642,'Reuters data'!$U$4:$V$1048576,2,TRUE)</f>
        <v>7.84</v>
      </c>
      <c r="H642">
        <f>+VLOOKUP(A642,'Reuters data'!$Y$4:$Z$1048576,2,TRUE)</f>
        <v>25.75</v>
      </c>
    </row>
    <row r="643" spans="1:8" x14ac:dyDescent="0.3">
      <c r="A643" s="1">
        <f>+'Reuters data'!B644</f>
        <v>41185</v>
      </c>
      <c r="B643" s="3">
        <f t="shared" si="9"/>
        <v>10</v>
      </c>
      <c r="C643">
        <f>+'Reuters data'!C644</f>
        <v>91.78</v>
      </c>
      <c r="D643">
        <f>+VLOOKUP(A643,'Reuters data'!$E$3:$F$1048576,2,TRUE)/VLOOKUP(Train_Data!A643,'Reuters data'!$M$3:$N$1048576,2)</f>
        <v>83.826720396776196</v>
      </c>
      <c r="E643">
        <f>+VLOOKUP(A643,'Reuters data'!$E$3:$G$1048576,3,TRUE)</f>
        <v>106.80091743119269</v>
      </c>
      <c r="F643" s="2">
        <f>+VLOOKUP(A643,'Reuters data'!$Q$4:$R$1048576,2,TRUE)</f>
        <v>88.25</v>
      </c>
      <c r="G643">
        <f>+VLOOKUP(A643,'Reuters data'!$U$4:$V$1048576,2,TRUE)</f>
        <v>7.56</v>
      </c>
      <c r="H643">
        <f>+VLOOKUP(A643,'Reuters data'!$Y$4:$Z$1048576,2,TRUE)</f>
        <v>25.95</v>
      </c>
    </row>
    <row r="644" spans="1:8" x14ac:dyDescent="0.3">
      <c r="A644" s="1">
        <f>+'Reuters data'!B645</f>
        <v>41186</v>
      </c>
      <c r="B644" s="3">
        <f t="shared" ref="B644:B707" si="10">+MONTH(A644)</f>
        <v>10</v>
      </c>
      <c r="C644">
        <f>+'Reuters data'!C645</f>
        <v>91.9</v>
      </c>
      <c r="D644">
        <f>+VLOOKUP(A644,'Reuters data'!$E$3:$F$1048576,2,TRUE)/VLOOKUP(Train_Data!A644,'Reuters data'!$M$3:$N$1048576,2)</f>
        <v>86.486901743873389</v>
      </c>
      <c r="E644">
        <f>+VLOOKUP(A644,'Reuters data'!$E$3:$G$1048576,3,TRUE)</f>
        <v>106.79541284403672</v>
      </c>
      <c r="F644" s="2">
        <f>+VLOOKUP(A644,'Reuters data'!$Q$4:$R$1048576,2,TRUE)</f>
        <v>88.9</v>
      </c>
      <c r="G644">
        <f>+VLOOKUP(A644,'Reuters data'!$U$4:$V$1048576,2,TRUE)</f>
        <v>7.6</v>
      </c>
      <c r="H644">
        <f>+VLOOKUP(A644,'Reuters data'!$Y$4:$Z$1048576,2,TRUE)</f>
        <v>25.55</v>
      </c>
    </row>
    <row r="645" spans="1:8" x14ac:dyDescent="0.3">
      <c r="A645" s="1">
        <f>+'Reuters data'!B646</f>
        <v>41187</v>
      </c>
      <c r="B645" s="3">
        <f t="shared" si="10"/>
        <v>10</v>
      </c>
      <c r="C645">
        <f>+'Reuters data'!C646</f>
        <v>92.06</v>
      </c>
      <c r="D645">
        <f>+VLOOKUP(A645,'Reuters data'!$E$3:$F$1048576,2,TRUE)/VLOOKUP(Train_Data!A645,'Reuters data'!$M$3:$N$1048576,2)</f>
        <v>85.95104734136423</v>
      </c>
      <c r="E645">
        <f>+VLOOKUP(A645,'Reuters data'!$E$3:$G$1048576,3,TRUE)</f>
        <v>106.78495412844039</v>
      </c>
      <c r="F645" s="2">
        <f>+VLOOKUP(A645,'Reuters data'!$Q$4:$R$1048576,2,TRUE)</f>
        <v>89.5</v>
      </c>
      <c r="G645">
        <f>+VLOOKUP(A645,'Reuters data'!$U$4:$V$1048576,2,TRUE)</f>
        <v>7.77</v>
      </c>
      <c r="H645">
        <f>+VLOOKUP(A645,'Reuters data'!$Y$4:$Z$1048576,2,TRUE)</f>
        <v>26.3</v>
      </c>
    </row>
    <row r="646" spans="1:8" x14ac:dyDescent="0.3">
      <c r="A646" s="1">
        <f>+'Reuters data'!B647</f>
        <v>41188</v>
      </c>
      <c r="B646" s="3">
        <f t="shared" si="10"/>
        <v>10</v>
      </c>
      <c r="C646">
        <f>+'Reuters data'!C647</f>
        <v>92.25</v>
      </c>
      <c r="D646">
        <f>+VLOOKUP(A646,'Reuters data'!$E$3:$F$1048576,2,TRUE)/VLOOKUP(Train_Data!A646,'Reuters data'!$M$3:$N$1048576,2)</f>
        <v>85.95104734136423</v>
      </c>
      <c r="E646">
        <f>+VLOOKUP(A646,'Reuters data'!$E$3:$G$1048576,3,TRUE)</f>
        <v>106.78495412844039</v>
      </c>
      <c r="F646" s="2">
        <f>+VLOOKUP(A646,'Reuters data'!$Q$4:$R$1048576,2,TRUE)</f>
        <v>89.5</v>
      </c>
      <c r="G646">
        <f>+VLOOKUP(A646,'Reuters data'!$U$4:$V$1048576,2,TRUE)</f>
        <v>7.77</v>
      </c>
      <c r="H646">
        <f>+VLOOKUP(A646,'Reuters data'!$Y$4:$Z$1048576,2,TRUE)</f>
        <v>26.3</v>
      </c>
    </row>
    <row r="647" spans="1:8" x14ac:dyDescent="0.3">
      <c r="A647" s="1">
        <f>+'Reuters data'!B648</f>
        <v>41189</v>
      </c>
      <c r="B647" s="3">
        <f t="shared" si="10"/>
        <v>10</v>
      </c>
      <c r="C647">
        <f>+'Reuters data'!C648</f>
        <v>92.42</v>
      </c>
      <c r="D647">
        <f>+VLOOKUP(A647,'Reuters data'!$E$3:$F$1048576,2,TRUE)/VLOOKUP(Train_Data!A647,'Reuters data'!$M$3:$N$1048576,2)</f>
        <v>85.95104734136423</v>
      </c>
      <c r="E647">
        <f>+VLOOKUP(A647,'Reuters data'!$E$3:$G$1048576,3,TRUE)</f>
        <v>106.78495412844039</v>
      </c>
      <c r="F647" s="2">
        <f>+VLOOKUP(A647,'Reuters data'!$Q$4:$R$1048576,2,TRUE)</f>
        <v>89.5</v>
      </c>
      <c r="G647">
        <f>+VLOOKUP(A647,'Reuters data'!$U$4:$V$1048576,2,TRUE)</f>
        <v>7.77</v>
      </c>
      <c r="H647">
        <f>+VLOOKUP(A647,'Reuters data'!$Y$4:$Z$1048576,2,TRUE)</f>
        <v>26.3</v>
      </c>
    </row>
    <row r="648" spans="1:8" x14ac:dyDescent="0.3">
      <c r="A648" s="1">
        <f>+'Reuters data'!B649</f>
        <v>41190</v>
      </c>
      <c r="B648" s="3">
        <f t="shared" si="10"/>
        <v>10</v>
      </c>
      <c r="C648">
        <f>+'Reuters data'!C649</f>
        <v>92.5</v>
      </c>
      <c r="D648">
        <f>+VLOOKUP(A648,'Reuters data'!$E$3:$F$1048576,2,TRUE)/VLOOKUP(Train_Data!A648,'Reuters data'!$M$3:$N$1048576,2)</f>
        <v>86.220988511064846</v>
      </c>
      <c r="E648">
        <f>+VLOOKUP(A648,'Reuters data'!$E$3:$G$1048576,3,TRUE)</f>
        <v>106.77660550458718</v>
      </c>
      <c r="F648" s="2">
        <f>+VLOOKUP(A648,'Reuters data'!$Q$4:$R$1048576,2,TRUE)</f>
        <v>89.75</v>
      </c>
      <c r="G648">
        <f>+VLOOKUP(A648,'Reuters data'!$U$4:$V$1048576,2,TRUE)</f>
        <v>7.89</v>
      </c>
      <c r="H648">
        <f>+VLOOKUP(A648,'Reuters data'!$Y$4:$Z$1048576,2,TRUE)</f>
        <v>26.8</v>
      </c>
    </row>
    <row r="649" spans="1:8" x14ac:dyDescent="0.3">
      <c r="A649" s="1">
        <f>+'Reuters data'!B650</f>
        <v>41191</v>
      </c>
      <c r="B649" s="3">
        <f t="shared" si="10"/>
        <v>10</v>
      </c>
      <c r="C649">
        <f>+'Reuters data'!C650</f>
        <v>92.59</v>
      </c>
      <c r="D649">
        <f>+VLOOKUP(A649,'Reuters data'!$E$3:$F$1048576,2,TRUE)/VLOOKUP(Train_Data!A649,'Reuters data'!$M$3:$N$1048576,2)</f>
        <v>88.869916175100897</v>
      </c>
      <c r="E649">
        <f>+VLOOKUP(A649,'Reuters data'!$E$3:$G$1048576,3,TRUE)</f>
        <v>106.78853211009177</v>
      </c>
      <c r="F649" s="2">
        <f>+VLOOKUP(A649,'Reuters data'!$Q$4:$R$1048576,2,TRUE)</f>
        <v>89.75</v>
      </c>
      <c r="G649">
        <f>+VLOOKUP(A649,'Reuters data'!$U$4:$V$1048576,2,TRUE)</f>
        <v>7.86</v>
      </c>
      <c r="H649">
        <f>+VLOOKUP(A649,'Reuters data'!$Y$4:$Z$1048576,2,TRUE)</f>
        <v>26.7</v>
      </c>
    </row>
    <row r="650" spans="1:8" x14ac:dyDescent="0.3">
      <c r="A650" s="1">
        <f>+'Reuters data'!B651</f>
        <v>41192</v>
      </c>
      <c r="B650" s="3">
        <f t="shared" si="10"/>
        <v>10</v>
      </c>
      <c r="C650">
        <f>+'Reuters data'!C651</f>
        <v>92.61</v>
      </c>
      <c r="D650">
        <f>+VLOOKUP(A650,'Reuters data'!$E$3:$F$1048576,2,TRUE)/VLOOKUP(Train_Data!A650,'Reuters data'!$M$3:$N$1048576,2)</f>
        <v>88.806897623116356</v>
      </c>
      <c r="E650">
        <f>+VLOOKUP(A650,'Reuters data'!$E$3:$G$1048576,3,TRUE)</f>
        <v>106.80321100917433</v>
      </c>
      <c r="F650" s="2">
        <f>+VLOOKUP(A650,'Reuters data'!$Q$4:$R$1048576,2,TRUE)</f>
        <v>88.75</v>
      </c>
      <c r="G650">
        <f>+VLOOKUP(A650,'Reuters data'!$U$4:$V$1048576,2,TRUE)</f>
        <v>7.69</v>
      </c>
      <c r="H650">
        <f>+VLOOKUP(A650,'Reuters data'!$Y$4:$Z$1048576,2,TRUE)</f>
        <v>26.85</v>
      </c>
    </row>
    <row r="651" spans="1:8" x14ac:dyDescent="0.3">
      <c r="A651" s="1">
        <f>+'Reuters data'!B652</f>
        <v>41193</v>
      </c>
      <c r="B651" s="3">
        <f t="shared" si="10"/>
        <v>10</v>
      </c>
      <c r="C651">
        <f>+'Reuters data'!C652</f>
        <v>92.68</v>
      </c>
      <c r="D651">
        <f>+VLOOKUP(A651,'Reuters data'!$E$3:$F$1048576,2,TRUE)/VLOOKUP(Train_Data!A651,'Reuters data'!$M$3:$N$1048576,2)</f>
        <v>89.517252050131518</v>
      </c>
      <c r="E651">
        <f>+VLOOKUP(A651,'Reuters data'!$E$3:$G$1048576,3,TRUE)</f>
        <v>106.83486238532112</v>
      </c>
      <c r="F651" s="2">
        <f>+VLOOKUP(A651,'Reuters data'!$Q$4:$R$1048576,2,TRUE)</f>
        <v>87.6</v>
      </c>
      <c r="G651">
        <f>+VLOOKUP(A651,'Reuters data'!$U$4:$V$1048576,2,TRUE)</f>
        <v>7.77</v>
      </c>
      <c r="H651">
        <f>+VLOOKUP(A651,'Reuters data'!$Y$4:$Z$1048576,2,TRUE)</f>
        <v>26.35</v>
      </c>
    </row>
    <row r="652" spans="1:8" x14ac:dyDescent="0.3">
      <c r="A652" s="1">
        <f>+'Reuters data'!B653</f>
        <v>41194</v>
      </c>
      <c r="B652" s="3">
        <f t="shared" si="10"/>
        <v>10</v>
      </c>
      <c r="C652">
        <f>+'Reuters data'!C653</f>
        <v>92.77</v>
      </c>
      <c r="D652">
        <f>+VLOOKUP(A652,'Reuters data'!$E$3:$F$1048576,2,TRUE)/VLOOKUP(Train_Data!A652,'Reuters data'!$M$3:$N$1048576,2)</f>
        <v>88.509652509652511</v>
      </c>
      <c r="E652">
        <f>+VLOOKUP(A652,'Reuters data'!$E$3:$G$1048576,3,TRUE)</f>
        <v>106.86284403669727</v>
      </c>
      <c r="F652" s="2">
        <f>+VLOOKUP(A652,'Reuters data'!$Q$4:$R$1048576,2,TRUE)</f>
        <v>86.8</v>
      </c>
      <c r="G652">
        <f>+VLOOKUP(A652,'Reuters data'!$U$4:$V$1048576,2,TRUE)</f>
        <v>7.8</v>
      </c>
      <c r="H652">
        <f>+VLOOKUP(A652,'Reuters data'!$Y$4:$Z$1048576,2,TRUE)</f>
        <v>26.4</v>
      </c>
    </row>
    <row r="653" spans="1:8" x14ac:dyDescent="0.3">
      <c r="A653" s="1">
        <f>+'Reuters data'!B654</f>
        <v>41195</v>
      </c>
      <c r="B653" s="3">
        <f t="shared" si="10"/>
        <v>10</v>
      </c>
      <c r="C653">
        <f>+'Reuters data'!C654</f>
        <v>92.89</v>
      </c>
      <c r="D653">
        <f>+VLOOKUP(A653,'Reuters data'!$E$3:$F$1048576,2,TRUE)/VLOOKUP(Train_Data!A653,'Reuters data'!$M$3:$N$1048576,2)</f>
        <v>88.509652509652511</v>
      </c>
      <c r="E653">
        <f>+VLOOKUP(A653,'Reuters data'!$E$3:$G$1048576,3,TRUE)</f>
        <v>106.86284403669727</v>
      </c>
      <c r="F653" s="2">
        <f>+VLOOKUP(A653,'Reuters data'!$Q$4:$R$1048576,2,TRUE)</f>
        <v>86.8</v>
      </c>
      <c r="G653">
        <f>+VLOOKUP(A653,'Reuters data'!$U$4:$V$1048576,2,TRUE)</f>
        <v>7.8</v>
      </c>
      <c r="H653">
        <f>+VLOOKUP(A653,'Reuters data'!$Y$4:$Z$1048576,2,TRUE)</f>
        <v>26.4</v>
      </c>
    </row>
    <row r="654" spans="1:8" x14ac:dyDescent="0.3">
      <c r="A654" s="1">
        <f>+'Reuters data'!B655</f>
        <v>41196</v>
      </c>
      <c r="B654" s="3">
        <f t="shared" si="10"/>
        <v>10</v>
      </c>
      <c r="C654">
        <f>+'Reuters data'!C655</f>
        <v>93</v>
      </c>
      <c r="D654">
        <f>+VLOOKUP(A654,'Reuters data'!$E$3:$F$1048576,2,TRUE)/VLOOKUP(Train_Data!A654,'Reuters data'!$M$3:$N$1048576,2)</f>
        <v>88.509652509652511</v>
      </c>
      <c r="E654">
        <f>+VLOOKUP(A654,'Reuters data'!$E$3:$G$1048576,3,TRUE)</f>
        <v>106.86284403669727</v>
      </c>
      <c r="F654" s="2">
        <f>+VLOOKUP(A654,'Reuters data'!$Q$4:$R$1048576,2,TRUE)</f>
        <v>86.8</v>
      </c>
      <c r="G654">
        <f>+VLOOKUP(A654,'Reuters data'!$U$4:$V$1048576,2,TRUE)</f>
        <v>7.8</v>
      </c>
      <c r="H654">
        <f>+VLOOKUP(A654,'Reuters data'!$Y$4:$Z$1048576,2,TRUE)</f>
        <v>26.4</v>
      </c>
    </row>
    <row r="655" spans="1:8" x14ac:dyDescent="0.3">
      <c r="A655" s="1">
        <f>+'Reuters data'!B656</f>
        <v>41197</v>
      </c>
      <c r="B655" s="3">
        <f t="shared" si="10"/>
        <v>10</v>
      </c>
      <c r="C655">
        <f>+'Reuters data'!C656</f>
        <v>93.02</v>
      </c>
      <c r="D655">
        <f>+VLOOKUP(A655,'Reuters data'!$E$3:$F$1048576,2,TRUE)/VLOOKUP(Train_Data!A655,'Reuters data'!$M$3:$N$1048576,2)</f>
        <v>89.434661723818351</v>
      </c>
      <c r="E655">
        <f>+VLOOKUP(A655,'Reuters data'!$E$3:$G$1048576,3,TRUE)</f>
        <v>106.89550458715598</v>
      </c>
      <c r="F655" s="2">
        <f>+VLOOKUP(A655,'Reuters data'!$Q$4:$R$1048576,2,TRUE)</f>
        <v>85</v>
      </c>
      <c r="G655">
        <f>+VLOOKUP(A655,'Reuters data'!$U$4:$V$1048576,2,TRUE)</f>
        <v>7.66</v>
      </c>
      <c r="H655">
        <f>+VLOOKUP(A655,'Reuters data'!$Y$4:$Z$1048576,2,TRUE)</f>
        <v>26.35</v>
      </c>
    </row>
    <row r="656" spans="1:8" x14ac:dyDescent="0.3">
      <c r="A656" s="1">
        <f>+'Reuters data'!B657</f>
        <v>41198</v>
      </c>
      <c r="B656" s="3">
        <f t="shared" si="10"/>
        <v>10</v>
      </c>
      <c r="C656">
        <f>+'Reuters data'!C657</f>
        <v>93.06</v>
      </c>
      <c r="D656">
        <f>+VLOOKUP(A656,'Reuters data'!$E$3:$F$1048576,2,TRUE)/VLOOKUP(Train_Data!A656,'Reuters data'!$M$3:$N$1048576,2)</f>
        <v>88.162733680661972</v>
      </c>
      <c r="E656">
        <f>+VLOOKUP(A656,'Reuters data'!$E$3:$G$1048576,3,TRUE)</f>
        <v>106.92633027522938</v>
      </c>
      <c r="F656" s="2">
        <f>+VLOOKUP(A656,'Reuters data'!$Q$4:$R$1048576,2,TRUE)</f>
        <v>86</v>
      </c>
      <c r="G656">
        <f>+VLOOKUP(A656,'Reuters data'!$U$4:$V$1048576,2,TRUE)</f>
        <v>7.96</v>
      </c>
      <c r="H656">
        <f>+VLOOKUP(A656,'Reuters data'!$Y$4:$Z$1048576,2,TRUE)</f>
        <v>26.1</v>
      </c>
    </row>
    <row r="657" spans="1:8" x14ac:dyDescent="0.3">
      <c r="A657" s="1">
        <f>+'Reuters data'!B658</f>
        <v>41199</v>
      </c>
      <c r="B657" s="3">
        <f t="shared" si="10"/>
        <v>10</v>
      </c>
      <c r="C657">
        <f>+'Reuters data'!C658</f>
        <v>93.1</v>
      </c>
      <c r="D657">
        <f>+VLOOKUP(A657,'Reuters data'!$E$3:$F$1048576,2,TRUE)/VLOOKUP(Train_Data!A657,'Reuters data'!$M$3:$N$1048576,2)</f>
        <v>86.315468476023469</v>
      </c>
      <c r="E657">
        <f>+VLOOKUP(A657,'Reuters data'!$E$3:$G$1048576,3,TRUE)</f>
        <v>106.97889908256882</v>
      </c>
      <c r="F657" s="2">
        <f>+VLOOKUP(A657,'Reuters data'!$Q$4:$R$1048576,2,TRUE)</f>
        <v>87</v>
      </c>
      <c r="G657">
        <f>+VLOOKUP(A657,'Reuters data'!$U$4:$V$1048576,2,TRUE)</f>
        <v>8.24</v>
      </c>
      <c r="H657">
        <f>+VLOOKUP(A657,'Reuters data'!$Y$4:$Z$1048576,2,TRUE)</f>
        <v>26.2</v>
      </c>
    </row>
    <row r="658" spans="1:8" x14ac:dyDescent="0.3">
      <c r="A658" s="1">
        <f>+'Reuters data'!B659</f>
        <v>41200</v>
      </c>
      <c r="B658" s="3">
        <f t="shared" si="10"/>
        <v>10</v>
      </c>
      <c r="C658">
        <f>+'Reuters data'!C659</f>
        <v>93.19</v>
      </c>
      <c r="D658">
        <f>+VLOOKUP(A658,'Reuters data'!$E$3:$F$1048576,2,TRUE)/VLOOKUP(Train_Data!A658,'Reuters data'!$M$3:$N$1048576,2)</f>
        <v>86.046689628779177</v>
      </c>
      <c r="E658">
        <f>+VLOOKUP(A658,'Reuters data'!$E$3:$G$1048576,3,TRUE)</f>
        <v>107.0273394495413</v>
      </c>
      <c r="F658" s="2">
        <f>+VLOOKUP(A658,'Reuters data'!$Q$4:$R$1048576,2,TRUE)</f>
        <v>86.9</v>
      </c>
      <c r="G658">
        <f>+VLOOKUP(A658,'Reuters data'!$U$4:$V$1048576,2,TRUE)</f>
        <v>8.0399999999999991</v>
      </c>
      <c r="H658">
        <f>+VLOOKUP(A658,'Reuters data'!$Y$4:$Z$1048576,2,TRUE)</f>
        <v>26.45</v>
      </c>
    </row>
    <row r="659" spans="1:8" x14ac:dyDescent="0.3">
      <c r="A659" s="1">
        <f>+'Reuters data'!B660</f>
        <v>41201</v>
      </c>
      <c r="B659" s="3">
        <f t="shared" si="10"/>
        <v>10</v>
      </c>
      <c r="C659">
        <f>+'Reuters data'!C660</f>
        <v>93.3</v>
      </c>
      <c r="D659">
        <f>+VLOOKUP(A659,'Reuters data'!$E$3:$F$1048576,2,TRUE)/VLOOKUP(Train_Data!A659,'Reuters data'!$M$3:$N$1048576,2)</f>
        <v>84.586437293602643</v>
      </c>
      <c r="E659">
        <f>+VLOOKUP(A659,'Reuters data'!$E$3:$G$1048576,3,TRUE)</f>
        <v>107.03954128440368</v>
      </c>
      <c r="F659" s="2">
        <f>+VLOOKUP(A659,'Reuters data'!$Q$4:$R$1048576,2,TRUE)</f>
        <v>87.6</v>
      </c>
      <c r="G659">
        <f>+VLOOKUP(A659,'Reuters data'!$U$4:$V$1048576,2,TRUE)</f>
        <v>7.94</v>
      </c>
      <c r="H659">
        <f>+VLOOKUP(A659,'Reuters data'!$Y$4:$Z$1048576,2,TRUE)</f>
        <v>26.6</v>
      </c>
    </row>
    <row r="660" spans="1:8" x14ac:dyDescent="0.3">
      <c r="A660" s="1">
        <f>+'Reuters data'!B661</f>
        <v>41202</v>
      </c>
      <c r="B660" s="3">
        <f t="shared" si="10"/>
        <v>10</v>
      </c>
      <c r="C660">
        <f>+'Reuters data'!C661</f>
        <v>93.47</v>
      </c>
      <c r="D660">
        <f>+VLOOKUP(A660,'Reuters data'!$E$3:$F$1048576,2,TRUE)/VLOOKUP(Train_Data!A660,'Reuters data'!$M$3:$N$1048576,2)</f>
        <v>84.586437293602643</v>
      </c>
      <c r="E660">
        <f>+VLOOKUP(A660,'Reuters data'!$E$3:$G$1048576,3,TRUE)</f>
        <v>107.03954128440368</v>
      </c>
      <c r="F660" s="2">
        <f>+VLOOKUP(A660,'Reuters data'!$Q$4:$R$1048576,2,TRUE)</f>
        <v>87.6</v>
      </c>
      <c r="G660">
        <f>+VLOOKUP(A660,'Reuters data'!$U$4:$V$1048576,2,TRUE)</f>
        <v>7.94</v>
      </c>
      <c r="H660">
        <f>+VLOOKUP(A660,'Reuters data'!$Y$4:$Z$1048576,2,TRUE)</f>
        <v>26.6</v>
      </c>
    </row>
    <row r="661" spans="1:8" x14ac:dyDescent="0.3">
      <c r="A661" s="1">
        <f>+'Reuters data'!B662</f>
        <v>41203</v>
      </c>
      <c r="B661" s="3">
        <f t="shared" si="10"/>
        <v>10</v>
      </c>
      <c r="C661">
        <f>+'Reuters data'!C662</f>
        <v>93.65</v>
      </c>
      <c r="D661">
        <f>+VLOOKUP(A661,'Reuters data'!$E$3:$F$1048576,2,TRUE)/VLOOKUP(Train_Data!A661,'Reuters data'!$M$3:$N$1048576,2)</f>
        <v>84.586437293602643</v>
      </c>
      <c r="E661">
        <f>+VLOOKUP(A661,'Reuters data'!$E$3:$G$1048576,3,TRUE)</f>
        <v>107.03954128440368</v>
      </c>
      <c r="F661" s="2">
        <f>+VLOOKUP(A661,'Reuters data'!$Q$4:$R$1048576,2,TRUE)</f>
        <v>87.6</v>
      </c>
      <c r="G661">
        <f>+VLOOKUP(A661,'Reuters data'!$U$4:$V$1048576,2,TRUE)</f>
        <v>7.94</v>
      </c>
      <c r="H661">
        <f>+VLOOKUP(A661,'Reuters data'!$Y$4:$Z$1048576,2,TRUE)</f>
        <v>26.6</v>
      </c>
    </row>
    <row r="662" spans="1:8" x14ac:dyDescent="0.3">
      <c r="A662" s="1">
        <f>+'Reuters data'!B663</f>
        <v>41204</v>
      </c>
      <c r="B662" s="3">
        <f t="shared" si="10"/>
        <v>10</v>
      </c>
      <c r="C662">
        <f>+'Reuters data'!C663</f>
        <v>93.78</v>
      </c>
      <c r="D662">
        <f>+VLOOKUP(A662,'Reuters data'!$E$3:$F$1048576,2,TRUE)/VLOOKUP(Train_Data!A662,'Reuters data'!$M$3:$N$1048576,2)</f>
        <v>83.804272915230868</v>
      </c>
      <c r="E662">
        <f>+VLOOKUP(A662,'Reuters data'!$E$3:$G$1048576,3,TRUE)</f>
        <v>107.04899082568809</v>
      </c>
      <c r="F662" s="2">
        <f>+VLOOKUP(A662,'Reuters data'!$Q$4:$R$1048576,2,TRUE)</f>
        <v>87.4</v>
      </c>
      <c r="G662">
        <f>+VLOOKUP(A662,'Reuters data'!$U$4:$V$1048576,2,TRUE)</f>
        <v>7.87</v>
      </c>
      <c r="H662">
        <f>+VLOOKUP(A662,'Reuters data'!$Y$4:$Z$1048576,2,TRUE)</f>
        <v>27.25</v>
      </c>
    </row>
    <row r="663" spans="1:8" x14ac:dyDescent="0.3">
      <c r="A663" s="1">
        <f>+'Reuters data'!B664</f>
        <v>41205</v>
      </c>
      <c r="B663" s="3">
        <f t="shared" si="10"/>
        <v>10</v>
      </c>
      <c r="C663">
        <f>+'Reuters data'!C664</f>
        <v>93.84</v>
      </c>
      <c r="D663">
        <f>+VLOOKUP(A663,'Reuters data'!$E$3:$F$1048576,2,TRUE)/VLOOKUP(Train_Data!A663,'Reuters data'!$M$3:$N$1048576,2)</f>
        <v>83.365421640354256</v>
      </c>
      <c r="E663">
        <f>+VLOOKUP(A663,'Reuters data'!$E$3:$G$1048576,3,TRUE)</f>
        <v>107.07366972477067</v>
      </c>
      <c r="F663" s="2">
        <f>+VLOOKUP(A663,'Reuters data'!$Q$4:$R$1048576,2,TRUE)</f>
        <v>87.25</v>
      </c>
      <c r="G663">
        <f>+VLOOKUP(A663,'Reuters data'!$U$4:$V$1048576,2,TRUE)</f>
        <v>7.86</v>
      </c>
      <c r="H663">
        <f>+VLOOKUP(A663,'Reuters data'!$Y$4:$Z$1048576,2,TRUE)</f>
        <v>27.65</v>
      </c>
    </row>
    <row r="664" spans="1:8" x14ac:dyDescent="0.3">
      <c r="A664" s="1">
        <f>+'Reuters data'!B665</f>
        <v>41206</v>
      </c>
      <c r="B664" s="3">
        <f t="shared" si="10"/>
        <v>10</v>
      </c>
      <c r="C664">
        <f>+'Reuters data'!C665</f>
        <v>93.86</v>
      </c>
      <c r="D664">
        <f>+VLOOKUP(A664,'Reuters data'!$E$3:$F$1048576,2,TRUE)/VLOOKUP(Train_Data!A664,'Reuters data'!$M$3:$N$1048576,2)</f>
        <v>83.147020276000305</v>
      </c>
      <c r="E664">
        <f>+VLOOKUP(A664,'Reuters data'!$E$3:$G$1048576,3,TRUE)</f>
        <v>107.08559633027525</v>
      </c>
      <c r="F664" s="2">
        <f>+VLOOKUP(A664,'Reuters data'!$Q$4:$R$1048576,2,TRUE)</f>
        <v>86.5</v>
      </c>
      <c r="G664">
        <f>+VLOOKUP(A664,'Reuters data'!$U$4:$V$1048576,2,TRUE)</f>
        <v>7.65</v>
      </c>
      <c r="H664">
        <f>+VLOOKUP(A664,'Reuters data'!$Y$4:$Z$1048576,2,TRUE)</f>
        <v>27.5</v>
      </c>
    </row>
    <row r="665" spans="1:8" x14ac:dyDescent="0.3">
      <c r="A665" s="1">
        <f>+'Reuters data'!B666</f>
        <v>41207</v>
      </c>
      <c r="B665" s="3">
        <f t="shared" si="10"/>
        <v>10</v>
      </c>
      <c r="C665">
        <f>+'Reuters data'!C666</f>
        <v>93.88</v>
      </c>
      <c r="D665">
        <f>+VLOOKUP(A665,'Reuters data'!$E$3:$F$1048576,2,TRUE)/VLOOKUP(Train_Data!A665,'Reuters data'!$M$3:$N$1048576,2)</f>
        <v>83.886182633573029</v>
      </c>
      <c r="E665">
        <f>+VLOOKUP(A665,'Reuters data'!$E$3:$G$1048576,3,TRUE)</f>
        <v>107.10082568807341</v>
      </c>
      <c r="F665" s="2">
        <f>+VLOOKUP(A665,'Reuters data'!$Q$4:$R$1048576,2,TRUE)</f>
        <v>86</v>
      </c>
      <c r="G665">
        <f>+VLOOKUP(A665,'Reuters data'!$U$4:$V$1048576,2,TRUE)</f>
        <v>7.66</v>
      </c>
      <c r="H665">
        <f>+VLOOKUP(A665,'Reuters data'!$Y$4:$Z$1048576,2,TRUE)</f>
        <v>27.25</v>
      </c>
    </row>
    <row r="666" spans="1:8" x14ac:dyDescent="0.3">
      <c r="A666" s="1">
        <f>+'Reuters data'!B667</f>
        <v>41208</v>
      </c>
      <c r="B666" s="3">
        <f t="shared" si="10"/>
        <v>10</v>
      </c>
      <c r="C666">
        <f>+'Reuters data'!C667</f>
        <v>93.87</v>
      </c>
      <c r="D666">
        <f>+VLOOKUP(A666,'Reuters data'!$E$3:$F$1048576,2,TRUE)/VLOOKUP(Train_Data!A666,'Reuters data'!$M$3:$N$1048576,2)</f>
        <v>84.666512095216007</v>
      </c>
      <c r="E666">
        <f>+VLOOKUP(A666,'Reuters data'!$E$3:$G$1048576,3,TRUE)</f>
        <v>107.12321100917433</v>
      </c>
      <c r="F666" s="2">
        <f>+VLOOKUP(A666,'Reuters data'!$Q$4:$R$1048576,2,TRUE)</f>
        <v>85.5</v>
      </c>
      <c r="G666">
        <f>+VLOOKUP(A666,'Reuters data'!$U$4:$V$1048576,2,TRUE)</f>
        <v>7.86</v>
      </c>
      <c r="H666">
        <f>+VLOOKUP(A666,'Reuters data'!$Y$4:$Z$1048576,2,TRUE)</f>
        <v>27.95</v>
      </c>
    </row>
    <row r="667" spans="1:8" x14ac:dyDescent="0.3">
      <c r="A667" s="1">
        <f>+'Reuters data'!B668</f>
        <v>41209</v>
      </c>
      <c r="B667" s="3">
        <f t="shared" si="10"/>
        <v>10</v>
      </c>
      <c r="C667">
        <f>+'Reuters data'!C668</f>
        <v>93.88</v>
      </c>
      <c r="D667">
        <f>+VLOOKUP(A667,'Reuters data'!$E$3:$F$1048576,2,TRUE)/VLOOKUP(Train_Data!A667,'Reuters data'!$M$3:$N$1048576,2)</f>
        <v>84.666512095216007</v>
      </c>
      <c r="E667">
        <f>+VLOOKUP(A667,'Reuters data'!$E$3:$G$1048576,3,TRUE)</f>
        <v>107.12321100917433</v>
      </c>
      <c r="F667" s="2">
        <f>+VLOOKUP(A667,'Reuters data'!$Q$4:$R$1048576,2,TRUE)</f>
        <v>85.5</v>
      </c>
      <c r="G667">
        <f>+VLOOKUP(A667,'Reuters data'!$U$4:$V$1048576,2,TRUE)</f>
        <v>7.86</v>
      </c>
      <c r="H667">
        <f>+VLOOKUP(A667,'Reuters data'!$Y$4:$Z$1048576,2,TRUE)</f>
        <v>27.95</v>
      </c>
    </row>
    <row r="668" spans="1:8" x14ac:dyDescent="0.3">
      <c r="A668" s="1">
        <f>+'Reuters data'!B669</f>
        <v>41210</v>
      </c>
      <c r="B668" s="3">
        <f t="shared" si="10"/>
        <v>10</v>
      </c>
      <c r="C668">
        <f>+'Reuters data'!C669</f>
        <v>93.83</v>
      </c>
      <c r="D668">
        <f>+VLOOKUP(A668,'Reuters data'!$E$3:$F$1048576,2,TRUE)/VLOOKUP(Train_Data!A668,'Reuters data'!$M$3:$N$1048576,2)</f>
        <v>84.666512095216007</v>
      </c>
      <c r="E668">
        <f>+VLOOKUP(A668,'Reuters data'!$E$3:$G$1048576,3,TRUE)</f>
        <v>107.12321100917433</v>
      </c>
      <c r="F668" s="2">
        <f>+VLOOKUP(A668,'Reuters data'!$Q$4:$R$1048576,2,TRUE)</f>
        <v>85.5</v>
      </c>
      <c r="G668">
        <f>+VLOOKUP(A668,'Reuters data'!$U$4:$V$1048576,2,TRUE)</f>
        <v>7.86</v>
      </c>
      <c r="H668">
        <f>+VLOOKUP(A668,'Reuters data'!$Y$4:$Z$1048576,2,TRUE)</f>
        <v>27.95</v>
      </c>
    </row>
    <row r="669" spans="1:8" x14ac:dyDescent="0.3">
      <c r="A669" s="1">
        <f>+'Reuters data'!B670</f>
        <v>41211</v>
      </c>
      <c r="B669" s="3">
        <f t="shared" si="10"/>
        <v>10</v>
      </c>
      <c r="C669">
        <f>+'Reuters data'!C670</f>
        <v>93.64</v>
      </c>
      <c r="D669">
        <f>+VLOOKUP(A669,'Reuters data'!$E$3:$F$1048576,2,TRUE)/VLOOKUP(Train_Data!A669,'Reuters data'!$M$3:$N$1048576,2)</f>
        <v>84.82405828553712</v>
      </c>
      <c r="E669">
        <f>+VLOOKUP(A669,'Reuters data'!$E$3:$G$1048576,3,TRUE)</f>
        <v>107.14853211009176</v>
      </c>
      <c r="F669" s="2">
        <f>+VLOOKUP(A669,'Reuters data'!$Q$4:$R$1048576,2,TRUE)</f>
        <v>84.9</v>
      </c>
      <c r="G669">
        <f>+VLOOKUP(A669,'Reuters data'!$U$4:$V$1048576,2,TRUE)</f>
        <v>8.0500000000000007</v>
      </c>
      <c r="H669">
        <f>+VLOOKUP(A669,'Reuters data'!$Y$4:$Z$1048576,2,TRUE)</f>
        <v>28</v>
      </c>
    </row>
    <row r="670" spans="1:8" x14ac:dyDescent="0.3">
      <c r="A670" s="1">
        <f>+'Reuters data'!B671</f>
        <v>41212</v>
      </c>
      <c r="B670" s="3">
        <f t="shared" si="10"/>
        <v>10</v>
      </c>
      <c r="C670">
        <f>+'Reuters data'!C671</f>
        <v>93.43</v>
      </c>
      <c r="D670">
        <f>+VLOOKUP(A670,'Reuters data'!$E$3:$F$1048576,2,TRUE)/VLOOKUP(Train_Data!A670,'Reuters data'!$M$3:$N$1048576,2)</f>
        <v>84.192652053102805</v>
      </c>
      <c r="E670">
        <f>+VLOOKUP(A670,'Reuters data'!$E$3:$G$1048576,3,TRUE)</f>
        <v>107.20000000000002</v>
      </c>
      <c r="F670" s="2">
        <f>+VLOOKUP(A670,'Reuters data'!$Q$4:$R$1048576,2,TRUE)</f>
        <v>85.8</v>
      </c>
      <c r="G670">
        <f>+VLOOKUP(A670,'Reuters data'!$U$4:$V$1048576,2,TRUE)</f>
        <v>8.1300000000000008</v>
      </c>
      <c r="H670">
        <f>+VLOOKUP(A670,'Reuters data'!$Y$4:$Z$1048576,2,TRUE)</f>
        <v>27.45</v>
      </c>
    </row>
    <row r="671" spans="1:8" x14ac:dyDescent="0.3">
      <c r="A671" s="1">
        <f>+'Reuters data'!B672</f>
        <v>41213</v>
      </c>
      <c r="B671" s="3">
        <f t="shared" si="10"/>
        <v>10</v>
      </c>
      <c r="C671">
        <f>+'Reuters data'!C672</f>
        <v>93.25</v>
      </c>
      <c r="D671">
        <f>+VLOOKUP(A671,'Reuters data'!$E$3:$F$1048576,2,TRUE)/VLOOKUP(Train_Data!A671,'Reuters data'!$M$3:$N$1048576,2)</f>
        <v>83.886402222565209</v>
      </c>
      <c r="E671">
        <f>+VLOOKUP(A671,'Reuters data'!$E$3:$G$1048576,3,TRUE)</f>
        <v>107.26266055045872</v>
      </c>
      <c r="F671" s="2">
        <f>+VLOOKUP(A671,'Reuters data'!$Q$4:$R$1048576,2,TRUE)</f>
        <v>85.25</v>
      </c>
      <c r="G671">
        <f>+VLOOKUP(A671,'Reuters data'!$U$4:$V$1048576,2,TRUE)</f>
        <v>8.23</v>
      </c>
      <c r="H671">
        <f>+VLOOKUP(A671,'Reuters data'!$Y$4:$Z$1048576,2,TRUE)</f>
        <v>26.95</v>
      </c>
    </row>
    <row r="672" spans="1:8" x14ac:dyDescent="0.3">
      <c r="A672" s="1">
        <f>+'Reuters data'!B673</f>
        <v>41214</v>
      </c>
      <c r="B672" s="3">
        <f t="shared" si="10"/>
        <v>11</v>
      </c>
      <c r="C672">
        <f>+'Reuters data'!C673</f>
        <v>93.16</v>
      </c>
      <c r="D672">
        <f>+VLOOKUP(A672,'Reuters data'!$E$3:$F$1048576,2,TRUE)/VLOOKUP(Train_Data!A672,'Reuters data'!$M$3:$N$1048576,2)</f>
        <v>83.580590326070165</v>
      </c>
      <c r="E672">
        <f>+VLOOKUP(A672,'Reuters data'!$E$3:$G$1048576,3,TRUE)</f>
        <v>107.35201834862384</v>
      </c>
      <c r="F672" s="2">
        <f>+VLOOKUP(A672,'Reuters data'!$Q$4:$R$1048576,2,TRUE)</f>
        <v>87</v>
      </c>
      <c r="G672">
        <f>+VLOOKUP(A672,'Reuters data'!$U$4:$V$1048576,2,TRUE)</f>
        <v>8.0399999999999991</v>
      </c>
      <c r="H672">
        <f>+VLOOKUP(A672,'Reuters data'!$Y$4:$Z$1048576,2,TRUE)</f>
        <v>26.6</v>
      </c>
    </row>
    <row r="673" spans="1:8" x14ac:dyDescent="0.3">
      <c r="A673" s="1">
        <f>+'Reuters data'!B674</f>
        <v>41215</v>
      </c>
      <c r="B673" s="3">
        <f t="shared" si="10"/>
        <v>11</v>
      </c>
      <c r="C673">
        <f>+'Reuters data'!C674</f>
        <v>93.07</v>
      </c>
      <c r="D673">
        <f>+VLOOKUP(A673,'Reuters data'!$E$3:$F$1048576,2,TRUE)/VLOOKUP(Train_Data!A673,'Reuters data'!$M$3:$N$1048576,2)</f>
        <v>82.330944219382985</v>
      </c>
      <c r="E673">
        <f>+VLOOKUP(A673,'Reuters data'!$E$3:$G$1048576,3,TRUE)</f>
        <v>107.41467889908256</v>
      </c>
      <c r="F673" s="2">
        <f>+VLOOKUP(A673,'Reuters data'!$Q$4:$R$1048576,2,TRUE)</f>
        <v>87.15</v>
      </c>
      <c r="G673">
        <f>+VLOOKUP(A673,'Reuters data'!$U$4:$V$1048576,2,TRUE)</f>
        <v>8.1</v>
      </c>
      <c r="H673">
        <f>+VLOOKUP(A673,'Reuters data'!$Y$4:$Z$1048576,2,TRUE)</f>
        <v>27.15</v>
      </c>
    </row>
    <row r="674" spans="1:8" x14ac:dyDescent="0.3">
      <c r="A674" s="1">
        <f>+'Reuters data'!B675</f>
        <v>41216</v>
      </c>
      <c r="B674" s="3">
        <f t="shared" si="10"/>
        <v>11</v>
      </c>
      <c r="C674">
        <f>+'Reuters data'!C675</f>
        <v>93.03</v>
      </c>
      <c r="D674">
        <f>+VLOOKUP(A674,'Reuters data'!$E$3:$F$1048576,2,TRUE)/VLOOKUP(Train_Data!A674,'Reuters data'!$M$3:$N$1048576,2)</f>
        <v>82.330944219382985</v>
      </c>
      <c r="E674">
        <f>+VLOOKUP(A674,'Reuters data'!$E$3:$G$1048576,3,TRUE)</f>
        <v>107.41467889908256</v>
      </c>
      <c r="F674" s="2">
        <f>+VLOOKUP(A674,'Reuters data'!$Q$4:$R$1048576,2,TRUE)</f>
        <v>87.15</v>
      </c>
      <c r="G674">
        <f>+VLOOKUP(A674,'Reuters data'!$U$4:$V$1048576,2,TRUE)</f>
        <v>8.1</v>
      </c>
      <c r="H674">
        <f>+VLOOKUP(A674,'Reuters data'!$Y$4:$Z$1048576,2,TRUE)</f>
        <v>27.15</v>
      </c>
    </row>
    <row r="675" spans="1:8" x14ac:dyDescent="0.3">
      <c r="A675" s="1">
        <f>+'Reuters data'!B676</f>
        <v>41217</v>
      </c>
      <c r="B675" s="3">
        <f t="shared" si="10"/>
        <v>11</v>
      </c>
      <c r="C675">
        <f>+'Reuters data'!C676</f>
        <v>92.98</v>
      </c>
      <c r="D675">
        <f>+VLOOKUP(A675,'Reuters data'!$E$3:$F$1048576,2,TRUE)/VLOOKUP(Train_Data!A675,'Reuters data'!$M$3:$N$1048576,2)</f>
        <v>82.330944219382985</v>
      </c>
      <c r="E675">
        <f>+VLOOKUP(A675,'Reuters data'!$E$3:$G$1048576,3,TRUE)</f>
        <v>107.41467889908256</v>
      </c>
      <c r="F675" s="2">
        <f>+VLOOKUP(A675,'Reuters data'!$Q$4:$R$1048576,2,TRUE)</f>
        <v>87.15</v>
      </c>
      <c r="G675">
        <f>+VLOOKUP(A675,'Reuters data'!$U$4:$V$1048576,2,TRUE)</f>
        <v>8.1</v>
      </c>
      <c r="H675">
        <f>+VLOOKUP(A675,'Reuters data'!$Y$4:$Z$1048576,2,TRUE)</f>
        <v>27.15</v>
      </c>
    </row>
    <row r="676" spans="1:8" x14ac:dyDescent="0.3">
      <c r="A676" s="1">
        <f>+'Reuters data'!B677</f>
        <v>41218</v>
      </c>
      <c r="B676" s="3">
        <f t="shared" si="10"/>
        <v>11</v>
      </c>
      <c r="C676">
        <f>+'Reuters data'!C677</f>
        <v>92.85</v>
      </c>
      <c r="D676">
        <f>+VLOOKUP(A676,'Reuters data'!$E$3:$F$1048576,2,TRUE)/VLOOKUP(Train_Data!A676,'Reuters data'!$M$3:$N$1048576,2)</f>
        <v>84.196951934349357</v>
      </c>
      <c r="E676">
        <f>+VLOOKUP(A676,'Reuters data'!$E$3:$G$1048576,3,TRUE)</f>
        <v>107.49623853211007</v>
      </c>
      <c r="F676" s="2">
        <f>+VLOOKUP(A676,'Reuters data'!$Q$4:$R$1048576,2,TRUE)</f>
        <v>88.1</v>
      </c>
      <c r="G676">
        <f>+VLOOKUP(A676,'Reuters data'!$U$4:$V$1048576,2,TRUE)</f>
        <v>8.25</v>
      </c>
      <c r="H676">
        <f>+VLOOKUP(A676,'Reuters data'!$Y$4:$Z$1048576,2,TRUE)</f>
        <v>26.7</v>
      </c>
    </row>
    <row r="677" spans="1:8" x14ac:dyDescent="0.3">
      <c r="A677" s="1">
        <f>+'Reuters data'!B678</f>
        <v>41219</v>
      </c>
      <c r="B677" s="3">
        <f t="shared" si="10"/>
        <v>11</v>
      </c>
      <c r="C677">
        <f>+'Reuters data'!C678</f>
        <v>92.67</v>
      </c>
      <c r="D677">
        <f>+VLOOKUP(A677,'Reuters data'!$E$3:$F$1048576,2,TRUE)/VLOOKUP(Train_Data!A677,'Reuters data'!$M$3:$N$1048576,2)</f>
        <v>86.685397643018803</v>
      </c>
      <c r="E677">
        <f>+VLOOKUP(A677,'Reuters data'!$E$3:$G$1048576,3,TRUE)</f>
        <v>107.59192660550457</v>
      </c>
      <c r="F677" s="2">
        <f>+VLOOKUP(A677,'Reuters data'!$Q$4:$R$1048576,2,TRUE)</f>
        <v>89.35</v>
      </c>
      <c r="G677">
        <f>+VLOOKUP(A677,'Reuters data'!$U$4:$V$1048576,2,TRUE)</f>
        <v>8.34</v>
      </c>
      <c r="H677">
        <f>+VLOOKUP(A677,'Reuters data'!$Y$4:$Z$1048576,2,TRUE)</f>
        <v>27.25</v>
      </c>
    </row>
    <row r="678" spans="1:8" x14ac:dyDescent="0.3">
      <c r="A678" s="1">
        <f>+'Reuters data'!B679</f>
        <v>41220</v>
      </c>
      <c r="B678" s="3">
        <f t="shared" si="10"/>
        <v>11</v>
      </c>
      <c r="C678">
        <f>+'Reuters data'!C679</f>
        <v>92.46</v>
      </c>
      <c r="D678">
        <f>+VLOOKUP(A678,'Reuters data'!$E$3:$F$1048576,2,TRUE)/VLOOKUP(Train_Data!A678,'Reuters data'!$M$3:$N$1048576,2)</f>
        <v>83.649177760375878</v>
      </c>
      <c r="E678">
        <f>+VLOOKUP(A678,'Reuters data'!$E$3:$G$1048576,3,TRUE)</f>
        <v>107.65513761467888</v>
      </c>
      <c r="F678" s="2">
        <f>+VLOOKUP(A678,'Reuters data'!$Q$4:$R$1048576,2,TRUE)</f>
        <v>89.1</v>
      </c>
      <c r="G678">
        <f>+VLOOKUP(A678,'Reuters data'!$U$4:$V$1048576,2,TRUE)</f>
        <v>8.2200000000000006</v>
      </c>
      <c r="H678">
        <f>+VLOOKUP(A678,'Reuters data'!$Y$4:$Z$1048576,2,TRUE)</f>
        <v>27</v>
      </c>
    </row>
    <row r="679" spans="1:8" x14ac:dyDescent="0.3">
      <c r="A679" s="1">
        <f>+'Reuters data'!B680</f>
        <v>41221</v>
      </c>
      <c r="B679" s="3">
        <f t="shared" si="10"/>
        <v>11</v>
      </c>
      <c r="C679">
        <f>+'Reuters data'!C680</f>
        <v>92.16</v>
      </c>
      <c r="D679">
        <f>+VLOOKUP(A679,'Reuters data'!$E$3:$F$1048576,2,TRUE)/VLOOKUP(Train_Data!A679,'Reuters data'!$M$3:$N$1048576,2)</f>
        <v>84.150647312671637</v>
      </c>
      <c r="E679">
        <f>+VLOOKUP(A679,'Reuters data'!$E$3:$G$1048576,3,TRUE)</f>
        <v>107.72651376146788</v>
      </c>
      <c r="F679" s="2">
        <f>+VLOOKUP(A679,'Reuters data'!$Q$4:$R$1048576,2,TRUE)</f>
        <v>90</v>
      </c>
      <c r="G679">
        <f>+VLOOKUP(A679,'Reuters data'!$U$4:$V$1048576,2,TRUE)</f>
        <v>8.27</v>
      </c>
      <c r="H679">
        <f>+VLOOKUP(A679,'Reuters data'!$Y$4:$Z$1048576,2,TRUE)</f>
        <v>26.75</v>
      </c>
    </row>
    <row r="680" spans="1:8" x14ac:dyDescent="0.3">
      <c r="A680" s="1">
        <f>+'Reuters data'!B681</f>
        <v>41222</v>
      </c>
      <c r="B680" s="3">
        <f t="shared" si="10"/>
        <v>11</v>
      </c>
      <c r="C680">
        <f>+'Reuters data'!C681</f>
        <v>91.98</v>
      </c>
      <c r="D680">
        <f>+VLOOKUP(A680,'Reuters data'!$E$3:$F$1048576,2,TRUE)/VLOOKUP(Train_Data!A680,'Reuters data'!$M$3:$N$1048576,2)</f>
        <v>86.087503934529437</v>
      </c>
      <c r="E680">
        <f>+VLOOKUP(A680,'Reuters data'!$E$3:$G$1048576,3,TRUE)</f>
        <v>107.83110091743117</v>
      </c>
      <c r="F680" s="2">
        <f>+VLOOKUP(A680,'Reuters data'!$Q$4:$R$1048576,2,TRUE)</f>
        <v>90.45</v>
      </c>
      <c r="G680">
        <f>+VLOOKUP(A680,'Reuters data'!$U$4:$V$1048576,2,TRUE)</f>
        <v>8.32</v>
      </c>
      <c r="H680">
        <f>+VLOOKUP(A680,'Reuters data'!$Y$4:$Z$1048576,2,TRUE)</f>
        <v>27.2</v>
      </c>
    </row>
    <row r="681" spans="1:8" x14ac:dyDescent="0.3">
      <c r="A681" s="1">
        <f>+'Reuters data'!B682</f>
        <v>41223</v>
      </c>
      <c r="B681" s="3">
        <f t="shared" si="10"/>
        <v>11</v>
      </c>
      <c r="C681">
        <f>+'Reuters data'!C682</f>
        <v>91.88</v>
      </c>
      <c r="D681">
        <f>+VLOOKUP(A681,'Reuters data'!$E$3:$F$1048576,2,TRUE)/VLOOKUP(Train_Data!A681,'Reuters data'!$M$3:$N$1048576,2)</f>
        <v>86.087503934529437</v>
      </c>
      <c r="E681">
        <f>+VLOOKUP(A681,'Reuters data'!$E$3:$G$1048576,3,TRUE)</f>
        <v>107.83110091743117</v>
      </c>
      <c r="F681" s="2">
        <f>+VLOOKUP(A681,'Reuters data'!$Q$4:$R$1048576,2,TRUE)</f>
        <v>90.45</v>
      </c>
      <c r="G681">
        <f>+VLOOKUP(A681,'Reuters data'!$U$4:$V$1048576,2,TRUE)</f>
        <v>8.32</v>
      </c>
      <c r="H681">
        <f>+VLOOKUP(A681,'Reuters data'!$Y$4:$Z$1048576,2,TRUE)</f>
        <v>27.2</v>
      </c>
    </row>
    <row r="682" spans="1:8" x14ac:dyDescent="0.3">
      <c r="A682" s="1">
        <f>+'Reuters data'!B683</f>
        <v>41224</v>
      </c>
      <c r="B682" s="3">
        <f t="shared" si="10"/>
        <v>11</v>
      </c>
      <c r="C682">
        <f>+'Reuters data'!C683</f>
        <v>91.76</v>
      </c>
      <c r="D682">
        <f>+VLOOKUP(A682,'Reuters data'!$E$3:$F$1048576,2,TRUE)/VLOOKUP(Train_Data!A682,'Reuters data'!$M$3:$N$1048576,2)</f>
        <v>86.087503934529437</v>
      </c>
      <c r="E682">
        <f>+VLOOKUP(A682,'Reuters data'!$E$3:$G$1048576,3,TRUE)</f>
        <v>107.83110091743117</v>
      </c>
      <c r="F682" s="2">
        <f>+VLOOKUP(A682,'Reuters data'!$Q$4:$R$1048576,2,TRUE)</f>
        <v>90.45</v>
      </c>
      <c r="G682">
        <f>+VLOOKUP(A682,'Reuters data'!$U$4:$V$1048576,2,TRUE)</f>
        <v>8.32</v>
      </c>
      <c r="H682">
        <f>+VLOOKUP(A682,'Reuters data'!$Y$4:$Z$1048576,2,TRUE)</f>
        <v>27.2</v>
      </c>
    </row>
    <row r="683" spans="1:8" x14ac:dyDescent="0.3">
      <c r="A683" s="1">
        <f>+'Reuters data'!B684</f>
        <v>41225</v>
      </c>
      <c r="B683" s="3">
        <f t="shared" si="10"/>
        <v>11</v>
      </c>
      <c r="C683">
        <f>+'Reuters data'!C684</f>
        <v>91.54</v>
      </c>
      <c r="D683">
        <f>+VLOOKUP(A683,'Reuters data'!$E$3:$F$1048576,2,TRUE)/VLOOKUP(Train_Data!A683,'Reuters data'!$M$3:$N$1048576,2)</f>
        <v>85.834579365703945</v>
      </c>
      <c r="E683">
        <f>+VLOOKUP(A683,'Reuters data'!$E$3:$G$1048576,3,TRUE)</f>
        <v>107.94055045871556</v>
      </c>
      <c r="F683" s="2">
        <f>+VLOOKUP(A683,'Reuters data'!$Q$4:$R$1048576,2,TRUE)</f>
        <v>91.3</v>
      </c>
      <c r="G683">
        <f>+VLOOKUP(A683,'Reuters data'!$U$4:$V$1048576,2,TRUE)</f>
        <v>9.07</v>
      </c>
      <c r="H683">
        <f>+VLOOKUP(A683,'Reuters data'!$Y$4:$Z$1048576,2,TRUE)</f>
        <v>27.05</v>
      </c>
    </row>
    <row r="684" spans="1:8" x14ac:dyDescent="0.3">
      <c r="A684" s="1">
        <f>+'Reuters data'!B685</f>
        <v>41226</v>
      </c>
      <c r="B684" s="3">
        <f t="shared" si="10"/>
        <v>11</v>
      </c>
      <c r="C684">
        <f>+'Reuters data'!C685</f>
        <v>91.31</v>
      </c>
      <c r="D684">
        <f>+VLOOKUP(A684,'Reuters data'!$E$3:$F$1048576,2,TRUE)/VLOOKUP(Train_Data!A684,'Reuters data'!$M$3:$N$1048576,2)</f>
        <v>85.23067233506535</v>
      </c>
      <c r="E684">
        <f>+VLOOKUP(A684,'Reuters data'!$E$3:$G$1048576,3,TRUE)</f>
        <v>108.04266055045869</v>
      </c>
      <c r="F684" s="2">
        <f>+VLOOKUP(A684,'Reuters data'!$Q$4:$R$1048576,2,TRUE)</f>
        <v>89.95</v>
      </c>
      <c r="G684">
        <f>+VLOOKUP(A684,'Reuters data'!$U$4:$V$1048576,2,TRUE)</f>
        <v>8.4</v>
      </c>
      <c r="H684">
        <f>+VLOOKUP(A684,'Reuters data'!$Y$4:$Z$1048576,2,TRUE)</f>
        <v>27.2</v>
      </c>
    </row>
    <row r="685" spans="1:8" x14ac:dyDescent="0.3">
      <c r="A685" s="1">
        <f>+'Reuters data'!B686</f>
        <v>41227</v>
      </c>
      <c r="B685" s="3">
        <f t="shared" si="10"/>
        <v>11</v>
      </c>
      <c r="C685">
        <f>+'Reuters data'!C686</f>
        <v>91.09</v>
      </c>
      <c r="D685">
        <f>+VLOOKUP(A685,'Reuters data'!$E$3:$F$1048576,2,TRUE)/VLOOKUP(Train_Data!A685,'Reuters data'!$M$3:$N$1048576,2)</f>
        <v>86.07664520182189</v>
      </c>
      <c r="E685">
        <f>+VLOOKUP(A685,'Reuters data'!$E$3:$G$1048576,3,TRUE)</f>
        <v>108.15807339449539</v>
      </c>
      <c r="F685" s="2">
        <f>+VLOOKUP(A685,'Reuters data'!$Q$4:$R$1048576,2,TRUE)</f>
        <v>90.85</v>
      </c>
      <c r="G685">
        <f>+VLOOKUP(A685,'Reuters data'!$U$4:$V$1048576,2,TRUE)</f>
        <v>7.91</v>
      </c>
      <c r="H685">
        <f>+VLOOKUP(A685,'Reuters data'!$Y$4:$Z$1048576,2,TRUE)</f>
        <v>27</v>
      </c>
    </row>
    <row r="686" spans="1:8" x14ac:dyDescent="0.3">
      <c r="A686" s="1">
        <f>+'Reuters data'!B687</f>
        <v>41228</v>
      </c>
      <c r="B686" s="3">
        <f t="shared" si="10"/>
        <v>11</v>
      </c>
      <c r="C686">
        <f>+'Reuters data'!C687</f>
        <v>90.81</v>
      </c>
      <c r="D686">
        <f>+VLOOKUP(A686,'Reuters data'!$E$3:$F$1048576,2,TRUE)/VLOOKUP(Train_Data!A686,'Reuters data'!$M$3:$N$1048576,2)</f>
        <v>86.852402566911877</v>
      </c>
      <c r="E686">
        <f>+VLOOKUP(A686,'Reuters data'!$E$3:$G$1048576,3,TRUE)</f>
        <v>108.28073394495409</v>
      </c>
      <c r="F686" s="2">
        <f>+VLOOKUP(A686,'Reuters data'!$Q$4:$R$1048576,2,TRUE)</f>
        <v>92</v>
      </c>
      <c r="G686">
        <f>+VLOOKUP(A686,'Reuters data'!$U$4:$V$1048576,2,TRUE)</f>
        <v>7.12</v>
      </c>
      <c r="H686">
        <f>+VLOOKUP(A686,'Reuters data'!$Y$4:$Z$1048576,2,TRUE)</f>
        <v>27.4</v>
      </c>
    </row>
    <row r="687" spans="1:8" x14ac:dyDescent="0.3">
      <c r="A687" s="1">
        <f>+'Reuters data'!B688</f>
        <v>41229</v>
      </c>
      <c r="B687" s="3">
        <f t="shared" si="10"/>
        <v>11</v>
      </c>
      <c r="C687">
        <f>+'Reuters data'!C688</f>
        <v>90.55</v>
      </c>
      <c r="D687">
        <f>+VLOOKUP(A687,'Reuters data'!$E$3:$F$1048576,2,TRUE)/VLOOKUP(Train_Data!A687,'Reuters data'!$M$3:$N$1048576,2)</f>
        <v>85.504630356302002</v>
      </c>
      <c r="E687">
        <f>+VLOOKUP(A687,'Reuters data'!$E$3:$G$1048576,3,TRUE)</f>
        <v>108.3990825688073</v>
      </c>
      <c r="F687" s="2">
        <f>+VLOOKUP(A687,'Reuters data'!$Q$4:$R$1048576,2,TRUE)</f>
        <v>92.75</v>
      </c>
      <c r="G687">
        <f>+VLOOKUP(A687,'Reuters data'!$U$4:$V$1048576,2,TRUE)</f>
        <v>6.89</v>
      </c>
      <c r="H687">
        <f>+VLOOKUP(A687,'Reuters data'!$Y$4:$Z$1048576,2,TRUE)</f>
        <v>27.4</v>
      </c>
    </row>
    <row r="688" spans="1:8" x14ac:dyDescent="0.3">
      <c r="A688" s="1">
        <f>+'Reuters data'!B689</f>
        <v>41230</v>
      </c>
      <c r="B688" s="3">
        <f t="shared" si="10"/>
        <v>11</v>
      </c>
      <c r="C688">
        <f>+'Reuters data'!C689</f>
        <v>90.36</v>
      </c>
      <c r="D688">
        <f>+VLOOKUP(A688,'Reuters data'!$E$3:$F$1048576,2,TRUE)/VLOOKUP(Train_Data!A688,'Reuters data'!$M$3:$N$1048576,2)</f>
        <v>85.504630356302002</v>
      </c>
      <c r="E688">
        <f>+VLOOKUP(A688,'Reuters data'!$E$3:$G$1048576,3,TRUE)</f>
        <v>108.3990825688073</v>
      </c>
      <c r="F688" s="2">
        <f>+VLOOKUP(A688,'Reuters data'!$Q$4:$R$1048576,2,TRUE)</f>
        <v>92.75</v>
      </c>
      <c r="G688">
        <f>+VLOOKUP(A688,'Reuters data'!$U$4:$V$1048576,2,TRUE)</f>
        <v>6.89</v>
      </c>
      <c r="H688">
        <f>+VLOOKUP(A688,'Reuters data'!$Y$4:$Z$1048576,2,TRUE)</f>
        <v>27.4</v>
      </c>
    </row>
    <row r="689" spans="1:8" x14ac:dyDescent="0.3">
      <c r="A689" s="1">
        <f>+'Reuters data'!B690</f>
        <v>41231</v>
      </c>
      <c r="B689" s="3">
        <f t="shared" si="10"/>
        <v>11</v>
      </c>
      <c r="C689">
        <f>+'Reuters data'!C690</f>
        <v>90.2</v>
      </c>
      <c r="D689">
        <f>+VLOOKUP(A689,'Reuters data'!$E$3:$F$1048576,2,TRUE)/VLOOKUP(Train_Data!A689,'Reuters data'!$M$3:$N$1048576,2)</f>
        <v>85.504630356302002</v>
      </c>
      <c r="E689">
        <f>+VLOOKUP(A689,'Reuters data'!$E$3:$G$1048576,3,TRUE)</f>
        <v>108.3990825688073</v>
      </c>
      <c r="F689" s="2">
        <f>+VLOOKUP(A689,'Reuters data'!$Q$4:$R$1048576,2,TRUE)</f>
        <v>92.75</v>
      </c>
      <c r="G689">
        <f>+VLOOKUP(A689,'Reuters data'!$U$4:$V$1048576,2,TRUE)</f>
        <v>6.89</v>
      </c>
      <c r="H689">
        <f>+VLOOKUP(A689,'Reuters data'!$Y$4:$Z$1048576,2,TRUE)</f>
        <v>27.4</v>
      </c>
    </row>
    <row r="690" spans="1:8" x14ac:dyDescent="0.3">
      <c r="A690" s="1">
        <f>+'Reuters data'!B691</f>
        <v>41232</v>
      </c>
      <c r="B690" s="3">
        <f t="shared" si="10"/>
        <v>11</v>
      </c>
      <c r="C690">
        <f>+'Reuters data'!C691</f>
        <v>89.93</v>
      </c>
      <c r="D690">
        <f>+VLOOKUP(A690,'Reuters data'!$E$3:$F$1048576,2,TRUE)/VLOOKUP(Train_Data!A690,'Reuters data'!$M$3:$N$1048576,2)</f>
        <v>87.190695496058083</v>
      </c>
      <c r="E690">
        <f>+VLOOKUP(A690,'Reuters data'!$E$3:$G$1048576,3,TRUE)</f>
        <v>108.54532110091742</v>
      </c>
      <c r="F690" s="2">
        <f>+VLOOKUP(A690,'Reuters data'!$Q$4:$R$1048576,2,TRUE)</f>
        <v>92.1</v>
      </c>
      <c r="G690">
        <f>+VLOOKUP(A690,'Reuters data'!$U$4:$V$1048576,2,TRUE)</f>
        <v>6.71</v>
      </c>
      <c r="H690">
        <f>+VLOOKUP(A690,'Reuters data'!$Y$4:$Z$1048576,2,TRUE)</f>
        <v>27.4</v>
      </c>
    </row>
    <row r="691" spans="1:8" x14ac:dyDescent="0.3">
      <c r="A691" s="1">
        <f>+'Reuters data'!B692</f>
        <v>41233</v>
      </c>
      <c r="B691" s="3">
        <f t="shared" si="10"/>
        <v>11</v>
      </c>
      <c r="C691">
        <f>+'Reuters data'!C692</f>
        <v>89.7</v>
      </c>
      <c r="D691">
        <f>+VLOOKUP(A691,'Reuters data'!$E$3:$F$1048576,2,TRUE)/VLOOKUP(Train_Data!A691,'Reuters data'!$M$3:$N$1048576,2)</f>
        <v>85.69756554307115</v>
      </c>
      <c r="E691">
        <f>+VLOOKUP(A691,'Reuters data'!$E$3:$G$1048576,3,TRUE)</f>
        <v>108.70256880733943</v>
      </c>
      <c r="F691" s="2">
        <f>+VLOOKUP(A691,'Reuters data'!$Q$4:$R$1048576,2,TRUE)</f>
        <v>92.1</v>
      </c>
      <c r="G691">
        <f>+VLOOKUP(A691,'Reuters data'!$U$4:$V$1048576,2,TRUE)</f>
        <v>6.74</v>
      </c>
      <c r="H691">
        <f>+VLOOKUP(A691,'Reuters data'!$Y$4:$Z$1048576,2,TRUE)</f>
        <v>27.4</v>
      </c>
    </row>
    <row r="692" spans="1:8" x14ac:dyDescent="0.3">
      <c r="A692" s="1">
        <f>+'Reuters data'!B693</f>
        <v>41234</v>
      </c>
      <c r="B692" s="3">
        <f t="shared" si="10"/>
        <v>11</v>
      </c>
      <c r="C692">
        <f>+'Reuters data'!C693</f>
        <v>89.45</v>
      </c>
      <c r="D692">
        <f>+VLOOKUP(A692,'Reuters data'!$E$3:$F$1048576,2,TRUE)/VLOOKUP(Train_Data!A692,'Reuters data'!$M$3:$N$1048576,2)</f>
        <v>86.420330526972251</v>
      </c>
      <c r="E692">
        <f>+VLOOKUP(A692,'Reuters data'!$E$3:$G$1048576,3,TRUE)</f>
        <v>108.90100917431192</v>
      </c>
      <c r="F692" s="2">
        <f>+VLOOKUP(A692,'Reuters data'!$Q$4:$R$1048576,2,TRUE)</f>
        <v>91.05</v>
      </c>
      <c r="G692">
        <f>+VLOOKUP(A692,'Reuters data'!$U$4:$V$1048576,2,TRUE)</f>
        <v>6.77</v>
      </c>
      <c r="H692">
        <f>+VLOOKUP(A692,'Reuters data'!$Y$4:$Z$1048576,2,TRUE)</f>
        <v>27.38</v>
      </c>
    </row>
    <row r="693" spans="1:8" x14ac:dyDescent="0.3">
      <c r="A693" s="1">
        <f>+'Reuters data'!B694</f>
        <v>41235</v>
      </c>
      <c r="B693" s="3">
        <f t="shared" si="10"/>
        <v>11</v>
      </c>
      <c r="C693">
        <f>+'Reuters data'!C694</f>
        <v>89.2</v>
      </c>
      <c r="D693">
        <f>+VLOOKUP(A693,'Reuters data'!$E$3:$F$1048576,2,TRUE)/VLOOKUP(Train_Data!A693,'Reuters data'!$M$3:$N$1048576,2)</f>
        <v>85.817419655333026</v>
      </c>
      <c r="E693">
        <f>+VLOOKUP(A693,'Reuters data'!$E$3:$G$1048576,3,TRUE)</f>
        <v>109.08055045871559</v>
      </c>
      <c r="F693" s="2">
        <f>+VLOOKUP(A693,'Reuters data'!$Q$4:$R$1048576,2,TRUE)</f>
        <v>92</v>
      </c>
      <c r="G693">
        <f>+VLOOKUP(A693,'Reuters data'!$U$4:$V$1048576,2,TRUE)</f>
        <v>6.78</v>
      </c>
      <c r="H693">
        <f>+VLOOKUP(A693,'Reuters data'!$Y$4:$Z$1048576,2,TRUE)</f>
        <v>27.55</v>
      </c>
    </row>
    <row r="694" spans="1:8" x14ac:dyDescent="0.3">
      <c r="A694" s="1">
        <f>+'Reuters data'!B695</f>
        <v>41236</v>
      </c>
      <c r="B694" s="3">
        <f t="shared" si="10"/>
        <v>11</v>
      </c>
      <c r="C694">
        <f>+'Reuters data'!C695</f>
        <v>88.96</v>
      </c>
      <c r="D694">
        <f>+VLOOKUP(A694,'Reuters data'!$E$3:$F$1048576,2,TRUE)/VLOOKUP(Train_Data!A694,'Reuters data'!$M$3:$N$1048576,2)</f>
        <v>85.842003853564535</v>
      </c>
      <c r="E694">
        <f>+VLOOKUP(A694,'Reuters data'!$E$3:$G$1048576,3,TRUE)</f>
        <v>109.26743119266052</v>
      </c>
      <c r="F694" s="2">
        <f>+VLOOKUP(A694,'Reuters data'!$Q$4:$R$1048576,2,TRUE)</f>
        <v>93.4</v>
      </c>
      <c r="G694">
        <f>+VLOOKUP(A694,'Reuters data'!$U$4:$V$1048576,2,TRUE)</f>
        <v>7.01</v>
      </c>
      <c r="H694">
        <f>+VLOOKUP(A694,'Reuters data'!$Y$4:$Z$1048576,2,TRUE)</f>
        <v>27.35</v>
      </c>
    </row>
    <row r="695" spans="1:8" x14ac:dyDescent="0.3">
      <c r="A695" s="1">
        <f>+'Reuters data'!B696</f>
        <v>41237</v>
      </c>
      <c r="B695" s="3">
        <f t="shared" si="10"/>
        <v>11</v>
      </c>
      <c r="C695">
        <f>+'Reuters data'!C696</f>
        <v>88.83</v>
      </c>
      <c r="D695">
        <f>+VLOOKUP(A695,'Reuters data'!$E$3:$F$1048576,2,TRUE)/VLOOKUP(Train_Data!A695,'Reuters data'!$M$3:$N$1048576,2)</f>
        <v>85.842003853564535</v>
      </c>
      <c r="E695">
        <f>+VLOOKUP(A695,'Reuters data'!$E$3:$G$1048576,3,TRUE)</f>
        <v>109.26743119266052</v>
      </c>
      <c r="F695" s="2">
        <f>+VLOOKUP(A695,'Reuters data'!$Q$4:$R$1048576,2,TRUE)</f>
        <v>93.4</v>
      </c>
      <c r="G695">
        <f>+VLOOKUP(A695,'Reuters data'!$U$4:$V$1048576,2,TRUE)</f>
        <v>7.01</v>
      </c>
      <c r="H695">
        <f>+VLOOKUP(A695,'Reuters data'!$Y$4:$Z$1048576,2,TRUE)</f>
        <v>27.35</v>
      </c>
    </row>
    <row r="696" spans="1:8" x14ac:dyDescent="0.3">
      <c r="A696" s="1">
        <f>+'Reuters data'!B697</f>
        <v>41238</v>
      </c>
      <c r="B696" s="3">
        <f t="shared" si="10"/>
        <v>11</v>
      </c>
      <c r="C696">
        <f>+'Reuters data'!C697</f>
        <v>88.71</v>
      </c>
      <c r="D696">
        <f>+VLOOKUP(A696,'Reuters data'!$E$3:$F$1048576,2,TRUE)/VLOOKUP(Train_Data!A696,'Reuters data'!$M$3:$N$1048576,2)</f>
        <v>85.842003853564535</v>
      </c>
      <c r="E696">
        <f>+VLOOKUP(A696,'Reuters data'!$E$3:$G$1048576,3,TRUE)</f>
        <v>109.26743119266052</v>
      </c>
      <c r="F696" s="2">
        <f>+VLOOKUP(A696,'Reuters data'!$Q$4:$R$1048576,2,TRUE)</f>
        <v>93.4</v>
      </c>
      <c r="G696">
        <f>+VLOOKUP(A696,'Reuters data'!$U$4:$V$1048576,2,TRUE)</f>
        <v>7.01</v>
      </c>
      <c r="H696">
        <f>+VLOOKUP(A696,'Reuters data'!$Y$4:$Z$1048576,2,TRUE)</f>
        <v>27.35</v>
      </c>
    </row>
    <row r="697" spans="1:8" x14ac:dyDescent="0.3">
      <c r="A697" s="1">
        <f>+'Reuters data'!B698</f>
        <v>41239</v>
      </c>
      <c r="B697" s="3">
        <f t="shared" si="10"/>
        <v>11</v>
      </c>
      <c r="C697">
        <f>+'Reuters data'!C698</f>
        <v>88.51</v>
      </c>
      <c r="D697">
        <f>+VLOOKUP(A697,'Reuters data'!$E$3:$F$1048576,2,TRUE)/VLOOKUP(Train_Data!A697,'Reuters data'!$M$3:$N$1048576,2)</f>
        <v>85.507246376811608</v>
      </c>
      <c r="E697">
        <f>+VLOOKUP(A697,'Reuters data'!$E$3:$G$1048576,3,TRUE)</f>
        <v>109.43165137614676</v>
      </c>
      <c r="F697" s="2">
        <f>+VLOOKUP(A697,'Reuters data'!$Q$4:$R$1048576,2,TRUE)</f>
        <v>93</v>
      </c>
      <c r="G697">
        <f>+VLOOKUP(A697,'Reuters data'!$U$4:$V$1048576,2,TRUE)</f>
        <v>6.84</v>
      </c>
      <c r="H697">
        <f>+VLOOKUP(A697,'Reuters data'!$Y$4:$Z$1048576,2,TRUE)</f>
        <v>27.4</v>
      </c>
    </row>
    <row r="698" spans="1:8" x14ac:dyDescent="0.3">
      <c r="A698" s="1">
        <f>+'Reuters data'!B699</f>
        <v>41240</v>
      </c>
      <c r="B698" s="3">
        <f t="shared" si="10"/>
        <v>11</v>
      </c>
      <c r="C698">
        <f>+'Reuters data'!C699</f>
        <v>88.29</v>
      </c>
      <c r="D698">
        <f>+VLOOKUP(A698,'Reuters data'!$E$3:$F$1048576,2,TRUE)/VLOOKUP(Train_Data!A698,'Reuters data'!$M$3:$N$1048576,2)</f>
        <v>84.88102595797281</v>
      </c>
      <c r="E698">
        <f>+VLOOKUP(A698,'Reuters data'!$E$3:$G$1048576,3,TRUE)</f>
        <v>109.58183486238531</v>
      </c>
      <c r="F698" s="2">
        <f>+VLOOKUP(A698,'Reuters data'!$Q$4:$R$1048576,2,TRUE)</f>
        <v>93.75</v>
      </c>
      <c r="G698">
        <f>+VLOOKUP(A698,'Reuters data'!$U$4:$V$1048576,2,TRUE)</f>
        <v>6.85</v>
      </c>
      <c r="H698">
        <f>+VLOOKUP(A698,'Reuters data'!$Y$4:$Z$1048576,2,TRUE)</f>
        <v>27.65</v>
      </c>
    </row>
    <row r="699" spans="1:8" x14ac:dyDescent="0.3">
      <c r="A699" s="1">
        <f>+'Reuters data'!B700</f>
        <v>41241</v>
      </c>
      <c r="B699" s="3">
        <f t="shared" si="10"/>
        <v>11</v>
      </c>
      <c r="C699">
        <f>+'Reuters data'!C700</f>
        <v>88.04</v>
      </c>
      <c r="D699">
        <f>+VLOOKUP(A699,'Reuters data'!$E$3:$F$1048576,2,TRUE)/VLOOKUP(Train_Data!A699,'Reuters data'!$M$3:$N$1048576,2)</f>
        <v>84.557177051965112</v>
      </c>
      <c r="E699">
        <f>+VLOOKUP(A699,'Reuters data'!$E$3:$G$1048576,3,TRUE)</f>
        <v>109.74834862385319</v>
      </c>
      <c r="F699" s="2">
        <f>+VLOOKUP(A699,'Reuters data'!$Q$4:$R$1048576,2,TRUE)</f>
        <v>93</v>
      </c>
      <c r="G699">
        <f>+VLOOKUP(A699,'Reuters data'!$U$4:$V$1048576,2,TRUE)</f>
        <v>6.83</v>
      </c>
      <c r="H699">
        <f>+VLOOKUP(A699,'Reuters data'!$Y$4:$Z$1048576,2,TRUE)</f>
        <v>27.55</v>
      </c>
    </row>
    <row r="700" spans="1:8" x14ac:dyDescent="0.3">
      <c r="A700" s="1">
        <f>+'Reuters data'!B701</f>
        <v>41242</v>
      </c>
      <c r="B700" s="3">
        <f t="shared" si="10"/>
        <v>11</v>
      </c>
      <c r="C700">
        <f>+'Reuters data'!C701</f>
        <v>87.71</v>
      </c>
      <c r="D700">
        <f>+VLOOKUP(A700,'Reuters data'!$E$3:$F$1048576,2,TRUE)/VLOOKUP(Train_Data!A700,'Reuters data'!$M$3:$N$1048576,2)</f>
        <v>85.351005625337137</v>
      </c>
      <c r="E700">
        <f>+VLOOKUP(A700,'Reuters data'!$E$3:$G$1048576,3,TRUE)</f>
        <v>109.86724770642201</v>
      </c>
      <c r="F700" s="2">
        <f>+VLOOKUP(A700,'Reuters data'!$Q$4:$R$1048576,2,TRUE)</f>
        <v>92.9</v>
      </c>
      <c r="G700">
        <f>+VLOOKUP(A700,'Reuters data'!$U$4:$V$1048576,2,TRUE)</f>
        <v>6.58</v>
      </c>
      <c r="H700">
        <f>+VLOOKUP(A700,'Reuters data'!$Y$4:$Z$1048576,2,TRUE)</f>
        <v>27.5</v>
      </c>
    </row>
    <row r="701" spans="1:8" x14ac:dyDescent="0.3">
      <c r="A701" s="1">
        <f>+'Reuters data'!B702</f>
        <v>41243</v>
      </c>
      <c r="B701" s="3">
        <f t="shared" si="10"/>
        <v>11</v>
      </c>
      <c r="C701">
        <f>+'Reuters data'!C702</f>
        <v>87.29</v>
      </c>
      <c r="D701">
        <f>+VLOOKUP(A701,'Reuters data'!$E$3:$F$1048576,2,TRUE)/VLOOKUP(Train_Data!A701,'Reuters data'!$M$3:$N$1048576,2)</f>
        <v>85.666974738139245</v>
      </c>
      <c r="E701">
        <f>+VLOOKUP(A701,'Reuters data'!$E$3:$G$1048576,3,TRUE)</f>
        <v>109.99467889908256</v>
      </c>
      <c r="F701" s="2">
        <f>+VLOOKUP(A701,'Reuters data'!$Q$4:$R$1048576,2,TRUE)</f>
        <v>93</v>
      </c>
      <c r="G701">
        <f>+VLOOKUP(A701,'Reuters data'!$U$4:$V$1048576,2,TRUE)</f>
        <v>6.2</v>
      </c>
      <c r="H701">
        <f>+VLOOKUP(A701,'Reuters data'!$Y$4:$Z$1048576,2,TRUE)</f>
        <v>27.6</v>
      </c>
    </row>
    <row r="702" spans="1:8" x14ac:dyDescent="0.3">
      <c r="A702" s="1">
        <f>+'Reuters data'!B703</f>
        <v>41244</v>
      </c>
      <c r="B702" s="3">
        <f t="shared" si="10"/>
        <v>12</v>
      </c>
      <c r="C702">
        <f>+'Reuters data'!C703</f>
        <v>86.95</v>
      </c>
      <c r="D702">
        <f>+VLOOKUP(A702,'Reuters data'!$E$3:$F$1048576,2,TRUE)/VLOOKUP(Train_Data!A702,'Reuters data'!$M$3:$N$1048576,2)</f>
        <v>85.666974738139245</v>
      </c>
      <c r="E702">
        <f>+VLOOKUP(A702,'Reuters data'!$E$3:$G$1048576,3,TRUE)</f>
        <v>109.99467889908256</v>
      </c>
      <c r="F702" s="2">
        <f>+VLOOKUP(A702,'Reuters data'!$Q$4:$R$1048576,2,TRUE)</f>
        <v>93</v>
      </c>
      <c r="G702">
        <f>+VLOOKUP(A702,'Reuters data'!$U$4:$V$1048576,2,TRUE)</f>
        <v>6.2</v>
      </c>
      <c r="H702">
        <f>+VLOOKUP(A702,'Reuters data'!$Y$4:$Z$1048576,2,TRUE)</f>
        <v>27.6</v>
      </c>
    </row>
    <row r="703" spans="1:8" x14ac:dyDescent="0.3">
      <c r="A703" s="1">
        <f>+'Reuters data'!B704</f>
        <v>41245</v>
      </c>
      <c r="B703" s="3">
        <f t="shared" si="10"/>
        <v>12</v>
      </c>
      <c r="C703">
        <f>+'Reuters data'!C704</f>
        <v>86.61</v>
      </c>
      <c r="D703">
        <f>+VLOOKUP(A703,'Reuters data'!$E$3:$F$1048576,2,TRUE)/VLOOKUP(Train_Data!A703,'Reuters data'!$M$3:$N$1048576,2)</f>
        <v>85.666974738139245</v>
      </c>
      <c r="E703">
        <f>+VLOOKUP(A703,'Reuters data'!$E$3:$G$1048576,3,TRUE)</f>
        <v>109.99467889908256</v>
      </c>
      <c r="F703" s="2">
        <f>+VLOOKUP(A703,'Reuters data'!$Q$4:$R$1048576,2,TRUE)</f>
        <v>93</v>
      </c>
      <c r="G703">
        <f>+VLOOKUP(A703,'Reuters data'!$U$4:$V$1048576,2,TRUE)</f>
        <v>6.2</v>
      </c>
      <c r="H703">
        <f>+VLOOKUP(A703,'Reuters data'!$Y$4:$Z$1048576,2,TRUE)</f>
        <v>27.6</v>
      </c>
    </row>
    <row r="704" spans="1:8" x14ac:dyDescent="0.3">
      <c r="A704" s="1">
        <f>+'Reuters data'!B705</f>
        <v>41246</v>
      </c>
      <c r="B704" s="3">
        <f t="shared" si="10"/>
        <v>12</v>
      </c>
      <c r="C704">
        <f>+'Reuters data'!C705</f>
        <v>86.06</v>
      </c>
      <c r="D704">
        <f>+VLOOKUP(A704,'Reuters data'!$E$3:$F$1048576,2,TRUE)/VLOOKUP(Train_Data!A704,'Reuters data'!$M$3:$N$1048576,2)</f>
        <v>84.976633724048114</v>
      </c>
      <c r="E704">
        <f>+VLOOKUP(A704,'Reuters data'!$E$3:$G$1048576,3,TRUE)</f>
        <v>110.08862385321099</v>
      </c>
      <c r="F704" s="2">
        <f>+VLOOKUP(A704,'Reuters data'!$Q$4:$R$1048576,2,TRUE)</f>
        <v>94</v>
      </c>
      <c r="G704">
        <f>+VLOOKUP(A704,'Reuters data'!$U$4:$V$1048576,2,TRUE)</f>
        <v>5.95</v>
      </c>
      <c r="H704">
        <f>+VLOOKUP(A704,'Reuters data'!$Y$4:$Z$1048576,2,TRUE)</f>
        <v>27.95</v>
      </c>
    </row>
    <row r="705" spans="1:8" x14ac:dyDescent="0.3">
      <c r="A705" s="1">
        <f>+'Reuters data'!B706</f>
        <v>41247</v>
      </c>
      <c r="B705" s="3">
        <f t="shared" si="10"/>
        <v>12</v>
      </c>
      <c r="C705">
        <f>+'Reuters data'!C706</f>
        <v>85.61</v>
      </c>
      <c r="D705">
        <f>+VLOOKUP(A705,'Reuters data'!$E$3:$F$1048576,2,TRUE)/VLOOKUP(Train_Data!A705,'Reuters data'!$M$3:$N$1048576,2)</f>
        <v>83.89215611395403</v>
      </c>
      <c r="E705">
        <f>+VLOOKUP(A705,'Reuters data'!$E$3:$G$1048576,3,TRUE)</f>
        <v>110.18100917431191</v>
      </c>
      <c r="F705" s="2">
        <f>+VLOOKUP(A705,'Reuters data'!$Q$4:$R$1048576,2,TRUE)</f>
        <v>93.5</v>
      </c>
      <c r="G705">
        <f>+VLOOKUP(A705,'Reuters data'!$U$4:$V$1048576,2,TRUE)</f>
        <v>5.72</v>
      </c>
      <c r="H705">
        <f>+VLOOKUP(A705,'Reuters data'!$Y$4:$Z$1048576,2,TRUE)</f>
        <v>28.1</v>
      </c>
    </row>
    <row r="706" spans="1:8" x14ac:dyDescent="0.3">
      <c r="A706" s="1">
        <f>+'Reuters data'!B707</f>
        <v>41248</v>
      </c>
      <c r="B706" s="3">
        <f t="shared" si="10"/>
        <v>12</v>
      </c>
      <c r="C706">
        <f>+'Reuters data'!C707</f>
        <v>85.17</v>
      </c>
      <c r="D706">
        <f>+VLOOKUP(A706,'Reuters data'!$E$3:$F$1048576,2,TRUE)/VLOOKUP(Train_Data!A706,'Reuters data'!$M$3:$N$1048576,2)</f>
        <v>83.277208020817397</v>
      </c>
      <c r="E706">
        <f>+VLOOKUP(A706,'Reuters data'!$E$3:$G$1048576,3,TRUE)</f>
        <v>110.25541284403668</v>
      </c>
      <c r="F706" s="2">
        <f>+VLOOKUP(A706,'Reuters data'!$Q$4:$R$1048576,2,TRUE)</f>
        <v>92.7</v>
      </c>
      <c r="G706">
        <f>+VLOOKUP(A706,'Reuters data'!$U$4:$V$1048576,2,TRUE)</f>
        <v>6.15</v>
      </c>
      <c r="H706">
        <f>+VLOOKUP(A706,'Reuters data'!$Y$4:$Z$1048576,2,TRUE)</f>
        <v>28.55</v>
      </c>
    </row>
    <row r="707" spans="1:8" x14ac:dyDescent="0.3">
      <c r="A707" s="1">
        <f>+'Reuters data'!B708</f>
        <v>41249</v>
      </c>
      <c r="B707" s="3">
        <f t="shared" si="10"/>
        <v>12</v>
      </c>
      <c r="C707">
        <f>+'Reuters data'!C708</f>
        <v>84.53</v>
      </c>
      <c r="D707">
        <f>+VLOOKUP(A707,'Reuters data'!$E$3:$F$1048576,2,TRUE)/VLOOKUP(Train_Data!A707,'Reuters data'!$M$3:$N$1048576,2)</f>
        <v>82.540294593969307</v>
      </c>
      <c r="E707">
        <f>+VLOOKUP(A707,'Reuters data'!$E$3:$G$1048576,3,TRUE)</f>
        <v>110.33651376146787</v>
      </c>
      <c r="F707" s="2">
        <f>+VLOOKUP(A707,'Reuters data'!$Q$4:$R$1048576,2,TRUE)</f>
        <v>91.75</v>
      </c>
      <c r="G707">
        <f>+VLOOKUP(A707,'Reuters data'!$U$4:$V$1048576,2,TRUE)</f>
        <v>6.39</v>
      </c>
      <c r="H707">
        <f>+VLOOKUP(A707,'Reuters data'!$Y$4:$Z$1048576,2,TRUE)</f>
        <v>28.2</v>
      </c>
    </row>
    <row r="708" spans="1:8" x14ac:dyDescent="0.3">
      <c r="A708" s="1">
        <f>+'Reuters data'!B709</f>
        <v>41250</v>
      </c>
      <c r="B708" s="3">
        <f t="shared" ref="B708:B771" si="11">+MONTH(A708)</f>
        <v>12</v>
      </c>
      <c r="C708">
        <f>+'Reuters data'!C709</f>
        <v>83.92</v>
      </c>
      <c r="D708">
        <f>+VLOOKUP(A708,'Reuters data'!$E$3:$F$1048576,2,TRUE)/VLOOKUP(Train_Data!A708,'Reuters data'!$M$3:$N$1048576,2)</f>
        <v>82.807180439492413</v>
      </c>
      <c r="E708">
        <f>+VLOOKUP(A708,'Reuters data'!$E$3:$G$1048576,3,TRUE)</f>
        <v>110.39798165137616</v>
      </c>
      <c r="F708" s="2">
        <f>+VLOOKUP(A708,'Reuters data'!$Q$4:$R$1048576,2,TRUE)</f>
        <v>91.25</v>
      </c>
      <c r="G708">
        <f>+VLOOKUP(A708,'Reuters data'!$U$4:$V$1048576,2,TRUE)</f>
        <v>6.78</v>
      </c>
      <c r="H708">
        <f>+VLOOKUP(A708,'Reuters data'!$Y$4:$Z$1048576,2,TRUE)</f>
        <v>28.1</v>
      </c>
    </row>
    <row r="709" spans="1:8" x14ac:dyDescent="0.3">
      <c r="A709" s="1">
        <f>+'Reuters data'!B710</f>
        <v>41251</v>
      </c>
      <c r="B709" s="3">
        <f t="shared" si="11"/>
        <v>12</v>
      </c>
      <c r="C709">
        <f>+'Reuters data'!C710</f>
        <v>83.4</v>
      </c>
      <c r="D709">
        <f>+VLOOKUP(A709,'Reuters data'!$E$3:$F$1048576,2,TRUE)/VLOOKUP(Train_Data!A709,'Reuters data'!$M$3:$N$1048576,2)</f>
        <v>82.807180439492413</v>
      </c>
      <c r="E709">
        <f>+VLOOKUP(A709,'Reuters data'!$E$3:$G$1048576,3,TRUE)</f>
        <v>110.39798165137616</v>
      </c>
      <c r="F709" s="2">
        <f>+VLOOKUP(A709,'Reuters data'!$Q$4:$R$1048576,2,TRUE)</f>
        <v>91.25</v>
      </c>
      <c r="G709">
        <f>+VLOOKUP(A709,'Reuters data'!$U$4:$V$1048576,2,TRUE)</f>
        <v>6.78</v>
      </c>
      <c r="H709">
        <f>+VLOOKUP(A709,'Reuters data'!$Y$4:$Z$1048576,2,TRUE)</f>
        <v>28.1</v>
      </c>
    </row>
    <row r="710" spans="1:8" x14ac:dyDescent="0.3">
      <c r="A710" s="1">
        <f>+'Reuters data'!B711</f>
        <v>41252</v>
      </c>
      <c r="B710" s="3">
        <f t="shared" si="11"/>
        <v>12</v>
      </c>
      <c r="C710">
        <f>+'Reuters data'!C711</f>
        <v>82.9</v>
      </c>
      <c r="D710">
        <f>+VLOOKUP(A710,'Reuters data'!$E$3:$F$1048576,2,TRUE)/VLOOKUP(Train_Data!A710,'Reuters data'!$M$3:$N$1048576,2)</f>
        <v>82.807180439492413</v>
      </c>
      <c r="E710">
        <f>+VLOOKUP(A710,'Reuters data'!$E$3:$G$1048576,3,TRUE)</f>
        <v>110.39798165137616</v>
      </c>
      <c r="F710" s="2">
        <f>+VLOOKUP(A710,'Reuters data'!$Q$4:$R$1048576,2,TRUE)</f>
        <v>91.25</v>
      </c>
      <c r="G710">
        <f>+VLOOKUP(A710,'Reuters data'!$U$4:$V$1048576,2,TRUE)</f>
        <v>6.78</v>
      </c>
      <c r="H710">
        <f>+VLOOKUP(A710,'Reuters data'!$Y$4:$Z$1048576,2,TRUE)</f>
        <v>28.1</v>
      </c>
    </row>
    <row r="711" spans="1:8" x14ac:dyDescent="0.3">
      <c r="A711" s="1">
        <f>+'Reuters data'!B712</f>
        <v>41253</v>
      </c>
      <c r="B711" s="3">
        <f t="shared" si="11"/>
        <v>12</v>
      </c>
      <c r="C711">
        <f>+'Reuters data'!C712</f>
        <v>82.24</v>
      </c>
      <c r="D711">
        <f>+VLOOKUP(A711,'Reuters data'!$E$3:$F$1048576,2,TRUE)/VLOOKUP(Train_Data!A711,'Reuters data'!$M$3:$N$1048576,2)</f>
        <v>82.944358578052544</v>
      </c>
      <c r="E711">
        <f>+VLOOKUP(A711,'Reuters data'!$E$3:$G$1048576,3,TRUE)</f>
        <v>110.48385321100919</v>
      </c>
      <c r="F711" s="2">
        <f>+VLOOKUP(A711,'Reuters data'!$Q$4:$R$1048576,2,TRUE)</f>
        <v>91.1</v>
      </c>
      <c r="G711">
        <f>+VLOOKUP(A711,'Reuters data'!$U$4:$V$1048576,2,TRUE)</f>
        <v>7.07</v>
      </c>
      <c r="H711">
        <f>+VLOOKUP(A711,'Reuters data'!$Y$4:$Z$1048576,2,TRUE)</f>
        <v>28</v>
      </c>
    </row>
    <row r="712" spans="1:8" x14ac:dyDescent="0.3">
      <c r="A712" s="1">
        <f>+'Reuters data'!B713</f>
        <v>41254</v>
      </c>
      <c r="B712" s="3">
        <f t="shared" si="11"/>
        <v>12</v>
      </c>
      <c r="C712">
        <f>+'Reuters data'!C713</f>
        <v>81.52</v>
      </c>
      <c r="D712">
        <f>+VLOOKUP(A712,'Reuters data'!$E$3:$F$1048576,2,TRUE)/VLOOKUP(Train_Data!A712,'Reuters data'!$M$3:$N$1048576,2)</f>
        <v>83.059058751153501</v>
      </c>
      <c r="E712">
        <f>+VLOOKUP(A712,'Reuters data'!$E$3:$G$1048576,3,TRUE)</f>
        <v>110.55522935779817</v>
      </c>
      <c r="F712" s="2">
        <f>+VLOOKUP(A712,'Reuters data'!$Q$4:$R$1048576,2,TRUE)</f>
        <v>90.45</v>
      </c>
      <c r="G712">
        <f>+VLOOKUP(A712,'Reuters data'!$U$4:$V$1048576,2,TRUE)</f>
        <v>6.84</v>
      </c>
      <c r="H712">
        <f>+VLOOKUP(A712,'Reuters data'!$Y$4:$Z$1048576,2,TRUE)</f>
        <v>27.83</v>
      </c>
    </row>
    <row r="713" spans="1:8" x14ac:dyDescent="0.3">
      <c r="A713" s="1">
        <f>+'Reuters data'!B714</f>
        <v>41255</v>
      </c>
      <c r="B713" s="3">
        <f t="shared" si="11"/>
        <v>12</v>
      </c>
      <c r="C713">
        <f>+'Reuters data'!C714</f>
        <v>80.73</v>
      </c>
      <c r="D713">
        <f>+VLOOKUP(A713,'Reuters data'!$E$3:$F$1048576,2,TRUE)/VLOOKUP(Train_Data!A713,'Reuters data'!$M$3:$N$1048576,2)</f>
        <v>83.766829865361089</v>
      </c>
      <c r="E713">
        <f>+VLOOKUP(A713,'Reuters data'!$E$3:$G$1048576,3,TRUE)</f>
        <v>110.63256880733945</v>
      </c>
      <c r="F713" s="2">
        <f>+VLOOKUP(A713,'Reuters data'!$Q$4:$R$1048576,2,TRUE)</f>
        <v>89.45</v>
      </c>
      <c r="G713">
        <f>+VLOOKUP(A713,'Reuters data'!$U$4:$V$1048576,2,TRUE)</f>
        <v>6.75</v>
      </c>
      <c r="H713">
        <f>+VLOOKUP(A713,'Reuters data'!$Y$4:$Z$1048576,2,TRUE)</f>
        <v>27.73</v>
      </c>
    </row>
    <row r="714" spans="1:8" x14ac:dyDescent="0.3">
      <c r="A714" s="1">
        <f>+'Reuters data'!B715</f>
        <v>41256</v>
      </c>
      <c r="B714" s="3">
        <f t="shared" si="11"/>
        <v>12</v>
      </c>
      <c r="C714">
        <f>+'Reuters data'!C715</f>
        <v>79.91</v>
      </c>
      <c r="D714">
        <f>+VLOOKUP(A714,'Reuters data'!$E$3:$F$1048576,2,TRUE)/VLOOKUP(Train_Data!A714,'Reuters data'!$M$3:$N$1048576,2)</f>
        <v>82.525237075558266</v>
      </c>
      <c r="E714">
        <f>+VLOOKUP(A714,'Reuters data'!$E$3:$G$1048576,3,TRUE)</f>
        <v>110.68311926605506</v>
      </c>
      <c r="F714" s="2">
        <f>+VLOOKUP(A714,'Reuters data'!$Q$4:$R$1048576,2,TRUE)</f>
        <v>89.75</v>
      </c>
      <c r="G714">
        <f>+VLOOKUP(A714,'Reuters data'!$U$4:$V$1048576,2,TRUE)</f>
        <v>6.67</v>
      </c>
      <c r="H714">
        <f>+VLOOKUP(A714,'Reuters data'!$Y$4:$Z$1048576,2,TRUE)</f>
        <v>27.4</v>
      </c>
    </row>
    <row r="715" spans="1:8" x14ac:dyDescent="0.3">
      <c r="A715" s="1">
        <f>+'Reuters data'!B716</f>
        <v>41257</v>
      </c>
      <c r="B715" s="3">
        <f t="shared" si="11"/>
        <v>12</v>
      </c>
      <c r="C715">
        <f>+'Reuters data'!C716</f>
        <v>79.27</v>
      </c>
      <c r="D715">
        <f>+VLOOKUP(A715,'Reuters data'!$E$3:$F$1048576,2,TRUE)/VLOOKUP(Train_Data!A715,'Reuters data'!$M$3:$N$1048576,2)</f>
        <v>82.934427475115868</v>
      </c>
      <c r="E715">
        <f>+VLOOKUP(A715,'Reuters data'!$E$3:$G$1048576,3,TRUE)</f>
        <v>110.73449541284405</v>
      </c>
      <c r="F715" s="2">
        <f>+VLOOKUP(A715,'Reuters data'!$Q$4:$R$1048576,2,TRUE)</f>
        <v>91</v>
      </c>
      <c r="G715">
        <f>+VLOOKUP(A715,'Reuters data'!$U$4:$V$1048576,2,TRUE)</f>
        <v>6.57</v>
      </c>
      <c r="H715">
        <f>+VLOOKUP(A715,'Reuters data'!$Y$4:$Z$1048576,2,TRUE)</f>
        <v>27.6</v>
      </c>
    </row>
    <row r="716" spans="1:8" x14ac:dyDescent="0.3">
      <c r="A716" s="1">
        <f>+'Reuters data'!B717</f>
        <v>41258</v>
      </c>
      <c r="B716" s="3">
        <f t="shared" si="11"/>
        <v>12</v>
      </c>
      <c r="C716">
        <f>+'Reuters data'!C717</f>
        <v>78.89</v>
      </c>
      <c r="D716">
        <f>+VLOOKUP(A716,'Reuters data'!$E$3:$F$1048576,2,TRUE)/VLOOKUP(Train_Data!A716,'Reuters data'!$M$3:$N$1048576,2)</f>
        <v>82.934427475115868</v>
      </c>
      <c r="E716">
        <f>+VLOOKUP(A716,'Reuters data'!$E$3:$G$1048576,3,TRUE)</f>
        <v>110.73449541284405</v>
      </c>
      <c r="F716" s="2">
        <f>+VLOOKUP(A716,'Reuters data'!$Q$4:$R$1048576,2,TRUE)</f>
        <v>91</v>
      </c>
      <c r="G716">
        <f>+VLOOKUP(A716,'Reuters data'!$U$4:$V$1048576,2,TRUE)</f>
        <v>6.57</v>
      </c>
      <c r="H716">
        <f>+VLOOKUP(A716,'Reuters data'!$Y$4:$Z$1048576,2,TRUE)</f>
        <v>27.6</v>
      </c>
    </row>
    <row r="717" spans="1:8" x14ac:dyDescent="0.3">
      <c r="A717" s="1">
        <f>+'Reuters data'!B718</f>
        <v>41259</v>
      </c>
      <c r="B717" s="3">
        <f t="shared" si="11"/>
        <v>12</v>
      </c>
      <c r="C717">
        <f>+'Reuters data'!C718</f>
        <v>78.58</v>
      </c>
      <c r="D717">
        <f>+VLOOKUP(A717,'Reuters data'!$E$3:$F$1048576,2,TRUE)/VLOOKUP(Train_Data!A717,'Reuters data'!$M$3:$N$1048576,2)</f>
        <v>82.934427475115868</v>
      </c>
      <c r="E717">
        <f>+VLOOKUP(A717,'Reuters data'!$E$3:$G$1048576,3,TRUE)</f>
        <v>110.73449541284405</v>
      </c>
      <c r="F717" s="2">
        <f>+VLOOKUP(A717,'Reuters data'!$Q$4:$R$1048576,2,TRUE)</f>
        <v>91</v>
      </c>
      <c r="G717">
        <f>+VLOOKUP(A717,'Reuters data'!$U$4:$V$1048576,2,TRUE)</f>
        <v>6.57</v>
      </c>
      <c r="H717">
        <f>+VLOOKUP(A717,'Reuters data'!$Y$4:$Z$1048576,2,TRUE)</f>
        <v>27.6</v>
      </c>
    </row>
    <row r="718" spans="1:8" x14ac:dyDescent="0.3">
      <c r="A718" s="1">
        <f>+'Reuters data'!B719</f>
        <v>41260</v>
      </c>
      <c r="B718" s="3">
        <f t="shared" si="11"/>
        <v>12</v>
      </c>
      <c r="C718">
        <f>+'Reuters data'!C719</f>
        <v>78.17</v>
      </c>
      <c r="D718">
        <f>+VLOOKUP(A718,'Reuters data'!$E$3:$F$1048576,2,TRUE)/VLOOKUP(Train_Data!A718,'Reuters data'!$M$3:$N$1048576,2)</f>
        <v>81.77467142748614</v>
      </c>
      <c r="E718">
        <f>+VLOOKUP(A718,'Reuters data'!$E$3:$G$1048576,3,TRUE)</f>
        <v>110.76788990825689</v>
      </c>
      <c r="F718" s="2">
        <f>+VLOOKUP(A718,'Reuters data'!$Q$4:$R$1048576,2,TRUE)</f>
        <v>91.6</v>
      </c>
      <c r="G718">
        <f>+VLOOKUP(A718,'Reuters data'!$U$4:$V$1048576,2,TRUE)</f>
        <v>6.47</v>
      </c>
      <c r="H718">
        <f>+VLOOKUP(A718,'Reuters data'!$Y$4:$Z$1048576,2,TRUE)</f>
        <v>27.1</v>
      </c>
    </row>
    <row r="719" spans="1:8" x14ac:dyDescent="0.3">
      <c r="A719" s="1">
        <f>+'Reuters data'!B720</f>
        <v>41261</v>
      </c>
      <c r="B719" s="3">
        <f t="shared" si="11"/>
        <v>12</v>
      </c>
      <c r="C719">
        <f>+'Reuters data'!C720</f>
        <v>77.75</v>
      </c>
      <c r="D719">
        <f>+VLOOKUP(A719,'Reuters data'!$E$3:$F$1048576,2,TRUE)/VLOOKUP(Train_Data!A719,'Reuters data'!$M$3:$N$1048576,2)</f>
        <v>82.273792425731358</v>
      </c>
      <c r="E719">
        <f>+VLOOKUP(A719,'Reuters data'!$E$3:$G$1048576,3,TRUE)</f>
        <v>110.80165137614679</v>
      </c>
      <c r="F719" s="2">
        <f>+VLOOKUP(A719,'Reuters data'!$Q$4:$R$1048576,2,TRUE)</f>
        <v>92.45</v>
      </c>
      <c r="G719">
        <f>+VLOOKUP(A719,'Reuters data'!$U$4:$V$1048576,2,TRUE)</f>
        <v>6.7</v>
      </c>
      <c r="H719">
        <f>+VLOOKUP(A719,'Reuters data'!$Y$4:$Z$1048576,2,TRUE)</f>
        <v>27.45</v>
      </c>
    </row>
    <row r="720" spans="1:8" x14ac:dyDescent="0.3">
      <c r="A720" s="1">
        <f>+'Reuters data'!B721</f>
        <v>41262</v>
      </c>
      <c r="B720" s="3">
        <f t="shared" si="11"/>
        <v>12</v>
      </c>
      <c r="C720">
        <f>+'Reuters data'!C721</f>
        <v>77.3</v>
      </c>
      <c r="D720">
        <f>+VLOOKUP(A720,'Reuters data'!$E$3:$F$1048576,2,TRUE)/VLOOKUP(Train_Data!A720,'Reuters data'!$M$3:$N$1048576,2)</f>
        <v>83.441705731135642</v>
      </c>
      <c r="E720">
        <f>+VLOOKUP(A720,'Reuters data'!$E$3:$G$1048576,3,TRUE)</f>
        <v>110.82513761467891</v>
      </c>
      <c r="F720" s="2">
        <f>+VLOOKUP(A720,'Reuters data'!$Q$4:$R$1048576,2,TRUE)</f>
        <v>92.75</v>
      </c>
      <c r="G720">
        <f>+VLOOKUP(A720,'Reuters data'!$U$4:$V$1048576,2,TRUE)</f>
        <v>7.03</v>
      </c>
      <c r="H720">
        <f>+VLOOKUP(A720,'Reuters data'!$Y$4:$Z$1048576,2,TRUE)</f>
        <v>26.98</v>
      </c>
    </row>
    <row r="721" spans="1:8" x14ac:dyDescent="0.3">
      <c r="A721" s="1">
        <f>+'Reuters data'!B722</f>
        <v>41263</v>
      </c>
      <c r="B721" s="3">
        <f t="shared" si="11"/>
        <v>12</v>
      </c>
      <c r="C721">
        <f>+'Reuters data'!C722</f>
        <v>76.86</v>
      </c>
      <c r="D721">
        <f>+VLOOKUP(A721,'Reuters data'!$E$3:$F$1048576,2,TRUE)/VLOOKUP(Train_Data!A721,'Reuters data'!$M$3:$N$1048576,2)</f>
        <v>83.220057393143023</v>
      </c>
      <c r="E721">
        <f>+VLOOKUP(A721,'Reuters data'!$E$3:$G$1048576,3,TRUE)</f>
        <v>110.85605504587156</v>
      </c>
      <c r="F721" s="2">
        <f>+VLOOKUP(A721,'Reuters data'!$Q$4:$R$1048576,2,TRUE)</f>
        <v>91.5</v>
      </c>
      <c r="G721">
        <f>+VLOOKUP(A721,'Reuters data'!$U$4:$V$1048576,2,TRUE)</f>
        <v>7.17</v>
      </c>
      <c r="H721">
        <f>+VLOOKUP(A721,'Reuters data'!$Y$4:$Z$1048576,2,TRUE)</f>
        <v>26.95</v>
      </c>
    </row>
    <row r="722" spans="1:8" x14ac:dyDescent="0.3">
      <c r="A722" s="1">
        <f>+'Reuters data'!B723</f>
        <v>41264</v>
      </c>
      <c r="B722" s="3">
        <f t="shared" si="11"/>
        <v>12</v>
      </c>
      <c r="C722">
        <f>+'Reuters data'!C723</f>
        <v>76.239999999999995</v>
      </c>
      <c r="D722">
        <f>+VLOOKUP(A722,'Reuters data'!$E$3:$F$1048576,2,TRUE)/VLOOKUP(Train_Data!A722,'Reuters data'!$M$3:$N$1048576,2)</f>
        <v>82.646947288585508</v>
      </c>
      <c r="E722">
        <f>+VLOOKUP(A722,'Reuters data'!$E$3:$G$1048576,3,TRUE)</f>
        <v>110.90844036697247</v>
      </c>
      <c r="F722" s="2">
        <f>+VLOOKUP(A722,'Reuters data'!$Q$4:$R$1048576,2,TRUE)</f>
        <v>90.7</v>
      </c>
      <c r="G722">
        <f>+VLOOKUP(A722,'Reuters data'!$U$4:$V$1048576,2,TRUE)</f>
        <v>7</v>
      </c>
      <c r="H722">
        <f>+VLOOKUP(A722,'Reuters data'!$Y$4:$Z$1048576,2,TRUE)</f>
        <v>27</v>
      </c>
    </row>
    <row r="723" spans="1:8" x14ac:dyDescent="0.3">
      <c r="A723" s="1">
        <f>+'Reuters data'!B724</f>
        <v>41265</v>
      </c>
      <c r="B723" s="3">
        <f t="shared" si="11"/>
        <v>12</v>
      </c>
      <c r="C723">
        <f>+'Reuters data'!C724</f>
        <v>75.930000000000007</v>
      </c>
      <c r="D723">
        <f>+VLOOKUP(A723,'Reuters data'!$E$3:$F$1048576,2,TRUE)/VLOOKUP(Train_Data!A723,'Reuters data'!$M$3:$N$1048576,2)</f>
        <v>82.646947288585508</v>
      </c>
      <c r="E723">
        <f>+VLOOKUP(A723,'Reuters data'!$E$3:$G$1048576,3,TRUE)</f>
        <v>110.90844036697247</v>
      </c>
      <c r="F723" s="2">
        <f>+VLOOKUP(A723,'Reuters data'!$Q$4:$R$1048576,2,TRUE)</f>
        <v>90.7</v>
      </c>
      <c r="G723">
        <f>+VLOOKUP(A723,'Reuters data'!$U$4:$V$1048576,2,TRUE)</f>
        <v>7</v>
      </c>
      <c r="H723">
        <f>+VLOOKUP(A723,'Reuters data'!$Y$4:$Z$1048576,2,TRUE)</f>
        <v>27</v>
      </c>
    </row>
    <row r="724" spans="1:8" x14ac:dyDescent="0.3">
      <c r="A724" s="1">
        <f>+'Reuters data'!B725</f>
        <v>41266</v>
      </c>
      <c r="B724" s="3">
        <f t="shared" si="11"/>
        <v>12</v>
      </c>
      <c r="C724">
        <f>+'Reuters data'!C725</f>
        <v>75.67</v>
      </c>
      <c r="D724">
        <f>+VLOOKUP(A724,'Reuters data'!$E$3:$F$1048576,2,TRUE)/VLOOKUP(Train_Data!A724,'Reuters data'!$M$3:$N$1048576,2)</f>
        <v>82.646947288585508</v>
      </c>
      <c r="E724">
        <f>+VLOOKUP(A724,'Reuters data'!$E$3:$G$1048576,3,TRUE)</f>
        <v>110.90844036697247</v>
      </c>
      <c r="F724" s="2">
        <f>+VLOOKUP(A724,'Reuters data'!$Q$4:$R$1048576,2,TRUE)</f>
        <v>90.7</v>
      </c>
      <c r="G724">
        <f>+VLOOKUP(A724,'Reuters data'!$U$4:$V$1048576,2,TRUE)</f>
        <v>7</v>
      </c>
      <c r="H724">
        <f>+VLOOKUP(A724,'Reuters data'!$Y$4:$Z$1048576,2,TRUE)</f>
        <v>27</v>
      </c>
    </row>
    <row r="725" spans="1:8" x14ac:dyDescent="0.3">
      <c r="A725" s="1">
        <f>+'Reuters data'!B726</f>
        <v>41267</v>
      </c>
      <c r="B725" s="3">
        <f t="shared" si="11"/>
        <v>12</v>
      </c>
      <c r="C725">
        <f>+'Reuters data'!C726</f>
        <v>75.45</v>
      </c>
      <c r="D725">
        <f>+VLOOKUP(A725,'Reuters data'!$E$3:$F$1048576,2,TRUE)/VLOOKUP(Train_Data!A725,'Reuters data'!$M$3:$N$1048576,2)</f>
        <v>82.511754891551647</v>
      </c>
      <c r="E725">
        <f>+VLOOKUP(A725,'Reuters data'!$E$3:$G$1048576,3,TRUE)</f>
        <v>110.95779816513762</v>
      </c>
      <c r="F725" s="2">
        <f>+VLOOKUP(A725,'Reuters data'!$Q$4:$R$1048576,2,TRUE)</f>
        <v>90.45</v>
      </c>
      <c r="G725">
        <f>+VLOOKUP(A725,'Reuters data'!$U$4:$V$1048576,2,TRUE)</f>
        <v>6.92</v>
      </c>
      <c r="H725">
        <f>+VLOOKUP(A725,'Reuters data'!$Y$4:$Z$1048576,2,TRUE)</f>
        <v>26.15</v>
      </c>
    </row>
    <row r="726" spans="1:8" x14ac:dyDescent="0.3">
      <c r="A726" s="1">
        <f>+'Reuters data'!B727</f>
        <v>41268</v>
      </c>
      <c r="B726" s="3">
        <f t="shared" si="11"/>
        <v>12</v>
      </c>
      <c r="C726">
        <f>+'Reuters data'!C727</f>
        <v>75.319999999999993</v>
      </c>
      <c r="D726">
        <f>+VLOOKUP(A726,'Reuters data'!$E$3:$F$1048576,2,TRUE)/VLOOKUP(Train_Data!A726,'Reuters data'!$M$3:$N$1048576,2)</f>
        <v>82.536792595964187</v>
      </c>
      <c r="E726">
        <f>+VLOOKUP(A726,'Reuters data'!$E$3:$G$1048576,3,TRUE)</f>
        <v>110.95779816513762</v>
      </c>
      <c r="F726" s="2">
        <f>+VLOOKUP(A726,'Reuters data'!$Q$4:$R$1048576,2,TRUE)</f>
        <v>90.45</v>
      </c>
      <c r="G726">
        <f>+VLOOKUP(A726,'Reuters data'!$U$4:$V$1048576,2,TRUE)</f>
        <v>6.92</v>
      </c>
      <c r="H726">
        <f>+VLOOKUP(A726,'Reuters data'!$Y$4:$Z$1048576,2,TRUE)</f>
        <v>26.15</v>
      </c>
    </row>
    <row r="727" spans="1:8" x14ac:dyDescent="0.3">
      <c r="A727" s="1">
        <f>+'Reuters data'!B728</f>
        <v>41269</v>
      </c>
      <c r="B727" s="3">
        <f t="shared" si="11"/>
        <v>12</v>
      </c>
      <c r="C727">
        <f>+'Reuters data'!C728</f>
        <v>75.17</v>
      </c>
      <c r="D727">
        <f>+VLOOKUP(A727,'Reuters data'!$E$3:$F$1048576,2,TRUE)/VLOOKUP(Train_Data!A727,'Reuters data'!$M$3:$N$1048576,2)</f>
        <v>83.99757997428722</v>
      </c>
      <c r="E727">
        <f>+VLOOKUP(A727,'Reuters data'!$E$3:$G$1048576,3,TRUE)</f>
        <v>111.01917431192661</v>
      </c>
      <c r="F727" s="2">
        <f>+VLOOKUP(A727,'Reuters data'!$Q$4:$R$1048576,2,TRUE)</f>
        <v>90.45</v>
      </c>
      <c r="G727">
        <f>+VLOOKUP(A727,'Reuters data'!$U$4:$V$1048576,2,TRUE)</f>
        <v>6.92</v>
      </c>
      <c r="H727">
        <f>+VLOOKUP(A727,'Reuters data'!$Y$4:$Z$1048576,2,TRUE)</f>
        <v>26.15</v>
      </c>
    </row>
    <row r="728" spans="1:8" x14ac:dyDescent="0.3">
      <c r="A728" s="1">
        <f>+'Reuters data'!B729</f>
        <v>41270</v>
      </c>
      <c r="B728" s="3">
        <f t="shared" si="11"/>
        <v>12</v>
      </c>
      <c r="C728">
        <f>+'Reuters data'!C729</f>
        <v>74.989999999999995</v>
      </c>
      <c r="D728">
        <f>+VLOOKUP(A728,'Reuters data'!$E$3:$F$1048576,2,TRUE)/VLOOKUP(Train_Data!A728,'Reuters data'!$M$3:$N$1048576,2)</f>
        <v>83.717415942576508</v>
      </c>
      <c r="E728">
        <f>+VLOOKUP(A728,'Reuters data'!$E$3:$G$1048576,3,TRUE)</f>
        <v>111.07</v>
      </c>
      <c r="F728" s="2">
        <f>+VLOOKUP(A728,'Reuters data'!$Q$4:$R$1048576,2,TRUE)</f>
        <v>89.6</v>
      </c>
      <c r="G728">
        <f>+VLOOKUP(A728,'Reuters data'!$U$4:$V$1048576,2,TRUE)</f>
        <v>6.84</v>
      </c>
      <c r="H728">
        <f>+VLOOKUP(A728,'Reuters data'!$Y$4:$Z$1048576,2,TRUE)</f>
        <v>26.2</v>
      </c>
    </row>
    <row r="729" spans="1:8" x14ac:dyDescent="0.3">
      <c r="A729" s="1">
        <f>+'Reuters data'!B730</f>
        <v>41271</v>
      </c>
      <c r="B729" s="3">
        <f t="shared" si="11"/>
        <v>12</v>
      </c>
      <c r="C729">
        <f>+'Reuters data'!C730</f>
        <v>74.84</v>
      </c>
      <c r="D729">
        <f>+VLOOKUP(A729,'Reuters data'!$E$3:$F$1048576,2,TRUE)/VLOOKUP(Train_Data!A729,'Reuters data'!$M$3:$N$1048576,2)</f>
        <v>83.714242470107465</v>
      </c>
      <c r="E729">
        <f>+VLOOKUP(A729,'Reuters data'!$E$3:$G$1048576,3,TRUE)</f>
        <v>111.10807339449541</v>
      </c>
      <c r="F729" s="2">
        <f>+VLOOKUP(A729,'Reuters data'!$Q$4:$R$1048576,2,TRUE)</f>
        <v>90.1</v>
      </c>
      <c r="G729">
        <f>+VLOOKUP(A729,'Reuters data'!$U$4:$V$1048576,2,TRUE)</f>
        <v>6.5</v>
      </c>
      <c r="H729">
        <f>+VLOOKUP(A729,'Reuters data'!$Y$4:$Z$1048576,2,TRUE)</f>
        <v>25.9</v>
      </c>
    </row>
    <row r="730" spans="1:8" x14ac:dyDescent="0.3">
      <c r="A730" s="1">
        <f>+'Reuters data'!B731</f>
        <v>41272</v>
      </c>
      <c r="B730" s="3">
        <f t="shared" si="11"/>
        <v>12</v>
      </c>
      <c r="C730">
        <f>+'Reuters data'!C731</f>
        <v>74.680000000000007</v>
      </c>
      <c r="D730">
        <f>+VLOOKUP(A730,'Reuters data'!$E$3:$F$1048576,2,TRUE)/VLOOKUP(Train_Data!A730,'Reuters data'!$M$3:$N$1048576,2)</f>
        <v>83.714242470107465</v>
      </c>
      <c r="E730">
        <f>+VLOOKUP(A730,'Reuters data'!$E$3:$G$1048576,3,TRUE)</f>
        <v>111.10807339449541</v>
      </c>
      <c r="F730" s="2">
        <f>+VLOOKUP(A730,'Reuters data'!$Q$4:$R$1048576,2,TRUE)</f>
        <v>90.1</v>
      </c>
      <c r="G730">
        <f>+VLOOKUP(A730,'Reuters data'!$U$4:$V$1048576,2,TRUE)</f>
        <v>6.5</v>
      </c>
      <c r="H730">
        <f>+VLOOKUP(A730,'Reuters data'!$Y$4:$Z$1048576,2,TRUE)</f>
        <v>25.9</v>
      </c>
    </row>
    <row r="731" spans="1:8" x14ac:dyDescent="0.3">
      <c r="A731" s="1">
        <f>+'Reuters data'!B732</f>
        <v>41273</v>
      </c>
      <c r="B731" s="3">
        <f t="shared" si="11"/>
        <v>12</v>
      </c>
      <c r="C731">
        <f>+'Reuters data'!C732</f>
        <v>74.510000000000005</v>
      </c>
      <c r="D731">
        <f>+VLOOKUP(A731,'Reuters data'!$E$3:$F$1048576,2,TRUE)/VLOOKUP(Train_Data!A731,'Reuters data'!$M$3:$N$1048576,2)</f>
        <v>83.714242470107465</v>
      </c>
      <c r="E731">
        <f>+VLOOKUP(A731,'Reuters data'!$E$3:$G$1048576,3,TRUE)</f>
        <v>111.10807339449541</v>
      </c>
      <c r="F731" s="2">
        <f>+VLOOKUP(A731,'Reuters data'!$Q$4:$R$1048576,2,TRUE)</f>
        <v>90.1</v>
      </c>
      <c r="G731">
        <f>+VLOOKUP(A731,'Reuters data'!$U$4:$V$1048576,2,TRUE)</f>
        <v>6.5</v>
      </c>
      <c r="H731">
        <f>+VLOOKUP(A731,'Reuters data'!$Y$4:$Z$1048576,2,TRUE)</f>
        <v>25.9</v>
      </c>
    </row>
    <row r="732" spans="1:8" x14ac:dyDescent="0.3">
      <c r="A732" s="1">
        <f>+'Reuters data'!B733</f>
        <v>41274</v>
      </c>
      <c r="B732" s="3">
        <f t="shared" si="11"/>
        <v>12</v>
      </c>
      <c r="C732">
        <f>+'Reuters data'!C733</f>
        <v>74.349999999999994</v>
      </c>
      <c r="D732">
        <f>+VLOOKUP(A732,'Reuters data'!$E$3:$F$1048576,2,TRUE)/VLOOKUP(Train_Data!A732,'Reuters data'!$M$3:$N$1048576,2)</f>
        <v>84.212520842807336</v>
      </c>
      <c r="E732">
        <f>+VLOOKUP(A732,'Reuters data'!$E$3:$G$1048576,3,TRUE)</f>
        <v>111.15311926605507</v>
      </c>
      <c r="F732" s="2">
        <f>+VLOOKUP(A732,'Reuters data'!$Q$4:$R$1048576,2,TRUE)</f>
        <v>90.15</v>
      </c>
      <c r="G732">
        <f>+VLOOKUP(A732,'Reuters data'!$U$4:$V$1048576,2,TRUE)</f>
        <v>6.45</v>
      </c>
      <c r="H732">
        <f>+VLOOKUP(A732,'Reuters data'!$Y$4:$Z$1048576,2,TRUE)</f>
        <v>26.2</v>
      </c>
    </row>
    <row r="733" spans="1:8" x14ac:dyDescent="0.3">
      <c r="A733" s="1">
        <f>+'Reuters data'!B734</f>
        <v>41275</v>
      </c>
      <c r="B733" s="3">
        <f t="shared" si="11"/>
        <v>1</v>
      </c>
      <c r="C733">
        <f>+'Reuters data'!C734</f>
        <v>73.88</v>
      </c>
      <c r="D733">
        <f>+VLOOKUP(A733,'Reuters data'!$E$3:$F$1048576,2,TRUE)/VLOOKUP(Train_Data!A733,'Reuters data'!$M$3:$N$1048576,2)</f>
        <v>84.148742805210546</v>
      </c>
      <c r="E733">
        <f>+VLOOKUP(A733,'Reuters data'!$E$3:$G$1048576,3,TRUE)</f>
        <v>111.15311926605507</v>
      </c>
      <c r="F733" s="2">
        <f>+VLOOKUP(A733,'Reuters data'!$Q$4:$R$1048576,2,TRUE)</f>
        <v>90.15</v>
      </c>
      <c r="G733">
        <f>+VLOOKUP(A733,'Reuters data'!$U$4:$V$1048576,2,TRUE)</f>
        <v>6.45</v>
      </c>
      <c r="H733">
        <f>+VLOOKUP(A733,'Reuters data'!$Y$4:$Z$1048576,2,TRUE)</f>
        <v>26.2</v>
      </c>
    </row>
    <row r="734" spans="1:8" x14ac:dyDescent="0.3">
      <c r="A734" s="1">
        <f>+'Reuters data'!B735</f>
        <v>41276</v>
      </c>
      <c r="B734" s="3">
        <f t="shared" si="11"/>
        <v>1</v>
      </c>
      <c r="C734">
        <f>+'Reuters data'!C735</f>
        <v>73.47</v>
      </c>
      <c r="D734">
        <f>+VLOOKUP(A734,'Reuters data'!$E$3:$F$1048576,2,TRUE)/VLOOKUP(Train_Data!A734,'Reuters data'!$M$3:$N$1048576,2)</f>
        <v>85.307949029126206</v>
      </c>
      <c r="E734">
        <f>+VLOOKUP(A734,'Reuters data'!$E$3:$G$1048576,3,TRUE)</f>
        <v>111.22238532110093</v>
      </c>
      <c r="F734" s="2">
        <f>+VLOOKUP(A734,'Reuters data'!$Q$4:$R$1048576,2,TRUE)</f>
        <v>90.4</v>
      </c>
      <c r="G734">
        <f>+VLOOKUP(A734,'Reuters data'!$U$4:$V$1048576,2,TRUE)</f>
        <v>6.37</v>
      </c>
      <c r="H734">
        <f>+VLOOKUP(A734,'Reuters data'!$Y$4:$Z$1048576,2,TRUE)</f>
        <v>26</v>
      </c>
    </row>
    <row r="735" spans="1:8" x14ac:dyDescent="0.3">
      <c r="A735" s="1">
        <f>+'Reuters data'!B736</f>
        <v>41277</v>
      </c>
      <c r="B735" s="3">
        <f t="shared" si="11"/>
        <v>1</v>
      </c>
      <c r="C735">
        <f>+'Reuters data'!C736</f>
        <v>73.069999999999993</v>
      </c>
      <c r="D735">
        <f>+VLOOKUP(A735,'Reuters data'!$E$3:$F$1048576,2,TRUE)/VLOOKUP(Train_Data!A735,'Reuters data'!$M$3:$N$1048576,2)</f>
        <v>85.957381572895912</v>
      </c>
      <c r="E735">
        <f>+VLOOKUP(A735,'Reuters data'!$E$3:$G$1048576,3,TRUE)</f>
        <v>111.27908256880734</v>
      </c>
      <c r="F735" s="2">
        <f>+VLOOKUP(A735,'Reuters data'!$Q$4:$R$1048576,2,TRUE)</f>
        <v>89.4</v>
      </c>
      <c r="G735">
        <f>+VLOOKUP(A735,'Reuters data'!$U$4:$V$1048576,2,TRUE)</f>
        <v>6.2</v>
      </c>
      <c r="H735">
        <f>+VLOOKUP(A735,'Reuters data'!$Y$4:$Z$1048576,2,TRUE)</f>
        <v>26.35</v>
      </c>
    </row>
    <row r="736" spans="1:8" x14ac:dyDescent="0.3">
      <c r="A736" s="1">
        <f>+'Reuters data'!B737</f>
        <v>41278</v>
      </c>
      <c r="B736" s="3">
        <f t="shared" si="11"/>
        <v>1</v>
      </c>
      <c r="C736">
        <f>+'Reuters data'!C737</f>
        <v>72.760000000000005</v>
      </c>
      <c r="D736">
        <f>+VLOOKUP(A736,'Reuters data'!$E$3:$F$1048576,2,TRUE)/VLOOKUP(Train_Data!A736,'Reuters data'!$M$3:$N$1048576,2)</f>
        <v>85.184051427259519</v>
      </c>
      <c r="E736">
        <f>+VLOOKUP(A736,'Reuters data'!$E$3:$G$1048576,3,TRUE)</f>
        <v>111.32871559633027</v>
      </c>
      <c r="F736" s="2">
        <f>+VLOOKUP(A736,'Reuters data'!$Q$4:$R$1048576,2,TRUE)</f>
        <v>89.3</v>
      </c>
      <c r="G736">
        <f>+VLOOKUP(A736,'Reuters data'!$U$4:$V$1048576,2,TRUE)</f>
        <v>6.14</v>
      </c>
      <c r="H736">
        <f>+VLOOKUP(A736,'Reuters data'!$Y$4:$Z$1048576,2,TRUE)</f>
        <v>26.5</v>
      </c>
    </row>
    <row r="737" spans="1:8" x14ac:dyDescent="0.3">
      <c r="A737" s="1">
        <f>+'Reuters data'!B738</f>
        <v>41279</v>
      </c>
      <c r="B737" s="3">
        <f t="shared" si="11"/>
        <v>1</v>
      </c>
      <c r="C737">
        <f>+'Reuters data'!C738</f>
        <v>72.48</v>
      </c>
      <c r="D737">
        <f>+VLOOKUP(A737,'Reuters data'!$E$3:$F$1048576,2,TRUE)/VLOOKUP(Train_Data!A737,'Reuters data'!$M$3:$N$1048576,2)</f>
        <v>85.184051427259519</v>
      </c>
      <c r="E737">
        <f>+VLOOKUP(A737,'Reuters data'!$E$3:$G$1048576,3,TRUE)</f>
        <v>111.32871559633027</v>
      </c>
      <c r="F737" s="2">
        <f>+VLOOKUP(A737,'Reuters data'!$Q$4:$R$1048576,2,TRUE)</f>
        <v>89.3</v>
      </c>
      <c r="G737">
        <f>+VLOOKUP(A737,'Reuters data'!$U$4:$V$1048576,2,TRUE)</f>
        <v>6.14</v>
      </c>
      <c r="H737">
        <f>+VLOOKUP(A737,'Reuters data'!$Y$4:$Z$1048576,2,TRUE)</f>
        <v>26.5</v>
      </c>
    </row>
    <row r="738" spans="1:8" x14ac:dyDescent="0.3">
      <c r="A738" s="1">
        <f>+'Reuters data'!B739</f>
        <v>41280</v>
      </c>
      <c r="B738" s="3">
        <f t="shared" si="11"/>
        <v>1</v>
      </c>
      <c r="C738">
        <f>+'Reuters data'!C739</f>
        <v>72.180000000000007</v>
      </c>
      <c r="D738">
        <f>+VLOOKUP(A738,'Reuters data'!$E$3:$F$1048576,2,TRUE)/VLOOKUP(Train_Data!A738,'Reuters data'!$M$3:$N$1048576,2)</f>
        <v>85.184051427259519</v>
      </c>
      <c r="E738">
        <f>+VLOOKUP(A738,'Reuters data'!$E$3:$G$1048576,3,TRUE)</f>
        <v>111.32871559633027</v>
      </c>
      <c r="F738" s="2">
        <f>+VLOOKUP(A738,'Reuters data'!$Q$4:$R$1048576,2,TRUE)</f>
        <v>89.3</v>
      </c>
      <c r="G738">
        <f>+VLOOKUP(A738,'Reuters data'!$U$4:$V$1048576,2,TRUE)</f>
        <v>6.14</v>
      </c>
      <c r="H738">
        <f>+VLOOKUP(A738,'Reuters data'!$Y$4:$Z$1048576,2,TRUE)</f>
        <v>26.5</v>
      </c>
    </row>
    <row r="739" spans="1:8" x14ac:dyDescent="0.3">
      <c r="A739" s="1">
        <f>+'Reuters data'!B740</f>
        <v>41281</v>
      </c>
      <c r="B739" s="3">
        <f t="shared" si="11"/>
        <v>1</v>
      </c>
      <c r="C739">
        <f>+'Reuters data'!C740</f>
        <v>71.739999999999995</v>
      </c>
      <c r="D739">
        <f>+VLOOKUP(A739,'Reuters data'!$E$3:$F$1048576,2,TRUE)/VLOOKUP(Train_Data!A739,'Reuters data'!$M$3:$N$1048576,2)</f>
        <v>84.94090735798703</v>
      </c>
      <c r="E739">
        <f>+VLOOKUP(A739,'Reuters data'!$E$3:$G$1048576,3,TRUE)</f>
        <v>111.35128440366972</v>
      </c>
      <c r="F739" s="2">
        <f>+VLOOKUP(A739,'Reuters data'!$Q$4:$R$1048576,2,TRUE)</f>
        <v>88.45</v>
      </c>
      <c r="G739">
        <f>+VLOOKUP(A739,'Reuters data'!$U$4:$V$1048576,2,TRUE)</f>
        <v>6.46</v>
      </c>
      <c r="H739">
        <f>+VLOOKUP(A739,'Reuters data'!$Y$4:$Z$1048576,2,TRUE)</f>
        <v>26.95</v>
      </c>
    </row>
    <row r="740" spans="1:8" x14ac:dyDescent="0.3">
      <c r="A740" s="1">
        <f>+'Reuters data'!B741</f>
        <v>41282</v>
      </c>
      <c r="B740" s="3">
        <f t="shared" si="11"/>
        <v>1</v>
      </c>
      <c r="C740">
        <f>+'Reuters data'!C741</f>
        <v>71.290000000000006</v>
      </c>
      <c r="D740">
        <f>+VLOOKUP(A740,'Reuters data'!$E$3:$F$1048576,2,TRUE)/VLOOKUP(Train_Data!A740,'Reuters data'!$M$3:$N$1048576,2)</f>
        <v>85.581039755351682</v>
      </c>
      <c r="E740">
        <f>+VLOOKUP(A740,'Reuters data'!$E$3:$G$1048576,3,TRUE)</f>
        <v>111.3732110091743</v>
      </c>
      <c r="F740" s="2">
        <f>+VLOOKUP(A740,'Reuters data'!$Q$4:$R$1048576,2,TRUE)</f>
        <v>87.75</v>
      </c>
      <c r="G740">
        <f>+VLOOKUP(A740,'Reuters data'!$U$4:$V$1048576,2,TRUE)</f>
        <v>6.27</v>
      </c>
      <c r="H740">
        <f>+VLOOKUP(A740,'Reuters data'!$Y$4:$Z$1048576,2,TRUE)</f>
        <v>27.1</v>
      </c>
    </row>
    <row r="741" spans="1:8" x14ac:dyDescent="0.3">
      <c r="A741" s="1">
        <f>+'Reuters data'!B742</f>
        <v>41283</v>
      </c>
      <c r="B741" s="3">
        <f t="shared" si="11"/>
        <v>1</v>
      </c>
      <c r="C741">
        <f>+'Reuters data'!C742</f>
        <v>70.77</v>
      </c>
      <c r="D741">
        <f>+VLOOKUP(A741,'Reuters data'!$E$3:$F$1048576,2,TRUE)/VLOOKUP(Train_Data!A741,'Reuters data'!$M$3:$N$1048576,2)</f>
        <v>85.554619918854783</v>
      </c>
      <c r="E741">
        <f>+VLOOKUP(A741,'Reuters data'!$E$3:$G$1048576,3,TRUE)</f>
        <v>111.37100917431189</v>
      </c>
      <c r="F741" s="2">
        <f>+VLOOKUP(A741,'Reuters data'!$Q$4:$R$1048576,2,TRUE)</f>
        <v>87.85</v>
      </c>
      <c r="G741">
        <f>+VLOOKUP(A741,'Reuters data'!$U$4:$V$1048576,2,TRUE)</f>
        <v>6.02</v>
      </c>
      <c r="H741">
        <f>+VLOOKUP(A741,'Reuters data'!$Y$4:$Z$1048576,2,TRUE)</f>
        <v>27.25</v>
      </c>
    </row>
    <row r="742" spans="1:8" x14ac:dyDescent="0.3">
      <c r="A742" s="1">
        <f>+'Reuters data'!B743</f>
        <v>41284</v>
      </c>
      <c r="B742" s="3">
        <f t="shared" si="11"/>
        <v>1</v>
      </c>
      <c r="C742">
        <f>+'Reuters data'!C743</f>
        <v>70.25</v>
      </c>
      <c r="D742">
        <f>+VLOOKUP(A742,'Reuters data'!$E$3:$F$1048576,2,TRUE)/VLOOKUP(Train_Data!A742,'Reuters data'!$M$3:$N$1048576,2)</f>
        <v>84.324365061421361</v>
      </c>
      <c r="E742">
        <f>+VLOOKUP(A742,'Reuters data'!$E$3:$G$1048576,3,TRUE)</f>
        <v>111.36871559633023</v>
      </c>
      <c r="F742" s="2">
        <f>+VLOOKUP(A742,'Reuters data'!$Q$4:$R$1048576,2,TRUE)</f>
        <v>87.6</v>
      </c>
      <c r="G742">
        <f>+VLOOKUP(A742,'Reuters data'!$U$4:$V$1048576,2,TRUE)</f>
        <v>5.86</v>
      </c>
      <c r="H742">
        <f>+VLOOKUP(A742,'Reuters data'!$Y$4:$Z$1048576,2,TRUE)</f>
        <v>26.98</v>
      </c>
    </row>
    <row r="743" spans="1:8" x14ac:dyDescent="0.3">
      <c r="A743" s="1">
        <f>+'Reuters data'!B744</f>
        <v>41285</v>
      </c>
      <c r="B743" s="3">
        <f t="shared" si="11"/>
        <v>1</v>
      </c>
      <c r="C743">
        <f>+'Reuters data'!C744</f>
        <v>69.69</v>
      </c>
      <c r="D743">
        <f>+VLOOKUP(A743,'Reuters data'!$E$3:$F$1048576,2,TRUE)/VLOOKUP(Train_Data!A743,'Reuters data'!$M$3:$N$1048576,2)</f>
        <v>82.919883084763541</v>
      </c>
      <c r="E743">
        <f>+VLOOKUP(A743,'Reuters data'!$E$3:$G$1048576,3,TRUE)</f>
        <v>111.34504587155959</v>
      </c>
      <c r="F743" s="2">
        <f>+VLOOKUP(A743,'Reuters data'!$Q$4:$R$1048576,2,TRUE)</f>
        <v>87.4</v>
      </c>
      <c r="G743">
        <f>+VLOOKUP(A743,'Reuters data'!$U$4:$V$1048576,2,TRUE)</f>
        <v>5.72</v>
      </c>
      <c r="H743">
        <f>+VLOOKUP(A743,'Reuters data'!$Y$4:$Z$1048576,2,TRUE)</f>
        <v>27.15</v>
      </c>
    </row>
    <row r="744" spans="1:8" x14ac:dyDescent="0.3">
      <c r="A744" s="1">
        <f>+'Reuters data'!B745</f>
        <v>41286</v>
      </c>
      <c r="B744" s="3">
        <f t="shared" si="11"/>
        <v>1</v>
      </c>
      <c r="C744">
        <f>+'Reuters data'!C745</f>
        <v>69.25</v>
      </c>
      <c r="D744">
        <f>+VLOOKUP(A744,'Reuters data'!$E$3:$F$1048576,2,TRUE)/VLOOKUP(Train_Data!A744,'Reuters data'!$M$3:$N$1048576,2)</f>
        <v>82.919883084763541</v>
      </c>
      <c r="E744">
        <f>+VLOOKUP(A744,'Reuters data'!$E$3:$G$1048576,3,TRUE)</f>
        <v>111.34504587155959</v>
      </c>
      <c r="F744" s="2">
        <f>+VLOOKUP(A744,'Reuters data'!$Q$4:$R$1048576,2,TRUE)</f>
        <v>87.4</v>
      </c>
      <c r="G744">
        <f>+VLOOKUP(A744,'Reuters data'!$U$4:$V$1048576,2,TRUE)</f>
        <v>5.72</v>
      </c>
      <c r="H744">
        <f>+VLOOKUP(A744,'Reuters data'!$Y$4:$Z$1048576,2,TRUE)</f>
        <v>27.15</v>
      </c>
    </row>
    <row r="745" spans="1:8" x14ac:dyDescent="0.3">
      <c r="A745" s="1">
        <f>+'Reuters data'!B746</f>
        <v>41287</v>
      </c>
      <c r="B745" s="3">
        <f t="shared" si="11"/>
        <v>1</v>
      </c>
      <c r="C745">
        <f>+'Reuters data'!C746</f>
        <v>68.78</v>
      </c>
      <c r="D745">
        <f>+VLOOKUP(A745,'Reuters data'!$E$3:$F$1048576,2,TRUE)/VLOOKUP(Train_Data!A745,'Reuters data'!$M$3:$N$1048576,2)</f>
        <v>82.919883084763541</v>
      </c>
      <c r="E745">
        <f>+VLOOKUP(A745,'Reuters data'!$E$3:$G$1048576,3,TRUE)</f>
        <v>111.34504587155959</v>
      </c>
      <c r="F745" s="2">
        <f>+VLOOKUP(A745,'Reuters data'!$Q$4:$R$1048576,2,TRUE)</f>
        <v>87.4</v>
      </c>
      <c r="G745">
        <f>+VLOOKUP(A745,'Reuters data'!$U$4:$V$1048576,2,TRUE)</f>
        <v>5.72</v>
      </c>
      <c r="H745">
        <f>+VLOOKUP(A745,'Reuters data'!$Y$4:$Z$1048576,2,TRUE)</f>
        <v>27.15</v>
      </c>
    </row>
    <row r="746" spans="1:8" x14ac:dyDescent="0.3">
      <c r="A746" s="1">
        <f>+'Reuters data'!B747</f>
        <v>41288</v>
      </c>
      <c r="B746" s="3">
        <f t="shared" si="11"/>
        <v>1</v>
      </c>
      <c r="C746">
        <f>+'Reuters data'!C747</f>
        <v>68.08</v>
      </c>
      <c r="D746">
        <f>+VLOOKUP(A746,'Reuters data'!$E$3:$F$1048576,2,TRUE)/VLOOKUP(Train_Data!A746,'Reuters data'!$M$3:$N$1048576,2)</f>
        <v>83.604842325511868</v>
      </c>
      <c r="E746">
        <f>+VLOOKUP(A746,'Reuters data'!$E$3:$G$1048576,3,TRUE)</f>
        <v>111.33522935779811</v>
      </c>
      <c r="F746" s="2">
        <f>+VLOOKUP(A746,'Reuters data'!$Q$4:$R$1048576,2,TRUE)</f>
        <v>86.7</v>
      </c>
      <c r="G746">
        <f>+VLOOKUP(A746,'Reuters data'!$U$4:$V$1048576,2,TRUE)</f>
        <v>5.71</v>
      </c>
      <c r="H746">
        <f>+VLOOKUP(A746,'Reuters data'!$Y$4:$Z$1048576,2,TRUE)</f>
        <v>27.05</v>
      </c>
    </row>
    <row r="747" spans="1:8" x14ac:dyDescent="0.3">
      <c r="A747" s="1">
        <f>+'Reuters data'!B748</f>
        <v>41289</v>
      </c>
      <c r="B747" s="3">
        <f t="shared" si="11"/>
        <v>1</v>
      </c>
      <c r="C747">
        <f>+'Reuters data'!C748</f>
        <v>67.349999999999994</v>
      </c>
      <c r="D747">
        <f>+VLOOKUP(A747,'Reuters data'!$E$3:$F$1048576,2,TRUE)/VLOOKUP(Train_Data!A747,'Reuters data'!$M$3:$N$1048576,2)</f>
        <v>82.913628504848532</v>
      </c>
      <c r="E747">
        <f>+VLOOKUP(A747,'Reuters data'!$E$3:$G$1048576,3,TRUE)</f>
        <v>111.30495412844031</v>
      </c>
      <c r="F747" s="2">
        <f>+VLOOKUP(A747,'Reuters data'!$Q$4:$R$1048576,2,TRUE)</f>
        <v>86.4</v>
      </c>
      <c r="G747">
        <f>+VLOOKUP(A747,'Reuters data'!$U$4:$V$1048576,2,TRUE)</f>
        <v>5.88</v>
      </c>
      <c r="H747">
        <f>+VLOOKUP(A747,'Reuters data'!$Y$4:$Z$1048576,2,TRUE)</f>
        <v>27.25</v>
      </c>
    </row>
    <row r="748" spans="1:8" x14ac:dyDescent="0.3">
      <c r="A748" s="1">
        <f>+'Reuters data'!B749</f>
        <v>41290</v>
      </c>
      <c r="B748" s="3">
        <f t="shared" si="11"/>
        <v>1</v>
      </c>
      <c r="C748">
        <f>+'Reuters data'!C749</f>
        <v>66.540000000000006</v>
      </c>
      <c r="D748">
        <f>+VLOOKUP(A748,'Reuters data'!$E$3:$F$1048576,2,TRUE)/VLOOKUP(Train_Data!A748,'Reuters data'!$M$3:$N$1048576,2)</f>
        <v>83.234253894198204</v>
      </c>
      <c r="E748">
        <f>+VLOOKUP(A748,'Reuters data'!$E$3:$G$1048576,3,TRUE)</f>
        <v>111.27357798165134</v>
      </c>
      <c r="F748" s="2">
        <f>+VLOOKUP(A748,'Reuters data'!$Q$4:$R$1048576,2,TRUE)</f>
        <v>87.1</v>
      </c>
      <c r="G748">
        <f>+VLOOKUP(A748,'Reuters data'!$U$4:$V$1048576,2,TRUE)</f>
        <v>5.47</v>
      </c>
      <c r="H748">
        <f>+VLOOKUP(A748,'Reuters data'!$Y$4:$Z$1048576,2,TRUE)</f>
        <v>27.2</v>
      </c>
    </row>
    <row r="749" spans="1:8" x14ac:dyDescent="0.3">
      <c r="A749" s="1">
        <f>+'Reuters data'!B750</f>
        <v>41291</v>
      </c>
      <c r="B749" s="3">
        <f t="shared" si="11"/>
        <v>1</v>
      </c>
      <c r="C749">
        <f>+'Reuters data'!C750</f>
        <v>65.67</v>
      </c>
      <c r="D749">
        <f>+VLOOKUP(A749,'Reuters data'!$E$3:$F$1048576,2,TRUE)/VLOOKUP(Train_Data!A749,'Reuters data'!$M$3:$N$1048576,2)</f>
        <v>83.071631523852247</v>
      </c>
      <c r="E749">
        <f>+VLOOKUP(A749,'Reuters data'!$E$3:$G$1048576,3,TRUE)</f>
        <v>111.2263302752293</v>
      </c>
      <c r="F749" s="2">
        <f>+VLOOKUP(A749,'Reuters data'!$Q$4:$R$1048576,2,TRUE)</f>
        <v>88</v>
      </c>
      <c r="G749">
        <f>+VLOOKUP(A749,'Reuters data'!$U$4:$V$1048576,2,TRUE)</f>
        <v>5.44</v>
      </c>
      <c r="H749">
        <f>+VLOOKUP(A749,'Reuters data'!$Y$4:$Z$1048576,2,TRUE)</f>
        <v>27.5</v>
      </c>
    </row>
    <row r="750" spans="1:8" x14ac:dyDescent="0.3">
      <c r="A750" s="1">
        <f>+'Reuters data'!B751</f>
        <v>41292</v>
      </c>
      <c r="B750" s="3">
        <f t="shared" si="11"/>
        <v>1</v>
      </c>
      <c r="C750">
        <f>+'Reuters data'!C751</f>
        <v>64.86</v>
      </c>
      <c r="D750">
        <f>+VLOOKUP(A750,'Reuters data'!$E$3:$F$1048576,2,TRUE)/VLOOKUP(Train_Data!A750,'Reuters data'!$M$3:$N$1048576,2)</f>
        <v>84.020425020650293</v>
      </c>
      <c r="E750">
        <f>+VLOOKUP(A750,'Reuters data'!$E$3:$G$1048576,3,TRUE)</f>
        <v>111.18036697247702</v>
      </c>
      <c r="F750" s="2">
        <f>+VLOOKUP(A750,'Reuters data'!$Q$4:$R$1048576,2,TRUE)</f>
        <v>87.1</v>
      </c>
      <c r="G750">
        <f>+VLOOKUP(A750,'Reuters data'!$U$4:$V$1048576,2,TRUE)</f>
        <v>4.97</v>
      </c>
      <c r="H750">
        <f>+VLOOKUP(A750,'Reuters data'!$Y$4:$Z$1048576,2,TRUE)</f>
        <v>26.5</v>
      </c>
    </row>
    <row r="751" spans="1:8" x14ac:dyDescent="0.3">
      <c r="A751" s="1">
        <f>+'Reuters data'!B752</f>
        <v>41293</v>
      </c>
      <c r="B751" s="3">
        <f t="shared" si="11"/>
        <v>1</v>
      </c>
      <c r="C751">
        <f>+'Reuters data'!C752</f>
        <v>64.239999999999995</v>
      </c>
      <c r="D751">
        <f>+VLOOKUP(A751,'Reuters data'!$E$3:$F$1048576,2,TRUE)/VLOOKUP(Train_Data!A751,'Reuters data'!$M$3:$N$1048576,2)</f>
        <v>84.020425020650293</v>
      </c>
      <c r="E751">
        <f>+VLOOKUP(A751,'Reuters data'!$E$3:$G$1048576,3,TRUE)</f>
        <v>111.18036697247702</v>
      </c>
      <c r="F751" s="2">
        <f>+VLOOKUP(A751,'Reuters data'!$Q$4:$R$1048576,2,TRUE)</f>
        <v>87.1</v>
      </c>
      <c r="G751">
        <f>+VLOOKUP(A751,'Reuters data'!$U$4:$V$1048576,2,TRUE)</f>
        <v>4.97</v>
      </c>
      <c r="H751">
        <f>+VLOOKUP(A751,'Reuters data'!$Y$4:$Z$1048576,2,TRUE)</f>
        <v>26.5</v>
      </c>
    </row>
    <row r="752" spans="1:8" x14ac:dyDescent="0.3">
      <c r="A752" s="1">
        <f>+'Reuters data'!B753</f>
        <v>41294</v>
      </c>
      <c r="B752" s="3">
        <f t="shared" si="11"/>
        <v>1</v>
      </c>
      <c r="C752">
        <f>+'Reuters data'!C753</f>
        <v>63.69</v>
      </c>
      <c r="D752">
        <f>+VLOOKUP(A752,'Reuters data'!$E$3:$F$1048576,2,TRUE)/VLOOKUP(Train_Data!A752,'Reuters data'!$M$3:$N$1048576,2)</f>
        <v>84.020425020650293</v>
      </c>
      <c r="E752">
        <f>+VLOOKUP(A752,'Reuters data'!$E$3:$G$1048576,3,TRUE)</f>
        <v>111.18036697247702</v>
      </c>
      <c r="F752" s="2">
        <f>+VLOOKUP(A752,'Reuters data'!$Q$4:$R$1048576,2,TRUE)</f>
        <v>87.1</v>
      </c>
      <c r="G752">
        <f>+VLOOKUP(A752,'Reuters data'!$U$4:$V$1048576,2,TRUE)</f>
        <v>4.97</v>
      </c>
      <c r="H752">
        <f>+VLOOKUP(A752,'Reuters data'!$Y$4:$Z$1048576,2,TRUE)</f>
        <v>26.5</v>
      </c>
    </row>
    <row r="753" spans="1:8" x14ac:dyDescent="0.3">
      <c r="A753" s="1">
        <f>+'Reuters data'!B754</f>
        <v>41295</v>
      </c>
      <c r="B753" s="3">
        <f t="shared" si="11"/>
        <v>1</v>
      </c>
      <c r="C753">
        <f>+'Reuters data'!C754</f>
        <v>63.01</v>
      </c>
      <c r="D753">
        <f>+VLOOKUP(A753,'Reuters data'!$E$3:$F$1048576,2,TRUE)/VLOOKUP(Train_Data!A753,'Reuters data'!$M$3:$N$1048576,2)</f>
        <v>83.91676682692308</v>
      </c>
      <c r="E753">
        <f>+VLOOKUP(A753,'Reuters data'!$E$3:$G$1048576,3,TRUE)</f>
        <v>111.16201834862379</v>
      </c>
      <c r="F753" s="2">
        <f>+VLOOKUP(A753,'Reuters data'!$Q$4:$R$1048576,2,TRUE)</f>
        <v>86.3</v>
      </c>
      <c r="G753">
        <f>+VLOOKUP(A753,'Reuters data'!$U$4:$V$1048576,2,TRUE)</f>
        <v>4.8099999999999996</v>
      </c>
      <c r="H753">
        <f>+VLOOKUP(A753,'Reuters data'!$Y$4:$Z$1048576,2,TRUE)</f>
        <v>26.25</v>
      </c>
    </row>
    <row r="754" spans="1:8" x14ac:dyDescent="0.3">
      <c r="A754" s="1">
        <f>+'Reuters data'!B755</f>
        <v>41296</v>
      </c>
      <c r="B754" s="3">
        <f t="shared" si="11"/>
        <v>1</v>
      </c>
      <c r="C754">
        <f>+'Reuters data'!C755</f>
        <v>62.33</v>
      </c>
      <c r="D754">
        <f>+VLOOKUP(A754,'Reuters data'!$E$3:$F$1048576,2,TRUE)/VLOOKUP(Train_Data!A754,'Reuters data'!$M$3:$N$1048576,2)</f>
        <v>84.3993993993994</v>
      </c>
      <c r="E754">
        <f>+VLOOKUP(A754,'Reuters data'!$E$3:$G$1048576,3,TRUE)</f>
        <v>111.15027522935775</v>
      </c>
      <c r="F754" s="2">
        <f>+VLOOKUP(A754,'Reuters data'!$Q$4:$R$1048576,2,TRUE)</f>
        <v>86.7</v>
      </c>
      <c r="G754">
        <f>+VLOOKUP(A754,'Reuters data'!$U$4:$V$1048576,2,TRUE)</f>
        <v>5.3</v>
      </c>
      <c r="H754">
        <f>+VLOOKUP(A754,'Reuters data'!$Y$4:$Z$1048576,2,TRUE)</f>
        <v>27</v>
      </c>
    </row>
    <row r="755" spans="1:8" x14ac:dyDescent="0.3">
      <c r="A755" s="1">
        <f>+'Reuters data'!B756</f>
        <v>41297</v>
      </c>
      <c r="B755" s="3">
        <f t="shared" si="11"/>
        <v>1</v>
      </c>
      <c r="C755">
        <f>+'Reuters data'!C756</f>
        <v>61.59</v>
      </c>
      <c r="D755">
        <f>+VLOOKUP(A755,'Reuters data'!$E$3:$F$1048576,2,TRUE)/VLOOKUP(Train_Data!A755,'Reuters data'!$M$3:$N$1048576,2)</f>
        <v>84.710123160108139</v>
      </c>
      <c r="E755">
        <f>+VLOOKUP(A755,'Reuters data'!$E$3:$G$1048576,3,TRUE)</f>
        <v>111.13339449541277</v>
      </c>
      <c r="F755" s="2">
        <f>+VLOOKUP(A755,'Reuters data'!$Q$4:$R$1048576,2,TRUE)</f>
        <v>86.15</v>
      </c>
      <c r="G755">
        <f>+VLOOKUP(A755,'Reuters data'!$U$4:$V$1048576,2,TRUE)</f>
        <v>4.5199999999999996</v>
      </c>
      <c r="H755">
        <f>+VLOOKUP(A755,'Reuters data'!$Y$4:$Z$1048576,2,TRUE)</f>
        <v>27</v>
      </c>
    </row>
    <row r="756" spans="1:8" x14ac:dyDescent="0.3">
      <c r="A756" s="1">
        <f>+'Reuters data'!B757</f>
        <v>41298</v>
      </c>
      <c r="B756" s="3">
        <f t="shared" si="11"/>
        <v>1</v>
      </c>
      <c r="C756">
        <f>+'Reuters data'!C757</f>
        <v>60.82</v>
      </c>
      <c r="D756">
        <f>+VLOOKUP(A756,'Reuters data'!$E$3:$F$1048576,2,TRUE)/VLOOKUP(Train_Data!A756,'Reuters data'!$M$3:$N$1048576,2)</f>
        <v>84.701659937191565</v>
      </c>
      <c r="E756">
        <f>+VLOOKUP(A756,'Reuters data'!$E$3:$G$1048576,3,TRUE)</f>
        <v>111.11844036697242</v>
      </c>
      <c r="F756" s="2">
        <f>+VLOOKUP(A756,'Reuters data'!$Q$4:$R$1048576,2,TRUE)</f>
        <v>87</v>
      </c>
      <c r="G756">
        <f>+VLOOKUP(A756,'Reuters data'!$U$4:$V$1048576,2,TRUE)</f>
        <v>4.21</v>
      </c>
      <c r="H756">
        <f>+VLOOKUP(A756,'Reuters data'!$Y$4:$Z$1048576,2,TRUE)</f>
        <v>25.98</v>
      </c>
    </row>
    <row r="757" spans="1:8" x14ac:dyDescent="0.3">
      <c r="A757" s="1">
        <f>+'Reuters data'!B758</f>
        <v>41299</v>
      </c>
      <c r="B757" s="3">
        <f t="shared" si="11"/>
        <v>1</v>
      </c>
      <c r="C757">
        <f>+'Reuters data'!C758</f>
        <v>60.07</v>
      </c>
      <c r="D757">
        <f>+VLOOKUP(A757,'Reuters data'!$E$3:$F$1048576,2,TRUE)/VLOOKUP(Train_Data!A757,'Reuters data'!$M$3:$N$1048576,2)</f>
        <v>84.160475482912332</v>
      </c>
      <c r="E757">
        <f>+VLOOKUP(A757,'Reuters data'!$E$3:$G$1048576,3,TRUE)</f>
        <v>111.1025688073394</v>
      </c>
      <c r="F757" s="2">
        <f>+VLOOKUP(A757,'Reuters data'!$Q$4:$R$1048576,2,TRUE)</f>
        <v>87.75</v>
      </c>
      <c r="G757">
        <f>+VLOOKUP(A757,'Reuters data'!$U$4:$V$1048576,2,TRUE)</f>
        <v>4</v>
      </c>
      <c r="H757">
        <f>+VLOOKUP(A757,'Reuters data'!$Y$4:$Z$1048576,2,TRUE)</f>
        <v>25.65</v>
      </c>
    </row>
    <row r="758" spans="1:8" x14ac:dyDescent="0.3">
      <c r="A758" s="1">
        <f>+'Reuters data'!B759</f>
        <v>41300</v>
      </c>
      <c r="B758" s="3">
        <f t="shared" si="11"/>
        <v>1</v>
      </c>
      <c r="C758">
        <f>+'Reuters data'!C759</f>
        <v>59.47</v>
      </c>
      <c r="D758">
        <f>+VLOOKUP(A758,'Reuters data'!$E$3:$F$1048576,2,TRUE)/VLOOKUP(Train_Data!A758,'Reuters data'!$M$3:$N$1048576,2)</f>
        <v>84.160475482912332</v>
      </c>
      <c r="E758">
        <f>+VLOOKUP(A758,'Reuters data'!$E$3:$G$1048576,3,TRUE)</f>
        <v>111.1025688073394</v>
      </c>
      <c r="F758" s="2">
        <f>+VLOOKUP(A758,'Reuters data'!$Q$4:$R$1048576,2,TRUE)</f>
        <v>87.75</v>
      </c>
      <c r="G758">
        <f>+VLOOKUP(A758,'Reuters data'!$U$4:$V$1048576,2,TRUE)</f>
        <v>4</v>
      </c>
      <c r="H758">
        <f>+VLOOKUP(A758,'Reuters data'!$Y$4:$Z$1048576,2,TRUE)</f>
        <v>25.65</v>
      </c>
    </row>
    <row r="759" spans="1:8" x14ac:dyDescent="0.3">
      <c r="A759" s="1">
        <f>+'Reuters data'!B760</f>
        <v>41301</v>
      </c>
      <c r="B759" s="3">
        <f t="shared" si="11"/>
        <v>1</v>
      </c>
      <c r="C759">
        <f>+'Reuters data'!C760</f>
        <v>58.94</v>
      </c>
      <c r="D759">
        <f>+VLOOKUP(A759,'Reuters data'!$E$3:$F$1048576,2,TRUE)/VLOOKUP(Train_Data!A759,'Reuters data'!$M$3:$N$1048576,2)</f>
        <v>84.160475482912332</v>
      </c>
      <c r="E759">
        <f>+VLOOKUP(A759,'Reuters data'!$E$3:$G$1048576,3,TRUE)</f>
        <v>111.1025688073394</v>
      </c>
      <c r="F759" s="2">
        <f>+VLOOKUP(A759,'Reuters data'!$Q$4:$R$1048576,2,TRUE)</f>
        <v>87.75</v>
      </c>
      <c r="G759">
        <f>+VLOOKUP(A759,'Reuters data'!$U$4:$V$1048576,2,TRUE)</f>
        <v>4</v>
      </c>
      <c r="H759">
        <f>+VLOOKUP(A759,'Reuters data'!$Y$4:$Z$1048576,2,TRUE)</f>
        <v>25.65</v>
      </c>
    </row>
    <row r="760" spans="1:8" x14ac:dyDescent="0.3">
      <c r="A760" s="1">
        <f>+'Reuters data'!B761</f>
        <v>41302</v>
      </c>
      <c r="B760" s="3">
        <f t="shared" si="11"/>
        <v>1</v>
      </c>
      <c r="C760">
        <f>+'Reuters data'!C761</f>
        <v>58.27</v>
      </c>
      <c r="D760">
        <f>+VLOOKUP(A760,'Reuters data'!$E$3:$F$1048576,2,TRUE)/VLOOKUP(Train_Data!A760,'Reuters data'!$M$3:$N$1048576,2)</f>
        <v>84.340393905611307</v>
      </c>
      <c r="E760">
        <f>+VLOOKUP(A760,'Reuters data'!$E$3:$G$1048576,3,TRUE)</f>
        <v>111.10155963302746</v>
      </c>
      <c r="F760" s="2">
        <f>+VLOOKUP(A760,'Reuters data'!$Q$4:$R$1048576,2,TRUE)</f>
        <v>87.8</v>
      </c>
      <c r="G760">
        <f>+VLOOKUP(A760,'Reuters data'!$U$4:$V$1048576,2,TRUE)</f>
        <v>4.07</v>
      </c>
      <c r="H760">
        <f>+VLOOKUP(A760,'Reuters data'!$Y$4:$Z$1048576,2,TRUE)</f>
        <v>25.9</v>
      </c>
    </row>
    <row r="761" spans="1:8" x14ac:dyDescent="0.3">
      <c r="A761" s="1">
        <f>+'Reuters data'!B762</f>
        <v>41303</v>
      </c>
      <c r="B761" s="3">
        <f t="shared" si="11"/>
        <v>1</v>
      </c>
      <c r="C761">
        <f>+'Reuters data'!C762</f>
        <v>57.75</v>
      </c>
      <c r="D761">
        <f>+VLOOKUP(A761,'Reuters data'!$E$3:$F$1048576,2,TRUE)/VLOOKUP(Train_Data!A761,'Reuters data'!$M$3:$N$1048576,2)</f>
        <v>84.767622859684238</v>
      </c>
      <c r="E761">
        <f>+VLOOKUP(A761,'Reuters data'!$E$3:$G$1048576,3,TRUE)</f>
        <v>111.12082568807334</v>
      </c>
      <c r="F761" s="2">
        <f>+VLOOKUP(A761,'Reuters data'!$Q$4:$R$1048576,2,TRUE)</f>
        <v>87.25</v>
      </c>
      <c r="G761">
        <f>+VLOOKUP(A761,'Reuters data'!$U$4:$V$1048576,2,TRUE)</f>
        <v>3.88</v>
      </c>
      <c r="H761">
        <f>+VLOOKUP(A761,'Reuters data'!$Y$4:$Z$1048576,2,TRUE)</f>
        <v>25.6</v>
      </c>
    </row>
    <row r="762" spans="1:8" x14ac:dyDescent="0.3">
      <c r="A762" s="1">
        <f>+'Reuters data'!B763</f>
        <v>41304</v>
      </c>
      <c r="B762" s="3">
        <f t="shared" si="11"/>
        <v>1</v>
      </c>
      <c r="C762">
        <f>+'Reuters data'!C763</f>
        <v>57.3</v>
      </c>
      <c r="D762">
        <f>+VLOOKUP(A762,'Reuters data'!$E$3:$F$1048576,2,TRUE)/VLOOKUP(Train_Data!A762,'Reuters data'!$M$3:$N$1048576,2)</f>
        <v>84.690793837989247</v>
      </c>
      <c r="E762">
        <f>+VLOOKUP(A762,'Reuters data'!$E$3:$G$1048576,3,TRUE)</f>
        <v>111.14211009174306</v>
      </c>
      <c r="F762" s="2">
        <f>+VLOOKUP(A762,'Reuters data'!$Q$4:$R$1048576,2,TRUE)</f>
        <v>86.85</v>
      </c>
      <c r="G762">
        <f>+VLOOKUP(A762,'Reuters data'!$U$4:$V$1048576,2,TRUE)</f>
        <v>3.69</v>
      </c>
      <c r="H762">
        <f>+VLOOKUP(A762,'Reuters data'!$Y$4:$Z$1048576,2,TRUE)</f>
        <v>25.3</v>
      </c>
    </row>
    <row r="763" spans="1:8" x14ac:dyDescent="0.3">
      <c r="A763" s="1">
        <f>+'Reuters data'!B764</f>
        <v>41305</v>
      </c>
      <c r="B763" s="3">
        <f t="shared" si="11"/>
        <v>1</v>
      </c>
      <c r="C763">
        <f>+'Reuters data'!C764</f>
        <v>56.9</v>
      </c>
      <c r="D763">
        <f>+VLOOKUP(A763,'Reuters data'!$E$3:$F$1048576,2,TRUE)/VLOOKUP(Train_Data!A763,'Reuters data'!$M$3:$N$1048576,2)</f>
        <v>85.10089851229931</v>
      </c>
      <c r="E763">
        <f>+VLOOKUP(A763,'Reuters data'!$E$3:$G$1048576,3,TRUE)</f>
        <v>111.16972477064213</v>
      </c>
      <c r="F763" s="2">
        <f>+VLOOKUP(A763,'Reuters data'!$Q$4:$R$1048576,2,TRUE)</f>
        <v>86</v>
      </c>
      <c r="G763">
        <f>+VLOOKUP(A763,'Reuters data'!$U$4:$V$1048576,2,TRUE)</f>
        <v>3.31</v>
      </c>
      <c r="H763">
        <f>+VLOOKUP(A763,'Reuters data'!$Y$4:$Z$1048576,2,TRUE)</f>
        <v>25.25</v>
      </c>
    </row>
    <row r="764" spans="1:8" x14ac:dyDescent="0.3">
      <c r="A764" s="1">
        <f>+'Reuters data'!B765</f>
        <v>41306</v>
      </c>
      <c r="B764" s="3">
        <f t="shared" si="11"/>
        <v>2</v>
      </c>
      <c r="C764">
        <f>+'Reuters data'!C765</f>
        <v>56.48</v>
      </c>
      <c r="D764">
        <f>+VLOOKUP(A764,'Reuters data'!$E$3:$F$1048576,2,TRUE)/VLOOKUP(Train_Data!A764,'Reuters data'!$M$3:$N$1048576,2)</f>
        <v>85.607449226482885</v>
      </c>
      <c r="E764">
        <f>+VLOOKUP(A764,'Reuters data'!$E$3:$G$1048576,3,TRUE)</f>
        <v>111.20743119266049</v>
      </c>
      <c r="F764" s="2">
        <f>+VLOOKUP(A764,'Reuters data'!$Q$4:$R$1048576,2,TRUE)</f>
        <v>87.13</v>
      </c>
      <c r="G764">
        <f>+VLOOKUP(A764,'Reuters data'!$U$4:$V$1048576,2,TRUE)</f>
        <v>4.21</v>
      </c>
      <c r="H764">
        <f>+VLOOKUP(A764,'Reuters data'!$Y$4:$Z$1048576,2,TRUE)</f>
        <v>25.65</v>
      </c>
    </row>
    <row r="765" spans="1:8" x14ac:dyDescent="0.3">
      <c r="A765" s="1">
        <f>+'Reuters data'!B766</f>
        <v>41307</v>
      </c>
      <c r="B765" s="3">
        <f t="shared" si="11"/>
        <v>2</v>
      </c>
      <c r="C765">
        <f>+'Reuters data'!C766</f>
        <v>56.13</v>
      </c>
      <c r="D765">
        <f>+VLOOKUP(A765,'Reuters data'!$E$3:$F$1048576,2,TRUE)/VLOOKUP(Train_Data!A765,'Reuters data'!$M$3:$N$1048576,2)</f>
        <v>85.607449226482885</v>
      </c>
      <c r="E765">
        <f>+VLOOKUP(A765,'Reuters data'!$E$3:$G$1048576,3,TRUE)</f>
        <v>111.20743119266049</v>
      </c>
      <c r="F765" s="2">
        <f>+VLOOKUP(A765,'Reuters data'!$Q$4:$R$1048576,2,TRUE)</f>
        <v>87.13</v>
      </c>
      <c r="G765">
        <f>+VLOOKUP(A765,'Reuters data'!$U$4:$V$1048576,2,TRUE)</f>
        <v>4.21</v>
      </c>
      <c r="H765">
        <f>+VLOOKUP(A765,'Reuters data'!$Y$4:$Z$1048576,2,TRUE)</f>
        <v>25.65</v>
      </c>
    </row>
    <row r="766" spans="1:8" x14ac:dyDescent="0.3">
      <c r="A766" s="1">
        <f>+'Reuters data'!B767</f>
        <v>41308</v>
      </c>
      <c r="B766" s="3">
        <f t="shared" si="11"/>
        <v>2</v>
      </c>
      <c r="C766">
        <f>+'Reuters data'!C767</f>
        <v>55.75</v>
      </c>
      <c r="D766">
        <f>+VLOOKUP(A766,'Reuters data'!$E$3:$F$1048576,2,TRUE)/VLOOKUP(Train_Data!A766,'Reuters data'!$M$3:$N$1048576,2)</f>
        <v>85.607449226482885</v>
      </c>
      <c r="E766">
        <f>+VLOOKUP(A766,'Reuters data'!$E$3:$G$1048576,3,TRUE)</f>
        <v>111.20743119266049</v>
      </c>
      <c r="F766" s="2">
        <f>+VLOOKUP(A766,'Reuters data'!$Q$4:$R$1048576,2,TRUE)</f>
        <v>87.13</v>
      </c>
      <c r="G766">
        <f>+VLOOKUP(A766,'Reuters data'!$U$4:$V$1048576,2,TRUE)</f>
        <v>4.21</v>
      </c>
      <c r="H766">
        <f>+VLOOKUP(A766,'Reuters data'!$Y$4:$Z$1048576,2,TRUE)</f>
        <v>25.65</v>
      </c>
    </row>
    <row r="767" spans="1:8" x14ac:dyDescent="0.3">
      <c r="A767" s="1">
        <f>+'Reuters data'!B768</f>
        <v>41309</v>
      </c>
      <c r="B767" s="3">
        <f t="shared" si="11"/>
        <v>2</v>
      </c>
      <c r="C767">
        <f>+'Reuters data'!C768</f>
        <v>55.24</v>
      </c>
      <c r="D767">
        <f>+VLOOKUP(A767,'Reuters data'!$E$3:$F$1048576,2,TRUE)/VLOOKUP(Train_Data!A767,'Reuters data'!$M$3:$N$1048576,2)</f>
        <v>85.547250795530232</v>
      </c>
      <c r="E767">
        <f>+VLOOKUP(A767,'Reuters data'!$E$3:$G$1048576,3,TRUE)</f>
        <v>111.2168807339449</v>
      </c>
      <c r="F767" s="2">
        <f>+VLOOKUP(A767,'Reuters data'!$Q$4:$R$1048576,2,TRUE)</f>
        <v>87.6</v>
      </c>
      <c r="G767">
        <f>+VLOOKUP(A767,'Reuters data'!$U$4:$V$1048576,2,TRUE)</f>
        <v>4.1900000000000004</v>
      </c>
      <c r="H767">
        <f>+VLOOKUP(A767,'Reuters data'!$Y$4:$Z$1048576,2,TRUE)</f>
        <v>25.85</v>
      </c>
    </row>
    <row r="768" spans="1:8" x14ac:dyDescent="0.3">
      <c r="A768" s="1">
        <f>+'Reuters data'!B769</f>
        <v>41310</v>
      </c>
      <c r="B768" s="3">
        <f t="shared" si="11"/>
        <v>2</v>
      </c>
      <c r="C768">
        <f>+'Reuters data'!C769</f>
        <v>54.68</v>
      </c>
      <c r="D768">
        <f>+VLOOKUP(A768,'Reuters data'!$E$3:$F$1048576,2,TRUE)/VLOOKUP(Train_Data!A768,'Reuters data'!$M$3:$N$1048576,2)</f>
        <v>85.796333112436486</v>
      </c>
      <c r="E768">
        <f>+VLOOKUP(A768,'Reuters data'!$E$3:$G$1048576,3,TRUE)</f>
        <v>111.22366972477059</v>
      </c>
      <c r="F768" s="2">
        <f>+VLOOKUP(A768,'Reuters data'!$Q$4:$R$1048576,2,TRUE)</f>
        <v>87.65</v>
      </c>
      <c r="G768">
        <f>+VLOOKUP(A768,'Reuters data'!$U$4:$V$1048576,2,TRUE)</f>
        <v>4.29</v>
      </c>
      <c r="H768">
        <f>+VLOOKUP(A768,'Reuters data'!$Y$4:$Z$1048576,2,TRUE)</f>
        <v>25.98</v>
      </c>
    </row>
    <row r="769" spans="1:8" x14ac:dyDescent="0.3">
      <c r="A769" s="1">
        <f>+'Reuters data'!B770</f>
        <v>41311</v>
      </c>
      <c r="B769" s="3">
        <f t="shared" si="11"/>
        <v>2</v>
      </c>
      <c r="C769">
        <f>+'Reuters data'!C770</f>
        <v>54.12</v>
      </c>
      <c r="D769">
        <f>+VLOOKUP(A769,'Reuters data'!$E$3:$F$1048576,2,TRUE)/VLOOKUP(Train_Data!A769,'Reuters data'!$M$3:$N$1048576,2)</f>
        <v>86.338757396449708</v>
      </c>
      <c r="E769">
        <f>+VLOOKUP(A769,'Reuters data'!$E$3:$G$1048576,3,TRUE)</f>
        <v>111.24706422018342</v>
      </c>
      <c r="F769" s="2">
        <f>+VLOOKUP(A769,'Reuters data'!$Q$4:$R$1048576,2,TRUE)</f>
        <v>87.65</v>
      </c>
      <c r="G769">
        <f>+VLOOKUP(A769,'Reuters data'!$U$4:$V$1048576,2,TRUE)</f>
        <v>4.0599999999999996</v>
      </c>
      <c r="H769">
        <f>+VLOOKUP(A769,'Reuters data'!$Y$4:$Z$1048576,2,TRUE)</f>
        <v>25.85</v>
      </c>
    </row>
    <row r="770" spans="1:8" x14ac:dyDescent="0.3">
      <c r="A770" s="1">
        <f>+'Reuters data'!B771</f>
        <v>41312</v>
      </c>
      <c r="B770" s="3">
        <f t="shared" si="11"/>
        <v>2</v>
      </c>
      <c r="C770">
        <f>+'Reuters data'!C771</f>
        <v>53.5</v>
      </c>
      <c r="D770">
        <f>+VLOOKUP(A770,'Reuters data'!$E$3:$F$1048576,2,TRUE)/VLOOKUP(Train_Data!A770,'Reuters data'!$M$3:$N$1048576,2)</f>
        <v>87.518662287249924</v>
      </c>
      <c r="E770">
        <f>+VLOOKUP(A770,'Reuters data'!$E$3:$G$1048576,3,TRUE)</f>
        <v>111.28513761467883</v>
      </c>
      <c r="F770" s="2">
        <f>+VLOOKUP(A770,'Reuters data'!$Q$4:$R$1048576,2,TRUE)</f>
        <v>88.8</v>
      </c>
      <c r="G770">
        <f>+VLOOKUP(A770,'Reuters data'!$U$4:$V$1048576,2,TRUE)</f>
        <v>4.09</v>
      </c>
      <c r="H770">
        <f>+VLOOKUP(A770,'Reuters data'!$Y$4:$Z$1048576,2,TRUE)</f>
        <v>26.15</v>
      </c>
    </row>
    <row r="771" spans="1:8" x14ac:dyDescent="0.3">
      <c r="A771" s="1">
        <f>+'Reuters data'!B772</f>
        <v>41313</v>
      </c>
      <c r="B771" s="3">
        <f t="shared" si="11"/>
        <v>2</v>
      </c>
      <c r="C771">
        <f>+'Reuters data'!C772</f>
        <v>52.86</v>
      </c>
      <c r="D771">
        <f>+VLOOKUP(A771,'Reuters data'!$E$3:$F$1048576,2,TRUE)/VLOOKUP(Train_Data!A771,'Reuters data'!$M$3:$N$1048576,2)</f>
        <v>88.977026116889917</v>
      </c>
      <c r="E771">
        <f>+VLOOKUP(A771,'Reuters data'!$E$3:$G$1048576,3,TRUE)</f>
        <v>111.33477064220176</v>
      </c>
      <c r="F771" s="2">
        <f>+VLOOKUP(A771,'Reuters data'!$Q$4:$R$1048576,2,TRUE)</f>
        <v>90.1</v>
      </c>
      <c r="G771">
        <f>+VLOOKUP(A771,'Reuters data'!$U$4:$V$1048576,2,TRUE)</f>
        <v>4.43</v>
      </c>
      <c r="H771">
        <f>+VLOOKUP(A771,'Reuters data'!$Y$4:$Z$1048576,2,TRUE)</f>
        <v>26.4</v>
      </c>
    </row>
    <row r="772" spans="1:8" x14ac:dyDescent="0.3">
      <c r="A772" s="1">
        <f>+'Reuters data'!B773</f>
        <v>41314</v>
      </c>
      <c r="B772" s="3">
        <f t="shared" ref="B772:B835" si="12">+MONTH(A772)</f>
        <v>2</v>
      </c>
      <c r="C772">
        <f>+'Reuters data'!C773</f>
        <v>52.29</v>
      </c>
      <c r="D772">
        <f>+VLOOKUP(A772,'Reuters data'!$E$3:$F$1048576,2,TRUE)/VLOOKUP(Train_Data!A772,'Reuters data'!$M$3:$N$1048576,2)</f>
        <v>88.977026116889917</v>
      </c>
      <c r="E772">
        <f>+VLOOKUP(A772,'Reuters data'!$E$3:$G$1048576,3,TRUE)</f>
        <v>111.33477064220176</v>
      </c>
      <c r="F772" s="2">
        <f>+VLOOKUP(A772,'Reuters data'!$Q$4:$R$1048576,2,TRUE)</f>
        <v>90.1</v>
      </c>
      <c r="G772">
        <f>+VLOOKUP(A772,'Reuters data'!$U$4:$V$1048576,2,TRUE)</f>
        <v>4.43</v>
      </c>
      <c r="H772">
        <f>+VLOOKUP(A772,'Reuters data'!$Y$4:$Z$1048576,2,TRUE)</f>
        <v>26.4</v>
      </c>
    </row>
    <row r="773" spans="1:8" x14ac:dyDescent="0.3">
      <c r="A773" s="1">
        <f>+'Reuters data'!B774</f>
        <v>41315</v>
      </c>
      <c r="B773" s="3">
        <f t="shared" si="12"/>
        <v>2</v>
      </c>
      <c r="C773">
        <f>+'Reuters data'!C774</f>
        <v>51.74</v>
      </c>
      <c r="D773">
        <f>+VLOOKUP(A773,'Reuters data'!$E$3:$F$1048576,2,TRUE)/VLOOKUP(Train_Data!A773,'Reuters data'!$M$3:$N$1048576,2)</f>
        <v>88.977026116889917</v>
      </c>
      <c r="E773">
        <f>+VLOOKUP(A773,'Reuters data'!$E$3:$G$1048576,3,TRUE)</f>
        <v>111.33477064220176</v>
      </c>
      <c r="F773" s="2">
        <f>+VLOOKUP(A773,'Reuters data'!$Q$4:$R$1048576,2,TRUE)</f>
        <v>90.1</v>
      </c>
      <c r="G773">
        <f>+VLOOKUP(A773,'Reuters data'!$U$4:$V$1048576,2,TRUE)</f>
        <v>4.43</v>
      </c>
      <c r="H773">
        <f>+VLOOKUP(A773,'Reuters data'!$Y$4:$Z$1048576,2,TRUE)</f>
        <v>26.4</v>
      </c>
    </row>
    <row r="774" spans="1:8" x14ac:dyDescent="0.3">
      <c r="A774" s="1">
        <f>+'Reuters data'!B775</f>
        <v>41316</v>
      </c>
      <c r="B774" s="3">
        <f t="shared" si="12"/>
        <v>2</v>
      </c>
      <c r="C774">
        <f>+'Reuters data'!C775</f>
        <v>51.02</v>
      </c>
      <c r="D774">
        <f>+VLOOKUP(A774,'Reuters data'!$E$3:$F$1048576,2,TRUE)/VLOOKUP(Train_Data!A774,'Reuters data'!$M$3:$N$1048576,2)</f>
        <v>88.117260927942709</v>
      </c>
      <c r="E774">
        <f>+VLOOKUP(A774,'Reuters data'!$E$3:$G$1048576,3,TRUE)</f>
        <v>111.37036697247699</v>
      </c>
      <c r="F774" s="2">
        <f>+VLOOKUP(A774,'Reuters data'!$Q$4:$R$1048576,2,TRUE)</f>
        <v>89.85</v>
      </c>
      <c r="G774">
        <f>+VLOOKUP(A774,'Reuters data'!$U$4:$V$1048576,2,TRUE)</f>
        <v>4.3600000000000003</v>
      </c>
      <c r="H774">
        <f>+VLOOKUP(A774,'Reuters data'!$Y$4:$Z$1048576,2,TRUE)</f>
        <v>26.15</v>
      </c>
    </row>
    <row r="775" spans="1:8" x14ac:dyDescent="0.3">
      <c r="A775" s="1">
        <f>+'Reuters data'!B776</f>
        <v>41317</v>
      </c>
      <c r="B775" s="3">
        <f t="shared" si="12"/>
        <v>2</v>
      </c>
      <c r="C775">
        <f>+'Reuters data'!C776</f>
        <v>50.29</v>
      </c>
      <c r="D775">
        <f>+VLOOKUP(A775,'Reuters data'!$E$3:$F$1048576,2,TRUE)/VLOOKUP(Train_Data!A775,'Reuters data'!$M$3:$N$1048576,2)</f>
        <v>88.203374711960166</v>
      </c>
      <c r="E775">
        <f>+VLOOKUP(A775,'Reuters data'!$E$3:$G$1048576,3,TRUE)</f>
        <v>111.40568807339443</v>
      </c>
      <c r="F775" s="2">
        <f>+VLOOKUP(A775,'Reuters data'!$Q$4:$R$1048576,2,TRUE)</f>
        <v>89.55</v>
      </c>
      <c r="G775">
        <f>+VLOOKUP(A775,'Reuters data'!$U$4:$V$1048576,2,TRUE)</f>
        <v>4.46</v>
      </c>
      <c r="H775">
        <f>+VLOOKUP(A775,'Reuters data'!$Y$4:$Z$1048576,2,TRUE)</f>
        <v>26.7</v>
      </c>
    </row>
    <row r="776" spans="1:8" x14ac:dyDescent="0.3">
      <c r="A776" s="1">
        <f>+'Reuters data'!B777</f>
        <v>41318</v>
      </c>
      <c r="B776" s="3">
        <f t="shared" si="12"/>
        <v>2</v>
      </c>
      <c r="C776">
        <f>+'Reuters data'!C777</f>
        <v>49.53</v>
      </c>
      <c r="D776">
        <f>+VLOOKUP(A776,'Reuters data'!$E$3:$F$1048576,2,TRUE)/VLOOKUP(Train_Data!A776,'Reuters data'!$M$3:$N$1048576,2)</f>
        <v>88.247974429495287</v>
      </c>
      <c r="E776">
        <f>+VLOOKUP(A776,'Reuters data'!$E$3:$G$1048576,3,TRUE)</f>
        <v>111.43614678899075</v>
      </c>
      <c r="F776" s="2">
        <f>+VLOOKUP(A776,'Reuters data'!$Q$4:$R$1048576,2,TRUE)</f>
        <v>89.55</v>
      </c>
      <c r="G776">
        <f>+VLOOKUP(A776,'Reuters data'!$U$4:$V$1048576,2,TRUE)</f>
        <v>5.0999999999999996</v>
      </c>
      <c r="H776">
        <f>+VLOOKUP(A776,'Reuters data'!$Y$4:$Z$1048576,2,TRUE)</f>
        <v>26.4</v>
      </c>
    </row>
    <row r="777" spans="1:8" x14ac:dyDescent="0.3">
      <c r="A777" s="1">
        <f>+'Reuters data'!B778</f>
        <v>41319</v>
      </c>
      <c r="B777" s="3">
        <f t="shared" si="12"/>
        <v>2</v>
      </c>
      <c r="C777">
        <f>+'Reuters data'!C778</f>
        <v>48.84</v>
      </c>
      <c r="D777">
        <f>+VLOOKUP(A777,'Reuters data'!$E$3:$F$1048576,2,TRUE)/VLOOKUP(Train_Data!A777,'Reuters data'!$M$3:$N$1048576,2)</f>
        <v>88.323353293413163</v>
      </c>
      <c r="E777">
        <f>+VLOOKUP(A777,'Reuters data'!$E$3:$G$1048576,3,TRUE)</f>
        <v>111.45486238532104</v>
      </c>
      <c r="F777" s="2">
        <f>+VLOOKUP(A777,'Reuters data'!$Q$4:$R$1048576,2,TRUE)</f>
        <v>88.05</v>
      </c>
      <c r="G777">
        <f>+VLOOKUP(A777,'Reuters data'!$U$4:$V$1048576,2,TRUE)</f>
        <v>5.12</v>
      </c>
      <c r="H777">
        <f>+VLOOKUP(A777,'Reuters data'!$Y$4:$Z$1048576,2,TRUE)</f>
        <v>26.5</v>
      </c>
    </row>
    <row r="778" spans="1:8" x14ac:dyDescent="0.3">
      <c r="A778" s="1">
        <f>+'Reuters data'!B779</f>
        <v>41320</v>
      </c>
      <c r="B778" s="3">
        <f t="shared" si="12"/>
        <v>2</v>
      </c>
      <c r="C778">
        <f>+'Reuters data'!C779</f>
        <v>48.28</v>
      </c>
      <c r="D778">
        <f>+VLOOKUP(A778,'Reuters data'!$E$3:$F$1048576,2,TRUE)/VLOOKUP(Train_Data!A778,'Reuters data'!$M$3:$N$1048576,2)</f>
        <v>88.055680287382117</v>
      </c>
      <c r="E778">
        <f>+VLOOKUP(A778,'Reuters data'!$E$3:$G$1048576,3,TRUE)</f>
        <v>111.46183486238526</v>
      </c>
      <c r="F778" s="2">
        <f>+VLOOKUP(A778,'Reuters data'!$Q$4:$R$1048576,2,TRUE)</f>
        <v>87.85</v>
      </c>
      <c r="G778">
        <f>+VLOOKUP(A778,'Reuters data'!$U$4:$V$1048576,2,TRUE)</f>
        <v>5.0599999999999996</v>
      </c>
      <c r="H778">
        <f>+VLOOKUP(A778,'Reuters data'!$Y$4:$Z$1048576,2,TRUE)</f>
        <v>26.1</v>
      </c>
    </row>
    <row r="779" spans="1:8" x14ac:dyDescent="0.3">
      <c r="A779" s="1">
        <f>+'Reuters data'!B780</f>
        <v>41321</v>
      </c>
      <c r="B779" s="3">
        <f t="shared" si="12"/>
        <v>2</v>
      </c>
      <c r="C779">
        <f>+'Reuters data'!C780</f>
        <v>47.87</v>
      </c>
      <c r="D779">
        <f>+VLOOKUP(A779,'Reuters data'!$E$3:$F$1048576,2,TRUE)/VLOOKUP(Train_Data!A779,'Reuters data'!$M$3:$N$1048576,2)</f>
        <v>88.055680287382117</v>
      </c>
      <c r="E779">
        <f>+VLOOKUP(A779,'Reuters data'!$E$3:$G$1048576,3,TRUE)</f>
        <v>111.46183486238526</v>
      </c>
      <c r="F779" s="2">
        <f>+VLOOKUP(A779,'Reuters data'!$Q$4:$R$1048576,2,TRUE)</f>
        <v>87.85</v>
      </c>
      <c r="G779">
        <f>+VLOOKUP(A779,'Reuters data'!$U$4:$V$1048576,2,TRUE)</f>
        <v>5.0599999999999996</v>
      </c>
      <c r="H779">
        <f>+VLOOKUP(A779,'Reuters data'!$Y$4:$Z$1048576,2,TRUE)</f>
        <v>26.1</v>
      </c>
    </row>
    <row r="780" spans="1:8" x14ac:dyDescent="0.3">
      <c r="A780" s="1">
        <f>+'Reuters data'!B781</f>
        <v>41322</v>
      </c>
      <c r="B780" s="3">
        <f t="shared" si="12"/>
        <v>2</v>
      </c>
      <c r="C780">
        <f>+'Reuters data'!C781</f>
        <v>47.55</v>
      </c>
      <c r="D780">
        <f>+VLOOKUP(A780,'Reuters data'!$E$3:$F$1048576,2,TRUE)/VLOOKUP(Train_Data!A780,'Reuters data'!$M$3:$N$1048576,2)</f>
        <v>88.055680287382117</v>
      </c>
      <c r="E780">
        <f>+VLOOKUP(A780,'Reuters data'!$E$3:$G$1048576,3,TRUE)</f>
        <v>111.46183486238526</v>
      </c>
      <c r="F780" s="2">
        <f>+VLOOKUP(A780,'Reuters data'!$Q$4:$R$1048576,2,TRUE)</f>
        <v>87.85</v>
      </c>
      <c r="G780">
        <f>+VLOOKUP(A780,'Reuters data'!$U$4:$V$1048576,2,TRUE)</f>
        <v>5.0599999999999996</v>
      </c>
      <c r="H780">
        <f>+VLOOKUP(A780,'Reuters data'!$Y$4:$Z$1048576,2,TRUE)</f>
        <v>26.1</v>
      </c>
    </row>
    <row r="781" spans="1:8" x14ac:dyDescent="0.3">
      <c r="A781" s="1">
        <f>+'Reuters data'!B782</f>
        <v>41323</v>
      </c>
      <c r="B781" s="3">
        <f t="shared" si="12"/>
        <v>2</v>
      </c>
      <c r="C781">
        <f>+'Reuters data'!C782</f>
        <v>46.98</v>
      </c>
      <c r="D781">
        <f>+VLOOKUP(A781,'Reuters data'!$E$3:$F$1048576,2,TRUE)/VLOOKUP(Train_Data!A781,'Reuters data'!$M$3:$N$1048576,2)</f>
        <v>87.91850797693057</v>
      </c>
      <c r="E781">
        <f>+VLOOKUP(A781,'Reuters data'!$E$3:$G$1048576,3,TRUE)</f>
        <v>111.46844036697239</v>
      </c>
      <c r="F781" s="2">
        <f>+VLOOKUP(A781,'Reuters data'!$Q$4:$R$1048576,2,TRUE)</f>
        <v>88.7</v>
      </c>
      <c r="G781">
        <f>+VLOOKUP(A781,'Reuters data'!$U$4:$V$1048576,2,TRUE)</f>
        <v>4.99</v>
      </c>
      <c r="H781">
        <f>+VLOOKUP(A781,'Reuters data'!$Y$4:$Z$1048576,2,TRUE)</f>
        <v>25.8</v>
      </c>
    </row>
    <row r="782" spans="1:8" x14ac:dyDescent="0.3">
      <c r="A782" s="1">
        <f>+'Reuters data'!B783</f>
        <v>41324</v>
      </c>
      <c r="B782" s="3">
        <f t="shared" si="12"/>
        <v>2</v>
      </c>
      <c r="C782">
        <f>+'Reuters data'!C783</f>
        <v>46.59</v>
      </c>
      <c r="D782">
        <f>+VLOOKUP(A782,'Reuters data'!$E$3:$F$1048576,2,TRUE)/VLOOKUP(Train_Data!A782,'Reuters data'!$M$3:$N$1048576,2)</f>
        <v>87.793216793665025</v>
      </c>
      <c r="E782">
        <f>+VLOOKUP(A782,'Reuters data'!$E$3:$G$1048576,3,TRUE)</f>
        <v>111.50266055045864</v>
      </c>
      <c r="F782" s="2">
        <f>+VLOOKUP(A782,'Reuters data'!$Q$4:$R$1048576,2,TRUE)</f>
        <v>89.65</v>
      </c>
      <c r="G782">
        <f>+VLOOKUP(A782,'Reuters data'!$U$4:$V$1048576,2,TRUE)</f>
        <v>4.5599999999999996</v>
      </c>
      <c r="H782">
        <f>+VLOOKUP(A782,'Reuters data'!$Y$4:$Z$1048576,2,TRUE)</f>
        <v>25.7</v>
      </c>
    </row>
    <row r="783" spans="1:8" x14ac:dyDescent="0.3">
      <c r="A783" s="1">
        <f>+'Reuters data'!B784</f>
        <v>41325</v>
      </c>
      <c r="B783" s="3">
        <f t="shared" si="12"/>
        <v>2</v>
      </c>
      <c r="C783">
        <f>+'Reuters data'!C784</f>
        <v>45.93</v>
      </c>
      <c r="D783">
        <f>+VLOOKUP(A783,'Reuters data'!$E$3:$F$1048576,2,TRUE)/VLOOKUP(Train_Data!A783,'Reuters data'!$M$3:$N$1048576,2)</f>
        <v>87.048192771084331</v>
      </c>
      <c r="E783">
        <f>+VLOOKUP(A783,'Reuters data'!$E$3:$G$1048576,3,TRUE)</f>
        <v>111.53541284403664</v>
      </c>
      <c r="F783" s="2">
        <f>+VLOOKUP(A783,'Reuters data'!$Q$4:$R$1048576,2,TRUE)</f>
        <v>90.25</v>
      </c>
      <c r="G783">
        <f>+VLOOKUP(A783,'Reuters data'!$U$4:$V$1048576,2,TRUE)</f>
        <v>4.8600000000000003</v>
      </c>
      <c r="H783">
        <f>+VLOOKUP(A783,'Reuters data'!$Y$4:$Z$1048576,2,TRUE)</f>
        <v>25.4</v>
      </c>
    </row>
    <row r="784" spans="1:8" x14ac:dyDescent="0.3">
      <c r="A784" s="1">
        <f>+'Reuters data'!B785</f>
        <v>41326</v>
      </c>
      <c r="B784" s="3">
        <f t="shared" si="12"/>
        <v>2</v>
      </c>
      <c r="C784">
        <f>+'Reuters data'!C785</f>
        <v>45.17</v>
      </c>
      <c r="D784">
        <f>+VLOOKUP(A784,'Reuters data'!$E$3:$F$1048576,2,TRUE)/VLOOKUP(Train_Data!A784,'Reuters data'!$M$3:$N$1048576,2)</f>
        <v>86.085835608128605</v>
      </c>
      <c r="E784">
        <f>+VLOOKUP(A784,'Reuters data'!$E$3:$G$1048576,3,TRUE)</f>
        <v>111.58440366972472</v>
      </c>
      <c r="F784" s="2">
        <f>+VLOOKUP(A784,'Reuters data'!$Q$4:$R$1048576,2,TRUE)</f>
        <v>90.1</v>
      </c>
      <c r="G784">
        <f>+VLOOKUP(A784,'Reuters data'!$U$4:$V$1048576,2,TRUE)</f>
        <v>5.17</v>
      </c>
      <c r="H784">
        <f>+VLOOKUP(A784,'Reuters data'!$Y$4:$Z$1048576,2,TRUE)</f>
        <v>26.7</v>
      </c>
    </row>
    <row r="785" spans="1:8" x14ac:dyDescent="0.3">
      <c r="A785" s="1">
        <f>+'Reuters data'!B786</f>
        <v>41327</v>
      </c>
      <c r="B785" s="3">
        <f t="shared" si="12"/>
        <v>2</v>
      </c>
      <c r="C785">
        <f>+'Reuters data'!C786</f>
        <v>44.38</v>
      </c>
      <c r="D785">
        <f>+VLOOKUP(A785,'Reuters data'!$E$3:$F$1048576,2,TRUE)/VLOOKUP(Train_Data!A785,'Reuters data'!$M$3:$N$1048576,2)</f>
        <v>86.518046709129507</v>
      </c>
      <c r="E785">
        <f>+VLOOKUP(A785,'Reuters data'!$E$3:$G$1048576,3,TRUE)</f>
        <v>111.62174311926603</v>
      </c>
      <c r="F785" s="2">
        <f>+VLOOKUP(A785,'Reuters data'!$Q$4:$R$1048576,2,TRUE)</f>
        <v>89.35</v>
      </c>
      <c r="G785">
        <f>+VLOOKUP(A785,'Reuters data'!$U$4:$V$1048576,2,TRUE)</f>
        <v>5.07</v>
      </c>
      <c r="H785">
        <f>+VLOOKUP(A785,'Reuters data'!$Y$4:$Z$1048576,2,TRUE)</f>
        <v>27.2</v>
      </c>
    </row>
    <row r="786" spans="1:8" x14ac:dyDescent="0.3">
      <c r="A786" s="1">
        <f>+'Reuters data'!B787</f>
        <v>41328</v>
      </c>
      <c r="B786" s="3">
        <f t="shared" si="12"/>
        <v>2</v>
      </c>
      <c r="C786">
        <f>+'Reuters data'!C787</f>
        <v>43.7</v>
      </c>
      <c r="D786">
        <f>+VLOOKUP(A786,'Reuters data'!$E$3:$F$1048576,2,TRUE)/VLOOKUP(Train_Data!A786,'Reuters data'!$M$3:$N$1048576,2)</f>
        <v>86.518046709129507</v>
      </c>
      <c r="E786">
        <f>+VLOOKUP(A786,'Reuters data'!$E$3:$G$1048576,3,TRUE)</f>
        <v>111.62174311926603</v>
      </c>
      <c r="F786" s="2">
        <f>+VLOOKUP(A786,'Reuters data'!$Q$4:$R$1048576,2,TRUE)</f>
        <v>89.35</v>
      </c>
      <c r="G786">
        <f>+VLOOKUP(A786,'Reuters data'!$U$4:$V$1048576,2,TRUE)</f>
        <v>5.07</v>
      </c>
      <c r="H786">
        <f>+VLOOKUP(A786,'Reuters data'!$Y$4:$Z$1048576,2,TRUE)</f>
        <v>27.2</v>
      </c>
    </row>
    <row r="787" spans="1:8" x14ac:dyDescent="0.3">
      <c r="A787" s="1">
        <f>+'Reuters data'!B788</f>
        <v>41329</v>
      </c>
      <c r="B787" s="3">
        <f t="shared" si="12"/>
        <v>2</v>
      </c>
      <c r="C787">
        <f>+'Reuters data'!C788</f>
        <v>43.05</v>
      </c>
      <c r="D787">
        <f>+VLOOKUP(A787,'Reuters data'!$E$3:$F$1048576,2,TRUE)/VLOOKUP(Train_Data!A787,'Reuters data'!$M$3:$N$1048576,2)</f>
        <v>86.518046709129507</v>
      </c>
      <c r="E787">
        <f>+VLOOKUP(A787,'Reuters data'!$E$3:$G$1048576,3,TRUE)</f>
        <v>111.62174311926603</v>
      </c>
      <c r="F787" s="2">
        <f>+VLOOKUP(A787,'Reuters data'!$Q$4:$R$1048576,2,TRUE)</f>
        <v>89.35</v>
      </c>
      <c r="G787">
        <f>+VLOOKUP(A787,'Reuters data'!$U$4:$V$1048576,2,TRUE)</f>
        <v>5.07</v>
      </c>
      <c r="H787">
        <f>+VLOOKUP(A787,'Reuters data'!$Y$4:$Z$1048576,2,TRUE)</f>
        <v>27.2</v>
      </c>
    </row>
    <row r="788" spans="1:8" x14ac:dyDescent="0.3">
      <c r="A788" s="1">
        <f>+'Reuters data'!B789</f>
        <v>41330</v>
      </c>
      <c r="B788" s="3">
        <f t="shared" si="12"/>
        <v>2</v>
      </c>
      <c r="C788">
        <f>+'Reuters data'!C789</f>
        <v>42.33</v>
      </c>
      <c r="D788">
        <f>+VLOOKUP(A788,'Reuters data'!$E$3:$F$1048576,2,TRUE)/VLOOKUP(Train_Data!A788,'Reuters data'!$M$3:$N$1048576,2)</f>
        <v>87.612922982697896</v>
      </c>
      <c r="E788">
        <f>+VLOOKUP(A788,'Reuters data'!$E$3:$G$1048576,3,TRUE)</f>
        <v>111.64944954128438</v>
      </c>
      <c r="F788" s="2">
        <f>+VLOOKUP(A788,'Reuters data'!$Q$4:$R$1048576,2,TRUE)</f>
        <v>89.25</v>
      </c>
      <c r="G788">
        <f>+VLOOKUP(A788,'Reuters data'!$U$4:$V$1048576,2,TRUE)</f>
        <v>4.47</v>
      </c>
      <c r="H788">
        <f>+VLOOKUP(A788,'Reuters data'!$Y$4:$Z$1048576,2,TRUE)</f>
        <v>27.9</v>
      </c>
    </row>
    <row r="789" spans="1:8" x14ac:dyDescent="0.3">
      <c r="A789" s="1">
        <f>+'Reuters data'!B790</f>
        <v>41331</v>
      </c>
      <c r="B789" s="3">
        <f t="shared" si="12"/>
        <v>2</v>
      </c>
      <c r="C789">
        <f>+'Reuters data'!C790</f>
        <v>41.68</v>
      </c>
      <c r="D789">
        <f>+VLOOKUP(A789,'Reuters data'!$E$3:$F$1048576,2,TRUE)/VLOOKUP(Train_Data!A789,'Reuters data'!$M$3:$N$1048576,2)</f>
        <v>86.295076946635007</v>
      </c>
      <c r="E789">
        <f>+VLOOKUP(A789,'Reuters data'!$E$3:$G$1048576,3,TRUE)</f>
        <v>111.67605504587151</v>
      </c>
      <c r="F789" s="2">
        <f>+VLOOKUP(A789,'Reuters data'!$Q$4:$R$1048576,2,TRUE)</f>
        <v>89.35</v>
      </c>
      <c r="G789">
        <f>+VLOOKUP(A789,'Reuters data'!$U$4:$V$1048576,2,TRUE)</f>
        <v>4.2</v>
      </c>
      <c r="H789">
        <f>+VLOOKUP(A789,'Reuters data'!$Y$4:$Z$1048576,2,TRUE)</f>
        <v>26.8</v>
      </c>
    </row>
    <row r="790" spans="1:8" x14ac:dyDescent="0.3">
      <c r="A790" s="1">
        <f>+'Reuters data'!B791</f>
        <v>41332</v>
      </c>
      <c r="B790" s="3">
        <f t="shared" si="12"/>
        <v>2</v>
      </c>
      <c r="C790">
        <f>+'Reuters data'!C791</f>
        <v>41.06</v>
      </c>
      <c r="D790">
        <f>+VLOOKUP(A790,'Reuters data'!$E$3:$F$1048576,2,TRUE)/VLOOKUP(Train_Data!A790,'Reuters data'!$M$3:$N$1048576,2)</f>
        <v>85.149946719439797</v>
      </c>
      <c r="E790">
        <f>+VLOOKUP(A790,'Reuters data'!$E$3:$G$1048576,3,TRUE)</f>
        <v>111.68908256880731</v>
      </c>
      <c r="F790" s="2">
        <f>+VLOOKUP(A790,'Reuters data'!$Q$4:$R$1048576,2,TRUE)</f>
        <v>89.15</v>
      </c>
      <c r="G790">
        <f>+VLOOKUP(A790,'Reuters data'!$U$4:$V$1048576,2,TRUE)</f>
        <v>4.37</v>
      </c>
      <c r="H790">
        <f>+VLOOKUP(A790,'Reuters data'!$Y$4:$Z$1048576,2,TRUE)</f>
        <v>26.8</v>
      </c>
    </row>
    <row r="791" spans="1:8" x14ac:dyDescent="0.3">
      <c r="A791" s="1">
        <f>+'Reuters data'!B792</f>
        <v>41333</v>
      </c>
      <c r="B791" s="3">
        <f t="shared" si="12"/>
        <v>2</v>
      </c>
      <c r="C791">
        <f>+'Reuters data'!C792</f>
        <v>40.51</v>
      </c>
      <c r="D791">
        <f>+VLOOKUP(A791,'Reuters data'!$E$3:$F$1048576,2,TRUE)/VLOOKUP(Train_Data!A791,'Reuters data'!$M$3:$N$1048576,2)</f>
        <v>85.309436274509792</v>
      </c>
      <c r="E791">
        <f>+VLOOKUP(A791,'Reuters data'!$E$3:$G$1048576,3,TRUE)</f>
        <v>111.70137614678896</v>
      </c>
      <c r="F791" s="2">
        <f>+VLOOKUP(A791,'Reuters data'!$Q$4:$R$1048576,2,TRUE)</f>
        <v>90.5</v>
      </c>
      <c r="G791">
        <f>+VLOOKUP(A791,'Reuters data'!$U$4:$V$1048576,2,TRUE)</f>
        <v>4.8</v>
      </c>
      <c r="H791">
        <f>+VLOOKUP(A791,'Reuters data'!$Y$4:$Z$1048576,2,TRUE)</f>
        <v>26.3</v>
      </c>
    </row>
    <row r="792" spans="1:8" x14ac:dyDescent="0.3">
      <c r="A792" s="1">
        <f>+'Reuters data'!B793</f>
        <v>41334</v>
      </c>
      <c r="B792" s="3">
        <f t="shared" si="12"/>
        <v>3</v>
      </c>
      <c r="C792">
        <f>+'Reuters data'!C793</f>
        <v>40.04</v>
      </c>
      <c r="D792">
        <f>+VLOOKUP(A792,'Reuters data'!$E$3:$F$1048576,2,TRUE)/VLOOKUP(Train_Data!A792,'Reuters data'!$M$3:$N$1048576,2)</f>
        <v>84.792626728110605</v>
      </c>
      <c r="E792">
        <f>+VLOOKUP(A792,'Reuters data'!$E$3:$G$1048576,3,TRUE)</f>
        <v>111.68660550458713</v>
      </c>
      <c r="F792" s="2">
        <f>+VLOOKUP(A792,'Reuters data'!$Q$4:$R$1048576,2,TRUE)</f>
        <v>87.9</v>
      </c>
      <c r="G792">
        <f>+VLOOKUP(A792,'Reuters data'!$U$4:$V$1048576,2,TRUE)</f>
        <v>4.57</v>
      </c>
      <c r="H792">
        <f>+VLOOKUP(A792,'Reuters data'!$Y$4:$Z$1048576,2,TRUE)</f>
        <v>26.6</v>
      </c>
    </row>
    <row r="793" spans="1:8" x14ac:dyDescent="0.3">
      <c r="A793" s="1">
        <f>+'Reuters data'!B794</f>
        <v>41335</v>
      </c>
      <c r="B793" s="3">
        <f t="shared" si="12"/>
        <v>3</v>
      </c>
      <c r="C793">
        <f>+'Reuters data'!C794</f>
        <v>39.68</v>
      </c>
      <c r="D793">
        <f>+VLOOKUP(A793,'Reuters data'!$E$3:$F$1048576,2,TRUE)/VLOOKUP(Train_Data!A793,'Reuters data'!$M$3:$N$1048576,2)</f>
        <v>84.792626728110605</v>
      </c>
      <c r="E793">
        <f>+VLOOKUP(A793,'Reuters data'!$E$3:$G$1048576,3,TRUE)</f>
        <v>111.68660550458713</v>
      </c>
      <c r="F793" s="2">
        <f>+VLOOKUP(A793,'Reuters data'!$Q$4:$R$1048576,2,TRUE)</f>
        <v>87.9</v>
      </c>
      <c r="G793">
        <f>+VLOOKUP(A793,'Reuters data'!$U$4:$V$1048576,2,TRUE)</f>
        <v>4.57</v>
      </c>
      <c r="H793">
        <f>+VLOOKUP(A793,'Reuters data'!$Y$4:$Z$1048576,2,TRUE)</f>
        <v>26.6</v>
      </c>
    </row>
    <row r="794" spans="1:8" x14ac:dyDescent="0.3">
      <c r="A794" s="1">
        <f>+'Reuters data'!B795</f>
        <v>41336</v>
      </c>
      <c r="B794" s="3">
        <f t="shared" si="12"/>
        <v>3</v>
      </c>
      <c r="C794">
        <f>+'Reuters data'!C795</f>
        <v>39.32</v>
      </c>
      <c r="D794">
        <f>+VLOOKUP(A794,'Reuters data'!$E$3:$F$1048576,2,TRUE)/VLOOKUP(Train_Data!A794,'Reuters data'!$M$3:$N$1048576,2)</f>
        <v>84.792626728110605</v>
      </c>
      <c r="E794">
        <f>+VLOOKUP(A794,'Reuters data'!$E$3:$G$1048576,3,TRUE)</f>
        <v>111.68660550458713</v>
      </c>
      <c r="F794" s="2">
        <f>+VLOOKUP(A794,'Reuters data'!$Q$4:$R$1048576,2,TRUE)</f>
        <v>87.9</v>
      </c>
      <c r="G794">
        <f>+VLOOKUP(A794,'Reuters data'!$U$4:$V$1048576,2,TRUE)</f>
        <v>4.57</v>
      </c>
      <c r="H794">
        <f>+VLOOKUP(A794,'Reuters data'!$Y$4:$Z$1048576,2,TRUE)</f>
        <v>26.6</v>
      </c>
    </row>
    <row r="795" spans="1:8" x14ac:dyDescent="0.3">
      <c r="A795" s="1">
        <f>+'Reuters data'!B796</f>
        <v>41337</v>
      </c>
      <c r="B795" s="3">
        <f t="shared" si="12"/>
        <v>3</v>
      </c>
      <c r="C795">
        <f>+'Reuters data'!C796</f>
        <v>38.9</v>
      </c>
      <c r="D795">
        <f>+VLOOKUP(A795,'Reuters data'!$E$3:$F$1048576,2,TRUE)/VLOOKUP(Train_Data!A795,'Reuters data'!$M$3:$N$1048576,2)</f>
        <v>84.522072936660265</v>
      </c>
      <c r="E795">
        <f>+VLOOKUP(A795,'Reuters data'!$E$3:$G$1048576,3,TRUE)</f>
        <v>111.66550458715595</v>
      </c>
      <c r="F795" s="2">
        <f>+VLOOKUP(A795,'Reuters data'!$Q$4:$R$1048576,2,TRUE)</f>
        <v>86.7</v>
      </c>
      <c r="G795">
        <f>+VLOOKUP(A795,'Reuters data'!$U$4:$V$1048576,2,TRUE)</f>
        <v>4.53</v>
      </c>
      <c r="H795">
        <f>+VLOOKUP(A795,'Reuters data'!$Y$4:$Z$1048576,2,TRUE)</f>
        <v>28.5</v>
      </c>
    </row>
    <row r="796" spans="1:8" x14ac:dyDescent="0.3">
      <c r="A796" s="1">
        <f>+'Reuters data'!B797</f>
        <v>41338</v>
      </c>
      <c r="B796" s="3">
        <f t="shared" si="12"/>
        <v>3</v>
      </c>
      <c r="C796">
        <f>+'Reuters data'!C797</f>
        <v>38.549999999999997</v>
      </c>
      <c r="D796">
        <f>+VLOOKUP(A796,'Reuters data'!$E$3:$F$1048576,2,TRUE)/VLOOKUP(Train_Data!A796,'Reuters data'!$M$3:$N$1048576,2)</f>
        <v>85.524904214559385</v>
      </c>
      <c r="E796">
        <f>+VLOOKUP(A796,'Reuters data'!$E$3:$G$1048576,3,TRUE)</f>
        <v>111.66018348623854</v>
      </c>
      <c r="F796" s="2">
        <f>+VLOOKUP(A796,'Reuters data'!$Q$4:$R$1048576,2,TRUE)</f>
        <v>86.25</v>
      </c>
      <c r="G796">
        <f>+VLOOKUP(A796,'Reuters data'!$U$4:$V$1048576,2,TRUE)</f>
        <v>4.1399999999999997</v>
      </c>
      <c r="H796">
        <f>+VLOOKUP(A796,'Reuters data'!$Y$4:$Z$1048576,2,TRUE)</f>
        <v>27.3</v>
      </c>
    </row>
    <row r="797" spans="1:8" x14ac:dyDescent="0.3">
      <c r="A797" s="1">
        <f>+'Reuters data'!B798</f>
        <v>41339</v>
      </c>
      <c r="B797" s="3">
        <f t="shared" si="12"/>
        <v>3</v>
      </c>
      <c r="C797">
        <f>+'Reuters data'!C798</f>
        <v>38.25</v>
      </c>
      <c r="D797">
        <f>+VLOOKUP(A797,'Reuters data'!$E$3:$F$1048576,2,TRUE)/VLOOKUP(Train_Data!A797,'Reuters data'!$M$3:$N$1048576,2)</f>
        <v>85.661396066332429</v>
      </c>
      <c r="E797">
        <f>+VLOOKUP(A797,'Reuters data'!$E$3:$G$1048576,3,TRUE)</f>
        <v>111.65550458715596</v>
      </c>
      <c r="F797" s="2">
        <f>+VLOOKUP(A797,'Reuters data'!$Q$4:$R$1048576,2,TRUE)</f>
        <v>86.45</v>
      </c>
      <c r="G797">
        <f>+VLOOKUP(A797,'Reuters data'!$U$4:$V$1048576,2,TRUE)</f>
        <v>4.1900000000000004</v>
      </c>
      <c r="H797">
        <f>+VLOOKUP(A797,'Reuters data'!$Y$4:$Z$1048576,2,TRUE)</f>
        <v>27.5</v>
      </c>
    </row>
    <row r="798" spans="1:8" x14ac:dyDescent="0.3">
      <c r="A798" s="1">
        <f>+'Reuters data'!B799</f>
        <v>41340</v>
      </c>
      <c r="B798" s="3">
        <f t="shared" si="12"/>
        <v>3</v>
      </c>
      <c r="C798">
        <f>+'Reuters data'!C799</f>
        <v>38</v>
      </c>
      <c r="D798">
        <f>+VLOOKUP(A798,'Reuters data'!$E$3:$F$1048576,2,TRUE)/VLOOKUP(Train_Data!A798,'Reuters data'!$M$3:$N$1048576,2)</f>
        <v>84.821428571428569</v>
      </c>
      <c r="E798">
        <f>+VLOOKUP(A798,'Reuters data'!$E$3:$G$1048576,3,TRUE)</f>
        <v>111.68284403669725</v>
      </c>
      <c r="F798" s="2">
        <f>+VLOOKUP(A798,'Reuters data'!$Q$4:$R$1048576,2,TRUE)</f>
        <v>86.6</v>
      </c>
      <c r="G798">
        <f>+VLOOKUP(A798,'Reuters data'!$U$4:$V$1048576,2,TRUE)</f>
        <v>4.24</v>
      </c>
      <c r="H798">
        <f>+VLOOKUP(A798,'Reuters data'!$Y$4:$Z$1048576,2,TRUE)</f>
        <v>27.2</v>
      </c>
    </row>
    <row r="799" spans="1:8" x14ac:dyDescent="0.3">
      <c r="A799" s="1">
        <f>+'Reuters data'!B800</f>
        <v>41341</v>
      </c>
      <c r="B799" s="3">
        <f t="shared" si="12"/>
        <v>3</v>
      </c>
      <c r="C799">
        <f>+'Reuters data'!C800</f>
        <v>37.81</v>
      </c>
      <c r="D799">
        <f>+VLOOKUP(A799,'Reuters data'!$E$3:$F$1048576,2,TRUE)/VLOOKUP(Train_Data!A799,'Reuters data'!$M$3:$N$1048576,2)</f>
        <v>85.243002153183625</v>
      </c>
      <c r="E799">
        <f>+VLOOKUP(A799,'Reuters data'!$E$3:$G$1048576,3,TRUE)</f>
        <v>111.66697247706422</v>
      </c>
      <c r="F799" s="2">
        <f>+VLOOKUP(A799,'Reuters data'!$Q$4:$R$1048576,2,TRUE)</f>
        <v>86.1</v>
      </c>
      <c r="G799">
        <f>+VLOOKUP(A799,'Reuters data'!$U$4:$V$1048576,2,TRUE)</f>
        <v>4.18</v>
      </c>
      <c r="H799">
        <f>+VLOOKUP(A799,'Reuters data'!$Y$4:$Z$1048576,2,TRUE)</f>
        <v>27</v>
      </c>
    </row>
    <row r="800" spans="1:8" x14ac:dyDescent="0.3">
      <c r="A800" s="1">
        <f>+'Reuters data'!B801</f>
        <v>41342</v>
      </c>
      <c r="B800" s="3">
        <f t="shared" si="12"/>
        <v>3</v>
      </c>
      <c r="C800">
        <f>+'Reuters data'!C801</f>
        <v>37.659999999999997</v>
      </c>
      <c r="D800">
        <f>+VLOOKUP(A800,'Reuters data'!$E$3:$F$1048576,2,TRUE)/VLOOKUP(Train_Data!A800,'Reuters data'!$M$3:$N$1048576,2)</f>
        <v>85.243002153183625</v>
      </c>
      <c r="E800">
        <f>+VLOOKUP(A800,'Reuters data'!$E$3:$G$1048576,3,TRUE)</f>
        <v>111.66697247706422</v>
      </c>
      <c r="F800" s="2">
        <f>+VLOOKUP(A800,'Reuters data'!$Q$4:$R$1048576,2,TRUE)</f>
        <v>86.1</v>
      </c>
      <c r="G800">
        <f>+VLOOKUP(A800,'Reuters data'!$U$4:$V$1048576,2,TRUE)</f>
        <v>4.18</v>
      </c>
      <c r="H800">
        <f>+VLOOKUP(A800,'Reuters data'!$Y$4:$Z$1048576,2,TRUE)</f>
        <v>27</v>
      </c>
    </row>
    <row r="801" spans="1:8" x14ac:dyDescent="0.3">
      <c r="A801" s="1">
        <f>+'Reuters data'!B802</f>
        <v>41343</v>
      </c>
      <c r="B801" s="3">
        <f t="shared" si="12"/>
        <v>3</v>
      </c>
      <c r="C801">
        <f>+'Reuters data'!C802</f>
        <v>37.47</v>
      </c>
      <c r="D801">
        <f>+VLOOKUP(A801,'Reuters data'!$E$3:$F$1048576,2,TRUE)/VLOOKUP(Train_Data!A801,'Reuters data'!$M$3:$N$1048576,2)</f>
        <v>85.243002153183625</v>
      </c>
      <c r="E801">
        <f>+VLOOKUP(A801,'Reuters data'!$E$3:$G$1048576,3,TRUE)</f>
        <v>111.66697247706422</v>
      </c>
      <c r="F801" s="2">
        <f>+VLOOKUP(A801,'Reuters data'!$Q$4:$R$1048576,2,TRUE)</f>
        <v>86.1</v>
      </c>
      <c r="G801">
        <f>+VLOOKUP(A801,'Reuters data'!$U$4:$V$1048576,2,TRUE)</f>
        <v>4.18</v>
      </c>
      <c r="H801">
        <f>+VLOOKUP(A801,'Reuters data'!$Y$4:$Z$1048576,2,TRUE)</f>
        <v>27</v>
      </c>
    </row>
    <row r="802" spans="1:8" x14ac:dyDescent="0.3">
      <c r="A802" s="1">
        <f>+'Reuters data'!B803</f>
        <v>41344</v>
      </c>
      <c r="B802" s="3">
        <f t="shared" si="12"/>
        <v>3</v>
      </c>
      <c r="C802">
        <f>+'Reuters data'!C803</f>
        <v>37.07</v>
      </c>
      <c r="D802">
        <f>+VLOOKUP(A802,'Reuters data'!$E$3:$F$1048576,2,TRUE)/VLOOKUP(Train_Data!A802,'Reuters data'!$M$3:$N$1048576,2)</f>
        <v>84.505098520279077</v>
      </c>
      <c r="E802">
        <f>+VLOOKUP(A802,'Reuters data'!$E$3:$G$1048576,3,TRUE)</f>
        <v>111.65045871559633</v>
      </c>
      <c r="F802" s="2">
        <f>+VLOOKUP(A802,'Reuters data'!$Q$4:$R$1048576,2,TRUE)</f>
        <v>86.35</v>
      </c>
      <c r="G802">
        <f>+VLOOKUP(A802,'Reuters data'!$U$4:$V$1048576,2,TRUE)</f>
        <v>3.88</v>
      </c>
      <c r="H802">
        <f>+VLOOKUP(A802,'Reuters data'!$Y$4:$Z$1048576,2,TRUE)</f>
        <v>33.5</v>
      </c>
    </row>
    <row r="803" spans="1:8" x14ac:dyDescent="0.3">
      <c r="A803" s="1">
        <f>+'Reuters data'!B804</f>
        <v>41345</v>
      </c>
      <c r="B803" s="3">
        <f t="shared" si="12"/>
        <v>3</v>
      </c>
      <c r="C803">
        <f>+'Reuters data'!C804</f>
        <v>36.549999999999997</v>
      </c>
      <c r="D803">
        <f>+VLOOKUP(A803,'Reuters data'!$E$3:$F$1048576,2,TRUE)/VLOOKUP(Train_Data!A803,'Reuters data'!$M$3:$N$1048576,2)</f>
        <v>84.139042357274406</v>
      </c>
      <c r="E803">
        <f>+VLOOKUP(A803,'Reuters data'!$E$3:$G$1048576,3,TRUE)</f>
        <v>111.6305504587156</v>
      </c>
      <c r="F803" s="2">
        <f>+VLOOKUP(A803,'Reuters data'!$Q$4:$R$1048576,2,TRUE)</f>
        <v>86.15</v>
      </c>
      <c r="G803">
        <f>+VLOOKUP(A803,'Reuters data'!$U$4:$V$1048576,2,TRUE)</f>
        <v>3.66</v>
      </c>
      <c r="H803">
        <f>+VLOOKUP(A803,'Reuters data'!$Y$4:$Z$1048576,2,TRUE)</f>
        <v>36.200000000000003</v>
      </c>
    </row>
    <row r="804" spans="1:8" x14ac:dyDescent="0.3">
      <c r="A804" s="1">
        <f>+'Reuters data'!B805</f>
        <v>41346</v>
      </c>
      <c r="B804" s="3">
        <f t="shared" si="12"/>
        <v>3</v>
      </c>
      <c r="C804">
        <f>+'Reuters data'!C805</f>
        <v>35.96</v>
      </c>
      <c r="D804">
        <f>+VLOOKUP(A804,'Reuters data'!$E$3:$F$1048576,2,TRUE)/VLOOKUP(Train_Data!A804,'Reuters data'!$M$3:$N$1048576,2)</f>
        <v>83.734567901234556</v>
      </c>
      <c r="E804">
        <f>+VLOOKUP(A804,'Reuters data'!$E$3:$G$1048576,3,TRUE)</f>
        <v>111.57568807339452</v>
      </c>
      <c r="F804" s="2">
        <f>+VLOOKUP(A804,'Reuters data'!$Q$4:$R$1048576,2,TRUE)</f>
        <v>85</v>
      </c>
      <c r="G804">
        <f>+VLOOKUP(A804,'Reuters data'!$U$4:$V$1048576,2,TRUE)</f>
        <v>3.45</v>
      </c>
      <c r="H804">
        <f>+VLOOKUP(A804,'Reuters data'!$Y$4:$Z$1048576,2,TRUE)</f>
        <v>33</v>
      </c>
    </row>
    <row r="805" spans="1:8" x14ac:dyDescent="0.3">
      <c r="A805" s="1">
        <f>+'Reuters data'!B806</f>
        <v>41347</v>
      </c>
      <c r="B805" s="3">
        <f t="shared" si="12"/>
        <v>3</v>
      </c>
      <c r="C805">
        <f>+'Reuters data'!C806</f>
        <v>35.340000000000003</v>
      </c>
      <c r="D805">
        <f>+VLOOKUP(A805,'Reuters data'!$E$3:$F$1048576,2,TRUE)/VLOOKUP(Train_Data!A805,'Reuters data'!$M$3:$N$1048576,2)</f>
        <v>84.14334051061212</v>
      </c>
      <c r="E805">
        <f>+VLOOKUP(A805,'Reuters data'!$E$3:$G$1048576,3,TRUE)</f>
        <v>111.53064220183487</v>
      </c>
      <c r="F805" s="2">
        <f>+VLOOKUP(A805,'Reuters data'!$Q$4:$R$1048576,2,TRUE)</f>
        <v>84.85</v>
      </c>
      <c r="G805">
        <f>+VLOOKUP(A805,'Reuters data'!$U$4:$V$1048576,2,TRUE)</f>
        <v>3.63</v>
      </c>
      <c r="H805">
        <f>+VLOOKUP(A805,'Reuters data'!$Y$4:$Z$1048576,2,TRUE)</f>
        <v>29.4</v>
      </c>
    </row>
    <row r="806" spans="1:8" x14ac:dyDescent="0.3">
      <c r="A806" s="1">
        <f>+'Reuters data'!B807</f>
        <v>41348</v>
      </c>
      <c r="B806" s="3">
        <f t="shared" si="12"/>
        <v>3</v>
      </c>
      <c r="C806">
        <f>+'Reuters data'!C807</f>
        <v>34.76</v>
      </c>
      <c r="D806">
        <f>+VLOOKUP(A806,'Reuters data'!$E$3:$F$1048576,2,TRUE)/VLOOKUP(Train_Data!A806,'Reuters data'!$M$3:$N$1048576,2)</f>
        <v>83.998776197032285</v>
      </c>
      <c r="E806">
        <f>+VLOOKUP(A806,'Reuters data'!$E$3:$G$1048576,3,TRUE)</f>
        <v>111.47660550458717</v>
      </c>
      <c r="F806" s="2">
        <f>+VLOOKUP(A806,'Reuters data'!$Q$4:$R$1048576,2,TRUE)</f>
        <v>84.62</v>
      </c>
      <c r="G806">
        <f>+VLOOKUP(A806,'Reuters data'!$U$4:$V$1048576,2,TRUE)</f>
        <v>3.71</v>
      </c>
      <c r="H806">
        <f>+VLOOKUP(A806,'Reuters data'!$Y$4:$Z$1048576,2,TRUE)</f>
        <v>27.8</v>
      </c>
    </row>
    <row r="807" spans="1:8" x14ac:dyDescent="0.3">
      <c r="A807" s="1">
        <f>+'Reuters data'!B808</f>
        <v>41349</v>
      </c>
      <c r="B807" s="3">
        <f t="shared" si="12"/>
        <v>3</v>
      </c>
      <c r="C807">
        <f>+'Reuters data'!C808</f>
        <v>34.340000000000003</v>
      </c>
      <c r="D807">
        <f>+VLOOKUP(A807,'Reuters data'!$E$3:$F$1048576,2,TRUE)/VLOOKUP(Train_Data!A807,'Reuters data'!$M$3:$N$1048576,2)</f>
        <v>83.998776197032285</v>
      </c>
      <c r="E807">
        <f>+VLOOKUP(A807,'Reuters data'!$E$3:$G$1048576,3,TRUE)</f>
        <v>111.47660550458717</v>
      </c>
      <c r="F807" s="2">
        <f>+VLOOKUP(A807,'Reuters data'!$Q$4:$R$1048576,2,TRUE)</f>
        <v>84.62</v>
      </c>
      <c r="G807">
        <f>+VLOOKUP(A807,'Reuters data'!$U$4:$V$1048576,2,TRUE)</f>
        <v>3.71</v>
      </c>
      <c r="H807">
        <f>+VLOOKUP(A807,'Reuters data'!$Y$4:$Z$1048576,2,TRUE)</f>
        <v>27.8</v>
      </c>
    </row>
    <row r="808" spans="1:8" x14ac:dyDescent="0.3">
      <c r="A808" s="1">
        <f>+'Reuters data'!B809</f>
        <v>41350</v>
      </c>
      <c r="B808" s="3">
        <f t="shared" si="12"/>
        <v>3</v>
      </c>
      <c r="C808">
        <f>+'Reuters data'!C809</f>
        <v>33.979999999999997</v>
      </c>
      <c r="D808">
        <f>+VLOOKUP(A808,'Reuters data'!$E$3:$F$1048576,2,TRUE)/VLOOKUP(Train_Data!A808,'Reuters data'!$M$3:$N$1048576,2)</f>
        <v>83.998776197032285</v>
      </c>
      <c r="E808">
        <f>+VLOOKUP(A808,'Reuters data'!$E$3:$G$1048576,3,TRUE)</f>
        <v>111.47660550458717</v>
      </c>
      <c r="F808" s="2">
        <f>+VLOOKUP(A808,'Reuters data'!$Q$4:$R$1048576,2,TRUE)</f>
        <v>84.62</v>
      </c>
      <c r="G808">
        <f>+VLOOKUP(A808,'Reuters data'!$U$4:$V$1048576,2,TRUE)</f>
        <v>3.71</v>
      </c>
      <c r="H808">
        <f>+VLOOKUP(A808,'Reuters data'!$Y$4:$Z$1048576,2,TRUE)</f>
        <v>27.8</v>
      </c>
    </row>
    <row r="809" spans="1:8" x14ac:dyDescent="0.3">
      <c r="A809" s="1">
        <f>+'Reuters data'!B810</f>
        <v>41351</v>
      </c>
      <c r="B809" s="3">
        <f t="shared" si="12"/>
        <v>3</v>
      </c>
      <c r="C809">
        <f>+'Reuters data'!C810</f>
        <v>33.47</v>
      </c>
      <c r="D809">
        <f>+VLOOKUP(A809,'Reuters data'!$E$3:$F$1048576,2,TRUE)/VLOOKUP(Train_Data!A809,'Reuters data'!$M$3:$N$1048576,2)</f>
        <v>84.537594565385206</v>
      </c>
      <c r="E809">
        <f>+VLOOKUP(A809,'Reuters data'!$E$3:$G$1048576,3,TRUE)</f>
        <v>111.42972477064221</v>
      </c>
      <c r="F809" s="2">
        <f>+VLOOKUP(A809,'Reuters data'!$Q$4:$R$1048576,2,TRUE)</f>
        <v>84.25</v>
      </c>
      <c r="G809">
        <f>+VLOOKUP(A809,'Reuters data'!$U$4:$V$1048576,2,TRUE)</f>
        <v>3.48</v>
      </c>
      <c r="H809">
        <f>+VLOOKUP(A809,'Reuters data'!$Y$4:$Z$1048576,2,TRUE)</f>
        <v>30.2</v>
      </c>
    </row>
    <row r="810" spans="1:8" x14ac:dyDescent="0.3">
      <c r="A810" s="1">
        <f>+'Reuters data'!B811</f>
        <v>41352</v>
      </c>
      <c r="B810" s="3">
        <f t="shared" si="12"/>
        <v>3</v>
      </c>
      <c r="C810">
        <f>+'Reuters data'!C811</f>
        <v>33.049999999999997</v>
      </c>
      <c r="D810">
        <f>+VLOOKUP(A810,'Reuters data'!$E$3:$F$1048576,2,TRUE)/VLOOKUP(Train_Data!A810,'Reuters data'!$M$3:$N$1048576,2)</f>
        <v>83.417436534430564</v>
      </c>
      <c r="E810">
        <f>+VLOOKUP(A810,'Reuters data'!$E$3:$G$1048576,3,TRUE)</f>
        <v>111.35311926605505</v>
      </c>
      <c r="F810" s="2">
        <f>+VLOOKUP(A810,'Reuters data'!$Q$4:$R$1048576,2,TRUE)</f>
        <v>89</v>
      </c>
      <c r="G810">
        <f>+VLOOKUP(A810,'Reuters data'!$U$4:$V$1048576,2,TRUE)</f>
        <v>3.45</v>
      </c>
      <c r="H810">
        <f>+VLOOKUP(A810,'Reuters data'!$Y$4:$Z$1048576,2,TRUE)</f>
        <v>32.1</v>
      </c>
    </row>
    <row r="811" spans="1:8" x14ac:dyDescent="0.3">
      <c r="A811" s="1">
        <f>+'Reuters data'!B812</f>
        <v>41353</v>
      </c>
      <c r="B811" s="3">
        <f t="shared" si="12"/>
        <v>3</v>
      </c>
      <c r="C811">
        <f>+'Reuters data'!C812</f>
        <v>32.58</v>
      </c>
      <c r="D811">
        <f>+VLOOKUP(A811,'Reuters data'!$E$3:$F$1048576,2,TRUE)/VLOOKUP(Train_Data!A811,'Reuters data'!$M$3:$N$1048576,2)</f>
        <v>84.070522734302514</v>
      </c>
      <c r="E811">
        <f>+VLOOKUP(A811,'Reuters data'!$E$3:$G$1048576,3,TRUE)</f>
        <v>111.2948623853211</v>
      </c>
      <c r="F811" s="2">
        <f>+VLOOKUP(A811,'Reuters data'!$Q$4:$R$1048576,2,TRUE)</f>
        <v>81.95</v>
      </c>
      <c r="G811">
        <f>+VLOOKUP(A811,'Reuters data'!$U$4:$V$1048576,2,TRUE)</f>
        <v>3.9</v>
      </c>
      <c r="H811">
        <f>+VLOOKUP(A811,'Reuters data'!$Y$4:$Z$1048576,2,TRUE)</f>
        <v>34.6</v>
      </c>
    </row>
    <row r="812" spans="1:8" x14ac:dyDescent="0.3">
      <c r="A812" s="1">
        <f>+'Reuters data'!B813</f>
        <v>41354</v>
      </c>
      <c r="B812" s="3">
        <f t="shared" si="12"/>
        <v>3</v>
      </c>
      <c r="C812">
        <f>+'Reuters data'!C813</f>
        <v>32.19</v>
      </c>
      <c r="D812">
        <f>+VLOOKUP(A812,'Reuters data'!$E$3:$F$1048576,2,TRUE)/VLOOKUP(Train_Data!A812,'Reuters data'!$M$3:$N$1048576,2)</f>
        <v>83.329456462743266</v>
      </c>
      <c r="E812">
        <f>+VLOOKUP(A812,'Reuters data'!$E$3:$G$1048576,3,TRUE)</f>
        <v>111.2421100917431</v>
      </c>
      <c r="F812" s="2">
        <f>+VLOOKUP(A812,'Reuters data'!$Q$4:$R$1048576,2,TRUE)</f>
        <v>80.400000000000006</v>
      </c>
      <c r="G812">
        <f>+VLOOKUP(A812,'Reuters data'!$U$4:$V$1048576,2,TRUE)</f>
        <v>4.3499999999999996</v>
      </c>
      <c r="H812">
        <f>+VLOOKUP(A812,'Reuters data'!$Y$4:$Z$1048576,2,TRUE)</f>
        <v>32.75</v>
      </c>
    </row>
    <row r="813" spans="1:8" x14ac:dyDescent="0.3">
      <c r="A813" s="1">
        <f>+'Reuters data'!B814</f>
        <v>41355</v>
      </c>
      <c r="B813" s="3">
        <f t="shared" si="12"/>
        <v>3</v>
      </c>
      <c r="C813">
        <f>+'Reuters data'!C814</f>
        <v>31.82</v>
      </c>
      <c r="D813">
        <f>+VLOOKUP(A813,'Reuters data'!$E$3:$F$1048576,2,TRUE)/VLOOKUP(Train_Data!A813,'Reuters data'!$M$3:$N$1048576,2)</f>
        <v>82.911051212938006</v>
      </c>
      <c r="E813">
        <f>+VLOOKUP(A813,'Reuters data'!$E$3:$G$1048576,3,TRUE)</f>
        <v>111.19844036697245</v>
      </c>
      <c r="F813" s="2">
        <f>+VLOOKUP(A813,'Reuters data'!$Q$4:$R$1048576,2,TRUE)</f>
        <v>80.599999999999994</v>
      </c>
      <c r="G813">
        <f>+VLOOKUP(A813,'Reuters data'!$U$4:$V$1048576,2,TRUE)</f>
        <v>4.08</v>
      </c>
      <c r="H813">
        <f>+VLOOKUP(A813,'Reuters data'!$Y$4:$Z$1048576,2,TRUE)</f>
        <v>36.5</v>
      </c>
    </row>
    <row r="814" spans="1:8" x14ac:dyDescent="0.3">
      <c r="A814" s="1">
        <f>+'Reuters data'!B815</f>
        <v>41356</v>
      </c>
      <c r="B814" s="3">
        <f t="shared" si="12"/>
        <v>3</v>
      </c>
      <c r="C814">
        <f>+'Reuters data'!C815</f>
        <v>31.45</v>
      </c>
      <c r="D814">
        <f>+VLOOKUP(A814,'Reuters data'!$E$3:$F$1048576,2,TRUE)/VLOOKUP(Train_Data!A814,'Reuters data'!$M$3:$N$1048576,2)</f>
        <v>82.911051212938006</v>
      </c>
      <c r="E814">
        <f>+VLOOKUP(A814,'Reuters data'!$E$3:$G$1048576,3,TRUE)</f>
        <v>111.19844036697245</v>
      </c>
      <c r="F814" s="2">
        <f>+VLOOKUP(A814,'Reuters data'!$Q$4:$R$1048576,2,TRUE)</f>
        <v>80.599999999999994</v>
      </c>
      <c r="G814">
        <f>+VLOOKUP(A814,'Reuters data'!$U$4:$V$1048576,2,TRUE)</f>
        <v>4.08</v>
      </c>
      <c r="H814">
        <f>+VLOOKUP(A814,'Reuters data'!$Y$4:$Z$1048576,2,TRUE)</f>
        <v>36.5</v>
      </c>
    </row>
    <row r="815" spans="1:8" x14ac:dyDescent="0.3">
      <c r="A815" s="1">
        <f>+'Reuters data'!B816</f>
        <v>41357</v>
      </c>
      <c r="B815" s="3">
        <f t="shared" si="12"/>
        <v>3</v>
      </c>
      <c r="C815">
        <f>+'Reuters data'!C816</f>
        <v>31.03</v>
      </c>
      <c r="D815">
        <f>+VLOOKUP(A815,'Reuters data'!$E$3:$F$1048576,2,TRUE)/VLOOKUP(Train_Data!A815,'Reuters data'!$M$3:$N$1048576,2)</f>
        <v>82.911051212938006</v>
      </c>
      <c r="E815">
        <f>+VLOOKUP(A815,'Reuters data'!$E$3:$G$1048576,3,TRUE)</f>
        <v>111.19844036697245</v>
      </c>
      <c r="F815" s="2">
        <f>+VLOOKUP(A815,'Reuters data'!$Q$4:$R$1048576,2,TRUE)</f>
        <v>80.599999999999994</v>
      </c>
      <c r="G815">
        <f>+VLOOKUP(A815,'Reuters data'!$U$4:$V$1048576,2,TRUE)</f>
        <v>4.08</v>
      </c>
      <c r="H815">
        <f>+VLOOKUP(A815,'Reuters data'!$Y$4:$Z$1048576,2,TRUE)</f>
        <v>36.5</v>
      </c>
    </row>
    <row r="816" spans="1:8" x14ac:dyDescent="0.3">
      <c r="A816" s="1">
        <f>+'Reuters data'!B817</f>
        <v>41358</v>
      </c>
      <c r="B816" s="3">
        <f t="shared" si="12"/>
        <v>3</v>
      </c>
      <c r="C816">
        <f>+'Reuters data'!C817</f>
        <v>30.5</v>
      </c>
      <c r="D816">
        <f>+VLOOKUP(A816,'Reuters data'!$E$3:$F$1048576,2,TRUE)/VLOOKUP(Train_Data!A816,'Reuters data'!$M$3:$N$1048576,2)</f>
        <v>84.172437942572572</v>
      </c>
      <c r="E816">
        <f>+VLOOKUP(A816,'Reuters data'!$E$3:$G$1048576,3,TRUE)</f>
        <v>111.18036697247705</v>
      </c>
      <c r="F816" s="2">
        <f>+VLOOKUP(A816,'Reuters data'!$Q$4:$R$1048576,2,TRUE)</f>
        <v>81</v>
      </c>
      <c r="G816">
        <f>+VLOOKUP(A816,'Reuters data'!$U$4:$V$1048576,2,TRUE)</f>
        <v>4.42</v>
      </c>
      <c r="H816">
        <f>+VLOOKUP(A816,'Reuters data'!$Y$4:$Z$1048576,2,TRUE)</f>
        <v>38.5</v>
      </c>
    </row>
    <row r="817" spans="1:8" x14ac:dyDescent="0.3">
      <c r="A817" s="1">
        <f>+'Reuters data'!B818</f>
        <v>41359</v>
      </c>
      <c r="B817" s="3">
        <f t="shared" si="12"/>
        <v>3</v>
      </c>
      <c r="C817">
        <f>+'Reuters data'!C818</f>
        <v>29.95</v>
      </c>
      <c r="D817">
        <f>+VLOOKUP(A817,'Reuters data'!$E$3:$F$1048576,2,TRUE)/VLOOKUP(Train_Data!A817,'Reuters data'!$M$3:$N$1048576,2)</f>
        <v>85.038880248833593</v>
      </c>
      <c r="E817">
        <f>+VLOOKUP(A817,'Reuters data'!$E$3:$G$1048576,3,TRUE)</f>
        <v>111.17963302752294</v>
      </c>
      <c r="F817" s="2">
        <f>+VLOOKUP(A817,'Reuters data'!$Q$4:$R$1048576,2,TRUE)</f>
        <v>80.849999999999994</v>
      </c>
      <c r="G817">
        <f>+VLOOKUP(A817,'Reuters data'!$U$4:$V$1048576,2,TRUE)</f>
        <v>4.55</v>
      </c>
      <c r="H817">
        <f>+VLOOKUP(A817,'Reuters data'!$Y$4:$Z$1048576,2,TRUE)</f>
        <v>38.450000000000003</v>
      </c>
    </row>
    <row r="818" spans="1:8" x14ac:dyDescent="0.3">
      <c r="A818" s="1">
        <f>+'Reuters data'!B819</f>
        <v>41360</v>
      </c>
      <c r="B818" s="3">
        <f t="shared" si="12"/>
        <v>3</v>
      </c>
      <c r="C818">
        <f>+'Reuters data'!C819</f>
        <v>29.45</v>
      </c>
      <c r="D818">
        <f>+VLOOKUP(A818,'Reuters data'!$E$3:$F$1048576,2,TRUE)/VLOOKUP(Train_Data!A818,'Reuters data'!$M$3:$N$1048576,2)</f>
        <v>85.829420970266042</v>
      </c>
      <c r="E818">
        <f>+VLOOKUP(A818,'Reuters data'!$E$3:$G$1048576,3,TRUE)</f>
        <v>111.19284403669725</v>
      </c>
      <c r="F818" s="2">
        <f>+VLOOKUP(A818,'Reuters data'!$Q$4:$R$1048576,2,TRUE)</f>
        <v>80.849999999999994</v>
      </c>
      <c r="G818">
        <f>+VLOOKUP(A818,'Reuters data'!$U$4:$V$1048576,2,TRUE)</f>
        <v>4.88</v>
      </c>
      <c r="H818">
        <f>+VLOOKUP(A818,'Reuters data'!$Y$4:$Z$1048576,2,TRUE)</f>
        <v>38.450000000000003</v>
      </c>
    </row>
    <row r="819" spans="1:8" x14ac:dyDescent="0.3">
      <c r="A819" s="1">
        <f>+'Reuters data'!B820</f>
        <v>41361</v>
      </c>
      <c r="B819" s="3">
        <f t="shared" si="12"/>
        <v>3</v>
      </c>
      <c r="C819">
        <f>+'Reuters data'!C820</f>
        <v>29.01</v>
      </c>
      <c r="D819">
        <f>+VLOOKUP(A819,'Reuters data'!$E$3:$F$1048576,2,TRUE)/VLOOKUP(Train_Data!A819,'Reuters data'!$M$3:$N$1048576,2)</f>
        <v>85.859216481972837</v>
      </c>
      <c r="E819">
        <f>+VLOOKUP(A819,'Reuters data'!$E$3:$G$1048576,3,TRUE)</f>
        <v>111.21275229357799</v>
      </c>
      <c r="F819" s="2">
        <f>+VLOOKUP(A819,'Reuters data'!$Q$4:$R$1048576,2,TRUE)</f>
        <v>78.25</v>
      </c>
      <c r="G819">
        <f>+VLOOKUP(A819,'Reuters data'!$U$4:$V$1048576,2,TRUE)</f>
        <v>4.74</v>
      </c>
      <c r="H819">
        <f>+VLOOKUP(A819,'Reuters data'!$Y$4:$Z$1048576,2,TRUE)</f>
        <v>36.549999999999997</v>
      </c>
    </row>
    <row r="820" spans="1:8" x14ac:dyDescent="0.3">
      <c r="A820" s="1">
        <f>+'Reuters data'!B821</f>
        <v>41362</v>
      </c>
      <c r="B820" s="3">
        <f t="shared" si="12"/>
        <v>3</v>
      </c>
      <c r="C820">
        <f>+'Reuters data'!C821</f>
        <v>28.66</v>
      </c>
      <c r="D820">
        <f>+VLOOKUP(A820,'Reuters data'!$E$3:$F$1048576,2,TRUE)/VLOOKUP(Train_Data!A820,'Reuters data'!$M$3:$N$1048576,2)</f>
        <v>85.832423154938368</v>
      </c>
      <c r="E820">
        <f>+VLOOKUP(A820,'Reuters data'!$E$3:$G$1048576,3,TRUE)</f>
        <v>111.21275229357799</v>
      </c>
      <c r="F820" s="2">
        <f>+VLOOKUP(A820,'Reuters data'!$Q$4:$R$1048576,2,TRUE)</f>
        <v>78.25</v>
      </c>
      <c r="G820">
        <f>+VLOOKUP(A820,'Reuters data'!$U$4:$V$1048576,2,TRUE)</f>
        <v>4.74</v>
      </c>
      <c r="H820">
        <f>+VLOOKUP(A820,'Reuters data'!$Y$4:$Z$1048576,2,TRUE)</f>
        <v>36.549999999999997</v>
      </c>
    </row>
    <row r="821" spans="1:8" x14ac:dyDescent="0.3">
      <c r="A821" s="1">
        <f>+'Reuters data'!B822</f>
        <v>41363</v>
      </c>
      <c r="B821" s="3">
        <f t="shared" si="12"/>
        <v>3</v>
      </c>
      <c r="C821">
        <f>+'Reuters data'!C822</f>
        <v>28.44</v>
      </c>
      <c r="D821">
        <f>+VLOOKUP(A821,'Reuters data'!$E$3:$F$1048576,2,TRUE)/VLOOKUP(Train_Data!A821,'Reuters data'!$M$3:$N$1048576,2)</f>
        <v>85.832423154938368</v>
      </c>
      <c r="E821">
        <f>+VLOOKUP(A821,'Reuters data'!$E$3:$G$1048576,3,TRUE)</f>
        <v>111.21275229357799</v>
      </c>
      <c r="F821" s="2">
        <f>+VLOOKUP(A821,'Reuters data'!$Q$4:$R$1048576,2,TRUE)</f>
        <v>78.25</v>
      </c>
      <c r="G821">
        <f>+VLOOKUP(A821,'Reuters data'!$U$4:$V$1048576,2,TRUE)</f>
        <v>4.74</v>
      </c>
      <c r="H821">
        <f>+VLOOKUP(A821,'Reuters data'!$Y$4:$Z$1048576,2,TRUE)</f>
        <v>36.549999999999997</v>
      </c>
    </row>
    <row r="822" spans="1:8" x14ac:dyDescent="0.3">
      <c r="A822" s="1">
        <f>+'Reuters data'!B823</f>
        <v>41364</v>
      </c>
      <c r="B822" s="3">
        <f t="shared" si="12"/>
        <v>3</v>
      </c>
      <c r="C822">
        <f>+'Reuters data'!C823</f>
        <v>28.25</v>
      </c>
      <c r="D822">
        <f>+VLOOKUP(A822,'Reuters data'!$E$3:$F$1048576,2,TRUE)/VLOOKUP(Train_Data!A822,'Reuters data'!$M$3:$N$1048576,2)</f>
        <v>85.832423154938368</v>
      </c>
      <c r="E822">
        <f>+VLOOKUP(A822,'Reuters data'!$E$3:$G$1048576,3,TRUE)</f>
        <v>111.21275229357799</v>
      </c>
      <c r="F822" s="2">
        <f>+VLOOKUP(A822,'Reuters data'!$Q$4:$R$1048576,2,TRUE)</f>
        <v>78.25</v>
      </c>
      <c r="G822">
        <f>+VLOOKUP(A822,'Reuters data'!$U$4:$V$1048576,2,TRUE)</f>
        <v>4.74</v>
      </c>
      <c r="H822">
        <f>+VLOOKUP(A822,'Reuters data'!$Y$4:$Z$1048576,2,TRUE)</f>
        <v>36.549999999999997</v>
      </c>
    </row>
    <row r="823" spans="1:8" x14ac:dyDescent="0.3">
      <c r="A823" s="1">
        <f>+'Reuters data'!B824</f>
        <v>41365</v>
      </c>
      <c r="B823" s="3">
        <f t="shared" si="12"/>
        <v>4</v>
      </c>
      <c r="C823">
        <f>+'Reuters data'!C824</f>
        <v>27.7</v>
      </c>
      <c r="D823">
        <f>+VLOOKUP(A823,'Reuters data'!$E$3:$F$1048576,2,TRUE)/VLOOKUP(Train_Data!A823,'Reuters data'!$M$3:$N$1048576,2)</f>
        <v>86.463765859733797</v>
      </c>
      <c r="E823">
        <f>+VLOOKUP(A823,'Reuters data'!$E$3:$G$1048576,3,TRUE)</f>
        <v>111.23651376146789</v>
      </c>
      <c r="F823" s="2">
        <f>+VLOOKUP(A823,'Reuters data'!$Q$4:$R$1048576,2,TRUE)</f>
        <v>78.25</v>
      </c>
      <c r="G823">
        <f>+VLOOKUP(A823,'Reuters data'!$U$4:$V$1048576,2,TRUE)</f>
        <v>4.74</v>
      </c>
      <c r="H823">
        <f>+VLOOKUP(A823,'Reuters data'!$Y$4:$Z$1048576,2,TRUE)</f>
        <v>36.549999999999997</v>
      </c>
    </row>
    <row r="824" spans="1:8" x14ac:dyDescent="0.3">
      <c r="A824" s="1">
        <f>+'Reuters data'!B825</f>
        <v>41366</v>
      </c>
      <c r="B824" s="3">
        <f t="shared" si="12"/>
        <v>4</v>
      </c>
      <c r="C824">
        <f>+'Reuters data'!C825</f>
        <v>27.31</v>
      </c>
      <c r="D824">
        <f>+VLOOKUP(A824,'Reuters data'!$E$3:$F$1048576,2,TRUE)/VLOOKUP(Train_Data!A824,'Reuters data'!$M$3:$N$1048576,2)</f>
        <v>86.355125604618493</v>
      </c>
      <c r="E824">
        <f>+VLOOKUP(A824,'Reuters data'!$E$3:$G$1048576,3,TRUE)</f>
        <v>111.24697247706422</v>
      </c>
      <c r="F824" s="2">
        <f>+VLOOKUP(A824,'Reuters data'!$Q$4:$R$1048576,2,TRUE)</f>
        <v>79.95</v>
      </c>
      <c r="G824">
        <f>+VLOOKUP(A824,'Reuters data'!$U$4:$V$1048576,2,TRUE)</f>
        <v>4.87</v>
      </c>
      <c r="H824">
        <f>+VLOOKUP(A824,'Reuters data'!$Y$4:$Z$1048576,2,TRUE)</f>
        <v>31.55</v>
      </c>
    </row>
    <row r="825" spans="1:8" x14ac:dyDescent="0.3">
      <c r="A825" s="1">
        <f>+'Reuters data'!B826</f>
        <v>41367</v>
      </c>
      <c r="B825" s="3">
        <f t="shared" si="12"/>
        <v>4</v>
      </c>
      <c r="C825">
        <f>+'Reuters data'!C826</f>
        <v>27.02</v>
      </c>
      <c r="D825">
        <f>+VLOOKUP(A825,'Reuters data'!$E$3:$F$1048576,2,TRUE)/VLOOKUP(Train_Data!A825,'Reuters data'!$M$3:$N$1048576,2)</f>
        <v>83.35408560311285</v>
      </c>
      <c r="E825">
        <f>+VLOOKUP(A825,'Reuters data'!$E$3:$G$1048576,3,TRUE)</f>
        <v>111.22559633027525</v>
      </c>
      <c r="F825" s="2">
        <f>+VLOOKUP(A825,'Reuters data'!$Q$4:$R$1048576,2,TRUE)</f>
        <v>79.930000000000007</v>
      </c>
      <c r="G825">
        <f>+VLOOKUP(A825,'Reuters data'!$U$4:$V$1048576,2,TRUE)</f>
        <v>4.8499999999999996</v>
      </c>
      <c r="H825">
        <f>+VLOOKUP(A825,'Reuters data'!$Y$4:$Z$1048576,2,TRUE)</f>
        <v>33.549999999999997</v>
      </c>
    </row>
    <row r="826" spans="1:8" x14ac:dyDescent="0.3">
      <c r="A826" s="1">
        <f>+'Reuters data'!B827</f>
        <v>41368</v>
      </c>
      <c r="B826" s="3">
        <f t="shared" si="12"/>
        <v>4</v>
      </c>
      <c r="C826">
        <f>+'Reuters data'!C827</f>
        <v>26.71</v>
      </c>
      <c r="D826">
        <f>+VLOOKUP(A826,'Reuters data'!$E$3:$F$1048576,2,TRUE)/VLOOKUP(Train_Data!A826,'Reuters data'!$M$3:$N$1048576,2)</f>
        <v>82.211055276381913</v>
      </c>
      <c r="E826">
        <f>+VLOOKUP(A826,'Reuters data'!$E$3:$G$1048576,3,TRUE)</f>
        <v>111.20045871559635</v>
      </c>
      <c r="F826" s="2">
        <f>+VLOOKUP(A826,'Reuters data'!$Q$4:$R$1048576,2,TRUE)</f>
        <v>81.47</v>
      </c>
      <c r="G826">
        <f>+VLOOKUP(A826,'Reuters data'!$U$4:$V$1048576,2,TRUE)</f>
        <v>4.97</v>
      </c>
      <c r="H826">
        <f>+VLOOKUP(A826,'Reuters data'!$Y$4:$Z$1048576,2,TRUE)</f>
        <v>32.5</v>
      </c>
    </row>
    <row r="827" spans="1:8" x14ac:dyDescent="0.3">
      <c r="A827" s="1">
        <f>+'Reuters data'!B828</f>
        <v>41369</v>
      </c>
      <c r="B827" s="3">
        <f t="shared" si="12"/>
        <v>4</v>
      </c>
      <c r="C827">
        <f>+'Reuters data'!C828</f>
        <v>26.44</v>
      </c>
      <c r="D827">
        <f>+VLOOKUP(A827,'Reuters data'!$E$3:$F$1048576,2,TRUE)/VLOOKUP(Train_Data!A827,'Reuters data'!$M$3:$N$1048576,2)</f>
        <v>80.16013549926862</v>
      </c>
      <c r="E827">
        <f>+VLOOKUP(A827,'Reuters data'!$E$3:$G$1048576,3,TRUE)</f>
        <v>111.15844036697251</v>
      </c>
      <c r="F827" s="2">
        <f>+VLOOKUP(A827,'Reuters data'!$Q$4:$R$1048576,2,TRUE)</f>
        <v>80.099999999999994</v>
      </c>
      <c r="G827">
        <f>+VLOOKUP(A827,'Reuters data'!$U$4:$V$1048576,2,TRUE)</f>
        <v>5.0999999999999996</v>
      </c>
      <c r="H827">
        <f>+VLOOKUP(A827,'Reuters data'!$Y$4:$Z$1048576,2,TRUE)</f>
        <v>32.5</v>
      </c>
    </row>
    <row r="828" spans="1:8" x14ac:dyDescent="0.3">
      <c r="A828" s="1">
        <f>+'Reuters data'!B829</f>
        <v>41370</v>
      </c>
      <c r="B828" s="3">
        <f t="shared" si="12"/>
        <v>4</v>
      </c>
      <c r="C828">
        <f>+'Reuters data'!C829</f>
        <v>26.29</v>
      </c>
      <c r="D828">
        <f>+VLOOKUP(A828,'Reuters data'!$E$3:$F$1048576,2,TRUE)/VLOOKUP(Train_Data!A828,'Reuters data'!$M$3:$N$1048576,2)</f>
        <v>80.16013549926862</v>
      </c>
      <c r="E828">
        <f>+VLOOKUP(A828,'Reuters data'!$E$3:$G$1048576,3,TRUE)</f>
        <v>111.15844036697251</v>
      </c>
      <c r="F828" s="2">
        <f>+VLOOKUP(A828,'Reuters data'!$Q$4:$R$1048576,2,TRUE)</f>
        <v>80.099999999999994</v>
      </c>
      <c r="G828">
        <f>+VLOOKUP(A828,'Reuters data'!$U$4:$V$1048576,2,TRUE)</f>
        <v>5.0999999999999996</v>
      </c>
      <c r="H828">
        <f>+VLOOKUP(A828,'Reuters data'!$Y$4:$Z$1048576,2,TRUE)</f>
        <v>32.5</v>
      </c>
    </row>
    <row r="829" spans="1:8" x14ac:dyDescent="0.3">
      <c r="A829" s="1">
        <f>+'Reuters data'!B830</f>
        <v>41371</v>
      </c>
      <c r="B829" s="3">
        <f t="shared" si="12"/>
        <v>4</v>
      </c>
      <c r="C829">
        <f>+'Reuters data'!C830</f>
        <v>26.2</v>
      </c>
      <c r="D829">
        <f>+VLOOKUP(A829,'Reuters data'!$E$3:$F$1048576,2,TRUE)/VLOOKUP(Train_Data!A829,'Reuters data'!$M$3:$N$1048576,2)</f>
        <v>80.16013549926862</v>
      </c>
      <c r="E829">
        <f>+VLOOKUP(A829,'Reuters data'!$E$3:$G$1048576,3,TRUE)</f>
        <v>111.15844036697251</v>
      </c>
      <c r="F829" s="2">
        <f>+VLOOKUP(A829,'Reuters data'!$Q$4:$R$1048576,2,TRUE)</f>
        <v>80.099999999999994</v>
      </c>
      <c r="G829">
        <f>+VLOOKUP(A829,'Reuters data'!$U$4:$V$1048576,2,TRUE)</f>
        <v>5.0999999999999996</v>
      </c>
      <c r="H829">
        <f>+VLOOKUP(A829,'Reuters data'!$Y$4:$Z$1048576,2,TRUE)</f>
        <v>32.5</v>
      </c>
    </row>
    <row r="830" spans="1:8" x14ac:dyDescent="0.3">
      <c r="A830" s="1">
        <f>+'Reuters data'!B831</f>
        <v>41372</v>
      </c>
      <c r="B830" s="3">
        <f t="shared" si="12"/>
        <v>4</v>
      </c>
      <c r="C830">
        <f>+'Reuters data'!C831</f>
        <v>25.96</v>
      </c>
      <c r="D830">
        <f>+VLOOKUP(A830,'Reuters data'!$E$3:$F$1048576,2,TRUE)/VLOOKUP(Train_Data!A830,'Reuters data'!$M$3:$N$1048576,2)</f>
        <v>80.464365341739068</v>
      </c>
      <c r="E830">
        <f>+VLOOKUP(A830,'Reuters data'!$E$3:$G$1048576,3,TRUE)</f>
        <v>111.12623853211012</v>
      </c>
      <c r="F830" s="2">
        <f>+VLOOKUP(A830,'Reuters data'!$Q$4:$R$1048576,2,TRUE)</f>
        <v>80.2</v>
      </c>
      <c r="G830">
        <f>+VLOOKUP(A830,'Reuters data'!$U$4:$V$1048576,2,TRUE)</f>
        <v>5.12</v>
      </c>
      <c r="H830">
        <f>+VLOOKUP(A830,'Reuters data'!$Y$4:$Z$1048576,2,TRUE)</f>
        <v>29.2</v>
      </c>
    </row>
    <row r="831" spans="1:8" x14ac:dyDescent="0.3">
      <c r="A831" s="1">
        <f>+'Reuters data'!B832</f>
        <v>41373</v>
      </c>
      <c r="B831" s="3">
        <f t="shared" si="12"/>
        <v>4</v>
      </c>
      <c r="C831">
        <f>+'Reuters data'!C832</f>
        <v>25.8</v>
      </c>
      <c r="D831">
        <f>+VLOOKUP(A831,'Reuters data'!$E$3:$F$1048576,2,TRUE)/VLOOKUP(Train_Data!A831,'Reuters data'!$M$3:$N$1048576,2)</f>
        <v>81.209387661493764</v>
      </c>
      <c r="E831">
        <f>+VLOOKUP(A831,'Reuters data'!$E$3:$G$1048576,3,TRUE)</f>
        <v>111.13128440366975</v>
      </c>
      <c r="F831" s="2">
        <f>+VLOOKUP(A831,'Reuters data'!$Q$4:$R$1048576,2,TRUE)</f>
        <v>83</v>
      </c>
      <c r="G831">
        <f>+VLOOKUP(A831,'Reuters data'!$U$4:$V$1048576,2,TRUE)</f>
        <v>4.71</v>
      </c>
      <c r="H831">
        <f>+VLOOKUP(A831,'Reuters data'!$Y$4:$Z$1048576,2,TRUE)</f>
        <v>29.05</v>
      </c>
    </row>
    <row r="832" spans="1:8" x14ac:dyDescent="0.3">
      <c r="A832" s="1">
        <f>+'Reuters data'!B833</f>
        <v>41374</v>
      </c>
      <c r="B832" s="3">
        <f t="shared" si="12"/>
        <v>4</v>
      </c>
      <c r="C832">
        <f>+'Reuters data'!C833</f>
        <v>25.68</v>
      </c>
      <c r="D832">
        <f>+VLOOKUP(A832,'Reuters data'!$E$3:$F$1048576,2,TRUE)/VLOOKUP(Train_Data!A832,'Reuters data'!$M$3:$N$1048576,2)</f>
        <v>80.953474135292325</v>
      </c>
      <c r="E832">
        <f>+VLOOKUP(A832,'Reuters data'!$E$3:$G$1048576,3,TRUE)</f>
        <v>111.11348623853215</v>
      </c>
      <c r="F832" s="2">
        <f>+VLOOKUP(A832,'Reuters data'!$Q$4:$R$1048576,2,TRUE)</f>
        <v>80.2</v>
      </c>
      <c r="G832">
        <f>+VLOOKUP(A832,'Reuters data'!$U$4:$V$1048576,2,TRUE)</f>
        <v>4.2300000000000004</v>
      </c>
      <c r="H832">
        <f>+VLOOKUP(A832,'Reuters data'!$Y$4:$Z$1048576,2,TRUE)</f>
        <v>29.05</v>
      </c>
    </row>
    <row r="833" spans="1:8" x14ac:dyDescent="0.3">
      <c r="A833" s="1">
        <f>+'Reuters data'!B834</f>
        <v>41375</v>
      </c>
      <c r="B833" s="3">
        <f t="shared" si="12"/>
        <v>4</v>
      </c>
      <c r="C833">
        <f>+'Reuters data'!C834</f>
        <v>25.68</v>
      </c>
      <c r="D833">
        <f>+VLOOKUP(A833,'Reuters data'!$E$3:$F$1048576,2,TRUE)/VLOOKUP(Train_Data!A833,'Reuters data'!$M$3:$N$1048576,2)</f>
        <v>79.583269729812244</v>
      </c>
      <c r="E833">
        <f>+VLOOKUP(A833,'Reuters data'!$E$3:$G$1048576,3,TRUE)</f>
        <v>111.05110091743124</v>
      </c>
      <c r="F833" s="2">
        <f>+VLOOKUP(A833,'Reuters data'!$Q$4:$R$1048576,2,TRUE)</f>
        <v>83.95</v>
      </c>
      <c r="G833">
        <f>+VLOOKUP(A833,'Reuters data'!$U$4:$V$1048576,2,TRUE)</f>
        <v>4.28</v>
      </c>
      <c r="H833">
        <f>+VLOOKUP(A833,'Reuters data'!$Y$4:$Z$1048576,2,TRUE)</f>
        <v>27.4</v>
      </c>
    </row>
    <row r="834" spans="1:8" x14ac:dyDescent="0.3">
      <c r="A834" s="1">
        <f>+'Reuters data'!B835</f>
        <v>41376</v>
      </c>
      <c r="B834" s="3">
        <f t="shared" si="12"/>
        <v>4</v>
      </c>
      <c r="C834">
        <f>+'Reuters data'!C835</f>
        <v>25.67</v>
      </c>
      <c r="D834">
        <f>+VLOOKUP(A834,'Reuters data'!$E$3:$F$1048576,2,TRUE)/VLOOKUP(Train_Data!A834,'Reuters data'!$M$3:$N$1048576,2)</f>
        <v>78.643886812600115</v>
      </c>
      <c r="E834">
        <f>+VLOOKUP(A834,'Reuters data'!$E$3:$G$1048576,3,TRUE)</f>
        <v>111.01706422018354</v>
      </c>
      <c r="F834" s="2">
        <f>+VLOOKUP(A834,'Reuters data'!$Q$4:$R$1048576,2,TRUE)</f>
        <v>84.6</v>
      </c>
      <c r="G834">
        <f>+VLOOKUP(A834,'Reuters data'!$U$4:$V$1048576,2,TRUE)</f>
        <v>4.7</v>
      </c>
      <c r="H834">
        <f>+VLOOKUP(A834,'Reuters data'!$Y$4:$Z$1048576,2,TRUE)</f>
        <v>27.2</v>
      </c>
    </row>
    <row r="835" spans="1:8" x14ac:dyDescent="0.3">
      <c r="A835" s="1">
        <f>+'Reuters data'!B836</f>
        <v>41377</v>
      </c>
      <c r="B835" s="3">
        <f t="shared" si="12"/>
        <v>4</v>
      </c>
      <c r="C835">
        <f>+'Reuters data'!C836</f>
        <v>25.83</v>
      </c>
      <c r="D835">
        <f>+VLOOKUP(A835,'Reuters data'!$E$3:$F$1048576,2,TRUE)/VLOOKUP(Train_Data!A835,'Reuters data'!$M$3:$N$1048576,2)</f>
        <v>78.643886812600115</v>
      </c>
      <c r="E835">
        <f>+VLOOKUP(A835,'Reuters data'!$E$3:$G$1048576,3,TRUE)</f>
        <v>111.01706422018354</v>
      </c>
      <c r="F835" s="2">
        <f>+VLOOKUP(A835,'Reuters data'!$Q$4:$R$1048576,2,TRUE)</f>
        <v>84.6</v>
      </c>
      <c r="G835">
        <f>+VLOOKUP(A835,'Reuters data'!$U$4:$V$1048576,2,TRUE)</f>
        <v>4.7</v>
      </c>
      <c r="H835">
        <f>+VLOOKUP(A835,'Reuters data'!$Y$4:$Z$1048576,2,TRUE)</f>
        <v>27.2</v>
      </c>
    </row>
    <row r="836" spans="1:8" x14ac:dyDescent="0.3">
      <c r="A836" s="1">
        <f>+'Reuters data'!B837</f>
        <v>41378</v>
      </c>
      <c r="B836" s="3">
        <f t="shared" ref="B836:B899" si="13">+MONTH(A836)</f>
        <v>4</v>
      </c>
      <c r="C836">
        <f>+'Reuters data'!C837</f>
        <v>26.09</v>
      </c>
      <c r="D836">
        <f>+VLOOKUP(A836,'Reuters data'!$E$3:$F$1048576,2,TRUE)/VLOOKUP(Train_Data!A836,'Reuters data'!$M$3:$N$1048576,2)</f>
        <v>78.643886812600115</v>
      </c>
      <c r="E836">
        <f>+VLOOKUP(A836,'Reuters data'!$E$3:$G$1048576,3,TRUE)</f>
        <v>111.01706422018354</v>
      </c>
      <c r="F836" s="2">
        <f>+VLOOKUP(A836,'Reuters data'!$Q$4:$R$1048576,2,TRUE)</f>
        <v>84.6</v>
      </c>
      <c r="G836">
        <f>+VLOOKUP(A836,'Reuters data'!$U$4:$V$1048576,2,TRUE)</f>
        <v>4.7</v>
      </c>
      <c r="H836">
        <f>+VLOOKUP(A836,'Reuters data'!$Y$4:$Z$1048576,2,TRUE)</f>
        <v>27.2</v>
      </c>
    </row>
    <row r="837" spans="1:8" x14ac:dyDescent="0.3">
      <c r="A837" s="1">
        <f>+'Reuters data'!B838</f>
        <v>41379</v>
      </c>
      <c r="B837" s="3">
        <f t="shared" si="13"/>
        <v>4</v>
      </c>
      <c r="C837">
        <f>+'Reuters data'!C838</f>
        <v>26.28</v>
      </c>
      <c r="D837">
        <f>+VLOOKUP(A837,'Reuters data'!$E$3:$F$1048576,2,TRUE)/VLOOKUP(Train_Data!A837,'Reuters data'!$M$3:$N$1048576,2)</f>
        <v>77.021635721957963</v>
      </c>
      <c r="E837">
        <f>+VLOOKUP(A837,'Reuters data'!$E$3:$G$1048576,3,TRUE)</f>
        <v>110.954128440367</v>
      </c>
      <c r="F837" s="2">
        <f>+VLOOKUP(A837,'Reuters data'!$Q$4:$R$1048576,2,TRUE)</f>
        <v>84.3</v>
      </c>
      <c r="G837">
        <f>+VLOOKUP(A837,'Reuters data'!$U$4:$V$1048576,2,TRUE)</f>
        <v>4.68</v>
      </c>
      <c r="H837">
        <f>+VLOOKUP(A837,'Reuters data'!$Y$4:$Z$1048576,2,TRUE)</f>
        <v>27</v>
      </c>
    </row>
    <row r="838" spans="1:8" x14ac:dyDescent="0.3">
      <c r="A838" s="1">
        <f>+'Reuters data'!B839</f>
        <v>41380</v>
      </c>
      <c r="B838" s="3">
        <f t="shared" si="13"/>
        <v>4</v>
      </c>
      <c r="C838">
        <f>+'Reuters data'!C839</f>
        <v>26.5</v>
      </c>
      <c r="D838">
        <f>+VLOOKUP(A838,'Reuters data'!$E$3:$F$1048576,2,TRUE)/VLOOKUP(Train_Data!A838,'Reuters data'!$M$3:$N$1048576,2)</f>
        <v>75.827261687917414</v>
      </c>
      <c r="E838">
        <f>+VLOOKUP(A838,'Reuters data'!$E$3:$G$1048576,3,TRUE)</f>
        <v>110.86706422018351</v>
      </c>
      <c r="F838" s="2">
        <f>+VLOOKUP(A838,'Reuters data'!$Q$4:$R$1048576,2,TRUE)</f>
        <v>84.2</v>
      </c>
      <c r="G838">
        <f>+VLOOKUP(A838,'Reuters data'!$U$4:$V$1048576,2,TRUE)</f>
        <v>3.03</v>
      </c>
      <c r="H838">
        <f>+VLOOKUP(A838,'Reuters data'!$Y$4:$Z$1048576,2,TRUE)</f>
        <v>26.95</v>
      </c>
    </row>
    <row r="839" spans="1:8" x14ac:dyDescent="0.3">
      <c r="A839" s="1">
        <f>+'Reuters data'!B840</f>
        <v>41381</v>
      </c>
      <c r="B839" s="3">
        <f t="shared" si="13"/>
        <v>4</v>
      </c>
      <c r="C839">
        <f>+'Reuters data'!C840</f>
        <v>26.77</v>
      </c>
      <c r="D839">
        <f>+VLOOKUP(A839,'Reuters data'!$E$3:$F$1048576,2,TRUE)/VLOOKUP(Train_Data!A839,'Reuters data'!$M$3:$N$1048576,2)</f>
        <v>74.984648449493406</v>
      </c>
      <c r="E839">
        <f>+VLOOKUP(A839,'Reuters data'!$E$3:$G$1048576,3,TRUE)</f>
        <v>110.76266055045875</v>
      </c>
      <c r="F839" s="2">
        <f>+VLOOKUP(A839,'Reuters data'!$Q$4:$R$1048576,2,TRUE)</f>
        <v>82.85</v>
      </c>
      <c r="G839">
        <f>+VLOOKUP(A839,'Reuters data'!$U$4:$V$1048576,2,TRUE)</f>
        <v>2.7</v>
      </c>
      <c r="H839">
        <f>+VLOOKUP(A839,'Reuters data'!$Y$4:$Z$1048576,2,TRUE)</f>
        <v>26.8</v>
      </c>
    </row>
    <row r="840" spans="1:8" x14ac:dyDescent="0.3">
      <c r="A840" s="1">
        <f>+'Reuters data'!B841</f>
        <v>41382</v>
      </c>
      <c r="B840" s="3">
        <f t="shared" si="13"/>
        <v>4</v>
      </c>
      <c r="C840">
        <f>+'Reuters data'!C841</f>
        <v>27.03</v>
      </c>
      <c r="D840">
        <f>+VLOOKUP(A840,'Reuters data'!$E$3:$F$1048576,2,TRUE)/VLOOKUP(Train_Data!A840,'Reuters data'!$M$3:$N$1048576,2)</f>
        <v>75.961685823754792</v>
      </c>
      <c r="E840">
        <f>+VLOOKUP(A840,'Reuters data'!$E$3:$G$1048576,3,TRUE)</f>
        <v>110.67889908256885</v>
      </c>
      <c r="F840" s="2">
        <f>+VLOOKUP(A840,'Reuters data'!$Q$4:$R$1048576,2,TRUE)</f>
        <v>82.7</v>
      </c>
      <c r="G840">
        <f>+VLOOKUP(A840,'Reuters data'!$U$4:$V$1048576,2,TRUE)</f>
        <v>3.02</v>
      </c>
      <c r="H840">
        <f>+VLOOKUP(A840,'Reuters data'!$Y$4:$Z$1048576,2,TRUE)</f>
        <v>26.8</v>
      </c>
    </row>
    <row r="841" spans="1:8" x14ac:dyDescent="0.3">
      <c r="A841" s="1">
        <f>+'Reuters data'!B842</f>
        <v>41383</v>
      </c>
      <c r="B841" s="3">
        <f t="shared" si="13"/>
        <v>4</v>
      </c>
      <c r="C841">
        <f>+'Reuters data'!C842</f>
        <v>27.25</v>
      </c>
      <c r="D841">
        <f>+VLOOKUP(A841,'Reuters data'!$E$3:$F$1048576,2,TRUE)/VLOOKUP(Train_Data!A841,'Reuters data'!$M$3:$N$1048576,2)</f>
        <v>76.354302352310171</v>
      </c>
      <c r="E841">
        <f>+VLOOKUP(A841,'Reuters data'!$E$3:$G$1048576,3,TRUE)</f>
        <v>110.58752293577984</v>
      </c>
      <c r="F841" s="2">
        <f>+VLOOKUP(A841,'Reuters data'!$Q$4:$R$1048576,2,TRUE)</f>
        <v>83.45</v>
      </c>
      <c r="G841">
        <f>+VLOOKUP(A841,'Reuters data'!$U$4:$V$1048576,2,TRUE)</f>
        <v>3.11</v>
      </c>
      <c r="H841">
        <f>+VLOOKUP(A841,'Reuters data'!$Y$4:$Z$1048576,2,TRUE)</f>
        <v>26.8</v>
      </c>
    </row>
    <row r="842" spans="1:8" x14ac:dyDescent="0.3">
      <c r="A842" s="1">
        <f>+'Reuters data'!B843</f>
        <v>41384</v>
      </c>
      <c r="B842" s="3">
        <f t="shared" si="13"/>
        <v>4</v>
      </c>
      <c r="C842">
        <f>+'Reuters data'!C843</f>
        <v>27.47</v>
      </c>
      <c r="D842">
        <f>+VLOOKUP(A842,'Reuters data'!$E$3:$F$1048576,2,TRUE)/VLOOKUP(Train_Data!A842,'Reuters data'!$M$3:$N$1048576,2)</f>
        <v>76.354302352310171</v>
      </c>
      <c r="E842">
        <f>+VLOOKUP(A842,'Reuters data'!$E$3:$G$1048576,3,TRUE)</f>
        <v>110.58752293577984</v>
      </c>
      <c r="F842" s="2">
        <f>+VLOOKUP(A842,'Reuters data'!$Q$4:$R$1048576,2,TRUE)</f>
        <v>83.45</v>
      </c>
      <c r="G842">
        <f>+VLOOKUP(A842,'Reuters data'!$U$4:$V$1048576,2,TRUE)</f>
        <v>3.11</v>
      </c>
      <c r="H842">
        <f>+VLOOKUP(A842,'Reuters data'!$Y$4:$Z$1048576,2,TRUE)</f>
        <v>26.8</v>
      </c>
    </row>
    <row r="843" spans="1:8" x14ac:dyDescent="0.3">
      <c r="A843" s="1">
        <f>+'Reuters data'!B844</f>
        <v>41385</v>
      </c>
      <c r="B843" s="3">
        <f t="shared" si="13"/>
        <v>4</v>
      </c>
      <c r="C843">
        <f>+'Reuters data'!C844</f>
        <v>27.69</v>
      </c>
      <c r="D843">
        <f>+VLOOKUP(A843,'Reuters data'!$E$3:$F$1048576,2,TRUE)/VLOOKUP(Train_Data!A843,'Reuters data'!$M$3:$N$1048576,2)</f>
        <v>76.354302352310171</v>
      </c>
      <c r="E843">
        <f>+VLOOKUP(A843,'Reuters data'!$E$3:$G$1048576,3,TRUE)</f>
        <v>110.58752293577984</v>
      </c>
      <c r="F843" s="2">
        <f>+VLOOKUP(A843,'Reuters data'!$Q$4:$R$1048576,2,TRUE)</f>
        <v>83.45</v>
      </c>
      <c r="G843">
        <f>+VLOOKUP(A843,'Reuters data'!$U$4:$V$1048576,2,TRUE)</f>
        <v>3.11</v>
      </c>
      <c r="H843">
        <f>+VLOOKUP(A843,'Reuters data'!$Y$4:$Z$1048576,2,TRUE)</f>
        <v>26.8</v>
      </c>
    </row>
    <row r="844" spans="1:8" x14ac:dyDescent="0.3">
      <c r="A844" s="1">
        <f>+'Reuters data'!B845</f>
        <v>41386</v>
      </c>
      <c r="B844" s="3">
        <f t="shared" si="13"/>
        <v>4</v>
      </c>
      <c r="C844">
        <f>+'Reuters data'!C845</f>
        <v>27.88</v>
      </c>
      <c r="D844">
        <f>+VLOOKUP(A844,'Reuters data'!$E$3:$F$1048576,2,TRUE)/VLOOKUP(Train_Data!A844,'Reuters data'!$M$3:$N$1048576,2)</f>
        <v>76.833001683759377</v>
      </c>
      <c r="E844">
        <f>+VLOOKUP(A844,'Reuters data'!$E$3:$G$1048576,3,TRUE)</f>
        <v>110.49036697247708</v>
      </c>
      <c r="F844" s="2">
        <f>+VLOOKUP(A844,'Reuters data'!$Q$4:$R$1048576,2,TRUE)</f>
        <v>84.65</v>
      </c>
      <c r="G844">
        <f>+VLOOKUP(A844,'Reuters data'!$U$4:$V$1048576,2,TRUE)</f>
        <v>2.84</v>
      </c>
      <c r="H844">
        <f>+VLOOKUP(A844,'Reuters data'!$Y$4:$Z$1048576,2,TRUE)</f>
        <v>26.5</v>
      </c>
    </row>
    <row r="845" spans="1:8" x14ac:dyDescent="0.3">
      <c r="A845" s="1">
        <f>+'Reuters data'!B846</f>
        <v>41387</v>
      </c>
      <c r="B845" s="3">
        <f t="shared" si="13"/>
        <v>4</v>
      </c>
      <c r="C845">
        <f>+'Reuters data'!C846</f>
        <v>28.1</v>
      </c>
      <c r="D845">
        <f>+VLOOKUP(A845,'Reuters data'!$E$3:$F$1048576,2,TRUE)/VLOOKUP(Train_Data!A845,'Reuters data'!$M$3:$N$1048576,2)</f>
        <v>77.173411294045238</v>
      </c>
      <c r="E845">
        <f>+VLOOKUP(A845,'Reuters data'!$E$3:$G$1048576,3,TRUE)</f>
        <v>110.4111009174312</v>
      </c>
      <c r="F845" s="2">
        <f>+VLOOKUP(A845,'Reuters data'!$Q$4:$R$1048576,2,TRUE)</f>
        <v>85</v>
      </c>
      <c r="G845">
        <f>+VLOOKUP(A845,'Reuters data'!$U$4:$V$1048576,2,TRUE)</f>
        <v>3.05</v>
      </c>
      <c r="H845">
        <f>+VLOOKUP(A845,'Reuters data'!$Y$4:$Z$1048576,2,TRUE)</f>
        <v>26.6</v>
      </c>
    </row>
    <row r="846" spans="1:8" x14ac:dyDescent="0.3">
      <c r="A846" s="1">
        <f>+'Reuters data'!B847</f>
        <v>41388</v>
      </c>
      <c r="B846" s="3">
        <f t="shared" si="13"/>
        <v>4</v>
      </c>
      <c r="C846">
        <f>+'Reuters data'!C847</f>
        <v>28.36</v>
      </c>
      <c r="D846">
        <f>+VLOOKUP(A846,'Reuters data'!$E$3:$F$1048576,2,TRUE)/VLOOKUP(Train_Data!A846,'Reuters data'!$M$3:$N$1048576,2)</f>
        <v>78.16365731847867</v>
      </c>
      <c r="E846">
        <f>+VLOOKUP(A846,'Reuters data'!$E$3:$G$1048576,3,TRUE)</f>
        <v>110.31963302752294</v>
      </c>
      <c r="F846" s="2">
        <f>+VLOOKUP(A846,'Reuters data'!$Q$4:$R$1048576,2,TRUE)</f>
        <v>85</v>
      </c>
      <c r="G846">
        <f>+VLOOKUP(A846,'Reuters data'!$U$4:$V$1048576,2,TRUE)</f>
        <v>2.98</v>
      </c>
      <c r="H846">
        <f>+VLOOKUP(A846,'Reuters data'!$Y$4:$Z$1048576,2,TRUE)</f>
        <v>26.6</v>
      </c>
    </row>
    <row r="847" spans="1:8" x14ac:dyDescent="0.3">
      <c r="A847" s="1">
        <f>+'Reuters data'!B848</f>
        <v>41389</v>
      </c>
      <c r="B847" s="3">
        <f t="shared" si="13"/>
        <v>4</v>
      </c>
      <c r="C847">
        <f>+'Reuters data'!C848</f>
        <v>28.64</v>
      </c>
      <c r="D847">
        <f>+VLOOKUP(A847,'Reuters data'!$E$3:$F$1048576,2,TRUE)/VLOOKUP(Train_Data!A847,'Reuters data'!$M$3:$N$1048576,2)</f>
        <v>79.47279434368275</v>
      </c>
      <c r="E847">
        <f>+VLOOKUP(A847,'Reuters data'!$E$3:$G$1048576,3,TRUE)</f>
        <v>110.26073394495413</v>
      </c>
      <c r="F847" s="2">
        <f>+VLOOKUP(A847,'Reuters data'!$Q$4:$R$1048576,2,TRUE)</f>
        <v>85.75</v>
      </c>
      <c r="G847">
        <f>+VLOOKUP(A847,'Reuters data'!$U$4:$V$1048576,2,TRUE)</f>
        <v>2.92</v>
      </c>
      <c r="H847">
        <f>+VLOOKUP(A847,'Reuters data'!$Y$4:$Z$1048576,2,TRUE)</f>
        <v>26.6</v>
      </c>
    </row>
    <row r="848" spans="1:8" x14ac:dyDescent="0.3">
      <c r="A848" s="1">
        <f>+'Reuters data'!B849</f>
        <v>41390</v>
      </c>
      <c r="B848" s="3">
        <f t="shared" si="13"/>
        <v>4</v>
      </c>
      <c r="C848">
        <f>+'Reuters data'!C849</f>
        <v>28.94</v>
      </c>
      <c r="D848">
        <f>+VLOOKUP(A848,'Reuters data'!$E$3:$F$1048576,2,TRUE)/VLOOKUP(Train_Data!A848,'Reuters data'!$M$3:$N$1048576,2)</f>
        <v>79.195455243359433</v>
      </c>
      <c r="E848">
        <f>+VLOOKUP(A848,'Reuters data'!$E$3:$G$1048576,3,TRUE)</f>
        <v>110.19009174311928</v>
      </c>
      <c r="F848" s="2">
        <f>+VLOOKUP(A848,'Reuters data'!$Q$4:$R$1048576,2,TRUE)</f>
        <v>85.57</v>
      </c>
      <c r="G848">
        <f>+VLOOKUP(A848,'Reuters data'!$U$4:$V$1048576,2,TRUE)</f>
        <v>3.05</v>
      </c>
      <c r="H848">
        <f>+VLOOKUP(A848,'Reuters data'!$Y$4:$Z$1048576,2,TRUE)</f>
        <v>26.85</v>
      </c>
    </row>
    <row r="849" spans="1:8" x14ac:dyDescent="0.3">
      <c r="A849" s="1">
        <f>+'Reuters data'!B850</f>
        <v>41391</v>
      </c>
      <c r="B849" s="3">
        <f t="shared" si="13"/>
        <v>4</v>
      </c>
      <c r="C849">
        <f>+'Reuters data'!C850</f>
        <v>29.2</v>
      </c>
      <c r="D849">
        <f>+VLOOKUP(A849,'Reuters data'!$E$3:$F$1048576,2,TRUE)/VLOOKUP(Train_Data!A849,'Reuters data'!$M$3:$N$1048576,2)</f>
        <v>79.195455243359433</v>
      </c>
      <c r="E849">
        <f>+VLOOKUP(A849,'Reuters data'!$E$3:$G$1048576,3,TRUE)</f>
        <v>110.19009174311928</v>
      </c>
      <c r="F849" s="2">
        <f>+VLOOKUP(A849,'Reuters data'!$Q$4:$R$1048576,2,TRUE)</f>
        <v>85.57</v>
      </c>
      <c r="G849">
        <f>+VLOOKUP(A849,'Reuters data'!$U$4:$V$1048576,2,TRUE)</f>
        <v>3.05</v>
      </c>
      <c r="H849">
        <f>+VLOOKUP(A849,'Reuters data'!$Y$4:$Z$1048576,2,TRUE)</f>
        <v>26.85</v>
      </c>
    </row>
    <row r="850" spans="1:8" x14ac:dyDescent="0.3">
      <c r="A850" s="1">
        <f>+'Reuters data'!B851</f>
        <v>41392</v>
      </c>
      <c r="B850" s="3">
        <f t="shared" si="13"/>
        <v>4</v>
      </c>
      <c r="C850">
        <f>+'Reuters data'!C851</f>
        <v>29.45</v>
      </c>
      <c r="D850">
        <f>+VLOOKUP(A850,'Reuters data'!$E$3:$F$1048576,2,TRUE)/VLOOKUP(Train_Data!A850,'Reuters data'!$M$3:$N$1048576,2)</f>
        <v>79.195455243359433</v>
      </c>
      <c r="E850">
        <f>+VLOOKUP(A850,'Reuters data'!$E$3:$G$1048576,3,TRUE)</f>
        <v>110.19009174311928</v>
      </c>
      <c r="F850" s="2">
        <f>+VLOOKUP(A850,'Reuters data'!$Q$4:$R$1048576,2,TRUE)</f>
        <v>85.57</v>
      </c>
      <c r="G850">
        <f>+VLOOKUP(A850,'Reuters data'!$U$4:$V$1048576,2,TRUE)</f>
        <v>3.05</v>
      </c>
      <c r="H850">
        <f>+VLOOKUP(A850,'Reuters data'!$Y$4:$Z$1048576,2,TRUE)</f>
        <v>26.85</v>
      </c>
    </row>
    <row r="851" spans="1:8" x14ac:dyDescent="0.3">
      <c r="A851" s="1">
        <f>+'Reuters data'!B852</f>
        <v>41393</v>
      </c>
      <c r="B851" s="3">
        <f t="shared" si="13"/>
        <v>4</v>
      </c>
      <c r="C851">
        <f>+'Reuters data'!C852</f>
        <v>29.6</v>
      </c>
      <c r="D851">
        <f>+VLOOKUP(A851,'Reuters data'!$E$3:$F$1048576,2,TRUE)/VLOOKUP(Train_Data!A851,'Reuters data'!$M$3:$N$1048576,2)</f>
        <v>79.26242650988776</v>
      </c>
      <c r="E851">
        <f>+VLOOKUP(A851,'Reuters data'!$E$3:$G$1048576,3,TRUE)</f>
        <v>110.12825688073396</v>
      </c>
      <c r="F851" s="2">
        <f>+VLOOKUP(A851,'Reuters data'!$Q$4:$R$1048576,2,TRUE)</f>
        <v>85.45</v>
      </c>
      <c r="G851">
        <f>+VLOOKUP(A851,'Reuters data'!$U$4:$V$1048576,2,TRUE)</f>
        <v>3.26</v>
      </c>
      <c r="H851">
        <f>+VLOOKUP(A851,'Reuters data'!$Y$4:$Z$1048576,2,TRUE)</f>
        <v>26.1</v>
      </c>
    </row>
    <row r="852" spans="1:8" x14ac:dyDescent="0.3">
      <c r="A852" s="1">
        <f>+'Reuters data'!B853</f>
        <v>41394</v>
      </c>
      <c r="B852" s="3">
        <f t="shared" si="13"/>
        <v>4</v>
      </c>
      <c r="C852">
        <f>+'Reuters data'!C853</f>
        <v>29.91</v>
      </c>
      <c r="D852">
        <f>+VLOOKUP(A852,'Reuters data'!$E$3:$F$1048576,2,TRUE)/VLOOKUP(Train_Data!A852,'Reuters data'!$M$3:$N$1048576,2)</f>
        <v>77.75330396475772</v>
      </c>
      <c r="E852">
        <f>+VLOOKUP(A852,'Reuters data'!$E$3:$G$1048576,3,TRUE)</f>
        <v>110.04559633027522</v>
      </c>
      <c r="F852" s="2">
        <f>+VLOOKUP(A852,'Reuters data'!$Q$4:$R$1048576,2,TRUE)</f>
        <v>84</v>
      </c>
      <c r="G852">
        <f>+VLOOKUP(A852,'Reuters data'!$U$4:$V$1048576,2,TRUE)</f>
        <v>3.07</v>
      </c>
      <c r="H852">
        <f>+VLOOKUP(A852,'Reuters data'!$Y$4:$Z$1048576,2,TRUE)</f>
        <v>26.5</v>
      </c>
    </row>
    <row r="853" spans="1:8" x14ac:dyDescent="0.3">
      <c r="A853" s="1">
        <f>+'Reuters data'!B854</f>
        <v>41395</v>
      </c>
      <c r="B853" s="3">
        <f t="shared" si="13"/>
        <v>5</v>
      </c>
      <c r="C853">
        <f>+'Reuters data'!C854</f>
        <v>29.74</v>
      </c>
      <c r="D853">
        <f>+VLOOKUP(A853,'Reuters data'!$E$3:$F$1048576,2,TRUE)/VLOOKUP(Train_Data!A853,'Reuters data'!$M$3:$N$1048576,2)</f>
        <v>75.851863094786367</v>
      </c>
      <c r="E853">
        <f>+VLOOKUP(A853,'Reuters data'!$E$3:$G$1048576,3,TRUE)</f>
        <v>109.94495412844039</v>
      </c>
      <c r="F853" s="2">
        <f>+VLOOKUP(A853,'Reuters data'!$Q$4:$R$1048576,2,TRUE)</f>
        <v>82.9</v>
      </c>
      <c r="G853">
        <f>+VLOOKUP(A853,'Reuters data'!$U$4:$V$1048576,2,TRUE)</f>
        <v>2.87</v>
      </c>
      <c r="H853">
        <f>+VLOOKUP(A853,'Reuters data'!$Y$4:$Z$1048576,2,TRUE)</f>
        <v>26.75</v>
      </c>
    </row>
    <row r="854" spans="1:8" x14ac:dyDescent="0.3">
      <c r="A854" s="1">
        <f>+'Reuters data'!B855</f>
        <v>41396</v>
      </c>
      <c r="B854" s="3">
        <f t="shared" si="13"/>
        <v>5</v>
      </c>
      <c r="C854">
        <f>+'Reuters data'!C855</f>
        <v>29.97</v>
      </c>
      <c r="D854">
        <f>+VLOOKUP(A854,'Reuters data'!$E$3:$F$1048576,2,TRUE)/VLOOKUP(Train_Data!A854,'Reuters data'!$M$3:$N$1048576,2)</f>
        <v>78.733828370205913</v>
      </c>
      <c r="E854">
        <f>+VLOOKUP(A854,'Reuters data'!$E$3:$G$1048576,3,TRUE)</f>
        <v>109.88055045871563</v>
      </c>
      <c r="F854" s="2">
        <f>+VLOOKUP(A854,'Reuters data'!$Q$4:$R$1048576,2,TRUE)</f>
        <v>83.6</v>
      </c>
      <c r="G854">
        <f>+VLOOKUP(A854,'Reuters data'!$U$4:$V$1048576,2,TRUE)</f>
        <v>3.04</v>
      </c>
      <c r="H854">
        <f>+VLOOKUP(A854,'Reuters data'!$Y$4:$Z$1048576,2,TRUE)</f>
        <v>26.35</v>
      </c>
    </row>
    <row r="855" spans="1:8" x14ac:dyDescent="0.3">
      <c r="A855" s="1">
        <f>+'Reuters data'!B856</f>
        <v>41397</v>
      </c>
      <c r="B855" s="3">
        <f t="shared" si="13"/>
        <v>5</v>
      </c>
      <c r="C855">
        <f>+'Reuters data'!C856</f>
        <v>30.25</v>
      </c>
      <c r="D855">
        <f>+VLOOKUP(A855,'Reuters data'!$E$3:$F$1048576,2,TRUE)/VLOOKUP(Train_Data!A855,'Reuters data'!$M$3:$N$1048576,2)</f>
        <v>79.455502173415695</v>
      </c>
      <c r="E855">
        <f>+VLOOKUP(A855,'Reuters data'!$E$3:$G$1048576,3,TRUE)</f>
        <v>109.83174311926606</v>
      </c>
      <c r="F855" s="2">
        <f>+VLOOKUP(A855,'Reuters data'!$Q$4:$R$1048576,2,TRUE)</f>
        <v>83.9</v>
      </c>
      <c r="G855">
        <f>+VLOOKUP(A855,'Reuters data'!$U$4:$V$1048576,2,TRUE)</f>
        <v>3.73</v>
      </c>
      <c r="H855">
        <f>+VLOOKUP(A855,'Reuters data'!$Y$4:$Z$1048576,2,TRUE)</f>
        <v>26.55</v>
      </c>
    </row>
    <row r="856" spans="1:8" x14ac:dyDescent="0.3">
      <c r="A856" s="1">
        <f>+'Reuters data'!B857</f>
        <v>41398</v>
      </c>
      <c r="B856" s="3">
        <f t="shared" si="13"/>
        <v>5</v>
      </c>
      <c r="C856">
        <f>+'Reuters data'!C857</f>
        <v>30.61</v>
      </c>
      <c r="D856">
        <f>+VLOOKUP(A856,'Reuters data'!$E$3:$F$1048576,2,TRUE)/VLOOKUP(Train_Data!A856,'Reuters data'!$M$3:$N$1048576,2)</f>
        <v>79.455502173415695</v>
      </c>
      <c r="E856">
        <f>+VLOOKUP(A856,'Reuters data'!$E$3:$G$1048576,3,TRUE)</f>
        <v>109.83174311926606</v>
      </c>
      <c r="F856" s="2">
        <f>+VLOOKUP(A856,'Reuters data'!$Q$4:$R$1048576,2,TRUE)</f>
        <v>83.9</v>
      </c>
      <c r="G856">
        <f>+VLOOKUP(A856,'Reuters data'!$U$4:$V$1048576,2,TRUE)</f>
        <v>3.73</v>
      </c>
      <c r="H856">
        <f>+VLOOKUP(A856,'Reuters data'!$Y$4:$Z$1048576,2,TRUE)</f>
        <v>26.55</v>
      </c>
    </row>
    <row r="857" spans="1:8" x14ac:dyDescent="0.3">
      <c r="A857" s="1">
        <f>+'Reuters data'!B858</f>
        <v>41399</v>
      </c>
      <c r="B857" s="3">
        <f t="shared" si="13"/>
        <v>5</v>
      </c>
      <c r="C857">
        <f>+'Reuters data'!C858</f>
        <v>30.97</v>
      </c>
      <c r="D857">
        <f>+VLOOKUP(A857,'Reuters data'!$E$3:$F$1048576,2,TRUE)/VLOOKUP(Train_Data!A857,'Reuters data'!$M$3:$N$1048576,2)</f>
        <v>79.455502173415695</v>
      </c>
      <c r="E857">
        <f>+VLOOKUP(A857,'Reuters data'!$E$3:$G$1048576,3,TRUE)</f>
        <v>109.83174311926606</v>
      </c>
      <c r="F857" s="2">
        <f>+VLOOKUP(A857,'Reuters data'!$Q$4:$R$1048576,2,TRUE)</f>
        <v>83.9</v>
      </c>
      <c r="G857">
        <f>+VLOOKUP(A857,'Reuters data'!$U$4:$V$1048576,2,TRUE)</f>
        <v>3.73</v>
      </c>
      <c r="H857">
        <f>+VLOOKUP(A857,'Reuters data'!$Y$4:$Z$1048576,2,TRUE)</f>
        <v>26.55</v>
      </c>
    </row>
    <row r="858" spans="1:8" x14ac:dyDescent="0.3">
      <c r="A858" s="1">
        <f>+'Reuters data'!B859</f>
        <v>41400</v>
      </c>
      <c r="B858" s="3">
        <f t="shared" si="13"/>
        <v>5</v>
      </c>
      <c r="C858">
        <f>+'Reuters data'!C859</f>
        <v>31.31</v>
      </c>
      <c r="D858">
        <f>+VLOOKUP(A858,'Reuters data'!$E$3:$F$1048576,2,TRUE)/VLOOKUP(Train_Data!A858,'Reuters data'!$M$3:$N$1048576,2)</f>
        <v>80.663913109989295</v>
      </c>
      <c r="E858">
        <f>+VLOOKUP(A858,'Reuters data'!$E$3:$G$1048576,3,TRUE)</f>
        <v>109.78311926605507</v>
      </c>
      <c r="F858" s="2">
        <f>+VLOOKUP(A858,'Reuters data'!$Q$4:$R$1048576,2,TRUE)</f>
        <v>83.9</v>
      </c>
      <c r="G858">
        <f>+VLOOKUP(A858,'Reuters data'!$U$4:$V$1048576,2,TRUE)</f>
        <v>3.86</v>
      </c>
      <c r="H858">
        <f>+VLOOKUP(A858,'Reuters data'!$Y$4:$Z$1048576,2,TRUE)</f>
        <v>26.55</v>
      </c>
    </row>
    <row r="859" spans="1:8" x14ac:dyDescent="0.3">
      <c r="A859" s="1">
        <f>+'Reuters data'!B860</f>
        <v>41401</v>
      </c>
      <c r="B859" s="3">
        <f t="shared" si="13"/>
        <v>5</v>
      </c>
      <c r="C859">
        <f>+'Reuters data'!C860</f>
        <v>31.65</v>
      </c>
      <c r="D859">
        <f>+VLOOKUP(A859,'Reuters data'!$E$3:$F$1048576,2,TRUE)/VLOOKUP(Train_Data!A859,'Reuters data'!$M$3:$N$1048576,2)</f>
        <v>79.834824501032344</v>
      </c>
      <c r="E859">
        <f>+VLOOKUP(A859,'Reuters data'!$E$3:$G$1048576,3,TRUE)</f>
        <v>109.72045871559634</v>
      </c>
      <c r="F859" s="2">
        <f>+VLOOKUP(A859,'Reuters data'!$Q$4:$R$1048576,2,TRUE)</f>
        <v>83.85</v>
      </c>
      <c r="G859">
        <f>+VLOOKUP(A859,'Reuters data'!$U$4:$V$1048576,2,TRUE)</f>
        <v>3.69</v>
      </c>
      <c r="H859">
        <f>+VLOOKUP(A859,'Reuters data'!$Y$4:$Z$1048576,2,TRUE)</f>
        <v>26.4</v>
      </c>
    </row>
    <row r="860" spans="1:8" x14ac:dyDescent="0.3">
      <c r="A860" s="1">
        <f>+'Reuters data'!B861</f>
        <v>41402</v>
      </c>
      <c r="B860" s="3">
        <f t="shared" si="13"/>
        <v>5</v>
      </c>
      <c r="C860">
        <f>+'Reuters data'!C861</f>
        <v>31.96</v>
      </c>
      <c r="D860">
        <f>+VLOOKUP(A860,'Reuters data'!$E$3:$F$1048576,2,TRUE)/VLOOKUP(Train_Data!A860,'Reuters data'!$M$3:$N$1048576,2)</f>
        <v>79.339974146452747</v>
      </c>
      <c r="E860">
        <f>+VLOOKUP(A860,'Reuters data'!$E$3:$G$1048576,3,TRUE)</f>
        <v>109.6600917431193</v>
      </c>
      <c r="F860" s="2">
        <f>+VLOOKUP(A860,'Reuters data'!$Q$4:$R$1048576,2,TRUE)</f>
        <v>83.9</v>
      </c>
      <c r="G860">
        <f>+VLOOKUP(A860,'Reuters data'!$U$4:$V$1048576,2,TRUE)</f>
        <v>3.44</v>
      </c>
      <c r="H860">
        <f>+VLOOKUP(A860,'Reuters data'!$Y$4:$Z$1048576,2,TRUE)</f>
        <v>26.25</v>
      </c>
    </row>
    <row r="861" spans="1:8" x14ac:dyDescent="0.3">
      <c r="A861" s="1">
        <f>+'Reuters data'!B862</f>
        <v>41403</v>
      </c>
      <c r="B861" s="3">
        <f t="shared" si="13"/>
        <v>5</v>
      </c>
      <c r="C861">
        <f>+'Reuters data'!C862</f>
        <v>32.33</v>
      </c>
      <c r="D861">
        <f>+VLOOKUP(A861,'Reuters data'!$E$3:$F$1048576,2,TRUE)/VLOOKUP(Train_Data!A861,'Reuters data'!$M$3:$N$1048576,2)</f>
        <v>80.108887355264159</v>
      </c>
      <c r="E861">
        <f>+VLOOKUP(A861,'Reuters data'!$E$3:$G$1048576,3,TRUE)</f>
        <v>109.6108256880734</v>
      </c>
      <c r="F861" s="2">
        <f>+VLOOKUP(A861,'Reuters data'!$Q$4:$R$1048576,2,TRUE)</f>
        <v>83.68</v>
      </c>
      <c r="G861">
        <f>+VLOOKUP(A861,'Reuters data'!$U$4:$V$1048576,2,TRUE)</f>
        <v>3.74</v>
      </c>
      <c r="H861">
        <f>+VLOOKUP(A861,'Reuters data'!$Y$4:$Z$1048576,2,TRUE)</f>
        <v>26.3</v>
      </c>
    </row>
    <row r="862" spans="1:8" x14ac:dyDescent="0.3">
      <c r="A862" s="1">
        <f>+'Reuters data'!B863</f>
        <v>41404</v>
      </c>
      <c r="B862" s="3">
        <f t="shared" si="13"/>
        <v>5</v>
      </c>
      <c r="C862">
        <f>+'Reuters data'!C863</f>
        <v>32.69</v>
      </c>
      <c r="D862">
        <f>+VLOOKUP(A862,'Reuters data'!$E$3:$F$1048576,2,TRUE)/VLOOKUP(Train_Data!A862,'Reuters data'!$M$3:$N$1048576,2)</f>
        <v>79.979987684729068</v>
      </c>
      <c r="E862">
        <f>+VLOOKUP(A862,'Reuters data'!$E$3:$G$1048576,3,TRUE)</f>
        <v>109.56587155963307</v>
      </c>
      <c r="F862" s="2">
        <f>+VLOOKUP(A862,'Reuters data'!$Q$4:$R$1048576,2,TRUE)</f>
        <v>83.9</v>
      </c>
      <c r="G862">
        <f>+VLOOKUP(A862,'Reuters data'!$U$4:$V$1048576,2,TRUE)</f>
        <v>3.33</v>
      </c>
      <c r="H862">
        <f>+VLOOKUP(A862,'Reuters data'!$Y$4:$Z$1048576,2,TRUE)</f>
        <v>26</v>
      </c>
    </row>
    <row r="863" spans="1:8" x14ac:dyDescent="0.3">
      <c r="A863" s="1">
        <f>+'Reuters data'!B864</f>
        <v>41405</v>
      </c>
      <c r="B863" s="3">
        <f t="shared" si="13"/>
        <v>5</v>
      </c>
      <c r="C863">
        <f>+'Reuters data'!C864</f>
        <v>33.049999999999997</v>
      </c>
      <c r="D863">
        <f>+VLOOKUP(A863,'Reuters data'!$E$3:$F$1048576,2,TRUE)/VLOOKUP(Train_Data!A863,'Reuters data'!$M$3:$N$1048576,2)</f>
        <v>79.979987684729068</v>
      </c>
      <c r="E863">
        <f>+VLOOKUP(A863,'Reuters data'!$E$3:$G$1048576,3,TRUE)</f>
        <v>109.56587155963307</v>
      </c>
      <c r="F863" s="2">
        <f>+VLOOKUP(A863,'Reuters data'!$Q$4:$R$1048576,2,TRUE)</f>
        <v>83.9</v>
      </c>
      <c r="G863">
        <f>+VLOOKUP(A863,'Reuters data'!$U$4:$V$1048576,2,TRUE)</f>
        <v>3.33</v>
      </c>
      <c r="H863">
        <f>+VLOOKUP(A863,'Reuters data'!$Y$4:$Z$1048576,2,TRUE)</f>
        <v>26</v>
      </c>
    </row>
    <row r="864" spans="1:8" x14ac:dyDescent="0.3">
      <c r="A864" s="1">
        <f>+'Reuters data'!B865</f>
        <v>41406</v>
      </c>
      <c r="B864" s="3">
        <f t="shared" si="13"/>
        <v>5</v>
      </c>
      <c r="C864">
        <f>+'Reuters data'!C865</f>
        <v>33.39</v>
      </c>
      <c r="D864">
        <f>+VLOOKUP(A864,'Reuters data'!$E$3:$F$1048576,2,TRUE)/VLOOKUP(Train_Data!A864,'Reuters data'!$M$3:$N$1048576,2)</f>
        <v>79.979987684729068</v>
      </c>
      <c r="E864">
        <f>+VLOOKUP(A864,'Reuters data'!$E$3:$G$1048576,3,TRUE)</f>
        <v>109.56587155963307</v>
      </c>
      <c r="F864" s="2">
        <f>+VLOOKUP(A864,'Reuters data'!$Q$4:$R$1048576,2,TRUE)</f>
        <v>83.9</v>
      </c>
      <c r="G864">
        <f>+VLOOKUP(A864,'Reuters data'!$U$4:$V$1048576,2,TRUE)</f>
        <v>3.33</v>
      </c>
      <c r="H864">
        <f>+VLOOKUP(A864,'Reuters data'!$Y$4:$Z$1048576,2,TRUE)</f>
        <v>26</v>
      </c>
    </row>
    <row r="865" spans="1:8" x14ac:dyDescent="0.3">
      <c r="A865" s="1">
        <f>+'Reuters data'!B866</f>
        <v>41407</v>
      </c>
      <c r="B865" s="3">
        <f t="shared" si="13"/>
        <v>5</v>
      </c>
      <c r="C865">
        <f>+'Reuters data'!C866</f>
        <v>33.68</v>
      </c>
      <c r="D865">
        <f>+VLOOKUP(A865,'Reuters data'!$E$3:$F$1048576,2,TRUE)/VLOOKUP(Train_Data!A865,'Reuters data'!$M$3:$N$1048576,2)</f>
        <v>79.244701348747583</v>
      </c>
      <c r="E865">
        <f>+VLOOKUP(A865,'Reuters data'!$E$3:$G$1048576,3,TRUE)</f>
        <v>109.52724770642206</v>
      </c>
      <c r="F865" s="2">
        <f>+VLOOKUP(A865,'Reuters data'!$Q$4:$R$1048576,2,TRUE)</f>
        <v>82.15</v>
      </c>
      <c r="G865">
        <f>+VLOOKUP(A865,'Reuters data'!$U$4:$V$1048576,2,TRUE)</f>
        <v>3.22</v>
      </c>
      <c r="H865">
        <f>+VLOOKUP(A865,'Reuters data'!$Y$4:$Z$1048576,2,TRUE)</f>
        <v>26.25</v>
      </c>
    </row>
    <row r="866" spans="1:8" x14ac:dyDescent="0.3">
      <c r="A866" s="1">
        <f>+'Reuters data'!B867</f>
        <v>41408</v>
      </c>
      <c r="B866" s="3">
        <f t="shared" si="13"/>
        <v>5</v>
      </c>
      <c r="C866">
        <f>+'Reuters data'!C867</f>
        <v>33.93</v>
      </c>
      <c r="D866">
        <f>+VLOOKUP(A866,'Reuters data'!$E$3:$F$1048576,2,TRUE)/VLOOKUP(Train_Data!A866,'Reuters data'!$M$3:$N$1048576,2)</f>
        <v>79.424059451927533</v>
      </c>
      <c r="E866">
        <f>+VLOOKUP(A866,'Reuters data'!$E$3:$G$1048576,3,TRUE)</f>
        <v>109.48669724770645</v>
      </c>
      <c r="F866" s="2">
        <f>+VLOOKUP(A866,'Reuters data'!$Q$4:$R$1048576,2,TRUE)</f>
        <v>82.45</v>
      </c>
      <c r="G866">
        <f>+VLOOKUP(A866,'Reuters data'!$U$4:$V$1048576,2,TRUE)</f>
        <v>3.47</v>
      </c>
      <c r="H866">
        <f>+VLOOKUP(A866,'Reuters data'!$Y$4:$Z$1048576,2,TRUE)</f>
        <v>26.45</v>
      </c>
    </row>
    <row r="867" spans="1:8" x14ac:dyDescent="0.3">
      <c r="A867" s="1">
        <f>+'Reuters data'!B868</f>
        <v>41409</v>
      </c>
      <c r="B867" s="3">
        <f t="shared" si="13"/>
        <v>5</v>
      </c>
      <c r="C867">
        <f>+'Reuters data'!C868</f>
        <v>34.21</v>
      </c>
      <c r="D867">
        <f>+VLOOKUP(A867,'Reuters data'!$E$3:$F$1048576,2,TRUE)/VLOOKUP(Train_Data!A867,'Reuters data'!$M$3:$N$1048576,2)</f>
        <v>80.459413316777912</v>
      </c>
      <c r="E867">
        <f>+VLOOKUP(A867,'Reuters data'!$E$3:$G$1048576,3,TRUE)</f>
        <v>109.45321100917434</v>
      </c>
      <c r="F867" s="2">
        <f>+VLOOKUP(A867,'Reuters data'!$Q$4:$R$1048576,2,TRUE)</f>
        <v>82</v>
      </c>
      <c r="G867">
        <f>+VLOOKUP(A867,'Reuters data'!$U$4:$V$1048576,2,TRUE)</f>
        <v>3.59</v>
      </c>
      <c r="H867">
        <f>+VLOOKUP(A867,'Reuters data'!$Y$4:$Z$1048576,2,TRUE)</f>
        <v>26.55</v>
      </c>
    </row>
    <row r="868" spans="1:8" x14ac:dyDescent="0.3">
      <c r="A868" s="1">
        <f>+'Reuters data'!B869</f>
        <v>41410</v>
      </c>
      <c r="B868" s="3">
        <f t="shared" si="13"/>
        <v>5</v>
      </c>
      <c r="C868">
        <f>+'Reuters data'!C869</f>
        <v>34.46</v>
      </c>
      <c r="D868">
        <f>+VLOOKUP(A868,'Reuters data'!$E$3:$F$1048576,2,TRUE)/VLOOKUP(Train_Data!A868,'Reuters data'!$M$3:$N$1048576,2)</f>
        <v>80.583805605154879</v>
      </c>
      <c r="E868">
        <f>+VLOOKUP(A868,'Reuters data'!$E$3:$G$1048576,3,TRUE)</f>
        <v>109.41458715596332</v>
      </c>
      <c r="F868" s="2">
        <f>+VLOOKUP(A868,'Reuters data'!$Q$4:$R$1048576,2,TRUE)</f>
        <v>81.39</v>
      </c>
      <c r="G868">
        <f>+VLOOKUP(A868,'Reuters data'!$U$4:$V$1048576,2,TRUE)</f>
        <v>3.65</v>
      </c>
      <c r="H868">
        <f>+VLOOKUP(A868,'Reuters data'!$Y$4:$Z$1048576,2,TRUE)</f>
        <v>26.73</v>
      </c>
    </row>
    <row r="869" spans="1:8" x14ac:dyDescent="0.3">
      <c r="A869" s="1">
        <f>+'Reuters data'!B870</f>
        <v>41411</v>
      </c>
      <c r="B869" s="3">
        <f t="shared" si="13"/>
        <v>5</v>
      </c>
      <c r="C869">
        <f>+'Reuters data'!C870</f>
        <v>34.729999999999997</v>
      </c>
      <c r="D869">
        <f>+VLOOKUP(A869,'Reuters data'!$E$3:$F$1048576,2,TRUE)/VLOOKUP(Train_Data!A869,'Reuters data'!$M$3:$N$1048576,2)</f>
        <v>81.508023056550869</v>
      </c>
      <c r="E869">
        <f>+VLOOKUP(A869,'Reuters data'!$E$3:$G$1048576,3,TRUE)</f>
        <v>109.37</v>
      </c>
      <c r="F869" s="2">
        <f>+VLOOKUP(A869,'Reuters data'!$Q$4:$R$1048576,2,TRUE)</f>
        <v>80.63</v>
      </c>
      <c r="G869">
        <f>+VLOOKUP(A869,'Reuters data'!$U$4:$V$1048576,2,TRUE)</f>
        <v>3.49</v>
      </c>
      <c r="H869">
        <f>+VLOOKUP(A869,'Reuters data'!$Y$4:$Z$1048576,2,TRUE)</f>
        <v>26.2</v>
      </c>
    </row>
    <row r="870" spans="1:8" x14ac:dyDescent="0.3">
      <c r="A870" s="1">
        <f>+'Reuters data'!B871</f>
        <v>41412</v>
      </c>
      <c r="B870" s="3">
        <f t="shared" si="13"/>
        <v>5</v>
      </c>
      <c r="C870">
        <f>+'Reuters data'!C871</f>
        <v>35.090000000000003</v>
      </c>
      <c r="D870">
        <f>+VLOOKUP(A870,'Reuters data'!$E$3:$F$1048576,2,TRUE)/VLOOKUP(Train_Data!A870,'Reuters data'!$M$3:$N$1048576,2)</f>
        <v>81.508023056550869</v>
      </c>
      <c r="E870">
        <f>+VLOOKUP(A870,'Reuters data'!$E$3:$G$1048576,3,TRUE)</f>
        <v>109.37</v>
      </c>
      <c r="F870" s="2">
        <f>+VLOOKUP(A870,'Reuters data'!$Q$4:$R$1048576,2,TRUE)</f>
        <v>80.63</v>
      </c>
      <c r="G870">
        <f>+VLOOKUP(A870,'Reuters data'!$U$4:$V$1048576,2,TRUE)</f>
        <v>3.49</v>
      </c>
      <c r="H870">
        <f>+VLOOKUP(A870,'Reuters data'!$Y$4:$Z$1048576,2,TRUE)</f>
        <v>26.2</v>
      </c>
    </row>
    <row r="871" spans="1:8" x14ac:dyDescent="0.3">
      <c r="A871" s="1">
        <f>+'Reuters data'!B872</f>
        <v>41413</v>
      </c>
      <c r="B871" s="3">
        <f t="shared" si="13"/>
        <v>5</v>
      </c>
      <c r="C871">
        <f>+'Reuters data'!C872</f>
        <v>35.46</v>
      </c>
      <c r="D871">
        <f>+VLOOKUP(A871,'Reuters data'!$E$3:$F$1048576,2,TRUE)/VLOOKUP(Train_Data!A871,'Reuters data'!$M$3:$N$1048576,2)</f>
        <v>81.508023056550869</v>
      </c>
      <c r="E871">
        <f>+VLOOKUP(A871,'Reuters data'!$E$3:$G$1048576,3,TRUE)</f>
        <v>109.37</v>
      </c>
      <c r="F871" s="2">
        <f>+VLOOKUP(A871,'Reuters data'!$Q$4:$R$1048576,2,TRUE)</f>
        <v>80.63</v>
      </c>
      <c r="G871">
        <f>+VLOOKUP(A871,'Reuters data'!$U$4:$V$1048576,2,TRUE)</f>
        <v>3.49</v>
      </c>
      <c r="H871">
        <f>+VLOOKUP(A871,'Reuters data'!$Y$4:$Z$1048576,2,TRUE)</f>
        <v>26.2</v>
      </c>
    </row>
    <row r="872" spans="1:8" x14ac:dyDescent="0.3">
      <c r="A872" s="1">
        <f>+'Reuters data'!B873</f>
        <v>41414</v>
      </c>
      <c r="B872" s="3">
        <f t="shared" si="13"/>
        <v>5</v>
      </c>
      <c r="C872">
        <f>+'Reuters data'!C873</f>
        <v>35.78</v>
      </c>
      <c r="D872">
        <f>+VLOOKUP(A872,'Reuters data'!$E$3:$F$1048576,2,TRUE)/VLOOKUP(Train_Data!A872,'Reuters data'!$M$3:$N$1048576,2)</f>
        <v>81.353827045489822</v>
      </c>
      <c r="E872">
        <f>+VLOOKUP(A872,'Reuters data'!$E$3:$G$1048576,3,TRUE)</f>
        <v>109.34146788990827</v>
      </c>
      <c r="F872" s="2">
        <f>+VLOOKUP(A872,'Reuters data'!$Q$4:$R$1048576,2,TRUE)</f>
        <v>81.2</v>
      </c>
      <c r="G872">
        <f>+VLOOKUP(A872,'Reuters data'!$U$4:$V$1048576,2,TRUE)</f>
        <v>3.56</v>
      </c>
      <c r="H872">
        <f>+VLOOKUP(A872,'Reuters data'!$Y$4:$Z$1048576,2,TRUE)</f>
        <v>27.1</v>
      </c>
    </row>
    <row r="873" spans="1:8" x14ac:dyDescent="0.3">
      <c r="A873" s="1">
        <f>+'Reuters data'!B874</f>
        <v>41415</v>
      </c>
      <c r="B873" s="3">
        <f t="shared" si="13"/>
        <v>5</v>
      </c>
      <c r="C873">
        <f>+'Reuters data'!C874</f>
        <v>36.07</v>
      </c>
      <c r="D873">
        <f>+VLOOKUP(A873,'Reuters data'!$E$3:$F$1048576,2,TRUE)/VLOOKUP(Train_Data!A873,'Reuters data'!$M$3:$N$1048576,2)</f>
        <v>80.519178612940721</v>
      </c>
      <c r="E873">
        <f>+VLOOKUP(A873,'Reuters data'!$E$3:$G$1048576,3,TRUE)</f>
        <v>109.29339449541285</v>
      </c>
      <c r="F873" s="2">
        <f>+VLOOKUP(A873,'Reuters data'!$Q$4:$R$1048576,2,TRUE)</f>
        <v>81.400000000000006</v>
      </c>
      <c r="G873">
        <f>+VLOOKUP(A873,'Reuters data'!$U$4:$V$1048576,2,TRUE)</f>
        <v>3.51</v>
      </c>
      <c r="H873">
        <f>+VLOOKUP(A873,'Reuters data'!$Y$4:$Z$1048576,2,TRUE)</f>
        <v>27.18</v>
      </c>
    </row>
    <row r="874" spans="1:8" x14ac:dyDescent="0.3">
      <c r="A874" s="1">
        <f>+'Reuters data'!B875</f>
        <v>41416</v>
      </c>
      <c r="B874" s="3">
        <f t="shared" si="13"/>
        <v>5</v>
      </c>
      <c r="C874">
        <f>+'Reuters data'!C875</f>
        <v>36.32</v>
      </c>
      <c r="D874">
        <f>+VLOOKUP(A874,'Reuters data'!$E$3:$F$1048576,2,TRUE)/VLOOKUP(Train_Data!A874,'Reuters data'!$M$3:$N$1048576,2)</f>
        <v>79.807093963907889</v>
      </c>
      <c r="E874">
        <f>+VLOOKUP(A874,'Reuters data'!$E$3:$G$1048576,3,TRUE)</f>
        <v>109.24715596330276</v>
      </c>
      <c r="F874" s="2">
        <f>+VLOOKUP(A874,'Reuters data'!$Q$4:$R$1048576,2,TRUE)</f>
        <v>81.5</v>
      </c>
      <c r="G874">
        <f>+VLOOKUP(A874,'Reuters data'!$U$4:$V$1048576,2,TRUE)</f>
        <v>3.28</v>
      </c>
      <c r="H874">
        <f>+VLOOKUP(A874,'Reuters data'!$Y$4:$Z$1048576,2,TRUE)</f>
        <v>27.55</v>
      </c>
    </row>
    <row r="875" spans="1:8" x14ac:dyDescent="0.3">
      <c r="A875" s="1">
        <f>+'Reuters data'!B876</f>
        <v>41417</v>
      </c>
      <c r="B875" s="3">
        <f t="shared" si="13"/>
        <v>5</v>
      </c>
      <c r="C875">
        <f>+'Reuters data'!C876</f>
        <v>36.47</v>
      </c>
      <c r="D875">
        <f>+VLOOKUP(A875,'Reuters data'!$E$3:$F$1048576,2,TRUE)/VLOOKUP(Train_Data!A875,'Reuters data'!$M$3:$N$1048576,2)</f>
        <v>79.195979899497473</v>
      </c>
      <c r="E875">
        <f>+VLOOKUP(A875,'Reuters data'!$E$3:$G$1048576,3,TRUE)</f>
        <v>109.18844036697247</v>
      </c>
      <c r="F875" s="2">
        <f>+VLOOKUP(A875,'Reuters data'!$Q$4:$R$1048576,2,TRUE)</f>
        <v>81.05</v>
      </c>
      <c r="G875">
        <f>+VLOOKUP(A875,'Reuters data'!$U$4:$V$1048576,2,TRUE)</f>
        <v>3.36</v>
      </c>
      <c r="H875">
        <f>+VLOOKUP(A875,'Reuters data'!$Y$4:$Z$1048576,2,TRUE)</f>
        <v>27.35</v>
      </c>
    </row>
    <row r="876" spans="1:8" x14ac:dyDescent="0.3">
      <c r="A876" s="1">
        <f>+'Reuters data'!B877</f>
        <v>41418</v>
      </c>
      <c r="B876" s="3">
        <f t="shared" si="13"/>
        <v>5</v>
      </c>
      <c r="C876">
        <f>+'Reuters data'!C877</f>
        <v>36.57</v>
      </c>
      <c r="D876">
        <f>+VLOOKUP(A876,'Reuters data'!$E$3:$F$1048576,2,TRUE)/VLOOKUP(Train_Data!A876,'Reuters data'!$M$3:$N$1048576,2)</f>
        <v>79.387423621316429</v>
      </c>
      <c r="E876">
        <f>+VLOOKUP(A876,'Reuters data'!$E$3:$G$1048576,3,TRUE)</f>
        <v>109.11761467889906</v>
      </c>
      <c r="F876" s="2">
        <f>+VLOOKUP(A876,'Reuters data'!$Q$4:$R$1048576,2,TRUE)</f>
        <v>81.05</v>
      </c>
      <c r="G876">
        <f>+VLOOKUP(A876,'Reuters data'!$U$4:$V$1048576,2,TRUE)</f>
        <v>3.51</v>
      </c>
      <c r="H876">
        <f>+VLOOKUP(A876,'Reuters data'!$Y$4:$Z$1048576,2,TRUE)</f>
        <v>27.35</v>
      </c>
    </row>
    <row r="877" spans="1:8" x14ac:dyDescent="0.3">
      <c r="A877" s="1">
        <f>+'Reuters data'!B878</f>
        <v>41419</v>
      </c>
      <c r="B877" s="3">
        <f t="shared" si="13"/>
        <v>5</v>
      </c>
      <c r="C877">
        <f>+'Reuters data'!C878</f>
        <v>36.81</v>
      </c>
      <c r="D877">
        <f>+VLOOKUP(A877,'Reuters data'!$E$3:$F$1048576,2,TRUE)/VLOOKUP(Train_Data!A877,'Reuters data'!$M$3:$N$1048576,2)</f>
        <v>79.387423621316429</v>
      </c>
      <c r="E877">
        <f>+VLOOKUP(A877,'Reuters data'!$E$3:$G$1048576,3,TRUE)</f>
        <v>109.11761467889906</v>
      </c>
      <c r="F877" s="2">
        <f>+VLOOKUP(A877,'Reuters data'!$Q$4:$R$1048576,2,TRUE)</f>
        <v>81.05</v>
      </c>
      <c r="G877">
        <f>+VLOOKUP(A877,'Reuters data'!$U$4:$V$1048576,2,TRUE)</f>
        <v>3.51</v>
      </c>
      <c r="H877">
        <f>+VLOOKUP(A877,'Reuters data'!$Y$4:$Z$1048576,2,TRUE)</f>
        <v>27.35</v>
      </c>
    </row>
    <row r="878" spans="1:8" x14ac:dyDescent="0.3">
      <c r="A878" s="1">
        <f>+'Reuters data'!B879</f>
        <v>41420</v>
      </c>
      <c r="B878" s="3">
        <f t="shared" si="13"/>
        <v>5</v>
      </c>
      <c r="C878">
        <f>+'Reuters data'!C879</f>
        <v>37.06</v>
      </c>
      <c r="D878">
        <f>+VLOOKUP(A878,'Reuters data'!$E$3:$F$1048576,2,TRUE)/VLOOKUP(Train_Data!A878,'Reuters data'!$M$3:$N$1048576,2)</f>
        <v>79.387423621316429</v>
      </c>
      <c r="E878">
        <f>+VLOOKUP(A878,'Reuters data'!$E$3:$G$1048576,3,TRUE)</f>
        <v>109.11761467889906</v>
      </c>
      <c r="F878" s="2">
        <f>+VLOOKUP(A878,'Reuters data'!$Q$4:$R$1048576,2,TRUE)</f>
        <v>81.05</v>
      </c>
      <c r="G878">
        <f>+VLOOKUP(A878,'Reuters data'!$U$4:$V$1048576,2,TRUE)</f>
        <v>3.51</v>
      </c>
      <c r="H878">
        <f>+VLOOKUP(A878,'Reuters data'!$Y$4:$Z$1048576,2,TRUE)</f>
        <v>27.35</v>
      </c>
    </row>
    <row r="879" spans="1:8" x14ac:dyDescent="0.3">
      <c r="A879" s="1">
        <f>+'Reuters data'!B880</f>
        <v>41421</v>
      </c>
      <c r="B879" s="3">
        <f t="shared" si="13"/>
        <v>5</v>
      </c>
      <c r="C879">
        <f>+'Reuters data'!C880</f>
        <v>37.29</v>
      </c>
      <c r="D879">
        <f>+VLOOKUP(A879,'Reuters data'!$E$3:$F$1048576,2,TRUE)/VLOOKUP(Train_Data!A879,'Reuters data'!$M$3:$N$1048576,2)</f>
        <v>79.371954520844625</v>
      </c>
      <c r="E879">
        <f>+VLOOKUP(A879,'Reuters data'!$E$3:$G$1048576,3,TRUE)</f>
        <v>109.04807339449539</v>
      </c>
      <c r="F879" s="2">
        <f>+VLOOKUP(A879,'Reuters data'!$Q$4:$R$1048576,2,TRUE)</f>
        <v>81.05</v>
      </c>
      <c r="G879">
        <f>+VLOOKUP(A879,'Reuters data'!$U$4:$V$1048576,2,TRUE)</f>
        <v>3.45</v>
      </c>
      <c r="H879">
        <f>+VLOOKUP(A879,'Reuters data'!$Y$4:$Z$1048576,2,TRUE)</f>
        <v>27.35</v>
      </c>
    </row>
    <row r="880" spans="1:8" x14ac:dyDescent="0.3">
      <c r="A880" s="1">
        <f>+'Reuters data'!B881</f>
        <v>41422</v>
      </c>
      <c r="B880" s="3">
        <f t="shared" si="13"/>
        <v>5</v>
      </c>
      <c r="C880">
        <f>+'Reuters data'!C881</f>
        <v>37.520000000000003</v>
      </c>
      <c r="D880">
        <f>+VLOOKUP(A880,'Reuters data'!$E$3:$F$1048576,2,TRUE)/VLOOKUP(Train_Data!A880,'Reuters data'!$M$3:$N$1048576,2)</f>
        <v>81.087599190913338</v>
      </c>
      <c r="E880">
        <f>+VLOOKUP(A880,'Reuters data'!$E$3:$G$1048576,3,TRUE)</f>
        <v>109.00458715596329</v>
      </c>
      <c r="F880" s="2">
        <f>+VLOOKUP(A880,'Reuters data'!$Q$4:$R$1048576,2,TRUE)</f>
        <v>81</v>
      </c>
      <c r="G880">
        <f>+VLOOKUP(A880,'Reuters data'!$U$4:$V$1048576,2,TRUE)</f>
        <v>3.6</v>
      </c>
      <c r="H880">
        <f>+VLOOKUP(A880,'Reuters data'!$Y$4:$Z$1048576,2,TRUE)</f>
        <v>27</v>
      </c>
    </row>
    <row r="881" spans="1:8" x14ac:dyDescent="0.3">
      <c r="A881" s="1">
        <f>+'Reuters data'!B882</f>
        <v>41423</v>
      </c>
      <c r="B881" s="3">
        <f t="shared" si="13"/>
        <v>5</v>
      </c>
      <c r="C881">
        <f>+'Reuters data'!C882</f>
        <v>37.74</v>
      </c>
      <c r="D881">
        <f>+VLOOKUP(A881,'Reuters data'!$E$3:$F$1048576,2,TRUE)/VLOOKUP(Train_Data!A881,'Reuters data'!$M$3:$N$1048576,2)</f>
        <v>79.16988715411965</v>
      </c>
      <c r="E881">
        <f>+VLOOKUP(A881,'Reuters data'!$E$3:$G$1048576,3,TRUE)</f>
        <v>108.9461467889908</v>
      </c>
      <c r="F881" s="2">
        <f>+VLOOKUP(A881,'Reuters data'!$Q$4:$R$1048576,2,TRUE)</f>
        <v>80.400000000000006</v>
      </c>
      <c r="G881">
        <f>+VLOOKUP(A881,'Reuters data'!$U$4:$V$1048576,2,TRUE)</f>
        <v>3.7</v>
      </c>
      <c r="H881">
        <f>+VLOOKUP(A881,'Reuters data'!$Y$4:$Z$1048576,2,TRUE)</f>
        <v>27.05</v>
      </c>
    </row>
    <row r="882" spans="1:8" x14ac:dyDescent="0.3">
      <c r="A882" s="1">
        <f>+'Reuters data'!B883</f>
        <v>41424</v>
      </c>
      <c r="B882" s="3">
        <f t="shared" si="13"/>
        <v>5</v>
      </c>
      <c r="C882">
        <f>+'Reuters data'!C883</f>
        <v>37.99</v>
      </c>
      <c r="D882">
        <f>+VLOOKUP(A882,'Reuters data'!$E$3:$F$1048576,2,TRUE)/VLOOKUP(Train_Data!A882,'Reuters data'!$M$3:$N$1048576,2)</f>
        <v>78.318516247700799</v>
      </c>
      <c r="E882">
        <f>+VLOOKUP(A882,'Reuters data'!$E$3:$G$1048576,3,TRUE)</f>
        <v>108.86467889908253</v>
      </c>
      <c r="F882" s="2">
        <f>+VLOOKUP(A882,'Reuters data'!$Q$4:$R$1048576,2,TRUE)</f>
        <v>80.400000000000006</v>
      </c>
      <c r="G882">
        <f>+VLOOKUP(A882,'Reuters data'!$U$4:$V$1048576,2,TRUE)</f>
        <v>3.77</v>
      </c>
      <c r="H882">
        <f>+VLOOKUP(A882,'Reuters data'!$Y$4:$Z$1048576,2,TRUE)</f>
        <v>26.35</v>
      </c>
    </row>
    <row r="883" spans="1:8" x14ac:dyDescent="0.3">
      <c r="A883" s="1">
        <f>+'Reuters data'!B884</f>
        <v>41425</v>
      </c>
      <c r="B883" s="3">
        <f t="shared" si="13"/>
        <v>5</v>
      </c>
      <c r="C883">
        <f>+'Reuters data'!C884</f>
        <v>38.270000000000003</v>
      </c>
      <c r="D883">
        <f>+VLOOKUP(A883,'Reuters data'!$E$3:$F$1048576,2,TRUE)/VLOOKUP(Train_Data!A883,'Reuters data'!$M$3:$N$1048576,2)</f>
        <v>77.252789534436317</v>
      </c>
      <c r="E883">
        <f>+VLOOKUP(A883,'Reuters data'!$E$3:$G$1048576,3,TRUE)</f>
        <v>108.76917431192658</v>
      </c>
      <c r="F883" s="2">
        <f>+VLOOKUP(A883,'Reuters data'!$Q$4:$R$1048576,2,TRUE)</f>
        <v>79.650000000000006</v>
      </c>
      <c r="G883">
        <f>+VLOOKUP(A883,'Reuters data'!$U$4:$V$1048576,2,TRUE)</f>
        <v>3.91</v>
      </c>
      <c r="H883">
        <f>+VLOOKUP(A883,'Reuters data'!$Y$4:$Z$1048576,2,TRUE)</f>
        <v>27.25</v>
      </c>
    </row>
    <row r="884" spans="1:8" x14ac:dyDescent="0.3">
      <c r="A884" s="1">
        <f>+'Reuters data'!B885</f>
        <v>41426</v>
      </c>
      <c r="B884" s="3">
        <f t="shared" si="13"/>
        <v>6</v>
      </c>
      <c r="C884">
        <f>+'Reuters data'!C885</f>
        <v>38.630000000000003</v>
      </c>
      <c r="D884">
        <f>+VLOOKUP(A884,'Reuters data'!$E$3:$F$1048576,2,TRUE)/VLOOKUP(Train_Data!A884,'Reuters data'!$M$3:$N$1048576,2)</f>
        <v>77.252789534436317</v>
      </c>
      <c r="E884">
        <f>+VLOOKUP(A884,'Reuters data'!$E$3:$G$1048576,3,TRUE)</f>
        <v>108.76917431192658</v>
      </c>
      <c r="F884" s="2">
        <f>+VLOOKUP(A884,'Reuters data'!$Q$4:$R$1048576,2,TRUE)</f>
        <v>79.650000000000006</v>
      </c>
      <c r="G884">
        <f>+VLOOKUP(A884,'Reuters data'!$U$4:$V$1048576,2,TRUE)</f>
        <v>3.91</v>
      </c>
      <c r="H884">
        <f>+VLOOKUP(A884,'Reuters data'!$Y$4:$Z$1048576,2,TRUE)</f>
        <v>27.25</v>
      </c>
    </row>
    <row r="885" spans="1:8" x14ac:dyDescent="0.3">
      <c r="A885" s="1">
        <f>+'Reuters data'!B886</f>
        <v>41427</v>
      </c>
      <c r="B885" s="3">
        <f t="shared" si="13"/>
        <v>6</v>
      </c>
      <c r="C885">
        <f>+'Reuters data'!C886</f>
        <v>38.979999999999997</v>
      </c>
      <c r="D885">
        <f>+VLOOKUP(A885,'Reuters data'!$E$3:$F$1048576,2,TRUE)/VLOOKUP(Train_Data!A885,'Reuters data'!$M$3:$N$1048576,2)</f>
        <v>77.252789534436317</v>
      </c>
      <c r="E885">
        <f>+VLOOKUP(A885,'Reuters data'!$E$3:$G$1048576,3,TRUE)</f>
        <v>108.76917431192658</v>
      </c>
      <c r="F885" s="2">
        <f>+VLOOKUP(A885,'Reuters data'!$Q$4:$R$1048576,2,TRUE)</f>
        <v>79.650000000000006</v>
      </c>
      <c r="G885">
        <f>+VLOOKUP(A885,'Reuters data'!$U$4:$V$1048576,2,TRUE)</f>
        <v>3.91</v>
      </c>
      <c r="H885">
        <f>+VLOOKUP(A885,'Reuters data'!$Y$4:$Z$1048576,2,TRUE)</f>
        <v>27.25</v>
      </c>
    </row>
    <row r="886" spans="1:8" x14ac:dyDescent="0.3">
      <c r="A886" s="1">
        <f>+'Reuters data'!B887</f>
        <v>41428</v>
      </c>
      <c r="B886" s="3">
        <f t="shared" si="13"/>
        <v>6</v>
      </c>
      <c r="C886">
        <f>+'Reuters data'!C887</f>
        <v>39.22</v>
      </c>
      <c r="D886">
        <f>+VLOOKUP(A886,'Reuters data'!$E$3:$F$1048576,2,TRUE)/VLOOKUP(Train_Data!A886,'Reuters data'!$M$3:$N$1048576,2)</f>
        <v>78.057361376673029</v>
      </c>
      <c r="E886">
        <f>+VLOOKUP(A886,'Reuters data'!$E$3:$G$1048576,3,TRUE)</f>
        <v>108.69064220183482</v>
      </c>
      <c r="F886" s="2">
        <f>+VLOOKUP(A886,'Reuters data'!$Q$4:$R$1048576,2,TRUE)</f>
        <v>79.849999999999994</v>
      </c>
      <c r="G886">
        <f>+VLOOKUP(A886,'Reuters data'!$U$4:$V$1048576,2,TRUE)</f>
        <v>3.87</v>
      </c>
      <c r="H886">
        <f>+VLOOKUP(A886,'Reuters data'!$Y$4:$Z$1048576,2,TRUE)</f>
        <v>26.77</v>
      </c>
    </row>
    <row r="887" spans="1:8" x14ac:dyDescent="0.3">
      <c r="A887" s="1">
        <f>+'Reuters data'!B888</f>
        <v>41429</v>
      </c>
      <c r="B887" s="3">
        <f t="shared" si="13"/>
        <v>6</v>
      </c>
      <c r="C887">
        <f>+'Reuters data'!C888</f>
        <v>39.520000000000003</v>
      </c>
      <c r="D887">
        <f>+VLOOKUP(A887,'Reuters data'!$E$3:$F$1048576,2,TRUE)/VLOOKUP(Train_Data!A887,'Reuters data'!$M$3:$N$1048576,2)</f>
        <v>78.941734210123869</v>
      </c>
      <c r="E887">
        <f>+VLOOKUP(A887,'Reuters data'!$E$3:$G$1048576,3,TRUE)</f>
        <v>108.61844036697242</v>
      </c>
      <c r="F887" s="2">
        <f>+VLOOKUP(A887,'Reuters data'!$Q$4:$R$1048576,2,TRUE)</f>
        <v>79.430000000000007</v>
      </c>
      <c r="G887">
        <f>+VLOOKUP(A887,'Reuters data'!$U$4:$V$1048576,2,TRUE)</f>
        <v>3.91</v>
      </c>
      <c r="H887">
        <f>+VLOOKUP(A887,'Reuters data'!$Y$4:$Z$1048576,2,TRUE)</f>
        <v>26.3</v>
      </c>
    </row>
    <row r="888" spans="1:8" x14ac:dyDescent="0.3">
      <c r="A888" s="1">
        <f>+'Reuters data'!B889</f>
        <v>41430</v>
      </c>
      <c r="B888" s="3">
        <f t="shared" si="13"/>
        <v>6</v>
      </c>
      <c r="C888">
        <f>+'Reuters data'!C889</f>
        <v>39.840000000000003</v>
      </c>
      <c r="D888">
        <f>+VLOOKUP(A888,'Reuters data'!$E$3:$F$1048576,2,TRUE)/VLOOKUP(Train_Data!A888,'Reuters data'!$M$3:$N$1048576,2)</f>
        <v>78.698541205224174</v>
      </c>
      <c r="E888">
        <f>+VLOOKUP(A888,'Reuters data'!$E$3:$G$1048576,3,TRUE)</f>
        <v>108.53192660550455</v>
      </c>
      <c r="F888" s="2">
        <f>+VLOOKUP(A888,'Reuters data'!$Q$4:$R$1048576,2,TRUE)</f>
        <v>79.7</v>
      </c>
      <c r="G888">
        <f>+VLOOKUP(A888,'Reuters data'!$U$4:$V$1048576,2,TRUE)</f>
        <v>3.86</v>
      </c>
      <c r="H888">
        <f>+VLOOKUP(A888,'Reuters data'!$Y$4:$Z$1048576,2,TRUE)</f>
        <v>26.4</v>
      </c>
    </row>
    <row r="889" spans="1:8" x14ac:dyDescent="0.3">
      <c r="A889" s="1">
        <f>+'Reuters data'!B890</f>
        <v>41431</v>
      </c>
      <c r="B889" s="3">
        <f t="shared" si="13"/>
        <v>6</v>
      </c>
      <c r="C889">
        <f>+'Reuters data'!C890</f>
        <v>40.21</v>
      </c>
      <c r="D889">
        <f>+VLOOKUP(A889,'Reuters data'!$E$3:$F$1048576,2,TRUE)/VLOOKUP(Train_Data!A889,'Reuters data'!$M$3:$N$1048576,2)</f>
        <v>78.225745564363905</v>
      </c>
      <c r="E889">
        <f>+VLOOKUP(A889,'Reuters data'!$E$3:$G$1048576,3,TRUE)</f>
        <v>108.45366972477061</v>
      </c>
      <c r="F889" s="2">
        <f>+VLOOKUP(A889,'Reuters data'!$Q$4:$R$1048576,2,TRUE)</f>
        <v>79.400000000000006</v>
      </c>
      <c r="G889">
        <f>+VLOOKUP(A889,'Reuters data'!$U$4:$V$1048576,2,TRUE)</f>
        <v>3.95</v>
      </c>
      <c r="H889">
        <f>+VLOOKUP(A889,'Reuters data'!$Y$4:$Z$1048576,2,TRUE)</f>
        <v>25.9</v>
      </c>
    </row>
    <row r="890" spans="1:8" x14ac:dyDescent="0.3">
      <c r="A890" s="1">
        <f>+'Reuters data'!B891</f>
        <v>41432</v>
      </c>
      <c r="B890" s="3">
        <f t="shared" si="13"/>
        <v>6</v>
      </c>
      <c r="C890">
        <f>+'Reuters data'!C891</f>
        <v>40.630000000000003</v>
      </c>
      <c r="D890">
        <f>+VLOOKUP(A890,'Reuters data'!$E$3:$F$1048576,2,TRUE)/VLOOKUP(Train_Data!A890,'Reuters data'!$M$3:$N$1048576,2)</f>
        <v>79.080320677658449</v>
      </c>
      <c r="E890">
        <f>+VLOOKUP(A890,'Reuters data'!$E$3:$G$1048576,3,TRUE)</f>
        <v>108.39174311926601</v>
      </c>
      <c r="F890" s="2">
        <f>+VLOOKUP(A890,'Reuters data'!$Q$4:$R$1048576,2,TRUE)</f>
        <v>81.3</v>
      </c>
      <c r="G890">
        <f>+VLOOKUP(A890,'Reuters data'!$U$4:$V$1048576,2,TRUE)</f>
        <v>4.07</v>
      </c>
      <c r="H890">
        <f>+VLOOKUP(A890,'Reuters data'!$Y$4:$Z$1048576,2,TRUE)</f>
        <v>26.13</v>
      </c>
    </row>
    <row r="891" spans="1:8" x14ac:dyDescent="0.3">
      <c r="A891" s="1">
        <f>+'Reuters data'!B892</f>
        <v>41433</v>
      </c>
      <c r="B891" s="3">
        <f t="shared" si="13"/>
        <v>6</v>
      </c>
      <c r="C891">
        <f>+'Reuters data'!C892</f>
        <v>41.09</v>
      </c>
      <c r="D891">
        <f>+VLOOKUP(A891,'Reuters data'!$E$3:$F$1048576,2,TRUE)/VLOOKUP(Train_Data!A891,'Reuters data'!$M$3:$N$1048576,2)</f>
        <v>79.080320677658449</v>
      </c>
      <c r="E891">
        <f>+VLOOKUP(A891,'Reuters data'!$E$3:$G$1048576,3,TRUE)</f>
        <v>108.39174311926601</v>
      </c>
      <c r="F891" s="2">
        <f>+VLOOKUP(A891,'Reuters data'!$Q$4:$R$1048576,2,TRUE)</f>
        <v>81.3</v>
      </c>
      <c r="G891">
        <f>+VLOOKUP(A891,'Reuters data'!$U$4:$V$1048576,2,TRUE)</f>
        <v>4.07</v>
      </c>
      <c r="H891">
        <f>+VLOOKUP(A891,'Reuters data'!$Y$4:$Z$1048576,2,TRUE)</f>
        <v>26.13</v>
      </c>
    </row>
    <row r="892" spans="1:8" x14ac:dyDescent="0.3">
      <c r="A892" s="1">
        <f>+'Reuters data'!B893</f>
        <v>41434</v>
      </c>
      <c r="B892" s="3">
        <f t="shared" si="13"/>
        <v>6</v>
      </c>
      <c r="C892">
        <f>+'Reuters data'!C893</f>
        <v>41.54</v>
      </c>
      <c r="D892">
        <f>+VLOOKUP(A892,'Reuters data'!$E$3:$F$1048576,2,TRUE)/VLOOKUP(Train_Data!A892,'Reuters data'!$M$3:$N$1048576,2)</f>
        <v>79.080320677658449</v>
      </c>
      <c r="E892">
        <f>+VLOOKUP(A892,'Reuters data'!$E$3:$G$1048576,3,TRUE)</f>
        <v>108.39174311926601</v>
      </c>
      <c r="F892" s="2">
        <f>+VLOOKUP(A892,'Reuters data'!$Q$4:$R$1048576,2,TRUE)</f>
        <v>81.3</v>
      </c>
      <c r="G892">
        <f>+VLOOKUP(A892,'Reuters data'!$U$4:$V$1048576,2,TRUE)</f>
        <v>4.07</v>
      </c>
      <c r="H892">
        <f>+VLOOKUP(A892,'Reuters data'!$Y$4:$Z$1048576,2,TRUE)</f>
        <v>26.13</v>
      </c>
    </row>
    <row r="893" spans="1:8" x14ac:dyDescent="0.3">
      <c r="A893" s="1">
        <f>+'Reuters data'!B894</f>
        <v>41435</v>
      </c>
      <c r="B893" s="3">
        <f t="shared" si="13"/>
        <v>6</v>
      </c>
      <c r="C893">
        <f>+'Reuters data'!C894</f>
        <v>41.9</v>
      </c>
      <c r="D893">
        <f>+VLOOKUP(A893,'Reuters data'!$E$3:$F$1048576,2,TRUE)/VLOOKUP(Train_Data!A893,'Reuters data'!$M$3:$N$1048576,2)</f>
        <v>78.417320458660242</v>
      </c>
      <c r="E893">
        <f>+VLOOKUP(A893,'Reuters data'!$E$3:$G$1048576,3,TRUE)</f>
        <v>108.32339449541281</v>
      </c>
      <c r="F893" s="2">
        <f>+VLOOKUP(A893,'Reuters data'!$Q$4:$R$1048576,2,TRUE)</f>
        <v>78.400000000000006</v>
      </c>
      <c r="G893">
        <f>+VLOOKUP(A893,'Reuters data'!$U$4:$V$1048576,2,TRUE)</f>
        <v>4</v>
      </c>
      <c r="H893">
        <f>+VLOOKUP(A893,'Reuters data'!$Y$4:$Z$1048576,2,TRUE)</f>
        <v>25.95</v>
      </c>
    </row>
    <row r="894" spans="1:8" x14ac:dyDescent="0.3">
      <c r="A894" s="1">
        <f>+'Reuters data'!B895</f>
        <v>41436</v>
      </c>
      <c r="B894" s="3">
        <f t="shared" si="13"/>
        <v>6</v>
      </c>
      <c r="C894">
        <f>+'Reuters data'!C895</f>
        <v>42.28</v>
      </c>
      <c r="D894">
        <f>+VLOOKUP(A894,'Reuters data'!$E$3:$F$1048576,2,TRUE)/VLOOKUP(Train_Data!A894,'Reuters data'!$M$3:$N$1048576,2)</f>
        <v>77.332131590806668</v>
      </c>
      <c r="E894">
        <f>+VLOOKUP(A894,'Reuters data'!$E$3:$G$1048576,3,TRUE)</f>
        <v>108.24100917431191</v>
      </c>
      <c r="F894" s="2">
        <f>+VLOOKUP(A894,'Reuters data'!$Q$4:$R$1048576,2,TRUE)</f>
        <v>77.63</v>
      </c>
      <c r="G894">
        <f>+VLOOKUP(A894,'Reuters data'!$U$4:$V$1048576,2,TRUE)</f>
        <v>4.16</v>
      </c>
      <c r="H894">
        <f>+VLOOKUP(A894,'Reuters data'!$Y$4:$Z$1048576,2,TRUE)</f>
        <v>26.35</v>
      </c>
    </row>
    <row r="895" spans="1:8" x14ac:dyDescent="0.3">
      <c r="A895" s="1">
        <f>+'Reuters data'!B896</f>
        <v>41437</v>
      </c>
      <c r="B895" s="3">
        <f t="shared" si="13"/>
        <v>6</v>
      </c>
      <c r="C895">
        <f>+'Reuters data'!C896</f>
        <v>42.64</v>
      </c>
      <c r="D895">
        <f>+VLOOKUP(A895,'Reuters data'!$E$3:$F$1048576,2,TRUE)/VLOOKUP(Train_Data!A895,'Reuters data'!$M$3:$N$1048576,2)</f>
        <v>77.60197960407919</v>
      </c>
      <c r="E895">
        <f>+VLOOKUP(A895,'Reuters data'!$E$3:$G$1048576,3,TRUE)</f>
        <v>108.16513761467887</v>
      </c>
      <c r="F895" s="2">
        <f>+VLOOKUP(A895,'Reuters data'!$Q$4:$R$1048576,2,TRUE)</f>
        <v>79.400000000000006</v>
      </c>
      <c r="G895">
        <f>+VLOOKUP(A895,'Reuters data'!$U$4:$V$1048576,2,TRUE)</f>
        <v>4.46</v>
      </c>
      <c r="H895">
        <f>+VLOOKUP(A895,'Reuters data'!$Y$4:$Z$1048576,2,TRUE)</f>
        <v>26.45</v>
      </c>
    </row>
    <row r="896" spans="1:8" x14ac:dyDescent="0.3">
      <c r="A896" s="1">
        <f>+'Reuters data'!B897</f>
        <v>41438</v>
      </c>
      <c r="B896" s="3">
        <f t="shared" si="13"/>
        <v>6</v>
      </c>
      <c r="C896">
        <f>+'Reuters data'!C897</f>
        <v>43.03</v>
      </c>
      <c r="D896">
        <f>+VLOOKUP(A896,'Reuters data'!$E$3:$F$1048576,2,TRUE)/VLOOKUP(Train_Data!A896,'Reuters data'!$M$3:$N$1048576,2)</f>
        <v>77.94975325257964</v>
      </c>
      <c r="E896">
        <f>+VLOOKUP(A896,'Reuters data'!$E$3:$G$1048576,3,TRUE)</f>
        <v>108.09504587155961</v>
      </c>
      <c r="F896" s="2">
        <f>+VLOOKUP(A896,'Reuters data'!$Q$4:$R$1048576,2,TRUE)</f>
        <v>76.03</v>
      </c>
      <c r="G896">
        <f>+VLOOKUP(A896,'Reuters data'!$U$4:$V$1048576,2,TRUE)</f>
        <v>4.38</v>
      </c>
      <c r="H896">
        <f>+VLOOKUP(A896,'Reuters data'!$Y$4:$Z$1048576,2,TRUE)</f>
        <v>26.5</v>
      </c>
    </row>
    <row r="897" spans="1:8" x14ac:dyDescent="0.3">
      <c r="A897" s="1">
        <f>+'Reuters data'!B898</f>
        <v>41439</v>
      </c>
      <c r="B897" s="3">
        <f t="shared" si="13"/>
        <v>6</v>
      </c>
      <c r="C897">
        <f>+'Reuters data'!C898</f>
        <v>43.41</v>
      </c>
      <c r="D897">
        <f>+VLOOKUP(A897,'Reuters data'!$E$3:$F$1048576,2,TRUE)/VLOOKUP(Train_Data!A897,'Reuters data'!$M$3:$N$1048576,2)</f>
        <v>79.3720965083171</v>
      </c>
      <c r="E897">
        <f>+VLOOKUP(A897,'Reuters data'!$E$3:$G$1048576,3,TRUE)</f>
        <v>108.05183486238531</v>
      </c>
      <c r="F897" s="2">
        <f>+VLOOKUP(A897,'Reuters data'!$Q$4:$R$1048576,2,TRUE)</f>
        <v>75.2</v>
      </c>
      <c r="G897">
        <f>+VLOOKUP(A897,'Reuters data'!$U$4:$V$1048576,2,TRUE)</f>
        <v>4.74</v>
      </c>
      <c r="H897">
        <f>+VLOOKUP(A897,'Reuters data'!$Y$4:$Z$1048576,2,TRUE)</f>
        <v>26.5</v>
      </c>
    </row>
    <row r="898" spans="1:8" x14ac:dyDescent="0.3">
      <c r="A898" s="1">
        <f>+'Reuters data'!B899</f>
        <v>41440</v>
      </c>
      <c r="B898" s="3">
        <f t="shared" si="13"/>
        <v>6</v>
      </c>
      <c r="C898">
        <f>+'Reuters data'!C899</f>
        <v>43.83</v>
      </c>
      <c r="D898">
        <f>+VLOOKUP(A898,'Reuters data'!$E$3:$F$1048576,2,TRUE)/VLOOKUP(Train_Data!A898,'Reuters data'!$M$3:$N$1048576,2)</f>
        <v>79.3720965083171</v>
      </c>
      <c r="E898">
        <f>+VLOOKUP(A898,'Reuters data'!$E$3:$G$1048576,3,TRUE)</f>
        <v>108.05183486238531</v>
      </c>
      <c r="F898" s="2">
        <f>+VLOOKUP(A898,'Reuters data'!$Q$4:$R$1048576,2,TRUE)</f>
        <v>75.2</v>
      </c>
      <c r="G898">
        <f>+VLOOKUP(A898,'Reuters data'!$U$4:$V$1048576,2,TRUE)</f>
        <v>4.74</v>
      </c>
      <c r="H898">
        <f>+VLOOKUP(A898,'Reuters data'!$Y$4:$Z$1048576,2,TRUE)</f>
        <v>26.5</v>
      </c>
    </row>
    <row r="899" spans="1:8" x14ac:dyDescent="0.3">
      <c r="A899" s="1">
        <f>+'Reuters data'!B900</f>
        <v>41441</v>
      </c>
      <c r="B899" s="3">
        <f t="shared" si="13"/>
        <v>6</v>
      </c>
      <c r="C899">
        <f>+'Reuters data'!C900</f>
        <v>44.24</v>
      </c>
      <c r="D899">
        <f>+VLOOKUP(A899,'Reuters data'!$E$3:$F$1048576,2,TRUE)/VLOOKUP(Train_Data!A899,'Reuters data'!$M$3:$N$1048576,2)</f>
        <v>79.3720965083171</v>
      </c>
      <c r="E899">
        <f>+VLOOKUP(A899,'Reuters data'!$E$3:$G$1048576,3,TRUE)</f>
        <v>108.05183486238531</v>
      </c>
      <c r="F899" s="2">
        <f>+VLOOKUP(A899,'Reuters data'!$Q$4:$R$1048576,2,TRUE)</f>
        <v>75.2</v>
      </c>
      <c r="G899">
        <f>+VLOOKUP(A899,'Reuters data'!$U$4:$V$1048576,2,TRUE)</f>
        <v>4.74</v>
      </c>
      <c r="H899">
        <f>+VLOOKUP(A899,'Reuters data'!$Y$4:$Z$1048576,2,TRUE)</f>
        <v>26.5</v>
      </c>
    </row>
    <row r="900" spans="1:8" x14ac:dyDescent="0.3">
      <c r="A900" s="1">
        <f>+'Reuters data'!B901</f>
        <v>41442</v>
      </c>
      <c r="B900" s="3">
        <f t="shared" ref="B900:B963" si="14">+MONTH(A900)</f>
        <v>6</v>
      </c>
      <c r="C900">
        <f>+'Reuters data'!C901</f>
        <v>44.61</v>
      </c>
      <c r="D900">
        <f>+VLOOKUP(A900,'Reuters data'!$E$3:$F$1048576,2,TRUE)/VLOOKUP(Train_Data!A900,'Reuters data'!$M$3:$N$1048576,2)</f>
        <v>78.903269245155983</v>
      </c>
      <c r="E900">
        <f>+VLOOKUP(A900,'Reuters data'!$E$3:$G$1048576,3,TRUE)</f>
        <v>107.99302752293576</v>
      </c>
      <c r="F900" s="2">
        <f>+VLOOKUP(A900,'Reuters data'!$Q$4:$R$1048576,2,TRUE)</f>
        <v>75.2</v>
      </c>
      <c r="G900">
        <f>+VLOOKUP(A900,'Reuters data'!$U$4:$V$1048576,2,TRUE)</f>
        <v>4.55</v>
      </c>
      <c r="H900">
        <f>+VLOOKUP(A900,'Reuters data'!$Y$4:$Z$1048576,2,TRUE)</f>
        <v>26.2</v>
      </c>
    </row>
    <row r="901" spans="1:8" x14ac:dyDescent="0.3">
      <c r="A901" s="1">
        <f>+'Reuters data'!B902</f>
        <v>41443</v>
      </c>
      <c r="B901" s="3">
        <f t="shared" si="14"/>
        <v>6</v>
      </c>
      <c r="C901">
        <f>+'Reuters data'!C902</f>
        <v>44.98</v>
      </c>
      <c r="D901">
        <f>+VLOOKUP(A901,'Reuters data'!$E$3:$F$1048576,2,TRUE)/VLOOKUP(Train_Data!A901,'Reuters data'!$M$3:$N$1048576,2)</f>
        <v>79.160755618606743</v>
      </c>
      <c r="E901">
        <f>+VLOOKUP(A901,'Reuters data'!$E$3:$G$1048576,3,TRUE)</f>
        <v>107.95376146788989</v>
      </c>
      <c r="F901" s="2">
        <f>+VLOOKUP(A901,'Reuters data'!$Q$4:$R$1048576,2,TRUE)</f>
        <v>75.2</v>
      </c>
      <c r="G901">
        <f>+VLOOKUP(A901,'Reuters data'!$U$4:$V$1048576,2,TRUE)</f>
        <v>4.67</v>
      </c>
      <c r="H901">
        <f>+VLOOKUP(A901,'Reuters data'!$Y$4:$Z$1048576,2,TRUE)</f>
        <v>26.15</v>
      </c>
    </row>
    <row r="902" spans="1:8" x14ac:dyDescent="0.3">
      <c r="A902" s="1">
        <f>+'Reuters data'!B903</f>
        <v>41444</v>
      </c>
      <c r="B902" s="3">
        <f t="shared" si="14"/>
        <v>6</v>
      </c>
      <c r="C902">
        <f>+'Reuters data'!C903</f>
        <v>45.31</v>
      </c>
      <c r="D902">
        <f>+VLOOKUP(A902,'Reuters data'!$E$3:$F$1048576,2,TRUE)/VLOOKUP(Train_Data!A902,'Reuters data'!$M$3:$N$1048576,2)</f>
        <v>79.825485181284805</v>
      </c>
      <c r="E902">
        <f>+VLOOKUP(A902,'Reuters data'!$E$3:$G$1048576,3,TRUE)</f>
        <v>107.91256880733943</v>
      </c>
      <c r="F902" s="2">
        <f>+VLOOKUP(A902,'Reuters data'!$Q$4:$R$1048576,2,TRUE)</f>
        <v>75.5</v>
      </c>
      <c r="G902">
        <f>+VLOOKUP(A902,'Reuters data'!$U$4:$V$1048576,2,TRUE)</f>
        <v>4.3499999999999996</v>
      </c>
      <c r="H902">
        <f>+VLOOKUP(A902,'Reuters data'!$Y$4:$Z$1048576,2,TRUE)</f>
        <v>26.5</v>
      </c>
    </row>
    <row r="903" spans="1:8" x14ac:dyDescent="0.3">
      <c r="A903" s="1">
        <f>+'Reuters data'!B904</f>
        <v>41445</v>
      </c>
      <c r="B903" s="3">
        <f t="shared" si="14"/>
        <v>6</v>
      </c>
      <c r="C903">
        <f>+'Reuters data'!C904</f>
        <v>45.66</v>
      </c>
      <c r="D903">
        <f>+VLOOKUP(A903,'Reuters data'!$E$3:$F$1048576,2,TRUE)/VLOOKUP(Train_Data!A903,'Reuters data'!$M$3:$N$1048576,2)</f>
        <v>77.280980481162047</v>
      </c>
      <c r="E903">
        <f>+VLOOKUP(A903,'Reuters data'!$E$3:$G$1048576,3,TRUE)</f>
        <v>107.83045871559631</v>
      </c>
      <c r="F903" s="2">
        <f>+VLOOKUP(A903,'Reuters data'!$Q$4:$R$1048576,2,TRUE)</f>
        <v>75.5</v>
      </c>
      <c r="G903">
        <f>+VLOOKUP(A903,'Reuters data'!$U$4:$V$1048576,2,TRUE)</f>
        <v>4.4000000000000004</v>
      </c>
      <c r="H903">
        <f>+VLOOKUP(A903,'Reuters data'!$Y$4:$Z$1048576,2,TRUE)</f>
        <v>26.35</v>
      </c>
    </row>
    <row r="904" spans="1:8" x14ac:dyDescent="0.3">
      <c r="A904" s="1">
        <f>+'Reuters data'!B905</f>
        <v>41446</v>
      </c>
      <c r="B904" s="3">
        <f t="shared" si="14"/>
        <v>6</v>
      </c>
      <c r="C904">
        <f>+'Reuters data'!C905</f>
        <v>46.04</v>
      </c>
      <c r="D904">
        <f>+VLOOKUP(A904,'Reuters data'!$E$3:$F$1048576,2,TRUE)/VLOOKUP(Train_Data!A904,'Reuters data'!$M$3:$N$1048576,2)</f>
        <v>76.901386983691509</v>
      </c>
      <c r="E904">
        <f>+VLOOKUP(A904,'Reuters data'!$E$3:$G$1048576,3,TRUE)</f>
        <v>107.72972477064218</v>
      </c>
      <c r="F904" s="2">
        <f>+VLOOKUP(A904,'Reuters data'!$Q$4:$R$1048576,2,TRUE)</f>
        <v>74.959999999999994</v>
      </c>
      <c r="G904">
        <f>+VLOOKUP(A904,'Reuters data'!$U$4:$V$1048576,2,TRUE)</f>
        <v>4.3499999999999996</v>
      </c>
      <c r="H904">
        <f>+VLOOKUP(A904,'Reuters data'!$Y$4:$Z$1048576,2,TRUE)</f>
        <v>26.4</v>
      </c>
    </row>
    <row r="905" spans="1:8" x14ac:dyDescent="0.3">
      <c r="A905" s="1">
        <f>+'Reuters data'!B906</f>
        <v>41447</v>
      </c>
      <c r="B905" s="3">
        <f t="shared" si="14"/>
        <v>6</v>
      </c>
      <c r="C905">
        <f>+'Reuters data'!C906</f>
        <v>46.49</v>
      </c>
      <c r="D905">
        <f>+VLOOKUP(A905,'Reuters data'!$E$3:$F$1048576,2,TRUE)/VLOOKUP(Train_Data!A905,'Reuters data'!$M$3:$N$1048576,2)</f>
        <v>76.901386983691509</v>
      </c>
      <c r="E905">
        <f>+VLOOKUP(A905,'Reuters data'!$E$3:$G$1048576,3,TRUE)</f>
        <v>107.72972477064218</v>
      </c>
      <c r="F905" s="2">
        <f>+VLOOKUP(A905,'Reuters data'!$Q$4:$R$1048576,2,TRUE)</f>
        <v>74.959999999999994</v>
      </c>
      <c r="G905">
        <f>+VLOOKUP(A905,'Reuters data'!$U$4:$V$1048576,2,TRUE)</f>
        <v>4.3499999999999996</v>
      </c>
      <c r="H905">
        <f>+VLOOKUP(A905,'Reuters data'!$Y$4:$Z$1048576,2,TRUE)</f>
        <v>26.4</v>
      </c>
    </row>
    <row r="906" spans="1:8" x14ac:dyDescent="0.3">
      <c r="A906" s="1">
        <f>+'Reuters data'!B907</f>
        <v>41448</v>
      </c>
      <c r="B906" s="3">
        <f t="shared" si="14"/>
        <v>6</v>
      </c>
      <c r="C906">
        <f>+'Reuters data'!C907</f>
        <v>46.91</v>
      </c>
      <c r="D906">
        <f>+VLOOKUP(A906,'Reuters data'!$E$3:$F$1048576,2,TRUE)/VLOOKUP(Train_Data!A906,'Reuters data'!$M$3:$N$1048576,2)</f>
        <v>76.901386983691509</v>
      </c>
      <c r="E906">
        <f>+VLOOKUP(A906,'Reuters data'!$E$3:$G$1048576,3,TRUE)</f>
        <v>107.72972477064218</v>
      </c>
      <c r="F906" s="2">
        <f>+VLOOKUP(A906,'Reuters data'!$Q$4:$R$1048576,2,TRUE)</f>
        <v>74.959999999999994</v>
      </c>
      <c r="G906">
        <f>+VLOOKUP(A906,'Reuters data'!$U$4:$V$1048576,2,TRUE)</f>
        <v>4.3499999999999996</v>
      </c>
      <c r="H906">
        <f>+VLOOKUP(A906,'Reuters data'!$Y$4:$Z$1048576,2,TRUE)</f>
        <v>26.4</v>
      </c>
    </row>
    <row r="907" spans="1:8" x14ac:dyDescent="0.3">
      <c r="A907" s="1">
        <f>+'Reuters data'!B908</f>
        <v>41449</v>
      </c>
      <c r="B907" s="3">
        <f t="shared" si="14"/>
        <v>6</v>
      </c>
      <c r="C907">
        <f>+'Reuters data'!C908</f>
        <v>47.27</v>
      </c>
      <c r="D907">
        <f>+VLOOKUP(A907,'Reuters data'!$E$3:$F$1048576,2,TRUE)/VLOOKUP(Train_Data!A907,'Reuters data'!$M$3:$N$1048576,2)</f>
        <v>77.121292978577415</v>
      </c>
      <c r="E907">
        <f>+VLOOKUP(A907,'Reuters data'!$E$3:$G$1048576,3,TRUE)</f>
        <v>107.63293577981649</v>
      </c>
      <c r="F907" s="2">
        <f>+VLOOKUP(A907,'Reuters data'!$Q$4:$R$1048576,2,TRUE)</f>
        <v>74.900000000000006</v>
      </c>
      <c r="G907">
        <f>+VLOOKUP(A907,'Reuters data'!$U$4:$V$1048576,2,TRUE)</f>
        <v>4.09</v>
      </c>
      <c r="H907">
        <f>+VLOOKUP(A907,'Reuters data'!$Y$4:$Z$1048576,2,TRUE)</f>
        <v>25.75</v>
      </c>
    </row>
    <row r="908" spans="1:8" x14ac:dyDescent="0.3">
      <c r="A908" s="1">
        <f>+'Reuters data'!B909</f>
        <v>41450</v>
      </c>
      <c r="B908" s="3">
        <f t="shared" si="14"/>
        <v>6</v>
      </c>
      <c r="C908">
        <f>+'Reuters data'!C909</f>
        <v>47.62</v>
      </c>
      <c r="D908">
        <f>+VLOOKUP(A908,'Reuters data'!$E$3:$F$1048576,2,TRUE)/VLOOKUP(Train_Data!A908,'Reuters data'!$M$3:$N$1048576,2)</f>
        <v>77.392234790583927</v>
      </c>
      <c r="E908">
        <f>+VLOOKUP(A908,'Reuters data'!$E$3:$G$1048576,3,TRUE)</f>
        <v>107.53055045871557</v>
      </c>
      <c r="F908" s="2">
        <f>+VLOOKUP(A908,'Reuters data'!$Q$4:$R$1048576,2,TRUE)</f>
        <v>74.900000000000006</v>
      </c>
      <c r="G908">
        <f>+VLOOKUP(A908,'Reuters data'!$U$4:$V$1048576,2,TRUE)</f>
        <v>4.25</v>
      </c>
      <c r="H908">
        <f>+VLOOKUP(A908,'Reuters data'!$Y$4:$Z$1048576,2,TRUE)</f>
        <v>26.2</v>
      </c>
    </row>
    <row r="909" spans="1:8" x14ac:dyDescent="0.3">
      <c r="A909" s="1">
        <f>+'Reuters data'!B910</f>
        <v>41451</v>
      </c>
      <c r="B909" s="3">
        <f t="shared" si="14"/>
        <v>6</v>
      </c>
      <c r="C909">
        <f>+'Reuters data'!C910</f>
        <v>47.98</v>
      </c>
      <c r="D909">
        <f>+VLOOKUP(A909,'Reuters data'!$E$3:$F$1048576,2,TRUE)/VLOOKUP(Train_Data!A909,'Reuters data'!$M$3:$N$1048576,2)</f>
        <v>78.13388671124433</v>
      </c>
      <c r="E909">
        <f>+VLOOKUP(A909,'Reuters data'!$E$3:$G$1048576,3,TRUE)</f>
        <v>107.42834862385318</v>
      </c>
      <c r="F909" s="2">
        <f>+VLOOKUP(A909,'Reuters data'!$Q$4:$R$1048576,2,TRUE)</f>
        <v>75.150000000000006</v>
      </c>
      <c r="G909">
        <f>+VLOOKUP(A909,'Reuters data'!$U$4:$V$1048576,2,TRUE)</f>
        <v>4.3899999999999997</v>
      </c>
      <c r="H909">
        <f>+VLOOKUP(A909,'Reuters data'!$Y$4:$Z$1048576,2,TRUE)</f>
        <v>26.2</v>
      </c>
    </row>
    <row r="910" spans="1:8" x14ac:dyDescent="0.3">
      <c r="A910" s="1">
        <f>+'Reuters data'!B911</f>
        <v>41452</v>
      </c>
      <c r="B910" s="3">
        <f t="shared" si="14"/>
        <v>6</v>
      </c>
      <c r="C910">
        <f>+'Reuters data'!C911</f>
        <v>48.03</v>
      </c>
      <c r="D910">
        <f>+VLOOKUP(A910,'Reuters data'!$E$3:$F$1048576,2,TRUE)/VLOOKUP(Train_Data!A910,'Reuters data'!$M$3:$N$1048576,2)</f>
        <v>78.879938626774063</v>
      </c>
      <c r="E910">
        <f>+VLOOKUP(A910,'Reuters data'!$E$3:$G$1048576,3,TRUE)</f>
        <v>107.3323853211009</v>
      </c>
      <c r="F910" s="2">
        <f>+VLOOKUP(A910,'Reuters data'!$Q$4:$R$1048576,2,TRUE)</f>
        <v>75.150000000000006</v>
      </c>
      <c r="G910">
        <f>+VLOOKUP(A910,'Reuters data'!$U$4:$V$1048576,2,TRUE)</f>
        <v>4.4000000000000004</v>
      </c>
      <c r="H910">
        <f>+VLOOKUP(A910,'Reuters data'!$Y$4:$Z$1048576,2,TRUE)</f>
        <v>25.8</v>
      </c>
    </row>
    <row r="911" spans="1:8" x14ac:dyDescent="0.3">
      <c r="A911" s="1">
        <f>+'Reuters data'!B912</f>
        <v>41453</v>
      </c>
      <c r="B911" s="3">
        <f t="shared" si="14"/>
        <v>6</v>
      </c>
      <c r="C911">
        <f>+'Reuters data'!C912</f>
        <v>48.42</v>
      </c>
      <c r="D911">
        <f>+VLOOKUP(A911,'Reuters data'!$E$3:$F$1048576,2,TRUE)/VLOOKUP(Train_Data!A911,'Reuters data'!$M$3:$N$1048576,2)</f>
        <v>78.536285362853633</v>
      </c>
      <c r="E911">
        <f>+VLOOKUP(A911,'Reuters data'!$E$3:$G$1048576,3,TRUE)</f>
        <v>107.23036697247704</v>
      </c>
      <c r="F911" s="2">
        <f>+VLOOKUP(A911,'Reuters data'!$Q$4:$R$1048576,2,TRUE)</f>
        <v>75.150000000000006</v>
      </c>
      <c r="G911">
        <f>+VLOOKUP(A911,'Reuters data'!$U$4:$V$1048576,2,TRUE)</f>
        <v>4.18</v>
      </c>
      <c r="H911">
        <f>+VLOOKUP(A911,'Reuters data'!$Y$4:$Z$1048576,2,TRUE)</f>
        <v>25.8</v>
      </c>
    </row>
    <row r="912" spans="1:8" x14ac:dyDescent="0.3">
      <c r="A912" s="1">
        <f>+'Reuters data'!B913</f>
        <v>41454</v>
      </c>
      <c r="B912" s="3">
        <f t="shared" si="14"/>
        <v>6</v>
      </c>
      <c r="C912">
        <f>+'Reuters data'!C913</f>
        <v>48.88</v>
      </c>
      <c r="D912">
        <f>+VLOOKUP(A912,'Reuters data'!$E$3:$F$1048576,2,TRUE)/VLOOKUP(Train_Data!A912,'Reuters data'!$M$3:$N$1048576,2)</f>
        <v>78.536285362853633</v>
      </c>
      <c r="E912">
        <f>+VLOOKUP(A912,'Reuters data'!$E$3:$G$1048576,3,TRUE)</f>
        <v>107.23036697247704</v>
      </c>
      <c r="F912" s="2">
        <f>+VLOOKUP(A912,'Reuters data'!$Q$4:$R$1048576,2,TRUE)</f>
        <v>75.150000000000006</v>
      </c>
      <c r="G912">
        <f>+VLOOKUP(A912,'Reuters data'!$U$4:$V$1048576,2,TRUE)</f>
        <v>4.18</v>
      </c>
      <c r="H912">
        <f>+VLOOKUP(A912,'Reuters data'!$Y$4:$Z$1048576,2,TRUE)</f>
        <v>25.8</v>
      </c>
    </row>
    <row r="913" spans="1:8" x14ac:dyDescent="0.3">
      <c r="A913" s="1">
        <f>+'Reuters data'!B914</f>
        <v>41455</v>
      </c>
      <c r="B913" s="3">
        <f t="shared" si="14"/>
        <v>6</v>
      </c>
      <c r="C913">
        <f>+'Reuters data'!C914</f>
        <v>49.34</v>
      </c>
      <c r="D913">
        <f>+VLOOKUP(A913,'Reuters data'!$E$3:$F$1048576,2,TRUE)/VLOOKUP(Train_Data!A913,'Reuters data'!$M$3:$N$1048576,2)</f>
        <v>78.536285362853633</v>
      </c>
      <c r="E913">
        <f>+VLOOKUP(A913,'Reuters data'!$E$3:$G$1048576,3,TRUE)</f>
        <v>107.23036697247704</v>
      </c>
      <c r="F913" s="2">
        <f>+VLOOKUP(A913,'Reuters data'!$Q$4:$R$1048576,2,TRUE)</f>
        <v>75.150000000000006</v>
      </c>
      <c r="G913">
        <f>+VLOOKUP(A913,'Reuters data'!$U$4:$V$1048576,2,TRUE)</f>
        <v>4.18</v>
      </c>
      <c r="H913">
        <f>+VLOOKUP(A913,'Reuters data'!$Y$4:$Z$1048576,2,TRUE)</f>
        <v>25.8</v>
      </c>
    </row>
    <row r="914" spans="1:8" x14ac:dyDescent="0.3">
      <c r="A914" s="1">
        <f>+'Reuters data'!B915</f>
        <v>41456</v>
      </c>
      <c r="B914" s="3">
        <f t="shared" si="14"/>
        <v>7</v>
      </c>
      <c r="C914">
        <f>+'Reuters data'!C915</f>
        <v>49.74</v>
      </c>
      <c r="D914">
        <f>+VLOOKUP(A914,'Reuters data'!$E$3:$F$1048576,2,TRUE)/VLOOKUP(Train_Data!A914,'Reuters data'!$M$3:$N$1048576,2)</f>
        <v>78.848656510755575</v>
      </c>
      <c r="E914">
        <f>+VLOOKUP(A914,'Reuters data'!$E$3:$G$1048576,3,TRUE)</f>
        <v>107.13422018348622</v>
      </c>
      <c r="F914" s="2">
        <f>+VLOOKUP(A914,'Reuters data'!$Q$4:$R$1048576,2,TRUE)</f>
        <v>75.599999999999994</v>
      </c>
      <c r="G914">
        <f>+VLOOKUP(A914,'Reuters data'!$U$4:$V$1048576,2,TRUE)</f>
        <v>4.21</v>
      </c>
      <c r="H914">
        <f>+VLOOKUP(A914,'Reuters data'!$Y$4:$Z$1048576,2,TRUE)</f>
        <v>26.4</v>
      </c>
    </row>
    <row r="915" spans="1:8" x14ac:dyDescent="0.3">
      <c r="A915" s="1">
        <f>+'Reuters data'!B916</f>
        <v>41457</v>
      </c>
      <c r="B915" s="3">
        <f t="shared" si="14"/>
        <v>7</v>
      </c>
      <c r="C915">
        <f>+'Reuters data'!C916</f>
        <v>50.15</v>
      </c>
      <c r="D915">
        <f>+VLOOKUP(A915,'Reuters data'!$E$3:$F$1048576,2,TRUE)/VLOOKUP(Train_Data!A915,'Reuters data'!$M$3:$N$1048576,2)</f>
        <v>80.141789319565376</v>
      </c>
      <c r="E915">
        <f>+VLOOKUP(A915,'Reuters data'!$E$3:$G$1048576,3,TRUE)</f>
        <v>107.03917431192657</v>
      </c>
      <c r="F915" s="2">
        <f>+VLOOKUP(A915,'Reuters data'!$Q$4:$R$1048576,2,TRUE)</f>
        <v>74.8</v>
      </c>
      <c r="G915">
        <f>+VLOOKUP(A915,'Reuters data'!$U$4:$V$1048576,2,TRUE)</f>
        <v>4.26</v>
      </c>
      <c r="H915">
        <f>+VLOOKUP(A915,'Reuters data'!$Y$4:$Z$1048576,2,TRUE)</f>
        <v>26.05</v>
      </c>
    </row>
    <row r="916" spans="1:8" x14ac:dyDescent="0.3">
      <c r="A916" s="1">
        <f>+'Reuters data'!B917</f>
        <v>41458</v>
      </c>
      <c r="B916" s="3">
        <f t="shared" si="14"/>
        <v>7</v>
      </c>
      <c r="C916">
        <f>+'Reuters data'!C917</f>
        <v>50.49</v>
      </c>
      <c r="D916">
        <f>+VLOOKUP(A916,'Reuters data'!$E$3:$F$1048576,2,TRUE)/VLOOKUP(Train_Data!A916,'Reuters data'!$M$3:$N$1048576,2)</f>
        <v>81.316315546670779</v>
      </c>
      <c r="E916">
        <f>+VLOOKUP(A916,'Reuters data'!$E$3:$G$1048576,3,TRUE)</f>
        <v>106.9553211009174</v>
      </c>
      <c r="F916" s="2">
        <f>+VLOOKUP(A916,'Reuters data'!$Q$4:$R$1048576,2,TRUE)</f>
        <v>76.599999999999994</v>
      </c>
      <c r="G916">
        <f>+VLOOKUP(A916,'Reuters data'!$U$4:$V$1048576,2,TRUE)</f>
        <v>4.66</v>
      </c>
      <c r="H916">
        <f>+VLOOKUP(A916,'Reuters data'!$Y$4:$Z$1048576,2,TRUE)</f>
        <v>26.35</v>
      </c>
    </row>
    <row r="917" spans="1:8" x14ac:dyDescent="0.3">
      <c r="A917" s="1">
        <f>+'Reuters data'!B918</f>
        <v>41459</v>
      </c>
      <c r="B917" s="3">
        <f t="shared" si="14"/>
        <v>7</v>
      </c>
      <c r="C917">
        <f>+'Reuters data'!C918</f>
        <v>50.84</v>
      </c>
      <c r="D917">
        <f>+VLOOKUP(A917,'Reuters data'!$E$3:$F$1048576,2,TRUE)/VLOOKUP(Train_Data!A917,'Reuters data'!$M$3:$N$1048576,2)</f>
        <v>81.731588321846218</v>
      </c>
      <c r="E917">
        <f>+VLOOKUP(A917,'Reuters data'!$E$3:$G$1048576,3,TRUE)</f>
        <v>106.8634862385321</v>
      </c>
      <c r="F917" s="2">
        <f>+VLOOKUP(A917,'Reuters data'!$Q$4:$R$1048576,2,TRUE)</f>
        <v>75.650000000000006</v>
      </c>
      <c r="G917">
        <f>+VLOOKUP(A917,'Reuters data'!$U$4:$V$1048576,2,TRUE)</f>
        <v>4.5199999999999996</v>
      </c>
      <c r="H917">
        <f>+VLOOKUP(A917,'Reuters data'!$Y$4:$Z$1048576,2,TRUE)</f>
        <v>26.17</v>
      </c>
    </row>
    <row r="918" spans="1:8" x14ac:dyDescent="0.3">
      <c r="A918" s="1">
        <f>+'Reuters data'!B919</f>
        <v>41460</v>
      </c>
      <c r="B918" s="3">
        <f t="shared" si="14"/>
        <v>7</v>
      </c>
      <c r="C918">
        <f>+'Reuters data'!C919</f>
        <v>51.25</v>
      </c>
      <c r="D918">
        <f>+VLOOKUP(A918,'Reuters data'!$E$3:$F$1048576,2,TRUE)/VLOOKUP(Train_Data!A918,'Reuters data'!$M$3:$N$1048576,2)</f>
        <v>83.959469992205769</v>
      </c>
      <c r="E918">
        <f>+VLOOKUP(A918,'Reuters data'!$E$3:$G$1048576,3,TRUE)</f>
        <v>106.7805504587156</v>
      </c>
      <c r="F918" s="2">
        <f>+VLOOKUP(A918,'Reuters data'!$Q$4:$R$1048576,2,TRUE)</f>
        <v>77.3</v>
      </c>
      <c r="G918">
        <f>+VLOOKUP(A918,'Reuters data'!$U$4:$V$1048576,2,TRUE)</f>
        <v>4.26</v>
      </c>
      <c r="H918">
        <f>+VLOOKUP(A918,'Reuters data'!$Y$4:$Z$1048576,2,TRUE)</f>
        <v>26.17</v>
      </c>
    </row>
    <row r="919" spans="1:8" x14ac:dyDescent="0.3">
      <c r="A919" s="1">
        <f>+'Reuters data'!B920</f>
        <v>41461</v>
      </c>
      <c r="B919" s="3">
        <f t="shared" si="14"/>
        <v>7</v>
      </c>
      <c r="C919">
        <f>+'Reuters data'!C920</f>
        <v>51.73</v>
      </c>
      <c r="D919">
        <f>+VLOOKUP(A919,'Reuters data'!$E$3:$F$1048576,2,TRUE)/VLOOKUP(Train_Data!A919,'Reuters data'!$M$3:$N$1048576,2)</f>
        <v>83.959469992205769</v>
      </c>
      <c r="E919">
        <f>+VLOOKUP(A919,'Reuters data'!$E$3:$G$1048576,3,TRUE)</f>
        <v>106.7805504587156</v>
      </c>
      <c r="F919" s="2">
        <f>+VLOOKUP(A919,'Reuters data'!$Q$4:$R$1048576,2,TRUE)</f>
        <v>77.3</v>
      </c>
      <c r="G919">
        <f>+VLOOKUP(A919,'Reuters data'!$U$4:$V$1048576,2,TRUE)</f>
        <v>4.26</v>
      </c>
      <c r="H919">
        <f>+VLOOKUP(A919,'Reuters data'!$Y$4:$Z$1048576,2,TRUE)</f>
        <v>26.17</v>
      </c>
    </row>
    <row r="920" spans="1:8" x14ac:dyDescent="0.3">
      <c r="A920" s="1">
        <f>+'Reuters data'!B921</f>
        <v>41462</v>
      </c>
      <c r="B920" s="3">
        <f t="shared" si="14"/>
        <v>7</v>
      </c>
      <c r="C920">
        <f>+'Reuters data'!C921</f>
        <v>52.22</v>
      </c>
      <c r="D920">
        <f>+VLOOKUP(A920,'Reuters data'!$E$3:$F$1048576,2,TRUE)/VLOOKUP(Train_Data!A920,'Reuters data'!$M$3:$N$1048576,2)</f>
        <v>83.959469992205769</v>
      </c>
      <c r="E920">
        <f>+VLOOKUP(A920,'Reuters data'!$E$3:$G$1048576,3,TRUE)</f>
        <v>106.7805504587156</v>
      </c>
      <c r="F920" s="2">
        <f>+VLOOKUP(A920,'Reuters data'!$Q$4:$R$1048576,2,TRUE)</f>
        <v>77.3</v>
      </c>
      <c r="G920">
        <f>+VLOOKUP(A920,'Reuters data'!$U$4:$V$1048576,2,TRUE)</f>
        <v>4.26</v>
      </c>
      <c r="H920">
        <f>+VLOOKUP(A920,'Reuters data'!$Y$4:$Z$1048576,2,TRUE)</f>
        <v>26.17</v>
      </c>
    </row>
    <row r="921" spans="1:8" x14ac:dyDescent="0.3">
      <c r="A921" s="1">
        <f>+'Reuters data'!B922</f>
        <v>41463</v>
      </c>
      <c r="B921" s="3">
        <f t="shared" si="14"/>
        <v>7</v>
      </c>
      <c r="C921">
        <f>+'Reuters data'!C922</f>
        <v>52.64</v>
      </c>
      <c r="D921">
        <f>+VLOOKUP(A921,'Reuters data'!$E$3:$F$1048576,2,TRUE)/VLOOKUP(Train_Data!A921,'Reuters data'!$M$3:$N$1048576,2)</f>
        <v>83.479679850804274</v>
      </c>
      <c r="E921">
        <f>+VLOOKUP(A921,'Reuters data'!$E$3:$G$1048576,3,TRUE)</f>
        <v>106.70559633027523</v>
      </c>
      <c r="F921" s="2">
        <f>+VLOOKUP(A921,'Reuters data'!$Q$4:$R$1048576,2,TRUE)</f>
        <v>77.3</v>
      </c>
      <c r="G921">
        <f>+VLOOKUP(A921,'Reuters data'!$U$4:$V$1048576,2,TRUE)</f>
        <v>4.21</v>
      </c>
      <c r="H921">
        <f>+VLOOKUP(A921,'Reuters data'!$Y$4:$Z$1048576,2,TRUE)</f>
        <v>26.15</v>
      </c>
    </row>
    <row r="922" spans="1:8" x14ac:dyDescent="0.3">
      <c r="A922" s="1">
        <f>+'Reuters data'!B923</f>
        <v>41464</v>
      </c>
      <c r="B922" s="3">
        <f t="shared" si="14"/>
        <v>7</v>
      </c>
      <c r="C922">
        <f>+'Reuters data'!C923</f>
        <v>53.03</v>
      </c>
      <c r="D922">
        <f>+VLOOKUP(A922,'Reuters data'!$E$3:$F$1048576,2,TRUE)/VLOOKUP(Train_Data!A922,'Reuters data'!$M$3:$N$1048576,2)</f>
        <v>84.358372456964005</v>
      </c>
      <c r="E922">
        <f>+VLOOKUP(A922,'Reuters data'!$E$3:$G$1048576,3,TRUE)</f>
        <v>106.6256880733945</v>
      </c>
      <c r="F922" s="2">
        <f>+VLOOKUP(A922,'Reuters data'!$Q$4:$R$1048576,2,TRUE)</f>
        <v>77.5</v>
      </c>
      <c r="G922">
        <f>+VLOOKUP(A922,'Reuters data'!$U$4:$V$1048576,2,TRUE)</f>
        <v>4.1399999999999997</v>
      </c>
      <c r="H922">
        <f>+VLOOKUP(A922,'Reuters data'!$Y$4:$Z$1048576,2,TRUE)</f>
        <v>26.23</v>
      </c>
    </row>
    <row r="923" spans="1:8" x14ac:dyDescent="0.3">
      <c r="A923" s="1">
        <f>+'Reuters data'!B924</f>
        <v>41465</v>
      </c>
      <c r="B923" s="3">
        <f t="shared" si="14"/>
        <v>7</v>
      </c>
      <c r="C923">
        <f>+'Reuters data'!C924</f>
        <v>53.39</v>
      </c>
      <c r="D923">
        <f>+VLOOKUP(A923,'Reuters data'!$E$3:$F$1048576,2,TRUE)/VLOOKUP(Train_Data!A923,'Reuters data'!$M$3:$N$1048576,2)</f>
        <v>83.636503776784338</v>
      </c>
      <c r="E923">
        <f>+VLOOKUP(A923,'Reuters data'!$E$3:$G$1048576,3,TRUE)</f>
        <v>106.55027522935779</v>
      </c>
      <c r="F923" s="2">
        <f>+VLOOKUP(A923,'Reuters data'!$Q$4:$R$1048576,2,TRUE)</f>
        <v>76.75</v>
      </c>
      <c r="G923">
        <f>+VLOOKUP(A923,'Reuters data'!$U$4:$V$1048576,2,TRUE)</f>
        <v>4.0199999999999996</v>
      </c>
      <c r="H923">
        <f>+VLOOKUP(A923,'Reuters data'!$Y$4:$Z$1048576,2,TRUE)</f>
        <v>26.5</v>
      </c>
    </row>
    <row r="924" spans="1:8" x14ac:dyDescent="0.3">
      <c r="A924" s="1">
        <f>+'Reuters data'!B925</f>
        <v>41466</v>
      </c>
      <c r="B924" s="3">
        <f t="shared" si="14"/>
        <v>7</v>
      </c>
      <c r="C924">
        <f>+'Reuters data'!C925</f>
        <v>53.76</v>
      </c>
      <c r="D924">
        <f>+VLOOKUP(A924,'Reuters data'!$E$3:$F$1048576,2,TRUE)/VLOOKUP(Train_Data!A924,'Reuters data'!$M$3:$N$1048576,2)</f>
        <v>82.274324117916606</v>
      </c>
      <c r="E924">
        <f>+VLOOKUP(A924,'Reuters data'!$E$3:$G$1048576,3,TRUE)</f>
        <v>106.46302752293577</v>
      </c>
      <c r="F924" s="2">
        <f>+VLOOKUP(A924,'Reuters data'!$Q$4:$R$1048576,2,TRUE)</f>
        <v>77</v>
      </c>
      <c r="G924">
        <f>+VLOOKUP(A924,'Reuters data'!$U$4:$V$1048576,2,TRUE)</f>
        <v>4.07</v>
      </c>
      <c r="H924">
        <f>+VLOOKUP(A924,'Reuters data'!$Y$4:$Z$1048576,2,TRUE)</f>
        <v>26.28</v>
      </c>
    </row>
    <row r="925" spans="1:8" x14ac:dyDescent="0.3">
      <c r="A925" s="1">
        <f>+'Reuters data'!B926</f>
        <v>41467</v>
      </c>
      <c r="B925" s="3">
        <f t="shared" si="14"/>
        <v>7</v>
      </c>
      <c r="C925">
        <f>+'Reuters data'!C926</f>
        <v>54.2</v>
      </c>
      <c r="D925">
        <f>+VLOOKUP(A925,'Reuters data'!$E$3:$F$1048576,2,TRUE)/VLOOKUP(Train_Data!A925,'Reuters data'!$M$3:$N$1048576,2)</f>
        <v>83.277208020817397</v>
      </c>
      <c r="E925">
        <f>+VLOOKUP(A925,'Reuters data'!$E$3:$G$1048576,3,TRUE)</f>
        <v>106.37045871559633</v>
      </c>
      <c r="F925" s="2">
        <f>+VLOOKUP(A925,'Reuters data'!$Q$4:$R$1048576,2,TRUE)</f>
        <v>76.5</v>
      </c>
      <c r="G925">
        <f>+VLOOKUP(A925,'Reuters data'!$U$4:$V$1048576,2,TRUE)</f>
        <v>4.0199999999999996</v>
      </c>
      <c r="H925">
        <f>+VLOOKUP(A925,'Reuters data'!$Y$4:$Z$1048576,2,TRUE)</f>
        <v>26</v>
      </c>
    </row>
    <row r="926" spans="1:8" x14ac:dyDescent="0.3">
      <c r="A926" s="1">
        <f>+'Reuters data'!B927</f>
        <v>41468</v>
      </c>
      <c r="B926" s="3">
        <f t="shared" si="14"/>
        <v>7</v>
      </c>
      <c r="C926">
        <f>+'Reuters data'!C927</f>
        <v>54.64</v>
      </c>
      <c r="D926">
        <f>+VLOOKUP(A926,'Reuters data'!$E$3:$F$1048576,2,TRUE)/VLOOKUP(Train_Data!A926,'Reuters data'!$M$3:$N$1048576,2)</f>
        <v>83.277208020817397</v>
      </c>
      <c r="E926">
        <f>+VLOOKUP(A926,'Reuters data'!$E$3:$G$1048576,3,TRUE)</f>
        <v>106.37045871559633</v>
      </c>
      <c r="F926" s="2">
        <f>+VLOOKUP(A926,'Reuters data'!$Q$4:$R$1048576,2,TRUE)</f>
        <v>76.5</v>
      </c>
      <c r="G926">
        <f>+VLOOKUP(A926,'Reuters data'!$U$4:$V$1048576,2,TRUE)</f>
        <v>4.0199999999999996</v>
      </c>
      <c r="H926">
        <f>+VLOOKUP(A926,'Reuters data'!$Y$4:$Z$1048576,2,TRUE)</f>
        <v>26</v>
      </c>
    </row>
    <row r="927" spans="1:8" x14ac:dyDescent="0.3">
      <c r="A927" s="1">
        <f>+'Reuters data'!B928</f>
        <v>41469</v>
      </c>
      <c r="B927" s="3">
        <f t="shared" si="14"/>
        <v>7</v>
      </c>
      <c r="C927">
        <f>+'Reuters data'!C928</f>
        <v>55.13</v>
      </c>
      <c r="D927">
        <f>+VLOOKUP(A927,'Reuters data'!$E$3:$F$1048576,2,TRUE)/VLOOKUP(Train_Data!A927,'Reuters data'!$M$3:$N$1048576,2)</f>
        <v>83.277208020817397</v>
      </c>
      <c r="E927">
        <f>+VLOOKUP(A927,'Reuters data'!$E$3:$G$1048576,3,TRUE)</f>
        <v>106.37045871559633</v>
      </c>
      <c r="F927" s="2">
        <f>+VLOOKUP(A927,'Reuters data'!$Q$4:$R$1048576,2,TRUE)</f>
        <v>76.5</v>
      </c>
      <c r="G927">
        <f>+VLOOKUP(A927,'Reuters data'!$U$4:$V$1048576,2,TRUE)</f>
        <v>4.0199999999999996</v>
      </c>
      <c r="H927">
        <f>+VLOOKUP(A927,'Reuters data'!$Y$4:$Z$1048576,2,TRUE)</f>
        <v>26</v>
      </c>
    </row>
    <row r="928" spans="1:8" x14ac:dyDescent="0.3">
      <c r="A928" s="1">
        <f>+'Reuters data'!B929</f>
        <v>41470</v>
      </c>
      <c r="B928" s="3">
        <f t="shared" si="14"/>
        <v>7</v>
      </c>
      <c r="C928">
        <f>+'Reuters data'!C929</f>
        <v>55.55</v>
      </c>
      <c r="D928">
        <f>+VLOOKUP(A928,'Reuters data'!$E$3:$F$1048576,2,TRUE)/VLOOKUP(Train_Data!A928,'Reuters data'!$M$3:$N$1048576,2)</f>
        <v>83.517072423824843</v>
      </c>
      <c r="E928">
        <f>+VLOOKUP(A928,'Reuters data'!$E$3:$G$1048576,3,TRUE)</f>
        <v>106.2875229357798</v>
      </c>
      <c r="F928" s="2">
        <f>+VLOOKUP(A928,'Reuters data'!$Q$4:$R$1048576,2,TRUE)</f>
        <v>76.900000000000006</v>
      </c>
      <c r="G928">
        <f>+VLOOKUP(A928,'Reuters data'!$U$4:$V$1048576,2,TRUE)</f>
        <v>4.03</v>
      </c>
      <c r="H928">
        <f>+VLOOKUP(A928,'Reuters data'!$Y$4:$Z$1048576,2,TRUE)</f>
        <v>26</v>
      </c>
    </row>
    <row r="929" spans="1:8" x14ac:dyDescent="0.3">
      <c r="A929" s="1">
        <f>+'Reuters data'!B930</f>
        <v>41471</v>
      </c>
      <c r="B929" s="3">
        <f t="shared" si="14"/>
        <v>7</v>
      </c>
      <c r="C929">
        <f>+'Reuters data'!C930</f>
        <v>55.94</v>
      </c>
      <c r="D929">
        <f>+VLOOKUP(A929,'Reuters data'!$E$3:$F$1048576,2,TRUE)/VLOOKUP(Train_Data!A929,'Reuters data'!$M$3:$N$1048576,2)</f>
        <v>83.124382645695619</v>
      </c>
      <c r="E929">
        <f>+VLOOKUP(A929,'Reuters data'!$E$3:$G$1048576,3,TRUE)</f>
        <v>106.20256880733943</v>
      </c>
      <c r="F929" s="2">
        <f>+VLOOKUP(A929,'Reuters data'!$Q$4:$R$1048576,2,TRUE)</f>
        <v>77.650000000000006</v>
      </c>
      <c r="G929">
        <f>+VLOOKUP(A929,'Reuters data'!$U$4:$V$1048576,2,TRUE)</f>
        <v>4.0999999999999996</v>
      </c>
      <c r="H929">
        <f>+VLOOKUP(A929,'Reuters data'!$Y$4:$Z$1048576,2,TRUE)</f>
        <v>25.8</v>
      </c>
    </row>
    <row r="930" spans="1:8" x14ac:dyDescent="0.3">
      <c r="A930" s="1">
        <f>+'Reuters data'!B931</f>
        <v>41472</v>
      </c>
      <c r="B930" s="3">
        <f t="shared" si="14"/>
        <v>7</v>
      </c>
      <c r="C930">
        <f>+'Reuters data'!C931</f>
        <v>56.32</v>
      </c>
      <c r="D930">
        <f>+VLOOKUP(A930,'Reuters data'!$E$3:$F$1048576,2,TRUE)/VLOOKUP(Train_Data!A930,'Reuters data'!$M$3:$N$1048576,2)</f>
        <v>82.756781469064308</v>
      </c>
      <c r="E930">
        <f>+VLOOKUP(A930,'Reuters data'!$E$3:$G$1048576,3,TRUE)</f>
        <v>106.10981651376146</v>
      </c>
      <c r="F930" s="2">
        <f>+VLOOKUP(A930,'Reuters data'!$Q$4:$R$1048576,2,TRUE)</f>
        <v>78.2</v>
      </c>
      <c r="G930">
        <f>+VLOOKUP(A930,'Reuters data'!$U$4:$V$1048576,2,TRUE)</f>
        <v>4.0999999999999996</v>
      </c>
      <c r="H930">
        <f>+VLOOKUP(A930,'Reuters data'!$Y$4:$Z$1048576,2,TRUE)</f>
        <v>26.08</v>
      </c>
    </row>
    <row r="931" spans="1:8" x14ac:dyDescent="0.3">
      <c r="A931" s="1">
        <f>+'Reuters data'!B932</f>
        <v>41473</v>
      </c>
      <c r="B931" s="3">
        <f t="shared" si="14"/>
        <v>7</v>
      </c>
      <c r="C931">
        <f>+'Reuters data'!C932</f>
        <v>56.68</v>
      </c>
      <c r="D931">
        <f>+VLOOKUP(A931,'Reuters data'!$E$3:$F$1048576,2,TRUE)/VLOOKUP(Train_Data!A931,'Reuters data'!$M$3:$N$1048576,2)</f>
        <v>82.920131207567323</v>
      </c>
      <c r="E931">
        <f>+VLOOKUP(A931,'Reuters data'!$E$3:$G$1048576,3,TRUE)</f>
        <v>106.02449541284406</v>
      </c>
      <c r="F931" s="2">
        <f>+VLOOKUP(A931,'Reuters data'!$Q$4:$R$1048576,2,TRUE)</f>
        <v>77.819999999999993</v>
      </c>
      <c r="G931">
        <f>+VLOOKUP(A931,'Reuters data'!$U$4:$V$1048576,2,TRUE)</f>
        <v>4.0999999999999996</v>
      </c>
      <c r="H931">
        <f>+VLOOKUP(A931,'Reuters data'!$Y$4:$Z$1048576,2,TRUE)</f>
        <v>26.05</v>
      </c>
    </row>
    <row r="932" spans="1:8" x14ac:dyDescent="0.3">
      <c r="A932" s="1">
        <f>+'Reuters data'!B933</f>
        <v>41474</v>
      </c>
      <c r="B932" s="3">
        <f t="shared" si="14"/>
        <v>7</v>
      </c>
      <c r="C932">
        <f>+'Reuters data'!C933</f>
        <v>57.08</v>
      </c>
      <c r="D932">
        <f>+VLOOKUP(A932,'Reuters data'!$E$3:$F$1048576,2,TRUE)/VLOOKUP(Train_Data!A932,'Reuters data'!$M$3:$N$1048576,2)</f>
        <v>82.232536904580726</v>
      </c>
      <c r="E932">
        <f>+VLOOKUP(A932,'Reuters data'!$E$3:$G$1048576,3,TRUE)</f>
        <v>105.93651376146789</v>
      </c>
      <c r="F932" s="2">
        <f>+VLOOKUP(A932,'Reuters data'!$Q$4:$R$1048576,2,TRUE)</f>
        <v>77.22</v>
      </c>
      <c r="G932">
        <f>+VLOOKUP(A932,'Reuters data'!$U$4:$V$1048576,2,TRUE)</f>
        <v>4.16</v>
      </c>
      <c r="H932">
        <f>+VLOOKUP(A932,'Reuters data'!$Y$4:$Z$1048576,2,TRUE)</f>
        <v>25.75</v>
      </c>
    </row>
    <row r="933" spans="1:8" x14ac:dyDescent="0.3">
      <c r="A933" s="1">
        <f>+'Reuters data'!B934</f>
        <v>41475</v>
      </c>
      <c r="B933" s="3">
        <f t="shared" si="14"/>
        <v>7</v>
      </c>
      <c r="C933">
        <f>+'Reuters data'!C934</f>
        <v>57.55</v>
      </c>
      <c r="D933">
        <f>+VLOOKUP(A933,'Reuters data'!$E$3:$F$1048576,2,TRUE)/VLOOKUP(Train_Data!A933,'Reuters data'!$M$3:$N$1048576,2)</f>
        <v>82.232536904580726</v>
      </c>
      <c r="E933">
        <f>+VLOOKUP(A933,'Reuters data'!$E$3:$G$1048576,3,TRUE)</f>
        <v>105.93651376146789</v>
      </c>
      <c r="F933" s="2">
        <f>+VLOOKUP(A933,'Reuters data'!$Q$4:$R$1048576,2,TRUE)</f>
        <v>77.22</v>
      </c>
      <c r="G933">
        <f>+VLOOKUP(A933,'Reuters data'!$U$4:$V$1048576,2,TRUE)</f>
        <v>4.16</v>
      </c>
      <c r="H933">
        <f>+VLOOKUP(A933,'Reuters data'!$Y$4:$Z$1048576,2,TRUE)</f>
        <v>25.75</v>
      </c>
    </row>
    <row r="934" spans="1:8" x14ac:dyDescent="0.3">
      <c r="A934" s="1">
        <f>+'Reuters data'!B935</f>
        <v>41476</v>
      </c>
      <c r="B934" s="3">
        <f t="shared" si="14"/>
        <v>7</v>
      </c>
      <c r="C934">
        <f>+'Reuters data'!C935</f>
        <v>58.03</v>
      </c>
      <c r="D934">
        <f>+VLOOKUP(A934,'Reuters data'!$E$3:$F$1048576,2,TRUE)/VLOOKUP(Train_Data!A934,'Reuters data'!$M$3:$N$1048576,2)</f>
        <v>82.232536904580726</v>
      </c>
      <c r="E934">
        <f>+VLOOKUP(A934,'Reuters data'!$E$3:$G$1048576,3,TRUE)</f>
        <v>105.93651376146789</v>
      </c>
      <c r="F934" s="2">
        <f>+VLOOKUP(A934,'Reuters data'!$Q$4:$R$1048576,2,TRUE)</f>
        <v>77.22</v>
      </c>
      <c r="G934">
        <f>+VLOOKUP(A934,'Reuters data'!$U$4:$V$1048576,2,TRUE)</f>
        <v>4.16</v>
      </c>
      <c r="H934">
        <f>+VLOOKUP(A934,'Reuters data'!$Y$4:$Z$1048576,2,TRUE)</f>
        <v>25.75</v>
      </c>
    </row>
    <row r="935" spans="1:8" x14ac:dyDescent="0.3">
      <c r="A935" s="1">
        <f>+'Reuters data'!B936</f>
        <v>41477</v>
      </c>
      <c r="B935" s="3">
        <f t="shared" si="14"/>
        <v>7</v>
      </c>
      <c r="C935">
        <f>+'Reuters data'!C936</f>
        <v>58.46</v>
      </c>
      <c r="D935">
        <f>+VLOOKUP(A935,'Reuters data'!$E$3:$F$1048576,2,TRUE)/VLOOKUP(Train_Data!A935,'Reuters data'!$M$3:$N$1048576,2)</f>
        <v>82.037472502465292</v>
      </c>
      <c r="E935">
        <f>+VLOOKUP(A935,'Reuters data'!$E$3:$G$1048576,3,TRUE)</f>
        <v>105.8518348623853</v>
      </c>
      <c r="F935" s="2">
        <f>+VLOOKUP(A935,'Reuters data'!$Q$4:$R$1048576,2,TRUE)</f>
        <v>76.930000000000007</v>
      </c>
      <c r="G935">
        <f>+VLOOKUP(A935,'Reuters data'!$U$4:$V$1048576,2,TRUE)</f>
        <v>4.18</v>
      </c>
      <c r="H935">
        <f>+VLOOKUP(A935,'Reuters data'!$Y$4:$Z$1048576,2,TRUE)</f>
        <v>26.05</v>
      </c>
    </row>
    <row r="936" spans="1:8" x14ac:dyDescent="0.3">
      <c r="A936" s="1">
        <f>+'Reuters data'!B937</f>
        <v>41478</v>
      </c>
      <c r="B936" s="3">
        <f t="shared" si="14"/>
        <v>7</v>
      </c>
      <c r="C936">
        <f>+'Reuters data'!C937</f>
        <v>58.87</v>
      </c>
      <c r="D936">
        <f>+VLOOKUP(A936,'Reuters data'!$E$3:$F$1048576,2,TRUE)/VLOOKUP(Train_Data!A936,'Reuters data'!$M$3:$N$1048576,2)</f>
        <v>82.005899705014741</v>
      </c>
      <c r="E936">
        <f>+VLOOKUP(A936,'Reuters data'!$E$3:$G$1048576,3,TRUE)</f>
        <v>105.76834862385321</v>
      </c>
      <c r="F936" s="2">
        <f>+VLOOKUP(A936,'Reuters data'!$Q$4:$R$1048576,2,TRUE)</f>
        <v>78.28</v>
      </c>
      <c r="G936">
        <f>+VLOOKUP(A936,'Reuters data'!$U$4:$V$1048576,2,TRUE)</f>
        <v>4.2300000000000004</v>
      </c>
      <c r="H936">
        <f>+VLOOKUP(A936,'Reuters data'!$Y$4:$Z$1048576,2,TRUE)</f>
        <v>26.23</v>
      </c>
    </row>
    <row r="937" spans="1:8" x14ac:dyDescent="0.3">
      <c r="A937" s="1">
        <f>+'Reuters data'!B938</f>
        <v>41479</v>
      </c>
      <c r="B937" s="3">
        <f t="shared" si="14"/>
        <v>7</v>
      </c>
      <c r="C937">
        <f>+'Reuters data'!C938</f>
        <v>59.26</v>
      </c>
      <c r="D937">
        <f>+VLOOKUP(A937,'Reuters data'!$E$3:$F$1048576,2,TRUE)/VLOOKUP(Train_Data!A937,'Reuters data'!$M$3:$N$1048576,2)</f>
        <v>81.204545454545453</v>
      </c>
      <c r="E937">
        <f>+VLOOKUP(A937,'Reuters data'!$E$3:$G$1048576,3,TRUE)</f>
        <v>105.69119266055046</v>
      </c>
      <c r="F937" s="2">
        <f>+VLOOKUP(A937,'Reuters data'!$Q$4:$R$1048576,2,TRUE)</f>
        <v>78</v>
      </c>
      <c r="G937">
        <f>+VLOOKUP(A937,'Reuters data'!$U$4:$V$1048576,2,TRUE)</f>
        <v>4.2699999999999996</v>
      </c>
      <c r="H937">
        <f>+VLOOKUP(A937,'Reuters data'!$Y$4:$Z$1048576,2,TRUE)</f>
        <v>26.18</v>
      </c>
    </row>
    <row r="938" spans="1:8" x14ac:dyDescent="0.3">
      <c r="A938" s="1">
        <f>+'Reuters data'!B939</f>
        <v>41480</v>
      </c>
      <c r="B938" s="3">
        <f t="shared" si="14"/>
        <v>7</v>
      </c>
      <c r="C938">
        <f>+'Reuters data'!C939</f>
        <v>59.66</v>
      </c>
      <c r="D938">
        <f>+VLOOKUP(A938,'Reuters data'!$E$3:$F$1048576,2,TRUE)/VLOOKUP(Train_Data!A938,'Reuters data'!$M$3:$N$1048576,2)</f>
        <v>81.086170533293171</v>
      </c>
      <c r="E938">
        <f>+VLOOKUP(A938,'Reuters data'!$E$3:$G$1048576,3,TRUE)</f>
        <v>105.63724770642203</v>
      </c>
      <c r="F938" s="2">
        <f>+VLOOKUP(A938,'Reuters data'!$Q$4:$R$1048576,2,TRUE)</f>
        <v>77.900000000000006</v>
      </c>
      <c r="G938">
        <f>+VLOOKUP(A938,'Reuters data'!$U$4:$V$1048576,2,TRUE)</f>
        <v>4.2699999999999996</v>
      </c>
      <c r="H938">
        <f>+VLOOKUP(A938,'Reuters data'!$Y$4:$Z$1048576,2,TRUE)</f>
        <v>26</v>
      </c>
    </row>
    <row r="939" spans="1:8" x14ac:dyDescent="0.3">
      <c r="A939" s="1">
        <f>+'Reuters data'!B940</f>
        <v>41481</v>
      </c>
      <c r="B939" s="3">
        <f t="shared" si="14"/>
        <v>7</v>
      </c>
      <c r="C939">
        <f>+'Reuters data'!C940</f>
        <v>60.06</v>
      </c>
      <c r="D939">
        <f>+VLOOKUP(A939,'Reuters data'!$E$3:$F$1048576,2,TRUE)/VLOOKUP(Train_Data!A939,'Reuters data'!$M$3:$N$1048576,2)</f>
        <v>80.712456695285425</v>
      </c>
      <c r="E939">
        <f>+VLOOKUP(A939,'Reuters data'!$E$3:$G$1048576,3,TRUE)</f>
        <v>105.57366972477065</v>
      </c>
      <c r="F939" s="2">
        <f>+VLOOKUP(A939,'Reuters data'!$Q$4:$R$1048576,2,TRUE)</f>
        <v>77.72</v>
      </c>
      <c r="G939">
        <f>+VLOOKUP(A939,'Reuters data'!$U$4:$V$1048576,2,TRUE)</f>
        <v>4.3</v>
      </c>
      <c r="H939">
        <f>+VLOOKUP(A939,'Reuters data'!$Y$4:$Z$1048576,2,TRUE)</f>
        <v>25.95</v>
      </c>
    </row>
    <row r="940" spans="1:8" x14ac:dyDescent="0.3">
      <c r="A940" s="1">
        <f>+'Reuters data'!B941</f>
        <v>41482</v>
      </c>
      <c r="B940" s="3">
        <f t="shared" si="14"/>
        <v>7</v>
      </c>
      <c r="C940">
        <f>+'Reuters data'!C941</f>
        <v>60.52</v>
      </c>
      <c r="D940">
        <f>+VLOOKUP(A940,'Reuters data'!$E$3:$F$1048576,2,TRUE)/VLOOKUP(Train_Data!A940,'Reuters data'!$M$3:$N$1048576,2)</f>
        <v>80.712456695285425</v>
      </c>
      <c r="E940">
        <f>+VLOOKUP(A940,'Reuters data'!$E$3:$G$1048576,3,TRUE)</f>
        <v>105.57366972477065</v>
      </c>
      <c r="F940" s="2">
        <f>+VLOOKUP(A940,'Reuters data'!$Q$4:$R$1048576,2,TRUE)</f>
        <v>77.72</v>
      </c>
      <c r="G940">
        <f>+VLOOKUP(A940,'Reuters data'!$U$4:$V$1048576,2,TRUE)</f>
        <v>4.3</v>
      </c>
      <c r="H940">
        <f>+VLOOKUP(A940,'Reuters data'!$Y$4:$Z$1048576,2,TRUE)</f>
        <v>25.95</v>
      </c>
    </row>
    <row r="941" spans="1:8" x14ac:dyDescent="0.3">
      <c r="A941" s="1">
        <f>+'Reuters data'!B942</f>
        <v>41483</v>
      </c>
      <c r="B941" s="3">
        <f t="shared" si="14"/>
        <v>7</v>
      </c>
      <c r="C941">
        <f>+'Reuters data'!C942</f>
        <v>61.01</v>
      </c>
      <c r="D941">
        <f>+VLOOKUP(A941,'Reuters data'!$E$3:$F$1048576,2,TRUE)/VLOOKUP(Train_Data!A941,'Reuters data'!$M$3:$N$1048576,2)</f>
        <v>80.712456695285425</v>
      </c>
      <c r="E941">
        <f>+VLOOKUP(A941,'Reuters data'!$E$3:$G$1048576,3,TRUE)</f>
        <v>105.57366972477065</v>
      </c>
      <c r="F941" s="2">
        <f>+VLOOKUP(A941,'Reuters data'!$Q$4:$R$1048576,2,TRUE)</f>
        <v>77.72</v>
      </c>
      <c r="G941">
        <f>+VLOOKUP(A941,'Reuters data'!$U$4:$V$1048576,2,TRUE)</f>
        <v>4.3</v>
      </c>
      <c r="H941">
        <f>+VLOOKUP(A941,'Reuters data'!$Y$4:$Z$1048576,2,TRUE)</f>
        <v>25.95</v>
      </c>
    </row>
    <row r="942" spans="1:8" x14ac:dyDescent="0.3">
      <c r="A942" s="1">
        <f>+'Reuters data'!B943</f>
        <v>41484</v>
      </c>
      <c r="B942" s="3">
        <f t="shared" si="14"/>
        <v>7</v>
      </c>
      <c r="C942">
        <f>+'Reuters data'!C943</f>
        <v>61.41</v>
      </c>
      <c r="D942">
        <f>+VLOOKUP(A942,'Reuters data'!$E$3:$F$1048576,2,TRUE)/VLOOKUP(Train_Data!A942,'Reuters data'!$M$3:$N$1048576,2)</f>
        <v>81.033182503770732</v>
      </c>
      <c r="E942">
        <f>+VLOOKUP(A942,'Reuters data'!$E$3:$G$1048576,3,TRUE)</f>
        <v>105.50954128440368</v>
      </c>
      <c r="F942" s="2">
        <f>+VLOOKUP(A942,'Reuters data'!$Q$4:$R$1048576,2,TRUE)</f>
        <v>77.650000000000006</v>
      </c>
      <c r="G942">
        <f>+VLOOKUP(A942,'Reuters data'!$U$4:$V$1048576,2,TRUE)</f>
        <v>4.3</v>
      </c>
      <c r="H942">
        <f>+VLOOKUP(A942,'Reuters data'!$Y$4:$Z$1048576,2,TRUE)</f>
        <v>25.83</v>
      </c>
    </row>
    <row r="943" spans="1:8" x14ac:dyDescent="0.3">
      <c r="A943" s="1">
        <f>+'Reuters data'!B944</f>
        <v>41485</v>
      </c>
      <c r="B943" s="3">
        <f t="shared" si="14"/>
        <v>7</v>
      </c>
      <c r="C943">
        <f>+'Reuters data'!C944</f>
        <v>61.83</v>
      </c>
      <c r="D943">
        <f>+VLOOKUP(A943,'Reuters data'!$E$3:$F$1048576,2,TRUE)/VLOOKUP(Train_Data!A943,'Reuters data'!$M$3:$N$1048576,2)</f>
        <v>80.613783743025181</v>
      </c>
      <c r="E943">
        <f>+VLOOKUP(A943,'Reuters data'!$E$3:$G$1048576,3,TRUE)</f>
        <v>105.45633027522938</v>
      </c>
      <c r="F943" s="2">
        <f>+VLOOKUP(A943,'Reuters data'!$Q$4:$R$1048576,2,TRUE)</f>
        <v>77.400000000000006</v>
      </c>
      <c r="G943">
        <f>+VLOOKUP(A943,'Reuters data'!$U$4:$V$1048576,2,TRUE)</f>
        <v>4.26</v>
      </c>
      <c r="H943">
        <f>+VLOOKUP(A943,'Reuters data'!$Y$4:$Z$1048576,2,TRUE)</f>
        <v>25.8</v>
      </c>
    </row>
    <row r="944" spans="1:8" x14ac:dyDescent="0.3">
      <c r="A944" s="1">
        <f>+'Reuters data'!B945</f>
        <v>41486</v>
      </c>
      <c r="B944" s="3">
        <f t="shared" si="14"/>
        <v>7</v>
      </c>
      <c r="C944">
        <f>+'Reuters data'!C945</f>
        <v>62.24</v>
      </c>
      <c r="D944">
        <f>+VLOOKUP(A944,'Reuters data'!$E$3:$F$1048576,2,TRUE)/VLOOKUP(Train_Data!A944,'Reuters data'!$M$3:$N$1048576,2)</f>
        <v>80.977443609022558</v>
      </c>
      <c r="E944">
        <f>+VLOOKUP(A944,'Reuters data'!$E$3:$G$1048576,3,TRUE)</f>
        <v>105.41807339449542</v>
      </c>
      <c r="F944" s="2">
        <f>+VLOOKUP(A944,'Reuters data'!$Q$4:$R$1048576,2,TRUE)</f>
        <v>76.680000000000007</v>
      </c>
      <c r="G944">
        <f>+VLOOKUP(A944,'Reuters data'!$U$4:$V$1048576,2,TRUE)</f>
        <v>4.3099999999999996</v>
      </c>
      <c r="H944">
        <f>+VLOOKUP(A944,'Reuters data'!$Y$4:$Z$1048576,2,TRUE)</f>
        <v>25.6</v>
      </c>
    </row>
    <row r="945" spans="1:8" x14ac:dyDescent="0.3">
      <c r="A945" s="1">
        <f>+'Reuters data'!B946</f>
        <v>41487</v>
      </c>
      <c r="B945" s="3">
        <f t="shared" si="14"/>
        <v>8</v>
      </c>
      <c r="C945">
        <f>+'Reuters data'!C946</f>
        <v>62.65</v>
      </c>
      <c r="D945">
        <f>+VLOOKUP(A945,'Reuters data'!$E$3:$F$1048576,2,TRUE)/VLOOKUP(Train_Data!A945,'Reuters data'!$M$3:$N$1048576,2)</f>
        <v>82.947145237013487</v>
      </c>
      <c r="E945">
        <f>+VLOOKUP(A945,'Reuters data'!$E$3:$G$1048576,3,TRUE)</f>
        <v>105.40119266055049</v>
      </c>
      <c r="F945" s="2">
        <f>+VLOOKUP(A945,'Reuters data'!$Q$4:$R$1048576,2,TRUE)</f>
        <v>75.819999999999993</v>
      </c>
      <c r="G945">
        <f>+VLOOKUP(A945,'Reuters data'!$U$4:$V$1048576,2,TRUE)</f>
        <v>4.32</v>
      </c>
      <c r="H945">
        <f>+VLOOKUP(A945,'Reuters data'!$Y$4:$Z$1048576,2,TRUE)</f>
        <v>25.5</v>
      </c>
    </row>
    <row r="946" spans="1:8" x14ac:dyDescent="0.3">
      <c r="A946" s="1">
        <f>+'Reuters data'!B947</f>
        <v>41488</v>
      </c>
      <c r="B946" s="3">
        <f t="shared" si="14"/>
        <v>8</v>
      </c>
      <c r="C946">
        <f>+'Reuters data'!C947</f>
        <v>63.09</v>
      </c>
      <c r="D946">
        <f>+VLOOKUP(A946,'Reuters data'!$E$3:$F$1048576,2,TRUE)/VLOOKUP(Train_Data!A946,'Reuters data'!$M$3:$N$1048576,2)</f>
        <v>82.034485355018447</v>
      </c>
      <c r="E946">
        <f>+VLOOKUP(A946,'Reuters data'!$E$3:$G$1048576,3,TRUE)</f>
        <v>105.38788990825692</v>
      </c>
      <c r="F946" s="2">
        <f>+VLOOKUP(A946,'Reuters data'!$Q$4:$R$1048576,2,TRUE)</f>
        <v>76.599999999999994</v>
      </c>
      <c r="G946">
        <f>+VLOOKUP(A946,'Reuters data'!$U$4:$V$1048576,2,TRUE)</f>
        <v>4.37</v>
      </c>
      <c r="H946">
        <f>+VLOOKUP(A946,'Reuters data'!$Y$4:$Z$1048576,2,TRUE)</f>
        <v>26.05</v>
      </c>
    </row>
    <row r="947" spans="1:8" x14ac:dyDescent="0.3">
      <c r="A947" s="1">
        <f>+'Reuters data'!B948</f>
        <v>41489</v>
      </c>
      <c r="B947" s="3">
        <f t="shared" si="14"/>
        <v>8</v>
      </c>
      <c r="C947">
        <f>+'Reuters data'!C948</f>
        <v>63.56</v>
      </c>
      <c r="D947">
        <f>+VLOOKUP(A947,'Reuters data'!$E$3:$F$1048576,2,TRUE)/VLOOKUP(Train_Data!A947,'Reuters data'!$M$3:$N$1048576,2)</f>
        <v>82.034485355018447</v>
      </c>
      <c r="E947">
        <f>+VLOOKUP(A947,'Reuters data'!$E$3:$G$1048576,3,TRUE)</f>
        <v>105.38788990825692</v>
      </c>
      <c r="F947" s="2">
        <f>+VLOOKUP(A947,'Reuters data'!$Q$4:$R$1048576,2,TRUE)</f>
        <v>76.599999999999994</v>
      </c>
      <c r="G947">
        <f>+VLOOKUP(A947,'Reuters data'!$U$4:$V$1048576,2,TRUE)</f>
        <v>4.37</v>
      </c>
      <c r="H947">
        <f>+VLOOKUP(A947,'Reuters data'!$Y$4:$Z$1048576,2,TRUE)</f>
        <v>26.05</v>
      </c>
    </row>
    <row r="948" spans="1:8" x14ac:dyDescent="0.3">
      <c r="A948" s="1">
        <f>+'Reuters data'!B949</f>
        <v>41490</v>
      </c>
      <c r="B948" s="3">
        <f t="shared" si="14"/>
        <v>8</v>
      </c>
      <c r="C948">
        <f>+'Reuters data'!C949</f>
        <v>64.05</v>
      </c>
      <c r="D948">
        <f>+VLOOKUP(A948,'Reuters data'!$E$3:$F$1048576,2,TRUE)/VLOOKUP(Train_Data!A948,'Reuters data'!$M$3:$N$1048576,2)</f>
        <v>82.034485355018447</v>
      </c>
      <c r="E948">
        <f>+VLOOKUP(A948,'Reuters data'!$E$3:$G$1048576,3,TRUE)</f>
        <v>105.38788990825692</v>
      </c>
      <c r="F948" s="2">
        <f>+VLOOKUP(A948,'Reuters data'!$Q$4:$R$1048576,2,TRUE)</f>
        <v>76.599999999999994</v>
      </c>
      <c r="G948">
        <f>+VLOOKUP(A948,'Reuters data'!$U$4:$V$1048576,2,TRUE)</f>
        <v>4.37</v>
      </c>
      <c r="H948">
        <f>+VLOOKUP(A948,'Reuters data'!$Y$4:$Z$1048576,2,TRUE)</f>
        <v>26.05</v>
      </c>
    </row>
    <row r="949" spans="1:8" x14ac:dyDescent="0.3">
      <c r="A949" s="1">
        <f>+'Reuters data'!B950</f>
        <v>41491</v>
      </c>
      <c r="B949" s="3">
        <f t="shared" si="14"/>
        <v>8</v>
      </c>
      <c r="C949">
        <f>+'Reuters data'!C950</f>
        <v>64.23</v>
      </c>
      <c r="D949">
        <f>+VLOOKUP(A949,'Reuters data'!$E$3:$F$1048576,2,TRUE)/VLOOKUP(Train_Data!A949,'Reuters data'!$M$3:$N$1048576,2)</f>
        <v>81.99441804329787</v>
      </c>
      <c r="E949">
        <f>+VLOOKUP(A949,'Reuters data'!$E$3:$G$1048576,3,TRUE)</f>
        <v>105.37513761467895</v>
      </c>
      <c r="F949" s="2">
        <f>+VLOOKUP(A949,'Reuters data'!$Q$4:$R$1048576,2,TRUE)</f>
        <v>74.75</v>
      </c>
      <c r="G949">
        <f>+VLOOKUP(A949,'Reuters data'!$U$4:$V$1048576,2,TRUE)</f>
        <v>4.4000000000000004</v>
      </c>
      <c r="H949">
        <f>+VLOOKUP(A949,'Reuters data'!$Y$4:$Z$1048576,2,TRUE)</f>
        <v>25.2</v>
      </c>
    </row>
    <row r="950" spans="1:8" x14ac:dyDescent="0.3">
      <c r="A950" s="1">
        <f>+'Reuters data'!B951</f>
        <v>41492</v>
      </c>
      <c r="B950" s="3">
        <f t="shared" si="14"/>
        <v>8</v>
      </c>
      <c r="C950">
        <f>+'Reuters data'!C951</f>
        <v>64.650000000000006</v>
      </c>
      <c r="D950">
        <f>+VLOOKUP(A950,'Reuters data'!$E$3:$F$1048576,2,TRUE)/VLOOKUP(Train_Data!A950,'Reuters data'!$M$3:$N$1048576,2)</f>
        <v>81.30777903043969</v>
      </c>
      <c r="E950">
        <f>+VLOOKUP(A950,'Reuters data'!$E$3:$G$1048576,3,TRUE)</f>
        <v>105.34366972477066</v>
      </c>
      <c r="F950" s="2">
        <f>+VLOOKUP(A950,'Reuters data'!$Q$4:$R$1048576,2,TRUE)</f>
        <v>74</v>
      </c>
      <c r="G950">
        <f>+VLOOKUP(A950,'Reuters data'!$U$4:$V$1048576,2,TRUE)</f>
        <v>4.49</v>
      </c>
      <c r="H950">
        <f>+VLOOKUP(A950,'Reuters data'!$Y$4:$Z$1048576,2,TRUE)</f>
        <v>25.85</v>
      </c>
    </row>
    <row r="951" spans="1:8" x14ac:dyDescent="0.3">
      <c r="A951" s="1">
        <f>+'Reuters data'!B952</f>
        <v>41493</v>
      </c>
      <c r="B951" s="3">
        <f t="shared" si="14"/>
        <v>8</v>
      </c>
      <c r="C951">
        <f>+'Reuters data'!C952</f>
        <v>65.05</v>
      </c>
      <c r="D951">
        <f>+VLOOKUP(A951,'Reuters data'!$E$3:$F$1048576,2,TRUE)/VLOOKUP(Train_Data!A951,'Reuters data'!$M$3:$N$1048576,2)</f>
        <v>80.563887222555493</v>
      </c>
      <c r="E951">
        <f>+VLOOKUP(A951,'Reuters data'!$E$3:$G$1048576,3,TRUE)</f>
        <v>105.31045871559638</v>
      </c>
      <c r="F951" s="2">
        <f>+VLOOKUP(A951,'Reuters data'!$Q$4:$R$1048576,2,TRUE)</f>
        <v>73.88</v>
      </c>
      <c r="G951">
        <f>+VLOOKUP(A951,'Reuters data'!$U$4:$V$1048576,2,TRUE)</f>
        <v>4.43</v>
      </c>
      <c r="H951">
        <f>+VLOOKUP(A951,'Reuters data'!$Y$4:$Z$1048576,2,TRUE)</f>
        <v>25.8</v>
      </c>
    </row>
    <row r="952" spans="1:8" x14ac:dyDescent="0.3">
      <c r="A952" s="1">
        <f>+'Reuters data'!B953</f>
        <v>41494</v>
      </c>
      <c r="B952" s="3">
        <f t="shared" si="14"/>
        <v>8</v>
      </c>
      <c r="C952">
        <f>+'Reuters data'!C953</f>
        <v>65.459999999999994</v>
      </c>
      <c r="D952">
        <f>+VLOOKUP(A952,'Reuters data'!$E$3:$F$1048576,2,TRUE)/VLOOKUP(Train_Data!A952,'Reuters data'!$M$3:$N$1048576,2)</f>
        <v>79.736901113685633</v>
      </c>
      <c r="E952">
        <f>+VLOOKUP(A952,'Reuters data'!$E$3:$G$1048576,3,TRUE)</f>
        <v>105.26944954128444</v>
      </c>
      <c r="F952" s="2">
        <f>+VLOOKUP(A952,'Reuters data'!$Q$4:$R$1048576,2,TRUE)</f>
        <v>74.400000000000006</v>
      </c>
      <c r="G952">
        <f>+VLOOKUP(A952,'Reuters data'!$U$4:$V$1048576,2,TRUE)</f>
        <v>4.5</v>
      </c>
      <c r="H952">
        <f>+VLOOKUP(A952,'Reuters data'!$Y$4:$Z$1048576,2,TRUE)</f>
        <v>25.75</v>
      </c>
    </row>
    <row r="953" spans="1:8" x14ac:dyDescent="0.3">
      <c r="A953" s="1">
        <f>+'Reuters data'!B954</f>
        <v>41495</v>
      </c>
      <c r="B953" s="3">
        <f t="shared" si="14"/>
        <v>8</v>
      </c>
      <c r="C953">
        <f>+'Reuters data'!C954</f>
        <v>66.08</v>
      </c>
      <c r="D953">
        <f>+VLOOKUP(A953,'Reuters data'!$E$3:$F$1048576,2,TRUE)/VLOOKUP(Train_Data!A953,'Reuters data'!$M$3:$N$1048576,2)</f>
        <v>81.112277019937039</v>
      </c>
      <c r="E953">
        <f>+VLOOKUP(A953,'Reuters data'!$E$3:$G$1048576,3,TRUE)</f>
        <v>105.24532110091747</v>
      </c>
      <c r="F953" s="2">
        <f>+VLOOKUP(A953,'Reuters data'!$Q$4:$R$1048576,2,TRUE)</f>
        <v>74.75</v>
      </c>
      <c r="G953">
        <f>+VLOOKUP(A953,'Reuters data'!$U$4:$V$1048576,2,TRUE)</f>
        <v>4.43</v>
      </c>
      <c r="H953">
        <f>+VLOOKUP(A953,'Reuters data'!$Y$4:$Z$1048576,2,TRUE)</f>
        <v>25.75</v>
      </c>
    </row>
    <row r="954" spans="1:8" x14ac:dyDescent="0.3">
      <c r="A954" s="1">
        <f>+'Reuters data'!B955</f>
        <v>41496</v>
      </c>
      <c r="B954" s="3">
        <f t="shared" si="14"/>
        <v>8</v>
      </c>
      <c r="C954">
        <f>+'Reuters data'!C955</f>
        <v>66.319999999999993</v>
      </c>
      <c r="D954">
        <f>+VLOOKUP(A954,'Reuters data'!$E$3:$F$1048576,2,TRUE)/VLOOKUP(Train_Data!A954,'Reuters data'!$M$3:$N$1048576,2)</f>
        <v>81.112277019937039</v>
      </c>
      <c r="E954">
        <f>+VLOOKUP(A954,'Reuters data'!$E$3:$G$1048576,3,TRUE)</f>
        <v>105.24532110091747</v>
      </c>
      <c r="F954" s="2">
        <f>+VLOOKUP(A954,'Reuters data'!$Q$4:$R$1048576,2,TRUE)</f>
        <v>74.75</v>
      </c>
      <c r="G954">
        <f>+VLOOKUP(A954,'Reuters data'!$U$4:$V$1048576,2,TRUE)</f>
        <v>4.43</v>
      </c>
      <c r="H954">
        <f>+VLOOKUP(A954,'Reuters data'!$Y$4:$Z$1048576,2,TRUE)</f>
        <v>25.75</v>
      </c>
    </row>
    <row r="955" spans="1:8" x14ac:dyDescent="0.3">
      <c r="A955" s="1">
        <f>+'Reuters data'!B956</f>
        <v>41497</v>
      </c>
      <c r="B955" s="3">
        <f t="shared" si="14"/>
        <v>8</v>
      </c>
      <c r="C955">
        <f>+'Reuters data'!C956</f>
        <v>66.760000000000005</v>
      </c>
      <c r="D955">
        <f>+VLOOKUP(A955,'Reuters data'!$E$3:$F$1048576,2,TRUE)/VLOOKUP(Train_Data!A955,'Reuters data'!$M$3:$N$1048576,2)</f>
        <v>81.112277019937039</v>
      </c>
      <c r="E955">
        <f>+VLOOKUP(A955,'Reuters data'!$E$3:$G$1048576,3,TRUE)</f>
        <v>105.24532110091747</v>
      </c>
      <c r="F955" s="2">
        <f>+VLOOKUP(A955,'Reuters data'!$Q$4:$R$1048576,2,TRUE)</f>
        <v>74.75</v>
      </c>
      <c r="G955">
        <f>+VLOOKUP(A955,'Reuters data'!$U$4:$V$1048576,2,TRUE)</f>
        <v>4.43</v>
      </c>
      <c r="H955">
        <f>+VLOOKUP(A955,'Reuters data'!$Y$4:$Z$1048576,2,TRUE)</f>
        <v>25.75</v>
      </c>
    </row>
    <row r="956" spans="1:8" x14ac:dyDescent="0.3">
      <c r="A956" s="1">
        <f>+'Reuters data'!B957</f>
        <v>41498</v>
      </c>
      <c r="B956" s="3">
        <f t="shared" si="14"/>
        <v>8</v>
      </c>
      <c r="C956">
        <f>+'Reuters data'!C957</f>
        <v>67.12</v>
      </c>
      <c r="D956">
        <f>+VLOOKUP(A956,'Reuters data'!$E$3:$F$1048576,2,TRUE)/VLOOKUP(Train_Data!A956,'Reuters data'!$M$3:$N$1048576,2)</f>
        <v>81.944653331328013</v>
      </c>
      <c r="E956">
        <f>+VLOOKUP(A956,'Reuters data'!$E$3:$G$1048576,3,TRUE)</f>
        <v>105.23385321100919</v>
      </c>
      <c r="F956" s="2">
        <f>+VLOOKUP(A956,'Reuters data'!$Q$4:$R$1048576,2,TRUE)</f>
        <v>75.75</v>
      </c>
      <c r="G956">
        <f>+VLOOKUP(A956,'Reuters data'!$U$4:$V$1048576,2,TRUE)</f>
        <v>4.3</v>
      </c>
      <c r="H956">
        <f>+VLOOKUP(A956,'Reuters data'!$Y$4:$Z$1048576,2,TRUE)</f>
        <v>25.4</v>
      </c>
    </row>
    <row r="957" spans="1:8" x14ac:dyDescent="0.3">
      <c r="A957" s="1">
        <f>+'Reuters data'!B958</f>
        <v>41499</v>
      </c>
      <c r="B957" s="3">
        <f t="shared" si="14"/>
        <v>8</v>
      </c>
      <c r="C957">
        <f>+'Reuters data'!C958</f>
        <v>67.459999999999994</v>
      </c>
      <c r="D957">
        <f>+VLOOKUP(A957,'Reuters data'!$E$3:$F$1048576,2,TRUE)/VLOOKUP(Train_Data!A957,'Reuters data'!$M$3:$N$1048576,2)</f>
        <v>82.814267400648504</v>
      </c>
      <c r="E957">
        <f>+VLOOKUP(A957,'Reuters data'!$E$3:$G$1048576,3,TRUE)</f>
        <v>105.23541284403673</v>
      </c>
      <c r="F957" s="2">
        <f>+VLOOKUP(A957,'Reuters data'!$Q$4:$R$1048576,2,TRUE)</f>
        <v>75.25</v>
      </c>
      <c r="G957">
        <f>+VLOOKUP(A957,'Reuters data'!$U$4:$V$1048576,2,TRUE)</f>
        <v>4.28</v>
      </c>
      <c r="H957">
        <f>+VLOOKUP(A957,'Reuters data'!$Y$4:$Z$1048576,2,TRUE)</f>
        <v>25.65</v>
      </c>
    </row>
    <row r="958" spans="1:8" x14ac:dyDescent="0.3">
      <c r="A958" s="1">
        <f>+'Reuters data'!B959</f>
        <v>41500</v>
      </c>
      <c r="B958" s="3">
        <f t="shared" si="14"/>
        <v>8</v>
      </c>
      <c r="C958">
        <f>+'Reuters data'!C959</f>
        <v>67.790000000000006</v>
      </c>
      <c r="D958">
        <f>+VLOOKUP(A958,'Reuters data'!$E$3:$F$1048576,2,TRUE)/VLOOKUP(Train_Data!A958,'Reuters data'!$M$3:$N$1048576,2)</f>
        <v>83.138438325160323</v>
      </c>
      <c r="E958">
        <f>+VLOOKUP(A958,'Reuters data'!$E$3:$G$1048576,3,TRUE)</f>
        <v>105.25082568807343</v>
      </c>
      <c r="F958" s="2">
        <f>+VLOOKUP(A958,'Reuters data'!$Q$4:$R$1048576,2,TRUE)</f>
        <v>75.5</v>
      </c>
      <c r="G958">
        <f>+VLOOKUP(A958,'Reuters data'!$U$4:$V$1048576,2,TRUE)</f>
        <v>4.34</v>
      </c>
      <c r="H958">
        <f>+VLOOKUP(A958,'Reuters data'!$Y$4:$Z$1048576,2,TRUE)</f>
        <v>25.65</v>
      </c>
    </row>
    <row r="959" spans="1:8" x14ac:dyDescent="0.3">
      <c r="A959" s="1">
        <f>+'Reuters data'!B960</f>
        <v>41501</v>
      </c>
      <c r="B959" s="3">
        <f t="shared" si="14"/>
        <v>8</v>
      </c>
      <c r="C959">
        <f>+'Reuters data'!C960</f>
        <v>68.13</v>
      </c>
      <c r="D959">
        <f>+VLOOKUP(A959,'Reuters data'!$E$3:$F$1048576,2,TRUE)/VLOOKUP(Train_Data!A959,'Reuters data'!$M$3:$N$1048576,2)</f>
        <v>83.253409261201853</v>
      </c>
      <c r="E959">
        <f>+VLOOKUP(A959,'Reuters data'!$E$3:$G$1048576,3,TRUE)</f>
        <v>105.26633027522939</v>
      </c>
      <c r="F959" s="2">
        <f>+VLOOKUP(A959,'Reuters data'!$Q$4:$R$1048576,2,TRUE)</f>
        <v>76</v>
      </c>
      <c r="G959">
        <f>+VLOOKUP(A959,'Reuters data'!$U$4:$V$1048576,2,TRUE)</f>
        <v>4.34</v>
      </c>
      <c r="H959">
        <f>+VLOOKUP(A959,'Reuters data'!$Y$4:$Z$1048576,2,TRUE)</f>
        <v>25.65</v>
      </c>
    </row>
    <row r="960" spans="1:8" x14ac:dyDescent="0.3">
      <c r="A960" s="1">
        <f>+'Reuters data'!B961</f>
        <v>41502</v>
      </c>
      <c r="B960" s="3">
        <f t="shared" si="14"/>
        <v>8</v>
      </c>
      <c r="C960">
        <f>+'Reuters data'!C961</f>
        <v>68.5</v>
      </c>
      <c r="D960">
        <f>+VLOOKUP(A960,'Reuters data'!$E$3:$F$1048576,2,TRUE)/VLOOKUP(Train_Data!A960,'Reuters data'!$M$3:$N$1048576,2)</f>
        <v>82.8269187485933</v>
      </c>
      <c r="E960">
        <f>+VLOOKUP(A960,'Reuters data'!$E$3:$G$1048576,3,TRUE)</f>
        <v>105.27165137614682</v>
      </c>
      <c r="F960" s="2">
        <f>+VLOOKUP(A960,'Reuters data'!$Q$4:$R$1048576,2,TRUE)</f>
        <v>75</v>
      </c>
      <c r="G960">
        <f>+VLOOKUP(A960,'Reuters data'!$U$4:$V$1048576,2,TRUE)</f>
        <v>4.34</v>
      </c>
      <c r="H960">
        <f>+VLOOKUP(A960,'Reuters data'!$Y$4:$Z$1048576,2,TRUE)</f>
        <v>25.8</v>
      </c>
    </row>
    <row r="961" spans="1:8" x14ac:dyDescent="0.3">
      <c r="A961" s="1">
        <f>+'Reuters data'!B962</f>
        <v>41503</v>
      </c>
      <c r="B961" s="3">
        <f t="shared" si="14"/>
        <v>8</v>
      </c>
      <c r="C961">
        <f>+'Reuters data'!C962</f>
        <v>68.930000000000007</v>
      </c>
      <c r="D961">
        <f>+VLOOKUP(A961,'Reuters data'!$E$3:$F$1048576,2,TRUE)/VLOOKUP(Train_Data!A961,'Reuters data'!$M$3:$N$1048576,2)</f>
        <v>82.8269187485933</v>
      </c>
      <c r="E961">
        <f>+VLOOKUP(A961,'Reuters data'!$E$3:$G$1048576,3,TRUE)</f>
        <v>105.27165137614682</v>
      </c>
      <c r="F961" s="2">
        <f>+VLOOKUP(A961,'Reuters data'!$Q$4:$R$1048576,2,TRUE)</f>
        <v>75</v>
      </c>
      <c r="G961">
        <f>+VLOOKUP(A961,'Reuters data'!$U$4:$V$1048576,2,TRUE)</f>
        <v>4.34</v>
      </c>
      <c r="H961">
        <f>+VLOOKUP(A961,'Reuters data'!$Y$4:$Z$1048576,2,TRUE)</f>
        <v>25.8</v>
      </c>
    </row>
    <row r="962" spans="1:8" x14ac:dyDescent="0.3">
      <c r="A962" s="1">
        <f>+'Reuters data'!B963</f>
        <v>41504</v>
      </c>
      <c r="B962" s="3">
        <f t="shared" si="14"/>
        <v>8</v>
      </c>
      <c r="C962">
        <f>+'Reuters data'!C963</f>
        <v>69.349999999999994</v>
      </c>
      <c r="D962">
        <f>+VLOOKUP(A962,'Reuters data'!$E$3:$F$1048576,2,TRUE)/VLOOKUP(Train_Data!A962,'Reuters data'!$M$3:$N$1048576,2)</f>
        <v>82.8269187485933</v>
      </c>
      <c r="E962">
        <f>+VLOOKUP(A962,'Reuters data'!$E$3:$G$1048576,3,TRUE)</f>
        <v>105.27165137614682</v>
      </c>
      <c r="F962" s="2">
        <f>+VLOOKUP(A962,'Reuters data'!$Q$4:$R$1048576,2,TRUE)</f>
        <v>75</v>
      </c>
      <c r="G962">
        <f>+VLOOKUP(A962,'Reuters data'!$U$4:$V$1048576,2,TRUE)</f>
        <v>4.34</v>
      </c>
      <c r="H962">
        <f>+VLOOKUP(A962,'Reuters data'!$Y$4:$Z$1048576,2,TRUE)</f>
        <v>25.8</v>
      </c>
    </row>
    <row r="963" spans="1:8" x14ac:dyDescent="0.3">
      <c r="A963" s="1">
        <f>+'Reuters data'!B964</f>
        <v>41505</v>
      </c>
      <c r="B963" s="3">
        <f t="shared" si="14"/>
        <v>8</v>
      </c>
      <c r="C963">
        <f>+'Reuters data'!C964</f>
        <v>69.680000000000007</v>
      </c>
      <c r="D963">
        <f>+VLOOKUP(A963,'Reuters data'!$E$3:$F$1048576,2,TRUE)/VLOOKUP(Train_Data!A963,'Reuters data'!$M$3:$N$1048576,2)</f>
        <v>82.427060676516916</v>
      </c>
      <c r="E963">
        <f>+VLOOKUP(A963,'Reuters data'!$E$3:$G$1048576,3,TRUE)</f>
        <v>105.2752293577982</v>
      </c>
      <c r="F963" s="2">
        <f>+VLOOKUP(A963,'Reuters data'!$Q$4:$R$1048576,2,TRUE)</f>
        <v>75.5</v>
      </c>
      <c r="G963">
        <f>+VLOOKUP(A963,'Reuters data'!$U$4:$V$1048576,2,TRUE)</f>
        <v>4.3099999999999996</v>
      </c>
      <c r="H963">
        <f>+VLOOKUP(A963,'Reuters data'!$Y$4:$Z$1048576,2,TRUE)</f>
        <v>25.55</v>
      </c>
    </row>
    <row r="964" spans="1:8" x14ac:dyDescent="0.3">
      <c r="A964" s="1">
        <f>+'Reuters data'!B965</f>
        <v>41506</v>
      </c>
      <c r="B964" s="3">
        <f t="shared" ref="B964:B1027" si="15">+MONTH(A964)</f>
        <v>8</v>
      </c>
      <c r="C964">
        <f>+'Reuters data'!C965</f>
        <v>70.03</v>
      </c>
      <c r="D964">
        <f>+VLOOKUP(A964,'Reuters data'!$E$3:$F$1048576,2,TRUE)/VLOOKUP(Train_Data!A964,'Reuters data'!$M$3:$N$1048576,2)</f>
        <v>82.103458556946933</v>
      </c>
      <c r="E964">
        <f>+VLOOKUP(A964,'Reuters data'!$E$3:$G$1048576,3,TRUE)</f>
        <v>105.30000000000004</v>
      </c>
      <c r="F964" s="2">
        <f>+VLOOKUP(A964,'Reuters data'!$Q$4:$R$1048576,2,TRUE)</f>
        <v>75.5</v>
      </c>
      <c r="G964">
        <f>+VLOOKUP(A964,'Reuters data'!$U$4:$V$1048576,2,TRUE)</f>
        <v>4.34</v>
      </c>
      <c r="H964">
        <f>+VLOOKUP(A964,'Reuters data'!$Y$4:$Z$1048576,2,TRUE)</f>
        <v>25.5</v>
      </c>
    </row>
    <row r="965" spans="1:8" x14ac:dyDescent="0.3">
      <c r="A965" s="1">
        <f>+'Reuters data'!B966</f>
        <v>41507</v>
      </c>
      <c r="B965" s="3">
        <f t="shared" si="15"/>
        <v>8</v>
      </c>
      <c r="C965">
        <f>+'Reuters data'!C966</f>
        <v>70.39</v>
      </c>
      <c r="D965">
        <f>+VLOOKUP(A965,'Reuters data'!$E$3:$F$1048576,2,TRUE)/VLOOKUP(Train_Data!A965,'Reuters data'!$M$3:$N$1048576,2)</f>
        <v>82.217729859239299</v>
      </c>
      <c r="E965">
        <f>+VLOOKUP(A965,'Reuters data'!$E$3:$G$1048576,3,TRUE)</f>
        <v>105.31000000000003</v>
      </c>
      <c r="F965" s="2">
        <f>+VLOOKUP(A965,'Reuters data'!$Q$4:$R$1048576,2,TRUE)</f>
        <v>75.900000000000006</v>
      </c>
      <c r="G965">
        <f>+VLOOKUP(A965,'Reuters data'!$U$4:$V$1048576,2,TRUE)</f>
        <v>4.3600000000000003</v>
      </c>
      <c r="H965">
        <f>+VLOOKUP(A965,'Reuters data'!$Y$4:$Z$1048576,2,TRUE)</f>
        <v>25.75</v>
      </c>
    </row>
    <row r="966" spans="1:8" x14ac:dyDescent="0.3">
      <c r="A966" s="1">
        <f>+'Reuters data'!B967</f>
        <v>41508</v>
      </c>
      <c r="B966" s="3">
        <f t="shared" si="15"/>
        <v>8</v>
      </c>
      <c r="C966">
        <f>+'Reuters data'!C967</f>
        <v>70.7</v>
      </c>
      <c r="D966">
        <f>+VLOOKUP(A966,'Reuters data'!$E$3:$F$1048576,2,TRUE)/VLOOKUP(Train_Data!A966,'Reuters data'!$M$3:$N$1048576,2)</f>
        <v>82.297438969597138</v>
      </c>
      <c r="E966">
        <f>+VLOOKUP(A966,'Reuters data'!$E$3:$G$1048576,3,TRUE)</f>
        <v>105.33229357798167</v>
      </c>
      <c r="F966" s="2">
        <f>+VLOOKUP(A966,'Reuters data'!$Q$4:$R$1048576,2,TRUE)</f>
        <v>76.25</v>
      </c>
      <c r="G966">
        <f>+VLOOKUP(A966,'Reuters data'!$U$4:$V$1048576,2,TRUE)</f>
        <v>4.51</v>
      </c>
      <c r="H966">
        <f>+VLOOKUP(A966,'Reuters data'!$Y$4:$Z$1048576,2,TRUE)</f>
        <v>25.6</v>
      </c>
    </row>
    <row r="967" spans="1:8" x14ac:dyDescent="0.3">
      <c r="A967" s="1">
        <f>+'Reuters data'!B968</f>
        <v>41509</v>
      </c>
      <c r="B967" s="3">
        <f t="shared" si="15"/>
        <v>8</v>
      </c>
      <c r="C967">
        <f>+'Reuters data'!C968</f>
        <v>71.03</v>
      </c>
      <c r="D967">
        <f>+VLOOKUP(A967,'Reuters data'!$E$3:$F$1048576,2,TRUE)/VLOOKUP(Train_Data!A967,'Reuters data'!$M$3:$N$1048576,2)</f>
        <v>82.983334578880502</v>
      </c>
      <c r="E967">
        <f>+VLOOKUP(A967,'Reuters data'!$E$3:$G$1048576,3,TRUE)</f>
        <v>105.36330275229362</v>
      </c>
      <c r="F967" s="2">
        <f>+VLOOKUP(A967,'Reuters data'!$Q$4:$R$1048576,2,TRUE)</f>
        <v>76.5</v>
      </c>
      <c r="G967">
        <f>+VLOOKUP(A967,'Reuters data'!$U$4:$V$1048576,2,TRUE)</f>
        <v>4.42</v>
      </c>
      <c r="H967">
        <f>+VLOOKUP(A967,'Reuters data'!$Y$4:$Z$1048576,2,TRUE)</f>
        <v>24.93</v>
      </c>
    </row>
    <row r="968" spans="1:8" x14ac:dyDescent="0.3">
      <c r="A968" s="1">
        <f>+'Reuters data'!B969</f>
        <v>41510</v>
      </c>
      <c r="B968" s="3">
        <f t="shared" si="15"/>
        <v>8</v>
      </c>
      <c r="C968">
        <f>+'Reuters data'!C969</f>
        <v>71.39</v>
      </c>
      <c r="D968">
        <f>+VLOOKUP(A968,'Reuters data'!$E$3:$F$1048576,2,TRUE)/VLOOKUP(Train_Data!A968,'Reuters data'!$M$3:$N$1048576,2)</f>
        <v>82.983334578880502</v>
      </c>
      <c r="E968">
        <f>+VLOOKUP(A968,'Reuters data'!$E$3:$G$1048576,3,TRUE)</f>
        <v>105.36330275229362</v>
      </c>
      <c r="F968" s="2">
        <f>+VLOOKUP(A968,'Reuters data'!$Q$4:$R$1048576,2,TRUE)</f>
        <v>76.5</v>
      </c>
      <c r="G968">
        <f>+VLOOKUP(A968,'Reuters data'!$U$4:$V$1048576,2,TRUE)</f>
        <v>4.42</v>
      </c>
      <c r="H968">
        <f>+VLOOKUP(A968,'Reuters data'!$Y$4:$Z$1048576,2,TRUE)</f>
        <v>24.93</v>
      </c>
    </row>
    <row r="969" spans="1:8" x14ac:dyDescent="0.3">
      <c r="A969" s="1">
        <f>+'Reuters data'!B970</f>
        <v>41511</v>
      </c>
      <c r="B969" s="3">
        <f t="shared" si="15"/>
        <v>8</v>
      </c>
      <c r="C969">
        <f>+'Reuters data'!C970</f>
        <v>71.8</v>
      </c>
      <c r="D969">
        <f>+VLOOKUP(A969,'Reuters data'!$E$3:$F$1048576,2,TRUE)/VLOOKUP(Train_Data!A969,'Reuters data'!$M$3:$N$1048576,2)</f>
        <v>82.983334578880502</v>
      </c>
      <c r="E969">
        <f>+VLOOKUP(A969,'Reuters data'!$E$3:$G$1048576,3,TRUE)</f>
        <v>105.36330275229362</v>
      </c>
      <c r="F969" s="2">
        <f>+VLOOKUP(A969,'Reuters data'!$Q$4:$R$1048576,2,TRUE)</f>
        <v>76.5</v>
      </c>
      <c r="G969">
        <f>+VLOOKUP(A969,'Reuters data'!$U$4:$V$1048576,2,TRUE)</f>
        <v>4.42</v>
      </c>
      <c r="H969">
        <f>+VLOOKUP(A969,'Reuters data'!$Y$4:$Z$1048576,2,TRUE)</f>
        <v>24.93</v>
      </c>
    </row>
    <row r="970" spans="1:8" x14ac:dyDescent="0.3">
      <c r="A970" s="1">
        <f>+'Reuters data'!B971</f>
        <v>41512</v>
      </c>
      <c r="B970" s="3">
        <f t="shared" si="15"/>
        <v>8</v>
      </c>
      <c r="C970">
        <f>+'Reuters data'!C971</f>
        <v>72.14</v>
      </c>
      <c r="D970">
        <f>+VLOOKUP(A970,'Reuters data'!$E$3:$F$1048576,2,TRUE)/VLOOKUP(Train_Data!A970,'Reuters data'!$M$3:$N$1048576,2)</f>
        <v>82.832136445242369</v>
      </c>
      <c r="E970">
        <f>+VLOOKUP(A970,'Reuters data'!$E$3:$G$1048576,3,TRUE)</f>
        <v>105.38678899082572</v>
      </c>
      <c r="F970" s="2">
        <f>+VLOOKUP(A970,'Reuters data'!$Q$4:$R$1048576,2,TRUE)</f>
        <v>76.87</v>
      </c>
      <c r="G970">
        <f>+VLOOKUP(A970,'Reuters data'!$U$4:$V$1048576,2,TRUE)</f>
        <v>4.41</v>
      </c>
      <c r="H970">
        <f>+VLOOKUP(A970,'Reuters data'!$Y$4:$Z$1048576,2,TRUE)</f>
        <v>25.1</v>
      </c>
    </row>
    <row r="971" spans="1:8" x14ac:dyDescent="0.3">
      <c r="A971" s="1">
        <f>+'Reuters data'!B972</f>
        <v>41513</v>
      </c>
      <c r="B971" s="3">
        <f t="shared" si="15"/>
        <v>8</v>
      </c>
      <c r="C971">
        <f>+'Reuters data'!C972</f>
        <v>72.45</v>
      </c>
      <c r="D971">
        <f>+VLOOKUP(A971,'Reuters data'!$E$3:$F$1048576,2,TRUE)/VLOOKUP(Train_Data!A971,'Reuters data'!$M$3:$N$1048576,2)</f>
        <v>85.394265232974917</v>
      </c>
      <c r="E971">
        <f>+VLOOKUP(A971,'Reuters data'!$E$3:$G$1048576,3,TRUE)</f>
        <v>105.43266055045876</v>
      </c>
      <c r="F971" s="2">
        <f>+VLOOKUP(A971,'Reuters data'!$Q$4:$R$1048576,2,TRUE)</f>
        <v>76.25</v>
      </c>
      <c r="G971">
        <f>+VLOOKUP(A971,'Reuters data'!$U$4:$V$1048576,2,TRUE)</f>
        <v>4.53</v>
      </c>
      <c r="H971">
        <f>+VLOOKUP(A971,'Reuters data'!$Y$4:$Z$1048576,2,TRUE)</f>
        <v>25.33</v>
      </c>
    </row>
    <row r="972" spans="1:8" x14ac:dyDescent="0.3">
      <c r="A972" s="1">
        <f>+'Reuters data'!B973</f>
        <v>41514</v>
      </c>
      <c r="B972" s="3">
        <f t="shared" si="15"/>
        <v>8</v>
      </c>
      <c r="C972">
        <f>+'Reuters data'!C973</f>
        <v>72.790000000000006</v>
      </c>
      <c r="D972">
        <f>+VLOOKUP(A972,'Reuters data'!$E$3:$F$1048576,2,TRUE)/VLOOKUP(Train_Data!A972,'Reuters data'!$M$3:$N$1048576,2)</f>
        <v>87.42690058479532</v>
      </c>
      <c r="E972">
        <f>+VLOOKUP(A972,'Reuters data'!$E$3:$G$1048576,3,TRUE)</f>
        <v>105.49614678899087</v>
      </c>
      <c r="F972" s="2">
        <f>+VLOOKUP(A972,'Reuters data'!$Q$4:$R$1048576,2,TRUE)</f>
        <v>75.75</v>
      </c>
      <c r="G972">
        <f>+VLOOKUP(A972,'Reuters data'!$U$4:$V$1048576,2,TRUE)</f>
        <v>4.59</v>
      </c>
      <c r="H972">
        <f>+VLOOKUP(A972,'Reuters data'!$Y$4:$Z$1048576,2,TRUE)</f>
        <v>25.25</v>
      </c>
    </row>
    <row r="973" spans="1:8" x14ac:dyDescent="0.3">
      <c r="A973" s="1">
        <f>+'Reuters data'!B974</f>
        <v>41515</v>
      </c>
      <c r="B973" s="3">
        <f t="shared" si="15"/>
        <v>8</v>
      </c>
      <c r="C973">
        <f>+'Reuters data'!C974</f>
        <v>73.099999999999994</v>
      </c>
      <c r="D973">
        <f>+VLOOKUP(A973,'Reuters data'!$E$3:$F$1048576,2,TRUE)/VLOOKUP(Train_Data!A973,'Reuters data'!$M$3:$N$1048576,2)</f>
        <v>86.978851963746223</v>
      </c>
      <c r="E973">
        <f>+VLOOKUP(A973,'Reuters data'!$E$3:$G$1048576,3,TRUE)</f>
        <v>105.5433027522936</v>
      </c>
      <c r="F973" s="2">
        <f>+VLOOKUP(A973,'Reuters data'!$Q$4:$R$1048576,2,TRUE)</f>
        <v>76.099999999999994</v>
      </c>
      <c r="G973">
        <f>+VLOOKUP(A973,'Reuters data'!$U$4:$V$1048576,2,TRUE)</f>
        <v>4.58</v>
      </c>
      <c r="H973">
        <f>+VLOOKUP(A973,'Reuters data'!$Y$4:$Z$1048576,2,TRUE)</f>
        <v>25.33</v>
      </c>
    </row>
    <row r="974" spans="1:8" x14ac:dyDescent="0.3">
      <c r="A974" s="1">
        <f>+'Reuters data'!B975</f>
        <v>41516</v>
      </c>
      <c r="B974" s="3">
        <f t="shared" si="15"/>
        <v>8</v>
      </c>
      <c r="C974">
        <f>+'Reuters data'!C975</f>
        <v>73.42</v>
      </c>
      <c r="D974">
        <f>+VLOOKUP(A974,'Reuters data'!$E$3:$F$1048576,2,TRUE)/VLOOKUP(Train_Data!A974,'Reuters data'!$M$3:$N$1048576,2)</f>
        <v>86.240544629349472</v>
      </c>
      <c r="E974">
        <f>+VLOOKUP(A974,'Reuters data'!$E$3:$G$1048576,3,TRUE)</f>
        <v>105.57018348623858</v>
      </c>
      <c r="F974" s="2">
        <f>+VLOOKUP(A974,'Reuters data'!$Q$4:$R$1048576,2,TRUE)</f>
        <v>76.099999999999994</v>
      </c>
      <c r="G974">
        <f>+VLOOKUP(A974,'Reuters data'!$U$4:$V$1048576,2,TRUE)</f>
        <v>4.55</v>
      </c>
      <c r="H974">
        <f>+VLOOKUP(A974,'Reuters data'!$Y$4:$Z$1048576,2,TRUE)</f>
        <v>25.75</v>
      </c>
    </row>
    <row r="975" spans="1:8" x14ac:dyDescent="0.3">
      <c r="A975" s="1">
        <f>+'Reuters data'!B976</f>
        <v>41517</v>
      </c>
      <c r="B975" s="3">
        <f t="shared" si="15"/>
        <v>8</v>
      </c>
      <c r="C975">
        <f>+'Reuters data'!C976</f>
        <v>73.84</v>
      </c>
      <c r="D975">
        <f>+VLOOKUP(A975,'Reuters data'!$E$3:$F$1048576,2,TRUE)/VLOOKUP(Train_Data!A975,'Reuters data'!$M$3:$N$1048576,2)</f>
        <v>86.240544629349472</v>
      </c>
      <c r="E975">
        <f>+VLOOKUP(A975,'Reuters data'!$E$3:$G$1048576,3,TRUE)</f>
        <v>105.57018348623858</v>
      </c>
      <c r="F975" s="2">
        <f>+VLOOKUP(A975,'Reuters data'!$Q$4:$R$1048576,2,TRUE)</f>
        <v>76.099999999999994</v>
      </c>
      <c r="G975">
        <f>+VLOOKUP(A975,'Reuters data'!$U$4:$V$1048576,2,TRUE)</f>
        <v>4.55</v>
      </c>
      <c r="H975">
        <f>+VLOOKUP(A975,'Reuters data'!$Y$4:$Z$1048576,2,TRUE)</f>
        <v>25.75</v>
      </c>
    </row>
    <row r="976" spans="1:8" x14ac:dyDescent="0.3">
      <c r="A976" s="1">
        <f>+'Reuters data'!B977</f>
        <v>41518</v>
      </c>
      <c r="B976" s="3">
        <f t="shared" si="15"/>
        <v>9</v>
      </c>
      <c r="C976">
        <f>+'Reuters data'!C977</f>
        <v>74.23</v>
      </c>
      <c r="D976">
        <f>+VLOOKUP(A976,'Reuters data'!$E$3:$F$1048576,2,TRUE)/VLOOKUP(Train_Data!A976,'Reuters data'!$M$3:$N$1048576,2)</f>
        <v>86.240544629349472</v>
      </c>
      <c r="E976">
        <f>+VLOOKUP(A976,'Reuters data'!$E$3:$G$1048576,3,TRUE)</f>
        <v>105.57018348623858</v>
      </c>
      <c r="F976" s="2">
        <f>+VLOOKUP(A976,'Reuters data'!$Q$4:$R$1048576,2,TRUE)</f>
        <v>76.099999999999994</v>
      </c>
      <c r="G976">
        <f>+VLOOKUP(A976,'Reuters data'!$U$4:$V$1048576,2,TRUE)</f>
        <v>4.55</v>
      </c>
      <c r="H976">
        <f>+VLOOKUP(A976,'Reuters data'!$Y$4:$Z$1048576,2,TRUE)</f>
        <v>25.75</v>
      </c>
    </row>
    <row r="977" spans="1:8" x14ac:dyDescent="0.3">
      <c r="A977" s="1">
        <f>+'Reuters data'!B978</f>
        <v>41519</v>
      </c>
      <c r="B977" s="3">
        <f t="shared" si="15"/>
        <v>9</v>
      </c>
      <c r="C977">
        <f>+'Reuters data'!C978</f>
        <v>74.53</v>
      </c>
      <c r="D977">
        <f>+VLOOKUP(A977,'Reuters data'!$E$3:$F$1048576,2,TRUE)/VLOOKUP(Train_Data!A977,'Reuters data'!$M$3:$N$1048576,2)</f>
        <v>86.679302501895378</v>
      </c>
      <c r="E977">
        <f>+VLOOKUP(A977,'Reuters data'!$E$3:$G$1048576,3,TRUE)</f>
        <v>105.60357798165141</v>
      </c>
      <c r="F977" s="2">
        <f>+VLOOKUP(A977,'Reuters data'!$Q$4:$R$1048576,2,TRUE)</f>
        <v>76</v>
      </c>
      <c r="G977">
        <f>+VLOOKUP(A977,'Reuters data'!$U$4:$V$1048576,2,TRUE)</f>
        <v>4.49</v>
      </c>
      <c r="H977">
        <f>+VLOOKUP(A977,'Reuters data'!$Y$4:$Z$1048576,2,TRUE)</f>
        <v>26.05</v>
      </c>
    </row>
    <row r="978" spans="1:8" x14ac:dyDescent="0.3">
      <c r="A978" s="1">
        <f>+'Reuters data'!B979</f>
        <v>41520</v>
      </c>
      <c r="B978" s="3">
        <f t="shared" si="15"/>
        <v>9</v>
      </c>
      <c r="C978">
        <f>+'Reuters data'!C979</f>
        <v>74.790000000000006</v>
      </c>
      <c r="D978">
        <f>+VLOOKUP(A978,'Reuters data'!$E$3:$F$1048576,2,TRUE)/VLOOKUP(Train_Data!A978,'Reuters data'!$M$3:$N$1048576,2)</f>
        <v>87.842660794289628</v>
      </c>
      <c r="E978">
        <f>+VLOOKUP(A978,'Reuters data'!$E$3:$G$1048576,3,TRUE)</f>
        <v>105.68220183486243</v>
      </c>
      <c r="F978" s="2">
        <f>+VLOOKUP(A978,'Reuters data'!$Q$4:$R$1048576,2,TRUE)</f>
        <v>77.349999999999994</v>
      </c>
      <c r="G978">
        <f>+VLOOKUP(A978,'Reuters data'!$U$4:$V$1048576,2,TRUE)</f>
        <v>4.4000000000000004</v>
      </c>
      <c r="H978">
        <f>+VLOOKUP(A978,'Reuters data'!$Y$4:$Z$1048576,2,TRUE)</f>
        <v>25.85</v>
      </c>
    </row>
    <row r="979" spans="1:8" x14ac:dyDescent="0.3">
      <c r="A979" s="1">
        <f>+'Reuters data'!B980</f>
        <v>41521</v>
      </c>
      <c r="B979" s="3">
        <f t="shared" si="15"/>
        <v>9</v>
      </c>
      <c r="C979">
        <f>+'Reuters data'!C980</f>
        <v>75.09</v>
      </c>
      <c r="D979">
        <f>+VLOOKUP(A979,'Reuters data'!$E$3:$F$1048576,2,TRUE)/VLOOKUP(Train_Data!A979,'Reuters data'!$M$3:$N$1048576,2)</f>
        <v>87.006890285454688</v>
      </c>
      <c r="E979">
        <f>+VLOOKUP(A979,'Reuters data'!$E$3:$G$1048576,3,TRUE)</f>
        <v>105.76082568807342</v>
      </c>
      <c r="F979" s="2">
        <f>+VLOOKUP(A979,'Reuters data'!$Q$4:$R$1048576,2,TRUE)</f>
        <v>77</v>
      </c>
      <c r="G979">
        <f>+VLOOKUP(A979,'Reuters data'!$U$4:$V$1048576,2,TRUE)</f>
        <v>4.54</v>
      </c>
      <c r="H979">
        <f>+VLOOKUP(A979,'Reuters data'!$Y$4:$Z$1048576,2,TRUE)</f>
        <v>25.92</v>
      </c>
    </row>
    <row r="980" spans="1:8" x14ac:dyDescent="0.3">
      <c r="A980" s="1">
        <f>+'Reuters data'!B981</f>
        <v>41522</v>
      </c>
      <c r="B980" s="3">
        <f t="shared" si="15"/>
        <v>9</v>
      </c>
      <c r="C980">
        <f>+'Reuters data'!C981</f>
        <v>75.400000000000006</v>
      </c>
      <c r="D980">
        <f>+VLOOKUP(A980,'Reuters data'!$E$3:$F$1048576,2,TRUE)/VLOOKUP(Train_Data!A980,'Reuters data'!$M$3:$N$1048576,2)</f>
        <v>87.857306197118689</v>
      </c>
      <c r="E980">
        <f>+VLOOKUP(A980,'Reuters data'!$E$3:$G$1048576,3,TRUE)</f>
        <v>105.86302752293581</v>
      </c>
      <c r="F980" s="2">
        <f>+VLOOKUP(A980,'Reuters data'!$Q$4:$R$1048576,2,TRUE)</f>
        <v>77.55</v>
      </c>
      <c r="G980">
        <f>+VLOOKUP(A980,'Reuters data'!$U$4:$V$1048576,2,TRUE)</f>
        <v>4.95</v>
      </c>
      <c r="H980">
        <f>+VLOOKUP(A980,'Reuters data'!$Y$4:$Z$1048576,2,TRUE)</f>
        <v>26.15</v>
      </c>
    </row>
    <row r="981" spans="1:8" x14ac:dyDescent="0.3">
      <c r="A981" s="1">
        <f>+'Reuters data'!B982</f>
        <v>41523</v>
      </c>
      <c r="B981" s="3">
        <f t="shared" si="15"/>
        <v>9</v>
      </c>
      <c r="C981">
        <f>+'Reuters data'!C982</f>
        <v>75.62</v>
      </c>
      <c r="D981">
        <f>+VLOOKUP(A981,'Reuters data'!$E$3:$F$1048576,2,TRUE)/VLOOKUP(Train_Data!A981,'Reuters data'!$M$3:$N$1048576,2)</f>
        <v>88.109871765687842</v>
      </c>
      <c r="E981">
        <f>+VLOOKUP(A981,'Reuters data'!$E$3:$G$1048576,3,TRUE)</f>
        <v>105.9681651376147</v>
      </c>
      <c r="F981" s="2">
        <f>+VLOOKUP(A981,'Reuters data'!$Q$4:$R$1048576,2,TRUE)</f>
        <v>77.28</v>
      </c>
      <c r="G981">
        <f>+VLOOKUP(A981,'Reuters data'!$U$4:$V$1048576,2,TRUE)</f>
        <v>5.32</v>
      </c>
      <c r="H981">
        <f>+VLOOKUP(A981,'Reuters data'!$Y$4:$Z$1048576,2,TRUE)</f>
        <v>26.27</v>
      </c>
    </row>
    <row r="982" spans="1:8" x14ac:dyDescent="0.3">
      <c r="A982" s="1">
        <f>+'Reuters data'!B983</f>
        <v>41524</v>
      </c>
      <c r="B982" s="3">
        <f t="shared" si="15"/>
        <v>9</v>
      </c>
      <c r="C982">
        <f>+'Reuters data'!C983</f>
        <v>75.989999999999995</v>
      </c>
      <c r="D982">
        <f>+VLOOKUP(A982,'Reuters data'!$E$3:$F$1048576,2,TRUE)/VLOOKUP(Train_Data!A982,'Reuters data'!$M$3:$N$1048576,2)</f>
        <v>88.109871765687842</v>
      </c>
      <c r="E982">
        <f>+VLOOKUP(A982,'Reuters data'!$E$3:$G$1048576,3,TRUE)</f>
        <v>105.9681651376147</v>
      </c>
      <c r="F982" s="2">
        <f>+VLOOKUP(A982,'Reuters data'!$Q$4:$R$1048576,2,TRUE)</f>
        <v>77.28</v>
      </c>
      <c r="G982">
        <f>+VLOOKUP(A982,'Reuters data'!$U$4:$V$1048576,2,TRUE)</f>
        <v>5.32</v>
      </c>
      <c r="H982">
        <f>+VLOOKUP(A982,'Reuters data'!$Y$4:$Z$1048576,2,TRUE)</f>
        <v>26.27</v>
      </c>
    </row>
    <row r="983" spans="1:8" x14ac:dyDescent="0.3">
      <c r="A983" s="1">
        <f>+'Reuters data'!B984</f>
        <v>41525</v>
      </c>
      <c r="B983" s="3">
        <f t="shared" si="15"/>
        <v>9</v>
      </c>
      <c r="C983">
        <f>+'Reuters data'!C984</f>
        <v>76.36</v>
      </c>
      <c r="D983">
        <f>+VLOOKUP(A983,'Reuters data'!$E$3:$F$1048576,2,TRUE)/VLOOKUP(Train_Data!A983,'Reuters data'!$M$3:$N$1048576,2)</f>
        <v>88.109871765687842</v>
      </c>
      <c r="E983">
        <f>+VLOOKUP(A983,'Reuters data'!$E$3:$G$1048576,3,TRUE)</f>
        <v>105.9681651376147</v>
      </c>
      <c r="F983" s="2">
        <f>+VLOOKUP(A983,'Reuters data'!$Q$4:$R$1048576,2,TRUE)</f>
        <v>77.28</v>
      </c>
      <c r="G983">
        <f>+VLOOKUP(A983,'Reuters data'!$U$4:$V$1048576,2,TRUE)</f>
        <v>5.32</v>
      </c>
      <c r="H983">
        <f>+VLOOKUP(A983,'Reuters data'!$Y$4:$Z$1048576,2,TRUE)</f>
        <v>26.27</v>
      </c>
    </row>
    <row r="984" spans="1:8" x14ac:dyDescent="0.3">
      <c r="A984" s="1">
        <f>+'Reuters data'!B985</f>
        <v>41526</v>
      </c>
      <c r="B984" s="3">
        <f t="shared" si="15"/>
        <v>9</v>
      </c>
      <c r="C984">
        <f>+'Reuters data'!C985</f>
        <v>76.62</v>
      </c>
      <c r="D984">
        <f>+VLOOKUP(A984,'Reuters data'!$E$3:$F$1048576,2,TRUE)/VLOOKUP(Train_Data!A984,'Reuters data'!$M$3:$N$1048576,2)</f>
        <v>85.800513052663348</v>
      </c>
      <c r="E984">
        <f>+VLOOKUP(A984,'Reuters data'!$E$3:$G$1048576,3,TRUE)</f>
        <v>106.03688073394497</v>
      </c>
      <c r="F984" s="2">
        <f>+VLOOKUP(A984,'Reuters data'!$Q$4:$R$1048576,2,TRUE)</f>
        <v>77.3</v>
      </c>
      <c r="G984">
        <f>+VLOOKUP(A984,'Reuters data'!$U$4:$V$1048576,2,TRUE)</f>
        <v>5.3</v>
      </c>
      <c r="H984">
        <f>+VLOOKUP(A984,'Reuters data'!$Y$4:$Z$1048576,2,TRUE)</f>
        <v>26.7</v>
      </c>
    </row>
    <row r="985" spans="1:8" x14ac:dyDescent="0.3">
      <c r="A985" s="1">
        <f>+'Reuters data'!B986</f>
        <v>41527</v>
      </c>
      <c r="B985" s="3">
        <f t="shared" si="15"/>
        <v>9</v>
      </c>
      <c r="C985">
        <f>+'Reuters data'!C986</f>
        <v>76.87</v>
      </c>
      <c r="D985">
        <f>+VLOOKUP(A985,'Reuters data'!$E$3:$F$1048576,2,TRUE)/VLOOKUP(Train_Data!A985,'Reuters data'!$M$3:$N$1048576,2)</f>
        <v>83.854677018165376</v>
      </c>
      <c r="E985">
        <f>+VLOOKUP(A985,'Reuters data'!$E$3:$G$1048576,3,TRUE)</f>
        <v>106.08697247706424</v>
      </c>
      <c r="F985" s="2">
        <f>+VLOOKUP(A985,'Reuters data'!$Q$4:$R$1048576,2,TRUE)</f>
        <v>77.099999999999994</v>
      </c>
      <c r="G985">
        <f>+VLOOKUP(A985,'Reuters data'!$U$4:$V$1048576,2,TRUE)</f>
        <v>5.12</v>
      </c>
      <c r="H985">
        <f>+VLOOKUP(A985,'Reuters data'!$Y$4:$Z$1048576,2,TRUE)</f>
        <v>26.65</v>
      </c>
    </row>
    <row r="986" spans="1:8" x14ac:dyDescent="0.3">
      <c r="A986" s="1">
        <f>+'Reuters data'!B987</f>
        <v>41528</v>
      </c>
      <c r="B986" s="3">
        <f t="shared" si="15"/>
        <v>9</v>
      </c>
      <c r="C986">
        <f>+'Reuters data'!C987</f>
        <v>77.11</v>
      </c>
      <c r="D986">
        <f>+VLOOKUP(A986,'Reuters data'!$E$3:$F$1048576,2,TRUE)/VLOOKUP(Train_Data!A986,'Reuters data'!$M$3:$N$1048576,2)</f>
        <v>83.777894657750394</v>
      </c>
      <c r="E986">
        <f>+VLOOKUP(A986,'Reuters data'!$E$3:$G$1048576,3,TRUE)</f>
        <v>106.15330275229358</v>
      </c>
      <c r="F986" s="2">
        <f>+VLOOKUP(A986,'Reuters data'!$Q$4:$R$1048576,2,TRUE)</f>
        <v>77.349999999999994</v>
      </c>
      <c r="G986">
        <f>+VLOOKUP(A986,'Reuters data'!$U$4:$V$1048576,2,TRUE)</f>
        <v>5.25</v>
      </c>
      <c r="H986">
        <f>+VLOOKUP(A986,'Reuters data'!$Y$4:$Z$1048576,2,TRUE)</f>
        <v>26.88</v>
      </c>
    </row>
    <row r="987" spans="1:8" x14ac:dyDescent="0.3">
      <c r="A987" s="1">
        <f>+'Reuters data'!B988</f>
        <v>41529</v>
      </c>
      <c r="B987" s="3">
        <f t="shared" si="15"/>
        <v>9</v>
      </c>
      <c r="C987">
        <f>+'Reuters data'!C988</f>
        <v>77.39</v>
      </c>
      <c r="D987">
        <f>+VLOOKUP(A987,'Reuters data'!$E$3:$F$1048576,2,TRUE)/VLOOKUP(Train_Data!A987,'Reuters data'!$M$3:$N$1048576,2)</f>
        <v>84.703316537564859</v>
      </c>
      <c r="E987">
        <f>+VLOOKUP(A987,'Reuters data'!$E$3:$G$1048576,3,TRUE)</f>
        <v>106.24064220183486</v>
      </c>
      <c r="F987" s="2">
        <f>+VLOOKUP(A987,'Reuters data'!$Q$4:$R$1048576,2,TRUE)</f>
        <v>76.75</v>
      </c>
      <c r="G987">
        <f>+VLOOKUP(A987,'Reuters data'!$U$4:$V$1048576,2,TRUE)</f>
        <v>5.61</v>
      </c>
      <c r="H987">
        <f>+VLOOKUP(A987,'Reuters data'!$Y$4:$Z$1048576,2,TRUE)</f>
        <v>27</v>
      </c>
    </row>
    <row r="988" spans="1:8" x14ac:dyDescent="0.3">
      <c r="A988" s="1">
        <f>+'Reuters data'!B989</f>
        <v>41530</v>
      </c>
      <c r="B988" s="3">
        <f t="shared" si="15"/>
        <v>9</v>
      </c>
      <c r="C988">
        <f>+'Reuters data'!C989</f>
        <v>77.67</v>
      </c>
      <c r="D988">
        <f>+VLOOKUP(A988,'Reuters data'!$E$3:$F$1048576,2,TRUE)/VLOOKUP(Train_Data!A988,'Reuters data'!$M$3:$N$1048576,2)</f>
        <v>84.848028889557639</v>
      </c>
      <c r="E988">
        <f>+VLOOKUP(A988,'Reuters data'!$E$3:$G$1048576,3,TRUE)</f>
        <v>106.35431192660549</v>
      </c>
      <c r="F988" s="2">
        <f>+VLOOKUP(A988,'Reuters data'!$Q$4:$R$1048576,2,TRUE)</f>
        <v>76.900000000000006</v>
      </c>
      <c r="G988">
        <f>+VLOOKUP(A988,'Reuters data'!$U$4:$V$1048576,2,TRUE)</f>
        <v>5.39</v>
      </c>
      <c r="H988">
        <f>+VLOOKUP(A988,'Reuters data'!$Y$4:$Z$1048576,2,TRUE)</f>
        <v>26.75</v>
      </c>
    </row>
    <row r="989" spans="1:8" x14ac:dyDescent="0.3">
      <c r="A989" s="1">
        <f>+'Reuters data'!B990</f>
        <v>41531</v>
      </c>
      <c r="B989" s="3">
        <f t="shared" si="15"/>
        <v>9</v>
      </c>
      <c r="C989">
        <f>+'Reuters data'!C990</f>
        <v>78.02</v>
      </c>
      <c r="D989">
        <f>+VLOOKUP(A989,'Reuters data'!$E$3:$F$1048576,2,TRUE)/VLOOKUP(Train_Data!A989,'Reuters data'!$M$3:$N$1048576,2)</f>
        <v>84.848028889557639</v>
      </c>
      <c r="E989">
        <f>+VLOOKUP(A989,'Reuters data'!$E$3:$G$1048576,3,TRUE)</f>
        <v>106.35431192660549</v>
      </c>
      <c r="F989" s="2">
        <f>+VLOOKUP(A989,'Reuters data'!$Q$4:$R$1048576,2,TRUE)</f>
        <v>76.900000000000006</v>
      </c>
      <c r="G989">
        <f>+VLOOKUP(A989,'Reuters data'!$U$4:$V$1048576,2,TRUE)</f>
        <v>5.39</v>
      </c>
      <c r="H989">
        <f>+VLOOKUP(A989,'Reuters data'!$Y$4:$Z$1048576,2,TRUE)</f>
        <v>26.75</v>
      </c>
    </row>
    <row r="990" spans="1:8" x14ac:dyDescent="0.3">
      <c r="A990" s="1">
        <f>+'Reuters data'!B991</f>
        <v>41532</v>
      </c>
      <c r="B990" s="3">
        <f t="shared" si="15"/>
        <v>9</v>
      </c>
      <c r="C990">
        <f>+'Reuters data'!C991</f>
        <v>78.37</v>
      </c>
      <c r="D990">
        <f>+VLOOKUP(A990,'Reuters data'!$E$3:$F$1048576,2,TRUE)/VLOOKUP(Train_Data!A990,'Reuters data'!$M$3:$N$1048576,2)</f>
        <v>84.848028889557639</v>
      </c>
      <c r="E990">
        <f>+VLOOKUP(A990,'Reuters data'!$E$3:$G$1048576,3,TRUE)</f>
        <v>106.35431192660549</v>
      </c>
      <c r="F990" s="2">
        <f>+VLOOKUP(A990,'Reuters data'!$Q$4:$R$1048576,2,TRUE)</f>
        <v>76.900000000000006</v>
      </c>
      <c r="G990">
        <f>+VLOOKUP(A990,'Reuters data'!$U$4:$V$1048576,2,TRUE)</f>
        <v>5.39</v>
      </c>
      <c r="H990">
        <f>+VLOOKUP(A990,'Reuters data'!$Y$4:$Z$1048576,2,TRUE)</f>
        <v>26.75</v>
      </c>
    </row>
    <row r="991" spans="1:8" x14ac:dyDescent="0.3">
      <c r="A991" s="1">
        <f>+'Reuters data'!B992</f>
        <v>41533</v>
      </c>
      <c r="B991" s="3">
        <f t="shared" si="15"/>
        <v>9</v>
      </c>
      <c r="C991">
        <f>+'Reuters data'!C992</f>
        <v>78.62</v>
      </c>
      <c r="D991">
        <f>+VLOOKUP(A991,'Reuters data'!$E$3:$F$1048576,2,TRUE)/VLOOKUP(Train_Data!A991,'Reuters data'!$M$3:$N$1048576,2)</f>
        <v>82.554563864096608</v>
      </c>
      <c r="E991">
        <f>+VLOOKUP(A991,'Reuters data'!$E$3:$G$1048576,3,TRUE)</f>
        <v>106.44752293577979</v>
      </c>
      <c r="F991" s="2">
        <f>+VLOOKUP(A991,'Reuters data'!$Q$4:$R$1048576,2,TRUE)</f>
        <v>78.349999999999994</v>
      </c>
      <c r="G991">
        <f>+VLOOKUP(A991,'Reuters data'!$U$4:$V$1048576,2,TRUE)</f>
        <v>5.46</v>
      </c>
      <c r="H991">
        <f>+VLOOKUP(A991,'Reuters data'!$Y$4:$Z$1048576,2,TRUE)</f>
        <v>26.5</v>
      </c>
    </row>
    <row r="992" spans="1:8" x14ac:dyDescent="0.3">
      <c r="A992" s="1">
        <f>+'Reuters data'!B993</f>
        <v>41534</v>
      </c>
      <c r="B992" s="3">
        <f t="shared" si="15"/>
        <v>9</v>
      </c>
      <c r="C992">
        <f>+'Reuters data'!C993</f>
        <v>78.84</v>
      </c>
      <c r="D992">
        <f>+VLOOKUP(A992,'Reuters data'!$E$3:$F$1048576,2,TRUE)/VLOOKUP(Train_Data!A992,'Reuters data'!$M$3:$N$1048576,2)</f>
        <v>80.998727259115057</v>
      </c>
      <c r="E992">
        <f>+VLOOKUP(A992,'Reuters data'!$E$3:$G$1048576,3,TRUE)</f>
        <v>106.54385321100916</v>
      </c>
      <c r="F992" s="2">
        <f>+VLOOKUP(A992,'Reuters data'!$Q$4:$R$1048576,2,TRUE)</f>
        <v>79.95</v>
      </c>
      <c r="G992">
        <f>+VLOOKUP(A992,'Reuters data'!$U$4:$V$1048576,2,TRUE)</f>
        <v>5.66</v>
      </c>
      <c r="H992">
        <f>+VLOOKUP(A992,'Reuters data'!$Y$4:$Z$1048576,2,TRUE)</f>
        <v>26.85</v>
      </c>
    </row>
    <row r="993" spans="1:8" x14ac:dyDescent="0.3">
      <c r="A993" s="1">
        <f>+'Reuters data'!B994</f>
        <v>41535</v>
      </c>
      <c r="B993" s="3">
        <f t="shared" si="15"/>
        <v>9</v>
      </c>
      <c r="C993">
        <f>+'Reuters data'!C994</f>
        <v>79.03</v>
      </c>
      <c r="D993">
        <f>+VLOOKUP(A993,'Reuters data'!$E$3:$F$1048576,2,TRUE)/VLOOKUP(Train_Data!A993,'Reuters data'!$M$3:$N$1048576,2)</f>
        <v>81.798683529324748</v>
      </c>
      <c r="E993">
        <f>+VLOOKUP(A993,'Reuters data'!$E$3:$G$1048576,3,TRUE)</f>
        <v>106.64908256880732</v>
      </c>
      <c r="F993" s="2">
        <f>+VLOOKUP(A993,'Reuters data'!$Q$4:$R$1048576,2,TRUE)</f>
        <v>81.849999999999994</v>
      </c>
      <c r="G993">
        <f>+VLOOKUP(A993,'Reuters data'!$U$4:$V$1048576,2,TRUE)</f>
        <v>5.52</v>
      </c>
      <c r="H993">
        <f>+VLOOKUP(A993,'Reuters data'!$Y$4:$Z$1048576,2,TRUE)</f>
        <v>27.1</v>
      </c>
    </row>
    <row r="994" spans="1:8" x14ac:dyDescent="0.3">
      <c r="A994" s="1">
        <f>+'Reuters data'!B995</f>
        <v>41536</v>
      </c>
      <c r="B994" s="3">
        <f t="shared" si="15"/>
        <v>9</v>
      </c>
      <c r="C994">
        <f>+'Reuters data'!C995</f>
        <v>79.2</v>
      </c>
      <c r="D994">
        <f>+VLOOKUP(A994,'Reuters data'!$E$3:$F$1048576,2,TRUE)/VLOOKUP(Train_Data!A994,'Reuters data'!$M$3:$N$1048576,2)</f>
        <v>80.390272747431453</v>
      </c>
      <c r="E994">
        <f>+VLOOKUP(A994,'Reuters data'!$E$3:$G$1048576,3,TRUE)</f>
        <v>106.73266055045869</v>
      </c>
      <c r="F994" s="2">
        <f>+VLOOKUP(A994,'Reuters data'!$Q$4:$R$1048576,2,TRUE)</f>
        <v>80.3</v>
      </c>
      <c r="G994">
        <f>+VLOOKUP(A994,'Reuters data'!$U$4:$V$1048576,2,TRUE)</f>
        <v>5.35</v>
      </c>
      <c r="H994">
        <f>+VLOOKUP(A994,'Reuters data'!$Y$4:$Z$1048576,2,TRUE)</f>
        <v>26.7</v>
      </c>
    </row>
    <row r="995" spans="1:8" x14ac:dyDescent="0.3">
      <c r="A995" s="1">
        <f>+'Reuters data'!B996</f>
        <v>41537</v>
      </c>
      <c r="B995" s="3">
        <f t="shared" si="15"/>
        <v>9</v>
      </c>
      <c r="C995">
        <f>+'Reuters data'!C996</f>
        <v>79.52</v>
      </c>
      <c r="D995">
        <f>+VLOOKUP(A995,'Reuters data'!$E$3:$F$1048576,2,TRUE)/VLOOKUP(Train_Data!A995,'Reuters data'!$M$3:$N$1048576,2)</f>
        <v>80.772075136814081</v>
      </c>
      <c r="E995">
        <f>+VLOOKUP(A995,'Reuters data'!$E$3:$G$1048576,3,TRUE)</f>
        <v>106.81366972477062</v>
      </c>
      <c r="F995" s="2">
        <f>+VLOOKUP(A995,'Reuters data'!$Q$4:$R$1048576,2,TRUE)</f>
        <v>79.599999999999994</v>
      </c>
      <c r="G995">
        <f>+VLOOKUP(A995,'Reuters data'!$U$4:$V$1048576,2,TRUE)</f>
        <v>5.35</v>
      </c>
      <c r="H995">
        <f>+VLOOKUP(A995,'Reuters data'!$Y$4:$Z$1048576,2,TRUE)</f>
        <v>26.85</v>
      </c>
    </row>
    <row r="996" spans="1:8" x14ac:dyDescent="0.3">
      <c r="A996" s="1">
        <f>+'Reuters data'!B997</f>
        <v>41538</v>
      </c>
      <c r="B996" s="3">
        <f t="shared" si="15"/>
        <v>9</v>
      </c>
      <c r="C996">
        <f>+'Reuters data'!C997</f>
        <v>79.790000000000006</v>
      </c>
      <c r="D996">
        <f>+VLOOKUP(A996,'Reuters data'!$E$3:$F$1048576,2,TRUE)/VLOOKUP(Train_Data!A996,'Reuters data'!$M$3:$N$1048576,2)</f>
        <v>80.772075136814081</v>
      </c>
      <c r="E996">
        <f>+VLOOKUP(A996,'Reuters data'!$E$3:$G$1048576,3,TRUE)</f>
        <v>106.81366972477062</v>
      </c>
      <c r="F996" s="2">
        <f>+VLOOKUP(A996,'Reuters data'!$Q$4:$R$1048576,2,TRUE)</f>
        <v>79.599999999999994</v>
      </c>
      <c r="G996">
        <f>+VLOOKUP(A996,'Reuters data'!$U$4:$V$1048576,2,TRUE)</f>
        <v>5.35</v>
      </c>
      <c r="H996">
        <f>+VLOOKUP(A996,'Reuters data'!$Y$4:$Z$1048576,2,TRUE)</f>
        <v>26.85</v>
      </c>
    </row>
    <row r="997" spans="1:8" x14ac:dyDescent="0.3">
      <c r="A997" s="1">
        <f>+'Reuters data'!B998</f>
        <v>41539</v>
      </c>
      <c r="B997" s="3">
        <f t="shared" si="15"/>
        <v>9</v>
      </c>
      <c r="C997">
        <f>+'Reuters data'!C998</f>
        <v>80.09</v>
      </c>
      <c r="D997">
        <f>+VLOOKUP(A997,'Reuters data'!$E$3:$F$1048576,2,TRUE)/VLOOKUP(Train_Data!A997,'Reuters data'!$M$3:$N$1048576,2)</f>
        <v>80.772075136814081</v>
      </c>
      <c r="E997">
        <f>+VLOOKUP(A997,'Reuters data'!$E$3:$G$1048576,3,TRUE)</f>
        <v>106.81366972477062</v>
      </c>
      <c r="F997" s="2">
        <f>+VLOOKUP(A997,'Reuters data'!$Q$4:$R$1048576,2,TRUE)</f>
        <v>79.599999999999994</v>
      </c>
      <c r="G997">
        <f>+VLOOKUP(A997,'Reuters data'!$U$4:$V$1048576,2,TRUE)</f>
        <v>5.35</v>
      </c>
      <c r="H997">
        <f>+VLOOKUP(A997,'Reuters data'!$Y$4:$Z$1048576,2,TRUE)</f>
        <v>26.85</v>
      </c>
    </row>
    <row r="998" spans="1:8" x14ac:dyDescent="0.3">
      <c r="A998" s="1">
        <f>+'Reuters data'!B999</f>
        <v>41540</v>
      </c>
      <c r="B998" s="3">
        <f t="shared" si="15"/>
        <v>9</v>
      </c>
      <c r="C998">
        <f>+'Reuters data'!C999</f>
        <v>80.3</v>
      </c>
      <c r="D998">
        <f>+VLOOKUP(A998,'Reuters data'!$E$3:$F$1048576,2,TRUE)/VLOOKUP(Train_Data!A998,'Reuters data'!$M$3:$N$1048576,2)</f>
        <v>80.166024310702639</v>
      </c>
      <c r="E998">
        <f>+VLOOKUP(A998,'Reuters data'!$E$3:$G$1048576,3,TRUE)</f>
        <v>106.88568807339448</v>
      </c>
      <c r="F998" s="2">
        <f>+VLOOKUP(A998,'Reuters data'!$Q$4:$R$1048576,2,TRUE)</f>
        <v>82</v>
      </c>
      <c r="G998">
        <f>+VLOOKUP(A998,'Reuters data'!$U$4:$V$1048576,2,TRUE)</f>
        <v>5.41</v>
      </c>
      <c r="H998">
        <f>+VLOOKUP(A998,'Reuters data'!$Y$4:$Z$1048576,2,TRUE)</f>
        <v>26.45</v>
      </c>
    </row>
    <row r="999" spans="1:8" x14ac:dyDescent="0.3">
      <c r="A999" s="1">
        <f>+'Reuters data'!B1000</f>
        <v>41541</v>
      </c>
      <c r="B999" s="3">
        <f t="shared" si="15"/>
        <v>9</v>
      </c>
      <c r="C999">
        <f>+'Reuters data'!C1000</f>
        <v>80.5</v>
      </c>
      <c r="D999">
        <f>+VLOOKUP(A999,'Reuters data'!$E$3:$F$1048576,2,TRUE)/VLOOKUP(Train_Data!A999,'Reuters data'!$M$3:$N$1048576,2)</f>
        <v>80.641330166270791</v>
      </c>
      <c r="E999">
        <f>+VLOOKUP(A999,'Reuters data'!$E$3:$G$1048576,3,TRUE)</f>
        <v>106.94908256880731</v>
      </c>
      <c r="F999" s="2">
        <f>+VLOOKUP(A999,'Reuters data'!$Q$4:$R$1048576,2,TRUE)</f>
        <v>81.599999999999994</v>
      </c>
      <c r="G999">
        <f>+VLOOKUP(A999,'Reuters data'!$U$4:$V$1048576,2,TRUE)</f>
        <v>5.37</v>
      </c>
      <c r="H999">
        <f>+VLOOKUP(A999,'Reuters data'!$Y$4:$Z$1048576,2,TRUE)</f>
        <v>26.15</v>
      </c>
    </row>
    <row r="1000" spans="1:8" x14ac:dyDescent="0.3">
      <c r="A1000" s="1">
        <f>+'Reuters data'!B1001</f>
        <v>41542</v>
      </c>
      <c r="B1000" s="3">
        <f t="shared" si="15"/>
        <v>9</v>
      </c>
      <c r="C1000">
        <f>+'Reuters data'!C1001</f>
        <v>80.650000000000006</v>
      </c>
      <c r="D1000">
        <f>+VLOOKUP(A1000,'Reuters data'!$E$3:$F$1048576,2,TRUE)/VLOOKUP(Train_Data!A1000,'Reuters data'!$M$3:$N$1048576,2)</f>
        <v>80.088724584103502</v>
      </c>
      <c r="E1000">
        <f>+VLOOKUP(A1000,'Reuters data'!$E$3:$G$1048576,3,TRUE)</f>
        <v>106.99412844036695</v>
      </c>
      <c r="F1000" s="2">
        <f>+VLOOKUP(A1000,'Reuters data'!$Q$4:$R$1048576,2,TRUE)</f>
        <v>82.3</v>
      </c>
      <c r="G1000">
        <f>+VLOOKUP(A1000,'Reuters data'!$U$4:$V$1048576,2,TRUE)</f>
        <v>5.37</v>
      </c>
      <c r="H1000">
        <f>+VLOOKUP(A1000,'Reuters data'!$Y$4:$Z$1048576,2,TRUE)</f>
        <v>26.25</v>
      </c>
    </row>
    <row r="1001" spans="1:8" x14ac:dyDescent="0.3">
      <c r="A1001" s="1">
        <f>+'Reuters data'!B1002</f>
        <v>41543</v>
      </c>
      <c r="B1001" s="3">
        <f t="shared" si="15"/>
        <v>9</v>
      </c>
      <c r="C1001">
        <f>+'Reuters data'!C1002</f>
        <v>80.790000000000006</v>
      </c>
      <c r="D1001">
        <f>+VLOOKUP(A1001,'Reuters data'!$E$3:$F$1048576,2,TRUE)/VLOOKUP(Train_Data!A1001,'Reuters data'!$M$3:$N$1048576,2)</f>
        <v>80.968268090154211</v>
      </c>
      <c r="E1001">
        <f>+VLOOKUP(A1001,'Reuters data'!$E$3:$G$1048576,3,TRUE)</f>
        <v>107.0496330275229</v>
      </c>
      <c r="F1001" s="2">
        <f>+VLOOKUP(A1001,'Reuters data'!$Q$4:$R$1048576,2,TRUE)</f>
        <v>82.85</v>
      </c>
      <c r="G1001">
        <f>+VLOOKUP(A1001,'Reuters data'!$U$4:$V$1048576,2,TRUE)</f>
        <v>5.46</v>
      </c>
      <c r="H1001">
        <f>+VLOOKUP(A1001,'Reuters data'!$Y$4:$Z$1048576,2,TRUE)</f>
        <v>26.5</v>
      </c>
    </row>
    <row r="1002" spans="1:8" x14ac:dyDescent="0.3">
      <c r="A1002" s="1">
        <f>+'Reuters data'!B1003</f>
        <v>41544</v>
      </c>
      <c r="B1002" s="3">
        <f t="shared" si="15"/>
        <v>9</v>
      </c>
      <c r="C1002">
        <f>+'Reuters data'!C1003</f>
        <v>80.95</v>
      </c>
      <c r="D1002">
        <f>+VLOOKUP(A1002,'Reuters data'!$E$3:$F$1048576,2,TRUE)/VLOOKUP(Train_Data!A1002,'Reuters data'!$M$3:$N$1048576,2)</f>
        <v>80.341690703350338</v>
      </c>
      <c r="E1002">
        <f>+VLOOKUP(A1002,'Reuters data'!$E$3:$G$1048576,3,TRUE)</f>
        <v>107.09385321100912</v>
      </c>
      <c r="F1002" s="2">
        <f>+VLOOKUP(A1002,'Reuters data'!$Q$4:$R$1048576,2,TRUE)</f>
        <v>82.35</v>
      </c>
      <c r="G1002">
        <f>+VLOOKUP(A1002,'Reuters data'!$U$4:$V$1048576,2,TRUE)</f>
        <v>5.39</v>
      </c>
      <c r="H1002">
        <f>+VLOOKUP(A1002,'Reuters data'!$Y$4:$Z$1048576,2,TRUE)</f>
        <v>26.4</v>
      </c>
    </row>
    <row r="1003" spans="1:8" x14ac:dyDescent="0.3">
      <c r="A1003" s="1">
        <f>+'Reuters data'!B1004</f>
        <v>41545</v>
      </c>
      <c r="B1003" s="3">
        <f t="shared" si="15"/>
        <v>9</v>
      </c>
      <c r="C1003">
        <f>+'Reuters data'!C1004</f>
        <v>81.25</v>
      </c>
      <c r="D1003">
        <f>+VLOOKUP(A1003,'Reuters data'!$E$3:$F$1048576,2,TRUE)/VLOOKUP(Train_Data!A1003,'Reuters data'!$M$3:$N$1048576,2)</f>
        <v>80.341690703350338</v>
      </c>
      <c r="E1003">
        <f>+VLOOKUP(A1003,'Reuters data'!$E$3:$G$1048576,3,TRUE)</f>
        <v>107.09385321100912</v>
      </c>
      <c r="F1003" s="2">
        <f>+VLOOKUP(A1003,'Reuters data'!$Q$4:$R$1048576,2,TRUE)</f>
        <v>82.35</v>
      </c>
      <c r="G1003">
        <f>+VLOOKUP(A1003,'Reuters data'!$U$4:$V$1048576,2,TRUE)</f>
        <v>5.39</v>
      </c>
      <c r="H1003">
        <f>+VLOOKUP(A1003,'Reuters data'!$Y$4:$Z$1048576,2,TRUE)</f>
        <v>26.4</v>
      </c>
    </row>
    <row r="1004" spans="1:8" x14ac:dyDescent="0.3">
      <c r="A1004" s="1">
        <f>+'Reuters data'!B1005</f>
        <v>41546</v>
      </c>
      <c r="B1004" s="3">
        <f t="shared" si="15"/>
        <v>9</v>
      </c>
      <c r="C1004">
        <f>+'Reuters data'!C1005</f>
        <v>81.56</v>
      </c>
      <c r="D1004">
        <f>+VLOOKUP(A1004,'Reuters data'!$E$3:$F$1048576,2,TRUE)/VLOOKUP(Train_Data!A1004,'Reuters data'!$M$3:$N$1048576,2)</f>
        <v>80.341690703350338</v>
      </c>
      <c r="E1004">
        <f>+VLOOKUP(A1004,'Reuters data'!$E$3:$G$1048576,3,TRUE)</f>
        <v>107.09385321100912</v>
      </c>
      <c r="F1004" s="2">
        <f>+VLOOKUP(A1004,'Reuters data'!$Q$4:$R$1048576,2,TRUE)</f>
        <v>82.35</v>
      </c>
      <c r="G1004">
        <f>+VLOOKUP(A1004,'Reuters data'!$U$4:$V$1048576,2,TRUE)</f>
        <v>5.39</v>
      </c>
      <c r="H1004">
        <f>+VLOOKUP(A1004,'Reuters data'!$Y$4:$Z$1048576,2,TRUE)</f>
        <v>26.4</v>
      </c>
    </row>
    <row r="1005" spans="1:8" x14ac:dyDescent="0.3">
      <c r="A1005" s="1">
        <f>+'Reuters data'!B1006</f>
        <v>41547</v>
      </c>
      <c r="B1005" s="3">
        <f t="shared" si="15"/>
        <v>9</v>
      </c>
      <c r="C1005">
        <f>+'Reuters data'!C1006</f>
        <v>81.73</v>
      </c>
      <c r="D1005">
        <f>+VLOOKUP(A1005,'Reuters data'!$E$3:$F$1048576,2,TRUE)/VLOOKUP(Train_Data!A1005,'Reuters data'!$M$3:$N$1048576,2)</f>
        <v>80.13161786453712</v>
      </c>
      <c r="E1005">
        <f>+VLOOKUP(A1005,'Reuters data'!$E$3:$G$1048576,3,TRUE)</f>
        <v>107.14889908256878</v>
      </c>
      <c r="F1005" s="2">
        <f>+VLOOKUP(A1005,'Reuters data'!$Q$4:$R$1048576,2,TRUE)</f>
        <v>82.4</v>
      </c>
      <c r="G1005">
        <f>+VLOOKUP(A1005,'Reuters data'!$U$4:$V$1048576,2,TRUE)</f>
        <v>5.0199999999999996</v>
      </c>
      <c r="H1005">
        <f>+VLOOKUP(A1005,'Reuters data'!$Y$4:$Z$1048576,2,TRUE)</f>
        <v>26.08</v>
      </c>
    </row>
    <row r="1006" spans="1:8" x14ac:dyDescent="0.3">
      <c r="A1006" s="1">
        <f>+'Reuters data'!B1007</f>
        <v>41548</v>
      </c>
      <c r="B1006" s="3">
        <f t="shared" si="15"/>
        <v>10</v>
      </c>
      <c r="C1006">
        <f>+'Reuters data'!C1007</f>
        <v>82.01</v>
      </c>
      <c r="D1006">
        <f>+VLOOKUP(A1006,'Reuters data'!$E$3:$F$1048576,2,TRUE)/VLOOKUP(Train_Data!A1006,'Reuters data'!$M$3:$N$1048576,2)</f>
        <v>79.813664596273284</v>
      </c>
      <c r="E1006">
        <f>+VLOOKUP(A1006,'Reuters data'!$E$3:$G$1048576,3,TRUE)</f>
        <v>107.22220183486235</v>
      </c>
      <c r="F1006" s="2">
        <f>+VLOOKUP(A1006,'Reuters data'!$Q$4:$R$1048576,2,TRUE)</f>
        <v>79.2</v>
      </c>
      <c r="G1006">
        <f>+VLOOKUP(A1006,'Reuters data'!$U$4:$V$1048576,2,TRUE)</f>
        <v>5.14</v>
      </c>
      <c r="H1006">
        <f>+VLOOKUP(A1006,'Reuters data'!$Y$4:$Z$1048576,2,TRUE)</f>
        <v>25.75</v>
      </c>
    </row>
    <row r="1007" spans="1:8" x14ac:dyDescent="0.3">
      <c r="A1007" s="1">
        <f>+'Reuters data'!B1008</f>
        <v>41549</v>
      </c>
      <c r="B1007" s="3">
        <f t="shared" si="15"/>
        <v>10</v>
      </c>
      <c r="C1007">
        <f>+'Reuters data'!C1008</f>
        <v>82.18</v>
      </c>
      <c r="D1007">
        <f>+VLOOKUP(A1007,'Reuters data'!$E$3:$F$1048576,2,TRUE)/VLOOKUP(Train_Data!A1007,'Reuters data'!$M$3:$N$1048576,2)</f>
        <v>80.428697701826749</v>
      </c>
      <c r="E1007">
        <f>+VLOOKUP(A1007,'Reuters data'!$E$3:$G$1048576,3,TRUE)</f>
        <v>107.28036697247703</v>
      </c>
      <c r="F1007" s="2">
        <f>+VLOOKUP(A1007,'Reuters data'!$Q$4:$R$1048576,2,TRUE)</f>
        <v>79.75</v>
      </c>
      <c r="G1007">
        <f>+VLOOKUP(A1007,'Reuters data'!$U$4:$V$1048576,2,TRUE)</f>
        <v>5.27</v>
      </c>
      <c r="H1007">
        <f>+VLOOKUP(A1007,'Reuters data'!$Y$4:$Z$1048576,2,TRUE)</f>
        <v>25.75</v>
      </c>
    </row>
    <row r="1008" spans="1:8" x14ac:dyDescent="0.3">
      <c r="A1008" s="1">
        <f>+'Reuters data'!B1009</f>
        <v>41550</v>
      </c>
      <c r="B1008" s="3">
        <f t="shared" si="15"/>
        <v>10</v>
      </c>
      <c r="C1008">
        <f>+'Reuters data'!C1009</f>
        <v>82.34</v>
      </c>
      <c r="D1008">
        <f>+VLOOKUP(A1008,'Reuters data'!$E$3:$F$1048576,2,TRUE)/VLOOKUP(Train_Data!A1008,'Reuters data'!$M$3:$N$1048576,2)</f>
        <v>80.047000073437616</v>
      </c>
      <c r="E1008">
        <f>+VLOOKUP(A1008,'Reuters data'!$E$3:$G$1048576,3,TRUE)</f>
        <v>107.32449541284402</v>
      </c>
      <c r="F1008" s="2">
        <f>+VLOOKUP(A1008,'Reuters data'!$Q$4:$R$1048576,2,TRUE)</f>
        <v>79.95</v>
      </c>
      <c r="G1008">
        <f>+VLOOKUP(A1008,'Reuters data'!$U$4:$V$1048576,2,TRUE)</f>
        <v>5.19</v>
      </c>
      <c r="H1008">
        <f>+VLOOKUP(A1008,'Reuters data'!$Y$4:$Z$1048576,2,TRUE)</f>
        <v>25.55</v>
      </c>
    </row>
    <row r="1009" spans="1:8" x14ac:dyDescent="0.3">
      <c r="A1009" s="1">
        <f>+'Reuters data'!B1010</f>
        <v>41551</v>
      </c>
      <c r="B1009" s="3">
        <f t="shared" si="15"/>
        <v>10</v>
      </c>
      <c r="C1009">
        <f>+'Reuters data'!C1010</f>
        <v>82.48</v>
      </c>
      <c r="D1009">
        <f>+VLOOKUP(A1009,'Reuters data'!$E$3:$F$1048576,2,TRUE)/VLOOKUP(Train_Data!A1009,'Reuters data'!$M$3:$N$1048576,2)</f>
        <v>80.740576823781069</v>
      </c>
      <c r="E1009">
        <f>+VLOOKUP(A1009,'Reuters data'!$E$3:$G$1048576,3,TRUE)</f>
        <v>107.36119266055043</v>
      </c>
      <c r="F1009" s="2">
        <f>+VLOOKUP(A1009,'Reuters data'!$Q$4:$R$1048576,2,TRUE)</f>
        <v>79.900000000000006</v>
      </c>
      <c r="G1009">
        <f>+VLOOKUP(A1009,'Reuters data'!$U$4:$V$1048576,2,TRUE)</f>
        <v>5.09</v>
      </c>
      <c r="H1009">
        <f>+VLOOKUP(A1009,'Reuters data'!$Y$4:$Z$1048576,2,TRUE)</f>
        <v>25.85</v>
      </c>
    </row>
    <row r="1010" spans="1:8" x14ac:dyDescent="0.3">
      <c r="A1010" s="1">
        <f>+'Reuters data'!B1011</f>
        <v>41552</v>
      </c>
      <c r="B1010" s="3">
        <f t="shared" si="15"/>
        <v>10</v>
      </c>
      <c r="C1010">
        <f>+'Reuters data'!C1011</f>
        <v>82.69</v>
      </c>
      <c r="D1010">
        <f>+VLOOKUP(A1010,'Reuters data'!$E$3:$F$1048576,2,TRUE)/VLOOKUP(Train_Data!A1010,'Reuters data'!$M$3:$N$1048576,2)</f>
        <v>80.740576823781069</v>
      </c>
      <c r="E1010">
        <f>+VLOOKUP(A1010,'Reuters data'!$E$3:$G$1048576,3,TRUE)</f>
        <v>107.36119266055043</v>
      </c>
      <c r="F1010" s="2">
        <f>+VLOOKUP(A1010,'Reuters data'!$Q$4:$R$1048576,2,TRUE)</f>
        <v>79.900000000000006</v>
      </c>
      <c r="G1010">
        <f>+VLOOKUP(A1010,'Reuters data'!$U$4:$V$1048576,2,TRUE)</f>
        <v>5.09</v>
      </c>
      <c r="H1010">
        <f>+VLOOKUP(A1010,'Reuters data'!$Y$4:$Z$1048576,2,TRUE)</f>
        <v>25.85</v>
      </c>
    </row>
    <row r="1011" spans="1:8" x14ac:dyDescent="0.3">
      <c r="A1011" s="1">
        <f>+'Reuters data'!B1012</f>
        <v>41553</v>
      </c>
      <c r="B1011" s="3">
        <f t="shared" si="15"/>
        <v>10</v>
      </c>
      <c r="C1011">
        <f>+'Reuters data'!C1012</f>
        <v>82.92</v>
      </c>
      <c r="D1011">
        <f>+VLOOKUP(A1011,'Reuters data'!$E$3:$F$1048576,2,TRUE)/VLOOKUP(Train_Data!A1011,'Reuters data'!$M$3:$N$1048576,2)</f>
        <v>80.740576823781069</v>
      </c>
      <c r="E1011">
        <f>+VLOOKUP(A1011,'Reuters data'!$E$3:$G$1048576,3,TRUE)</f>
        <v>107.36119266055043</v>
      </c>
      <c r="F1011" s="2">
        <f>+VLOOKUP(A1011,'Reuters data'!$Q$4:$R$1048576,2,TRUE)</f>
        <v>79.900000000000006</v>
      </c>
      <c r="G1011">
        <f>+VLOOKUP(A1011,'Reuters data'!$U$4:$V$1048576,2,TRUE)</f>
        <v>5.09</v>
      </c>
      <c r="H1011">
        <f>+VLOOKUP(A1011,'Reuters data'!$Y$4:$Z$1048576,2,TRUE)</f>
        <v>25.85</v>
      </c>
    </row>
    <row r="1012" spans="1:8" x14ac:dyDescent="0.3">
      <c r="A1012" s="1">
        <f>+'Reuters data'!B1013</f>
        <v>41554</v>
      </c>
      <c r="B1012" s="3">
        <f t="shared" si="15"/>
        <v>10</v>
      </c>
      <c r="C1012">
        <f>+'Reuters data'!C1013</f>
        <v>83.1</v>
      </c>
      <c r="D1012">
        <f>+VLOOKUP(A1012,'Reuters data'!$E$3:$F$1048576,2,TRUE)/VLOOKUP(Train_Data!A1012,'Reuters data'!$M$3:$N$1048576,2)</f>
        <v>80.759885133642584</v>
      </c>
      <c r="E1012">
        <f>+VLOOKUP(A1012,'Reuters data'!$E$3:$G$1048576,3,TRUE)</f>
        <v>107.4096330275229</v>
      </c>
      <c r="F1012" s="2">
        <f>+VLOOKUP(A1012,'Reuters data'!$Q$4:$R$1048576,2,TRUE)</f>
        <v>79.900000000000006</v>
      </c>
      <c r="G1012">
        <f>+VLOOKUP(A1012,'Reuters data'!$U$4:$V$1048576,2,TRUE)</f>
        <v>4.95</v>
      </c>
      <c r="H1012">
        <f>+VLOOKUP(A1012,'Reuters data'!$Y$4:$Z$1048576,2,TRUE)</f>
        <v>26.43</v>
      </c>
    </row>
    <row r="1013" spans="1:8" x14ac:dyDescent="0.3">
      <c r="A1013" s="1">
        <f>+'Reuters data'!B1014</f>
        <v>41555</v>
      </c>
      <c r="B1013" s="3">
        <f t="shared" si="15"/>
        <v>10</v>
      </c>
      <c r="C1013">
        <f>+'Reuters data'!C1014</f>
        <v>83.26</v>
      </c>
      <c r="D1013">
        <f>+VLOOKUP(A1013,'Reuters data'!$E$3:$F$1048576,2,TRUE)/VLOOKUP(Train_Data!A1013,'Reuters data'!$M$3:$N$1048576,2)</f>
        <v>81.173089676516099</v>
      </c>
      <c r="E1013">
        <f>+VLOOKUP(A1013,'Reuters data'!$E$3:$G$1048576,3,TRUE)</f>
        <v>107.46302752293575</v>
      </c>
      <c r="F1013" s="2">
        <f>+VLOOKUP(A1013,'Reuters data'!$Q$4:$R$1048576,2,TRUE)</f>
        <v>80</v>
      </c>
      <c r="G1013">
        <f>+VLOOKUP(A1013,'Reuters data'!$U$4:$V$1048576,2,TRUE)</f>
        <v>4.8499999999999996</v>
      </c>
      <c r="H1013">
        <f>+VLOOKUP(A1013,'Reuters data'!$Y$4:$Z$1048576,2,TRUE)</f>
        <v>26.2</v>
      </c>
    </row>
    <row r="1014" spans="1:8" x14ac:dyDescent="0.3">
      <c r="A1014" s="1">
        <f>+'Reuters data'!B1015</f>
        <v>41556</v>
      </c>
      <c r="B1014" s="3">
        <f t="shared" si="15"/>
        <v>10</v>
      </c>
      <c r="C1014">
        <f>+'Reuters data'!C1015</f>
        <v>83.41</v>
      </c>
      <c r="D1014">
        <f>+VLOOKUP(A1014,'Reuters data'!$E$3:$F$1048576,2,TRUE)/VLOOKUP(Train_Data!A1014,'Reuters data'!$M$3:$N$1048576,2)</f>
        <v>80.647785254751156</v>
      </c>
      <c r="E1014">
        <f>+VLOOKUP(A1014,'Reuters data'!$E$3:$G$1048576,3,TRUE)</f>
        <v>107.50513761467886</v>
      </c>
      <c r="F1014" s="2">
        <f>+VLOOKUP(A1014,'Reuters data'!$Q$4:$R$1048576,2,TRUE)</f>
        <v>79.900000000000006</v>
      </c>
      <c r="G1014">
        <f>+VLOOKUP(A1014,'Reuters data'!$U$4:$V$1048576,2,TRUE)</f>
        <v>4.78</v>
      </c>
      <c r="H1014">
        <f>+VLOOKUP(A1014,'Reuters data'!$Y$4:$Z$1048576,2,TRUE)</f>
        <v>26.7</v>
      </c>
    </row>
    <row r="1015" spans="1:8" x14ac:dyDescent="0.3">
      <c r="A1015" s="1">
        <f>+'Reuters data'!B1016</f>
        <v>41557</v>
      </c>
      <c r="B1015" s="3">
        <f t="shared" si="15"/>
        <v>10</v>
      </c>
      <c r="C1015">
        <f>+'Reuters data'!C1016</f>
        <v>83.56</v>
      </c>
      <c r="D1015">
        <f>+VLOOKUP(A1015,'Reuters data'!$E$3:$F$1048576,2,TRUE)/VLOOKUP(Train_Data!A1015,'Reuters data'!$M$3:$N$1048576,2)</f>
        <v>82.698424439677481</v>
      </c>
      <c r="E1015">
        <f>+VLOOKUP(A1015,'Reuters data'!$E$3:$G$1048576,3,TRUE)</f>
        <v>107.57752293577975</v>
      </c>
      <c r="F1015" s="2">
        <f>+VLOOKUP(A1015,'Reuters data'!$Q$4:$R$1048576,2,TRUE)</f>
        <v>79.25</v>
      </c>
      <c r="G1015">
        <f>+VLOOKUP(A1015,'Reuters data'!$U$4:$V$1048576,2,TRUE)</f>
        <v>4.75</v>
      </c>
      <c r="H1015">
        <f>+VLOOKUP(A1015,'Reuters data'!$Y$4:$Z$1048576,2,TRUE)</f>
        <v>26.4</v>
      </c>
    </row>
    <row r="1016" spans="1:8" x14ac:dyDescent="0.3">
      <c r="A1016" s="1">
        <f>+'Reuters data'!B1017</f>
        <v>41558</v>
      </c>
      <c r="B1016" s="3">
        <f t="shared" si="15"/>
        <v>10</v>
      </c>
      <c r="C1016">
        <f>+'Reuters data'!C1017</f>
        <v>83.64</v>
      </c>
      <c r="D1016">
        <f>+VLOOKUP(A1016,'Reuters data'!$E$3:$F$1048576,2,TRUE)/VLOOKUP(Train_Data!A1016,'Reuters data'!$M$3:$N$1048576,2)</f>
        <v>82.180045786869499</v>
      </c>
      <c r="E1016">
        <f>+VLOOKUP(A1016,'Reuters data'!$E$3:$G$1048576,3,TRUE)</f>
        <v>107.65513761467884</v>
      </c>
      <c r="F1016" s="2">
        <f>+VLOOKUP(A1016,'Reuters data'!$Q$4:$R$1048576,2,TRUE)</f>
        <v>79.900000000000006</v>
      </c>
      <c r="G1016">
        <f>+VLOOKUP(A1016,'Reuters data'!$U$4:$V$1048576,2,TRUE)</f>
        <v>4.5999999999999996</v>
      </c>
      <c r="H1016">
        <f>+VLOOKUP(A1016,'Reuters data'!$Y$4:$Z$1048576,2,TRUE)</f>
        <v>26.3</v>
      </c>
    </row>
    <row r="1017" spans="1:8" x14ac:dyDescent="0.3">
      <c r="A1017" s="1">
        <f>+'Reuters data'!B1018</f>
        <v>41559</v>
      </c>
      <c r="B1017" s="3">
        <f t="shared" si="15"/>
        <v>10</v>
      </c>
      <c r="C1017">
        <f>+'Reuters data'!C1018</f>
        <v>83.83</v>
      </c>
      <c r="D1017">
        <f>+VLOOKUP(A1017,'Reuters data'!$E$3:$F$1048576,2,TRUE)/VLOOKUP(Train_Data!A1017,'Reuters data'!$M$3:$N$1048576,2)</f>
        <v>82.180045786869499</v>
      </c>
      <c r="E1017">
        <f>+VLOOKUP(A1017,'Reuters data'!$E$3:$G$1048576,3,TRUE)</f>
        <v>107.65513761467884</v>
      </c>
      <c r="F1017" s="2">
        <f>+VLOOKUP(A1017,'Reuters data'!$Q$4:$R$1048576,2,TRUE)</f>
        <v>79.900000000000006</v>
      </c>
      <c r="G1017">
        <f>+VLOOKUP(A1017,'Reuters data'!$U$4:$V$1048576,2,TRUE)</f>
        <v>4.5999999999999996</v>
      </c>
      <c r="H1017">
        <f>+VLOOKUP(A1017,'Reuters data'!$Y$4:$Z$1048576,2,TRUE)</f>
        <v>26.3</v>
      </c>
    </row>
    <row r="1018" spans="1:8" x14ac:dyDescent="0.3">
      <c r="A1018" s="1">
        <f>+'Reuters data'!B1019</f>
        <v>41560</v>
      </c>
      <c r="B1018" s="3">
        <f t="shared" si="15"/>
        <v>10</v>
      </c>
      <c r="C1018">
        <f>+'Reuters data'!C1019</f>
        <v>84</v>
      </c>
      <c r="D1018">
        <f>+VLOOKUP(A1018,'Reuters data'!$E$3:$F$1048576,2,TRUE)/VLOOKUP(Train_Data!A1018,'Reuters data'!$M$3:$N$1048576,2)</f>
        <v>82.180045786869499</v>
      </c>
      <c r="E1018">
        <f>+VLOOKUP(A1018,'Reuters data'!$E$3:$G$1048576,3,TRUE)</f>
        <v>107.65513761467884</v>
      </c>
      <c r="F1018" s="2">
        <f>+VLOOKUP(A1018,'Reuters data'!$Q$4:$R$1048576,2,TRUE)</f>
        <v>79.900000000000006</v>
      </c>
      <c r="G1018">
        <f>+VLOOKUP(A1018,'Reuters data'!$U$4:$V$1048576,2,TRUE)</f>
        <v>4.5999999999999996</v>
      </c>
      <c r="H1018">
        <f>+VLOOKUP(A1018,'Reuters data'!$Y$4:$Z$1048576,2,TRUE)</f>
        <v>26.3</v>
      </c>
    </row>
    <row r="1019" spans="1:8" x14ac:dyDescent="0.3">
      <c r="A1019" s="1">
        <f>+'Reuters data'!B1020</f>
        <v>41561</v>
      </c>
      <c r="B1019" s="3">
        <f t="shared" si="15"/>
        <v>10</v>
      </c>
      <c r="C1019">
        <f>+'Reuters data'!C1020</f>
        <v>84.05</v>
      </c>
      <c r="D1019">
        <f>+VLOOKUP(A1019,'Reuters data'!$E$3:$F$1048576,2,TRUE)/VLOOKUP(Train_Data!A1019,'Reuters data'!$M$3:$N$1048576,2)</f>
        <v>81.881867118944029</v>
      </c>
      <c r="E1019">
        <f>+VLOOKUP(A1019,'Reuters data'!$E$3:$G$1048576,3,TRUE)</f>
        <v>107.73256880733939</v>
      </c>
      <c r="F1019" s="2">
        <f>+VLOOKUP(A1019,'Reuters data'!$Q$4:$R$1048576,2,TRUE)</f>
        <v>79</v>
      </c>
      <c r="G1019">
        <f>+VLOOKUP(A1019,'Reuters data'!$U$4:$V$1048576,2,TRUE)</f>
        <v>4.8</v>
      </c>
      <c r="H1019">
        <f>+VLOOKUP(A1019,'Reuters data'!$Y$4:$Z$1048576,2,TRUE)</f>
        <v>26.75</v>
      </c>
    </row>
    <row r="1020" spans="1:8" x14ac:dyDescent="0.3">
      <c r="A1020" s="1">
        <f>+'Reuters data'!B1021</f>
        <v>41562</v>
      </c>
      <c r="B1020" s="3">
        <f t="shared" si="15"/>
        <v>10</v>
      </c>
      <c r="C1020">
        <f>+'Reuters data'!C1021</f>
        <v>84.11</v>
      </c>
      <c r="D1020">
        <f>+VLOOKUP(A1020,'Reuters data'!$E$3:$F$1048576,2,TRUE)/VLOOKUP(Train_Data!A1020,'Reuters data'!$M$3:$N$1048576,2)</f>
        <v>81.313318050728384</v>
      </c>
      <c r="E1020">
        <f>+VLOOKUP(A1020,'Reuters data'!$E$3:$G$1048576,3,TRUE)</f>
        <v>107.79018348623846</v>
      </c>
      <c r="F1020" s="2">
        <f>+VLOOKUP(A1020,'Reuters data'!$Q$4:$R$1048576,2,TRUE)</f>
        <v>79.5</v>
      </c>
      <c r="G1020">
        <f>+VLOOKUP(A1020,'Reuters data'!$U$4:$V$1048576,2,TRUE)</f>
        <v>4.9400000000000004</v>
      </c>
      <c r="H1020">
        <f>+VLOOKUP(A1020,'Reuters data'!$Y$4:$Z$1048576,2,TRUE)</f>
        <v>26.25</v>
      </c>
    </row>
    <row r="1021" spans="1:8" x14ac:dyDescent="0.3">
      <c r="A1021" s="1">
        <f>+'Reuters data'!B1022</f>
        <v>41563</v>
      </c>
      <c r="B1021" s="3">
        <f t="shared" si="15"/>
        <v>10</v>
      </c>
      <c r="C1021">
        <f>+'Reuters data'!C1022</f>
        <v>84.18</v>
      </c>
      <c r="D1021">
        <f>+VLOOKUP(A1021,'Reuters data'!$E$3:$F$1048576,2,TRUE)/VLOOKUP(Train_Data!A1021,'Reuters data'!$M$3:$N$1048576,2)</f>
        <v>81.912221072853555</v>
      </c>
      <c r="E1021">
        <f>+VLOOKUP(A1021,'Reuters data'!$E$3:$G$1048576,3,TRUE)</f>
        <v>107.85495412844031</v>
      </c>
      <c r="F1021" s="2">
        <f>+VLOOKUP(A1021,'Reuters data'!$Q$4:$R$1048576,2,TRUE)</f>
        <v>79</v>
      </c>
      <c r="G1021">
        <f>+VLOOKUP(A1021,'Reuters data'!$U$4:$V$1048576,2,TRUE)</f>
        <v>5.32</v>
      </c>
      <c r="H1021">
        <f>+VLOOKUP(A1021,'Reuters data'!$Y$4:$Z$1048576,2,TRUE)</f>
        <v>25.85</v>
      </c>
    </row>
    <row r="1022" spans="1:8" x14ac:dyDescent="0.3">
      <c r="A1022" s="1">
        <f>+'Reuters data'!B1023</f>
        <v>41564</v>
      </c>
      <c r="B1022" s="3">
        <f t="shared" si="15"/>
        <v>10</v>
      </c>
      <c r="C1022">
        <f>+'Reuters data'!C1023</f>
        <v>84.29</v>
      </c>
      <c r="D1022">
        <f>+VLOOKUP(A1022,'Reuters data'!$E$3:$F$1048576,2,TRUE)/VLOOKUP(Train_Data!A1022,'Reuters data'!$M$3:$N$1048576,2)</f>
        <v>79.787934186471674</v>
      </c>
      <c r="E1022">
        <f>+VLOOKUP(A1022,'Reuters data'!$E$3:$G$1048576,3,TRUE)</f>
        <v>107.89596330275224</v>
      </c>
      <c r="F1022" s="2">
        <f>+VLOOKUP(A1022,'Reuters data'!$Q$4:$R$1048576,2,TRUE)</f>
        <v>82.9</v>
      </c>
      <c r="G1022">
        <f>+VLOOKUP(A1022,'Reuters data'!$U$4:$V$1048576,2,TRUE)</f>
        <v>5.16</v>
      </c>
      <c r="H1022">
        <f>+VLOOKUP(A1022,'Reuters data'!$Y$4:$Z$1048576,2,TRUE)</f>
        <v>25.8</v>
      </c>
    </row>
    <row r="1023" spans="1:8" x14ac:dyDescent="0.3">
      <c r="A1023" s="1">
        <f>+'Reuters data'!B1024</f>
        <v>41565</v>
      </c>
      <c r="B1023" s="3">
        <f t="shared" si="15"/>
        <v>10</v>
      </c>
      <c r="C1023">
        <f>+'Reuters data'!C1024</f>
        <v>84.41</v>
      </c>
      <c r="D1023">
        <f>+VLOOKUP(A1023,'Reuters data'!$E$3:$F$1048576,2,TRUE)/VLOOKUP(Train_Data!A1023,'Reuters data'!$M$3:$N$1048576,2)</f>
        <v>80.342005261619406</v>
      </c>
      <c r="E1023">
        <f>+VLOOKUP(A1023,'Reuters data'!$E$3:$G$1048576,3,TRUE)</f>
        <v>107.94311926605501</v>
      </c>
      <c r="F1023" s="2">
        <f>+VLOOKUP(A1023,'Reuters data'!$Q$4:$R$1048576,2,TRUE)</f>
        <v>83.6</v>
      </c>
      <c r="G1023">
        <f>+VLOOKUP(A1023,'Reuters data'!$U$4:$V$1048576,2,TRUE)</f>
        <v>5.1100000000000003</v>
      </c>
      <c r="H1023">
        <f>+VLOOKUP(A1023,'Reuters data'!$Y$4:$Z$1048576,2,TRUE)</f>
        <v>25.7</v>
      </c>
    </row>
    <row r="1024" spans="1:8" x14ac:dyDescent="0.3">
      <c r="A1024" s="1">
        <f>+'Reuters data'!B1025</f>
        <v>41566</v>
      </c>
      <c r="B1024" s="3">
        <f t="shared" si="15"/>
        <v>10</v>
      </c>
      <c r="C1024">
        <f>+'Reuters data'!C1025</f>
        <v>84.61</v>
      </c>
      <c r="D1024">
        <f>+VLOOKUP(A1024,'Reuters data'!$E$3:$F$1048576,2,TRUE)/VLOOKUP(Train_Data!A1024,'Reuters data'!$M$3:$N$1048576,2)</f>
        <v>80.342005261619406</v>
      </c>
      <c r="E1024">
        <f>+VLOOKUP(A1024,'Reuters data'!$E$3:$G$1048576,3,TRUE)</f>
        <v>107.94311926605501</v>
      </c>
      <c r="F1024" s="2">
        <f>+VLOOKUP(A1024,'Reuters data'!$Q$4:$R$1048576,2,TRUE)</f>
        <v>83.6</v>
      </c>
      <c r="G1024">
        <f>+VLOOKUP(A1024,'Reuters data'!$U$4:$V$1048576,2,TRUE)</f>
        <v>5.1100000000000003</v>
      </c>
      <c r="H1024">
        <f>+VLOOKUP(A1024,'Reuters data'!$Y$4:$Z$1048576,2,TRUE)</f>
        <v>25.7</v>
      </c>
    </row>
    <row r="1025" spans="1:8" x14ac:dyDescent="0.3">
      <c r="A1025" s="1">
        <f>+'Reuters data'!B1026</f>
        <v>41567</v>
      </c>
      <c r="B1025" s="3">
        <f t="shared" si="15"/>
        <v>10</v>
      </c>
      <c r="C1025">
        <f>+'Reuters data'!C1026</f>
        <v>84.82</v>
      </c>
      <c r="D1025">
        <f>+VLOOKUP(A1025,'Reuters data'!$E$3:$F$1048576,2,TRUE)/VLOOKUP(Train_Data!A1025,'Reuters data'!$M$3:$N$1048576,2)</f>
        <v>80.342005261619406</v>
      </c>
      <c r="E1025">
        <f>+VLOOKUP(A1025,'Reuters data'!$E$3:$G$1048576,3,TRUE)</f>
        <v>107.94311926605501</v>
      </c>
      <c r="F1025" s="2">
        <f>+VLOOKUP(A1025,'Reuters data'!$Q$4:$R$1048576,2,TRUE)</f>
        <v>83.6</v>
      </c>
      <c r="G1025">
        <f>+VLOOKUP(A1025,'Reuters data'!$U$4:$V$1048576,2,TRUE)</f>
        <v>5.1100000000000003</v>
      </c>
      <c r="H1025">
        <f>+VLOOKUP(A1025,'Reuters data'!$Y$4:$Z$1048576,2,TRUE)</f>
        <v>25.7</v>
      </c>
    </row>
    <row r="1026" spans="1:8" x14ac:dyDescent="0.3">
      <c r="A1026" s="1">
        <f>+'Reuters data'!B1027</f>
        <v>41568</v>
      </c>
      <c r="B1026" s="3">
        <f t="shared" si="15"/>
        <v>10</v>
      </c>
      <c r="C1026">
        <f>+'Reuters data'!C1027</f>
        <v>84.98</v>
      </c>
      <c r="D1026">
        <f>+VLOOKUP(A1026,'Reuters data'!$E$3:$F$1048576,2,TRUE)/VLOOKUP(Train_Data!A1026,'Reuters data'!$M$3:$N$1048576,2)</f>
        <v>80.140340618375845</v>
      </c>
      <c r="E1026">
        <f>+VLOOKUP(A1026,'Reuters data'!$E$3:$G$1048576,3,TRUE)</f>
        <v>107.99568807339443</v>
      </c>
      <c r="F1026" s="2">
        <f>+VLOOKUP(A1026,'Reuters data'!$Q$4:$R$1048576,2,TRUE)</f>
        <v>84.75</v>
      </c>
      <c r="G1026">
        <f>+VLOOKUP(A1026,'Reuters data'!$U$4:$V$1048576,2,TRUE)</f>
        <v>4.57</v>
      </c>
      <c r="H1026">
        <f>+VLOOKUP(A1026,'Reuters data'!$Y$4:$Z$1048576,2,TRUE)</f>
        <v>25.92</v>
      </c>
    </row>
    <row r="1027" spans="1:8" x14ac:dyDescent="0.3">
      <c r="A1027" s="1">
        <f>+'Reuters data'!B1028</f>
        <v>41569</v>
      </c>
      <c r="B1027" s="3">
        <f t="shared" si="15"/>
        <v>10</v>
      </c>
      <c r="C1027">
        <f>+'Reuters data'!C1028</f>
        <v>85.16</v>
      </c>
      <c r="D1027">
        <f>+VLOOKUP(A1027,'Reuters data'!$E$3:$F$1048576,2,TRUE)/VLOOKUP(Train_Data!A1027,'Reuters data'!$M$3:$N$1048576,2)</f>
        <v>79.80406386066764</v>
      </c>
      <c r="E1027">
        <f>+VLOOKUP(A1027,'Reuters data'!$E$3:$G$1048576,3,TRUE)</f>
        <v>108.06330275229352</v>
      </c>
      <c r="F1027" s="2">
        <f>+VLOOKUP(A1027,'Reuters data'!$Q$4:$R$1048576,2,TRUE)</f>
        <v>85.9</v>
      </c>
      <c r="G1027">
        <f>+VLOOKUP(A1027,'Reuters data'!$U$4:$V$1048576,2,TRUE)</f>
        <v>4.6900000000000004</v>
      </c>
      <c r="H1027">
        <f>+VLOOKUP(A1027,'Reuters data'!$Y$4:$Z$1048576,2,TRUE)</f>
        <v>25.6</v>
      </c>
    </row>
    <row r="1028" spans="1:8" x14ac:dyDescent="0.3">
      <c r="A1028" s="1">
        <f>+'Reuters data'!B1029</f>
        <v>41570</v>
      </c>
      <c r="B1028" s="3">
        <f t="shared" ref="B1028:B1091" si="16">+MONTH(A1028)</f>
        <v>10</v>
      </c>
      <c r="C1028">
        <f>+'Reuters data'!C1029</f>
        <v>85.33</v>
      </c>
      <c r="D1028">
        <f>+VLOOKUP(A1028,'Reuters data'!$E$3:$F$1048576,2,TRUE)/VLOOKUP(Train_Data!A1028,'Reuters data'!$M$3:$N$1048576,2)</f>
        <v>78.263394801800487</v>
      </c>
      <c r="E1028">
        <f>+VLOOKUP(A1028,'Reuters data'!$E$3:$G$1048576,3,TRUE)</f>
        <v>108.11247706422012</v>
      </c>
      <c r="F1028" s="2">
        <f>+VLOOKUP(A1028,'Reuters data'!$Q$4:$R$1048576,2,TRUE)</f>
        <v>87.65</v>
      </c>
      <c r="G1028">
        <f>+VLOOKUP(A1028,'Reuters data'!$U$4:$V$1048576,2,TRUE)</f>
        <v>4.5999999999999996</v>
      </c>
      <c r="H1028">
        <f>+VLOOKUP(A1028,'Reuters data'!$Y$4:$Z$1048576,2,TRUE)</f>
        <v>25.83</v>
      </c>
    </row>
    <row r="1029" spans="1:8" x14ac:dyDescent="0.3">
      <c r="A1029" s="1">
        <f>+'Reuters data'!B1030</f>
        <v>41571</v>
      </c>
      <c r="B1029" s="3">
        <f t="shared" si="16"/>
        <v>10</v>
      </c>
      <c r="C1029">
        <f>+'Reuters data'!C1030</f>
        <v>85.51</v>
      </c>
      <c r="D1029">
        <f>+VLOOKUP(A1029,'Reuters data'!$E$3:$F$1048576,2,TRUE)/VLOOKUP(Train_Data!A1029,'Reuters data'!$M$3:$N$1048576,2)</f>
        <v>77.534603956808468</v>
      </c>
      <c r="E1029">
        <f>+VLOOKUP(A1029,'Reuters data'!$E$3:$G$1048576,3,TRUE)</f>
        <v>108.15238532110087</v>
      </c>
      <c r="F1029" s="2">
        <f>+VLOOKUP(A1029,'Reuters data'!$Q$4:$R$1048576,2,TRUE)</f>
        <v>89</v>
      </c>
      <c r="G1029">
        <f>+VLOOKUP(A1029,'Reuters data'!$U$4:$V$1048576,2,TRUE)</f>
        <v>4.6500000000000004</v>
      </c>
      <c r="H1029">
        <f>+VLOOKUP(A1029,'Reuters data'!$Y$4:$Z$1048576,2,TRUE)</f>
        <v>25.3</v>
      </c>
    </row>
    <row r="1030" spans="1:8" x14ac:dyDescent="0.3">
      <c r="A1030" s="1">
        <f>+'Reuters data'!B1031</f>
        <v>41572</v>
      </c>
      <c r="B1030" s="3">
        <f t="shared" si="16"/>
        <v>10</v>
      </c>
      <c r="C1030">
        <f>+'Reuters data'!C1031</f>
        <v>85.71</v>
      </c>
      <c r="D1030">
        <f>+VLOOKUP(A1030,'Reuters data'!$E$3:$F$1048576,2,TRUE)/VLOOKUP(Train_Data!A1030,'Reuters data'!$M$3:$N$1048576,2)</f>
        <v>77.463054187192114</v>
      </c>
      <c r="E1030">
        <f>+VLOOKUP(A1030,'Reuters data'!$E$3:$G$1048576,3,TRUE)</f>
        <v>108.19192660550453</v>
      </c>
      <c r="F1030" s="2">
        <f>+VLOOKUP(A1030,'Reuters data'!$Q$4:$R$1048576,2,TRUE)</f>
        <v>87.5</v>
      </c>
      <c r="G1030">
        <f>+VLOOKUP(A1030,'Reuters data'!$U$4:$V$1048576,2,TRUE)</f>
        <v>4.99</v>
      </c>
      <c r="H1030">
        <f>+VLOOKUP(A1030,'Reuters data'!$Y$4:$Z$1048576,2,TRUE)</f>
        <v>25.5</v>
      </c>
    </row>
    <row r="1031" spans="1:8" x14ac:dyDescent="0.3">
      <c r="A1031" s="1">
        <f>+'Reuters data'!B1032</f>
        <v>41573</v>
      </c>
      <c r="B1031" s="3">
        <f t="shared" si="16"/>
        <v>10</v>
      </c>
      <c r="C1031">
        <f>+'Reuters data'!C1032</f>
        <v>85.95</v>
      </c>
      <c r="D1031">
        <f>+VLOOKUP(A1031,'Reuters data'!$E$3:$F$1048576,2,TRUE)/VLOOKUP(Train_Data!A1031,'Reuters data'!$M$3:$N$1048576,2)</f>
        <v>77.463054187192114</v>
      </c>
      <c r="E1031">
        <f>+VLOOKUP(A1031,'Reuters data'!$E$3:$G$1048576,3,TRUE)</f>
        <v>108.19192660550453</v>
      </c>
      <c r="F1031" s="2">
        <f>+VLOOKUP(A1031,'Reuters data'!$Q$4:$R$1048576,2,TRUE)</f>
        <v>87.5</v>
      </c>
      <c r="G1031">
        <f>+VLOOKUP(A1031,'Reuters data'!$U$4:$V$1048576,2,TRUE)</f>
        <v>4.99</v>
      </c>
      <c r="H1031">
        <f>+VLOOKUP(A1031,'Reuters data'!$Y$4:$Z$1048576,2,TRUE)</f>
        <v>25.5</v>
      </c>
    </row>
    <row r="1032" spans="1:8" x14ac:dyDescent="0.3">
      <c r="A1032" s="1">
        <f>+'Reuters data'!B1033</f>
        <v>41574</v>
      </c>
      <c r="B1032" s="3">
        <f t="shared" si="16"/>
        <v>10</v>
      </c>
      <c r="C1032">
        <f>+'Reuters data'!C1033</f>
        <v>86.2</v>
      </c>
      <c r="D1032">
        <f>+VLOOKUP(A1032,'Reuters data'!$E$3:$F$1048576,2,TRUE)/VLOOKUP(Train_Data!A1032,'Reuters data'!$M$3:$N$1048576,2)</f>
        <v>77.463054187192114</v>
      </c>
      <c r="E1032">
        <f>+VLOOKUP(A1032,'Reuters data'!$E$3:$G$1048576,3,TRUE)</f>
        <v>108.19192660550453</v>
      </c>
      <c r="F1032" s="2">
        <f>+VLOOKUP(A1032,'Reuters data'!$Q$4:$R$1048576,2,TRUE)</f>
        <v>87.5</v>
      </c>
      <c r="G1032">
        <f>+VLOOKUP(A1032,'Reuters data'!$U$4:$V$1048576,2,TRUE)</f>
        <v>4.99</v>
      </c>
      <c r="H1032">
        <f>+VLOOKUP(A1032,'Reuters data'!$Y$4:$Z$1048576,2,TRUE)</f>
        <v>25.5</v>
      </c>
    </row>
    <row r="1033" spans="1:8" x14ac:dyDescent="0.3">
      <c r="A1033" s="1">
        <f>+'Reuters data'!B1034</f>
        <v>41575</v>
      </c>
      <c r="B1033" s="3">
        <f t="shared" si="16"/>
        <v>10</v>
      </c>
      <c r="C1033">
        <f>+'Reuters data'!C1034</f>
        <v>86.37</v>
      </c>
      <c r="D1033">
        <f>+VLOOKUP(A1033,'Reuters data'!$E$3:$F$1048576,2,TRUE)/VLOOKUP(Train_Data!A1033,'Reuters data'!$M$3:$N$1048576,2)</f>
        <v>79.519733023795695</v>
      </c>
      <c r="E1033">
        <f>+VLOOKUP(A1033,'Reuters data'!$E$3:$G$1048576,3,TRUE)</f>
        <v>108.24128440366968</v>
      </c>
      <c r="F1033" s="2">
        <f>+VLOOKUP(A1033,'Reuters data'!$Q$4:$R$1048576,2,TRUE)</f>
        <v>87.5</v>
      </c>
      <c r="G1033">
        <f>+VLOOKUP(A1033,'Reuters data'!$U$4:$V$1048576,2,TRUE)</f>
        <v>4.8</v>
      </c>
      <c r="H1033">
        <f>+VLOOKUP(A1033,'Reuters data'!$Y$4:$Z$1048576,2,TRUE)</f>
        <v>25.15</v>
      </c>
    </row>
    <row r="1034" spans="1:8" x14ac:dyDescent="0.3">
      <c r="A1034" s="1">
        <f>+'Reuters data'!B1035</f>
        <v>41576</v>
      </c>
      <c r="B1034" s="3">
        <f t="shared" si="16"/>
        <v>10</v>
      </c>
      <c r="C1034">
        <f>+'Reuters data'!C1035</f>
        <v>86.46</v>
      </c>
      <c r="D1034">
        <f>+VLOOKUP(A1034,'Reuters data'!$E$3:$F$1048576,2,TRUE)/VLOOKUP(Train_Data!A1034,'Reuters data'!$M$3:$N$1048576,2)</f>
        <v>79.308839578028369</v>
      </c>
      <c r="E1034">
        <f>+VLOOKUP(A1034,'Reuters data'!$E$3:$G$1048576,3,TRUE)</f>
        <v>108.30165137614675</v>
      </c>
      <c r="F1034" s="2">
        <f>+VLOOKUP(A1034,'Reuters data'!$Q$4:$R$1048576,2,TRUE)</f>
        <v>86.15</v>
      </c>
      <c r="G1034">
        <f>+VLOOKUP(A1034,'Reuters data'!$U$4:$V$1048576,2,TRUE)</f>
        <v>5.08</v>
      </c>
      <c r="H1034">
        <f>+VLOOKUP(A1034,'Reuters data'!$Y$4:$Z$1048576,2,TRUE)</f>
        <v>25.3</v>
      </c>
    </row>
    <row r="1035" spans="1:8" x14ac:dyDescent="0.3">
      <c r="A1035" s="1">
        <f>+'Reuters data'!B1036</f>
        <v>41577</v>
      </c>
      <c r="B1035" s="3">
        <f t="shared" si="16"/>
        <v>10</v>
      </c>
      <c r="C1035">
        <f>+'Reuters data'!C1036</f>
        <v>86.49</v>
      </c>
      <c r="D1035">
        <f>+VLOOKUP(A1035,'Reuters data'!$E$3:$F$1048576,2,TRUE)/VLOOKUP(Train_Data!A1035,'Reuters data'!$M$3:$N$1048576,2)</f>
        <v>79.985438660356749</v>
      </c>
      <c r="E1035">
        <f>+VLOOKUP(A1035,'Reuters data'!$E$3:$G$1048576,3,TRUE)</f>
        <v>108.37201834862383</v>
      </c>
      <c r="F1035" s="2">
        <f>+VLOOKUP(A1035,'Reuters data'!$Q$4:$R$1048576,2,TRUE)</f>
        <v>85.75</v>
      </c>
      <c r="G1035">
        <f>+VLOOKUP(A1035,'Reuters data'!$U$4:$V$1048576,2,TRUE)</f>
        <v>4.95</v>
      </c>
      <c r="H1035">
        <f>+VLOOKUP(A1035,'Reuters data'!$Y$4:$Z$1048576,2,TRUE)</f>
        <v>26.1</v>
      </c>
    </row>
    <row r="1036" spans="1:8" x14ac:dyDescent="0.3">
      <c r="A1036" s="1">
        <f>+'Reuters data'!B1037</f>
        <v>41578</v>
      </c>
      <c r="B1036" s="3">
        <f t="shared" si="16"/>
        <v>10</v>
      </c>
      <c r="C1036">
        <f>+'Reuters data'!C1037</f>
        <v>86.5</v>
      </c>
      <c r="D1036">
        <f>+VLOOKUP(A1036,'Reuters data'!$E$3:$F$1048576,2,TRUE)/VLOOKUP(Train_Data!A1036,'Reuters data'!$M$3:$N$1048576,2)</f>
        <v>80.135473420703875</v>
      </c>
      <c r="E1036">
        <f>+VLOOKUP(A1036,'Reuters data'!$E$3:$G$1048576,3,TRUE)</f>
        <v>108.44954128440365</v>
      </c>
      <c r="F1036" s="2">
        <f>+VLOOKUP(A1036,'Reuters data'!$Q$4:$R$1048576,2,TRUE)</f>
        <v>85.5</v>
      </c>
      <c r="G1036">
        <f>+VLOOKUP(A1036,'Reuters data'!$U$4:$V$1048576,2,TRUE)</f>
        <v>4.8</v>
      </c>
      <c r="H1036">
        <f>+VLOOKUP(A1036,'Reuters data'!$Y$4:$Z$1048576,2,TRUE)</f>
        <v>25</v>
      </c>
    </row>
    <row r="1037" spans="1:8" x14ac:dyDescent="0.3">
      <c r="A1037" s="1">
        <f>+'Reuters data'!B1038</f>
        <v>41579</v>
      </c>
      <c r="B1037" s="3">
        <f t="shared" si="16"/>
        <v>11</v>
      </c>
      <c r="C1037">
        <f>+'Reuters data'!C1038</f>
        <v>86.33</v>
      </c>
      <c r="D1037">
        <f>+VLOOKUP(A1037,'Reuters data'!$E$3:$F$1048576,2,TRUE)/VLOOKUP(Train_Data!A1037,'Reuters data'!$M$3:$N$1048576,2)</f>
        <v>78.539117538005186</v>
      </c>
      <c r="E1037">
        <f>+VLOOKUP(A1037,'Reuters data'!$E$3:$G$1048576,3,TRUE)</f>
        <v>108.48486238532107</v>
      </c>
      <c r="F1037" s="2">
        <f>+VLOOKUP(A1037,'Reuters data'!$Q$4:$R$1048576,2,TRUE)</f>
        <v>81.2</v>
      </c>
      <c r="G1037">
        <f>+VLOOKUP(A1037,'Reuters data'!$U$4:$V$1048576,2,TRUE)</f>
        <v>4.6100000000000003</v>
      </c>
      <c r="H1037">
        <f>+VLOOKUP(A1037,'Reuters data'!$Y$4:$Z$1048576,2,TRUE)</f>
        <v>26.18</v>
      </c>
    </row>
    <row r="1038" spans="1:8" x14ac:dyDescent="0.3">
      <c r="A1038" s="1">
        <f>+'Reuters data'!B1039</f>
        <v>41580</v>
      </c>
      <c r="B1038" s="3">
        <f t="shared" si="16"/>
        <v>11</v>
      </c>
      <c r="C1038">
        <f>+'Reuters data'!C1039</f>
        <v>86.41</v>
      </c>
      <c r="D1038">
        <f>+VLOOKUP(A1038,'Reuters data'!$E$3:$F$1048576,2,TRUE)/VLOOKUP(Train_Data!A1038,'Reuters data'!$M$3:$N$1048576,2)</f>
        <v>78.539117538005186</v>
      </c>
      <c r="E1038">
        <f>+VLOOKUP(A1038,'Reuters data'!$E$3:$G$1048576,3,TRUE)</f>
        <v>108.48486238532107</v>
      </c>
      <c r="F1038" s="2">
        <f>+VLOOKUP(A1038,'Reuters data'!$Q$4:$R$1048576,2,TRUE)</f>
        <v>81.2</v>
      </c>
      <c r="G1038">
        <f>+VLOOKUP(A1038,'Reuters data'!$U$4:$V$1048576,2,TRUE)</f>
        <v>4.6100000000000003</v>
      </c>
      <c r="H1038">
        <f>+VLOOKUP(A1038,'Reuters data'!$Y$4:$Z$1048576,2,TRUE)</f>
        <v>26.18</v>
      </c>
    </row>
    <row r="1039" spans="1:8" x14ac:dyDescent="0.3">
      <c r="A1039" s="1">
        <f>+'Reuters data'!B1040</f>
        <v>41581</v>
      </c>
      <c r="B1039" s="3">
        <f t="shared" si="16"/>
        <v>11</v>
      </c>
      <c r="C1039">
        <f>+'Reuters data'!C1040</f>
        <v>86.48</v>
      </c>
      <c r="D1039">
        <f>+VLOOKUP(A1039,'Reuters data'!$E$3:$F$1048576,2,TRUE)/VLOOKUP(Train_Data!A1039,'Reuters data'!$M$3:$N$1048576,2)</f>
        <v>78.539117538005186</v>
      </c>
      <c r="E1039">
        <f>+VLOOKUP(A1039,'Reuters data'!$E$3:$G$1048576,3,TRUE)</f>
        <v>108.48486238532107</v>
      </c>
      <c r="F1039" s="2">
        <f>+VLOOKUP(A1039,'Reuters data'!$Q$4:$R$1048576,2,TRUE)</f>
        <v>81.2</v>
      </c>
      <c r="G1039">
        <f>+VLOOKUP(A1039,'Reuters data'!$U$4:$V$1048576,2,TRUE)</f>
        <v>4.6100000000000003</v>
      </c>
      <c r="H1039">
        <f>+VLOOKUP(A1039,'Reuters data'!$Y$4:$Z$1048576,2,TRUE)</f>
        <v>26.18</v>
      </c>
    </row>
    <row r="1040" spans="1:8" x14ac:dyDescent="0.3">
      <c r="A1040" s="1">
        <f>+'Reuters data'!B1041</f>
        <v>41582</v>
      </c>
      <c r="B1040" s="3">
        <f t="shared" si="16"/>
        <v>11</v>
      </c>
      <c r="C1040">
        <f>+'Reuters data'!C1041</f>
        <v>86.41</v>
      </c>
      <c r="D1040">
        <f>+VLOOKUP(A1040,'Reuters data'!$E$3:$F$1048576,2,TRUE)/VLOOKUP(Train_Data!A1040,'Reuters data'!$M$3:$N$1048576,2)</f>
        <v>78.613187301117449</v>
      </c>
      <c r="E1040">
        <f>+VLOOKUP(A1040,'Reuters data'!$E$3:$G$1048576,3,TRUE)</f>
        <v>108.51229357798162</v>
      </c>
      <c r="F1040" s="2">
        <f>+VLOOKUP(A1040,'Reuters data'!$Q$4:$R$1048576,2,TRUE)</f>
        <v>81</v>
      </c>
      <c r="G1040">
        <f>+VLOOKUP(A1040,'Reuters data'!$U$4:$V$1048576,2,TRUE)</f>
        <v>4.55</v>
      </c>
      <c r="H1040">
        <f>+VLOOKUP(A1040,'Reuters data'!$Y$4:$Z$1048576,2,TRUE)</f>
        <v>25.85</v>
      </c>
    </row>
    <row r="1041" spans="1:8" x14ac:dyDescent="0.3">
      <c r="A1041" s="1">
        <f>+'Reuters data'!B1042</f>
        <v>41583</v>
      </c>
      <c r="B1041" s="3">
        <f t="shared" si="16"/>
        <v>11</v>
      </c>
      <c r="C1041">
        <f>+'Reuters data'!C1042</f>
        <v>86.33</v>
      </c>
      <c r="D1041">
        <f>+VLOOKUP(A1041,'Reuters data'!$E$3:$F$1048576,2,TRUE)/VLOOKUP(Train_Data!A1041,'Reuters data'!$M$3:$N$1048576,2)</f>
        <v>78.17277720053437</v>
      </c>
      <c r="E1041">
        <f>+VLOOKUP(A1041,'Reuters data'!$E$3:$G$1048576,3,TRUE)</f>
        <v>108.53330275229354</v>
      </c>
      <c r="F1041" s="2">
        <f>+VLOOKUP(A1041,'Reuters data'!$Q$4:$R$1048576,2,TRUE)</f>
        <v>81.599999999999994</v>
      </c>
      <c r="G1041">
        <f>+VLOOKUP(A1041,'Reuters data'!$U$4:$V$1048576,2,TRUE)</f>
        <v>4.79</v>
      </c>
      <c r="H1041">
        <f>+VLOOKUP(A1041,'Reuters data'!$Y$4:$Z$1048576,2,TRUE)</f>
        <v>26.48</v>
      </c>
    </row>
    <row r="1042" spans="1:8" x14ac:dyDescent="0.3">
      <c r="A1042" s="1">
        <f>+'Reuters data'!B1043</f>
        <v>41584</v>
      </c>
      <c r="B1042" s="3">
        <f t="shared" si="16"/>
        <v>11</v>
      </c>
      <c r="C1042">
        <f>+'Reuters data'!C1043</f>
        <v>86.25</v>
      </c>
      <c r="D1042">
        <f>+VLOOKUP(A1042,'Reuters data'!$E$3:$F$1048576,2,TRUE)/VLOOKUP(Train_Data!A1042,'Reuters data'!$M$3:$N$1048576,2)</f>
        <v>77.897853441894895</v>
      </c>
      <c r="E1042">
        <f>+VLOOKUP(A1042,'Reuters data'!$E$3:$G$1048576,3,TRUE)</f>
        <v>108.54825688073392</v>
      </c>
      <c r="F1042" s="2">
        <f>+VLOOKUP(A1042,'Reuters data'!$Q$4:$R$1048576,2,TRUE)</f>
        <v>82</v>
      </c>
      <c r="G1042">
        <f>+VLOOKUP(A1042,'Reuters data'!$U$4:$V$1048576,2,TRUE)</f>
        <v>4.7699999999999996</v>
      </c>
      <c r="H1042">
        <f>+VLOOKUP(A1042,'Reuters data'!$Y$4:$Z$1048576,2,TRUE)</f>
        <v>26</v>
      </c>
    </row>
    <row r="1043" spans="1:8" x14ac:dyDescent="0.3">
      <c r="A1043" s="1">
        <f>+'Reuters data'!B1044</f>
        <v>41585</v>
      </c>
      <c r="B1043" s="3">
        <f t="shared" si="16"/>
        <v>11</v>
      </c>
      <c r="C1043">
        <f>+'Reuters data'!C1044</f>
        <v>86.26</v>
      </c>
      <c r="D1043">
        <f>+VLOOKUP(A1043,'Reuters data'!$E$3:$F$1048576,2,TRUE)/VLOOKUP(Train_Data!A1043,'Reuters data'!$M$3:$N$1048576,2)</f>
        <v>77.105380831718577</v>
      </c>
      <c r="E1043">
        <f>+VLOOKUP(A1043,'Reuters data'!$E$3:$G$1048576,3,TRUE)</f>
        <v>108.53816513761464</v>
      </c>
      <c r="F1043" s="2">
        <f>+VLOOKUP(A1043,'Reuters data'!$Q$4:$R$1048576,2,TRUE)</f>
        <v>82.75</v>
      </c>
      <c r="G1043">
        <f>+VLOOKUP(A1043,'Reuters data'!$U$4:$V$1048576,2,TRUE)</f>
        <v>4.79</v>
      </c>
      <c r="H1043">
        <f>+VLOOKUP(A1043,'Reuters data'!$Y$4:$Z$1048576,2,TRUE)</f>
        <v>25.7</v>
      </c>
    </row>
    <row r="1044" spans="1:8" x14ac:dyDescent="0.3">
      <c r="A1044" s="1">
        <f>+'Reuters data'!B1045</f>
        <v>41586</v>
      </c>
      <c r="B1044" s="3">
        <f t="shared" si="16"/>
        <v>11</v>
      </c>
      <c r="C1044">
        <f>+'Reuters data'!C1045</f>
        <v>86.25</v>
      </c>
      <c r="D1044">
        <f>+VLOOKUP(A1044,'Reuters data'!$E$3:$F$1048576,2,TRUE)/VLOOKUP(Train_Data!A1044,'Reuters data'!$M$3:$N$1048576,2)</f>
        <v>78.623784592370981</v>
      </c>
      <c r="E1044">
        <f>+VLOOKUP(A1044,'Reuters data'!$E$3:$G$1048576,3,TRUE)</f>
        <v>108.54889908256877</v>
      </c>
      <c r="F1044" s="2">
        <f>+VLOOKUP(A1044,'Reuters data'!$Q$4:$R$1048576,2,TRUE)</f>
        <v>82.75</v>
      </c>
      <c r="G1044">
        <f>+VLOOKUP(A1044,'Reuters data'!$U$4:$V$1048576,2,TRUE)</f>
        <v>4.4800000000000004</v>
      </c>
      <c r="H1044">
        <f>+VLOOKUP(A1044,'Reuters data'!$Y$4:$Z$1048576,2,TRUE)</f>
        <v>25.9</v>
      </c>
    </row>
    <row r="1045" spans="1:8" x14ac:dyDescent="0.3">
      <c r="A1045" s="1">
        <f>+'Reuters data'!B1046</f>
        <v>41587</v>
      </c>
      <c r="B1045" s="3">
        <f t="shared" si="16"/>
        <v>11</v>
      </c>
      <c r="C1045">
        <f>+'Reuters data'!C1046</f>
        <v>86.29</v>
      </c>
      <c r="D1045">
        <f>+VLOOKUP(A1045,'Reuters data'!$E$3:$F$1048576,2,TRUE)/VLOOKUP(Train_Data!A1045,'Reuters data'!$M$3:$N$1048576,2)</f>
        <v>78.623784592370981</v>
      </c>
      <c r="E1045">
        <f>+VLOOKUP(A1045,'Reuters data'!$E$3:$G$1048576,3,TRUE)</f>
        <v>108.54889908256877</v>
      </c>
      <c r="F1045" s="2">
        <f>+VLOOKUP(A1045,'Reuters data'!$Q$4:$R$1048576,2,TRUE)</f>
        <v>82.75</v>
      </c>
      <c r="G1045">
        <f>+VLOOKUP(A1045,'Reuters data'!$U$4:$V$1048576,2,TRUE)</f>
        <v>4.4800000000000004</v>
      </c>
      <c r="H1045">
        <f>+VLOOKUP(A1045,'Reuters data'!$Y$4:$Z$1048576,2,TRUE)</f>
        <v>25.9</v>
      </c>
    </row>
    <row r="1046" spans="1:8" x14ac:dyDescent="0.3">
      <c r="A1046" s="1">
        <f>+'Reuters data'!B1047</f>
        <v>41588</v>
      </c>
      <c r="B1046" s="3">
        <f t="shared" si="16"/>
        <v>11</v>
      </c>
      <c r="C1046">
        <f>+'Reuters data'!C1047</f>
        <v>86.28</v>
      </c>
      <c r="D1046">
        <f>+VLOOKUP(A1046,'Reuters data'!$E$3:$F$1048576,2,TRUE)/VLOOKUP(Train_Data!A1046,'Reuters data'!$M$3:$N$1048576,2)</f>
        <v>78.623784592370981</v>
      </c>
      <c r="E1046">
        <f>+VLOOKUP(A1046,'Reuters data'!$E$3:$G$1048576,3,TRUE)</f>
        <v>108.54889908256877</v>
      </c>
      <c r="F1046" s="2">
        <f>+VLOOKUP(A1046,'Reuters data'!$Q$4:$R$1048576,2,TRUE)</f>
        <v>82.75</v>
      </c>
      <c r="G1046">
        <f>+VLOOKUP(A1046,'Reuters data'!$U$4:$V$1048576,2,TRUE)</f>
        <v>4.4800000000000004</v>
      </c>
      <c r="H1046">
        <f>+VLOOKUP(A1046,'Reuters data'!$Y$4:$Z$1048576,2,TRUE)</f>
        <v>25.9</v>
      </c>
    </row>
    <row r="1047" spans="1:8" x14ac:dyDescent="0.3">
      <c r="A1047" s="1">
        <f>+'Reuters data'!B1048</f>
        <v>41589</v>
      </c>
      <c r="B1047" s="3">
        <f t="shared" si="16"/>
        <v>11</v>
      </c>
      <c r="C1047">
        <f>+'Reuters data'!C1048</f>
        <v>86.16</v>
      </c>
      <c r="D1047">
        <f>+VLOOKUP(A1047,'Reuters data'!$E$3:$F$1048576,2,TRUE)/VLOOKUP(Train_Data!A1047,'Reuters data'!$M$3:$N$1048576,2)</f>
        <v>79.367447411606747</v>
      </c>
      <c r="E1047">
        <f>+VLOOKUP(A1047,'Reuters data'!$E$3:$G$1048576,3,TRUE)</f>
        <v>108.58045871559632</v>
      </c>
      <c r="F1047" s="2">
        <f>+VLOOKUP(A1047,'Reuters data'!$Q$4:$R$1048576,2,TRUE)</f>
        <v>82.53</v>
      </c>
      <c r="G1047">
        <f>+VLOOKUP(A1047,'Reuters data'!$U$4:$V$1048576,2,TRUE)</f>
        <v>4.5999999999999996</v>
      </c>
      <c r="H1047">
        <f>+VLOOKUP(A1047,'Reuters data'!$Y$4:$Z$1048576,2,TRUE)</f>
        <v>26.5</v>
      </c>
    </row>
    <row r="1048" spans="1:8" x14ac:dyDescent="0.3">
      <c r="A1048" s="1">
        <f>+'Reuters data'!B1049</f>
        <v>41590</v>
      </c>
      <c r="B1048" s="3">
        <f t="shared" si="16"/>
        <v>11</v>
      </c>
      <c r="C1048">
        <f>+'Reuters data'!C1049</f>
        <v>86</v>
      </c>
      <c r="D1048">
        <f>+VLOOKUP(A1048,'Reuters data'!$E$3:$F$1048576,2,TRUE)/VLOOKUP(Train_Data!A1048,'Reuters data'!$M$3:$N$1048576,2)</f>
        <v>78.75697804242651</v>
      </c>
      <c r="E1048">
        <f>+VLOOKUP(A1048,'Reuters data'!$E$3:$G$1048576,3,TRUE)</f>
        <v>108.60174311926602</v>
      </c>
      <c r="F1048" s="2">
        <f>+VLOOKUP(A1048,'Reuters data'!$Q$4:$R$1048576,2,TRUE)</f>
        <v>82.75</v>
      </c>
      <c r="G1048">
        <f>+VLOOKUP(A1048,'Reuters data'!$U$4:$V$1048576,2,TRUE)</f>
        <v>4.6399999999999997</v>
      </c>
      <c r="H1048">
        <f>+VLOOKUP(A1048,'Reuters data'!$Y$4:$Z$1048576,2,TRUE)</f>
        <v>27.08</v>
      </c>
    </row>
    <row r="1049" spans="1:8" x14ac:dyDescent="0.3">
      <c r="A1049" s="1">
        <f>+'Reuters data'!B1050</f>
        <v>41591</v>
      </c>
      <c r="B1049" s="3">
        <f t="shared" si="16"/>
        <v>11</v>
      </c>
      <c r="C1049">
        <f>+'Reuters data'!C1050</f>
        <v>85.83</v>
      </c>
      <c r="D1049">
        <f>+VLOOKUP(A1049,'Reuters data'!$E$3:$F$1048576,2,TRUE)/VLOOKUP(Train_Data!A1049,'Reuters data'!$M$3:$N$1048576,2)</f>
        <v>79.442301987540787</v>
      </c>
      <c r="E1049">
        <f>+VLOOKUP(A1049,'Reuters data'!$E$3:$G$1048576,3,TRUE)</f>
        <v>108.62807339449539</v>
      </c>
      <c r="F1049" s="2">
        <f>+VLOOKUP(A1049,'Reuters data'!$Q$4:$R$1048576,2,TRUE)</f>
        <v>82.38</v>
      </c>
      <c r="G1049">
        <f>+VLOOKUP(A1049,'Reuters data'!$U$4:$V$1048576,2,TRUE)</f>
        <v>4.6399999999999997</v>
      </c>
      <c r="H1049">
        <f>+VLOOKUP(A1049,'Reuters data'!$Y$4:$Z$1048576,2,TRUE)</f>
        <v>27.2</v>
      </c>
    </row>
    <row r="1050" spans="1:8" x14ac:dyDescent="0.3">
      <c r="A1050" s="1">
        <f>+'Reuters data'!B1051</f>
        <v>41592</v>
      </c>
      <c r="B1050" s="3">
        <f t="shared" si="16"/>
        <v>11</v>
      </c>
      <c r="C1050">
        <f>+'Reuters data'!C1051</f>
        <v>85.64</v>
      </c>
      <c r="D1050">
        <f>+VLOOKUP(A1050,'Reuters data'!$E$3:$F$1048576,2,TRUE)/VLOOKUP(Train_Data!A1050,'Reuters data'!$M$3:$N$1048576,2)</f>
        <v>80.656907185851239</v>
      </c>
      <c r="E1050">
        <f>+VLOOKUP(A1050,'Reuters data'!$E$3:$G$1048576,3,TRUE)</f>
        <v>108.65201834862386</v>
      </c>
      <c r="F1050" s="2">
        <f>+VLOOKUP(A1050,'Reuters data'!$Q$4:$R$1048576,2,TRUE)</f>
        <v>82.56</v>
      </c>
      <c r="G1050">
        <f>+VLOOKUP(A1050,'Reuters data'!$U$4:$V$1048576,2,TRUE)</f>
        <v>4.58</v>
      </c>
      <c r="H1050">
        <f>+VLOOKUP(A1050,'Reuters data'!$Y$4:$Z$1048576,2,TRUE)</f>
        <v>27.27</v>
      </c>
    </row>
    <row r="1051" spans="1:8" x14ac:dyDescent="0.3">
      <c r="A1051" s="1">
        <f>+'Reuters data'!B1052</f>
        <v>41593</v>
      </c>
      <c r="B1051" s="3">
        <f t="shared" si="16"/>
        <v>11</v>
      </c>
      <c r="C1051">
        <f>+'Reuters data'!C1052</f>
        <v>85.39</v>
      </c>
      <c r="D1051">
        <f>+VLOOKUP(A1051,'Reuters data'!$E$3:$F$1048576,2,TRUE)/VLOOKUP(Train_Data!A1051,'Reuters data'!$M$3:$N$1048576,2)</f>
        <v>80.400148203038171</v>
      </c>
      <c r="E1051">
        <f>+VLOOKUP(A1051,'Reuters data'!$E$3:$G$1048576,3,TRUE)</f>
        <v>108.67981651376144</v>
      </c>
      <c r="F1051" s="2">
        <f>+VLOOKUP(A1051,'Reuters data'!$Q$4:$R$1048576,2,TRUE)</f>
        <v>82</v>
      </c>
      <c r="G1051">
        <f>+VLOOKUP(A1051,'Reuters data'!$U$4:$V$1048576,2,TRUE)</f>
        <v>4.49</v>
      </c>
      <c r="H1051">
        <f>+VLOOKUP(A1051,'Reuters data'!$Y$4:$Z$1048576,2,TRUE)</f>
        <v>27.25</v>
      </c>
    </row>
    <row r="1052" spans="1:8" x14ac:dyDescent="0.3">
      <c r="A1052" s="1">
        <f>+'Reuters data'!B1053</f>
        <v>41594</v>
      </c>
      <c r="B1052" s="3">
        <f t="shared" si="16"/>
        <v>11</v>
      </c>
      <c r="C1052">
        <f>+'Reuters data'!C1053</f>
        <v>85.22</v>
      </c>
      <c r="D1052">
        <f>+VLOOKUP(A1052,'Reuters data'!$E$3:$F$1048576,2,TRUE)/VLOOKUP(Train_Data!A1052,'Reuters data'!$M$3:$N$1048576,2)</f>
        <v>80.400148203038171</v>
      </c>
      <c r="E1052">
        <f>+VLOOKUP(A1052,'Reuters data'!$E$3:$G$1048576,3,TRUE)</f>
        <v>108.67981651376144</v>
      </c>
      <c r="F1052" s="2">
        <f>+VLOOKUP(A1052,'Reuters data'!$Q$4:$R$1048576,2,TRUE)</f>
        <v>82</v>
      </c>
      <c r="G1052">
        <f>+VLOOKUP(A1052,'Reuters data'!$U$4:$V$1048576,2,TRUE)</f>
        <v>4.49</v>
      </c>
      <c r="H1052">
        <f>+VLOOKUP(A1052,'Reuters data'!$Y$4:$Z$1048576,2,TRUE)</f>
        <v>27.25</v>
      </c>
    </row>
    <row r="1053" spans="1:8" x14ac:dyDescent="0.3">
      <c r="A1053" s="1">
        <f>+'Reuters data'!B1054</f>
        <v>41595</v>
      </c>
      <c r="B1053" s="3">
        <f t="shared" si="16"/>
        <v>11</v>
      </c>
      <c r="C1053">
        <f>+'Reuters data'!C1054</f>
        <v>85.06</v>
      </c>
      <c r="D1053">
        <f>+VLOOKUP(A1053,'Reuters data'!$E$3:$F$1048576,2,TRUE)/VLOOKUP(Train_Data!A1053,'Reuters data'!$M$3:$N$1048576,2)</f>
        <v>80.400148203038171</v>
      </c>
      <c r="E1053">
        <f>+VLOOKUP(A1053,'Reuters data'!$E$3:$G$1048576,3,TRUE)</f>
        <v>108.67981651376144</v>
      </c>
      <c r="F1053" s="2">
        <f>+VLOOKUP(A1053,'Reuters data'!$Q$4:$R$1048576,2,TRUE)</f>
        <v>82</v>
      </c>
      <c r="G1053">
        <f>+VLOOKUP(A1053,'Reuters data'!$U$4:$V$1048576,2,TRUE)</f>
        <v>4.49</v>
      </c>
      <c r="H1053">
        <f>+VLOOKUP(A1053,'Reuters data'!$Y$4:$Z$1048576,2,TRUE)</f>
        <v>27.25</v>
      </c>
    </row>
    <row r="1054" spans="1:8" x14ac:dyDescent="0.3">
      <c r="A1054" s="1">
        <f>+'Reuters data'!B1055</f>
        <v>41596</v>
      </c>
      <c r="B1054" s="3">
        <f t="shared" si="16"/>
        <v>11</v>
      </c>
      <c r="C1054">
        <f>+'Reuters data'!C1055</f>
        <v>84.8</v>
      </c>
      <c r="D1054">
        <f>+VLOOKUP(A1054,'Reuters data'!$E$3:$F$1048576,2,TRUE)/VLOOKUP(Train_Data!A1054,'Reuters data'!$M$3:$N$1048576,2)</f>
        <v>80.330296971043467</v>
      </c>
      <c r="E1054">
        <f>+VLOOKUP(A1054,'Reuters data'!$E$3:$G$1048576,3,TRUE)</f>
        <v>108.70229357798161</v>
      </c>
      <c r="F1054" s="2">
        <f>+VLOOKUP(A1054,'Reuters data'!$Q$4:$R$1048576,2,TRUE)</f>
        <v>82.5</v>
      </c>
      <c r="G1054">
        <f>+VLOOKUP(A1054,'Reuters data'!$U$4:$V$1048576,2,TRUE)</f>
        <v>4.34</v>
      </c>
      <c r="H1054">
        <f>+VLOOKUP(A1054,'Reuters data'!$Y$4:$Z$1048576,2,TRUE)</f>
        <v>27.95</v>
      </c>
    </row>
    <row r="1055" spans="1:8" x14ac:dyDescent="0.3">
      <c r="A1055" s="1">
        <f>+'Reuters data'!B1056</f>
        <v>41597</v>
      </c>
      <c r="B1055" s="3">
        <f t="shared" si="16"/>
        <v>11</v>
      </c>
      <c r="C1055">
        <f>+'Reuters data'!C1056</f>
        <v>84.52</v>
      </c>
      <c r="D1055">
        <f>+VLOOKUP(A1055,'Reuters data'!$E$3:$F$1048576,2,TRUE)/VLOOKUP(Train_Data!A1055,'Reuters data'!$M$3:$N$1048576,2)</f>
        <v>78.977692421332549</v>
      </c>
      <c r="E1055">
        <f>+VLOOKUP(A1055,'Reuters data'!$E$3:$G$1048576,3,TRUE)</f>
        <v>108.70963302752288</v>
      </c>
      <c r="F1055" s="2">
        <f>+VLOOKUP(A1055,'Reuters data'!$Q$4:$R$1048576,2,TRUE)</f>
        <v>83</v>
      </c>
      <c r="G1055">
        <f>+VLOOKUP(A1055,'Reuters data'!$U$4:$V$1048576,2,TRUE)</f>
        <v>4.42</v>
      </c>
      <c r="H1055">
        <f>+VLOOKUP(A1055,'Reuters data'!$Y$4:$Z$1048576,2,TRUE)</f>
        <v>27.5</v>
      </c>
    </row>
    <row r="1056" spans="1:8" x14ac:dyDescent="0.3">
      <c r="A1056" s="1">
        <f>+'Reuters data'!B1057</f>
        <v>41598</v>
      </c>
      <c r="B1056" s="3">
        <f t="shared" si="16"/>
        <v>11</v>
      </c>
      <c r="C1056">
        <f>+'Reuters data'!C1057</f>
        <v>84.21</v>
      </c>
      <c r="D1056">
        <f>+VLOOKUP(A1056,'Reuters data'!$E$3:$F$1048576,2,TRUE)/VLOOKUP(Train_Data!A1056,'Reuters data'!$M$3:$N$1048576,2)</f>
        <v>80.413752046435476</v>
      </c>
      <c r="E1056">
        <f>+VLOOKUP(A1056,'Reuters data'!$E$3:$G$1048576,3,TRUE)</f>
        <v>108.76385321100912</v>
      </c>
      <c r="F1056" s="2">
        <f>+VLOOKUP(A1056,'Reuters data'!$Q$4:$R$1048576,2,TRUE)</f>
        <v>83.9</v>
      </c>
      <c r="G1056">
        <f>+VLOOKUP(A1056,'Reuters data'!$U$4:$V$1048576,2,TRUE)</f>
        <v>4.49</v>
      </c>
      <c r="H1056">
        <f>+VLOOKUP(A1056,'Reuters data'!$Y$4:$Z$1048576,2,TRUE)</f>
        <v>27.7</v>
      </c>
    </row>
    <row r="1057" spans="1:8" x14ac:dyDescent="0.3">
      <c r="A1057" s="1">
        <f>+'Reuters data'!B1058</f>
        <v>41599</v>
      </c>
      <c r="B1057" s="3">
        <f t="shared" si="16"/>
        <v>11</v>
      </c>
      <c r="C1057">
        <f>+'Reuters data'!C1058</f>
        <v>83.8</v>
      </c>
      <c r="D1057">
        <f>+VLOOKUP(A1057,'Reuters data'!$E$3:$F$1048576,2,TRUE)/VLOOKUP(Train_Data!A1057,'Reuters data'!$M$3:$N$1048576,2)</f>
        <v>81.655663526444613</v>
      </c>
      <c r="E1057">
        <f>+VLOOKUP(A1057,'Reuters data'!$E$3:$G$1048576,3,TRUE)</f>
        <v>108.8479816513761</v>
      </c>
      <c r="F1057" s="2">
        <f>+VLOOKUP(A1057,'Reuters data'!$Q$4:$R$1048576,2,TRUE)</f>
        <v>84.25</v>
      </c>
      <c r="G1057">
        <f>+VLOOKUP(A1057,'Reuters data'!$U$4:$V$1048576,2,TRUE)</f>
        <v>4.41</v>
      </c>
      <c r="H1057">
        <f>+VLOOKUP(A1057,'Reuters data'!$Y$4:$Z$1048576,2,TRUE)</f>
        <v>27.85</v>
      </c>
    </row>
    <row r="1058" spans="1:8" x14ac:dyDescent="0.3">
      <c r="A1058" s="1">
        <f>+'Reuters data'!B1059</f>
        <v>41600</v>
      </c>
      <c r="B1058" s="3">
        <f t="shared" si="16"/>
        <v>11</v>
      </c>
      <c r="C1058">
        <f>+'Reuters data'!C1059</f>
        <v>83.44</v>
      </c>
      <c r="D1058">
        <f>+VLOOKUP(A1058,'Reuters data'!$E$3:$F$1048576,2,TRUE)/VLOOKUP(Train_Data!A1058,'Reuters data'!$M$3:$N$1048576,2)</f>
        <v>81.907360967694359</v>
      </c>
      <c r="E1058">
        <f>+VLOOKUP(A1058,'Reuters data'!$E$3:$G$1048576,3,TRUE)</f>
        <v>108.93871559633024</v>
      </c>
      <c r="F1058" s="2">
        <f>+VLOOKUP(A1058,'Reuters data'!$Q$4:$R$1048576,2,TRUE)</f>
        <v>84.25</v>
      </c>
      <c r="G1058">
        <f>+VLOOKUP(A1058,'Reuters data'!$U$4:$V$1048576,2,TRUE)</f>
        <v>4.43</v>
      </c>
      <c r="H1058">
        <f>+VLOOKUP(A1058,'Reuters data'!$Y$4:$Z$1048576,2,TRUE)</f>
        <v>27.85</v>
      </c>
    </row>
    <row r="1059" spans="1:8" x14ac:dyDescent="0.3">
      <c r="A1059" s="1">
        <f>+'Reuters data'!B1060</f>
        <v>41601</v>
      </c>
      <c r="B1059" s="3">
        <f t="shared" si="16"/>
        <v>11</v>
      </c>
      <c r="C1059">
        <f>+'Reuters data'!C1060</f>
        <v>83.21</v>
      </c>
      <c r="D1059">
        <f>+VLOOKUP(A1059,'Reuters data'!$E$3:$F$1048576,2,TRUE)/VLOOKUP(Train_Data!A1059,'Reuters data'!$M$3:$N$1048576,2)</f>
        <v>81.907360967694359</v>
      </c>
      <c r="E1059">
        <f>+VLOOKUP(A1059,'Reuters data'!$E$3:$G$1048576,3,TRUE)</f>
        <v>108.93871559633024</v>
      </c>
      <c r="F1059" s="2">
        <f>+VLOOKUP(A1059,'Reuters data'!$Q$4:$R$1048576,2,TRUE)</f>
        <v>84.25</v>
      </c>
      <c r="G1059">
        <f>+VLOOKUP(A1059,'Reuters data'!$U$4:$V$1048576,2,TRUE)</f>
        <v>4.43</v>
      </c>
      <c r="H1059">
        <f>+VLOOKUP(A1059,'Reuters data'!$Y$4:$Z$1048576,2,TRUE)</f>
        <v>27.85</v>
      </c>
    </row>
    <row r="1060" spans="1:8" x14ac:dyDescent="0.3">
      <c r="A1060" s="1">
        <f>+'Reuters data'!B1061</f>
        <v>41602</v>
      </c>
      <c r="B1060" s="3">
        <f t="shared" si="16"/>
        <v>11</v>
      </c>
      <c r="C1060">
        <f>+'Reuters data'!C1061</f>
        <v>83.01</v>
      </c>
      <c r="D1060">
        <f>+VLOOKUP(A1060,'Reuters data'!$E$3:$F$1048576,2,TRUE)/VLOOKUP(Train_Data!A1060,'Reuters data'!$M$3:$N$1048576,2)</f>
        <v>81.907360967694359</v>
      </c>
      <c r="E1060">
        <f>+VLOOKUP(A1060,'Reuters data'!$E$3:$G$1048576,3,TRUE)</f>
        <v>108.93871559633024</v>
      </c>
      <c r="F1060" s="2">
        <f>+VLOOKUP(A1060,'Reuters data'!$Q$4:$R$1048576,2,TRUE)</f>
        <v>84.25</v>
      </c>
      <c r="G1060">
        <f>+VLOOKUP(A1060,'Reuters data'!$U$4:$V$1048576,2,TRUE)</f>
        <v>4.43</v>
      </c>
      <c r="H1060">
        <f>+VLOOKUP(A1060,'Reuters data'!$Y$4:$Z$1048576,2,TRUE)</f>
        <v>27.85</v>
      </c>
    </row>
    <row r="1061" spans="1:8" x14ac:dyDescent="0.3">
      <c r="A1061" s="1">
        <f>+'Reuters data'!B1062</f>
        <v>41603</v>
      </c>
      <c r="B1061" s="3">
        <f t="shared" si="16"/>
        <v>11</v>
      </c>
      <c r="C1061">
        <f>+'Reuters data'!C1062</f>
        <v>82.58</v>
      </c>
      <c r="D1061">
        <f>+VLOOKUP(A1061,'Reuters data'!$E$3:$F$1048576,2,TRUE)/VLOOKUP(Train_Data!A1061,'Reuters data'!$M$3:$N$1048576,2)</f>
        <v>82.130965593784694</v>
      </c>
      <c r="E1061">
        <f>+VLOOKUP(A1061,'Reuters data'!$E$3:$G$1048576,3,TRUE)</f>
        <v>109.02807339449538</v>
      </c>
      <c r="F1061" s="2">
        <f>+VLOOKUP(A1061,'Reuters data'!$Q$4:$R$1048576,2,TRUE)</f>
        <v>84.13</v>
      </c>
      <c r="G1061">
        <f>+VLOOKUP(A1061,'Reuters data'!$U$4:$V$1048576,2,TRUE)</f>
        <v>4.4000000000000004</v>
      </c>
      <c r="H1061">
        <f>+VLOOKUP(A1061,'Reuters data'!$Y$4:$Z$1048576,2,TRUE)</f>
        <v>27.88</v>
      </c>
    </row>
    <row r="1062" spans="1:8" x14ac:dyDescent="0.3">
      <c r="A1062" s="1">
        <f>+'Reuters data'!B1063</f>
        <v>41604</v>
      </c>
      <c r="B1062" s="3">
        <f t="shared" si="16"/>
        <v>11</v>
      </c>
      <c r="C1062">
        <f>+'Reuters data'!C1063</f>
        <v>82.04</v>
      </c>
      <c r="D1062">
        <f>+VLOOKUP(A1062,'Reuters data'!$E$3:$F$1048576,2,TRUE)/VLOOKUP(Train_Data!A1062,'Reuters data'!$M$3:$N$1048576,2)</f>
        <v>81.703632746297245</v>
      </c>
      <c r="E1062">
        <f>+VLOOKUP(A1062,'Reuters data'!$E$3:$G$1048576,3,TRUE)</f>
        <v>109.11266055045867</v>
      </c>
      <c r="F1062" s="2">
        <f>+VLOOKUP(A1062,'Reuters data'!$Q$4:$R$1048576,2,TRUE)</f>
        <v>84.7</v>
      </c>
      <c r="G1062">
        <f>+VLOOKUP(A1062,'Reuters data'!$U$4:$V$1048576,2,TRUE)</f>
        <v>4.49</v>
      </c>
      <c r="H1062">
        <f>+VLOOKUP(A1062,'Reuters data'!$Y$4:$Z$1048576,2,TRUE)</f>
        <v>27.85</v>
      </c>
    </row>
    <row r="1063" spans="1:8" x14ac:dyDescent="0.3">
      <c r="A1063" s="1">
        <f>+'Reuters data'!B1064</f>
        <v>41605</v>
      </c>
      <c r="B1063" s="3">
        <f t="shared" si="16"/>
        <v>11</v>
      </c>
      <c r="C1063">
        <f>+'Reuters data'!C1064</f>
        <v>81.47</v>
      </c>
      <c r="D1063">
        <f>+VLOOKUP(A1063,'Reuters data'!$E$3:$F$1048576,2,TRUE)/VLOOKUP(Train_Data!A1063,'Reuters data'!$M$3:$N$1048576,2)</f>
        <v>81.97820002945943</v>
      </c>
      <c r="E1063">
        <f>+VLOOKUP(A1063,'Reuters data'!$E$3:$G$1048576,3,TRUE)</f>
        <v>109.19055045871556</v>
      </c>
      <c r="F1063" s="2">
        <f>+VLOOKUP(A1063,'Reuters data'!$Q$4:$R$1048576,2,TRUE)</f>
        <v>83</v>
      </c>
      <c r="G1063">
        <f>+VLOOKUP(A1063,'Reuters data'!$U$4:$V$1048576,2,TRUE)</f>
        <v>4.47</v>
      </c>
      <c r="H1063">
        <f>+VLOOKUP(A1063,'Reuters data'!$Y$4:$Z$1048576,2,TRUE)</f>
        <v>28.2</v>
      </c>
    </row>
    <row r="1064" spans="1:8" x14ac:dyDescent="0.3">
      <c r="A1064" s="1">
        <f>+'Reuters data'!B1065</f>
        <v>41606</v>
      </c>
      <c r="B1064" s="3">
        <f t="shared" si="16"/>
        <v>11</v>
      </c>
      <c r="C1064">
        <f>+'Reuters data'!C1065</f>
        <v>80.91</v>
      </c>
      <c r="D1064">
        <f>+VLOOKUP(A1064,'Reuters data'!$E$3:$F$1048576,2,TRUE)/VLOOKUP(Train_Data!A1064,'Reuters data'!$M$3:$N$1048576,2)</f>
        <v>81.490738018229933</v>
      </c>
      <c r="E1064">
        <f>+VLOOKUP(A1064,'Reuters data'!$E$3:$G$1048576,3,TRUE)</f>
        <v>109.27036697247704</v>
      </c>
      <c r="F1064" s="2">
        <f>+VLOOKUP(A1064,'Reuters data'!$Q$4:$R$1048576,2,TRUE)</f>
        <v>82.1</v>
      </c>
      <c r="G1064">
        <f>+VLOOKUP(A1064,'Reuters data'!$U$4:$V$1048576,2,TRUE)</f>
        <v>4.43</v>
      </c>
      <c r="H1064">
        <f>+VLOOKUP(A1064,'Reuters data'!$Y$4:$Z$1048576,2,TRUE)</f>
        <v>28.4</v>
      </c>
    </row>
    <row r="1065" spans="1:8" x14ac:dyDescent="0.3">
      <c r="A1065" s="1">
        <f>+'Reuters data'!B1066</f>
        <v>41607</v>
      </c>
      <c r="B1065" s="3">
        <f t="shared" si="16"/>
        <v>11</v>
      </c>
      <c r="C1065">
        <f>+'Reuters data'!C1066</f>
        <v>80.459999999999994</v>
      </c>
      <c r="D1065">
        <f>+VLOOKUP(A1065,'Reuters data'!$E$3:$F$1048576,2,TRUE)/VLOOKUP(Train_Data!A1065,'Reuters data'!$M$3:$N$1048576,2)</f>
        <v>80.719699757156519</v>
      </c>
      <c r="E1065">
        <f>+VLOOKUP(A1065,'Reuters data'!$E$3:$G$1048576,3,TRUE)</f>
        <v>109.33174311926602</v>
      </c>
      <c r="F1065" s="2">
        <f>+VLOOKUP(A1065,'Reuters data'!$Q$4:$R$1048576,2,TRUE)</f>
        <v>83</v>
      </c>
      <c r="G1065">
        <f>+VLOOKUP(A1065,'Reuters data'!$U$4:$V$1048576,2,TRUE)</f>
        <v>4.3600000000000003</v>
      </c>
      <c r="H1065">
        <f>+VLOOKUP(A1065,'Reuters data'!$Y$4:$Z$1048576,2,TRUE)</f>
        <v>28.2</v>
      </c>
    </row>
    <row r="1066" spans="1:8" x14ac:dyDescent="0.3">
      <c r="A1066" s="1">
        <f>+'Reuters data'!B1067</f>
        <v>41608</v>
      </c>
      <c r="B1066" s="3">
        <f t="shared" si="16"/>
        <v>11</v>
      </c>
      <c r="C1066">
        <f>+'Reuters data'!C1067</f>
        <v>80.17</v>
      </c>
      <c r="D1066">
        <f>+VLOOKUP(A1066,'Reuters data'!$E$3:$F$1048576,2,TRUE)/VLOOKUP(Train_Data!A1066,'Reuters data'!$M$3:$N$1048576,2)</f>
        <v>80.719699757156519</v>
      </c>
      <c r="E1066">
        <f>+VLOOKUP(A1066,'Reuters data'!$E$3:$G$1048576,3,TRUE)</f>
        <v>109.33174311926602</v>
      </c>
      <c r="F1066" s="2">
        <f>+VLOOKUP(A1066,'Reuters data'!$Q$4:$R$1048576,2,TRUE)</f>
        <v>83</v>
      </c>
      <c r="G1066">
        <f>+VLOOKUP(A1066,'Reuters data'!$U$4:$V$1048576,2,TRUE)</f>
        <v>4.3600000000000003</v>
      </c>
      <c r="H1066">
        <f>+VLOOKUP(A1066,'Reuters data'!$Y$4:$Z$1048576,2,TRUE)</f>
        <v>28.2</v>
      </c>
    </row>
    <row r="1067" spans="1:8" x14ac:dyDescent="0.3">
      <c r="A1067" s="1">
        <f>+'Reuters data'!B1068</f>
        <v>41609</v>
      </c>
      <c r="B1067" s="3">
        <f t="shared" si="16"/>
        <v>12</v>
      </c>
      <c r="C1067">
        <f>+'Reuters data'!C1068</f>
        <v>79.89</v>
      </c>
      <c r="D1067">
        <f>+VLOOKUP(A1067,'Reuters data'!$E$3:$F$1048576,2,TRUE)/VLOOKUP(Train_Data!A1067,'Reuters data'!$M$3:$N$1048576,2)</f>
        <v>80.719699757156519</v>
      </c>
      <c r="E1067">
        <f>+VLOOKUP(A1067,'Reuters data'!$E$3:$G$1048576,3,TRUE)</f>
        <v>109.33174311926602</v>
      </c>
      <c r="F1067" s="2">
        <f>+VLOOKUP(A1067,'Reuters data'!$Q$4:$R$1048576,2,TRUE)</f>
        <v>83</v>
      </c>
      <c r="G1067">
        <f>+VLOOKUP(A1067,'Reuters data'!$U$4:$V$1048576,2,TRUE)</f>
        <v>4.3600000000000003</v>
      </c>
      <c r="H1067">
        <f>+VLOOKUP(A1067,'Reuters data'!$Y$4:$Z$1048576,2,TRUE)</f>
        <v>28.2</v>
      </c>
    </row>
    <row r="1068" spans="1:8" x14ac:dyDescent="0.3">
      <c r="A1068" s="1">
        <f>+'Reuters data'!B1069</f>
        <v>41610</v>
      </c>
      <c r="B1068" s="3">
        <f t="shared" si="16"/>
        <v>12</v>
      </c>
      <c r="C1068">
        <f>+'Reuters data'!C1069</f>
        <v>79.44</v>
      </c>
      <c r="D1068">
        <f>+VLOOKUP(A1068,'Reuters data'!$E$3:$F$1048576,2,TRUE)/VLOOKUP(Train_Data!A1068,'Reuters data'!$M$3:$N$1048576,2)</f>
        <v>82.311669128508115</v>
      </c>
      <c r="E1068">
        <f>+VLOOKUP(A1068,'Reuters data'!$E$3:$G$1048576,3,TRUE)</f>
        <v>109.40009174311923</v>
      </c>
      <c r="F1068" s="2">
        <f>+VLOOKUP(A1068,'Reuters data'!$Q$4:$R$1048576,2,TRUE)</f>
        <v>81.400000000000006</v>
      </c>
      <c r="G1068">
        <f>+VLOOKUP(A1068,'Reuters data'!$U$4:$V$1048576,2,TRUE)</f>
        <v>4.5</v>
      </c>
      <c r="H1068">
        <f>+VLOOKUP(A1068,'Reuters data'!$Y$4:$Z$1048576,2,TRUE)</f>
        <v>28.55</v>
      </c>
    </row>
    <row r="1069" spans="1:8" x14ac:dyDescent="0.3">
      <c r="A1069" s="1">
        <f>+'Reuters data'!B1070</f>
        <v>41611</v>
      </c>
      <c r="B1069" s="3">
        <f t="shared" si="16"/>
        <v>12</v>
      </c>
      <c r="C1069">
        <f>+'Reuters data'!C1070</f>
        <v>78.92</v>
      </c>
      <c r="D1069">
        <f>+VLOOKUP(A1069,'Reuters data'!$E$3:$F$1048576,2,TRUE)/VLOOKUP(Train_Data!A1069,'Reuters data'!$M$3:$N$1048576,2)</f>
        <v>82.875855471337118</v>
      </c>
      <c r="E1069">
        <f>+VLOOKUP(A1069,'Reuters data'!$E$3:$G$1048576,3,TRUE)</f>
        <v>109.46302752293577</v>
      </c>
      <c r="F1069" s="2">
        <f>+VLOOKUP(A1069,'Reuters data'!$Q$4:$R$1048576,2,TRUE)</f>
        <v>81.400000000000006</v>
      </c>
      <c r="G1069">
        <f>+VLOOKUP(A1069,'Reuters data'!$U$4:$V$1048576,2,TRUE)</f>
        <v>4.4800000000000004</v>
      </c>
      <c r="H1069">
        <f>+VLOOKUP(A1069,'Reuters data'!$Y$4:$Z$1048576,2,TRUE)</f>
        <v>29.15</v>
      </c>
    </row>
    <row r="1070" spans="1:8" x14ac:dyDescent="0.3">
      <c r="A1070" s="1">
        <f>+'Reuters data'!B1071</f>
        <v>41612</v>
      </c>
      <c r="B1070" s="3">
        <f t="shared" si="16"/>
        <v>12</v>
      </c>
      <c r="C1070">
        <f>+'Reuters data'!C1071</f>
        <v>78.37</v>
      </c>
      <c r="D1070">
        <f>+VLOOKUP(A1070,'Reuters data'!$E$3:$F$1048576,2,TRUE)/VLOOKUP(Train_Data!A1070,'Reuters data'!$M$3:$N$1048576,2)</f>
        <v>82.307069815346139</v>
      </c>
      <c r="E1070">
        <f>+VLOOKUP(A1070,'Reuters data'!$E$3:$G$1048576,3,TRUE)</f>
        <v>109.52119266055044</v>
      </c>
      <c r="F1070" s="2">
        <f>+VLOOKUP(A1070,'Reuters data'!$Q$4:$R$1048576,2,TRUE)</f>
        <v>81.23</v>
      </c>
      <c r="G1070">
        <f>+VLOOKUP(A1070,'Reuters data'!$U$4:$V$1048576,2,TRUE)</f>
        <v>4.4800000000000004</v>
      </c>
      <c r="H1070">
        <f>+VLOOKUP(A1070,'Reuters data'!$Y$4:$Z$1048576,2,TRUE)</f>
        <v>28.55</v>
      </c>
    </row>
    <row r="1071" spans="1:8" x14ac:dyDescent="0.3">
      <c r="A1071" s="1">
        <f>+'Reuters data'!B1072</f>
        <v>41613</v>
      </c>
      <c r="B1071" s="3">
        <f t="shared" si="16"/>
        <v>12</v>
      </c>
      <c r="C1071">
        <f>+'Reuters data'!C1072</f>
        <v>77.849999999999994</v>
      </c>
      <c r="D1071">
        <f>+VLOOKUP(A1071,'Reuters data'!$E$3:$F$1048576,2,TRUE)/VLOOKUP(Train_Data!A1071,'Reuters data'!$M$3:$N$1048576,2)</f>
        <v>81.202897490305119</v>
      </c>
      <c r="E1071">
        <f>+VLOOKUP(A1071,'Reuters data'!$E$3:$G$1048576,3,TRUE)</f>
        <v>109.55110091743117</v>
      </c>
      <c r="F1071" s="2">
        <f>+VLOOKUP(A1071,'Reuters data'!$Q$4:$R$1048576,2,TRUE)</f>
        <v>81.400000000000006</v>
      </c>
      <c r="G1071">
        <f>+VLOOKUP(A1071,'Reuters data'!$U$4:$V$1048576,2,TRUE)</f>
        <v>4.6399999999999997</v>
      </c>
      <c r="H1071">
        <f>+VLOOKUP(A1071,'Reuters data'!$Y$4:$Z$1048576,2,TRUE)</f>
        <v>28.5</v>
      </c>
    </row>
    <row r="1072" spans="1:8" x14ac:dyDescent="0.3">
      <c r="A1072" s="1">
        <f>+'Reuters data'!B1073</f>
        <v>41614</v>
      </c>
      <c r="B1072" s="3">
        <f t="shared" si="16"/>
        <v>12</v>
      </c>
      <c r="C1072">
        <f>+'Reuters data'!C1073</f>
        <v>77.34</v>
      </c>
      <c r="D1072">
        <f>+VLOOKUP(A1072,'Reuters data'!$E$3:$F$1048576,2,TRUE)/VLOOKUP(Train_Data!A1072,'Reuters data'!$M$3:$N$1048576,2)</f>
        <v>81.449317667664005</v>
      </c>
      <c r="E1072">
        <f>+VLOOKUP(A1072,'Reuters data'!$E$3:$G$1048576,3,TRUE)</f>
        <v>109.58944954128438</v>
      </c>
      <c r="F1072" s="2">
        <f>+VLOOKUP(A1072,'Reuters data'!$Q$4:$R$1048576,2,TRUE)</f>
        <v>81.95</v>
      </c>
      <c r="G1072">
        <f>+VLOOKUP(A1072,'Reuters data'!$U$4:$V$1048576,2,TRUE)</f>
        <v>4.79</v>
      </c>
      <c r="H1072">
        <f>+VLOOKUP(A1072,'Reuters data'!$Y$4:$Z$1048576,2,TRUE)</f>
        <v>28.4</v>
      </c>
    </row>
    <row r="1073" spans="1:8" x14ac:dyDescent="0.3">
      <c r="A1073" s="1">
        <f>+'Reuters data'!B1074</f>
        <v>41615</v>
      </c>
      <c r="B1073" s="3">
        <f t="shared" si="16"/>
        <v>12</v>
      </c>
      <c r="C1073">
        <f>+'Reuters data'!C1074</f>
        <v>76.95</v>
      </c>
      <c r="D1073">
        <f>+VLOOKUP(A1073,'Reuters data'!$E$3:$F$1048576,2,TRUE)/VLOOKUP(Train_Data!A1073,'Reuters data'!$M$3:$N$1048576,2)</f>
        <v>81.449317667664005</v>
      </c>
      <c r="E1073">
        <f>+VLOOKUP(A1073,'Reuters data'!$E$3:$G$1048576,3,TRUE)</f>
        <v>109.58944954128438</v>
      </c>
      <c r="F1073" s="2">
        <f>+VLOOKUP(A1073,'Reuters data'!$Q$4:$R$1048576,2,TRUE)</f>
        <v>81.95</v>
      </c>
      <c r="G1073">
        <f>+VLOOKUP(A1073,'Reuters data'!$U$4:$V$1048576,2,TRUE)</f>
        <v>4.79</v>
      </c>
      <c r="H1073">
        <f>+VLOOKUP(A1073,'Reuters data'!$Y$4:$Z$1048576,2,TRUE)</f>
        <v>28.4</v>
      </c>
    </row>
    <row r="1074" spans="1:8" x14ac:dyDescent="0.3">
      <c r="A1074" s="1">
        <f>+'Reuters data'!B1075</f>
        <v>41616</v>
      </c>
      <c r="B1074" s="3">
        <f t="shared" si="16"/>
        <v>12</v>
      </c>
      <c r="C1074">
        <f>+'Reuters data'!C1075</f>
        <v>76.650000000000006</v>
      </c>
      <c r="D1074">
        <f>+VLOOKUP(A1074,'Reuters data'!$E$3:$F$1048576,2,TRUE)/VLOOKUP(Train_Data!A1074,'Reuters data'!$M$3:$N$1048576,2)</f>
        <v>81.449317667664005</v>
      </c>
      <c r="E1074">
        <f>+VLOOKUP(A1074,'Reuters data'!$E$3:$G$1048576,3,TRUE)</f>
        <v>109.58944954128438</v>
      </c>
      <c r="F1074" s="2">
        <f>+VLOOKUP(A1074,'Reuters data'!$Q$4:$R$1048576,2,TRUE)</f>
        <v>81.95</v>
      </c>
      <c r="G1074">
        <f>+VLOOKUP(A1074,'Reuters data'!$U$4:$V$1048576,2,TRUE)</f>
        <v>4.79</v>
      </c>
      <c r="H1074">
        <f>+VLOOKUP(A1074,'Reuters data'!$Y$4:$Z$1048576,2,TRUE)</f>
        <v>28.4</v>
      </c>
    </row>
    <row r="1075" spans="1:8" x14ac:dyDescent="0.3">
      <c r="A1075" s="1">
        <f>+'Reuters data'!B1076</f>
        <v>41617</v>
      </c>
      <c r="B1075" s="3">
        <f t="shared" si="16"/>
        <v>12</v>
      </c>
      <c r="C1075">
        <f>+'Reuters data'!C1076</f>
        <v>76.180000000000007</v>
      </c>
      <c r="D1075">
        <f>+VLOOKUP(A1075,'Reuters data'!$E$3:$F$1048576,2,TRUE)/VLOOKUP(Train_Data!A1075,'Reuters data'!$M$3:$N$1048576,2)</f>
        <v>79.631651743466549</v>
      </c>
      <c r="E1075">
        <f>+VLOOKUP(A1075,'Reuters data'!$E$3:$G$1048576,3,TRUE)</f>
        <v>109.60394495412842</v>
      </c>
      <c r="F1075" s="2">
        <f>+VLOOKUP(A1075,'Reuters data'!$Q$4:$R$1048576,2,TRUE)</f>
        <v>81.400000000000006</v>
      </c>
      <c r="G1075">
        <f>+VLOOKUP(A1075,'Reuters data'!$U$4:$V$1048576,2,TRUE)</f>
        <v>4.9000000000000004</v>
      </c>
      <c r="H1075">
        <f>+VLOOKUP(A1075,'Reuters data'!$Y$4:$Z$1048576,2,TRUE)</f>
        <v>27.65</v>
      </c>
    </row>
    <row r="1076" spans="1:8" x14ac:dyDescent="0.3">
      <c r="A1076" s="1">
        <f>+'Reuters data'!B1077</f>
        <v>41618</v>
      </c>
      <c r="B1076" s="3">
        <f t="shared" si="16"/>
        <v>12</v>
      </c>
      <c r="C1076">
        <f>+'Reuters data'!C1077</f>
        <v>75.709999999999994</v>
      </c>
      <c r="D1076">
        <f>+VLOOKUP(A1076,'Reuters data'!$E$3:$F$1048576,2,TRUE)/VLOOKUP(Train_Data!A1076,'Reuters data'!$M$3:$N$1048576,2)</f>
        <v>79.49705647212734</v>
      </c>
      <c r="E1076">
        <f>+VLOOKUP(A1076,'Reuters data'!$E$3:$G$1048576,3,TRUE)</f>
        <v>109.61192660550458</v>
      </c>
      <c r="F1076" s="2">
        <f>+VLOOKUP(A1076,'Reuters data'!$Q$4:$R$1048576,2,TRUE)</f>
        <v>83.15</v>
      </c>
      <c r="G1076">
        <f>+VLOOKUP(A1076,'Reuters data'!$U$4:$V$1048576,2,TRUE)</f>
        <v>5.0199999999999996</v>
      </c>
      <c r="H1076">
        <f>+VLOOKUP(A1076,'Reuters data'!$Y$4:$Z$1048576,2,TRUE)</f>
        <v>27.7</v>
      </c>
    </row>
    <row r="1077" spans="1:8" x14ac:dyDescent="0.3">
      <c r="A1077" s="1">
        <f>+'Reuters data'!B1078</f>
        <v>41619</v>
      </c>
      <c r="B1077" s="3">
        <f t="shared" si="16"/>
        <v>12</v>
      </c>
      <c r="C1077">
        <f>+'Reuters data'!C1078</f>
        <v>75.2</v>
      </c>
      <c r="D1077">
        <f>+VLOOKUP(A1077,'Reuters data'!$E$3:$F$1048576,2,TRUE)/VLOOKUP(Train_Data!A1077,'Reuters data'!$M$3:$N$1048576,2)</f>
        <v>79.579252811026478</v>
      </c>
      <c r="E1077">
        <f>+VLOOKUP(A1077,'Reuters data'!$E$3:$G$1048576,3,TRUE)</f>
        <v>109.63</v>
      </c>
      <c r="F1077" s="2">
        <f>+VLOOKUP(A1077,'Reuters data'!$Q$4:$R$1048576,2,TRUE)</f>
        <v>83.73</v>
      </c>
      <c r="G1077">
        <f>+VLOOKUP(A1077,'Reuters data'!$U$4:$V$1048576,2,TRUE)</f>
        <v>4.88</v>
      </c>
      <c r="H1077">
        <f>+VLOOKUP(A1077,'Reuters data'!$Y$4:$Z$1048576,2,TRUE)</f>
        <v>27.55</v>
      </c>
    </row>
    <row r="1078" spans="1:8" x14ac:dyDescent="0.3">
      <c r="A1078" s="1">
        <f>+'Reuters data'!B1079</f>
        <v>41620</v>
      </c>
      <c r="B1078" s="3">
        <f t="shared" si="16"/>
        <v>12</v>
      </c>
      <c r="C1078">
        <f>+'Reuters data'!C1079</f>
        <v>74.67</v>
      </c>
      <c r="D1078">
        <f>+VLOOKUP(A1078,'Reuters data'!$E$3:$F$1048576,2,TRUE)/VLOOKUP(Train_Data!A1078,'Reuters data'!$M$3:$N$1048576,2)</f>
        <v>79.009742620328637</v>
      </c>
      <c r="E1078">
        <f>+VLOOKUP(A1078,'Reuters data'!$E$3:$G$1048576,3,TRUE)</f>
        <v>109.62871559633027</v>
      </c>
      <c r="F1078" s="2">
        <f>+VLOOKUP(A1078,'Reuters data'!$Q$4:$R$1048576,2,TRUE)</f>
        <v>85.25</v>
      </c>
      <c r="G1078">
        <f>+VLOOKUP(A1078,'Reuters data'!$U$4:$V$1048576,2,TRUE)</f>
        <v>4.9000000000000004</v>
      </c>
      <c r="H1078">
        <f>+VLOOKUP(A1078,'Reuters data'!$Y$4:$Z$1048576,2,TRUE)</f>
        <v>27.38</v>
      </c>
    </row>
    <row r="1079" spans="1:8" x14ac:dyDescent="0.3">
      <c r="A1079" s="1">
        <f>+'Reuters data'!B1080</f>
        <v>41621</v>
      </c>
      <c r="B1079" s="3">
        <f t="shared" si="16"/>
        <v>12</v>
      </c>
      <c r="C1079">
        <f>+'Reuters data'!C1080</f>
        <v>74.150000000000006</v>
      </c>
      <c r="D1079">
        <f>+VLOOKUP(A1079,'Reuters data'!$E$3:$F$1048576,2,TRUE)/VLOOKUP(Train_Data!A1079,'Reuters data'!$M$3:$N$1048576,2)</f>
        <v>79.200931518812311</v>
      </c>
      <c r="E1079">
        <f>+VLOOKUP(A1079,'Reuters data'!$E$3:$G$1048576,3,TRUE)</f>
        <v>109.62633027522935</v>
      </c>
      <c r="F1079" s="2">
        <f>+VLOOKUP(A1079,'Reuters data'!$Q$4:$R$1048576,2,TRUE)</f>
        <v>85</v>
      </c>
      <c r="G1079">
        <f>+VLOOKUP(A1079,'Reuters data'!$U$4:$V$1048576,2,TRUE)</f>
        <v>4.8</v>
      </c>
      <c r="H1079">
        <f>+VLOOKUP(A1079,'Reuters data'!$Y$4:$Z$1048576,2,TRUE)</f>
        <v>27.15</v>
      </c>
    </row>
    <row r="1080" spans="1:8" x14ac:dyDescent="0.3">
      <c r="A1080" s="1">
        <f>+'Reuters data'!B1081</f>
        <v>41622</v>
      </c>
      <c r="B1080" s="3">
        <f t="shared" si="16"/>
        <v>12</v>
      </c>
      <c r="C1080">
        <f>+'Reuters data'!C1081</f>
        <v>73.819999999999993</v>
      </c>
      <c r="D1080">
        <f>+VLOOKUP(A1080,'Reuters data'!$E$3:$F$1048576,2,TRUE)/VLOOKUP(Train_Data!A1080,'Reuters data'!$M$3:$N$1048576,2)</f>
        <v>79.200931518812311</v>
      </c>
      <c r="E1080">
        <f>+VLOOKUP(A1080,'Reuters data'!$E$3:$G$1048576,3,TRUE)</f>
        <v>109.62633027522935</v>
      </c>
      <c r="F1080" s="2">
        <f>+VLOOKUP(A1080,'Reuters data'!$Q$4:$R$1048576,2,TRUE)</f>
        <v>85</v>
      </c>
      <c r="G1080">
        <f>+VLOOKUP(A1080,'Reuters data'!$U$4:$V$1048576,2,TRUE)</f>
        <v>4.8</v>
      </c>
      <c r="H1080">
        <f>+VLOOKUP(A1080,'Reuters data'!$Y$4:$Z$1048576,2,TRUE)</f>
        <v>27.15</v>
      </c>
    </row>
    <row r="1081" spans="1:8" x14ac:dyDescent="0.3">
      <c r="A1081" s="1">
        <f>+'Reuters data'!B1082</f>
        <v>41623</v>
      </c>
      <c r="B1081" s="3">
        <f t="shared" si="16"/>
        <v>12</v>
      </c>
      <c r="C1081">
        <f>+'Reuters data'!C1082</f>
        <v>73.56</v>
      </c>
      <c r="D1081">
        <f>+VLOOKUP(A1081,'Reuters data'!$E$3:$F$1048576,2,TRUE)/VLOOKUP(Train_Data!A1081,'Reuters data'!$M$3:$N$1048576,2)</f>
        <v>79.200931518812311</v>
      </c>
      <c r="E1081">
        <f>+VLOOKUP(A1081,'Reuters data'!$E$3:$G$1048576,3,TRUE)</f>
        <v>109.62633027522935</v>
      </c>
      <c r="F1081" s="2">
        <f>+VLOOKUP(A1081,'Reuters data'!$Q$4:$R$1048576,2,TRUE)</f>
        <v>85</v>
      </c>
      <c r="G1081">
        <f>+VLOOKUP(A1081,'Reuters data'!$U$4:$V$1048576,2,TRUE)</f>
        <v>4.8</v>
      </c>
      <c r="H1081">
        <f>+VLOOKUP(A1081,'Reuters data'!$Y$4:$Z$1048576,2,TRUE)</f>
        <v>27.15</v>
      </c>
    </row>
    <row r="1082" spans="1:8" x14ac:dyDescent="0.3">
      <c r="A1082" s="1">
        <f>+'Reuters data'!B1083</f>
        <v>41624</v>
      </c>
      <c r="B1082" s="3">
        <f t="shared" si="16"/>
        <v>12</v>
      </c>
      <c r="C1082">
        <f>+'Reuters data'!C1083</f>
        <v>73.19</v>
      </c>
      <c r="D1082">
        <f>+VLOOKUP(A1082,'Reuters data'!$E$3:$F$1048576,2,TRUE)/VLOOKUP(Train_Data!A1082,'Reuters data'!$M$3:$N$1048576,2)</f>
        <v>80.283430232558146</v>
      </c>
      <c r="E1082">
        <f>+VLOOKUP(A1082,'Reuters data'!$E$3:$G$1048576,3,TRUE)</f>
        <v>109.63614678899081</v>
      </c>
      <c r="F1082" s="2">
        <f>+VLOOKUP(A1082,'Reuters data'!$Q$4:$R$1048576,2,TRUE)</f>
        <v>84.5</v>
      </c>
      <c r="G1082">
        <f>+VLOOKUP(A1082,'Reuters data'!$U$4:$V$1048576,2,TRUE)</f>
        <v>4.67</v>
      </c>
      <c r="H1082">
        <f>+VLOOKUP(A1082,'Reuters data'!$Y$4:$Z$1048576,2,TRUE)</f>
        <v>27.55</v>
      </c>
    </row>
    <row r="1083" spans="1:8" x14ac:dyDescent="0.3">
      <c r="A1083" s="1">
        <f>+'Reuters data'!B1084</f>
        <v>41625</v>
      </c>
      <c r="B1083" s="3">
        <f t="shared" si="16"/>
        <v>12</v>
      </c>
      <c r="C1083">
        <f>+'Reuters data'!C1084</f>
        <v>72.739999999999995</v>
      </c>
      <c r="D1083">
        <f>+VLOOKUP(A1083,'Reuters data'!$E$3:$F$1048576,2,TRUE)/VLOOKUP(Train_Data!A1083,'Reuters data'!$M$3:$N$1048576,2)</f>
        <v>78.77379049832922</v>
      </c>
      <c r="E1083">
        <f>+VLOOKUP(A1083,'Reuters data'!$E$3:$G$1048576,3,TRUE)</f>
        <v>109.63458715596329</v>
      </c>
      <c r="F1083" s="2">
        <f>+VLOOKUP(A1083,'Reuters data'!$Q$4:$R$1048576,2,TRUE)</f>
        <v>85.25</v>
      </c>
      <c r="G1083">
        <f>+VLOOKUP(A1083,'Reuters data'!$U$4:$V$1048576,2,TRUE)</f>
        <v>4.8899999999999997</v>
      </c>
      <c r="H1083">
        <f>+VLOOKUP(A1083,'Reuters data'!$Y$4:$Z$1048576,2,TRUE)</f>
        <v>27.75</v>
      </c>
    </row>
    <row r="1084" spans="1:8" x14ac:dyDescent="0.3">
      <c r="A1084" s="1">
        <f>+'Reuters data'!B1085</f>
        <v>41626</v>
      </c>
      <c r="B1084" s="3">
        <f t="shared" si="16"/>
        <v>12</v>
      </c>
      <c r="C1084">
        <f>+'Reuters data'!C1085</f>
        <v>72.31</v>
      </c>
      <c r="D1084">
        <f>+VLOOKUP(A1084,'Reuters data'!$E$3:$F$1048576,2,TRUE)/VLOOKUP(Train_Data!A1084,'Reuters data'!$M$3:$N$1048576,2)</f>
        <v>80.121318424322141</v>
      </c>
      <c r="E1084">
        <f>+VLOOKUP(A1084,'Reuters data'!$E$3:$G$1048576,3,TRUE)</f>
        <v>109.64311926605501</v>
      </c>
      <c r="F1084" s="2">
        <f>+VLOOKUP(A1084,'Reuters data'!$Q$4:$R$1048576,2,TRUE)</f>
        <v>83.75</v>
      </c>
      <c r="G1084">
        <f>+VLOOKUP(A1084,'Reuters data'!$U$4:$V$1048576,2,TRUE)</f>
        <v>4.87</v>
      </c>
      <c r="H1084">
        <f>+VLOOKUP(A1084,'Reuters data'!$Y$4:$Z$1048576,2,TRUE)</f>
        <v>27.3</v>
      </c>
    </row>
    <row r="1085" spans="1:8" x14ac:dyDescent="0.3">
      <c r="A1085" s="1">
        <f>+'Reuters data'!B1086</f>
        <v>41627</v>
      </c>
      <c r="B1085" s="3">
        <f t="shared" si="16"/>
        <v>12</v>
      </c>
      <c r="C1085">
        <f>+'Reuters data'!C1086</f>
        <v>71.92</v>
      </c>
      <c r="D1085">
        <f>+VLOOKUP(A1085,'Reuters data'!$E$3:$F$1048576,2,TRUE)/VLOOKUP(Train_Data!A1085,'Reuters data'!$M$3:$N$1048576,2)</f>
        <v>80.727565510174202</v>
      </c>
      <c r="E1085">
        <f>+VLOOKUP(A1085,'Reuters data'!$E$3:$G$1048576,3,TRUE)</f>
        <v>109.66348623853209</v>
      </c>
      <c r="F1085" s="2">
        <f>+VLOOKUP(A1085,'Reuters data'!$Q$4:$R$1048576,2,TRUE)</f>
        <v>82.85</v>
      </c>
      <c r="G1085">
        <f>+VLOOKUP(A1085,'Reuters data'!$U$4:$V$1048576,2,TRUE)</f>
        <v>4.93</v>
      </c>
      <c r="H1085">
        <f>+VLOOKUP(A1085,'Reuters data'!$Y$4:$Z$1048576,2,TRUE)</f>
        <v>27.78</v>
      </c>
    </row>
    <row r="1086" spans="1:8" x14ac:dyDescent="0.3">
      <c r="A1086" s="1">
        <f>+'Reuters data'!B1087</f>
        <v>41628</v>
      </c>
      <c r="B1086" s="3">
        <f t="shared" si="16"/>
        <v>12</v>
      </c>
      <c r="C1086">
        <f>+'Reuters data'!C1087</f>
        <v>71.540000000000006</v>
      </c>
      <c r="D1086">
        <f>+VLOOKUP(A1086,'Reuters data'!$E$3:$F$1048576,2,TRUE)/VLOOKUP(Train_Data!A1086,'Reuters data'!$M$3:$N$1048576,2)</f>
        <v>81.757003876819539</v>
      </c>
      <c r="E1086">
        <f>+VLOOKUP(A1086,'Reuters data'!$E$3:$G$1048576,3,TRUE)</f>
        <v>109.69669724770641</v>
      </c>
      <c r="F1086" s="2">
        <f>+VLOOKUP(A1086,'Reuters data'!$Q$4:$R$1048576,2,TRUE)</f>
        <v>82</v>
      </c>
      <c r="G1086">
        <f>+VLOOKUP(A1086,'Reuters data'!$U$4:$V$1048576,2,TRUE)</f>
        <v>4.75</v>
      </c>
      <c r="H1086">
        <f>+VLOOKUP(A1086,'Reuters data'!$Y$4:$Z$1048576,2,TRUE)</f>
        <v>27.45</v>
      </c>
    </row>
    <row r="1087" spans="1:8" x14ac:dyDescent="0.3">
      <c r="A1087" s="1">
        <f>+'Reuters data'!B1088</f>
        <v>41629</v>
      </c>
      <c r="B1087" s="3">
        <f t="shared" si="16"/>
        <v>12</v>
      </c>
      <c r="C1087">
        <f>+'Reuters data'!C1088</f>
        <v>71.31</v>
      </c>
      <c r="D1087">
        <f>+VLOOKUP(A1087,'Reuters data'!$E$3:$F$1048576,2,TRUE)/VLOOKUP(Train_Data!A1087,'Reuters data'!$M$3:$N$1048576,2)</f>
        <v>81.757003876819539</v>
      </c>
      <c r="E1087">
        <f>+VLOOKUP(A1087,'Reuters data'!$E$3:$G$1048576,3,TRUE)</f>
        <v>109.69669724770641</v>
      </c>
      <c r="F1087" s="2">
        <f>+VLOOKUP(A1087,'Reuters data'!$Q$4:$R$1048576,2,TRUE)</f>
        <v>82</v>
      </c>
      <c r="G1087">
        <f>+VLOOKUP(A1087,'Reuters data'!$U$4:$V$1048576,2,TRUE)</f>
        <v>4.75</v>
      </c>
      <c r="H1087">
        <f>+VLOOKUP(A1087,'Reuters data'!$Y$4:$Z$1048576,2,TRUE)</f>
        <v>27.45</v>
      </c>
    </row>
    <row r="1088" spans="1:8" x14ac:dyDescent="0.3">
      <c r="A1088" s="1">
        <f>+'Reuters data'!B1089</f>
        <v>41630</v>
      </c>
      <c r="B1088" s="3">
        <f t="shared" si="16"/>
        <v>12</v>
      </c>
      <c r="C1088">
        <f>+'Reuters data'!C1089</f>
        <v>71.14</v>
      </c>
      <c r="D1088">
        <f>+VLOOKUP(A1088,'Reuters data'!$E$3:$F$1048576,2,TRUE)/VLOOKUP(Train_Data!A1088,'Reuters data'!$M$3:$N$1048576,2)</f>
        <v>81.757003876819539</v>
      </c>
      <c r="E1088">
        <f>+VLOOKUP(A1088,'Reuters data'!$E$3:$G$1048576,3,TRUE)</f>
        <v>109.69669724770641</v>
      </c>
      <c r="F1088" s="2">
        <f>+VLOOKUP(A1088,'Reuters data'!$Q$4:$R$1048576,2,TRUE)</f>
        <v>82</v>
      </c>
      <c r="G1088">
        <f>+VLOOKUP(A1088,'Reuters data'!$U$4:$V$1048576,2,TRUE)</f>
        <v>4.75</v>
      </c>
      <c r="H1088">
        <f>+VLOOKUP(A1088,'Reuters data'!$Y$4:$Z$1048576,2,TRUE)</f>
        <v>27.45</v>
      </c>
    </row>
    <row r="1089" spans="1:8" x14ac:dyDescent="0.3">
      <c r="A1089" s="1">
        <f>+'Reuters data'!B1090</f>
        <v>41631</v>
      </c>
      <c r="B1089" s="3">
        <f t="shared" si="16"/>
        <v>12</v>
      </c>
      <c r="C1089">
        <f>+'Reuters data'!C1090</f>
        <v>70.959999999999994</v>
      </c>
      <c r="D1089">
        <f>+VLOOKUP(A1089,'Reuters data'!$E$3:$F$1048576,2,TRUE)/VLOOKUP(Train_Data!A1089,'Reuters data'!$M$3:$N$1048576,2)</f>
        <v>81.460387002555677</v>
      </c>
      <c r="E1089">
        <f>+VLOOKUP(A1089,'Reuters data'!$E$3:$G$1048576,3,TRUE)</f>
        <v>109.72550458715594</v>
      </c>
      <c r="F1089" s="2">
        <f>+VLOOKUP(A1089,'Reuters data'!$Q$4:$R$1048576,2,TRUE)</f>
        <v>83.75</v>
      </c>
      <c r="G1089">
        <f>+VLOOKUP(A1089,'Reuters data'!$U$4:$V$1048576,2,TRUE)</f>
        <v>4.78</v>
      </c>
      <c r="H1089">
        <f>+VLOOKUP(A1089,'Reuters data'!$Y$4:$Z$1048576,2,TRUE)</f>
        <v>27.35</v>
      </c>
    </row>
    <row r="1090" spans="1:8" x14ac:dyDescent="0.3">
      <c r="A1090" s="1">
        <f>+'Reuters data'!B1091</f>
        <v>41632</v>
      </c>
      <c r="B1090" s="3">
        <f t="shared" si="16"/>
        <v>12</v>
      </c>
      <c r="C1090">
        <f>+'Reuters data'!C1091</f>
        <v>70.86</v>
      </c>
      <c r="D1090">
        <f>+VLOOKUP(A1090,'Reuters data'!$E$3:$F$1048576,2,TRUE)/VLOOKUP(Train_Data!A1090,'Reuters data'!$M$3:$N$1048576,2)</f>
        <v>81.786288554304932</v>
      </c>
      <c r="E1090">
        <f>+VLOOKUP(A1090,'Reuters data'!$E$3:$G$1048576,3,TRUE)</f>
        <v>109.76871559633025</v>
      </c>
      <c r="F1090" s="2">
        <f>+VLOOKUP(A1090,'Reuters data'!$Q$4:$R$1048576,2,TRUE)</f>
        <v>83.75</v>
      </c>
      <c r="G1090">
        <f>+VLOOKUP(A1090,'Reuters data'!$U$4:$V$1048576,2,TRUE)</f>
        <v>4.91</v>
      </c>
      <c r="H1090">
        <f>+VLOOKUP(A1090,'Reuters data'!$Y$4:$Z$1048576,2,TRUE)</f>
        <v>27.9</v>
      </c>
    </row>
    <row r="1091" spans="1:8" x14ac:dyDescent="0.3">
      <c r="A1091" s="1">
        <f>+'Reuters data'!B1092</f>
        <v>41633</v>
      </c>
      <c r="B1091" s="3">
        <f t="shared" si="16"/>
        <v>12</v>
      </c>
      <c r="C1091">
        <f>+'Reuters data'!C1092</f>
        <v>70.83</v>
      </c>
      <c r="D1091">
        <f>+VLOOKUP(A1091,'Reuters data'!$E$3:$F$1048576,2,TRUE)/VLOOKUP(Train_Data!A1091,'Reuters data'!$M$3:$N$1048576,2)</f>
        <v>81.810206170492776</v>
      </c>
      <c r="E1091">
        <f>+VLOOKUP(A1091,'Reuters data'!$E$3:$G$1048576,3,TRUE)</f>
        <v>109.76871559633025</v>
      </c>
      <c r="F1091" s="2">
        <f>+VLOOKUP(A1091,'Reuters data'!$Q$4:$R$1048576,2,TRUE)</f>
        <v>83.75</v>
      </c>
      <c r="G1091">
        <f>+VLOOKUP(A1091,'Reuters data'!$U$4:$V$1048576,2,TRUE)</f>
        <v>4.91</v>
      </c>
      <c r="H1091">
        <f>+VLOOKUP(A1091,'Reuters data'!$Y$4:$Z$1048576,2,TRUE)</f>
        <v>27.9</v>
      </c>
    </row>
    <row r="1092" spans="1:8" x14ac:dyDescent="0.3">
      <c r="A1092" s="1">
        <f>+'Reuters data'!B1093</f>
        <v>41634</v>
      </c>
      <c r="B1092" s="3">
        <f t="shared" ref="B1092:B1155" si="17">+MONTH(A1092)</f>
        <v>12</v>
      </c>
      <c r="C1092">
        <f>+'Reuters data'!C1093</f>
        <v>70.760000000000005</v>
      </c>
      <c r="D1092">
        <f>+VLOOKUP(A1092,'Reuters data'!$E$3:$F$1048576,2,TRUE)/VLOOKUP(Train_Data!A1092,'Reuters data'!$M$3:$N$1048576,2)</f>
        <v>81.790957563362795</v>
      </c>
      <c r="E1092">
        <f>+VLOOKUP(A1092,'Reuters data'!$E$3:$G$1048576,3,TRUE)</f>
        <v>109.80844036697245</v>
      </c>
      <c r="F1092" s="2">
        <f>+VLOOKUP(A1092,'Reuters data'!$Q$4:$R$1048576,2,TRUE)</f>
        <v>83.75</v>
      </c>
      <c r="G1092">
        <f>+VLOOKUP(A1092,'Reuters data'!$U$4:$V$1048576,2,TRUE)</f>
        <v>4.91</v>
      </c>
      <c r="H1092">
        <f>+VLOOKUP(A1092,'Reuters data'!$Y$4:$Z$1048576,2,TRUE)</f>
        <v>27.9</v>
      </c>
    </row>
    <row r="1093" spans="1:8" x14ac:dyDescent="0.3">
      <c r="A1093" s="1">
        <f>+'Reuters data'!B1094</f>
        <v>41635</v>
      </c>
      <c r="B1093" s="3">
        <f t="shared" si="17"/>
        <v>12</v>
      </c>
      <c r="C1093">
        <f>+'Reuters data'!C1094</f>
        <v>70.66</v>
      </c>
      <c r="D1093">
        <f>+VLOOKUP(A1093,'Reuters data'!$E$3:$F$1048576,2,TRUE)/VLOOKUP(Train_Data!A1093,'Reuters data'!$M$3:$N$1048576,2)</f>
        <v>81.638890910414091</v>
      </c>
      <c r="E1093">
        <f>+VLOOKUP(A1093,'Reuters data'!$E$3:$G$1048576,3,TRUE)</f>
        <v>109.85440366972475</v>
      </c>
      <c r="F1093" s="2">
        <f>+VLOOKUP(A1093,'Reuters data'!$Q$4:$R$1048576,2,TRUE)</f>
        <v>81.91</v>
      </c>
      <c r="G1093">
        <f>+VLOOKUP(A1093,'Reuters data'!$U$4:$V$1048576,2,TRUE)</f>
        <v>4.92</v>
      </c>
      <c r="H1093">
        <f>+VLOOKUP(A1093,'Reuters data'!$Y$4:$Z$1048576,2,TRUE)</f>
        <v>27.5</v>
      </c>
    </row>
    <row r="1094" spans="1:8" x14ac:dyDescent="0.3">
      <c r="A1094" s="1">
        <f>+'Reuters data'!B1095</f>
        <v>41636</v>
      </c>
      <c r="B1094" s="3">
        <f t="shared" si="17"/>
        <v>12</v>
      </c>
      <c r="C1094">
        <f>+'Reuters data'!C1095</f>
        <v>70.569999999999993</v>
      </c>
      <c r="D1094">
        <f>+VLOOKUP(A1094,'Reuters data'!$E$3:$F$1048576,2,TRUE)/VLOOKUP(Train_Data!A1094,'Reuters data'!$M$3:$N$1048576,2)</f>
        <v>81.638890910414091</v>
      </c>
      <c r="E1094">
        <f>+VLOOKUP(A1094,'Reuters data'!$E$3:$G$1048576,3,TRUE)</f>
        <v>109.85440366972475</v>
      </c>
      <c r="F1094" s="2">
        <f>+VLOOKUP(A1094,'Reuters data'!$Q$4:$R$1048576,2,TRUE)</f>
        <v>81.91</v>
      </c>
      <c r="G1094">
        <f>+VLOOKUP(A1094,'Reuters data'!$U$4:$V$1048576,2,TRUE)</f>
        <v>4.92</v>
      </c>
      <c r="H1094">
        <f>+VLOOKUP(A1094,'Reuters data'!$Y$4:$Z$1048576,2,TRUE)</f>
        <v>27.5</v>
      </c>
    </row>
    <row r="1095" spans="1:8" x14ac:dyDescent="0.3">
      <c r="A1095" s="1">
        <f>+'Reuters data'!B1096</f>
        <v>41637</v>
      </c>
      <c r="B1095" s="3">
        <f t="shared" si="17"/>
        <v>12</v>
      </c>
      <c r="C1095">
        <f>+'Reuters data'!C1096</f>
        <v>70.459999999999994</v>
      </c>
      <c r="D1095">
        <f>+VLOOKUP(A1095,'Reuters data'!$E$3:$F$1048576,2,TRUE)/VLOOKUP(Train_Data!A1095,'Reuters data'!$M$3:$N$1048576,2)</f>
        <v>81.638890910414091</v>
      </c>
      <c r="E1095">
        <f>+VLOOKUP(A1095,'Reuters data'!$E$3:$G$1048576,3,TRUE)</f>
        <v>109.85440366972475</v>
      </c>
      <c r="F1095" s="2">
        <f>+VLOOKUP(A1095,'Reuters data'!$Q$4:$R$1048576,2,TRUE)</f>
        <v>81.91</v>
      </c>
      <c r="G1095">
        <f>+VLOOKUP(A1095,'Reuters data'!$U$4:$V$1048576,2,TRUE)</f>
        <v>4.92</v>
      </c>
      <c r="H1095">
        <f>+VLOOKUP(A1095,'Reuters data'!$Y$4:$Z$1048576,2,TRUE)</f>
        <v>27.5</v>
      </c>
    </row>
    <row r="1096" spans="1:8" x14ac:dyDescent="0.3">
      <c r="A1096" s="1">
        <f>+'Reuters data'!B1097</f>
        <v>41638</v>
      </c>
      <c r="B1096" s="3">
        <f t="shared" si="17"/>
        <v>12</v>
      </c>
      <c r="C1096">
        <f>+'Reuters data'!C1097</f>
        <v>70.400000000000006</v>
      </c>
      <c r="D1096">
        <f>+VLOOKUP(A1096,'Reuters data'!$E$3:$F$1048576,2,TRUE)/VLOOKUP(Train_Data!A1096,'Reuters data'!$M$3:$N$1048576,2)</f>
        <v>80.569441425777001</v>
      </c>
      <c r="E1096">
        <f>+VLOOKUP(A1096,'Reuters data'!$E$3:$G$1048576,3,TRUE)</f>
        <v>109.88889908256878</v>
      </c>
      <c r="F1096" s="2">
        <f>+VLOOKUP(A1096,'Reuters data'!$Q$4:$R$1048576,2,TRUE)</f>
        <v>82.04</v>
      </c>
      <c r="G1096">
        <f>+VLOOKUP(A1096,'Reuters data'!$U$4:$V$1048576,2,TRUE)</f>
        <v>4.91</v>
      </c>
      <c r="H1096">
        <f>+VLOOKUP(A1096,'Reuters data'!$Y$4:$Z$1048576,2,TRUE)</f>
        <v>27</v>
      </c>
    </row>
    <row r="1097" spans="1:8" x14ac:dyDescent="0.3">
      <c r="A1097" s="1">
        <f>+'Reuters data'!B1098</f>
        <v>41639</v>
      </c>
      <c r="B1097" s="3">
        <f t="shared" si="17"/>
        <v>12</v>
      </c>
      <c r="C1097">
        <f>+'Reuters data'!C1098</f>
        <v>70.25</v>
      </c>
      <c r="D1097">
        <f>+VLOOKUP(A1097,'Reuters data'!$E$3:$F$1048576,2,TRUE)/VLOOKUP(Train_Data!A1097,'Reuters data'!$M$3:$N$1048576,2)</f>
        <v>80.611131320480169</v>
      </c>
      <c r="E1097">
        <f>+VLOOKUP(A1097,'Reuters data'!$E$3:$G$1048576,3,TRUE)</f>
        <v>109.92458715596325</v>
      </c>
      <c r="F1097" s="2">
        <f>+VLOOKUP(A1097,'Reuters data'!$Q$4:$R$1048576,2,TRUE)</f>
        <v>82.11</v>
      </c>
      <c r="G1097">
        <f>+VLOOKUP(A1097,'Reuters data'!$U$4:$V$1048576,2,TRUE)</f>
        <v>4.83</v>
      </c>
      <c r="H1097">
        <f>+VLOOKUP(A1097,'Reuters data'!$Y$4:$Z$1048576,2,TRUE)</f>
        <v>26.85</v>
      </c>
    </row>
    <row r="1098" spans="1:8" x14ac:dyDescent="0.3">
      <c r="A1098" s="1">
        <f>+'Reuters data'!B1099</f>
        <v>41640</v>
      </c>
      <c r="B1098" s="3">
        <f t="shared" si="17"/>
        <v>1</v>
      </c>
      <c r="C1098">
        <f>+'Reuters data'!C1099</f>
        <v>70.16</v>
      </c>
      <c r="D1098">
        <f>+VLOOKUP(A1098,'Reuters data'!$E$3:$F$1048576,2,TRUE)/VLOOKUP(Train_Data!A1098,'Reuters data'!$M$3:$N$1048576,2)</f>
        <v>80.57009889470622</v>
      </c>
      <c r="E1098">
        <f>+VLOOKUP(A1098,'Reuters data'!$E$3:$G$1048576,3,TRUE)</f>
        <v>109.92458715596325</v>
      </c>
      <c r="F1098" s="2">
        <f>+VLOOKUP(A1098,'Reuters data'!$Q$4:$R$1048576,2,TRUE)</f>
        <v>80.8</v>
      </c>
      <c r="G1098">
        <f>+VLOOKUP(A1098,'Reuters data'!$U$4:$V$1048576,2,TRUE)</f>
        <v>4.83</v>
      </c>
      <c r="H1098">
        <f>+VLOOKUP(A1098,'Reuters data'!$Y$4:$Z$1048576,2,TRUE)</f>
        <v>26.6</v>
      </c>
    </row>
    <row r="1099" spans="1:8" x14ac:dyDescent="0.3">
      <c r="A1099" s="1">
        <f>+'Reuters data'!B1100</f>
        <v>41641</v>
      </c>
      <c r="B1099" s="3">
        <f t="shared" si="17"/>
        <v>1</v>
      </c>
      <c r="C1099">
        <f>+'Reuters data'!C1100</f>
        <v>70</v>
      </c>
      <c r="D1099">
        <f>+VLOOKUP(A1099,'Reuters data'!$E$3:$F$1048576,2,TRUE)/VLOOKUP(Train_Data!A1099,'Reuters data'!$M$3:$N$1048576,2)</f>
        <v>78.844184345281633</v>
      </c>
      <c r="E1099">
        <f>+VLOOKUP(A1099,'Reuters data'!$E$3:$G$1048576,3,TRUE)</f>
        <v>109.9253211009174</v>
      </c>
      <c r="F1099" s="2">
        <f>+VLOOKUP(A1099,'Reuters data'!$Q$4:$R$1048576,2,TRUE)</f>
        <v>80.61</v>
      </c>
      <c r="G1099">
        <f>+VLOOKUP(A1099,'Reuters data'!$U$4:$V$1048576,2,TRUE)</f>
        <v>4.71</v>
      </c>
      <c r="H1099">
        <f>+VLOOKUP(A1099,'Reuters data'!$Y$4:$Z$1048576,2,TRUE)</f>
        <v>26.3</v>
      </c>
    </row>
    <row r="1100" spans="1:8" x14ac:dyDescent="0.3">
      <c r="A1100" s="1">
        <f>+'Reuters data'!B1101</f>
        <v>41642</v>
      </c>
      <c r="B1100" s="3">
        <f t="shared" si="17"/>
        <v>1</v>
      </c>
      <c r="C1100">
        <f>+'Reuters data'!C1101</f>
        <v>69.81</v>
      </c>
      <c r="D1100">
        <f>+VLOOKUP(A1100,'Reuters data'!$E$3:$F$1048576,2,TRUE)/VLOOKUP(Train_Data!A1100,'Reuters data'!$M$3:$N$1048576,2)</f>
        <v>78.670788253477582</v>
      </c>
      <c r="E1100">
        <f>+VLOOKUP(A1100,'Reuters data'!$E$3:$G$1048576,3,TRUE)</f>
        <v>109.90100917431188</v>
      </c>
      <c r="F1100" s="2">
        <f>+VLOOKUP(A1100,'Reuters data'!$Q$4:$R$1048576,2,TRUE)</f>
        <v>79.5</v>
      </c>
      <c r="G1100">
        <f>+VLOOKUP(A1100,'Reuters data'!$U$4:$V$1048576,2,TRUE)</f>
        <v>4.6900000000000004</v>
      </c>
      <c r="H1100">
        <f>+VLOOKUP(A1100,'Reuters data'!$Y$4:$Z$1048576,2,TRUE)</f>
        <v>26.7</v>
      </c>
    </row>
    <row r="1101" spans="1:8" x14ac:dyDescent="0.3">
      <c r="A1101" s="1">
        <f>+'Reuters data'!B1102</f>
        <v>41643</v>
      </c>
      <c r="B1101" s="3">
        <f t="shared" si="17"/>
        <v>1</v>
      </c>
      <c r="C1101">
        <f>+'Reuters data'!C1102</f>
        <v>69.67</v>
      </c>
      <c r="D1101">
        <f>+VLOOKUP(A1101,'Reuters data'!$E$3:$F$1048576,2,TRUE)/VLOOKUP(Train_Data!A1101,'Reuters data'!$M$3:$N$1048576,2)</f>
        <v>78.670788253477582</v>
      </c>
      <c r="E1101">
        <f>+VLOOKUP(A1101,'Reuters data'!$E$3:$G$1048576,3,TRUE)</f>
        <v>109.90100917431188</v>
      </c>
      <c r="F1101" s="2">
        <f>+VLOOKUP(A1101,'Reuters data'!$Q$4:$R$1048576,2,TRUE)</f>
        <v>79.5</v>
      </c>
      <c r="G1101">
        <f>+VLOOKUP(A1101,'Reuters data'!$U$4:$V$1048576,2,TRUE)</f>
        <v>4.6900000000000004</v>
      </c>
      <c r="H1101">
        <f>+VLOOKUP(A1101,'Reuters data'!$Y$4:$Z$1048576,2,TRUE)</f>
        <v>26.7</v>
      </c>
    </row>
    <row r="1102" spans="1:8" x14ac:dyDescent="0.3">
      <c r="A1102" s="1">
        <f>+'Reuters data'!B1103</f>
        <v>41644</v>
      </c>
      <c r="B1102" s="3">
        <f t="shared" si="17"/>
        <v>1</v>
      </c>
      <c r="C1102">
        <f>+'Reuters data'!C1103</f>
        <v>69.53</v>
      </c>
      <c r="D1102">
        <f>+VLOOKUP(A1102,'Reuters data'!$E$3:$F$1048576,2,TRUE)/VLOOKUP(Train_Data!A1102,'Reuters data'!$M$3:$N$1048576,2)</f>
        <v>78.670788253477582</v>
      </c>
      <c r="E1102">
        <f>+VLOOKUP(A1102,'Reuters data'!$E$3:$G$1048576,3,TRUE)</f>
        <v>109.90100917431188</v>
      </c>
      <c r="F1102" s="2">
        <f>+VLOOKUP(A1102,'Reuters data'!$Q$4:$R$1048576,2,TRUE)</f>
        <v>79.5</v>
      </c>
      <c r="G1102">
        <f>+VLOOKUP(A1102,'Reuters data'!$U$4:$V$1048576,2,TRUE)</f>
        <v>4.6900000000000004</v>
      </c>
      <c r="H1102">
        <f>+VLOOKUP(A1102,'Reuters data'!$Y$4:$Z$1048576,2,TRUE)</f>
        <v>26.7</v>
      </c>
    </row>
    <row r="1103" spans="1:8" x14ac:dyDescent="0.3">
      <c r="A1103" s="1">
        <f>+'Reuters data'!B1104</f>
        <v>41645</v>
      </c>
      <c r="B1103" s="3">
        <f t="shared" si="17"/>
        <v>1</v>
      </c>
      <c r="C1103">
        <f>+'Reuters data'!C1104</f>
        <v>69.33</v>
      </c>
      <c r="D1103">
        <f>+VLOOKUP(A1103,'Reuters data'!$E$3:$F$1048576,2,TRUE)/VLOOKUP(Train_Data!A1103,'Reuters data'!$M$3:$N$1048576,2)</f>
        <v>78.322448081015636</v>
      </c>
      <c r="E1103">
        <f>+VLOOKUP(A1103,'Reuters data'!$E$3:$G$1048576,3,TRUE)</f>
        <v>109.88064220183482</v>
      </c>
      <c r="F1103" s="2">
        <f>+VLOOKUP(A1103,'Reuters data'!$Q$4:$R$1048576,2,TRUE)</f>
        <v>79</v>
      </c>
      <c r="G1103">
        <f>+VLOOKUP(A1103,'Reuters data'!$U$4:$V$1048576,2,TRUE)</f>
        <v>4.6100000000000003</v>
      </c>
      <c r="H1103">
        <f>+VLOOKUP(A1103,'Reuters data'!$Y$4:$Z$1048576,2,TRUE)</f>
        <v>26.6</v>
      </c>
    </row>
    <row r="1104" spans="1:8" x14ac:dyDescent="0.3">
      <c r="A1104" s="1">
        <f>+'Reuters data'!B1105</f>
        <v>41646</v>
      </c>
      <c r="B1104" s="3">
        <f t="shared" si="17"/>
        <v>1</v>
      </c>
      <c r="C1104">
        <f>+'Reuters data'!C1105</f>
        <v>69.08</v>
      </c>
      <c r="D1104">
        <f>+VLOOKUP(A1104,'Reuters data'!$E$3:$F$1048576,2,TRUE)/VLOOKUP(Train_Data!A1104,'Reuters data'!$M$3:$N$1048576,2)</f>
        <v>78.846860080793249</v>
      </c>
      <c r="E1104">
        <f>+VLOOKUP(A1104,'Reuters data'!$E$3:$G$1048576,3,TRUE)</f>
        <v>109.8682568807339</v>
      </c>
      <c r="F1104" s="2">
        <f>+VLOOKUP(A1104,'Reuters data'!$Q$4:$R$1048576,2,TRUE)</f>
        <v>82.5</v>
      </c>
      <c r="G1104">
        <f>+VLOOKUP(A1104,'Reuters data'!$U$4:$V$1048576,2,TRUE)</f>
        <v>4.66</v>
      </c>
      <c r="H1104">
        <f>+VLOOKUP(A1104,'Reuters data'!$Y$4:$Z$1048576,2,TRUE)</f>
        <v>26.4</v>
      </c>
    </row>
    <row r="1105" spans="1:8" x14ac:dyDescent="0.3">
      <c r="A1105" s="1">
        <f>+'Reuters data'!B1106</f>
        <v>41647</v>
      </c>
      <c r="B1105" s="3">
        <f t="shared" si="17"/>
        <v>1</v>
      </c>
      <c r="C1105">
        <f>+'Reuters data'!C1106</f>
        <v>68.83</v>
      </c>
      <c r="D1105">
        <f>+VLOOKUP(A1105,'Reuters data'!$E$3:$F$1048576,2,TRUE)/VLOOKUP(Train_Data!A1105,'Reuters data'!$M$3:$N$1048576,2)</f>
        <v>78.937674966848391</v>
      </c>
      <c r="E1105">
        <f>+VLOOKUP(A1105,'Reuters data'!$E$3:$G$1048576,3,TRUE)</f>
        <v>109.85880733944948</v>
      </c>
      <c r="F1105" s="2">
        <f>+VLOOKUP(A1105,'Reuters data'!$Q$4:$R$1048576,2,TRUE)</f>
        <v>81.5</v>
      </c>
      <c r="G1105">
        <f>+VLOOKUP(A1105,'Reuters data'!$U$4:$V$1048576,2,TRUE)</f>
        <v>4.57</v>
      </c>
      <c r="H1105">
        <f>+VLOOKUP(A1105,'Reuters data'!$Y$4:$Z$1048576,2,TRUE)</f>
        <v>26.9</v>
      </c>
    </row>
    <row r="1106" spans="1:8" x14ac:dyDescent="0.3">
      <c r="A1106" s="1">
        <f>+'Reuters data'!B1107</f>
        <v>41648</v>
      </c>
      <c r="B1106" s="3">
        <f t="shared" si="17"/>
        <v>1</v>
      </c>
      <c r="C1106">
        <f>+'Reuters data'!C1107</f>
        <v>68.58</v>
      </c>
      <c r="D1106">
        <f>+VLOOKUP(A1106,'Reuters data'!$E$3:$F$1048576,2,TRUE)/VLOOKUP(Train_Data!A1106,'Reuters data'!$M$3:$N$1048576,2)</f>
        <v>78.193444068793184</v>
      </c>
      <c r="E1106">
        <f>+VLOOKUP(A1106,'Reuters data'!$E$3:$G$1048576,3,TRUE)</f>
        <v>109.84917431192655</v>
      </c>
      <c r="F1106" s="2">
        <f>+VLOOKUP(A1106,'Reuters data'!$Q$4:$R$1048576,2,TRUE)</f>
        <v>83.5</v>
      </c>
      <c r="G1106">
        <f>+VLOOKUP(A1106,'Reuters data'!$U$4:$V$1048576,2,TRUE)</f>
        <v>4.5</v>
      </c>
      <c r="H1106">
        <f>+VLOOKUP(A1106,'Reuters data'!$Y$4:$Z$1048576,2,TRUE)</f>
        <v>26.55</v>
      </c>
    </row>
    <row r="1107" spans="1:8" x14ac:dyDescent="0.3">
      <c r="A1107" s="1">
        <f>+'Reuters data'!B1108</f>
        <v>41649</v>
      </c>
      <c r="B1107" s="3">
        <f t="shared" si="17"/>
        <v>1</v>
      </c>
      <c r="C1107">
        <f>+'Reuters data'!C1108</f>
        <v>68.3</v>
      </c>
      <c r="D1107">
        <f>+VLOOKUP(A1107,'Reuters data'!$E$3:$F$1048576,2,TRUE)/VLOOKUP(Train_Data!A1107,'Reuters data'!$M$3:$N$1048576,2)</f>
        <v>78.473695763517966</v>
      </c>
      <c r="E1107">
        <f>+VLOOKUP(A1107,'Reuters data'!$E$3:$G$1048576,3,TRUE)</f>
        <v>109.85440366972473</v>
      </c>
      <c r="F1107" s="2">
        <f>+VLOOKUP(A1107,'Reuters data'!$Q$4:$R$1048576,2,TRUE)</f>
        <v>81.5</v>
      </c>
      <c r="G1107">
        <f>+VLOOKUP(A1107,'Reuters data'!$U$4:$V$1048576,2,TRUE)</f>
        <v>4.5199999999999996</v>
      </c>
      <c r="H1107">
        <f>+VLOOKUP(A1107,'Reuters data'!$Y$4:$Z$1048576,2,TRUE)</f>
        <v>26.6</v>
      </c>
    </row>
    <row r="1108" spans="1:8" x14ac:dyDescent="0.3">
      <c r="A1108" s="1">
        <f>+'Reuters data'!B1109</f>
        <v>41650</v>
      </c>
      <c r="B1108" s="3">
        <f t="shared" si="17"/>
        <v>1</v>
      </c>
      <c r="C1108">
        <f>+'Reuters data'!C1109</f>
        <v>68.069999999999993</v>
      </c>
      <c r="D1108">
        <f>+VLOOKUP(A1108,'Reuters data'!$E$3:$F$1048576,2,TRUE)/VLOOKUP(Train_Data!A1108,'Reuters data'!$M$3:$N$1048576,2)</f>
        <v>78.473695763517966</v>
      </c>
      <c r="E1108">
        <f>+VLOOKUP(A1108,'Reuters data'!$E$3:$G$1048576,3,TRUE)</f>
        <v>109.85440366972473</v>
      </c>
      <c r="F1108" s="2">
        <f>+VLOOKUP(A1108,'Reuters data'!$Q$4:$R$1048576,2,TRUE)</f>
        <v>81.5</v>
      </c>
      <c r="G1108">
        <f>+VLOOKUP(A1108,'Reuters data'!$U$4:$V$1048576,2,TRUE)</f>
        <v>4.5199999999999996</v>
      </c>
      <c r="H1108">
        <f>+VLOOKUP(A1108,'Reuters data'!$Y$4:$Z$1048576,2,TRUE)</f>
        <v>26.6</v>
      </c>
    </row>
    <row r="1109" spans="1:8" x14ac:dyDescent="0.3">
      <c r="A1109" s="1">
        <f>+'Reuters data'!B1110</f>
        <v>41651</v>
      </c>
      <c r="B1109" s="3">
        <f t="shared" si="17"/>
        <v>1</v>
      </c>
      <c r="C1109">
        <f>+'Reuters data'!C1110</f>
        <v>67.84</v>
      </c>
      <c r="D1109">
        <f>+VLOOKUP(A1109,'Reuters data'!$E$3:$F$1048576,2,TRUE)/VLOOKUP(Train_Data!A1109,'Reuters data'!$M$3:$N$1048576,2)</f>
        <v>78.473695763517966</v>
      </c>
      <c r="E1109">
        <f>+VLOOKUP(A1109,'Reuters data'!$E$3:$G$1048576,3,TRUE)</f>
        <v>109.85440366972473</v>
      </c>
      <c r="F1109" s="2">
        <f>+VLOOKUP(A1109,'Reuters data'!$Q$4:$R$1048576,2,TRUE)</f>
        <v>81.5</v>
      </c>
      <c r="G1109">
        <f>+VLOOKUP(A1109,'Reuters data'!$U$4:$V$1048576,2,TRUE)</f>
        <v>4.5199999999999996</v>
      </c>
      <c r="H1109">
        <f>+VLOOKUP(A1109,'Reuters data'!$Y$4:$Z$1048576,2,TRUE)</f>
        <v>26.6</v>
      </c>
    </row>
    <row r="1110" spans="1:8" x14ac:dyDescent="0.3">
      <c r="A1110" s="1">
        <f>+'Reuters data'!B1111</f>
        <v>41652</v>
      </c>
      <c r="B1110" s="3">
        <f t="shared" si="17"/>
        <v>1</v>
      </c>
      <c r="C1110">
        <f>+'Reuters data'!C1111</f>
        <v>67.459999999999994</v>
      </c>
      <c r="D1110">
        <f>+VLOOKUP(A1110,'Reuters data'!$E$3:$F$1048576,2,TRUE)/VLOOKUP(Train_Data!A1110,'Reuters data'!$M$3:$N$1048576,2)</f>
        <v>78.084997439836144</v>
      </c>
      <c r="E1110">
        <f>+VLOOKUP(A1110,'Reuters data'!$E$3:$G$1048576,3,TRUE)</f>
        <v>109.84091743119262</v>
      </c>
      <c r="F1110" s="2">
        <f>+VLOOKUP(A1110,'Reuters data'!$Q$4:$R$1048576,2,TRUE)</f>
        <v>82.5</v>
      </c>
      <c r="G1110">
        <f>+VLOOKUP(A1110,'Reuters data'!$U$4:$V$1048576,2,TRUE)</f>
        <v>4.62</v>
      </c>
      <c r="H1110">
        <f>+VLOOKUP(A1110,'Reuters data'!$Y$4:$Z$1048576,2,TRUE)</f>
        <v>26.3</v>
      </c>
    </row>
    <row r="1111" spans="1:8" x14ac:dyDescent="0.3">
      <c r="A1111" s="1">
        <f>+'Reuters data'!B1112</f>
        <v>41653</v>
      </c>
      <c r="B1111" s="3">
        <f t="shared" si="17"/>
        <v>1</v>
      </c>
      <c r="C1111">
        <f>+'Reuters data'!C1112</f>
        <v>67.05</v>
      </c>
      <c r="D1111">
        <f>+VLOOKUP(A1111,'Reuters data'!$E$3:$F$1048576,2,TRUE)/VLOOKUP(Train_Data!A1111,'Reuters data'!$M$3:$N$1048576,2)</f>
        <v>77.776153227575122</v>
      </c>
      <c r="E1111">
        <f>+VLOOKUP(A1111,'Reuters data'!$E$3:$G$1048576,3,TRUE)</f>
        <v>109.81724770642197</v>
      </c>
      <c r="F1111" s="2">
        <f>+VLOOKUP(A1111,'Reuters data'!$Q$4:$R$1048576,2,TRUE)</f>
        <v>82.5</v>
      </c>
      <c r="G1111">
        <f>+VLOOKUP(A1111,'Reuters data'!$U$4:$V$1048576,2,TRUE)</f>
        <v>4.8099999999999996</v>
      </c>
      <c r="H1111">
        <f>+VLOOKUP(A1111,'Reuters data'!$Y$4:$Z$1048576,2,TRUE)</f>
        <v>26.1</v>
      </c>
    </row>
    <row r="1112" spans="1:8" x14ac:dyDescent="0.3">
      <c r="A1112" s="1">
        <f>+'Reuters data'!B1113</f>
        <v>41654</v>
      </c>
      <c r="B1112" s="3">
        <f t="shared" si="17"/>
        <v>1</v>
      </c>
      <c r="C1112">
        <f>+'Reuters data'!C1113</f>
        <v>66.650000000000006</v>
      </c>
      <c r="D1112">
        <f>+VLOOKUP(A1112,'Reuters data'!$E$3:$F$1048576,2,TRUE)/VLOOKUP(Train_Data!A1112,'Reuters data'!$M$3:$N$1048576,2)</f>
        <v>78.754686466220676</v>
      </c>
      <c r="E1112">
        <f>+VLOOKUP(A1112,'Reuters data'!$E$3:$G$1048576,3,TRUE)</f>
        <v>109.79256880733941</v>
      </c>
      <c r="F1112" s="2">
        <f>+VLOOKUP(A1112,'Reuters data'!$Q$4:$R$1048576,2,TRUE)</f>
        <v>84.3</v>
      </c>
      <c r="G1112">
        <f>+VLOOKUP(A1112,'Reuters data'!$U$4:$V$1048576,2,TRUE)</f>
        <v>4.8</v>
      </c>
      <c r="H1112">
        <f>+VLOOKUP(A1112,'Reuters data'!$Y$4:$Z$1048576,2,TRUE)</f>
        <v>26.1</v>
      </c>
    </row>
    <row r="1113" spans="1:8" x14ac:dyDescent="0.3">
      <c r="A1113" s="1">
        <f>+'Reuters data'!B1114</f>
        <v>41655</v>
      </c>
      <c r="B1113" s="3">
        <f t="shared" si="17"/>
        <v>1</v>
      </c>
      <c r="C1113">
        <f>+'Reuters data'!C1114</f>
        <v>66.290000000000006</v>
      </c>
      <c r="D1113">
        <f>+VLOOKUP(A1113,'Reuters data'!$E$3:$F$1048576,2,TRUE)/VLOOKUP(Train_Data!A1113,'Reuters data'!$M$3:$N$1048576,2)</f>
        <v>78.63279242235113</v>
      </c>
      <c r="E1113">
        <f>+VLOOKUP(A1113,'Reuters data'!$E$3:$G$1048576,3,TRUE)</f>
        <v>109.76403669724768</v>
      </c>
      <c r="F1113" s="2">
        <f>+VLOOKUP(A1113,'Reuters data'!$Q$4:$R$1048576,2,TRUE)</f>
        <v>84.6</v>
      </c>
      <c r="G1113">
        <f>+VLOOKUP(A1113,'Reuters data'!$U$4:$V$1048576,2,TRUE)</f>
        <v>5.05</v>
      </c>
      <c r="H1113">
        <f>+VLOOKUP(A1113,'Reuters data'!$Y$4:$Z$1048576,2,TRUE)</f>
        <v>25.95</v>
      </c>
    </row>
    <row r="1114" spans="1:8" x14ac:dyDescent="0.3">
      <c r="A1114" s="1">
        <f>+'Reuters data'!B1115</f>
        <v>41656</v>
      </c>
      <c r="B1114" s="3">
        <f t="shared" si="17"/>
        <v>1</v>
      </c>
      <c r="C1114">
        <f>+'Reuters data'!C1115</f>
        <v>65.95</v>
      </c>
      <c r="D1114">
        <f>+VLOOKUP(A1114,'Reuters data'!$E$3:$F$1048576,2,TRUE)/VLOOKUP(Train_Data!A1114,'Reuters data'!$M$3:$N$1048576,2)</f>
        <v>78.646871999409115</v>
      </c>
      <c r="E1114">
        <f>+VLOOKUP(A1114,'Reuters data'!$E$3:$G$1048576,3,TRUE)</f>
        <v>109.72155963302748</v>
      </c>
      <c r="F1114" s="2">
        <f>+VLOOKUP(A1114,'Reuters data'!$Q$4:$R$1048576,2,TRUE)</f>
        <v>84.6</v>
      </c>
      <c r="G1114">
        <f>+VLOOKUP(A1114,'Reuters data'!$U$4:$V$1048576,2,TRUE)</f>
        <v>5.05</v>
      </c>
      <c r="H1114">
        <f>+VLOOKUP(A1114,'Reuters data'!$Y$4:$Z$1048576,2,TRUE)</f>
        <v>26.2</v>
      </c>
    </row>
    <row r="1115" spans="1:8" x14ac:dyDescent="0.3">
      <c r="A1115" s="1">
        <f>+'Reuters data'!B1116</f>
        <v>41657</v>
      </c>
      <c r="B1115" s="3">
        <f t="shared" si="17"/>
        <v>1</v>
      </c>
      <c r="C1115">
        <f>+'Reuters data'!C1116</f>
        <v>65.7</v>
      </c>
      <c r="D1115">
        <f>+VLOOKUP(A1115,'Reuters data'!$E$3:$F$1048576,2,TRUE)/VLOOKUP(Train_Data!A1115,'Reuters data'!$M$3:$N$1048576,2)</f>
        <v>78.646871999409115</v>
      </c>
      <c r="E1115">
        <f>+VLOOKUP(A1115,'Reuters data'!$E$3:$G$1048576,3,TRUE)</f>
        <v>109.72155963302748</v>
      </c>
      <c r="F1115" s="2">
        <f>+VLOOKUP(A1115,'Reuters data'!$Q$4:$R$1048576,2,TRUE)</f>
        <v>84.6</v>
      </c>
      <c r="G1115">
        <f>+VLOOKUP(A1115,'Reuters data'!$U$4:$V$1048576,2,TRUE)</f>
        <v>5.05</v>
      </c>
      <c r="H1115">
        <f>+VLOOKUP(A1115,'Reuters data'!$Y$4:$Z$1048576,2,TRUE)</f>
        <v>26.2</v>
      </c>
    </row>
    <row r="1116" spans="1:8" x14ac:dyDescent="0.3">
      <c r="A1116" s="1">
        <f>+'Reuters data'!B1117</f>
        <v>41658</v>
      </c>
      <c r="B1116" s="3">
        <f t="shared" si="17"/>
        <v>1</v>
      </c>
      <c r="C1116">
        <f>+'Reuters data'!C1117</f>
        <v>65.47</v>
      </c>
      <c r="D1116">
        <f>+VLOOKUP(A1116,'Reuters data'!$E$3:$F$1048576,2,TRUE)/VLOOKUP(Train_Data!A1116,'Reuters data'!$M$3:$N$1048576,2)</f>
        <v>78.646871999409115</v>
      </c>
      <c r="E1116">
        <f>+VLOOKUP(A1116,'Reuters data'!$E$3:$G$1048576,3,TRUE)</f>
        <v>109.72155963302748</v>
      </c>
      <c r="F1116" s="2">
        <f>+VLOOKUP(A1116,'Reuters data'!$Q$4:$R$1048576,2,TRUE)</f>
        <v>84.6</v>
      </c>
      <c r="G1116">
        <f>+VLOOKUP(A1116,'Reuters data'!$U$4:$V$1048576,2,TRUE)</f>
        <v>5.05</v>
      </c>
      <c r="H1116">
        <f>+VLOOKUP(A1116,'Reuters data'!$Y$4:$Z$1048576,2,TRUE)</f>
        <v>26.2</v>
      </c>
    </row>
    <row r="1117" spans="1:8" x14ac:dyDescent="0.3">
      <c r="A1117" s="1">
        <f>+'Reuters data'!B1118</f>
        <v>41659</v>
      </c>
      <c r="B1117" s="3">
        <f t="shared" si="17"/>
        <v>1</v>
      </c>
      <c r="C1117">
        <f>+'Reuters data'!C1118</f>
        <v>65.06</v>
      </c>
      <c r="D1117">
        <f>+VLOOKUP(A1117,'Reuters data'!$E$3:$F$1048576,2,TRUE)/VLOOKUP(Train_Data!A1117,'Reuters data'!$M$3:$N$1048576,2)</f>
        <v>78.487084870848705</v>
      </c>
      <c r="E1117">
        <f>+VLOOKUP(A1117,'Reuters data'!$E$3:$G$1048576,3,TRUE)</f>
        <v>109.68440366972474</v>
      </c>
      <c r="F1117" s="2">
        <f>+VLOOKUP(A1117,'Reuters data'!$Q$4:$R$1048576,2,TRUE)</f>
        <v>82.5</v>
      </c>
      <c r="G1117">
        <f>+VLOOKUP(A1117,'Reuters data'!$U$4:$V$1048576,2,TRUE)</f>
        <v>4.91</v>
      </c>
      <c r="H1117">
        <f>+VLOOKUP(A1117,'Reuters data'!$Y$4:$Z$1048576,2,TRUE)</f>
        <v>26.38</v>
      </c>
    </row>
    <row r="1118" spans="1:8" x14ac:dyDescent="0.3">
      <c r="A1118" s="1">
        <f>+'Reuters data'!B1119</f>
        <v>41660</v>
      </c>
      <c r="B1118" s="3">
        <f t="shared" si="17"/>
        <v>1</v>
      </c>
      <c r="C1118">
        <f>+'Reuters data'!C1119</f>
        <v>64.599999999999994</v>
      </c>
      <c r="D1118">
        <f>+VLOOKUP(A1118,'Reuters data'!$E$3:$F$1048576,2,TRUE)/VLOOKUP(Train_Data!A1118,'Reuters data'!$M$3:$N$1048576,2)</f>
        <v>78.715244487056566</v>
      </c>
      <c r="E1118">
        <f>+VLOOKUP(A1118,'Reuters data'!$E$3:$G$1048576,3,TRUE)</f>
        <v>109.65532110091739</v>
      </c>
      <c r="F1118" s="2">
        <f>+VLOOKUP(A1118,'Reuters data'!$Q$4:$R$1048576,2,TRUE)</f>
        <v>82.5</v>
      </c>
      <c r="G1118">
        <f>+VLOOKUP(A1118,'Reuters data'!$U$4:$V$1048576,2,TRUE)</f>
        <v>5.0199999999999996</v>
      </c>
      <c r="H1118">
        <f>+VLOOKUP(A1118,'Reuters data'!$Y$4:$Z$1048576,2,TRUE)</f>
        <v>26.35</v>
      </c>
    </row>
    <row r="1119" spans="1:8" x14ac:dyDescent="0.3">
      <c r="A1119" s="1">
        <f>+'Reuters data'!B1120</f>
        <v>41661</v>
      </c>
      <c r="B1119" s="3">
        <f t="shared" si="17"/>
        <v>1</v>
      </c>
      <c r="C1119">
        <f>+'Reuters data'!C1120</f>
        <v>64.13</v>
      </c>
      <c r="D1119">
        <f>+VLOOKUP(A1119,'Reuters data'!$E$3:$F$1048576,2,TRUE)/VLOOKUP(Train_Data!A1119,'Reuters data'!$M$3:$N$1048576,2)</f>
        <v>79.927653919976379</v>
      </c>
      <c r="E1119">
        <f>+VLOOKUP(A1119,'Reuters data'!$E$3:$G$1048576,3,TRUE)</f>
        <v>109.63807339449534</v>
      </c>
      <c r="F1119" s="2">
        <f>+VLOOKUP(A1119,'Reuters data'!$Q$4:$R$1048576,2,TRUE)</f>
        <v>81.099999999999994</v>
      </c>
      <c r="G1119">
        <f>+VLOOKUP(A1119,'Reuters data'!$U$4:$V$1048576,2,TRUE)</f>
        <v>5.1100000000000003</v>
      </c>
      <c r="H1119">
        <f>+VLOOKUP(A1119,'Reuters data'!$Y$4:$Z$1048576,2,TRUE)</f>
        <v>26.45</v>
      </c>
    </row>
    <row r="1120" spans="1:8" x14ac:dyDescent="0.3">
      <c r="A1120" s="1">
        <f>+'Reuters data'!B1121</f>
        <v>41662</v>
      </c>
      <c r="B1120" s="3">
        <f t="shared" si="17"/>
        <v>1</v>
      </c>
      <c r="C1120">
        <f>+'Reuters data'!C1121</f>
        <v>63.65</v>
      </c>
      <c r="D1120">
        <f>+VLOOKUP(A1120,'Reuters data'!$E$3:$F$1048576,2,TRUE)/VLOOKUP(Train_Data!A1120,'Reuters data'!$M$3:$N$1048576,2)</f>
        <v>78.559953264203301</v>
      </c>
      <c r="E1120">
        <f>+VLOOKUP(A1120,'Reuters data'!$E$3:$G$1048576,3,TRUE)</f>
        <v>109.61761467889902</v>
      </c>
      <c r="F1120" s="2">
        <f>+VLOOKUP(A1120,'Reuters data'!$Q$4:$R$1048576,2,TRUE)</f>
        <v>81.3</v>
      </c>
      <c r="G1120">
        <f>+VLOOKUP(A1120,'Reuters data'!$U$4:$V$1048576,2,TRUE)</f>
        <v>5.01</v>
      </c>
      <c r="H1120">
        <f>+VLOOKUP(A1120,'Reuters data'!$Y$4:$Z$1048576,2,TRUE)</f>
        <v>26.45</v>
      </c>
    </row>
    <row r="1121" spans="1:8" x14ac:dyDescent="0.3">
      <c r="A1121" s="1">
        <f>+'Reuters data'!B1122</f>
        <v>41663</v>
      </c>
      <c r="B1121" s="3">
        <f t="shared" si="17"/>
        <v>1</v>
      </c>
      <c r="C1121">
        <f>+'Reuters data'!C1122</f>
        <v>63.13</v>
      </c>
      <c r="D1121">
        <f>+VLOOKUP(A1121,'Reuters data'!$E$3:$F$1048576,2,TRUE)/VLOOKUP(Train_Data!A1121,'Reuters data'!$M$3:$N$1048576,2)</f>
        <v>78.888482632541127</v>
      </c>
      <c r="E1121">
        <f>+VLOOKUP(A1121,'Reuters data'!$E$3:$G$1048576,3,TRUE)</f>
        <v>109.59908256880728</v>
      </c>
      <c r="F1121" s="2">
        <f>+VLOOKUP(A1121,'Reuters data'!$Q$4:$R$1048576,2,TRUE)</f>
        <v>81.900000000000006</v>
      </c>
      <c r="G1121">
        <f>+VLOOKUP(A1121,'Reuters data'!$U$4:$V$1048576,2,TRUE)</f>
        <v>5.24</v>
      </c>
      <c r="H1121">
        <f>+VLOOKUP(A1121,'Reuters data'!$Y$4:$Z$1048576,2,TRUE)</f>
        <v>26.63</v>
      </c>
    </row>
    <row r="1122" spans="1:8" x14ac:dyDescent="0.3">
      <c r="A1122" s="1">
        <f>+'Reuters data'!B1123</f>
        <v>41664</v>
      </c>
      <c r="B1122" s="3">
        <f t="shared" si="17"/>
        <v>1</v>
      </c>
      <c r="C1122">
        <f>+'Reuters data'!C1123</f>
        <v>62.79</v>
      </c>
      <c r="D1122">
        <f>+VLOOKUP(A1122,'Reuters data'!$E$3:$F$1048576,2,TRUE)/VLOOKUP(Train_Data!A1122,'Reuters data'!$M$3:$N$1048576,2)</f>
        <v>78.888482632541127</v>
      </c>
      <c r="E1122">
        <f>+VLOOKUP(A1122,'Reuters data'!$E$3:$G$1048576,3,TRUE)</f>
        <v>109.59908256880728</v>
      </c>
      <c r="F1122" s="2">
        <f>+VLOOKUP(A1122,'Reuters data'!$Q$4:$R$1048576,2,TRUE)</f>
        <v>81.900000000000006</v>
      </c>
      <c r="G1122">
        <f>+VLOOKUP(A1122,'Reuters data'!$U$4:$V$1048576,2,TRUE)</f>
        <v>5.24</v>
      </c>
      <c r="H1122">
        <f>+VLOOKUP(A1122,'Reuters data'!$Y$4:$Z$1048576,2,TRUE)</f>
        <v>26.63</v>
      </c>
    </row>
    <row r="1123" spans="1:8" x14ac:dyDescent="0.3">
      <c r="A1123" s="1">
        <f>+'Reuters data'!B1124</f>
        <v>41665</v>
      </c>
      <c r="B1123" s="3">
        <f t="shared" si="17"/>
        <v>1</v>
      </c>
      <c r="C1123">
        <f>+'Reuters data'!C1124</f>
        <v>62.46</v>
      </c>
      <c r="D1123">
        <f>+VLOOKUP(A1123,'Reuters data'!$E$3:$F$1048576,2,TRUE)/VLOOKUP(Train_Data!A1123,'Reuters data'!$M$3:$N$1048576,2)</f>
        <v>78.888482632541127</v>
      </c>
      <c r="E1123">
        <f>+VLOOKUP(A1123,'Reuters data'!$E$3:$G$1048576,3,TRUE)</f>
        <v>109.59908256880728</v>
      </c>
      <c r="F1123" s="2">
        <f>+VLOOKUP(A1123,'Reuters data'!$Q$4:$R$1048576,2,TRUE)</f>
        <v>81.900000000000006</v>
      </c>
      <c r="G1123">
        <f>+VLOOKUP(A1123,'Reuters data'!$U$4:$V$1048576,2,TRUE)</f>
        <v>5.24</v>
      </c>
      <c r="H1123">
        <f>+VLOOKUP(A1123,'Reuters data'!$Y$4:$Z$1048576,2,TRUE)</f>
        <v>26.63</v>
      </c>
    </row>
    <row r="1124" spans="1:8" x14ac:dyDescent="0.3">
      <c r="A1124" s="1">
        <f>+'Reuters data'!B1125</f>
        <v>41666</v>
      </c>
      <c r="B1124" s="3">
        <f t="shared" si="17"/>
        <v>1</v>
      </c>
      <c r="C1124">
        <f>+'Reuters data'!C1125</f>
        <v>61.93</v>
      </c>
      <c r="D1124">
        <f>+VLOOKUP(A1124,'Reuters data'!$E$3:$F$1048576,2,TRUE)/VLOOKUP(Train_Data!A1124,'Reuters data'!$M$3:$N$1048576,2)</f>
        <v>78.046817849305043</v>
      </c>
      <c r="E1124">
        <f>+VLOOKUP(A1124,'Reuters data'!$E$3:$G$1048576,3,TRUE)</f>
        <v>109.55917431192654</v>
      </c>
      <c r="F1124" s="2">
        <f>+VLOOKUP(A1124,'Reuters data'!$Q$4:$R$1048576,2,TRUE)</f>
        <v>81.849999999999994</v>
      </c>
      <c r="G1124">
        <f>+VLOOKUP(A1124,'Reuters data'!$U$4:$V$1048576,2,TRUE)</f>
        <v>5.35</v>
      </c>
      <c r="H1124">
        <f>+VLOOKUP(A1124,'Reuters data'!$Y$4:$Z$1048576,2,TRUE)</f>
        <v>26.1</v>
      </c>
    </row>
    <row r="1125" spans="1:8" x14ac:dyDescent="0.3">
      <c r="A1125" s="1">
        <f>+'Reuters data'!B1126</f>
        <v>41667</v>
      </c>
      <c r="B1125" s="3">
        <f t="shared" si="17"/>
        <v>1</v>
      </c>
      <c r="C1125">
        <f>+'Reuters data'!C1126</f>
        <v>61.4</v>
      </c>
      <c r="D1125">
        <f>+VLOOKUP(A1125,'Reuters data'!$E$3:$F$1048576,2,TRUE)/VLOOKUP(Train_Data!A1125,'Reuters data'!$M$3:$N$1048576,2)</f>
        <v>78.585016095990625</v>
      </c>
      <c r="E1125">
        <f>+VLOOKUP(A1125,'Reuters data'!$E$3:$G$1048576,3,TRUE)</f>
        <v>109.52871559633022</v>
      </c>
      <c r="F1125" s="2">
        <f>+VLOOKUP(A1125,'Reuters data'!$Q$4:$R$1048576,2,TRUE)</f>
        <v>82.05</v>
      </c>
      <c r="G1125">
        <f>+VLOOKUP(A1125,'Reuters data'!$U$4:$V$1048576,2,TRUE)</f>
        <v>5.5</v>
      </c>
      <c r="H1125">
        <f>+VLOOKUP(A1125,'Reuters data'!$Y$4:$Z$1048576,2,TRUE)</f>
        <v>25.98</v>
      </c>
    </row>
    <row r="1126" spans="1:8" x14ac:dyDescent="0.3">
      <c r="A1126" s="1">
        <f>+'Reuters data'!B1127</f>
        <v>41668</v>
      </c>
      <c r="B1126" s="3">
        <f t="shared" si="17"/>
        <v>1</v>
      </c>
      <c r="C1126">
        <f>+'Reuters data'!C1127</f>
        <v>60.83</v>
      </c>
      <c r="D1126">
        <f>+VLOOKUP(A1126,'Reuters data'!$E$3:$F$1048576,2,TRUE)/VLOOKUP(Train_Data!A1126,'Reuters data'!$M$3:$N$1048576,2)</f>
        <v>78.941589811155026</v>
      </c>
      <c r="E1126">
        <f>+VLOOKUP(A1126,'Reuters data'!$E$3:$G$1048576,3,TRUE)</f>
        <v>109.46899082568802</v>
      </c>
      <c r="F1126" s="2">
        <f>+VLOOKUP(A1126,'Reuters data'!$Q$4:$R$1048576,2,TRUE)</f>
        <v>81.400000000000006</v>
      </c>
      <c r="G1126">
        <f>+VLOOKUP(A1126,'Reuters data'!$U$4:$V$1048576,2,TRUE)</f>
        <v>5.48</v>
      </c>
      <c r="H1126">
        <f>+VLOOKUP(A1126,'Reuters data'!$Y$4:$Z$1048576,2,TRUE)</f>
        <v>25.9</v>
      </c>
    </row>
    <row r="1127" spans="1:8" x14ac:dyDescent="0.3">
      <c r="A1127" s="1">
        <f>+'Reuters data'!B1128</f>
        <v>41669</v>
      </c>
      <c r="B1127" s="3">
        <f t="shared" si="17"/>
        <v>1</v>
      </c>
      <c r="C1127">
        <f>+'Reuters data'!C1128</f>
        <v>60.21</v>
      </c>
      <c r="D1127">
        <f>+VLOOKUP(A1127,'Reuters data'!$E$3:$F$1048576,2,TRUE)/VLOOKUP(Train_Data!A1127,'Reuters data'!$M$3:$N$1048576,2)</f>
        <v>79.63850977499078</v>
      </c>
      <c r="E1127">
        <f>+VLOOKUP(A1127,'Reuters data'!$E$3:$G$1048576,3,TRUE)</f>
        <v>109.38954128440365</v>
      </c>
      <c r="F1127" s="2">
        <f>+VLOOKUP(A1127,'Reuters data'!$Q$4:$R$1048576,2,TRUE)</f>
        <v>81.2</v>
      </c>
      <c r="G1127">
        <f>+VLOOKUP(A1127,'Reuters data'!$U$4:$V$1048576,2,TRUE)</f>
        <v>5.69</v>
      </c>
      <c r="H1127">
        <f>+VLOOKUP(A1127,'Reuters data'!$Y$4:$Z$1048576,2,TRUE)</f>
        <v>25.3</v>
      </c>
    </row>
    <row r="1128" spans="1:8" x14ac:dyDescent="0.3">
      <c r="A1128" s="1">
        <f>+'Reuters data'!B1129</f>
        <v>41670</v>
      </c>
      <c r="B1128" s="3">
        <f t="shared" si="17"/>
        <v>1</v>
      </c>
      <c r="C1128">
        <f>+'Reuters data'!C1129</f>
        <v>59.69</v>
      </c>
      <c r="D1128">
        <f>+VLOOKUP(A1128,'Reuters data'!$E$3:$F$1048576,2,TRUE)/VLOOKUP(Train_Data!A1128,'Reuters data'!$M$3:$N$1048576,2)</f>
        <v>78.902484241750102</v>
      </c>
      <c r="E1128">
        <f>+VLOOKUP(A1128,'Reuters data'!$E$3:$G$1048576,3,TRUE)</f>
        <v>109.30917431192657</v>
      </c>
      <c r="F1128" s="2">
        <f>+VLOOKUP(A1128,'Reuters data'!$Q$4:$R$1048576,2,TRUE)</f>
        <v>81.349999999999994</v>
      </c>
      <c r="G1128">
        <f>+VLOOKUP(A1128,'Reuters data'!$U$4:$V$1048576,2,TRUE)</f>
        <v>5.5</v>
      </c>
      <c r="H1128">
        <f>+VLOOKUP(A1128,'Reuters data'!$Y$4:$Z$1048576,2,TRUE)</f>
        <v>25</v>
      </c>
    </row>
    <row r="1129" spans="1:8" x14ac:dyDescent="0.3">
      <c r="A1129" s="1">
        <f>+'Reuters data'!B1130</f>
        <v>41671</v>
      </c>
      <c r="B1129" s="3">
        <f t="shared" si="17"/>
        <v>2</v>
      </c>
      <c r="C1129">
        <f>+'Reuters data'!C1130</f>
        <v>59.38</v>
      </c>
      <c r="D1129">
        <f>+VLOOKUP(A1129,'Reuters data'!$E$3:$F$1048576,2,TRUE)/VLOOKUP(Train_Data!A1129,'Reuters data'!$M$3:$N$1048576,2)</f>
        <v>78.902484241750102</v>
      </c>
      <c r="E1129">
        <f>+VLOOKUP(A1129,'Reuters data'!$E$3:$G$1048576,3,TRUE)</f>
        <v>109.30917431192657</v>
      </c>
      <c r="F1129" s="2">
        <f>+VLOOKUP(A1129,'Reuters data'!$Q$4:$R$1048576,2,TRUE)</f>
        <v>81.349999999999994</v>
      </c>
      <c r="G1129">
        <f>+VLOOKUP(A1129,'Reuters data'!$U$4:$V$1048576,2,TRUE)</f>
        <v>5.5</v>
      </c>
      <c r="H1129">
        <f>+VLOOKUP(A1129,'Reuters data'!$Y$4:$Z$1048576,2,TRUE)</f>
        <v>25</v>
      </c>
    </row>
    <row r="1130" spans="1:8" x14ac:dyDescent="0.3">
      <c r="A1130" s="1">
        <f>+'Reuters data'!B1131</f>
        <v>41672</v>
      </c>
      <c r="B1130" s="3">
        <f t="shared" si="17"/>
        <v>2</v>
      </c>
      <c r="C1130">
        <f>+'Reuters data'!C1131</f>
        <v>59.08</v>
      </c>
      <c r="D1130">
        <f>+VLOOKUP(A1130,'Reuters data'!$E$3:$F$1048576,2,TRUE)/VLOOKUP(Train_Data!A1130,'Reuters data'!$M$3:$N$1048576,2)</f>
        <v>78.902484241750102</v>
      </c>
      <c r="E1130">
        <f>+VLOOKUP(A1130,'Reuters data'!$E$3:$G$1048576,3,TRUE)</f>
        <v>109.30917431192657</v>
      </c>
      <c r="F1130" s="2">
        <f>+VLOOKUP(A1130,'Reuters data'!$Q$4:$R$1048576,2,TRUE)</f>
        <v>81.349999999999994</v>
      </c>
      <c r="G1130">
        <f>+VLOOKUP(A1130,'Reuters data'!$U$4:$V$1048576,2,TRUE)</f>
        <v>5.5</v>
      </c>
      <c r="H1130">
        <f>+VLOOKUP(A1130,'Reuters data'!$Y$4:$Z$1048576,2,TRUE)</f>
        <v>25</v>
      </c>
    </row>
    <row r="1131" spans="1:8" x14ac:dyDescent="0.3">
      <c r="A1131" s="1">
        <f>+'Reuters data'!B1132</f>
        <v>41673</v>
      </c>
      <c r="B1131" s="3">
        <f t="shared" si="17"/>
        <v>2</v>
      </c>
      <c r="C1131">
        <f>+'Reuters data'!C1132</f>
        <v>58.64</v>
      </c>
      <c r="D1131">
        <f>+VLOOKUP(A1131,'Reuters data'!$E$3:$F$1048576,2,TRUE)/VLOOKUP(Train_Data!A1131,'Reuters data'!$M$3:$N$1048576,2)</f>
        <v>78.408754806270338</v>
      </c>
      <c r="E1131">
        <f>+VLOOKUP(A1131,'Reuters data'!$E$3:$G$1048576,3,TRUE)</f>
        <v>109.23605504587152</v>
      </c>
      <c r="F1131" s="2">
        <f>+VLOOKUP(A1131,'Reuters data'!$Q$4:$R$1048576,2,TRUE)</f>
        <v>78.75</v>
      </c>
      <c r="G1131">
        <f>+VLOOKUP(A1131,'Reuters data'!$U$4:$V$1048576,2,TRUE)</f>
        <v>5.82</v>
      </c>
      <c r="H1131">
        <f>+VLOOKUP(A1131,'Reuters data'!$Y$4:$Z$1048576,2,TRUE)</f>
        <v>24.2</v>
      </c>
    </row>
    <row r="1132" spans="1:8" x14ac:dyDescent="0.3">
      <c r="A1132" s="1">
        <f>+'Reuters data'!B1133</f>
        <v>41674</v>
      </c>
      <c r="B1132" s="3">
        <f t="shared" si="17"/>
        <v>2</v>
      </c>
      <c r="C1132">
        <f>+'Reuters data'!C1133</f>
        <v>58.22</v>
      </c>
      <c r="D1132">
        <f>+VLOOKUP(A1132,'Reuters data'!$E$3:$F$1048576,2,TRUE)/VLOOKUP(Train_Data!A1132,'Reuters data'!$M$3:$N$1048576,2)</f>
        <v>78.251220594762543</v>
      </c>
      <c r="E1132">
        <f>+VLOOKUP(A1132,'Reuters data'!$E$3:$G$1048576,3,TRUE)</f>
        <v>109.15761467889905</v>
      </c>
      <c r="F1132" s="2">
        <f>+VLOOKUP(A1132,'Reuters data'!$Q$4:$R$1048576,2,TRUE)</f>
        <v>78.099999999999994</v>
      </c>
      <c r="G1132">
        <f>+VLOOKUP(A1132,'Reuters data'!$U$4:$V$1048576,2,TRUE)</f>
        <v>5.8</v>
      </c>
      <c r="H1132">
        <f>+VLOOKUP(A1132,'Reuters data'!$Y$4:$Z$1048576,2,TRUE)</f>
        <v>24.33</v>
      </c>
    </row>
    <row r="1133" spans="1:8" x14ac:dyDescent="0.3">
      <c r="A1133" s="1">
        <f>+'Reuters data'!B1134</f>
        <v>41675</v>
      </c>
      <c r="B1133" s="3">
        <f t="shared" si="17"/>
        <v>2</v>
      </c>
      <c r="C1133">
        <f>+'Reuters data'!C1134</f>
        <v>57.82</v>
      </c>
      <c r="D1133">
        <f>+VLOOKUP(A1133,'Reuters data'!$E$3:$F$1048576,2,TRUE)/VLOOKUP(Train_Data!A1133,'Reuters data'!$M$3:$N$1048576,2)</f>
        <v>78.517587939698501</v>
      </c>
      <c r="E1133">
        <f>+VLOOKUP(A1133,'Reuters data'!$E$3:$G$1048576,3,TRUE)</f>
        <v>109.07110091743115</v>
      </c>
      <c r="F1133" s="2">
        <f>+VLOOKUP(A1133,'Reuters data'!$Q$4:$R$1048576,2,TRUE)</f>
        <v>78.099999999999994</v>
      </c>
      <c r="G1133">
        <f>+VLOOKUP(A1133,'Reuters data'!$U$4:$V$1048576,2,TRUE)</f>
        <v>6.06</v>
      </c>
      <c r="H1133">
        <f>+VLOOKUP(A1133,'Reuters data'!$Y$4:$Z$1048576,2,TRUE)</f>
        <v>24.35</v>
      </c>
    </row>
    <row r="1134" spans="1:8" x14ac:dyDescent="0.3">
      <c r="A1134" s="1">
        <f>+'Reuters data'!B1135</f>
        <v>41676</v>
      </c>
      <c r="B1134" s="3">
        <f t="shared" si="17"/>
        <v>2</v>
      </c>
      <c r="C1134">
        <f>+'Reuters data'!C1135</f>
        <v>57.47</v>
      </c>
      <c r="D1134">
        <f>+VLOOKUP(A1134,'Reuters data'!$E$3:$F$1048576,2,TRUE)/VLOOKUP(Train_Data!A1134,'Reuters data'!$M$3:$N$1048576,2)</f>
        <v>78.885781571975272</v>
      </c>
      <c r="E1134">
        <f>+VLOOKUP(A1134,'Reuters data'!$E$3:$G$1048576,3,TRUE)</f>
        <v>109.00027522935777</v>
      </c>
      <c r="F1134" s="2">
        <f>+VLOOKUP(A1134,'Reuters data'!$Q$4:$R$1048576,2,TRUE)</f>
        <v>78.099999999999994</v>
      </c>
      <c r="G1134">
        <f>+VLOOKUP(A1134,'Reuters data'!$U$4:$V$1048576,2,TRUE)</f>
        <v>6.43</v>
      </c>
      <c r="H1134">
        <f>+VLOOKUP(A1134,'Reuters data'!$Y$4:$Z$1048576,2,TRUE)</f>
        <v>24.55</v>
      </c>
    </row>
    <row r="1135" spans="1:8" x14ac:dyDescent="0.3">
      <c r="A1135" s="1">
        <f>+'Reuters data'!B1136</f>
        <v>41677</v>
      </c>
      <c r="B1135" s="3">
        <f t="shared" si="17"/>
        <v>2</v>
      </c>
      <c r="C1135">
        <f>+'Reuters data'!C1136</f>
        <v>57.16</v>
      </c>
      <c r="D1135">
        <f>+VLOOKUP(A1135,'Reuters data'!$E$3:$F$1048576,2,TRUE)/VLOOKUP(Train_Data!A1135,'Reuters data'!$M$3:$N$1048576,2)</f>
        <v>80.371158219027365</v>
      </c>
      <c r="E1135">
        <f>+VLOOKUP(A1135,'Reuters data'!$E$3:$G$1048576,3,TRUE)</f>
        <v>108.94807339449538</v>
      </c>
      <c r="F1135" s="2">
        <f>+VLOOKUP(A1135,'Reuters data'!$Q$4:$R$1048576,2,TRUE)</f>
        <v>80.2</v>
      </c>
      <c r="G1135">
        <f>+VLOOKUP(A1135,'Reuters data'!$U$4:$V$1048576,2,TRUE)</f>
        <v>6.41</v>
      </c>
      <c r="H1135">
        <f>+VLOOKUP(A1135,'Reuters data'!$Y$4:$Z$1048576,2,TRUE)</f>
        <v>24.68</v>
      </c>
    </row>
    <row r="1136" spans="1:8" x14ac:dyDescent="0.3">
      <c r="A1136" s="1">
        <f>+'Reuters data'!B1137</f>
        <v>41678</v>
      </c>
      <c r="B1136" s="3">
        <f t="shared" si="17"/>
        <v>2</v>
      </c>
      <c r="C1136">
        <f>+'Reuters data'!C1137</f>
        <v>56.9</v>
      </c>
      <c r="D1136">
        <f>+VLOOKUP(A1136,'Reuters data'!$E$3:$F$1048576,2,TRUE)/VLOOKUP(Train_Data!A1136,'Reuters data'!$M$3:$N$1048576,2)</f>
        <v>80.371158219027365</v>
      </c>
      <c r="E1136">
        <f>+VLOOKUP(A1136,'Reuters data'!$E$3:$G$1048576,3,TRUE)</f>
        <v>108.94807339449538</v>
      </c>
      <c r="F1136" s="2">
        <f>+VLOOKUP(A1136,'Reuters data'!$Q$4:$R$1048576,2,TRUE)</f>
        <v>80.2</v>
      </c>
      <c r="G1136">
        <f>+VLOOKUP(A1136,'Reuters data'!$U$4:$V$1048576,2,TRUE)</f>
        <v>6.41</v>
      </c>
      <c r="H1136">
        <f>+VLOOKUP(A1136,'Reuters data'!$Y$4:$Z$1048576,2,TRUE)</f>
        <v>24.68</v>
      </c>
    </row>
    <row r="1137" spans="1:8" x14ac:dyDescent="0.3">
      <c r="A1137" s="1">
        <f>+'Reuters data'!B1138</f>
        <v>41679</v>
      </c>
      <c r="B1137" s="3">
        <f t="shared" si="17"/>
        <v>2</v>
      </c>
      <c r="C1137">
        <f>+'Reuters data'!C1138</f>
        <v>56.65</v>
      </c>
      <c r="D1137">
        <f>+VLOOKUP(A1137,'Reuters data'!$E$3:$F$1048576,2,TRUE)/VLOOKUP(Train_Data!A1137,'Reuters data'!$M$3:$N$1048576,2)</f>
        <v>80.371158219027365</v>
      </c>
      <c r="E1137">
        <f>+VLOOKUP(A1137,'Reuters data'!$E$3:$G$1048576,3,TRUE)</f>
        <v>108.94807339449538</v>
      </c>
      <c r="F1137" s="2">
        <f>+VLOOKUP(A1137,'Reuters data'!$Q$4:$R$1048576,2,TRUE)</f>
        <v>80.2</v>
      </c>
      <c r="G1137">
        <f>+VLOOKUP(A1137,'Reuters data'!$U$4:$V$1048576,2,TRUE)</f>
        <v>6.41</v>
      </c>
      <c r="H1137">
        <f>+VLOOKUP(A1137,'Reuters data'!$Y$4:$Z$1048576,2,TRUE)</f>
        <v>24.68</v>
      </c>
    </row>
    <row r="1138" spans="1:8" x14ac:dyDescent="0.3">
      <c r="A1138" s="1">
        <f>+'Reuters data'!B1139</f>
        <v>41680</v>
      </c>
      <c r="B1138" s="3">
        <f t="shared" si="17"/>
        <v>2</v>
      </c>
      <c r="C1138">
        <f>+'Reuters data'!C1139</f>
        <v>56.24</v>
      </c>
      <c r="D1138">
        <f>+VLOOKUP(A1138,'Reuters data'!$E$3:$F$1048576,2,TRUE)/VLOOKUP(Train_Data!A1138,'Reuters data'!$M$3:$N$1048576,2)</f>
        <v>79.617414248021106</v>
      </c>
      <c r="E1138">
        <f>+VLOOKUP(A1138,'Reuters data'!$E$3:$G$1048576,3,TRUE)</f>
        <v>108.87935779816509</v>
      </c>
      <c r="F1138" s="2">
        <f>+VLOOKUP(A1138,'Reuters data'!$Q$4:$R$1048576,2,TRUE)</f>
        <v>78.099999999999994</v>
      </c>
      <c r="G1138">
        <f>+VLOOKUP(A1138,'Reuters data'!$U$4:$V$1048576,2,TRUE)</f>
        <v>6.4</v>
      </c>
      <c r="H1138">
        <f>+VLOOKUP(A1138,'Reuters data'!$Y$4:$Z$1048576,2,TRUE)</f>
        <v>24.7</v>
      </c>
    </row>
    <row r="1139" spans="1:8" x14ac:dyDescent="0.3">
      <c r="A1139" s="1">
        <f>+'Reuters data'!B1140</f>
        <v>41681</v>
      </c>
      <c r="B1139" s="3">
        <f t="shared" si="17"/>
        <v>2</v>
      </c>
      <c r="C1139">
        <f>+'Reuters data'!C1140</f>
        <v>55.86</v>
      </c>
      <c r="D1139">
        <f>+VLOOKUP(A1139,'Reuters data'!$E$3:$F$1048576,2,TRUE)/VLOOKUP(Train_Data!A1139,'Reuters data'!$M$3:$N$1048576,2)</f>
        <v>79.700792021120577</v>
      </c>
      <c r="E1139">
        <f>+VLOOKUP(A1139,'Reuters data'!$E$3:$G$1048576,3,TRUE)</f>
        <v>108.83311926605501</v>
      </c>
      <c r="F1139" s="2">
        <f>+VLOOKUP(A1139,'Reuters data'!$Q$4:$R$1048576,2,TRUE)</f>
        <v>78.099999999999994</v>
      </c>
      <c r="G1139">
        <f>+VLOOKUP(A1139,'Reuters data'!$U$4:$V$1048576,2,TRUE)</f>
        <v>6.24</v>
      </c>
      <c r="H1139">
        <f>+VLOOKUP(A1139,'Reuters data'!$Y$4:$Z$1048576,2,TRUE)</f>
        <v>24.55</v>
      </c>
    </row>
    <row r="1140" spans="1:8" x14ac:dyDescent="0.3">
      <c r="A1140" s="1">
        <f>+'Reuters data'!B1141</f>
        <v>41682</v>
      </c>
      <c r="B1140" s="3">
        <f t="shared" si="17"/>
        <v>2</v>
      </c>
      <c r="C1140">
        <f>+'Reuters data'!C1141</f>
        <v>55.48</v>
      </c>
      <c r="D1140">
        <f>+VLOOKUP(A1140,'Reuters data'!$E$3:$F$1048576,2,TRUE)/VLOOKUP(Train_Data!A1140,'Reuters data'!$M$3:$N$1048576,2)</f>
        <v>80.039729252501473</v>
      </c>
      <c r="E1140">
        <f>+VLOOKUP(A1140,'Reuters data'!$E$3:$G$1048576,3,TRUE)</f>
        <v>108.81055045871558</v>
      </c>
      <c r="F1140" s="2">
        <f>+VLOOKUP(A1140,'Reuters data'!$Q$4:$R$1048576,2,TRUE)</f>
        <v>78.400000000000006</v>
      </c>
      <c r="G1140">
        <f>+VLOOKUP(A1140,'Reuters data'!$U$4:$V$1048576,2,TRUE)</f>
        <v>6.34</v>
      </c>
      <c r="H1140">
        <f>+VLOOKUP(A1140,'Reuters data'!$Y$4:$Z$1048576,2,TRUE)</f>
        <v>24.8</v>
      </c>
    </row>
    <row r="1141" spans="1:8" x14ac:dyDescent="0.3">
      <c r="A1141" s="1">
        <f>+'Reuters data'!B1142</f>
        <v>41683</v>
      </c>
      <c r="B1141" s="3">
        <f t="shared" si="17"/>
        <v>2</v>
      </c>
      <c r="C1141">
        <f>+'Reuters data'!C1142</f>
        <v>55.09</v>
      </c>
      <c r="D1141">
        <f>+VLOOKUP(A1141,'Reuters data'!$E$3:$F$1048576,2,TRUE)/VLOOKUP(Train_Data!A1141,'Reuters data'!$M$3:$N$1048576,2)</f>
        <v>79.486804590978878</v>
      </c>
      <c r="E1141">
        <f>+VLOOKUP(A1141,'Reuters data'!$E$3:$G$1048576,3,TRUE)</f>
        <v>108.78513761467889</v>
      </c>
      <c r="F1141" s="2">
        <f>+VLOOKUP(A1141,'Reuters data'!$Q$4:$R$1048576,2,TRUE)</f>
        <v>78.3</v>
      </c>
      <c r="G1141">
        <f>+VLOOKUP(A1141,'Reuters data'!$U$4:$V$1048576,2,TRUE)</f>
        <v>6.37</v>
      </c>
      <c r="H1141">
        <f>+VLOOKUP(A1141,'Reuters data'!$Y$4:$Z$1048576,2,TRUE)</f>
        <v>24.1</v>
      </c>
    </row>
    <row r="1142" spans="1:8" x14ac:dyDescent="0.3">
      <c r="A1142" s="1">
        <f>+'Reuters data'!B1143</f>
        <v>41684</v>
      </c>
      <c r="B1142" s="3">
        <f t="shared" si="17"/>
        <v>2</v>
      </c>
      <c r="C1142">
        <f>+'Reuters data'!C1143</f>
        <v>54.77</v>
      </c>
      <c r="D1142">
        <f>+VLOOKUP(A1142,'Reuters data'!$E$3:$F$1048576,2,TRUE)/VLOOKUP(Train_Data!A1142,'Reuters data'!$M$3:$N$1048576,2)</f>
        <v>79.67859751643536</v>
      </c>
      <c r="E1142">
        <f>+VLOOKUP(A1142,'Reuters data'!$E$3:$G$1048576,3,TRUE)</f>
        <v>108.75256880733944</v>
      </c>
      <c r="F1142" s="2">
        <f>+VLOOKUP(A1142,'Reuters data'!$Q$4:$R$1048576,2,TRUE)</f>
        <v>78.099999999999994</v>
      </c>
      <c r="G1142">
        <f>+VLOOKUP(A1142,'Reuters data'!$U$4:$V$1048576,2,TRUE)</f>
        <v>6.57</v>
      </c>
      <c r="H1142">
        <f>+VLOOKUP(A1142,'Reuters data'!$Y$4:$Z$1048576,2,TRUE)</f>
        <v>24.17</v>
      </c>
    </row>
    <row r="1143" spans="1:8" x14ac:dyDescent="0.3">
      <c r="A1143" s="1">
        <f>+'Reuters data'!B1144</f>
        <v>41685</v>
      </c>
      <c r="B1143" s="3">
        <f t="shared" si="17"/>
        <v>2</v>
      </c>
      <c r="C1143">
        <f>+'Reuters data'!C1144</f>
        <v>54.54</v>
      </c>
      <c r="D1143">
        <f>+VLOOKUP(A1143,'Reuters data'!$E$3:$F$1048576,2,TRUE)/VLOOKUP(Train_Data!A1143,'Reuters data'!$M$3:$N$1048576,2)</f>
        <v>79.67859751643536</v>
      </c>
      <c r="E1143">
        <f>+VLOOKUP(A1143,'Reuters data'!$E$3:$G$1048576,3,TRUE)</f>
        <v>108.75256880733944</v>
      </c>
      <c r="F1143" s="2">
        <f>+VLOOKUP(A1143,'Reuters data'!$Q$4:$R$1048576,2,TRUE)</f>
        <v>78.099999999999994</v>
      </c>
      <c r="G1143">
        <f>+VLOOKUP(A1143,'Reuters data'!$U$4:$V$1048576,2,TRUE)</f>
        <v>6.57</v>
      </c>
      <c r="H1143">
        <f>+VLOOKUP(A1143,'Reuters data'!$Y$4:$Z$1048576,2,TRUE)</f>
        <v>24.17</v>
      </c>
    </row>
    <row r="1144" spans="1:8" x14ac:dyDescent="0.3">
      <c r="A1144" s="1">
        <f>+'Reuters data'!B1145</f>
        <v>41686</v>
      </c>
      <c r="B1144" s="3">
        <f t="shared" si="17"/>
        <v>2</v>
      </c>
      <c r="C1144">
        <f>+'Reuters data'!C1145</f>
        <v>54.32</v>
      </c>
      <c r="D1144">
        <f>+VLOOKUP(A1144,'Reuters data'!$E$3:$F$1048576,2,TRUE)/VLOOKUP(Train_Data!A1144,'Reuters data'!$M$3:$N$1048576,2)</f>
        <v>79.67859751643536</v>
      </c>
      <c r="E1144">
        <f>+VLOOKUP(A1144,'Reuters data'!$E$3:$G$1048576,3,TRUE)</f>
        <v>108.75256880733944</v>
      </c>
      <c r="F1144" s="2">
        <f>+VLOOKUP(A1144,'Reuters data'!$Q$4:$R$1048576,2,TRUE)</f>
        <v>78.099999999999994</v>
      </c>
      <c r="G1144">
        <f>+VLOOKUP(A1144,'Reuters data'!$U$4:$V$1048576,2,TRUE)</f>
        <v>6.57</v>
      </c>
      <c r="H1144">
        <f>+VLOOKUP(A1144,'Reuters data'!$Y$4:$Z$1048576,2,TRUE)</f>
        <v>24.17</v>
      </c>
    </row>
    <row r="1145" spans="1:8" x14ac:dyDescent="0.3">
      <c r="A1145" s="1">
        <f>+'Reuters data'!B1146</f>
        <v>41687</v>
      </c>
      <c r="B1145" s="3">
        <f t="shared" si="17"/>
        <v>2</v>
      </c>
      <c r="C1145">
        <f>+'Reuters data'!C1146</f>
        <v>53.98</v>
      </c>
      <c r="D1145">
        <f>+VLOOKUP(A1145,'Reuters data'!$E$3:$F$1048576,2,TRUE)/VLOOKUP(Train_Data!A1145,'Reuters data'!$M$3:$N$1048576,2)</f>
        <v>79.658543703487524</v>
      </c>
      <c r="E1145">
        <f>+VLOOKUP(A1145,'Reuters data'!$E$3:$G$1048576,3,TRUE)</f>
        <v>108.71954128440368</v>
      </c>
      <c r="F1145" s="2">
        <f>+VLOOKUP(A1145,'Reuters data'!$Q$4:$R$1048576,2,TRUE)</f>
        <v>77.7</v>
      </c>
      <c r="G1145">
        <f>+VLOOKUP(A1145,'Reuters data'!$U$4:$V$1048576,2,TRUE)</f>
        <v>6.79</v>
      </c>
      <c r="H1145">
        <f>+VLOOKUP(A1145,'Reuters data'!$Y$4:$Z$1048576,2,TRUE)</f>
        <v>23.9</v>
      </c>
    </row>
    <row r="1146" spans="1:8" x14ac:dyDescent="0.3">
      <c r="A1146" s="1">
        <f>+'Reuters data'!B1147</f>
        <v>41688</v>
      </c>
      <c r="B1146" s="3">
        <f t="shared" si="17"/>
        <v>2</v>
      </c>
      <c r="C1146">
        <f>+'Reuters data'!C1147</f>
        <v>53.67</v>
      </c>
      <c r="D1146">
        <f>+VLOOKUP(A1146,'Reuters data'!$E$3:$F$1048576,2,TRUE)/VLOOKUP(Train_Data!A1146,'Reuters data'!$M$3:$N$1048576,2)</f>
        <v>80.293668677764046</v>
      </c>
      <c r="E1146">
        <f>+VLOOKUP(A1146,'Reuters data'!$E$3:$G$1048576,3,TRUE)</f>
        <v>108.72311926605502</v>
      </c>
      <c r="F1146" s="2">
        <f>+VLOOKUP(A1146,'Reuters data'!$Q$4:$R$1048576,2,TRUE)</f>
        <v>78.099999999999994</v>
      </c>
      <c r="G1146">
        <f>+VLOOKUP(A1146,'Reuters data'!$U$4:$V$1048576,2,TRUE)</f>
        <v>6.73</v>
      </c>
      <c r="H1146">
        <f>+VLOOKUP(A1146,'Reuters data'!$Y$4:$Z$1048576,2,TRUE)</f>
        <v>23.5</v>
      </c>
    </row>
    <row r="1147" spans="1:8" x14ac:dyDescent="0.3">
      <c r="A1147" s="1">
        <f>+'Reuters data'!B1148</f>
        <v>41689</v>
      </c>
      <c r="B1147" s="3">
        <f t="shared" si="17"/>
        <v>2</v>
      </c>
      <c r="C1147">
        <f>+'Reuters data'!C1148</f>
        <v>53.41</v>
      </c>
      <c r="D1147">
        <f>+VLOOKUP(A1147,'Reuters data'!$E$3:$F$1048576,2,TRUE)/VLOOKUP(Train_Data!A1147,'Reuters data'!$M$3:$N$1048576,2)</f>
        <v>80.447130789397036</v>
      </c>
      <c r="E1147">
        <f>+VLOOKUP(A1147,'Reuters data'!$E$3:$G$1048576,3,TRUE)</f>
        <v>108.74403669724769</v>
      </c>
      <c r="F1147" s="2">
        <f>+VLOOKUP(A1147,'Reuters data'!$Q$4:$R$1048576,2,TRUE)</f>
        <v>75.75</v>
      </c>
      <c r="G1147">
        <f>+VLOOKUP(A1147,'Reuters data'!$U$4:$V$1048576,2,TRUE)</f>
        <v>6.9</v>
      </c>
      <c r="H1147">
        <f>+VLOOKUP(A1147,'Reuters data'!$Y$4:$Z$1048576,2,TRUE)</f>
        <v>23.65</v>
      </c>
    </row>
    <row r="1148" spans="1:8" x14ac:dyDescent="0.3">
      <c r="A1148" s="1">
        <f>+'Reuters data'!B1149</f>
        <v>41690</v>
      </c>
      <c r="B1148" s="3">
        <f t="shared" si="17"/>
        <v>2</v>
      </c>
      <c r="C1148">
        <f>+'Reuters data'!C1149</f>
        <v>53.15</v>
      </c>
      <c r="D1148">
        <f>+VLOOKUP(A1148,'Reuters data'!$E$3:$F$1048576,2,TRUE)/VLOOKUP(Train_Data!A1148,'Reuters data'!$M$3:$N$1048576,2)</f>
        <v>80.405306896048984</v>
      </c>
      <c r="E1148">
        <f>+VLOOKUP(A1148,'Reuters data'!$E$3:$G$1048576,3,TRUE)</f>
        <v>108.74128440366972</v>
      </c>
      <c r="F1148" s="2">
        <f>+VLOOKUP(A1148,'Reuters data'!$Q$4:$R$1048576,2,TRUE)</f>
        <v>75</v>
      </c>
      <c r="G1148">
        <f>+VLOOKUP(A1148,'Reuters data'!$U$4:$V$1048576,2,TRUE)</f>
        <v>6.97</v>
      </c>
      <c r="H1148">
        <f>+VLOOKUP(A1148,'Reuters data'!$Y$4:$Z$1048576,2,TRUE)</f>
        <v>23.4</v>
      </c>
    </row>
    <row r="1149" spans="1:8" x14ac:dyDescent="0.3">
      <c r="A1149" s="1">
        <f>+'Reuters data'!B1150</f>
        <v>41691</v>
      </c>
      <c r="B1149" s="3">
        <f t="shared" si="17"/>
        <v>2</v>
      </c>
      <c r="C1149">
        <f>+'Reuters data'!C1150</f>
        <v>52.91</v>
      </c>
      <c r="D1149">
        <f>+VLOOKUP(A1149,'Reuters data'!$E$3:$F$1048576,2,TRUE)/VLOOKUP(Train_Data!A1149,'Reuters data'!$M$3:$N$1048576,2)</f>
        <v>79.966513794860589</v>
      </c>
      <c r="E1149">
        <f>+VLOOKUP(A1149,'Reuters data'!$E$3:$G$1048576,3,TRUE)</f>
        <v>108.7512844036697</v>
      </c>
      <c r="F1149" s="2">
        <f>+VLOOKUP(A1149,'Reuters data'!$Q$4:$R$1048576,2,TRUE)</f>
        <v>74.63</v>
      </c>
      <c r="G1149">
        <f>+VLOOKUP(A1149,'Reuters data'!$U$4:$V$1048576,2,TRUE)</f>
        <v>7.12</v>
      </c>
      <c r="H1149">
        <f>+VLOOKUP(A1149,'Reuters data'!$Y$4:$Z$1048576,2,TRUE)</f>
        <v>23.1</v>
      </c>
    </row>
    <row r="1150" spans="1:8" x14ac:dyDescent="0.3">
      <c r="A1150" s="1">
        <f>+'Reuters data'!B1151</f>
        <v>41692</v>
      </c>
      <c r="B1150" s="3">
        <f t="shared" si="17"/>
        <v>2</v>
      </c>
      <c r="C1150">
        <f>+'Reuters data'!C1151</f>
        <v>52.75</v>
      </c>
      <c r="D1150">
        <f>+VLOOKUP(A1150,'Reuters data'!$E$3:$F$1048576,2,TRUE)/VLOOKUP(Train_Data!A1150,'Reuters data'!$M$3:$N$1048576,2)</f>
        <v>79.966513794860589</v>
      </c>
      <c r="E1150">
        <f>+VLOOKUP(A1150,'Reuters data'!$E$3:$G$1048576,3,TRUE)</f>
        <v>108.7512844036697</v>
      </c>
      <c r="F1150" s="2">
        <f>+VLOOKUP(A1150,'Reuters data'!$Q$4:$R$1048576,2,TRUE)</f>
        <v>74.63</v>
      </c>
      <c r="G1150">
        <f>+VLOOKUP(A1150,'Reuters data'!$U$4:$V$1048576,2,TRUE)</f>
        <v>7.12</v>
      </c>
      <c r="H1150">
        <f>+VLOOKUP(A1150,'Reuters data'!$Y$4:$Z$1048576,2,TRUE)</f>
        <v>23.1</v>
      </c>
    </row>
    <row r="1151" spans="1:8" x14ac:dyDescent="0.3">
      <c r="A1151" s="1">
        <f>+'Reuters data'!B1152</f>
        <v>41693</v>
      </c>
      <c r="B1151" s="3">
        <f t="shared" si="17"/>
        <v>2</v>
      </c>
      <c r="C1151">
        <f>+'Reuters data'!C1152</f>
        <v>52.59</v>
      </c>
      <c r="D1151">
        <f>+VLOOKUP(A1151,'Reuters data'!$E$3:$F$1048576,2,TRUE)/VLOOKUP(Train_Data!A1151,'Reuters data'!$M$3:$N$1048576,2)</f>
        <v>79.966513794860589</v>
      </c>
      <c r="E1151">
        <f>+VLOOKUP(A1151,'Reuters data'!$E$3:$G$1048576,3,TRUE)</f>
        <v>108.7512844036697</v>
      </c>
      <c r="F1151" s="2">
        <f>+VLOOKUP(A1151,'Reuters data'!$Q$4:$R$1048576,2,TRUE)</f>
        <v>74.63</v>
      </c>
      <c r="G1151">
        <f>+VLOOKUP(A1151,'Reuters data'!$U$4:$V$1048576,2,TRUE)</f>
        <v>7.12</v>
      </c>
      <c r="H1151">
        <f>+VLOOKUP(A1151,'Reuters data'!$Y$4:$Z$1048576,2,TRUE)</f>
        <v>23.1</v>
      </c>
    </row>
    <row r="1152" spans="1:8" x14ac:dyDescent="0.3">
      <c r="A1152" s="1">
        <f>+'Reuters data'!B1153</f>
        <v>41694</v>
      </c>
      <c r="B1152" s="3">
        <f t="shared" si="17"/>
        <v>2</v>
      </c>
      <c r="C1152">
        <f>+'Reuters data'!C1153</f>
        <v>52.35</v>
      </c>
      <c r="D1152">
        <f>+VLOOKUP(A1152,'Reuters data'!$E$3:$F$1048576,2,TRUE)/VLOOKUP(Train_Data!A1152,'Reuters data'!$M$3:$N$1048576,2)</f>
        <v>80.559196155526436</v>
      </c>
      <c r="E1152">
        <f>+VLOOKUP(A1152,'Reuters data'!$E$3:$G$1048576,3,TRUE)</f>
        <v>108.76431192660549</v>
      </c>
      <c r="F1152" s="2">
        <f>+VLOOKUP(A1152,'Reuters data'!$Q$4:$R$1048576,2,TRUE)</f>
        <v>72.75</v>
      </c>
      <c r="G1152">
        <f>+VLOOKUP(A1152,'Reuters data'!$U$4:$V$1048576,2,TRUE)</f>
        <v>6.99</v>
      </c>
      <c r="H1152">
        <f>+VLOOKUP(A1152,'Reuters data'!$Y$4:$Z$1048576,2,TRUE)</f>
        <v>23</v>
      </c>
    </row>
    <row r="1153" spans="1:8" x14ac:dyDescent="0.3">
      <c r="A1153" s="1">
        <f>+'Reuters data'!B1154</f>
        <v>41695</v>
      </c>
      <c r="B1153" s="3">
        <f t="shared" si="17"/>
        <v>2</v>
      </c>
      <c r="C1153">
        <f>+'Reuters data'!C1154</f>
        <v>52.09</v>
      </c>
      <c r="D1153">
        <f>+VLOOKUP(A1153,'Reuters data'!$E$3:$F$1048576,2,TRUE)/VLOOKUP(Train_Data!A1153,'Reuters data'!$M$3:$N$1048576,2)</f>
        <v>79.67260822117133</v>
      </c>
      <c r="E1153">
        <f>+VLOOKUP(A1153,'Reuters data'!$E$3:$G$1048576,3,TRUE)</f>
        <v>108.77669724770641</v>
      </c>
      <c r="F1153" s="2">
        <f>+VLOOKUP(A1153,'Reuters data'!$Q$4:$R$1048576,2,TRUE)</f>
        <v>72.7</v>
      </c>
      <c r="G1153">
        <f>+VLOOKUP(A1153,'Reuters data'!$U$4:$V$1048576,2,TRUE)</f>
        <v>6.21</v>
      </c>
      <c r="H1153">
        <f>+VLOOKUP(A1153,'Reuters data'!$Y$4:$Z$1048576,2,TRUE)</f>
        <v>22.8</v>
      </c>
    </row>
    <row r="1154" spans="1:8" x14ac:dyDescent="0.3">
      <c r="A1154" s="1">
        <f>+'Reuters data'!B1155</f>
        <v>41696</v>
      </c>
      <c r="B1154" s="3">
        <f t="shared" si="17"/>
        <v>2</v>
      </c>
      <c r="C1154">
        <f>+'Reuters data'!C1155</f>
        <v>51.83</v>
      </c>
      <c r="D1154">
        <f>+VLOOKUP(A1154,'Reuters data'!$E$3:$F$1048576,2,TRUE)/VLOOKUP(Train_Data!A1154,'Reuters data'!$M$3:$N$1048576,2)</f>
        <v>80.017534887119155</v>
      </c>
      <c r="E1154">
        <f>+VLOOKUP(A1154,'Reuters data'!$E$3:$G$1048576,3,TRUE)</f>
        <v>108.78477064220182</v>
      </c>
      <c r="F1154" s="2">
        <f>+VLOOKUP(A1154,'Reuters data'!$Q$4:$R$1048576,2,TRUE)</f>
        <v>75</v>
      </c>
      <c r="G1154">
        <f>+VLOOKUP(A1154,'Reuters data'!$U$4:$V$1048576,2,TRUE)</f>
        <v>6.48</v>
      </c>
      <c r="H1154">
        <f>+VLOOKUP(A1154,'Reuters data'!$Y$4:$Z$1048576,2,TRUE)</f>
        <v>22.95</v>
      </c>
    </row>
    <row r="1155" spans="1:8" x14ac:dyDescent="0.3">
      <c r="A1155" s="1">
        <f>+'Reuters data'!B1156</f>
        <v>41697</v>
      </c>
      <c r="B1155" s="3">
        <f t="shared" si="17"/>
        <v>2</v>
      </c>
      <c r="C1155">
        <f>+'Reuters data'!C1156</f>
        <v>51.56</v>
      </c>
      <c r="D1155">
        <f>+VLOOKUP(A1155,'Reuters data'!$E$3:$F$1048576,2,TRUE)/VLOOKUP(Train_Data!A1155,'Reuters data'!$M$3:$N$1048576,2)</f>
        <v>79.486431281003789</v>
      </c>
      <c r="E1155">
        <f>+VLOOKUP(A1155,'Reuters data'!$E$3:$G$1048576,3,TRUE)</f>
        <v>108.79064220183483</v>
      </c>
      <c r="F1155" s="2">
        <f>+VLOOKUP(A1155,'Reuters data'!$Q$4:$R$1048576,2,TRUE)</f>
        <v>75</v>
      </c>
      <c r="G1155">
        <f>+VLOOKUP(A1155,'Reuters data'!$U$4:$V$1048576,2,TRUE)</f>
        <v>6.5</v>
      </c>
      <c r="H1155">
        <f>+VLOOKUP(A1155,'Reuters data'!$Y$4:$Z$1048576,2,TRUE)</f>
        <v>23.3</v>
      </c>
    </row>
    <row r="1156" spans="1:8" x14ac:dyDescent="0.3">
      <c r="A1156" s="1">
        <f>+'Reuters data'!B1157</f>
        <v>41698</v>
      </c>
      <c r="B1156" s="3">
        <f t="shared" ref="B1156:B1219" si="18">+MONTH(A1156)</f>
        <v>2</v>
      </c>
      <c r="C1156">
        <f>+'Reuters data'!C1157</f>
        <v>51.27</v>
      </c>
      <c r="D1156">
        <f>+VLOOKUP(A1156,'Reuters data'!$E$3:$F$1048576,2,TRUE)/VLOOKUP(Train_Data!A1156,'Reuters data'!$M$3:$N$1048576,2)</f>
        <v>79.024779017533675</v>
      </c>
      <c r="E1156">
        <f>+VLOOKUP(A1156,'Reuters data'!$E$3:$G$1048576,3,TRUE)</f>
        <v>108.78935779816511</v>
      </c>
      <c r="F1156" s="2">
        <f>+VLOOKUP(A1156,'Reuters data'!$Q$4:$R$1048576,2,TRUE)</f>
        <v>72.599999999999994</v>
      </c>
      <c r="G1156">
        <f>+VLOOKUP(A1156,'Reuters data'!$U$4:$V$1048576,2,TRUE)</f>
        <v>7.06</v>
      </c>
      <c r="H1156">
        <f>+VLOOKUP(A1156,'Reuters data'!$Y$4:$Z$1048576,2,TRUE)</f>
        <v>22.95</v>
      </c>
    </row>
    <row r="1157" spans="1:8" x14ac:dyDescent="0.3">
      <c r="A1157" s="1">
        <f>+'Reuters data'!B1158</f>
        <v>41699</v>
      </c>
      <c r="B1157" s="3">
        <f t="shared" si="18"/>
        <v>3</v>
      </c>
      <c r="C1157">
        <f>+'Reuters data'!C1158</f>
        <v>51.24</v>
      </c>
      <c r="D1157">
        <f>+VLOOKUP(A1157,'Reuters data'!$E$3:$F$1048576,2,TRUE)/VLOOKUP(Train_Data!A1157,'Reuters data'!$M$3:$N$1048576,2)</f>
        <v>79.024779017533675</v>
      </c>
      <c r="E1157">
        <f>+VLOOKUP(A1157,'Reuters data'!$E$3:$G$1048576,3,TRUE)</f>
        <v>108.78935779816511</v>
      </c>
      <c r="F1157" s="2">
        <f>+VLOOKUP(A1157,'Reuters data'!$Q$4:$R$1048576,2,TRUE)</f>
        <v>72.599999999999994</v>
      </c>
      <c r="G1157">
        <f>+VLOOKUP(A1157,'Reuters data'!$U$4:$V$1048576,2,TRUE)</f>
        <v>7.06</v>
      </c>
      <c r="H1157">
        <f>+VLOOKUP(A1157,'Reuters data'!$Y$4:$Z$1048576,2,TRUE)</f>
        <v>22.95</v>
      </c>
    </row>
    <row r="1158" spans="1:8" x14ac:dyDescent="0.3">
      <c r="A1158" s="1">
        <f>+'Reuters data'!B1159</f>
        <v>41700</v>
      </c>
      <c r="B1158" s="3">
        <f t="shared" si="18"/>
        <v>3</v>
      </c>
      <c r="C1158">
        <f>+'Reuters data'!C1159</f>
        <v>51.07</v>
      </c>
      <c r="D1158">
        <f>+VLOOKUP(A1158,'Reuters data'!$E$3:$F$1048576,2,TRUE)/VLOOKUP(Train_Data!A1158,'Reuters data'!$M$3:$N$1048576,2)</f>
        <v>79.024779017533675</v>
      </c>
      <c r="E1158">
        <f>+VLOOKUP(A1158,'Reuters data'!$E$3:$G$1048576,3,TRUE)</f>
        <v>108.78935779816511</v>
      </c>
      <c r="F1158" s="2">
        <f>+VLOOKUP(A1158,'Reuters data'!$Q$4:$R$1048576,2,TRUE)</f>
        <v>72.599999999999994</v>
      </c>
      <c r="G1158">
        <f>+VLOOKUP(A1158,'Reuters data'!$U$4:$V$1048576,2,TRUE)</f>
        <v>7.06</v>
      </c>
      <c r="H1158">
        <f>+VLOOKUP(A1158,'Reuters data'!$Y$4:$Z$1048576,2,TRUE)</f>
        <v>22.95</v>
      </c>
    </row>
    <row r="1159" spans="1:8" x14ac:dyDescent="0.3">
      <c r="A1159" s="1">
        <f>+'Reuters data'!B1160</f>
        <v>41701</v>
      </c>
      <c r="B1159" s="3">
        <f t="shared" si="18"/>
        <v>3</v>
      </c>
      <c r="C1159">
        <f>+'Reuters data'!C1160</f>
        <v>50.82</v>
      </c>
      <c r="D1159">
        <f>+VLOOKUP(A1159,'Reuters data'!$E$3:$F$1048576,2,TRUE)/VLOOKUP(Train_Data!A1159,'Reuters data'!$M$3:$N$1048576,2)</f>
        <v>80.966943352264451</v>
      </c>
      <c r="E1159">
        <f>+VLOOKUP(A1159,'Reuters data'!$E$3:$G$1048576,3,TRUE)</f>
        <v>108.8129357798165</v>
      </c>
      <c r="F1159" s="2">
        <f>+VLOOKUP(A1159,'Reuters data'!$Q$4:$R$1048576,2,TRUE)</f>
        <v>74</v>
      </c>
      <c r="G1159">
        <f>+VLOOKUP(A1159,'Reuters data'!$U$4:$V$1048576,2,TRUE)</f>
        <v>6.61</v>
      </c>
      <c r="H1159">
        <f>+VLOOKUP(A1159,'Reuters data'!$Y$4:$Z$1048576,2,TRUE)</f>
        <v>24.45</v>
      </c>
    </row>
    <row r="1160" spans="1:8" x14ac:dyDescent="0.3">
      <c r="A1160" s="1">
        <f>+'Reuters data'!B1161</f>
        <v>41702</v>
      </c>
      <c r="B1160" s="3">
        <f t="shared" si="18"/>
        <v>3</v>
      </c>
      <c r="C1160">
        <f>+'Reuters data'!C1161</f>
        <v>50.54</v>
      </c>
      <c r="D1160">
        <f>+VLOOKUP(A1160,'Reuters data'!$E$3:$F$1048576,2,TRUE)/VLOOKUP(Train_Data!A1160,'Reuters data'!$M$3:$N$1048576,2)</f>
        <v>79.537185271430644</v>
      </c>
      <c r="E1160">
        <f>+VLOOKUP(A1160,'Reuters data'!$E$3:$G$1048576,3,TRUE)</f>
        <v>108.82146788990825</v>
      </c>
      <c r="F1160" s="2">
        <f>+VLOOKUP(A1160,'Reuters data'!$Q$4:$R$1048576,2,TRUE)</f>
        <v>74.2</v>
      </c>
      <c r="G1160">
        <f>+VLOOKUP(A1160,'Reuters data'!$U$4:$V$1048576,2,TRUE)</f>
        <v>6.81</v>
      </c>
      <c r="H1160">
        <f>+VLOOKUP(A1160,'Reuters data'!$Y$4:$Z$1048576,2,TRUE)</f>
        <v>23.55</v>
      </c>
    </row>
    <row r="1161" spans="1:8" x14ac:dyDescent="0.3">
      <c r="A1161" s="1">
        <f>+'Reuters data'!B1162</f>
        <v>41703</v>
      </c>
      <c r="B1161" s="3">
        <f t="shared" si="18"/>
        <v>3</v>
      </c>
      <c r="C1161">
        <f>+'Reuters data'!C1162</f>
        <v>50.32</v>
      </c>
      <c r="D1161">
        <f>+VLOOKUP(A1161,'Reuters data'!$E$3:$F$1048576,2,TRUE)/VLOOKUP(Train_Data!A1161,'Reuters data'!$M$3:$N$1048576,2)</f>
        <v>78.47363821730265</v>
      </c>
      <c r="E1161">
        <f>+VLOOKUP(A1161,'Reuters data'!$E$3:$G$1048576,3,TRUE)</f>
        <v>108.81981651376145</v>
      </c>
      <c r="F1161" s="2">
        <f>+VLOOKUP(A1161,'Reuters data'!$Q$4:$R$1048576,2,TRUE)</f>
        <v>73.900000000000006</v>
      </c>
      <c r="G1161">
        <f>+VLOOKUP(A1161,'Reuters data'!$U$4:$V$1048576,2,TRUE)</f>
        <v>6.77</v>
      </c>
      <c r="H1161">
        <f>+VLOOKUP(A1161,'Reuters data'!$Y$4:$Z$1048576,2,TRUE)</f>
        <v>23.6</v>
      </c>
    </row>
    <row r="1162" spans="1:8" x14ac:dyDescent="0.3">
      <c r="A1162" s="1">
        <f>+'Reuters data'!B1163</f>
        <v>41704</v>
      </c>
      <c r="B1162" s="3">
        <f t="shared" si="18"/>
        <v>3</v>
      </c>
      <c r="C1162">
        <f>+'Reuters data'!C1163</f>
        <v>50.11</v>
      </c>
      <c r="D1162">
        <f>+VLOOKUP(A1162,'Reuters data'!$E$3:$F$1048576,2,TRUE)/VLOOKUP(Train_Data!A1162,'Reuters data'!$M$3:$N$1048576,2)</f>
        <v>78.0054841968538</v>
      </c>
      <c r="E1162">
        <f>+VLOOKUP(A1162,'Reuters data'!$E$3:$G$1048576,3,TRUE)</f>
        <v>108.80981651376146</v>
      </c>
      <c r="F1162" s="2">
        <f>+VLOOKUP(A1162,'Reuters data'!$Q$4:$R$1048576,2,TRUE)</f>
        <v>74.25</v>
      </c>
      <c r="G1162">
        <f>+VLOOKUP(A1162,'Reuters data'!$U$4:$V$1048576,2,TRUE)</f>
        <v>6.8</v>
      </c>
      <c r="H1162">
        <f>+VLOOKUP(A1162,'Reuters data'!$Y$4:$Z$1048576,2,TRUE)</f>
        <v>23.95</v>
      </c>
    </row>
    <row r="1163" spans="1:8" x14ac:dyDescent="0.3">
      <c r="A1163" s="1">
        <f>+'Reuters data'!B1164</f>
        <v>41705</v>
      </c>
      <c r="B1163" s="3">
        <f t="shared" si="18"/>
        <v>3</v>
      </c>
      <c r="C1163">
        <f>+'Reuters data'!C1164</f>
        <v>49.97</v>
      </c>
      <c r="D1163">
        <f>+VLOOKUP(A1163,'Reuters data'!$E$3:$F$1048576,2,TRUE)/VLOOKUP(Train_Data!A1163,'Reuters data'!$M$3:$N$1048576,2)</f>
        <v>78.552897088498128</v>
      </c>
      <c r="E1163">
        <f>+VLOOKUP(A1163,'Reuters data'!$E$3:$G$1048576,3,TRUE)</f>
        <v>108.80981651376146</v>
      </c>
      <c r="F1163" s="2">
        <f>+VLOOKUP(A1163,'Reuters data'!$Q$4:$R$1048576,2,TRUE)</f>
        <v>74.45</v>
      </c>
      <c r="G1163">
        <f>+VLOOKUP(A1163,'Reuters data'!$U$4:$V$1048576,2,TRUE)</f>
        <v>6.9</v>
      </c>
      <c r="H1163">
        <f>+VLOOKUP(A1163,'Reuters data'!$Y$4:$Z$1048576,2,TRUE)</f>
        <v>23.2</v>
      </c>
    </row>
    <row r="1164" spans="1:8" x14ac:dyDescent="0.3">
      <c r="A1164" s="1">
        <f>+'Reuters data'!B1165</f>
        <v>41706</v>
      </c>
      <c r="B1164" s="3">
        <f t="shared" si="18"/>
        <v>3</v>
      </c>
      <c r="C1164">
        <f>+'Reuters data'!C1165</f>
        <v>49.9</v>
      </c>
      <c r="D1164">
        <f>+VLOOKUP(A1164,'Reuters data'!$E$3:$F$1048576,2,TRUE)/VLOOKUP(Train_Data!A1164,'Reuters data'!$M$3:$N$1048576,2)</f>
        <v>78.552897088498128</v>
      </c>
      <c r="E1164">
        <f>+VLOOKUP(A1164,'Reuters data'!$E$3:$G$1048576,3,TRUE)</f>
        <v>108.80981651376146</v>
      </c>
      <c r="F1164" s="2">
        <f>+VLOOKUP(A1164,'Reuters data'!$Q$4:$R$1048576,2,TRUE)</f>
        <v>74.45</v>
      </c>
      <c r="G1164">
        <f>+VLOOKUP(A1164,'Reuters data'!$U$4:$V$1048576,2,TRUE)</f>
        <v>6.9</v>
      </c>
      <c r="H1164">
        <f>+VLOOKUP(A1164,'Reuters data'!$Y$4:$Z$1048576,2,TRUE)</f>
        <v>23.2</v>
      </c>
    </row>
    <row r="1165" spans="1:8" x14ac:dyDescent="0.3">
      <c r="A1165" s="1">
        <f>+'Reuters data'!B1166</f>
        <v>41707</v>
      </c>
      <c r="B1165" s="3">
        <f t="shared" si="18"/>
        <v>3</v>
      </c>
      <c r="C1165">
        <f>+'Reuters data'!C1166</f>
        <v>49.87</v>
      </c>
      <c r="D1165">
        <f>+VLOOKUP(A1165,'Reuters data'!$E$3:$F$1048576,2,TRUE)/VLOOKUP(Train_Data!A1165,'Reuters data'!$M$3:$N$1048576,2)</f>
        <v>78.552897088498128</v>
      </c>
      <c r="E1165">
        <f>+VLOOKUP(A1165,'Reuters data'!$E$3:$G$1048576,3,TRUE)</f>
        <v>108.80981651376146</v>
      </c>
      <c r="F1165" s="2">
        <f>+VLOOKUP(A1165,'Reuters data'!$Q$4:$R$1048576,2,TRUE)</f>
        <v>74.45</v>
      </c>
      <c r="G1165">
        <f>+VLOOKUP(A1165,'Reuters data'!$U$4:$V$1048576,2,TRUE)</f>
        <v>6.9</v>
      </c>
      <c r="H1165">
        <f>+VLOOKUP(A1165,'Reuters data'!$Y$4:$Z$1048576,2,TRUE)</f>
        <v>23.2</v>
      </c>
    </row>
    <row r="1166" spans="1:8" x14ac:dyDescent="0.3">
      <c r="A1166" s="1">
        <f>+'Reuters data'!B1167</f>
        <v>41708</v>
      </c>
      <c r="B1166" s="3">
        <f t="shared" si="18"/>
        <v>3</v>
      </c>
      <c r="C1166">
        <f>+'Reuters data'!C1167</f>
        <v>49.76</v>
      </c>
      <c r="D1166">
        <f>+VLOOKUP(A1166,'Reuters data'!$E$3:$F$1048576,2,TRUE)/VLOOKUP(Train_Data!A1166,'Reuters data'!$M$3:$N$1048576,2)</f>
        <v>77.889881810319977</v>
      </c>
      <c r="E1166">
        <f>+VLOOKUP(A1166,'Reuters data'!$E$3:$G$1048576,3,TRUE)</f>
        <v>108.79715596330273</v>
      </c>
      <c r="F1166" s="2">
        <f>+VLOOKUP(A1166,'Reuters data'!$Q$4:$R$1048576,2,TRUE)</f>
        <v>74.38</v>
      </c>
      <c r="G1166">
        <f>+VLOOKUP(A1166,'Reuters data'!$U$4:$V$1048576,2,TRUE)</f>
        <v>6.89</v>
      </c>
      <c r="H1166">
        <f>+VLOOKUP(A1166,'Reuters data'!$Y$4:$Z$1048576,2,TRUE)</f>
        <v>23.3</v>
      </c>
    </row>
    <row r="1167" spans="1:8" x14ac:dyDescent="0.3">
      <c r="A1167" s="1">
        <f>+'Reuters data'!B1168</f>
        <v>41709</v>
      </c>
      <c r="B1167" s="3">
        <f t="shared" si="18"/>
        <v>3</v>
      </c>
      <c r="C1167">
        <f>+'Reuters data'!C1168</f>
        <v>49.62</v>
      </c>
      <c r="D1167">
        <f>+VLOOKUP(A1167,'Reuters data'!$E$3:$F$1048576,2,TRUE)/VLOOKUP(Train_Data!A1167,'Reuters data'!$M$3:$N$1048576,2)</f>
        <v>78.324554441157375</v>
      </c>
      <c r="E1167">
        <f>+VLOOKUP(A1167,'Reuters data'!$E$3:$G$1048576,3,TRUE)</f>
        <v>108.78678899082567</v>
      </c>
      <c r="F1167" s="2">
        <f>+VLOOKUP(A1167,'Reuters data'!$Q$4:$R$1048576,2,TRUE)</f>
        <v>76</v>
      </c>
      <c r="G1167">
        <f>+VLOOKUP(A1167,'Reuters data'!$U$4:$V$1048576,2,TRUE)</f>
        <v>6.82</v>
      </c>
      <c r="H1167">
        <f>+VLOOKUP(A1167,'Reuters data'!$Y$4:$Z$1048576,2,TRUE)</f>
        <v>23.23</v>
      </c>
    </row>
    <row r="1168" spans="1:8" x14ac:dyDescent="0.3">
      <c r="A1168" s="1">
        <f>+'Reuters data'!B1169</f>
        <v>41710</v>
      </c>
      <c r="B1168" s="3">
        <f t="shared" si="18"/>
        <v>3</v>
      </c>
      <c r="C1168">
        <f>+'Reuters data'!C1169</f>
        <v>49.48</v>
      </c>
      <c r="D1168">
        <f>+VLOOKUP(A1168,'Reuters data'!$E$3:$F$1048576,2,TRUE)/VLOOKUP(Train_Data!A1168,'Reuters data'!$M$3:$N$1048576,2)</f>
        <v>77.69546141120621</v>
      </c>
      <c r="E1168">
        <f>+VLOOKUP(A1168,'Reuters data'!$E$3:$G$1048576,3,TRUE)</f>
        <v>108.76715596330274</v>
      </c>
      <c r="F1168" s="2">
        <f>+VLOOKUP(A1168,'Reuters data'!$Q$4:$R$1048576,2,TRUE)</f>
        <v>76.5</v>
      </c>
      <c r="G1168">
        <f>+VLOOKUP(A1168,'Reuters data'!$U$4:$V$1048576,2,TRUE)</f>
        <v>6.5</v>
      </c>
      <c r="H1168">
        <f>+VLOOKUP(A1168,'Reuters data'!$Y$4:$Z$1048576,2,TRUE)</f>
        <v>23</v>
      </c>
    </row>
    <row r="1169" spans="1:8" x14ac:dyDescent="0.3">
      <c r="A1169" s="1">
        <f>+'Reuters data'!B1170</f>
        <v>41711</v>
      </c>
      <c r="B1169" s="3">
        <f t="shared" si="18"/>
        <v>3</v>
      </c>
      <c r="C1169">
        <f>+'Reuters data'!C1170</f>
        <v>49.3</v>
      </c>
      <c r="D1169">
        <f>+VLOOKUP(A1169,'Reuters data'!$E$3:$F$1048576,2,TRUE)/VLOOKUP(Train_Data!A1169,'Reuters data'!$M$3:$N$1048576,2)</f>
        <v>77.437265647533891</v>
      </c>
      <c r="E1169">
        <f>+VLOOKUP(A1169,'Reuters data'!$E$3:$G$1048576,3,TRUE)</f>
        <v>108.75183486238531</v>
      </c>
      <c r="F1169" s="2">
        <f>+VLOOKUP(A1169,'Reuters data'!$Q$4:$R$1048576,2,TRUE)</f>
        <v>76.8</v>
      </c>
      <c r="G1169">
        <f>+VLOOKUP(A1169,'Reuters data'!$U$4:$V$1048576,2,TRUE)</f>
        <v>6.43</v>
      </c>
      <c r="H1169">
        <f>+VLOOKUP(A1169,'Reuters data'!$Y$4:$Z$1048576,2,TRUE)</f>
        <v>23.15</v>
      </c>
    </row>
    <row r="1170" spans="1:8" x14ac:dyDescent="0.3">
      <c r="A1170" s="1">
        <f>+'Reuters data'!B1171</f>
        <v>41712</v>
      </c>
      <c r="B1170" s="3">
        <f t="shared" si="18"/>
        <v>3</v>
      </c>
      <c r="C1170">
        <f>+'Reuters data'!C1171</f>
        <v>49.24</v>
      </c>
      <c r="D1170">
        <f>+VLOOKUP(A1170,'Reuters data'!$E$3:$F$1048576,2,TRUE)/VLOOKUP(Train_Data!A1170,'Reuters data'!$M$3:$N$1048576,2)</f>
        <v>78.029322984044839</v>
      </c>
      <c r="E1170">
        <f>+VLOOKUP(A1170,'Reuters data'!$E$3:$G$1048576,3,TRUE)</f>
        <v>108.72220183486237</v>
      </c>
      <c r="F1170" s="2">
        <f>+VLOOKUP(A1170,'Reuters data'!$Q$4:$R$1048576,2,TRUE)</f>
        <v>77.099999999999994</v>
      </c>
      <c r="G1170">
        <f>+VLOOKUP(A1170,'Reuters data'!$U$4:$V$1048576,2,TRUE)</f>
        <v>6.29</v>
      </c>
      <c r="H1170">
        <f>+VLOOKUP(A1170,'Reuters data'!$Y$4:$Z$1048576,2,TRUE)</f>
        <v>23.3</v>
      </c>
    </row>
    <row r="1171" spans="1:8" x14ac:dyDescent="0.3">
      <c r="A1171" s="1">
        <f>+'Reuters data'!B1172</f>
        <v>41713</v>
      </c>
      <c r="B1171" s="3">
        <f t="shared" si="18"/>
        <v>3</v>
      </c>
      <c r="C1171">
        <f>+'Reuters data'!C1172</f>
        <v>49.25</v>
      </c>
      <c r="D1171">
        <f>+VLOOKUP(A1171,'Reuters data'!$E$3:$F$1048576,2,TRUE)/VLOOKUP(Train_Data!A1171,'Reuters data'!$M$3:$N$1048576,2)</f>
        <v>78.029322984044839</v>
      </c>
      <c r="E1171">
        <f>+VLOOKUP(A1171,'Reuters data'!$E$3:$G$1048576,3,TRUE)</f>
        <v>108.72220183486237</v>
      </c>
      <c r="F1171" s="2">
        <f>+VLOOKUP(A1171,'Reuters data'!$Q$4:$R$1048576,2,TRUE)</f>
        <v>77.099999999999994</v>
      </c>
      <c r="G1171">
        <f>+VLOOKUP(A1171,'Reuters data'!$U$4:$V$1048576,2,TRUE)</f>
        <v>6.29</v>
      </c>
      <c r="H1171">
        <f>+VLOOKUP(A1171,'Reuters data'!$Y$4:$Z$1048576,2,TRUE)</f>
        <v>23.3</v>
      </c>
    </row>
    <row r="1172" spans="1:8" x14ac:dyDescent="0.3">
      <c r="A1172" s="1">
        <f>+'Reuters data'!B1173</f>
        <v>41714</v>
      </c>
      <c r="B1172" s="3">
        <f t="shared" si="18"/>
        <v>3</v>
      </c>
      <c r="C1172">
        <f>+'Reuters data'!C1173</f>
        <v>49.28</v>
      </c>
      <c r="D1172">
        <f>+VLOOKUP(A1172,'Reuters data'!$E$3:$F$1048576,2,TRUE)/VLOOKUP(Train_Data!A1172,'Reuters data'!$M$3:$N$1048576,2)</f>
        <v>78.029322984044839</v>
      </c>
      <c r="E1172">
        <f>+VLOOKUP(A1172,'Reuters data'!$E$3:$G$1048576,3,TRUE)</f>
        <v>108.72220183486237</v>
      </c>
      <c r="F1172" s="2">
        <f>+VLOOKUP(A1172,'Reuters data'!$Q$4:$R$1048576,2,TRUE)</f>
        <v>77.099999999999994</v>
      </c>
      <c r="G1172">
        <f>+VLOOKUP(A1172,'Reuters data'!$U$4:$V$1048576,2,TRUE)</f>
        <v>6.29</v>
      </c>
      <c r="H1172">
        <f>+VLOOKUP(A1172,'Reuters data'!$Y$4:$Z$1048576,2,TRUE)</f>
        <v>23.3</v>
      </c>
    </row>
    <row r="1173" spans="1:8" x14ac:dyDescent="0.3">
      <c r="A1173" s="1">
        <f>+'Reuters data'!B1174</f>
        <v>41715</v>
      </c>
      <c r="B1173" s="3">
        <f t="shared" si="18"/>
        <v>3</v>
      </c>
      <c r="C1173">
        <f>+'Reuters data'!C1174</f>
        <v>49.23</v>
      </c>
      <c r="D1173">
        <f>+VLOOKUP(A1173,'Reuters data'!$E$3:$F$1048576,2,TRUE)/VLOOKUP(Train_Data!A1173,'Reuters data'!$M$3:$N$1048576,2)</f>
        <v>76.321839080459768</v>
      </c>
      <c r="E1173">
        <f>+VLOOKUP(A1173,'Reuters data'!$E$3:$G$1048576,3,TRUE)</f>
        <v>108.67596330275227</v>
      </c>
      <c r="F1173" s="2">
        <f>+VLOOKUP(A1173,'Reuters data'!$Q$4:$R$1048576,2,TRUE)</f>
        <v>77.48</v>
      </c>
      <c r="G1173">
        <f>+VLOOKUP(A1173,'Reuters data'!$U$4:$V$1048576,2,TRUE)</f>
        <v>5.87</v>
      </c>
      <c r="H1173">
        <f>+VLOOKUP(A1173,'Reuters data'!$Y$4:$Z$1048576,2,TRUE)</f>
        <v>22.75</v>
      </c>
    </row>
    <row r="1174" spans="1:8" x14ac:dyDescent="0.3">
      <c r="A1174" s="1">
        <f>+'Reuters data'!B1175</f>
        <v>41716</v>
      </c>
      <c r="B1174" s="3">
        <f t="shared" si="18"/>
        <v>3</v>
      </c>
      <c r="C1174">
        <f>+'Reuters data'!C1175</f>
        <v>49.22</v>
      </c>
      <c r="D1174">
        <f>+VLOOKUP(A1174,'Reuters data'!$E$3:$F$1048576,2,TRUE)/VLOOKUP(Train_Data!A1174,'Reuters data'!$M$3:$N$1048576,2)</f>
        <v>76.645374291250988</v>
      </c>
      <c r="E1174">
        <f>+VLOOKUP(A1174,'Reuters data'!$E$3:$G$1048576,3,TRUE)</f>
        <v>108.63697247706421</v>
      </c>
      <c r="F1174" s="2">
        <f>+VLOOKUP(A1174,'Reuters data'!$Q$4:$R$1048576,2,TRUE)</f>
        <v>80.5</v>
      </c>
      <c r="G1174">
        <f>+VLOOKUP(A1174,'Reuters data'!$U$4:$V$1048576,2,TRUE)</f>
        <v>5.75</v>
      </c>
      <c r="H1174">
        <f>+VLOOKUP(A1174,'Reuters data'!$Y$4:$Z$1048576,2,TRUE)</f>
        <v>22.65</v>
      </c>
    </row>
    <row r="1175" spans="1:8" x14ac:dyDescent="0.3">
      <c r="A1175" s="1">
        <f>+'Reuters data'!B1176</f>
        <v>41717</v>
      </c>
      <c r="B1175" s="3">
        <f t="shared" si="18"/>
        <v>3</v>
      </c>
      <c r="C1175">
        <f>+'Reuters data'!C1176</f>
        <v>49.21</v>
      </c>
      <c r="D1175">
        <f>+VLOOKUP(A1175,'Reuters data'!$E$3:$F$1048576,2,TRUE)/VLOOKUP(Train_Data!A1175,'Reuters data'!$M$3:$N$1048576,2)</f>
        <v>76.525448235974551</v>
      </c>
      <c r="E1175">
        <f>+VLOOKUP(A1175,'Reuters data'!$E$3:$G$1048576,3,TRUE)</f>
        <v>108.59926605504587</v>
      </c>
      <c r="F1175" s="2">
        <f>+VLOOKUP(A1175,'Reuters data'!$Q$4:$R$1048576,2,TRUE)</f>
        <v>76.650000000000006</v>
      </c>
      <c r="G1175">
        <f>+VLOOKUP(A1175,'Reuters data'!$U$4:$V$1048576,2,TRUE)</f>
        <v>5.99</v>
      </c>
      <c r="H1175">
        <f>+VLOOKUP(A1175,'Reuters data'!$Y$4:$Z$1048576,2,TRUE)</f>
        <v>22.8</v>
      </c>
    </row>
    <row r="1176" spans="1:8" x14ac:dyDescent="0.3">
      <c r="A1176" s="1">
        <f>+'Reuters data'!B1177</f>
        <v>41718</v>
      </c>
      <c r="B1176" s="3">
        <f t="shared" si="18"/>
        <v>3</v>
      </c>
      <c r="C1176">
        <f>+'Reuters data'!C1177</f>
        <v>49.25</v>
      </c>
      <c r="D1176">
        <f>+VLOOKUP(A1176,'Reuters data'!$E$3:$F$1048576,2,TRUE)/VLOOKUP(Train_Data!A1176,'Reuters data'!$M$3:$N$1048576,2)</f>
        <v>77.260850631441429</v>
      </c>
      <c r="E1176">
        <f>+VLOOKUP(A1176,'Reuters data'!$E$3:$G$1048576,3,TRUE)</f>
        <v>108.55880733944954</v>
      </c>
      <c r="F1176" s="2">
        <f>+VLOOKUP(A1176,'Reuters data'!$Q$4:$R$1048576,2,TRUE)</f>
        <v>75.400000000000006</v>
      </c>
      <c r="G1176">
        <f>+VLOOKUP(A1176,'Reuters data'!$U$4:$V$1048576,2,TRUE)</f>
        <v>6.01</v>
      </c>
      <c r="H1176">
        <f>+VLOOKUP(A1176,'Reuters data'!$Y$4:$Z$1048576,2,TRUE)</f>
        <v>22.13</v>
      </c>
    </row>
    <row r="1177" spans="1:8" x14ac:dyDescent="0.3">
      <c r="A1177" s="1">
        <f>+'Reuters data'!B1178</f>
        <v>41719</v>
      </c>
      <c r="B1177" s="3">
        <f t="shared" si="18"/>
        <v>3</v>
      </c>
      <c r="C1177">
        <f>+'Reuters data'!C1178</f>
        <v>49.29</v>
      </c>
      <c r="D1177">
        <f>+VLOOKUP(A1177,'Reuters data'!$E$3:$F$1048576,2,TRUE)/VLOOKUP(Train_Data!A1177,'Reuters data'!$M$3:$N$1048576,2)</f>
        <v>77.528823145529699</v>
      </c>
      <c r="E1177">
        <f>+VLOOKUP(A1177,'Reuters data'!$E$3:$G$1048576,3,TRUE)</f>
        <v>108.53871559633026</v>
      </c>
      <c r="F1177" s="2">
        <f>+VLOOKUP(A1177,'Reuters data'!$Q$4:$R$1048576,2,TRUE)</f>
        <v>76.2</v>
      </c>
      <c r="G1177">
        <f>+VLOOKUP(A1177,'Reuters data'!$U$4:$V$1048576,2,TRUE)</f>
        <v>6.18</v>
      </c>
      <c r="H1177">
        <f>+VLOOKUP(A1177,'Reuters data'!$Y$4:$Z$1048576,2,TRUE)</f>
        <v>22</v>
      </c>
    </row>
    <row r="1178" spans="1:8" x14ac:dyDescent="0.3">
      <c r="A1178" s="1">
        <f>+'Reuters data'!B1179</f>
        <v>41720</v>
      </c>
      <c r="B1178" s="3">
        <f t="shared" si="18"/>
        <v>3</v>
      </c>
      <c r="C1178">
        <f>+'Reuters data'!C1179</f>
        <v>49.34</v>
      </c>
      <c r="D1178">
        <f>+VLOOKUP(A1178,'Reuters data'!$E$3:$F$1048576,2,TRUE)/VLOOKUP(Train_Data!A1178,'Reuters data'!$M$3:$N$1048576,2)</f>
        <v>77.528823145529699</v>
      </c>
      <c r="E1178">
        <f>+VLOOKUP(A1178,'Reuters data'!$E$3:$G$1048576,3,TRUE)</f>
        <v>108.53871559633026</v>
      </c>
      <c r="F1178" s="2">
        <f>+VLOOKUP(A1178,'Reuters data'!$Q$4:$R$1048576,2,TRUE)</f>
        <v>76.2</v>
      </c>
      <c r="G1178">
        <f>+VLOOKUP(A1178,'Reuters data'!$U$4:$V$1048576,2,TRUE)</f>
        <v>6.18</v>
      </c>
      <c r="H1178">
        <f>+VLOOKUP(A1178,'Reuters data'!$Y$4:$Z$1048576,2,TRUE)</f>
        <v>22</v>
      </c>
    </row>
    <row r="1179" spans="1:8" x14ac:dyDescent="0.3">
      <c r="A1179" s="1">
        <f>+'Reuters data'!B1180</f>
        <v>41721</v>
      </c>
      <c r="B1179" s="3">
        <f t="shared" si="18"/>
        <v>3</v>
      </c>
      <c r="C1179">
        <f>+'Reuters data'!C1180</f>
        <v>49.19</v>
      </c>
      <c r="D1179">
        <f>+VLOOKUP(A1179,'Reuters data'!$E$3:$F$1048576,2,TRUE)/VLOOKUP(Train_Data!A1179,'Reuters data'!$M$3:$N$1048576,2)</f>
        <v>77.528823145529699</v>
      </c>
      <c r="E1179">
        <f>+VLOOKUP(A1179,'Reuters data'!$E$3:$G$1048576,3,TRUE)</f>
        <v>108.53871559633026</v>
      </c>
      <c r="F1179" s="2">
        <f>+VLOOKUP(A1179,'Reuters data'!$Q$4:$R$1048576,2,TRUE)</f>
        <v>76.2</v>
      </c>
      <c r="G1179">
        <f>+VLOOKUP(A1179,'Reuters data'!$U$4:$V$1048576,2,TRUE)</f>
        <v>6.18</v>
      </c>
      <c r="H1179">
        <f>+VLOOKUP(A1179,'Reuters data'!$Y$4:$Z$1048576,2,TRUE)</f>
        <v>22</v>
      </c>
    </row>
    <row r="1180" spans="1:8" x14ac:dyDescent="0.3">
      <c r="A1180" s="1">
        <f>+'Reuters data'!B1181</f>
        <v>41722</v>
      </c>
      <c r="B1180" s="3">
        <f t="shared" si="18"/>
        <v>3</v>
      </c>
      <c r="C1180">
        <f>+'Reuters data'!C1181</f>
        <v>49.04</v>
      </c>
      <c r="D1180">
        <f>+VLOOKUP(A1180,'Reuters data'!$E$3:$F$1048576,2,TRUE)/VLOOKUP(Train_Data!A1180,'Reuters data'!$M$3:$N$1048576,2)</f>
        <v>77.186009538950728</v>
      </c>
      <c r="E1180">
        <f>+VLOOKUP(A1180,'Reuters data'!$E$3:$G$1048576,3,TRUE)</f>
        <v>108.50999999999999</v>
      </c>
      <c r="F1180" s="2">
        <f>+VLOOKUP(A1180,'Reuters data'!$Q$4:$R$1048576,2,TRUE)</f>
        <v>80.5</v>
      </c>
      <c r="G1180">
        <f>+VLOOKUP(A1180,'Reuters data'!$U$4:$V$1048576,2,TRUE)</f>
        <v>5.86</v>
      </c>
      <c r="H1180">
        <f>+VLOOKUP(A1180,'Reuters data'!$Y$4:$Z$1048576,2,TRUE)</f>
        <v>22.6</v>
      </c>
    </row>
    <row r="1181" spans="1:8" x14ac:dyDescent="0.3">
      <c r="A1181" s="1">
        <f>+'Reuters data'!B1182</f>
        <v>41723</v>
      </c>
      <c r="B1181" s="3">
        <f t="shared" si="18"/>
        <v>3</v>
      </c>
      <c r="C1181">
        <f>+'Reuters data'!C1182</f>
        <v>48.81</v>
      </c>
      <c r="D1181">
        <f>+VLOOKUP(A1181,'Reuters data'!$E$3:$F$1048576,2,TRUE)/VLOOKUP(Train_Data!A1181,'Reuters data'!$M$3:$N$1048576,2)</f>
        <v>77.388788426763099</v>
      </c>
      <c r="E1181">
        <f>+VLOOKUP(A1181,'Reuters data'!$E$3:$G$1048576,3,TRUE)</f>
        <v>108.48568807339447</v>
      </c>
      <c r="F1181" s="2">
        <f>+VLOOKUP(A1181,'Reuters data'!$Q$4:$R$1048576,2,TRUE)</f>
        <v>75.849999999999994</v>
      </c>
      <c r="G1181">
        <f>+VLOOKUP(A1181,'Reuters data'!$U$4:$V$1048576,2,TRUE)</f>
        <v>5.85</v>
      </c>
      <c r="H1181">
        <f>+VLOOKUP(A1181,'Reuters data'!$Y$4:$Z$1048576,2,TRUE)</f>
        <v>22.35</v>
      </c>
    </row>
    <row r="1182" spans="1:8" x14ac:dyDescent="0.3">
      <c r="A1182" s="1">
        <f>+'Reuters data'!B1183</f>
        <v>41724</v>
      </c>
      <c r="B1182" s="3">
        <f t="shared" si="18"/>
        <v>3</v>
      </c>
      <c r="C1182">
        <f>+'Reuters data'!C1183</f>
        <v>48.62</v>
      </c>
      <c r="D1182">
        <f>+VLOOKUP(A1182,'Reuters data'!$E$3:$F$1048576,2,TRUE)/VLOOKUP(Train_Data!A1182,'Reuters data'!$M$3:$N$1048576,2)</f>
        <v>77.664900950584126</v>
      </c>
      <c r="E1182">
        <f>+VLOOKUP(A1182,'Reuters data'!$E$3:$G$1048576,3,TRUE)</f>
        <v>108.45871559633026</v>
      </c>
      <c r="F1182" s="2">
        <f>+VLOOKUP(A1182,'Reuters data'!$Q$4:$R$1048576,2,TRUE)</f>
        <v>75.599999999999994</v>
      </c>
      <c r="G1182">
        <f>+VLOOKUP(A1182,'Reuters data'!$U$4:$V$1048576,2,TRUE)</f>
        <v>5.8</v>
      </c>
      <c r="H1182">
        <f>+VLOOKUP(A1182,'Reuters data'!$Y$4:$Z$1048576,2,TRUE)</f>
        <v>21.9</v>
      </c>
    </row>
    <row r="1183" spans="1:8" x14ac:dyDescent="0.3">
      <c r="A1183" s="1">
        <f>+'Reuters data'!B1184</f>
        <v>41725</v>
      </c>
      <c r="B1183" s="3">
        <f t="shared" si="18"/>
        <v>3</v>
      </c>
      <c r="C1183">
        <f>+'Reuters data'!C1184</f>
        <v>48.47</v>
      </c>
      <c r="D1183">
        <f>+VLOOKUP(A1183,'Reuters data'!$E$3:$F$1048576,2,TRUE)/VLOOKUP(Train_Data!A1183,'Reuters data'!$M$3:$N$1048576,2)</f>
        <v>78.484605866511401</v>
      </c>
      <c r="E1183">
        <f>+VLOOKUP(A1183,'Reuters data'!$E$3:$G$1048576,3,TRUE)</f>
        <v>108.45899082568806</v>
      </c>
      <c r="F1183" s="2">
        <f>+VLOOKUP(A1183,'Reuters data'!$Q$4:$R$1048576,2,TRUE)</f>
        <v>75.599999999999994</v>
      </c>
      <c r="G1183">
        <f>+VLOOKUP(A1183,'Reuters data'!$U$4:$V$1048576,2,TRUE)</f>
        <v>5.17</v>
      </c>
      <c r="H1183">
        <f>+VLOOKUP(A1183,'Reuters data'!$Y$4:$Z$1048576,2,TRUE)</f>
        <v>22</v>
      </c>
    </row>
    <row r="1184" spans="1:8" x14ac:dyDescent="0.3">
      <c r="A1184" s="1">
        <f>+'Reuters data'!B1185</f>
        <v>41726</v>
      </c>
      <c r="B1184" s="3">
        <f t="shared" si="18"/>
        <v>3</v>
      </c>
      <c r="C1184">
        <f>+'Reuters data'!C1185</f>
        <v>48.44</v>
      </c>
      <c r="D1184">
        <f>+VLOOKUP(A1184,'Reuters data'!$E$3:$F$1048576,2,TRUE)/VLOOKUP(Train_Data!A1184,'Reuters data'!$M$3:$N$1048576,2)</f>
        <v>78.584933100639901</v>
      </c>
      <c r="E1184">
        <f>+VLOOKUP(A1184,'Reuters data'!$E$3:$G$1048576,3,TRUE)</f>
        <v>108.46889908256878</v>
      </c>
      <c r="F1184" s="2">
        <f>+VLOOKUP(A1184,'Reuters data'!$Q$4:$R$1048576,2,TRUE)</f>
        <v>76.5</v>
      </c>
      <c r="G1184">
        <f>+VLOOKUP(A1184,'Reuters data'!$U$4:$V$1048576,2,TRUE)</f>
        <v>4.34</v>
      </c>
      <c r="H1184">
        <f>+VLOOKUP(A1184,'Reuters data'!$Y$4:$Z$1048576,2,TRUE)</f>
        <v>21.1</v>
      </c>
    </row>
    <row r="1185" spans="1:8" x14ac:dyDescent="0.3">
      <c r="A1185" s="1">
        <f>+'Reuters data'!B1186</f>
        <v>41727</v>
      </c>
      <c r="B1185" s="3">
        <f t="shared" si="18"/>
        <v>3</v>
      </c>
      <c r="C1185">
        <f>+'Reuters data'!C1186</f>
        <v>48.54</v>
      </c>
      <c r="D1185">
        <f>+VLOOKUP(A1185,'Reuters data'!$E$3:$F$1048576,2,TRUE)/VLOOKUP(Train_Data!A1185,'Reuters data'!$M$3:$N$1048576,2)</f>
        <v>78.584933100639901</v>
      </c>
      <c r="E1185">
        <f>+VLOOKUP(A1185,'Reuters data'!$E$3:$G$1048576,3,TRUE)</f>
        <v>108.46889908256878</v>
      </c>
      <c r="F1185" s="2">
        <f>+VLOOKUP(A1185,'Reuters data'!$Q$4:$R$1048576,2,TRUE)</f>
        <v>76.5</v>
      </c>
      <c r="G1185">
        <f>+VLOOKUP(A1185,'Reuters data'!$U$4:$V$1048576,2,TRUE)</f>
        <v>4.34</v>
      </c>
      <c r="H1185">
        <f>+VLOOKUP(A1185,'Reuters data'!$Y$4:$Z$1048576,2,TRUE)</f>
        <v>21.1</v>
      </c>
    </row>
    <row r="1186" spans="1:8" x14ac:dyDescent="0.3">
      <c r="A1186" s="1">
        <f>+'Reuters data'!B1187</f>
        <v>41728</v>
      </c>
      <c r="B1186" s="3">
        <f t="shared" si="18"/>
        <v>3</v>
      </c>
      <c r="C1186">
        <f>+'Reuters data'!C1187</f>
        <v>48.7</v>
      </c>
      <c r="D1186">
        <f>+VLOOKUP(A1186,'Reuters data'!$E$3:$F$1048576,2,TRUE)/VLOOKUP(Train_Data!A1186,'Reuters data'!$M$3:$N$1048576,2)</f>
        <v>78.584933100639901</v>
      </c>
      <c r="E1186">
        <f>+VLOOKUP(A1186,'Reuters data'!$E$3:$G$1048576,3,TRUE)</f>
        <v>108.46889908256878</v>
      </c>
      <c r="F1186" s="2">
        <f>+VLOOKUP(A1186,'Reuters data'!$Q$4:$R$1048576,2,TRUE)</f>
        <v>76.5</v>
      </c>
      <c r="G1186">
        <f>+VLOOKUP(A1186,'Reuters data'!$U$4:$V$1048576,2,TRUE)</f>
        <v>4.34</v>
      </c>
      <c r="H1186">
        <f>+VLOOKUP(A1186,'Reuters data'!$Y$4:$Z$1048576,2,TRUE)</f>
        <v>21.1</v>
      </c>
    </row>
    <row r="1187" spans="1:8" x14ac:dyDescent="0.3">
      <c r="A1187" s="1">
        <f>+'Reuters data'!B1188</f>
        <v>41729</v>
      </c>
      <c r="B1187" s="3">
        <f t="shared" si="18"/>
        <v>3</v>
      </c>
      <c r="C1187">
        <f>+'Reuters data'!C1188</f>
        <v>48.79</v>
      </c>
      <c r="D1187">
        <f>+VLOOKUP(A1187,'Reuters data'!$E$3:$F$1048576,2,TRUE)/VLOOKUP(Train_Data!A1187,'Reuters data'!$M$3:$N$1048576,2)</f>
        <v>78.257080610021788</v>
      </c>
      <c r="E1187">
        <f>+VLOOKUP(A1187,'Reuters data'!$E$3:$G$1048576,3,TRUE)</f>
        <v>108.47651376146786</v>
      </c>
      <c r="F1187" s="2">
        <f>+VLOOKUP(A1187,'Reuters data'!$Q$4:$R$1048576,2,TRUE)</f>
        <v>77.5</v>
      </c>
      <c r="G1187">
        <f>+VLOOKUP(A1187,'Reuters data'!$U$4:$V$1048576,2,TRUE)</f>
        <v>4.6399999999999997</v>
      </c>
      <c r="H1187">
        <f>+VLOOKUP(A1187,'Reuters data'!$Y$4:$Z$1048576,2,TRUE)</f>
        <v>21.1</v>
      </c>
    </row>
    <row r="1188" spans="1:8" x14ac:dyDescent="0.3">
      <c r="A1188" s="1">
        <f>+'Reuters data'!B1189</f>
        <v>41730</v>
      </c>
      <c r="B1188" s="3">
        <f t="shared" si="18"/>
        <v>4</v>
      </c>
      <c r="C1188">
        <f>+'Reuters data'!C1189</f>
        <v>48.88</v>
      </c>
      <c r="D1188">
        <f>+VLOOKUP(A1188,'Reuters data'!$E$3:$F$1048576,2,TRUE)/VLOOKUP(Train_Data!A1188,'Reuters data'!$M$3:$N$1048576,2)</f>
        <v>76.580626450116014</v>
      </c>
      <c r="E1188">
        <f>+VLOOKUP(A1188,'Reuters data'!$E$3:$G$1048576,3,TRUE)</f>
        <v>108.43990825688073</v>
      </c>
      <c r="F1188" s="2">
        <f>+VLOOKUP(A1188,'Reuters data'!$Q$4:$R$1048576,2,TRUE)</f>
        <v>76.2</v>
      </c>
      <c r="G1188">
        <f>+VLOOKUP(A1188,'Reuters data'!$U$4:$V$1048576,2,TRUE)</f>
        <v>5.04</v>
      </c>
      <c r="H1188">
        <f>+VLOOKUP(A1188,'Reuters data'!$Y$4:$Z$1048576,2,TRUE)</f>
        <v>19.95</v>
      </c>
    </row>
    <row r="1189" spans="1:8" x14ac:dyDescent="0.3">
      <c r="A1189" s="1">
        <f>+'Reuters data'!B1190</f>
        <v>41731</v>
      </c>
      <c r="B1189" s="3">
        <f t="shared" si="18"/>
        <v>4</v>
      </c>
      <c r="C1189">
        <f>+'Reuters data'!C1190</f>
        <v>48.93</v>
      </c>
      <c r="D1189">
        <f>+VLOOKUP(A1189,'Reuters data'!$E$3:$F$1048576,2,TRUE)/VLOOKUP(Train_Data!A1189,'Reuters data'!$M$3:$N$1048576,2)</f>
        <v>76.12233037919512</v>
      </c>
      <c r="E1189">
        <f>+VLOOKUP(A1189,'Reuters data'!$E$3:$G$1048576,3,TRUE)</f>
        <v>108.40119266055045</v>
      </c>
      <c r="F1189" s="2">
        <f>+VLOOKUP(A1189,'Reuters data'!$Q$4:$R$1048576,2,TRUE)</f>
        <v>74.7</v>
      </c>
      <c r="G1189">
        <f>+VLOOKUP(A1189,'Reuters data'!$U$4:$V$1048576,2,TRUE)</f>
        <v>4.82</v>
      </c>
      <c r="H1189">
        <f>+VLOOKUP(A1189,'Reuters data'!$Y$4:$Z$1048576,2,TRUE)</f>
        <v>20</v>
      </c>
    </row>
    <row r="1190" spans="1:8" x14ac:dyDescent="0.3">
      <c r="A1190" s="1">
        <f>+'Reuters data'!B1191</f>
        <v>41732</v>
      </c>
      <c r="B1190" s="3">
        <f t="shared" si="18"/>
        <v>4</v>
      </c>
      <c r="C1190">
        <f>+'Reuters data'!C1191</f>
        <v>48.75</v>
      </c>
      <c r="D1190">
        <f>+VLOOKUP(A1190,'Reuters data'!$E$3:$F$1048576,2,TRUE)/VLOOKUP(Train_Data!A1190,'Reuters data'!$M$3:$N$1048576,2)</f>
        <v>77.380084560431555</v>
      </c>
      <c r="E1190">
        <f>+VLOOKUP(A1190,'Reuters data'!$E$3:$G$1048576,3,TRUE)</f>
        <v>108.36715596330272</v>
      </c>
      <c r="F1190" s="2">
        <f>+VLOOKUP(A1190,'Reuters data'!$Q$4:$R$1048576,2,TRUE)</f>
        <v>74.400000000000006</v>
      </c>
      <c r="G1190">
        <f>+VLOOKUP(A1190,'Reuters data'!$U$4:$V$1048576,2,TRUE)</f>
        <v>4.8499999999999996</v>
      </c>
      <c r="H1190">
        <f>+VLOOKUP(A1190,'Reuters data'!$Y$4:$Z$1048576,2,TRUE)</f>
        <v>19.5</v>
      </c>
    </row>
    <row r="1191" spans="1:8" x14ac:dyDescent="0.3">
      <c r="A1191" s="1">
        <f>+'Reuters data'!B1192</f>
        <v>41733</v>
      </c>
      <c r="B1191" s="3">
        <f t="shared" si="18"/>
        <v>4</v>
      </c>
      <c r="C1191">
        <f>+'Reuters data'!C1192</f>
        <v>48.88</v>
      </c>
      <c r="D1191">
        <f>+VLOOKUP(A1191,'Reuters data'!$E$3:$F$1048576,2,TRUE)/VLOOKUP(Train_Data!A1191,'Reuters data'!$M$3:$N$1048576,2)</f>
        <v>77.886439935775797</v>
      </c>
      <c r="E1191">
        <f>+VLOOKUP(A1191,'Reuters data'!$E$3:$G$1048576,3,TRUE)</f>
        <v>108.34770642201833</v>
      </c>
      <c r="F1191" s="2">
        <f>+VLOOKUP(A1191,'Reuters data'!$Q$4:$R$1048576,2,TRUE)</f>
        <v>74.48</v>
      </c>
      <c r="G1191">
        <f>+VLOOKUP(A1191,'Reuters data'!$U$4:$V$1048576,2,TRUE)</f>
        <v>4.68</v>
      </c>
      <c r="H1191">
        <f>+VLOOKUP(A1191,'Reuters data'!$Y$4:$Z$1048576,2,TRUE)</f>
        <v>19.8</v>
      </c>
    </row>
    <row r="1192" spans="1:8" x14ac:dyDescent="0.3">
      <c r="A1192" s="1">
        <f>+'Reuters data'!B1193</f>
        <v>41734</v>
      </c>
      <c r="B1192" s="3">
        <f t="shared" si="18"/>
        <v>4</v>
      </c>
      <c r="C1192">
        <f>+'Reuters data'!C1193</f>
        <v>49.1</v>
      </c>
      <c r="D1192">
        <f>+VLOOKUP(A1192,'Reuters data'!$E$3:$F$1048576,2,TRUE)/VLOOKUP(Train_Data!A1192,'Reuters data'!$M$3:$N$1048576,2)</f>
        <v>77.886439935775797</v>
      </c>
      <c r="E1192">
        <f>+VLOOKUP(A1192,'Reuters data'!$E$3:$G$1048576,3,TRUE)</f>
        <v>108.34770642201833</v>
      </c>
      <c r="F1192" s="2">
        <f>+VLOOKUP(A1192,'Reuters data'!$Q$4:$R$1048576,2,TRUE)</f>
        <v>74.48</v>
      </c>
      <c r="G1192">
        <f>+VLOOKUP(A1192,'Reuters data'!$U$4:$V$1048576,2,TRUE)</f>
        <v>4.68</v>
      </c>
      <c r="H1192">
        <f>+VLOOKUP(A1192,'Reuters data'!$Y$4:$Z$1048576,2,TRUE)</f>
        <v>19.8</v>
      </c>
    </row>
    <row r="1193" spans="1:8" x14ac:dyDescent="0.3">
      <c r="A1193" s="1">
        <f>+'Reuters data'!B1194</f>
        <v>41735</v>
      </c>
      <c r="B1193" s="3">
        <f t="shared" si="18"/>
        <v>4</v>
      </c>
      <c r="C1193">
        <f>+'Reuters data'!C1194</f>
        <v>49.35</v>
      </c>
      <c r="D1193">
        <f>+VLOOKUP(A1193,'Reuters data'!$E$3:$F$1048576,2,TRUE)/VLOOKUP(Train_Data!A1193,'Reuters data'!$M$3:$N$1048576,2)</f>
        <v>77.886439935775797</v>
      </c>
      <c r="E1193">
        <f>+VLOOKUP(A1193,'Reuters data'!$E$3:$G$1048576,3,TRUE)</f>
        <v>108.34770642201833</v>
      </c>
      <c r="F1193" s="2">
        <f>+VLOOKUP(A1193,'Reuters data'!$Q$4:$R$1048576,2,TRUE)</f>
        <v>74.48</v>
      </c>
      <c r="G1193">
        <f>+VLOOKUP(A1193,'Reuters data'!$U$4:$V$1048576,2,TRUE)</f>
        <v>4.68</v>
      </c>
      <c r="H1193">
        <f>+VLOOKUP(A1193,'Reuters data'!$Y$4:$Z$1048576,2,TRUE)</f>
        <v>19.8</v>
      </c>
    </row>
    <row r="1194" spans="1:8" x14ac:dyDescent="0.3">
      <c r="A1194" s="1">
        <f>+'Reuters data'!B1195</f>
        <v>41736</v>
      </c>
      <c r="B1194" s="3">
        <f t="shared" si="18"/>
        <v>4</v>
      </c>
      <c r="C1194">
        <f>+'Reuters data'!C1195</f>
        <v>49.62</v>
      </c>
      <c r="D1194">
        <f>+VLOOKUP(A1194,'Reuters data'!$E$3:$F$1048576,2,TRUE)/VLOOKUP(Train_Data!A1194,'Reuters data'!$M$3:$N$1048576,2)</f>
        <v>77.016011644832588</v>
      </c>
      <c r="E1194">
        <f>+VLOOKUP(A1194,'Reuters data'!$E$3:$G$1048576,3,TRUE)</f>
        <v>108.34688073394494</v>
      </c>
      <c r="F1194" s="2">
        <f>+VLOOKUP(A1194,'Reuters data'!$Q$4:$R$1048576,2,TRUE)</f>
        <v>74.75</v>
      </c>
      <c r="G1194">
        <f>+VLOOKUP(A1194,'Reuters data'!$U$4:$V$1048576,2,TRUE)</f>
        <v>4.97</v>
      </c>
      <c r="H1194">
        <f>+VLOOKUP(A1194,'Reuters data'!$Y$4:$Z$1048576,2,TRUE)</f>
        <v>20.73</v>
      </c>
    </row>
    <row r="1195" spans="1:8" x14ac:dyDescent="0.3">
      <c r="A1195" s="1">
        <f>+'Reuters data'!B1196</f>
        <v>41737</v>
      </c>
      <c r="B1195" s="3">
        <f t="shared" si="18"/>
        <v>4</v>
      </c>
      <c r="C1195">
        <f>+'Reuters data'!C1196</f>
        <v>49.78</v>
      </c>
      <c r="D1195">
        <f>+VLOOKUP(A1195,'Reuters data'!$E$3:$F$1048576,2,TRUE)/VLOOKUP(Train_Data!A1195,'Reuters data'!$M$3:$N$1048576,2)</f>
        <v>78.055676381035241</v>
      </c>
      <c r="E1195">
        <f>+VLOOKUP(A1195,'Reuters data'!$E$3:$G$1048576,3,TRUE)</f>
        <v>108.36009174311926</v>
      </c>
      <c r="F1195" s="2">
        <f>+VLOOKUP(A1195,'Reuters data'!$Q$4:$R$1048576,2,TRUE)</f>
        <v>74.25</v>
      </c>
      <c r="G1195">
        <f>+VLOOKUP(A1195,'Reuters data'!$U$4:$V$1048576,2,TRUE)</f>
        <v>4.8499999999999996</v>
      </c>
      <c r="H1195">
        <f>+VLOOKUP(A1195,'Reuters data'!$Y$4:$Z$1048576,2,TRUE)</f>
        <v>21.1</v>
      </c>
    </row>
    <row r="1196" spans="1:8" x14ac:dyDescent="0.3">
      <c r="A1196" s="1">
        <f>+'Reuters data'!B1197</f>
        <v>41738</v>
      </c>
      <c r="B1196" s="3">
        <f t="shared" si="18"/>
        <v>4</v>
      </c>
      <c r="C1196">
        <f>+'Reuters data'!C1197</f>
        <v>49.91</v>
      </c>
      <c r="D1196">
        <f>+VLOOKUP(A1196,'Reuters data'!$E$3:$F$1048576,2,TRUE)/VLOOKUP(Train_Data!A1196,'Reuters data'!$M$3:$N$1048576,2)</f>
        <v>77.935763262360169</v>
      </c>
      <c r="E1196">
        <f>+VLOOKUP(A1196,'Reuters data'!$E$3:$G$1048576,3,TRUE)</f>
        <v>108.38440366972475</v>
      </c>
      <c r="F1196" s="2">
        <f>+VLOOKUP(A1196,'Reuters data'!$Q$4:$R$1048576,2,TRUE)</f>
        <v>74.38</v>
      </c>
      <c r="G1196">
        <f>+VLOOKUP(A1196,'Reuters data'!$U$4:$V$1048576,2,TRUE)</f>
        <v>4.93</v>
      </c>
      <c r="H1196">
        <f>+VLOOKUP(A1196,'Reuters data'!$Y$4:$Z$1048576,2,TRUE)</f>
        <v>21.05</v>
      </c>
    </row>
    <row r="1197" spans="1:8" x14ac:dyDescent="0.3">
      <c r="A1197" s="1">
        <f>+'Reuters data'!B1198</f>
        <v>41739</v>
      </c>
      <c r="B1197" s="3">
        <f t="shared" si="18"/>
        <v>4</v>
      </c>
      <c r="C1197">
        <f>+'Reuters data'!C1198</f>
        <v>50.03</v>
      </c>
      <c r="D1197">
        <f>+VLOOKUP(A1197,'Reuters data'!$E$3:$F$1048576,2,TRUE)/VLOOKUP(Train_Data!A1197,'Reuters data'!$M$3:$N$1048576,2)</f>
        <v>77.381723914452365</v>
      </c>
      <c r="E1197">
        <f>+VLOOKUP(A1197,'Reuters data'!$E$3:$G$1048576,3,TRUE)</f>
        <v>108.40477064220183</v>
      </c>
      <c r="F1197" s="2">
        <f>+VLOOKUP(A1197,'Reuters data'!$Q$4:$R$1048576,2,TRUE)</f>
        <v>74.7</v>
      </c>
      <c r="G1197">
        <f>+VLOOKUP(A1197,'Reuters data'!$U$4:$V$1048576,2,TRUE)</f>
        <v>5.1100000000000003</v>
      </c>
      <c r="H1197">
        <f>+VLOOKUP(A1197,'Reuters data'!$Y$4:$Z$1048576,2,TRUE)</f>
        <v>21.4</v>
      </c>
    </row>
    <row r="1198" spans="1:8" x14ac:dyDescent="0.3">
      <c r="A1198" s="1">
        <f>+'Reuters data'!B1199</f>
        <v>41740</v>
      </c>
      <c r="B1198" s="3">
        <f t="shared" si="18"/>
        <v>4</v>
      </c>
      <c r="C1198">
        <f>+'Reuters data'!C1199</f>
        <v>50.16</v>
      </c>
      <c r="D1198">
        <f>+VLOOKUP(A1198,'Reuters data'!$E$3:$F$1048576,2,TRUE)/VLOOKUP(Train_Data!A1198,'Reuters data'!$M$3:$N$1048576,2)</f>
        <v>77.310379600950796</v>
      </c>
      <c r="E1198">
        <f>+VLOOKUP(A1198,'Reuters data'!$E$3:$G$1048576,3,TRUE)</f>
        <v>108.44027522935779</v>
      </c>
      <c r="F1198" s="2">
        <f>+VLOOKUP(A1198,'Reuters data'!$Q$4:$R$1048576,2,TRUE)</f>
        <v>75.2</v>
      </c>
      <c r="G1198">
        <f>+VLOOKUP(A1198,'Reuters data'!$U$4:$V$1048576,2,TRUE)</f>
        <v>5.31</v>
      </c>
      <c r="H1198">
        <f>+VLOOKUP(A1198,'Reuters data'!$Y$4:$Z$1048576,2,TRUE)</f>
        <v>21.4</v>
      </c>
    </row>
    <row r="1199" spans="1:8" x14ac:dyDescent="0.3">
      <c r="A1199" s="1">
        <f>+'Reuters data'!B1200</f>
        <v>41741</v>
      </c>
      <c r="B1199" s="3">
        <f t="shared" si="18"/>
        <v>4</v>
      </c>
      <c r="C1199">
        <f>+'Reuters data'!C1200</f>
        <v>50.37</v>
      </c>
      <c r="D1199">
        <f>+VLOOKUP(A1199,'Reuters data'!$E$3:$F$1048576,2,TRUE)/VLOOKUP(Train_Data!A1199,'Reuters data'!$M$3:$N$1048576,2)</f>
        <v>77.310379600950796</v>
      </c>
      <c r="E1199">
        <f>+VLOOKUP(A1199,'Reuters data'!$E$3:$G$1048576,3,TRUE)</f>
        <v>108.44027522935779</v>
      </c>
      <c r="F1199" s="2">
        <f>+VLOOKUP(A1199,'Reuters data'!$Q$4:$R$1048576,2,TRUE)</f>
        <v>75.2</v>
      </c>
      <c r="G1199">
        <f>+VLOOKUP(A1199,'Reuters data'!$U$4:$V$1048576,2,TRUE)</f>
        <v>5.31</v>
      </c>
      <c r="H1199">
        <f>+VLOOKUP(A1199,'Reuters data'!$Y$4:$Z$1048576,2,TRUE)</f>
        <v>21.4</v>
      </c>
    </row>
    <row r="1200" spans="1:8" x14ac:dyDescent="0.3">
      <c r="A1200" s="1">
        <f>+'Reuters data'!B1201</f>
        <v>41742</v>
      </c>
      <c r="B1200" s="3">
        <f t="shared" si="18"/>
        <v>4</v>
      </c>
      <c r="C1200">
        <f>+'Reuters data'!C1201</f>
        <v>50.59</v>
      </c>
      <c r="D1200">
        <f>+VLOOKUP(A1200,'Reuters data'!$E$3:$F$1048576,2,TRUE)/VLOOKUP(Train_Data!A1200,'Reuters data'!$M$3:$N$1048576,2)</f>
        <v>77.310379600950796</v>
      </c>
      <c r="E1200">
        <f>+VLOOKUP(A1200,'Reuters data'!$E$3:$G$1048576,3,TRUE)</f>
        <v>108.44027522935779</v>
      </c>
      <c r="F1200" s="2">
        <f>+VLOOKUP(A1200,'Reuters data'!$Q$4:$R$1048576,2,TRUE)</f>
        <v>75.2</v>
      </c>
      <c r="G1200">
        <f>+VLOOKUP(A1200,'Reuters data'!$U$4:$V$1048576,2,TRUE)</f>
        <v>5.31</v>
      </c>
      <c r="H1200">
        <f>+VLOOKUP(A1200,'Reuters data'!$Y$4:$Z$1048576,2,TRUE)</f>
        <v>21.4</v>
      </c>
    </row>
    <row r="1201" spans="1:8" x14ac:dyDescent="0.3">
      <c r="A1201" s="1">
        <f>+'Reuters data'!B1202</f>
        <v>41743</v>
      </c>
      <c r="B1201" s="3">
        <f t="shared" si="18"/>
        <v>4</v>
      </c>
      <c r="C1201">
        <f>+'Reuters data'!C1202</f>
        <v>50.76</v>
      </c>
      <c r="D1201">
        <f>+VLOOKUP(A1201,'Reuters data'!$E$3:$F$1048576,2,TRUE)/VLOOKUP(Train_Data!A1201,'Reuters data'!$M$3:$N$1048576,2)</f>
        <v>78.933275437834709</v>
      </c>
      <c r="E1201">
        <f>+VLOOKUP(A1201,'Reuters data'!$E$3:$G$1048576,3,TRUE)</f>
        <v>108.47651376146788</v>
      </c>
      <c r="F1201" s="2">
        <f>+VLOOKUP(A1201,'Reuters data'!$Q$4:$R$1048576,2,TRUE)</f>
        <v>76</v>
      </c>
      <c r="G1201">
        <f>+VLOOKUP(A1201,'Reuters data'!$U$4:$V$1048576,2,TRUE)</f>
        <v>5.23</v>
      </c>
      <c r="H1201">
        <f>+VLOOKUP(A1201,'Reuters data'!$Y$4:$Z$1048576,2,TRUE)</f>
        <v>21.7</v>
      </c>
    </row>
    <row r="1202" spans="1:8" x14ac:dyDescent="0.3">
      <c r="A1202" s="1">
        <f>+'Reuters data'!B1203</f>
        <v>41744</v>
      </c>
      <c r="B1202" s="3">
        <f t="shared" si="18"/>
        <v>4</v>
      </c>
      <c r="C1202">
        <f>+'Reuters data'!C1203</f>
        <v>50.84</v>
      </c>
      <c r="D1202">
        <f>+VLOOKUP(A1202,'Reuters data'!$E$3:$F$1048576,2,TRUE)/VLOOKUP(Train_Data!A1202,'Reuters data'!$M$3:$N$1048576,2)</f>
        <v>78.728641760787724</v>
      </c>
      <c r="E1202">
        <f>+VLOOKUP(A1202,'Reuters data'!$E$3:$G$1048576,3,TRUE)</f>
        <v>108.49798165137615</v>
      </c>
      <c r="F1202" s="2">
        <f>+VLOOKUP(A1202,'Reuters data'!$Q$4:$R$1048576,2,TRUE)</f>
        <v>76.400000000000006</v>
      </c>
      <c r="G1202">
        <f>+VLOOKUP(A1202,'Reuters data'!$U$4:$V$1048576,2,TRUE)</f>
        <v>5.53</v>
      </c>
      <c r="H1202">
        <f>+VLOOKUP(A1202,'Reuters data'!$Y$4:$Z$1048576,2,TRUE)</f>
        <v>21.5</v>
      </c>
    </row>
    <row r="1203" spans="1:8" x14ac:dyDescent="0.3">
      <c r="A1203" s="1">
        <f>+'Reuters data'!B1204</f>
        <v>41745</v>
      </c>
      <c r="B1203" s="3">
        <f t="shared" si="18"/>
        <v>4</v>
      </c>
      <c r="C1203">
        <f>+'Reuters data'!C1204</f>
        <v>50.94</v>
      </c>
      <c r="D1203">
        <f>+VLOOKUP(A1203,'Reuters data'!$E$3:$F$1048576,2,TRUE)/VLOOKUP(Train_Data!A1203,'Reuters data'!$M$3:$N$1048576,2)</f>
        <v>79.339800202692913</v>
      </c>
      <c r="E1203">
        <f>+VLOOKUP(A1203,'Reuters data'!$E$3:$G$1048576,3,TRUE)</f>
        <v>108.532752293578</v>
      </c>
      <c r="F1203" s="2">
        <f>+VLOOKUP(A1203,'Reuters data'!$Q$4:$R$1048576,2,TRUE)</f>
        <v>76.25</v>
      </c>
      <c r="G1203">
        <f>+VLOOKUP(A1203,'Reuters data'!$U$4:$V$1048576,2,TRUE)</f>
        <v>5.45</v>
      </c>
      <c r="H1203">
        <f>+VLOOKUP(A1203,'Reuters data'!$Y$4:$Z$1048576,2,TRUE)</f>
        <v>21.4</v>
      </c>
    </row>
    <row r="1204" spans="1:8" x14ac:dyDescent="0.3">
      <c r="A1204" s="1">
        <f>+'Reuters data'!B1205</f>
        <v>41746</v>
      </c>
      <c r="B1204" s="3">
        <f t="shared" si="18"/>
        <v>4</v>
      </c>
      <c r="C1204">
        <f>+'Reuters data'!C1205</f>
        <v>51.09</v>
      </c>
      <c r="D1204">
        <f>+VLOOKUP(A1204,'Reuters data'!$E$3:$F$1048576,2,TRUE)/VLOOKUP(Train_Data!A1204,'Reuters data'!$M$3:$N$1048576,2)</f>
        <v>79.289126972636453</v>
      </c>
      <c r="E1204">
        <f>+VLOOKUP(A1204,'Reuters data'!$E$3:$G$1048576,3,TRUE)</f>
        <v>108.55486238532112</v>
      </c>
      <c r="F1204" s="2">
        <f>+VLOOKUP(A1204,'Reuters data'!$Q$4:$R$1048576,2,TRUE)</f>
        <v>76.5</v>
      </c>
      <c r="G1204">
        <f>+VLOOKUP(A1204,'Reuters data'!$U$4:$V$1048576,2,TRUE)</f>
        <v>5.54</v>
      </c>
      <c r="H1204">
        <f>+VLOOKUP(A1204,'Reuters data'!$Y$4:$Z$1048576,2,TRUE)</f>
        <v>20.6</v>
      </c>
    </row>
    <row r="1205" spans="1:8" x14ac:dyDescent="0.3">
      <c r="A1205" s="1">
        <f>+'Reuters data'!B1206</f>
        <v>41747</v>
      </c>
      <c r="B1205" s="3">
        <f t="shared" si="18"/>
        <v>4</v>
      </c>
      <c r="C1205">
        <f>+'Reuters data'!C1206</f>
        <v>51.28</v>
      </c>
      <c r="D1205">
        <f>+VLOOKUP(A1205,'Reuters data'!$E$3:$F$1048576,2,TRUE)/VLOOKUP(Train_Data!A1205,'Reuters data'!$M$3:$N$1048576,2)</f>
        <v>79.294867154130174</v>
      </c>
      <c r="E1205">
        <f>+VLOOKUP(A1205,'Reuters data'!$E$3:$G$1048576,3,TRUE)</f>
        <v>108.55486238532112</v>
      </c>
      <c r="F1205" s="2">
        <f>+VLOOKUP(A1205,'Reuters data'!$Q$4:$R$1048576,2,TRUE)</f>
        <v>77.09</v>
      </c>
      <c r="G1205">
        <f>+VLOOKUP(A1205,'Reuters data'!$U$4:$V$1048576,2,TRUE)</f>
        <v>5.54</v>
      </c>
      <c r="H1205">
        <f>+VLOOKUP(A1205,'Reuters data'!$Y$4:$Z$1048576,2,TRUE)</f>
        <v>20.65</v>
      </c>
    </row>
    <row r="1206" spans="1:8" x14ac:dyDescent="0.3">
      <c r="A1206" s="1">
        <f>+'Reuters data'!B1207</f>
        <v>41748</v>
      </c>
      <c r="B1206" s="3">
        <f t="shared" si="18"/>
        <v>4</v>
      </c>
      <c r="C1206">
        <f>+'Reuters data'!C1207</f>
        <v>51.52</v>
      </c>
      <c r="D1206">
        <f>+VLOOKUP(A1206,'Reuters data'!$E$3:$F$1048576,2,TRUE)/VLOOKUP(Train_Data!A1206,'Reuters data'!$M$3:$N$1048576,2)</f>
        <v>79.294867154130174</v>
      </c>
      <c r="E1206">
        <f>+VLOOKUP(A1206,'Reuters data'!$E$3:$G$1048576,3,TRUE)</f>
        <v>108.55486238532112</v>
      </c>
      <c r="F1206" s="2">
        <f>+VLOOKUP(A1206,'Reuters data'!$Q$4:$R$1048576,2,TRUE)</f>
        <v>77.09</v>
      </c>
      <c r="G1206">
        <f>+VLOOKUP(A1206,'Reuters data'!$U$4:$V$1048576,2,TRUE)</f>
        <v>5.54</v>
      </c>
      <c r="H1206">
        <f>+VLOOKUP(A1206,'Reuters data'!$Y$4:$Z$1048576,2,TRUE)</f>
        <v>20.65</v>
      </c>
    </row>
    <row r="1207" spans="1:8" x14ac:dyDescent="0.3">
      <c r="A1207" s="1">
        <f>+'Reuters data'!B1208</f>
        <v>41749</v>
      </c>
      <c r="B1207" s="3">
        <f t="shared" si="18"/>
        <v>4</v>
      </c>
      <c r="C1207">
        <f>+'Reuters data'!C1208</f>
        <v>51.84</v>
      </c>
      <c r="D1207">
        <f>+VLOOKUP(A1207,'Reuters data'!$E$3:$F$1048576,2,TRUE)/VLOOKUP(Train_Data!A1207,'Reuters data'!$M$3:$N$1048576,2)</f>
        <v>79.294867154130174</v>
      </c>
      <c r="E1207">
        <f>+VLOOKUP(A1207,'Reuters data'!$E$3:$G$1048576,3,TRUE)</f>
        <v>108.55486238532112</v>
      </c>
      <c r="F1207" s="2">
        <f>+VLOOKUP(A1207,'Reuters data'!$Q$4:$R$1048576,2,TRUE)</f>
        <v>77.09</v>
      </c>
      <c r="G1207">
        <f>+VLOOKUP(A1207,'Reuters data'!$U$4:$V$1048576,2,TRUE)</f>
        <v>5.54</v>
      </c>
      <c r="H1207">
        <f>+VLOOKUP(A1207,'Reuters data'!$Y$4:$Z$1048576,2,TRUE)</f>
        <v>20.65</v>
      </c>
    </row>
    <row r="1208" spans="1:8" x14ac:dyDescent="0.3">
      <c r="A1208" s="1">
        <f>+'Reuters data'!B1209</f>
        <v>41750</v>
      </c>
      <c r="B1208" s="3">
        <f t="shared" si="18"/>
        <v>4</v>
      </c>
      <c r="C1208">
        <f>+'Reuters data'!C1209</f>
        <v>52.17</v>
      </c>
      <c r="D1208">
        <f>+VLOOKUP(A1208,'Reuters data'!$E$3:$F$1048576,2,TRUE)/VLOOKUP(Train_Data!A1208,'Reuters data'!$M$3:$N$1048576,2)</f>
        <v>79.725908201000649</v>
      </c>
      <c r="E1208">
        <f>+VLOOKUP(A1208,'Reuters data'!$E$3:$G$1048576,3,TRUE)</f>
        <v>108.56779816513763</v>
      </c>
      <c r="F1208" s="2">
        <f>+VLOOKUP(A1208,'Reuters data'!$Q$4:$R$1048576,2,TRUE)</f>
        <v>77.09</v>
      </c>
      <c r="G1208">
        <f>+VLOOKUP(A1208,'Reuters data'!$U$4:$V$1048576,2,TRUE)</f>
        <v>5.54</v>
      </c>
      <c r="H1208">
        <f>+VLOOKUP(A1208,'Reuters data'!$Y$4:$Z$1048576,2,TRUE)</f>
        <v>20.65</v>
      </c>
    </row>
    <row r="1209" spans="1:8" x14ac:dyDescent="0.3">
      <c r="A1209" s="1">
        <f>+'Reuters data'!B1210</f>
        <v>41751</v>
      </c>
      <c r="B1209" s="3">
        <f t="shared" si="18"/>
        <v>4</v>
      </c>
      <c r="C1209">
        <f>+'Reuters data'!C1210</f>
        <v>52.38</v>
      </c>
      <c r="D1209">
        <f>+VLOOKUP(A1209,'Reuters data'!$E$3:$F$1048576,2,TRUE)/VLOOKUP(Train_Data!A1209,'Reuters data'!$M$3:$N$1048576,2)</f>
        <v>79.163949865971162</v>
      </c>
      <c r="E1209">
        <f>+VLOOKUP(A1209,'Reuters data'!$E$3:$G$1048576,3,TRUE)</f>
        <v>108.57486238532111</v>
      </c>
      <c r="F1209" s="2">
        <f>+VLOOKUP(A1209,'Reuters data'!$Q$4:$R$1048576,2,TRUE)</f>
        <v>75.2</v>
      </c>
      <c r="G1209">
        <f>+VLOOKUP(A1209,'Reuters data'!$U$4:$V$1048576,2,TRUE)</f>
        <v>5.67</v>
      </c>
      <c r="H1209">
        <f>+VLOOKUP(A1209,'Reuters data'!$Y$4:$Z$1048576,2,TRUE)</f>
        <v>20.25</v>
      </c>
    </row>
    <row r="1210" spans="1:8" x14ac:dyDescent="0.3">
      <c r="A1210" s="1">
        <f>+'Reuters data'!B1211</f>
        <v>41752</v>
      </c>
      <c r="B1210" s="3">
        <f t="shared" si="18"/>
        <v>4</v>
      </c>
      <c r="C1210">
        <f>+'Reuters data'!C1211</f>
        <v>52.64</v>
      </c>
      <c r="D1210">
        <f>+VLOOKUP(A1210,'Reuters data'!$E$3:$F$1048576,2,TRUE)/VLOOKUP(Train_Data!A1210,'Reuters data'!$M$3:$N$1048576,2)</f>
        <v>78.973653734800237</v>
      </c>
      <c r="E1210">
        <f>+VLOOKUP(A1210,'Reuters data'!$E$3:$G$1048576,3,TRUE)</f>
        <v>108.58073394495416</v>
      </c>
      <c r="F1210" s="2">
        <f>+VLOOKUP(A1210,'Reuters data'!$Q$4:$R$1048576,2,TRUE)</f>
        <v>75.650000000000006</v>
      </c>
      <c r="G1210">
        <f>+VLOOKUP(A1210,'Reuters data'!$U$4:$V$1048576,2,TRUE)</f>
        <v>5.66</v>
      </c>
      <c r="H1210">
        <f>+VLOOKUP(A1210,'Reuters data'!$Y$4:$Z$1048576,2,TRUE)</f>
        <v>19.579999999999998</v>
      </c>
    </row>
    <row r="1211" spans="1:8" x14ac:dyDescent="0.3">
      <c r="A1211" s="1">
        <f>+'Reuters data'!B1212</f>
        <v>41753</v>
      </c>
      <c r="B1211" s="3">
        <f t="shared" si="18"/>
        <v>4</v>
      </c>
      <c r="C1211">
        <f>+'Reuters data'!C1212</f>
        <v>52.86</v>
      </c>
      <c r="D1211">
        <f>+VLOOKUP(A1211,'Reuters data'!$E$3:$F$1048576,2,TRUE)/VLOOKUP(Train_Data!A1211,'Reuters data'!$M$3:$N$1048576,2)</f>
        <v>79.775849602313812</v>
      </c>
      <c r="E1211">
        <f>+VLOOKUP(A1211,'Reuters data'!$E$3:$G$1048576,3,TRUE)</f>
        <v>108.61201834862388</v>
      </c>
      <c r="F1211" s="2">
        <f>+VLOOKUP(A1211,'Reuters data'!$Q$4:$R$1048576,2,TRUE)</f>
        <v>75.7</v>
      </c>
      <c r="G1211">
        <f>+VLOOKUP(A1211,'Reuters data'!$U$4:$V$1048576,2,TRUE)</f>
        <v>5.71</v>
      </c>
      <c r="H1211">
        <f>+VLOOKUP(A1211,'Reuters data'!$Y$4:$Z$1048576,2,TRUE)</f>
        <v>19.5</v>
      </c>
    </row>
    <row r="1212" spans="1:8" x14ac:dyDescent="0.3">
      <c r="A1212" s="1">
        <f>+'Reuters data'!B1213</f>
        <v>41754</v>
      </c>
      <c r="B1212" s="3">
        <f t="shared" si="18"/>
        <v>4</v>
      </c>
      <c r="C1212">
        <f>+'Reuters data'!C1213</f>
        <v>53.17</v>
      </c>
      <c r="D1212">
        <f>+VLOOKUP(A1212,'Reuters data'!$E$3:$F$1048576,2,TRUE)/VLOOKUP(Train_Data!A1212,'Reuters data'!$M$3:$N$1048576,2)</f>
        <v>79.22782156026318</v>
      </c>
      <c r="E1212">
        <f>+VLOOKUP(A1212,'Reuters data'!$E$3:$G$1048576,3,TRUE)</f>
        <v>108.62596330275233</v>
      </c>
      <c r="F1212" s="2">
        <f>+VLOOKUP(A1212,'Reuters data'!$Q$4:$R$1048576,2,TRUE)</f>
        <v>76.25</v>
      </c>
      <c r="G1212">
        <f>+VLOOKUP(A1212,'Reuters data'!$U$4:$V$1048576,2,TRUE)</f>
        <v>5.0599999999999996</v>
      </c>
      <c r="H1212">
        <f>+VLOOKUP(A1212,'Reuters data'!$Y$4:$Z$1048576,2,TRUE)</f>
        <v>19.95</v>
      </c>
    </row>
    <row r="1213" spans="1:8" x14ac:dyDescent="0.3">
      <c r="A1213" s="1">
        <f>+'Reuters data'!B1214</f>
        <v>41755</v>
      </c>
      <c r="B1213" s="3">
        <f t="shared" si="18"/>
        <v>4</v>
      </c>
      <c r="C1213">
        <f>+'Reuters data'!C1214</f>
        <v>53.42</v>
      </c>
      <c r="D1213">
        <f>+VLOOKUP(A1213,'Reuters data'!$E$3:$F$1048576,2,TRUE)/VLOOKUP(Train_Data!A1213,'Reuters data'!$M$3:$N$1048576,2)</f>
        <v>79.22782156026318</v>
      </c>
      <c r="E1213">
        <f>+VLOOKUP(A1213,'Reuters data'!$E$3:$G$1048576,3,TRUE)</f>
        <v>108.62596330275233</v>
      </c>
      <c r="F1213" s="2">
        <f>+VLOOKUP(A1213,'Reuters data'!$Q$4:$R$1048576,2,TRUE)</f>
        <v>76.25</v>
      </c>
      <c r="G1213">
        <f>+VLOOKUP(A1213,'Reuters data'!$U$4:$V$1048576,2,TRUE)</f>
        <v>5.0599999999999996</v>
      </c>
      <c r="H1213">
        <f>+VLOOKUP(A1213,'Reuters data'!$Y$4:$Z$1048576,2,TRUE)</f>
        <v>19.95</v>
      </c>
    </row>
    <row r="1214" spans="1:8" x14ac:dyDescent="0.3">
      <c r="A1214" s="1">
        <f>+'Reuters data'!B1215</f>
        <v>41756</v>
      </c>
      <c r="B1214" s="3">
        <f t="shared" si="18"/>
        <v>4</v>
      </c>
      <c r="C1214">
        <f>+'Reuters data'!C1215</f>
        <v>53.69</v>
      </c>
      <c r="D1214">
        <f>+VLOOKUP(A1214,'Reuters data'!$E$3:$F$1048576,2,TRUE)/VLOOKUP(Train_Data!A1214,'Reuters data'!$M$3:$N$1048576,2)</f>
        <v>79.22782156026318</v>
      </c>
      <c r="E1214">
        <f>+VLOOKUP(A1214,'Reuters data'!$E$3:$G$1048576,3,TRUE)</f>
        <v>108.62596330275233</v>
      </c>
      <c r="F1214" s="2">
        <f>+VLOOKUP(A1214,'Reuters data'!$Q$4:$R$1048576,2,TRUE)</f>
        <v>76.25</v>
      </c>
      <c r="G1214">
        <f>+VLOOKUP(A1214,'Reuters data'!$U$4:$V$1048576,2,TRUE)</f>
        <v>5.0599999999999996</v>
      </c>
      <c r="H1214">
        <f>+VLOOKUP(A1214,'Reuters data'!$Y$4:$Z$1048576,2,TRUE)</f>
        <v>19.95</v>
      </c>
    </row>
    <row r="1215" spans="1:8" x14ac:dyDescent="0.3">
      <c r="A1215" s="1">
        <f>+'Reuters data'!B1216</f>
        <v>41757</v>
      </c>
      <c r="B1215" s="3">
        <f t="shared" si="18"/>
        <v>4</v>
      </c>
      <c r="C1215">
        <f>+'Reuters data'!C1216</f>
        <v>53.82</v>
      </c>
      <c r="D1215">
        <f>+VLOOKUP(A1215,'Reuters data'!$E$3:$F$1048576,2,TRUE)/VLOOKUP(Train_Data!A1215,'Reuters data'!$M$3:$N$1048576,2)</f>
        <v>78.07061881724313</v>
      </c>
      <c r="E1215">
        <f>+VLOOKUP(A1215,'Reuters data'!$E$3:$G$1048576,3,TRUE)</f>
        <v>108.60798165137618</v>
      </c>
      <c r="F1215" s="2">
        <f>+VLOOKUP(A1215,'Reuters data'!$Q$4:$R$1048576,2,TRUE)</f>
        <v>76.7</v>
      </c>
      <c r="G1215">
        <f>+VLOOKUP(A1215,'Reuters data'!$U$4:$V$1048576,2,TRUE)</f>
        <v>5.2</v>
      </c>
      <c r="H1215">
        <f>+VLOOKUP(A1215,'Reuters data'!$Y$4:$Z$1048576,2,TRUE)</f>
        <v>19.95</v>
      </c>
    </row>
    <row r="1216" spans="1:8" x14ac:dyDescent="0.3">
      <c r="A1216" s="1">
        <f>+'Reuters data'!B1217</f>
        <v>41758</v>
      </c>
      <c r="B1216" s="3">
        <f t="shared" si="18"/>
        <v>4</v>
      </c>
      <c r="C1216">
        <f>+'Reuters data'!C1217</f>
        <v>54.01</v>
      </c>
      <c r="D1216">
        <f>+VLOOKUP(A1216,'Reuters data'!$E$3:$F$1048576,2,TRUE)/VLOOKUP(Train_Data!A1216,'Reuters data'!$M$3:$N$1048576,2)</f>
        <v>78.908116718557679</v>
      </c>
      <c r="E1216">
        <f>+VLOOKUP(A1216,'Reuters data'!$E$3:$G$1048576,3,TRUE)</f>
        <v>108.58899082568811</v>
      </c>
      <c r="F1216" s="2">
        <f>+VLOOKUP(A1216,'Reuters data'!$Q$4:$R$1048576,2,TRUE)</f>
        <v>76.25</v>
      </c>
      <c r="G1216">
        <f>+VLOOKUP(A1216,'Reuters data'!$U$4:$V$1048576,2,TRUE)</f>
        <v>5.41</v>
      </c>
      <c r="H1216">
        <f>+VLOOKUP(A1216,'Reuters data'!$Y$4:$Z$1048576,2,TRUE)</f>
        <v>19.7</v>
      </c>
    </row>
    <row r="1217" spans="1:8" x14ac:dyDescent="0.3">
      <c r="A1217" s="1">
        <f>+'Reuters data'!B1218</f>
        <v>41759</v>
      </c>
      <c r="B1217" s="3">
        <f t="shared" si="18"/>
        <v>4</v>
      </c>
      <c r="C1217">
        <f>+'Reuters data'!C1218</f>
        <v>54.26</v>
      </c>
      <c r="D1217">
        <f>+VLOOKUP(A1217,'Reuters data'!$E$3:$F$1048576,2,TRUE)/VLOOKUP(Train_Data!A1217,'Reuters data'!$M$3:$N$1048576,2)</f>
        <v>77.938843213616025</v>
      </c>
      <c r="E1217">
        <f>+VLOOKUP(A1217,'Reuters data'!$E$3:$G$1048576,3,TRUE)</f>
        <v>108.56211009174315</v>
      </c>
      <c r="F1217" s="2">
        <f>+VLOOKUP(A1217,'Reuters data'!$Q$4:$R$1048576,2,TRUE)</f>
        <v>74.95</v>
      </c>
      <c r="G1217">
        <f>+VLOOKUP(A1217,'Reuters data'!$U$4:$V$1048576,2,TRUE)</f>
        <v>5.4</v>
      </c>
      <c r="H1217">
        <f>+VLOOKUP(A1217,'Reuters data'!$Y$4:$Z$1048576,2,TRUE)</f>
        <v>18.95</v>
      </c>
    </row>
    <row r="1218" spans="1:8" x14ac:dyDescent="0.3">
      <c r="A1218" s="1">
        <f>+'Reuters data'!B1219</f>
        <v>41760</v>
      </c>
      <c r="B1218" s="3">
        <f t="shared" si="18"/>
        <v>5</v>
      </c>
      <c r="C1218">
        <f>+'Reuters data'!C1219</f>
        <v>54.52</v>
      </c>
      <c r="D1218">
        <f>+VLOOKUP(A1218,'Reuters data'!$E$3:$F$1048576,2,TRUE)/VLOOKUP(Train_Data!A1218,'Reuters data'!$M$3:$N$1048576,2)</f>
        <v>77.698464200735458</v>
      </c>
      <c r="E1218">
        <f>+VLOOKUP(A1218,'Reuters data'!$E$3:$G$1048576,3,TRUE)</f>
        <v>108.53348623853216</v>
      </c>
      <c r="F1218" s="2">
        <f>+VLOOKUP(A1218,'Reuters data'!$Q$4:$R$1048576,2,TRUE)</f>
        <v>75</v>
      </c>
      <c r="G1218">
        <f>+VLOOKUP(A1218,'Reuters data'!$U$4:$V$1048576,2,TRUE)</f>
        <v>5.41</v>
      </c>
      <c r="H1218">
        <f>+VLOOKUP(A1218,'Reuters data'!$Y$4:$Z$1048576,2,TRUE)</f>
        <v>18.45</v>
      </c>
    </row>
    <row r="1219" spans="1:8" x14ac:dyDescent="0.3">
      <c r="A1219" s="1">
        <f>+'Reuters data'!B1220</f>
        <v>41761</v>
      </c>
      <c r="B1219" s="3">
        <f t="shared" si="18"/>
        <v>5</v>
      </c>
      <c r="C1219">
        <f>+'Reuters data'!C1220</f>
        <v>54.9</v>
      </c>
      <c r="D1219">
        <f>+VLOOKUP(A1219,'Reuters data'!$E$3:$F$1048576,2,TRUE)/VLOOKUP(Train_Data!A1219,'Reuters data'!$M$3:$N$1048576,2)</f>
        <v>78.291276135544337</v>
      </c>
      <c r="E1219">
        <f>+VLOOKUP(A1219,'Reuters data'!$E$3:$G$1048576,3,TRUE)</f>
        <v>108.50853211009179</v>
      </c>
      <c r="F1219" s="2">
        <f>+VLOOKUP(A1219,'Reuters data'!$Q$4:$R$1048576,2,TRUE)</f>
        <v>75.349999999999994</v>
      </c>
      <c r="G1219">
        <f>+VLOOKUP(A1219,'Reuters data'!$U$4:$V$1048576,2,TRUE)</f>
        <v>5.18</v>
      </c>
      <c r="H1219">
        <f>+VLOOKUP(A1219,'Reuters data'!$Y$4:$Z$1048576,2,TRUE)</f>
        <v>20</v>
      </c>
    </row>
    <row r="1220" spans="1:8" x14ac:dyDescent="0.3">
      <c r="A1220" s="1">
        <f>+'Reuters data'!B1221</f>
        <v>41762</v>
      </c>
      <c r="B1220" s="3">
        <f t="shared" ref="B1220:B1283" si="19">+MONTH(A1220)</f>
        <v>5</v>
      </c>
      <c r="C1220">
        <f>+'Reuters data'!C1221</f>
        <v>55.2</v>
      </c>
      <c r="D1220">
        <f>+VLOOKUP(A1220,'Reuters data'!$E$3:$F$1048576,2,TRUE)/VLOOKUP(Train_Data!A1220,'Reuters data'!$M$3:$N$1048576,2)</f>
        <v>78.291276135544337</v>
      </c>
      <c r="E1220">
        <f>+VLOOKUP(A1220,'Reuters data'!$E$3:$G$1048576,3,TRUE)</f>
        <v>108.50853211009179</v>
      </c>
      <c r="F1220" s="2">
        <f>+VLOOKUP(A1220,'Reuters data'!$Q$4:$R$1048576,2,TRUE)</f>
        <v>75.349999999999994</v>
      </c>
      <c r="G1220">
        <f>+VLOOKUP(A1220,'Reuters data'!$U$4:$V$1048576,2,TRUE)</f>
        <v>5.18</v>
      </c>
      <c r="H1220">
        <f>+VLOOKUP(A1220,'Reuters data'!$Y$4:$Z$1048576,2,TRUE)</f>
        <v>20</v>
      </c>
    </row>
    <row r="1221" spans="1:8" x14ac:dyDescent="0.3">
      <c r="A1221" s="1">
        <f>+'Reuters data'!B1222</f>
        <v>41763</v>
      </c>
      <c r="B1221" s="3">
        <f t="shared" si="19"/>
        <v>5</v>
      </c>
      <c r="C1221">
        <f>+'Reuters data'!C1222</f>
        <v>55.5</v>
      </c>
      <c r="D1221">
        <f>+VLOOKUP(A1221,'Reuters data'!$E$3:$F$1048576,2,TRUE)/VLOOKUP(Train_Data!A1221,'Reuters data'!$M$3:$N$1048576,2)</f>
        <v>78.291276135544337</v>
      </c>
      <c r="E1221">
        <f>+VLOOKUP(A1221,'Reuters data'!$E$3:$G$1048576,3,TRUE)</f>
        <v>108.50853211009179</v>
      </c>
      <c r="F1221" s="2">
        <f>+VLOOKUP(A1221,'Reuters data'!$Q$4:$R$1048576,2,TRUE)</f>
        <v>75.349999999999994</v>
      </c>
      <c r="G1221">
        <f>+VLOOKUP(A1221,'Reuters data'!$U$4:$V$1048576,2,TRUE)</f>
        <v>5.18</v>
      </c>
      <c r="H1221">
        <f>+VLOOKUP(A1221,'Reuters data'!$Y$4:$Z$1048576,2,TRUE)</f>
        <v>20</v>
      </c>
    </row>
    <row r="1222" spans="1:8" x14ac:dyDescent="0.3">
      <c r="A1222" s="1">
        <f>+'Reuters data'!B1223</f>
        <v>41764</v>
      </c>
      <c r="B1222" s="3">
        <f t="shared" si="19"/>
        <v>5</v>
      </c>
      <c r="C1222">
        <f>+'Reuters data'!C1223</f>
        <v>55.76</v>
      </c>
      <c r="D1222">
        <f>+VLOOKUP(A1222,'Reuters data'!$E$3:$F$1048576,2,TRUE)/VLOOKUP(Train_Data!A1222,'Reuters data'!$M$3:$N$1048576,2)</f>
        <v>77.641631829321028</v>
      </c>
      <c r="E1222">
        <f>+VLOOKUP(A1222,'Reuters data'!$E$3:$G$1048576,3,TRUE)</f>
        <v>108.47972477064225</v>
      </c>
      <c r="F1222" s="2">
        <f>+VLOOKUP(A1222,'Reuters data'!$Q$4:$R$1048576,2,TRUE)</f>
        <v>75.760000000000005</v>
      </c>
      <c r="G1222">
        <f>+VLOOKUP(A1222,'Reuters data'!$U$4:$V$1048576,2,TRUE)</f>
        <v>5.21</v>
      </c>
      <c r="H1222">
        <f>+VLOOKUP(A1222,'Reuters data'!$Y$4:$Z$1048576,2,TRUE)</f>
        <v>19.649999999999999</v>
      </c>
    </row>
    <row r="1223" spans="1:8" x14ac:dyDescent="0.3">
      <c r="A1223" s="1">
        <f>+'Reuters data'!B1224</f>
        <v>41765</v>
      </c>
      <c r="B1223" s="3">
        <f t="shared" si="19"/>
        <v>5</v>
      </c>
      <c r="C1223">
        <f>+'Reuters data'!C1224</f>
        <v>56.04</v>
      </c>
      <c r="D1223">
        <f>+VLOOKUP(A1223,'Reuters data'!$E$3:$F$1048576,2,TRUE)/VLOOKUP(Train_Data!A1223,'Reuters data'!$M$3:$N$1048576,2)</f>
        <v>76.872262511667984</v>
      </c>
      <c r="E1223">
        <f>+VLOOKUP(A1223,'Reuters data'!$E$3:$G$1048576,3,TRUE)</f>
        <v>108.45559633027524</v>
      </c>
      <c r="F1223" s="2">
        <f>+VLOOKUP(A1223,'Reuters data'!$Q$4:$R$1048576,2,TRUE)</f>
        <v>76.150000000000006</v>
      </c>
      <c r="G1223">
        <f>+VLOOKUP(A1223,'Reuters data'!$U$4:$V$1048576,2,TRUE)</f>
        <v>5.22</v>
      </c>
      <c r="H1223">
        <f>+VLOOKUP(A1223,'Reuters data'!$Y$4:$Z$1048576,2,TRUE)</f>
        <v>18.78</v>
      </c>
    </row>
    <row r="1224" spans="1:8" x14ac:dyDescent="0.3">
      <c r="A1224" s="1">
        <f>+'Reuters data'!B1225</f>
        <v>41766</v>
      </c>
      <c r="B1224" s="3">
        <f t="shared" si="19"/>
        <v>5</v>
      </c>
      <c r="C1224">
        <f>+'Reuters data'!C1225</f>
        <v>56.32</v>
      </c>
      <c r="D1224">
        <f>+VLOOKUP(A1224,'Reuters data'!$E$3:$F$1048576,2,TRUE)/VLOOKUP(Train_Data!A1224,'Reuters data'!$M$3:$N$1048576,2)</f>
        <v>77.735442127965484</v>
      </c>
      <c r="E1224">
        <f>+VLOOKUP(A1224,'Reuters data'!$E$3:$G$1048576,3,TRUE)</f>
        <v>108.42513761467892</v>
      </c>
      <c r="F1224" s="2">
        <f>+VLOOKUP(A1224,'Reuters data'!$Q$4:$R$1048576,2,TRUE)</f>
        <v>75.05</v>
      </c>
      <c r="G1224">
        <f>+VLOOKUP(A1224,'Reuters data'!$U$4:$V$1048576,2,TRUE)</f>
        <v>5.12</v>
      </c>
      <c r="H1224">
        <f>+VLOOKUP(A1224,'Reuters data'!$Y$4:$Z$1048576,2,TRUE)</f>
        <v>18.7</v>
      </c>
    </row>
    <row r="1225" spans="1:8" x14ac:dyDescent="0.3">
      <c r="A1225" s="1">
        <f>+'Reuters data'!B1226</f>
        <v>41767</v>
      </c>
      <c r="B1225" s="3">
        <f t="shared" si="19"/>
        <v>5</v>
      </c>
      <c r="C1225">
        <f>+'Reuters data'!C1226</f>
        <v>56.6</v>
      </c>
      <c r="D1225">
        <f>+VLOOKUP(A1225,'Reuters data'!$E$3:$F$1048576,2,TRUE)/VLOOKUP(Train_Data!A1225,'Reuters data'!$M$3:$N$1048576,2)</f>
        <v>78.063583815028906</v>
      </c>
      <c r="E1225">
        <f>+VLOOKUP(A1225,'Reuters data'!$E$3:$G$1048576,3,TRUE)</f>
        <v>108.38311926605506</v>
      </c>
      <c r="F1225" s="2">
        <f>+VLOOKUP(A1225,'Reuters data'!$Q$4:$R$1048576,2,TRUE)</f>
        <v>75.05</v>
      </c>
      <c r="G1225">
        <f>+VLOOKUP(A1225,'Reuters data'!$U$4:$V$1048576,2,TRUE)</f>
        <v>5.13</v>
      </c>
      <c r="H1225">
        <f>+VLOOKUP(A1225,'Reuters data'!$Y$4:$Z$1048576,2,TRUE)</f>
        <v>19.5</v>
      </c>
    </row>
    <row r="1226" spans="1:8" x14ac:dyDescent="0.3">
      <c r="A1226" s="1">
        <f>+'Reuters data'!B1227</f>
        <v>41768</v>
      </c>
      <c r="B1226" s="3">
        <f t="shared" si="19"/>
        <v>5</v>
      </c>
      <c r="C1226">
        <f>+'Reuters data'!C1227</f>
        <v>56.91</v>
      </c>
      <c r="D1226">
        <f>+VLOOKUP(A1226,'Reuters data'!$E$3:$F$1048576,2,TRUE)/VLOOKUP(Train_Data!A1226,'Reuters data'!$M$3:$N$1048576,2)</f>
        <v>78.425528821690776</v>
      </c>
      <c r="E1226">
        <f>+VLOOKUP(A1226,'Reuters data'!$E$3:$G$1048576,3,TRUE)</f>
        <v>108.3465137614679</v>
      </c>
      <c r="F1226" s="2">
        <f>+VLOOKUP(A1226,'Reuters data'!$Q$4:$R$1048576,2,TRUE)</f>
        <v>75.349999999999994</v>
      </c>
      <c r="G1226">
        <f>+VLOOKUP(A1226,'Reuters data'!$U$4:$V$1048576,2,TRUE)</f>
        <v>5.24</v>
      </c>
      <c r="H1226">
        <f>+VLOOKUP(A1226,'Reuters data'!$Y$4:$Z$1048576,2,TRUE)</f>
        <v>19.2</v>
      </c>
    </row>
    <row r="1227" spans="1:8" x14ac:dyDescent="0.3">
      <c r="A1227" s="1">
        <f>+'Reuters data'!B1228</f>
        <v>41769</v>
      </c>
      <c r="B1227" s="3">
        <f t="shared" si="19"/>
        <v>5</v>
      </c>
      <c r="C1227">
        <f>+'Reuters data'!C1228</f>
        <v>57.24</v>
      </c>
      <c r="D1227">
        <f>+VLOOKUP(A1227,'Reuters data'!$E$3:$F$1048576,2,TRUE)/VLOOKUP(Train_Data!A1227,'Reuters data'!$M$3:$N$1048576,2)</f>
        <v>78.425528821690776</v>
      </c>
      <c r="E1227">
        <f>+VLOOKUP(A1227,'Reuters data'!$E$3:$G$1048576,3,TRUE)</f>
        <v>108.3465137614679</v>
      </c>
      <c r="F1227" s="2">
        <f>+VLOOKUP(A1227,'Reuters data'!$Q$4:$R$1048576,2,TRUE)</f>
        <v>75.349999999999994</v>
      </c>
      <c r="G1227">
        <f>+VLOOKUP(A1227,'Reuters data'!$U$4:$V$1048576,2,TRUE)</f>
        <v>5.24</v>
      </c>
      <c r="H1227">
        <f>+VLOOKUP(A1227,'Reuters data'!$Y$4:$Z$1048576,2,TRUE)</f>
        <v>19.2</v>
      </c>
    </row>
    <row r="1228" spans="1:8" x14ac:dyDescent="0.3">
      <c r="A1228" s="1">
        <f>+'Reuters data'!B1229</f>
        <v>41770</v>
      </c>
      <c r="B1228" s="3">
        <f t="shared" si="19"/>
        <v>5</v>
      </c>
      <c r="C1228">
        <f>+'Reuters data'!C1229</f>
        <v>57.56</v>
      </c>
      <c r="D1228">
        <f>+VLOOKUP(A1228,'Reuters data'!$E$3:$F$1048576,2,TRUE)/VLOOKUP(Train_Data!A1228,'Reuters data'!$M$3:$N$1048576,2)</f>
        <v>78.425528821690776</v>
      </c>
      <c r="E1228">
        <f>+VLOOKUP(A1228,'Reuters data'!$E$3:$G$1048576,3,TRUE)</f>
        <v>108.3465137614679</v>
      </c>
      <c r="F1228" s="2">
        <f>+VLOOKUP(A1228,'Reuters data'!$Q$4:$R$1048576,2,TRUE)</f>
        <v>75.349999999999994</v>
      </c>
      <c r="G1228">
        <f>+VLOOKUP(A1228,'Reuters data'!$U$4:$V$1048576,2,TRUE)</f>
        <v>5.24</v>
      </c>
      <c r="H1228">
        <f>+VLOOKUP(A1228,'Reuters data'!$Y$4:$Z$1048576,2,TRUE)</f>
        <v>19.2</v>
      </c>
    </row>
    <row r="1229" spans="1:8" x14ac:dyDescent="0.3">
      <c r="A1229" s="1">
        <f>+'Reuters data'!B1230</f>
        <v>41771</v>
      </c>
      <c r="B1229" s="3">
        <f t="shared" si="19"/>
        <v>5</v>
      </c>
      <c r="C1229">
        <f>+'Reuters data'!C1230</f>
        <v>57.81</v>
      </c>
      <c r="D1229">
        <f>+VLOOKUP(A1229,'Reuters data'!$E$3:$F$1048576,2,TRUE)/VLOOKUP(Train_Data!A1229,'Reuters data'!$M$3:$N$1048576,2)</f>
        <v>78.809246874091301</v>
      </c>
      <c r="E1229">
        <f>+VLOOKUP(A1229,'Reuters data'!$E$3:$G$1048576,3,TRUE)</f>
        <v>108.32293577981653</v>
      </c>
      <c r="F1229" s="2">
        <f>+VLOOKUP(A1229,'Reuters data'!$Q$4:$R$1048576,2,TRUE)</f>
        <v>75.05</v>
      </c>
      <c r="G1229">
        <f>+VLOOKUP(A1229,'Reuters data'!$U$4:$V$1048576,2,TRUE)</f>
        <v>5.3</v>
      </c>
      <c r="H1229">
        <f>+VLOOKUP(A1229,'Reuters data'!$Y$4:$Z$1048576,2,TRUE)</f>
        <v>19.350000000000001</v>
      </c>
    </row>
    <row r="1230" spans="1:8" x14ac:dyDescent="0.3">
      <c r="A1230" s="1">
        <f>+'Reuters data'!B1231</f>
        <v>41772</v>
      </c>
      <c r="B1230" s="3">
        <f t="shared" si="19"/>
        <v>5</v>
      </c>
      <c r="C1230">
        <f>+'Reuters data'!C1231</f>
        <v>58.03</v>
      </c>
      <c r="D1230">
        <f>+VLOOKUP(A1230,'Reuters data'!$E$3:$F$1048576,2,TRUE)/VLOOKUP(Train_Data!A1230,'Reuters data'!$M$3:$N$1048576,2)</f>
        <v>79.725587505473641</v>
      </c>
      <c r="E1230">
        <f>+VLOOKUP(A1230,'Reuters data'!$E$3:$G$1048576,3,TRUE)</f>
        <v>108.30119266055047</v>
      </c>
      <c r="F1230" s="2">
        <f>+VLOOKUP(A1230,'Reuters data'!$Q$4:$R$1048576,2,TRUE)</f>
        <v>76.05</v>
      </c>
      <c r="G1230">
        <f>+VLOOKUP(A1230,'Reuters data'!$U$4:$V$1048576,2,TRUE)</f>
        <v>5.28</v>
      </c>
      <c r="H1230">
        <f>+VLOOKUP(A1230,'Reuters data'!$Y$4:$Z$1048576,2,TRUE)</f>
        <v>19.73</v>
      </c>
    </row>
    <row r="1231" spans="1:8" x14ac:dyDescent="0.3">
      <c r="A1231" s="1">
        <f>+'Reuters data'!B1232</f>
        <v>41773</v>
      </c>
      <c r="B1231" s="3">
        <f t="shared" si="19"/>
        <v>5</v>
      </c>
      <c r="C1231">
        <f>+'Reuters data'!C1232</f>
        <v>58.24</v>
      </c>
      <c r="D1231">
        <f>+VLOOKUP(A1231,'Reuters data'!$E$3:$F$1048576,2,TRUE)/VLOOKUP(Train_Data!A1231,'Reuters data'!$M$3:$N$1048576,2)</f>
        <v>80.348548928102673</v>
      </c>
      <c r="E1231">
        <f>+VLOOKUP(A1231,'Reuters data'!$E$3:$G$1048576,3,TRUE)</f>
        <v>108.30853211009178</v>
      </c>
      <c r="F1231" s="2">
        <f>+VLOOKUP(A1231,'Reuters data'!$Q$4:$R$1048576,2,TRUE)</f>
        <v>75.900000000000006</v>
      </c>
      <c r="G1231">
        <f>+VLOOKUP(A1231,'Reuters data'!$U$4:$V$1048576,2,TRUE)</f>
        <v>5.0999999999999996</v>
      </c>
      <c r="H1231">
        <f>+VLOOKUP(A1231,'Reuters data'!$Y$4:$Z$1048576,2,TRUE)</f>
        <v>19.350000000000001</v>
      </c>
    </row>
    <row r="1232" spans="1:8" x14ac:dyDescent="0.3">
      <c r="A1232" s="1">
        <f>+'Reuters data'!B1233</f>
        <v>41774</v>
      </c>
      <c r="B1232" s="3">
        <f t="shared" si="19"/>
        <v>5</v>
      </c>
      <c r="C1232">
        <f>+'Reuters data'!C1233</f>
        <v>58.46</v>
      </c>
      <c r="D1232">
        <f>+VLOOKUP(A1232,'Reuters data'!$E$3:$F$1048576,2,TRUE)/VLOOKUP(Train_Data!A1232,'Reuters data'!$M$3:$N$1048576,2)</f>
        <v>80.554339897884759</v>
      </c>
      <c r="E1232">
        <f>+VLOOKUP(A1232,'Reuters data'!$E$3:$G$1048576,3,TRUE)</f>
        <v>108.31825688073397</v>
      </c>
      <c r="F1232" s="2">
        <f>+VLOOKUP(A1232,'Reuters data'!$Q$4:$R$1048576,2,TRUE)</f>
        <v>75.900000000000006</v>
      </c>
      <c r="G1232">
        <f>+VLOOKUP(A1232,'Reuters data'!$U$4:$V$1048576,2,TRUE)</f>
        <v>4.7699999999999996</v>
      </c>
      <c r="H1232">
        <f>+VLOOKUP(A1232,'Reuters data'!$Y$4:$Z$1048576,2,TRUE)</f>
        <v>19.05</v>
      </c>
    </row>
    <row r="1233" spans="1:8" x14ac:dyDescent="0.3">
      <c r="A1233" s="1">
        <f>+'Reuters data'!B1234</f>
        <v>41775</v>
      </c>
      <c r="B1233" s="3">
        <f t="shared" si="19"/>
        <v>5</v>
      </c>
      <c r="C1233">
        <f>+'Reuters data'!C1234</f>
        <v>58.74</v>
      </c>
      <c r="D1233">
        <f>+VLOOKUP(A1233,'Reuters data'!$E$3:$F$1048576,2,TRUE)/VLOOKUP(Train_Data!A1233,'Reuters data'!$M$3:$N$1048576,2)</f>
        <v>80.156295647093188</v>
      </c>
      <c r="E1233">
        <f>+VLOOKUP(A1233,'Reuters data'!$E$3:$G$1048576,3,TRUE)</f>
        <v>108.31871559633029</v>
      </c>
      <c r="F1233" s="2">
        <f>+VLOOKUP(A1233,'Reuters data'!$Q$4:$R$1048576,2,TRUE)</f>
        <v>76</v>
      </c>
      <c r="G1233">
        <f>+VLOOKUP(A1233,'Reuters data'!$U$4:$V$1048576,2,TRUE)</f>
        <v>4.79</v>
      </c>
      <c r="H1233">
        <f>+VLOOKUP(A1233,'Reuters data'!$Y$4:$Z$1048576,2,TRUE)</f>
        <v>19.100000000000001</v>
      </c>
    </row>
    <row r="1234" spans="1:8" x14ac:dyDescent="0.3">
      <c r="A1234" s="1">
        <f>+'Reuters data'!B1235</f>
        <v>41776</v>
      </c>
      <c r="B1234" s="3">
        <f t="shared" si="19"/>
        <v>5</v>
      </c>
      <c r="C1234">
        <f>+'Reuters data'!C1235</f>
        <v>59.06</v>
      </c>
      <c r="D1234">
        <f>+VLOOKUP(A1234,'Reuters data'!$E$3:$F$1048576,2,TRUE)/VLOOKUP(Train_Data!A1234,'Reuters data'!$M$3:$N$1048576,2)</f>
        <v>80.156295647093188</v>
      </c>
      <c r="E1234">
        <f>+VLOOKUP(A1234,'Reuters data'!$E$3:$G$1048576,3,TRUE)</f>
        <v>108.31871559633029</v>
      </c>
      <c r="F1234" s="2">
        <f>+VLOOKUP(A1234,'Reuters data'!$Q$4:$R$1048576,2,TRUE)</f>
        <v>76</v>
      </c>
      <c r="G1234">
        <f>+VLOOKUP(A1234,'Reuters data'!$U$4:$V$1048576,2,TRUE)</f>
        <v>4.79</v>
      </c>
      <c r="H1234">
        <f>+VLOOKUP(A1234,'Reuters data'!$Y$4:$Z$1048576,2,TRUE)</f>
        <v>19.100000000000001</v>
      </c>
    </row>
    <row r="1235" spans="1:8" x14ac:dyDescent="0.3">
      <c r="A1235" s="1">
        <f>+'Reuters data'!B1236</f>
        <v>41777</v>
      </c>
      <c r="B1235" s="3">
        <f t="shared" si="19"/>
        <v>5</v>
      </c>
      <c r="C1235">
        <f>+'Reuters data'!C1236</f>
        <v>59.4</v>
      </c>
      <c r="D1235">
        <f>+VLOOKUP(A1235,'Reuters data'!$E$3:$F$1048576,2,TRUE)/VLOOKUP(Train_Data!A1235,'Reuters data'!$M$3:$N$1048576,2)</f>
        <v>80.156295647093188</v>
      </c>
      <c r="E1235">
        <f>+VLOOKUP(A1235,'Reuters data'!$E$3:$G$1048576,3,TRUE)</f>
        <v>108.31871559633029</v>
      </c>
      <c r="F1235" s="2">
        <f>+VLOOKUP(A1235,'Reuters data'!$Q$4:$R$1048576,2,TRUE)</f>
        <v>76</v>
      </c>
      <c r="G1235">
        <f>+VLOOKUP(A1235,'Reuters data'!$U$4:$V$1048576,2,TRUE)</f>
        <v>4.79</v>
      </c>
      <c r="H1235">
        <f>+VLOOKUP(A1235,'Reuters data'!$Y$4:$Z$1048576,2,TRUE)</f>
        <v>19.100000000000001</v>
      </c>
    </row>
    <row r="1236" spans="1:8" x14ac:dyDescent="0.3">
      <c r="A1236" s="1">
        <f>+'Reuters data'!B1237</f>
        <v>41778</v>
      </c>
      <c r="B1236" s="3">
        <f t="shared" si="19"/>
        <v>5</v>
      </c>
      <c r="C1236">
        <f>+'Reuters data'!C1237</f>
        <v>59.21</v>
      </c>
      <c r="D1236">
        <f>+VLOOKUP(A1236,'Reuters data'!$E$3:$F$1048576,2,TRUE)/VLOOKUP(Train_Data!A1236,'Reuters data'!$M$3:$N$1048576,2)</f>
        <v>79.791347486685638</v>
      </c>
      <c r="E1236">
        <f>+VLOOKUP(A1236,'Reuters data'!$E$3:$G$1048576,3,TRUE)</f>
        <v>108.32513761467894</v>
      </c>
      <c r="F1236" s="2">
        <f>+VLOOKUP(A1236,'Reuters data'!$Q$4:$R$1048576,2,TRUE)</f>
        <v>75.83</v>
      </c>
      <c r="G1236">
        <f>+VLOOKUP(A1236,'Reuters data'!$U$4:$V$1048576,2,TRUE)</f>
        <v>4.6900000000000004</v>
      </c>
      <c r="H1236">
        <f>+VLOOKUP(A1236,'Reuters data'!$Y$4:$Z$1048576,2,TRUE)</f>
        <v>18.600000000000001</v>
      </c>
    </row>
    <row r="1237" spans="1:8" x14ac:dyDescent="0.3">
      <c r="A1237" s="1">
        <f>+'Reuters data'!B1238</f>
        <v>41779</v>
      </c>
      <c r="B1237" s="3">
        <f t="shared" si="19"/>
        <v>5</v>
      </c>
      <c r="C1237">
        <f>+'Reuters data'!C1238</f>
        <v>59.51</v>
      </c>
      <c r="D1237">
        <f>+VLOOKUP(A1237,'Reuters data'!$E$3:$F$1048576,2,TRUE)/VLOOKUP(Train_Data!A1237,'Reuters data'!$M$3:$N$1048576,2)</f>
        <v>80.054006714348262</v>
      </c>
      <c r="E1237">
        <f>+VLOOKUP(A1237,'Reuters data'!$E$3:$G$1048576,3,TRUE)</f>
        <v>108.33302752293581</v>
      </c>
      <c r="F1237" s="2">
        <f>+VLOOKUP(A1237,'Reuters data'!$Q$4:$R$1048576,2,TRUE)</f>
        <v>75.400000000000006</v>
      </c>
      <c r="G1237">
        <f>+VLOOKUP(A1237,'Reuters data'!$U$4:$V$1048576,2,TRUE)</f>
        <v>4.84</v>
      </c>
      <c r="H1237">
        <f>+VLOOKUP(A1237,'Reuters data'!$Y$4:$Z$1048576,2,TRUE)</f>
        <v>19.3</v>
      </c>
    </row>
    <row r="1238" spans="1:8" x14ac:dyDescent="0.3">
      <c r="A1238" s="1">
        <f>+'Reuters data'!B1239</f>
        <v>41780</v>
      </c>
      <c r="B1238" s="3">
        <f t="shared" si="19"/>
        <v>5</v>
      </c>
      <c r="C1238">
        <f>+'Reuters data'!C1239</f>
        <v>59.79</v>
      </c>
      <c r="D1238">
        <f>+VLOOKUP(A1238,'Reuters data'!$E$3:$F$1048576,2,TRUE)/VLOOKUP(Train_Data!A1238,'Reuters data'!$M$3:$N$1048576,2)</f>
        <v>80.77597544936431</v>
      </c>
      <c r="E1238">
        <f>+VLOOKUP(A1238,'Reuters data'!$E$3:$G$1048576,3,TRUE)</f>
        <v>108.33376146788993</v>
      </c>
      <c r="F1238" s="2">
        <f>+VLOOKUP(A1238,'Reuters data'!$Q$4:$R$1048576,2,TRUE)</f>
        <v>75.900000000000006</v>
      </c>
      <c r="G1238">
        <f>+VLOOKUP(A1238,'Reuters data'!$U$4:$V$1048576,2,TRUE)</f>
        <v>5.12</v>
      </c>
      <c r="H1238">
        <f>+VLOOKUP(A1238,'Reuters data'!$Y$4:$Z$1048576,2,TRUE)</f>
        <v>19.399999999999999</v>
      </c>
    </row>
    <row r="1239" spans="1:8" x14ac:dyDescent="0.3">
      <c r="A1239" s="1">
        <f>+'Reuters data'!B1240</f>
        <v>41781</v>
      </c>
      <c r="B1239" s="3">
        <f t="shared" si="19"/>
        <v>5</v>
      </c>
      <c r="C1239">
        <f>+'Reuters data'!C1240</f>
        <v>60.05</v>
      </c>
      <c r="D1239">
        <f>+VLOOKUP(A1239,'Reuters data'!$E$3:$F$1048576,2,TRUE)/VLOOKUP(Train_Data!A1239,'Reuters data'!$M$3:$N$1048576,2)</f>
        <v>80.826131536546072</v>
      </c>
      <c r="E1239">
        <f>+VLOOKUP(A1239,'Reuters data'!$E$3:$G$1048576,3,TRUE)</f>
        <v>108.35137614678902</v>
      </c>
      <c r="F1239" s="2">
        <f>+VLOOKUP(A1239,'Reuters data'!$Q$4:$R$1048576,2,TRUE)</f>
        <v>75.900000000000006</v>
      </c>
      <c r="G1239">
        <f>+VLOOKUP(A1239,'Reuters data'!$U$4:$V$1048576,2,TRUE)</f>
        <v>5.16</v>
      </c>
      <c r="H1239">
        <f>+VLOOKUP(A1239,'Reuters data'!$Y$4:$Z$1048576,2,TRUE)</f>
        <v>19.3</v>
      </c>
    </row>
    <row r="1240" spans="1:8" x14ac:dyDescent="0.3">
      <c r="A1240" s="1">
        <f>+'Reuters data'!B1241</f>
        <v>41782</v>
      </c>
      <c r="B1240" s="3">
        <f t="shared" si="19"/>
        <v>5</v>
      </c>
      <c r="C1240">
        <f>+'Reuters data'!C1241</f>
        <v>60.36</v>
      </c>
      <c r="D1240">
        <f>+VLOOKUP(A1240,'Reuters data'!$E$3:$F$1048576,2,TRUE)/VLOOKUP(Train_Data!A1240,'Reuters data'!$M$3:$N$1048576,2)</f>
        <v>81.082667057874289</v>
      </c>
      <c r="E1240">
        <f>+VLOOKUP(A1240,'Reuters data'!$E$3:$G$1048576,3,TRUE)</f>
        <v>108.35972477064225</v>
      </c>
      <c r="F1240" s="2">
        <f>+VLOOKUP(A1240,'Reuters data'!$Q$4:$R$1048576,2,TRUE)</f>
        <v>76.05</v>
      </c>
      <c r="G1240">
        <f>+VLOOKUP(A1240,'Reuters data'!$U$4:$V$1048576,2,TRUE)</f>
        <v>5.12</v>
      </c>
      <c r="H1240">
        <f>+VLOOKUP(A1240,'Reuters data'!$Y$4:$Z$1048576,2,TRUE)</f>
        <v>18.899999999999999</v>
      </c>
    </row>
    <row r="1241" spans="1:8" x14ac:dyDescent="0.3">
      <c r="A1241" s="1">
        <f>+'Reuters data'!B1242</f>
        <v>41783</v>
      </c>
      <c r="B1241" s="3">
        <f t="shared" si="19"/>
        <v>5</v>
      </c>
      <c r="C1241">
        <f>+'Reuters data'!C1242</f>
        <v>60.7</v>
      </c>
      <c r="D1241">
        <f>+VLOOKUP(A1241,'Reuters data'!$E$3:$F$1048576,2,TRUE)/VLOOKUP(Train_Data!A1241,'Reuters data'!$M$3:$N$1048576,2)</f>
        <v>81.082667057874289</v>
      </c>
      <c r="E1241">
        <f>+VLOOKUP(A1241,'Reuters data'!$E$3:$G$1048576,3,TRUE)</f>
        <v>108.35972477064225</v>
      </c>
      <c r="F1241" s="2">
        <f>+VLOOKUP(A1241,'Reuters data'!$Q$4:$R$1048576,2,TRUE)</f>
        <v>76.05</v>
      </c>
      <c r="G1241">
        <f>+VLOOKUP(A1241,'Reuters data'!$U$4:$V$1048576,2,TRUE)</f>
        <v>5.12</v>
      </c>
      <c r="H1241">
        <f>+VLOOKUP(A1241,'Reuters data'!$Y$4:$Z$1048576,2,TRUE)</f>
        <v>18.899999999999999</v>
      </c>
    </row>
    <row r="1242" spans="1:8" x14ac:dyDescent="0.3">
      <c r="A1242" s="1">
        <f>+'Reuters data'!B1243</f>
        <v>41784</v>
      </c>
      <c r="B1242" s="3">
        <f t="shared" si="19"/>
        <v>5</v>
      </c>
      <c r="C1242">
        <f>+'Reuters data'!C1243</f>
        <v>61.09</v>
      </c>
      <c r="D1242">
        <f>+VLOOKUP(A1242,'Reuters data'!$E$3:$F$1048576,2,TRUE)/VLOOKUP(Train_Data!A1242,'Reuters data'!$M$3:$N$1048576,2)</f>
        <v>81.082667057874289</v>
      </c>
      <c r="E1242">
        <f>+VLOOKUP(A1242,'Reuters data'!$E$3:$G$1048576,3,TRUE)</f>
        <v>108.35972477064225</v>
      </c>
      <c r="F1242" s="2">
        <f>+VLOOKUP(A1242,'Reuters data'!$Q$4:$R$1048576,2,TRUE)</f>
        <v>76.05</v>
      </c>
      <c r="G1242">
        <f>+VLOOKUP(A1242,'Reuters data'!$U$4:$V$1048576,2,TRUE)</f>
        <v>5.12</v>
      </c>
      <c r="H1242">
        <f>+VLOOKUP(A1242,'Reuters data'!$Y$4:$Z$1048576,2,TRUE)</f>
        <v>18.899999999999999</v>
      </c>
    </row>
    <row r="1243" spans="1:8" x14ac:dyDescent="0.3">
      <c r="A1243" s="1">
        <f>+'Reuters data'!B1244</f>
        <v>41785</v>
      </c>
      <c r="B1243" s="3">
        <f t="shared" si="19"/>
        <v>5</v>
      </c>
      <c r="C1243">
        <f>+'Reuters data'!C1244</f>
        <v>61.39</v>
      </c>
      <c r="D1243">
        <f>+VLOOKUP(A1243,'Reuters data'!$E$3:$F$1048576,2,TRUE)/VLOOKUP(Train_Data!A1243,'Reuters data'!$M$3:$N$1048576,2)</f>
        <v>80.850128252106998</v>
      </c>
      <c r="E1243">
        <f>+VLOOKUP(A1243,'Reuters data'!$E$3:$G$1048576,3,TRUE)</f>
        <v>108.36000000000003</v>
      </c>
      <c r="F1243" s="2">
        <f>+VLOOKUP(A1243,'Reuters data'!$Q$4:$R$1048576,2,TRUE)</f>
        <v>76.48</v>
      </c>
      <c r="G1243">
        <f>+VLOOKUP(A1243,'Reuters data'!$U$4:$V$1048576,2,TRUE)</f>
        <v>5.09</v>
      </c>
      <c r="H1243">
        <f>+VLOOKUP(A1243,'Reuters data'!$Y$4:$Z$1048576,2,TRUE)</f>
        <v>18.95</v>
      </c>
    </row>
    <row r="1244" spans="1:8" x14ac:dyDescent="0.3">
      <c r="A1244" s="1">
        <f>+'Reuters data'!B1245</f>
        <v>41786</v>
      </c>
      <c r="B1244" s="3">
        <f t="shared" si="19"/>
        <v>5</v>
      </c>
      <c r="C1244">
        <f>+'Reuters data'!C1245</f>
        <v>61.69</v>
      </c>
      <c r="D1244">
        <f>+VLOOKUP(A1244,'Reuters data'!$E$3:$F$1048576,2,TRUE)/VLOOKUP(Train_Data!A1244,'Reuters data'!$M$3:$N$1048576,2)</f>
        <v>80.707159624413151</v>
      </c>
      <c r="E1244">
        <f>+VLOOKUP(A1244,'Reuters data'!$E$3:$G$1048576,3,TRUE)</f>
        <v>108.34394495412849</v>
      </c>
      <c r="F1244" s="2">
        <f>+VLOOKUP(A1244,'Reuters data'!$Q$4:$R$1048576,2,TRUE)</f>
        <v>75.650000000000006</v>
      </c>
      <c r="G1244">
        <f>+VLOOKUP(A1244,'Reuters data'!$U$4:$V$1048576,2,TRUE)</f>
        <v>5.17</v>
      </c>
      <c r="H1244">
        <f>+VLOOKUP(A1244,'Reuters data'!$Y$4:$Z$1048576,2,TRUE)</f>
        <v>19.05</v>
      </c>
    </row>
    <row r="1245" spans="1:8" x14ac:dyDescent="0.3">
      <c r="A1245" s="1">
        <f>+'Reuters data'!B1246</f>
        <v>41787</v>
      </c>
      <c r="B1245" s="3">
        <f t="shared" si="19"/>
        <v>5</v>
      </c>
      <c r="C1245">
        <f>+'Reuters data'!C1246</f>
        <v>61.92</v>
      </c>
      <c r="D1245">
        <f>+VLOOKUP(A1245,'Reuters data'!$E$3:$F$1048576,2,TRUE)/VLOOKUP(Train_Data!A1245,'Reuters data'!$M$3:$N$1048576,2)</f>
        <v>80.808006475826033</v>
      </c>
      <c r="E1245">
        <f>+VLOOKUP(A1245,'Reuters data'!$E$3:$G$1048576,3,TRUE)</f>
        <v>108.32788990825691</v>
      </c>
      <c r="F1245" s="2">
        <f>+VLOOKUP(A1245,'Reuters data'!$Q$4:$R$1048576,2,TRUE)</f>
        <v>75.25</v>
      </c>
      <c r="G1245">
        <f>+VLOOKUP(A1245,'Reuters data'!$U$4:$V$1048576,2,TRUE)</f>
        <v>5.2</v>
      </c>
      <c r="H1245">
        <f>+VLOOKUP(A1245,'Reuters data'!$Y$4:$Z$1048576,2,TRUE)</f>
        <v>18.329999999999998</v>
      </c>
    </row>
    <row r="1246" spans="1:8" x14ac:dyDescent="0.3">
      <c r="A1246" s="1">
        <f>+'Reuters data'!B1247</f>
        <v>41788</v>
      </c>
      <c r="B1246" s="3">
        <f t="shared" si="19"/>
        <v>5</v>
      </c>
      <c r="C1246">
        <f>+'Reuters data'!C1247</f>
        <v>62.25</v>
      </c>
      <c r="D1246">
        <f>+VLOOKUP(A1246,'Reuters data'!$E$3:$F$1048576,2,TRUE)/VLOOKUP(Train_Data!A1246,'Reuters data'!$M$3:$N$1048576,2)</f>
        <v>80.854348944930507</v>
      </c>
      <c r="E1246">
        <f>+VLOOKUP(A1246,'Reuters data'!$E$3:$G$1048576,3,TRUE)</f>
        <v>108.31018348623857</v>
      </c>
      <c r="F1246" s="2">
        <f>+VLOOKUP(A1246,'Reuters data'!$Q$4:$R$1048576,2,TRUE)</f>
        <v>75</v>
      </c>
      <c r="G1246">
        <f>+VLOOKUP(A1246,'Reuters data'!$U$4:$V$1048576,2,TRUE)</f>
        <v>5.2</v>
      </c>
      <c r="H1246">
        <f>+VLOOKUP(A1246,'Reuters data'!$Y$4:$Z$1048576,2,TRUE)</f>
        <v>18.5</v>
      </c>
    </row>
    <row r="1247" spans="1:8" x14ac:dyDescent="0.3">
      <c r="A1247" s="1">
        <f>+'Reuters data'!B1248</f>
        <v>41789</v>
      </c>
      <c r="B1247" s="3">
        <f t="shared" si="19"/>
        <v>5</v>
      </c>
      <c r="C1247">
        <f>+'Reuters data'!C1248</f>
        <v>62.57</v>
      </c>
      <c r="D1247">
        <f>+VLOOKUP(A1247,'Reuters data'!$E$3:$F$1048576,2,TRUE)/VLOOKUP(Train_Data!A1247,'Reuters data'!$M$3:$N$1048576,2)</f>
        <v>80.271460014673508</v>
      </c>
      <c r="E1247">
        <f>+VLOOKUP(A1247,'Reuters data'!$E$3:$G$1048576,3,TRUE)</f>
        <v>108.28660550458719</v>
      </c>
      <c r="F1247" s="2">
        <f>+VLOOKUP(A1247,'Reuters data'!$Q$4:$R$1048576,2,TRUE)</f>
        <v>75.900000000000006</v>
      </c>
      <c r="G1247">
        <f>+VLOOKUP(A1247,'Reuters data'!$U$4:$V$1048576,2,TRUE)</f>
        <v>5.05</v>
      </c>
      <c r="H1247">
        <f>+VLOOKUP(A1247,'Reuters data'!$Y$4:$Z$1048576,2,TRUE)</f>
        <v>18.75</v>
      </c>
    </row>
    <row r="1248" spans="1:8" x14ac:dyDescent="0.3">
      <c r="A1248" s="1">
        <f>+'Reuters data'!B1249</f>
        <v>41790</v>
      </c>
      <c r="B1248" s="3">
        <f t="shared" si="19"/>
        <v>5</v>
      </c>
      <c r="C1248">
        <f>+'Reuters data'!C1249</f>
        <v>62.93</v>
      </c>
      <c r="D1248">
        <f>+VLOOKUP(A1248,'Reuters data'!$E$3:$F$1048576,2,TRUE)/VLOOKUP(Train_Data!A1248,'Reuters data'!$M$3:$N$1048576,2)</f>
        <v>80.271460014673508</v>
      </c>
      <c r="E1248">
        <f>+VLOOKUP(A1248,'Reuters data'!$E$3:$G$1048576,3,TRUE)</f>
        <v>108.28660550458719</v>
      </c>
      <c r="F1248" s="2">
        <f>+VLOOKUP(A1248,'Reuters data'!$Q$4:$R$1048576,2,TRUE)</f>
        <v>75.900000000000006</v>
      </c>
      <c r="G1248">
        <f>+VLOOKUP(A1248,'Reuters data'!$U$4:$V$1048576,2,TRUE)</f>
        <v>5.05</v>
      </c>
      <c r="H1248">
        <f>+VLOOKUP(A1248,'Reuters data'!$Y$4:$Z$1048576,2,TRUE)</f>
        <v>18.75</v>
      </c>
    </row>
    <row r="1249" spans="1:8" x14ac:dyDescent="0.3">
      <c r="A1249" s="1">
        <f>+'Reuters data'!B1250</f>
        <v>41791</v>
      </c>
      <c r="B1249" s="3">
        <f t="shared" si="19"/>
        <v>6</v>
      </c>
      <c r="C1249">
        <f>+'Reuters data'!C1250</f>
        <v>63.18</v>
      </c>
      <c r="D1249">
        <f>+VLOOKUP(A1249,'Reuters data'!$E$3:$F$1048576,2,TRUE)/VLOOKUP(Train_Data!A1249,'Reuters data'!$M$3:$N$1048576,2)</f>
        <v>80.271460014673508</v>
      </c>
      <c r="E1249">
        <f>+VLOOKUP(A1249,'Reuters data'!$E$3:$G$1048576,3,TRUE)</f>
        <v>108.28660550458719</v>
      </c>
      <c r="F1249" s="2">
        <f>+VLOOKUP(A1249,'Reuters data'!$Q$4:$R$1048576,2,TRUE)</f>
        <v>75.900000000000006</v>
      </c>
      <c r="G1249">
        <f>+VLOOKUP(A1249,'Reuters data'!$U$4:$V$1048576,2,TRUE)</f>
        <v>5.05</v>
      </c>
      <c r="H1249">
        <f>+VLOOKUP(A1249,'Reuters data'!$Y$4:$Z$1048576,2,TRUE)</f>
        <v>18.75</v>
      </c>
    </row>
    <row r="1250" spans="1:8" x14ac:dyDescent="0.3">
      <c r="A1250" s="1">
        <f>+'Reuters data'!B1251</f>
        <v>41792</v>
      </c>
      <c r="B1250" s="3">
        <f t="shared" si="19"/>
        <v>6</v>
      </c>
      <c r="C1250">
        <f>+'Reuters data'!C1251</f>
        <v>63.49</v>
      </c>
      <c r="D1250">
        <f>+VLOOKUP(A1250,'Reuters data'!$E$3:$F$1048576,2,TRUE)/VLOOKUP(Train_Data!A1250,'Reuters data'!$M$3:$N$1048576,2)</f>
        <v>80.057378255112553</v>
      </c>
      <c r="E1250">
        <f>+VLOOKUP(A1250,'Reuters data'!$E$3:$G$1048576,3,TRUE)</f>
        <v>108.25587155963305</v>
      </c>
      <c r="F1250" s="2">
        <f>+VLOOKUP(A1250,'Reuters data'!$Q$4:$R$1048576,2,TRUE)</f>
        <v>74.75</v>
      </c>
      <c r="G1250">
        <f>+VLOOKUP(A1250,'Reuters data'!$U$4:$V$1048576,2,TRUE)</f>
        <v>5.14</v>
      </c>
      <c r="H1250">
        <f>+VLOOKUP(A1250,'Reuters data'!$Y$4:$Z$1048576,2,TRUE)</f>
        <v>18.170000000000002</v>
      </c>
    </row>
    <row r="1251" spans="1:8" x14ac:dyDescent="0.3">
      <c r="A1251" s="1">
        <f>+'Reuters data'!B1252</f>
        <v>41793</v>
      </c>
      <c r="B1251" s="3">
        <f t="shared" si="19"/>
        <v>6</v>
      </c>
      <c r="C1251">
        <f>+'Reuters data'!C1252</f>
        <v>63.79</v>
      </c>
      <c r="D1251">
        <f>+VLOOKUP(A1251,'Reuters data'!$E$3:$F$1048576,2,TRUE)/VLOOKUP(Train_Data!A1251,'Reuters data'!$M$3:$N$1048576,2)</f>
        <v>79.856167901959338</v>
      </c>
      <c r="E1251">
        <f>+VLOOKUP(A1251,'Reuters data'!$E$3:$G$1048576,3,TRUE)</f>
        <v>108.23394495412846</v>
      </c>
      <c r="F1251" s="2">
        <f>+VLOOKUP(A1251,'Reuters data'!$Q$4:$R$1048576,2,TRUE)</f>
        <v>74.400000000000006</v>
      </c>
      <c r="G1251">
        <f>+VLOOKUP(A1251,'Reuters data'!$U$4:$V$1048576,2,TRUE)</f>
        <v>5.43</v>
      </c>
      <c r="H1251">
        <f>+VLOOKUP(A1251,'Reuters data'!$Y$4:$Z$1048576,2,TRUE)</f>
        <v>18.350000000000001</v>
      </c>
    </row>
    <row r="1252" spans="1:8" x14ac:dyDescent="0.3">
      <c r="A1252" s="1">
        <f>+'Reuters data'!B1253</f>
        <v>41794</v>
      </c>
      <c r="B1252" s="3">
        <f t="shared" si="19"/>
        <v>6</v>
      </c>
      <c r="C1252">
        <f>+'Reuters data'!C1253</f>
        <v>64.02</v>
      </c>
      <c r="D1252">
        <f>+VLOOKUP(A1252,'Reuters data'!$E$3:$F$1048576,2,TRUE)/VLOOKUP(Train_Data!A1252,'Reuters data'!$M$3:$N$1048576,2)</f>
        <v>79.717605530225043</v>
      </c>
      <c r="E1252">
        <f>+VLOOKUP(A1252,'Reuters data'!$E$3:$G$1048576,3,TRUE)</f>
        <v>108.2119266055046</v>
      </c>
      <c r="F1252" s="2">
        <f>+VLOOKUP(A1252,'Reuters data'!$Q$4:$R$1048576,2,TRUE)</f>
        <v>74.2</v>
      </c>
      <c r="G1252">
        <f>+VLOOKUP(A1252,'Reuters data'!$U$4:$V$1048576,2,TRUE)</f>
        <v>5.39</v>
      </c>
      <c r="H1252">
        <f>+VLOOKUP(A1252,'Reuters data'!$Y$4:$Z$1048576,2,TRUE)</f>
        <v>17.399999999999999</v>
      </c>
    </row>
    <row r="1253" spans="1:8" x14ac:dyDescent="0.3">
      <c r="A1253" s="1">
        <f>+'Reuters data'!B1254</f>
        <v>41795</v>
      </c>
      <c r="B1253" s="3">
        <f t="shared" si="19"/>
        <v>6</v>
      </c>
      <c r="C1253">
        <f>+'Reuters data'!C1254</f>
        <v>64.290000000000006</v>
      </c>
      <c r="D1253">
        <f>+VLOOKUP(A1253,'Reuters data'!$E$3:$F$1048576,2,TRUE)/VLOOKUP(Train_Data!A1253,'Reuters data'!$M$3:$N$1048576,2)</f>
        <v>79.65295065163275</v>
      </c>
      <c r="E1253">
        <f>+VLOOKUP(A1253,'Reuters data'!$E$3:$G$1048576,3,TRUE)</f>
        <v>108.22119266055046</v>
      </c>
      <c r="F1253" s="2">
        <f>+VLOOKUP(A1253,'Reuters data'!$Q$4:$R$1048576,2,TRUE)</f>
        <v>73.7</v>
      </c>
      <c r="G1253">
        <f>+VLOOKUP(A1253,'Reuters data'!$U$4:$V$1048576,2,TRUE)</f>
        <v>5.54</v>
      </c>
      <c r="H1253">
        <f>+VLOOKUP(A1253,'Reuters data'!$Y$4:$Z$1048576,2,TRUE)</f>
        <v>16.78</v>
      </c>
    </row>
    <row r="1254" spans="1:8" x14ac:dyDescent="0.3">
      <c r="A1254" s="1">
        <f>+'Reuters data'!B1255</f>
        <v>41796</v>
      </c>
      <c r="B1254" s="3">
        <f t="shared" si="19"/>
        <v>6</v>
      </c>
      <c r="C1254">
        <f>+'Reuters data'!C1255</f>
        <v>64.62</v>
      </c>
      <c r="D1254">
        <f>+VLOOKUP(A1254,'Reuters data'!$E$3:$F$1048576,2,TRUE)/VLOOKUP(Train_Data!A1254,'Reuters data'!$M$3:$N$1048576,2)</f>
        <v>79.620262444102337</v>
      </c>
      <c r="E1254">
        <f>+VLOOKUP(A1254,'Reuters data'!$E$3:$G$1048576,3,TRUE)</f>
        <v>108.23697247706424</v>
      </c>
      <c r="F1254" s="2">
        <f>+VLOOKUP(A1254,'Reuters data'!$Q$4:$R$1048576,2,TRUE)</f>
        <v>73.23</v>
      </c>
      <c r="G1254">
        <f>+VLOOKUP(A1254,'Reuters data'!$U$4:$V$1048576,2,TRUE)</f>
        <v>5.44</v>
      </c>
      <c r="H1254">
        <f>+VLOOKUP(A1254,'Reuters data'!$Y$4:$Z$1048576,2,TRUE)</f>
        <v>16.3</v>
      </c>
    </row>
    <row r="1255" spans="1:8" x14ac:dyDescent="0.3">
      <c r="A1255" s="1">
        <f>+'Reuters data'!B1256</f>
        <v>41797</v>
      </c>
      <c r="B1255" s="3">
        <f t="shared" si="19"/>
        <v>6</v>
      </c>
      <c r="C1255">
        <f>+'Reuters data'!C1256</f>
        <v>64.98</v>
      </c>
      <c r="D1255">
        <f>+VLOOKUP(A1255,'Reuters data'!$E$3:$F$1048576,2,TRUE)/VLOOKUP(Train_Data!A1255,'Reuters data'!$M$3:$N$1048576,2)</f>
        <v>79.620262444102337</v>
      </c>
      <c r="E1255">
        <f>+VLOOKUP(A1255,'Reuters data'!$E$3:$G$1048576,3,TRUE)</f>
        <v>108.23697247706424</v>
      </c>
      <c r="F1255" s="2">
        <f>+VLOOKUP(A1255,'Reuters data'!$Q$4:$R$1048576,2,TRUE)</f>
        <v>73.23</v>
      </c>
      <c r="G1255">
        <f>+VLOOKUP(A1255,'Reuters data'!$U$4:$V$1048576,2,TRUE)</f>
        <v>5.44</v>
      </c>
      <c r="H1255">
        <f>+VLOOKUP(A1255,'Reuters data'!$Y$4:$Z$1048576,2,TRUE)</f>
        <v>16.3</v>
      </c>
    </row>
    <row r="1256" spans="1:8" x14ac:dyDescent="0.3">
      <c r="A1256" s="1">
        <f>+'Reuters data'!B1257</f>
        <v>41798</v>
      </c>
      <c r="B1256" s="3">
        <f t="shared" si="19"/>
        <v>6</v>
      </c>
      <c r="C1256">
        <f>+'Reuters data'!C1257</f>
        <v>65.36</v>
      </c>
      <c r="D1256">
        <f>+VLOOKUP(A1256,'Reuters data'!$E$3:$F$1048576,2,TRUE)/VLOOKUP(Train_Data!A1256,'Reuters data'!$M$3:$N$1048576,2)</f>
        <v>79.620262444102337</v>
      </c>
      <c r="E1256">
        <f>+VLOOKUP(A1256,'Reuters data'!$E$3:$G$1048576,3,TRUE)</f>
        <v>108.23697247706424</v>
      </c>
      <c r="F1256" s="2">
        <f>+VLOOKUP(A1256,'Reuters data'!$Q$4:$R$1048576,2,TRUE)</f>
        <v>73.23</v>
      </c>
      <c r="G1256">
        <f>+VLOOKUP(A1256,'Reuters data'!$U$4:$V$1048576,2,TRUE)</f>
        <v>5.44</v>
      </c>
      <c r="H1256">
        <f>+VLOOKUP(A1256,'Reuters data'!$Y$4:$Z$1048576,2,TRUE)</f>
        <v>16.3</v>
      </c>
    </row>
    <row r="1257" spans="1:8" x14ac:dyDescent="0.3">
      <c r="A1257" s="1">
        <f>+'Reuters data'!B1258</f>
        <v>41799</v>
      </c>
      <c r="B1257" s="3">
        <f t="shared" si="19"/>
        <v>6</v>
      </c>
      <c r="C1257">
        <f>+'Reuters data'!C1258</f>
        <v>65.69</v>
      </c>
      <c r="D1257">
        <f>+VLOOKUP(A1257,'Reuters data'!$E$3:$F$1048576,2,TRUE)/VLOOKUP(Train_Data!A1257,'Reuters data'!$M$3:$N$1048576,2)</f>
        <v>80.922601530311951</v>
      </c>
      <c r="E1257">
        <f>+VLOOKUP(A1257,'Reuters data'!$E$3:$G$1048576,3,TRUE)</f>
        <v>108.26688073394496</v>
      </c>
      <c r="F1257" s="2">
        <f>+VLOOKUP(A1257,'Reuters data'!$Q$4:$R$1048576,2,TRUE)</f>
        <v>72.75</v>
      </c>
      <c r="G1257">
        <f>+VLOOKUP(A1257,'Reuters data'!$U$4:$V$1048576,2,TRUE)</f>
        <v>5.53</v>
      </c>
      <c r="H1257">
        <f>+VLOOKUP(A1257,'Reuters data'!$Y$4:$Z$1048576,2,TRUE)</f>
        <v>16</v>
      </c>
    </row>
    <row r="1258" spans="1:8" x14ac:dyDescent="0.3">
      <c r="A1258" s="1">
        <f>+'Reuters data'!B1259</f>
        <v>41800</v>
      </c>
      <c r="B1258" s="3">
        <f t="shared" si="19"/>
        <v>6</v>
      </c>
      <c r="C1258">
        <f>+'Reuters data'!C1259</f>
        <v>66</v>
      </c>
      <c r="D1258">
        <f>+VLOOKUP(A1258,'Reuters data'!$E$3:$F$1048576,2,TRUE)/VLOOKUP(Train_Data!A1258,'Reuters data'!$M$3:$N$1048576,2)</f>
        <v>80.844467409758607</v>
      </c>
      <c r="E1258">
        <f>+VLOOKUP(A1258,'Reuters data'!$E$3:$G$1048576,3,TRUE)</f>
        <v>108.28678899082571</v>
      </c>
      <c r="F1258" s="2">
        <f>+VLOOKUP(A1258,'Reuters data'!$Q$4:$R$1048576,2,TRUE)</f>
        <v>73</v>
      </c>
      <c r="G1258">
        <f>+VLOOKUP(A1258,'Reuters data'!$U$4:$V$1048576,2,TRUE)</f>
        <v>5.49</v>
      </c>
      <c r="H1258">
        <f>+VLOOKUP(A1258,'Reuters data'!$Y$4:$Z$1048576,2,TRUE)</f>
        <v>17.3</v>
      </c>
    </row>
    <row r="1259" spans="1:8" x14ac:dyDescent="0.3">
      <c r="A1259" s="1">
        <f>+'Reuters data'!B1260</f>
        <v>41801</v>
      </c>
      <c r="B1259" s="3">
        <f t="shared" si="19"/>
        <v>6</v>
      </c>
      <c r="C1259">
        <f>+'Reuters data'!C1260</f>
        <v>66.260000000000005</v>
      </c>
      <c r="D1259">
        <f>+VLOOKUP(A1259,'Reuters data'!$E$3:$F$1048576,2,TRUE)/VLOOKUP(Train_Data!A1259,'Reuters data'!$M$3:$N$1048576,2)</f>
        <v>81.251847472657403</v>
      </c>
      <c r="E1259">
        <f>+VLOOKUP(A1259,'Reuters data'!$E$3:$G$1048576,3,TRUE)</f>
        <v>108.31247706422019</v>
      </c>
      <c r="F1259" s="2">
        <f>+VLOOKUP(A1259,'Reuters data'!$Q$4:$R$1048576,2,TRUE)</f>
        <v>73.150000000000006</v>
      </c>
      <c r="G1259">
        <f>+VLOOKUP(A1259,'Reuters data'!$U$4:$V$1048576,2,TRUE)</f>
        <v>5.36</v>
      </c>
      <c r="H1259">
        <f>+VLOOKUP(A1259,'Reuters data'!$Y$4:$Z$1048576,2,TRUE)</f>
        <v>17.5</v>
      </c>
    </row>
    <row r="1260" spans="1:8" x14ac:dyDescent="0.3">
      <c r="A1260" s="1">
        <f>+'Reuters data'!B1261</f>
        <v>41802</v>
      </c>
      <c r="B1260" s="3">
        <f t="shared" si="19"/>
        <v>6</v>
      </c>
      <c r="C1260">
        <f>+'Reuters data'!C1261</f>
        <v>66.52</v>
      </c>
      <c r="D1260">
        <f>+VLOOKUP(A1260,'Reuters data'!$E$3:$F$1048576,2,TRUE)/VLOOKUP(Train_Data!A1260,'Reuters data'!$M$3:$N$1048576,2)</f>
        <v>83.403438860600687</v>
      </c>
      <c r="E1260">
        <f>+VLOOKUP(A1260,'Reuters data'!$E$3:$G$1048576,3,TRUE)</f>
        <v>108.37330275229358</v>
      </c>
      <c r="F1260" s="2">
        <f>+VLOOKUP(A1260,'Reuters data'!$Q$4:$R$1048576,2,TRUE)</f>
        <v>73.33</v>
      </c>
      <c r="G1260">
        <f>+VLOOKUP(A1260,'Reuters data'!$U$4:$V$1048576,2,TRUE)</f>
        <v>5.55</v>
      </c>
      <c r="H1260">
        <f>+VLOOKUP(A1260,'Reuters data'!$Y$4:$Z$1048576,2,TRUE)</f>
        <v>16.8</v>
      </c>
    </row>
    <row r="1261" spans="1:8" x14ac:dyDescent="0.3">
      <c r="A1261" s="1">
        <f>+'Reuters data'!B1262</f>
        <v>41803</v>
      </c>
      <c r="B1261" s="3">
        <f t="shared" si="19"/>
        <v>6</v>
      </c>
      <c r="C1261">
        <f>+'Reuters data'!C1262</f>
        <v>66.8</v>
      </c>
      <c r="D1261">
        <f>+VLOOKUP(A1261,'Reuters data'!$E$3:$F$1048576,2,TRUE)/VLOOKUP(Train_Data!A1261,'Reuters data'!$M$3:$N$1048576,2)</f>
        <v>83.746861615714067</v>
      </c>
      <c r="E1261">
        <f>+VLOOKUP(A1261,'Reuters data'!$E$3:$G$1048576,3,TRUE)</f>
        <v>108.42981651376147</v>
      </c>
      <c r="F1261" s="2">
        <f>+VLOOKUP(A1261,'Reuters data'!$Q$4:$R$1048576,2,TRUE)</f>
        <v>73.25</v>
      </c>
      <c r="G1261">
        <f>+VLOOKUP(A1261,'Reuters data'!$U$4:$V$1048576,2,TRUE)</f>
        <v>5.66</v>
      </c>
      <c r="H1261">
        <f>+VLOOKUP(A1261,'Reuters data'!$Y$4:$Z$1048576,2,TRUE)</f>
        <v>18</v>
      </c>
    </row>
    <row r="1262" spans="1:8" x14ac:dyDescent="0.3">
      <c r="A1262" s="1">
        <f>+'Reuters data'!B1263</f>
        <v>41804</v>
      </c>
      <c r="B1262" s="3">
        <f t="shared" si="19"/>
        <v>6</v>
      </c>
      <c r="C1262">
        <f>+'Reuters data'!C1263</f>
        <v>67.12</v>
      </c>
      <c r="D1262">
        <f>+VLOOKUP(A1262,'Reuters data'!$E$3:$F$1048576,2,TRUE)/VLOOKUP(Train_Data!A1262,'Reuters data'!$M$3:$N$1048576,2)</f>
        <v>83.746861615714067</v>
      </c>
      <c r="E1262">
        <f>+VLOOKUP(A1262,'Reuters data'!$E$3:$G$1048576,3,TRUE)</f>
        <v>108.42981651376147</v>
      </c>
      <c r="F1262" s="2">
        <f>+VLOOKUP(A1262,'Reuters data'!$Q$4:$R$1048576,2,TRUE)</f>
        <v>73.25</v>
      </c>
      <c r="G1262">
        <f>+VLOOKUP(A1262,'Reuters data'!$U$4:$V$1048576,2,TRUE)</f>
        <v>5.66</v>
      </c>
      <c r="H1262">
        <f>+VLOOKUP(A1262,'Reuters data'!$Y$4:$Z$1048576,2,TRUE)</f>
        <v>18</v>
      </c>
    </row>
    <row r="1263" spans="1:8" x14ac:dyDescent="0.3">
      <c r="A1263" s="1">
        <f>+'Reuters data'!B1264</f>
        <v>41805</v>
      </c>
      <c r="B1263" s="3">
        <f t="shared" si="19"/>
        <v>6</v>
      </c>
      <c r="C1263">
        <f>+'Reuters data'!C1264</f>
        <v>67.45</v>
      </c>
      <c r="D1263">
        <f>+VLOOKUP(A1263,'Reuters data'!$E$3:$F$1048576,2,TRUE)/VLOOKUP(Train_Data!A1263,'Reuters data'!$M$3:$N$1048576,2)</f>
        <v>83.746861615714067</v>
      </c>
      <c r="E1263">
        <f>+VLOOKUP(A1263,'Reuters data'!$E$3:$G$1048576,3,TRUE)</f>
        <v>108.42981651376147</v>
      </c>
      <c r="F1263" s="2">
        <f>+VLOOKUP(A1263,'Reuters data'!$Q$4:$R$1048576,2,TRUE)</f>
        <v>73.25</v>
      </c>
      <c r="G1263">
        <f>+VLOOKUP(A1263,'Reuters data'!$U$4:$V$1048576,2,TRUE)</f>
        <v>5.66</v>
      </c>
      <c r="H1263">
        <f>+VLOOKUP(A1263,'Reuters data'!$Y$4:$Z$1048576,2,TRUE)</f>
        <v>18</v>
      </c>
    </row>
    <row r="1264" spans="1:8" x14ac:dyDescent="0.3">
      <c r="A1264" s="1">
        <f>+'Reuters data'!B1265</f>
        <v>41806</v>
      </c>
      <c r="B1264" s="3">
        <f t="shared" si="19"/>
        <v>6</v>
      </c>
      <c r="C1264">
        <f>+'Reuters data'!C1265</f>
        <v>67.73</v>
      </c>
      <c r="D1264">
        <f>+VLOOKUP(A1264,'Reuters data'!$E$3:$F$1048576,2,TRUE)/VLOOKUP(Train_Data!A1264,'Reuters data'!$M$3:$N$1048576,2)</f>
        <v>83.209312605908792</v>
      </c>
      <c r="E1264">
        <f>+VLOOKUP(A1264,'Reuters data'!$E$3:$G$1048576,3,TRUE)</f>
        <v>108.48660550458716</v>
      </c>
      <c r="F1264" s="2">
        <f>+VLOOKUP(A1264,'Reuters data'!$Q$4:$R$1048576,2,TRUE)</f>
        <v>73.56</v>
      </c>
      <c r="G1264">
        <f>+VLOOKUP(A1264,'Reuters data'!$U$4:$V$1048576,2,TRUE)</f>
        <v>5.63</v>
      </c>
      <c r="H1264">
        <f>+VLOOKUP(A1264,'Reuters data'!$Y$4:$Z$1048576,2,TRUE)</f>
        <v>18.100000000000001</v>
      </c>
    </row>
    <row r="1265" spans="1:8" x14ac:dyDescent="0.3">
      <c r="A1265" s="1">
        <f>+'Reuters data'!B1266</f>
        <v>41807</v>
      </c>
      <c r="B1265" s="3">
        <f t="shared" si="19"/>
        <v>6</v>
      </c>
      <c r="C1265">
        <f>+'Reuters data'!C1266</f>
        <v>68.02</v>
      </c>
      <c r="D1265">
        <f>+VLOOKUP(A1265,'Reuters data'!$E$3:$F$1048576,2,TRUE)/VLOOKUP(Train_Data!A1265,'Reuters data'!$M$3:$N$1048576,2)</f>
        <v>83.7578442229605</v>
      </c>
      <c r="E1265">
        <f>+VLOOKUP(A1265,'Reuters data'!$E$3:$G$1048576,3,TRUE)</f>
        <v>108.551376146789</v>
      </c>
      <c r="F1265" s="2">
        <f>+VLOOKUP(A1265,'Reuters data'!$Q$4:$R$1048576,2,TRUE)</f>
        <v>73.150000000000006</v>
      </c>
      <c r="G1265">
        <f>+VLOOKUP(A1265,'Reuters data'!$U$4:$V$1048576,2,TRUE)</f>
        <v>5.7</v>
      </c>
      <c r="H1265">
        <f>+VLOOKUP(A1265,'Reuters data'!$Y$4:$Z$1048576,2,TRUE)</f>
        <v>17.95</v>
      </c>
    </row>
    <row r="1266" spans="1:8" x14ac:dyDescent="0.3">
      <c r="A1266" s="1">
        <f>+'Reuters data'!B1267</f>
        <v>41808</v>
      </c>
      <c r="B1266" s="3">
        <f t="shared" si="19"/>
        <v>6</v>
      </c>
      <c r="C1266">
        <f>+'Reuters data'!C1267</f>
        <v>68.290000000000006</v>
      </c>
      <c r="D1266">
        <f>+VLOOKUP(A1266,'Reuters data'!$E$3:$F$1048576,2,TRUE)/VLOOKUP(Train_Data!A1266,'Reuters data'!$M$3:$N$1048576,2)</f>
        <v>84.045605001838922</v>
      </c>
      <c r="E1266">
        <f>+VLOOKUP(A1266,'Reuters data'!$E$3:$G$1048576,3,TRUE)</f>
        <v>108.6167889908257</v>
      </c>
      <c r="F1266" s="2">
        <f>+VLOOKUP(A1266,'Reuters data'!$Q$4:$R$1048576,2,TRUE)</f>
        <v>72.599999999999994</v>
      </c>
      <c r="G1266">
        <f>+VLOOKUP(A1266,'Reuters data'!$U$4:$V$1048576,2,TRUE)</f>
        <v>5.65</v>
      </c>
      <c r="H1266">
        <f>+VLOOKUP(A1266,'Reuters data'!$Y$4:$Z$1048576,2,TRUE)</f>
        <v>17.899999999999999</v>
      </c>
    </row>
    <row r="1267" spans="1:8" x14ac:dyDescent="0.3">
      <c r="A1267" s="1">
        <f>+'Reuters data'!B1268</f>
        <v>41809</v>
      </c>
      <c r="B1267" s="3">
        <f t="shared" si="19"/>
        <v>6</v>
      </c>
      <c r="C1267">
        <f>+'Reuters data'!C1268</f>
        <v>68.58</v>
      </c>
      <c r="D1267">
        <f>+VLOOKUP(A1267,'Reuters data'!$E$3:$F$1048576,2,TRUE)/VLOOKUP(Train_Data!A1267,'Reuters data'!$M$3:$N$1048576,2)</f>
        <v>84.553203997648438</v>
      </c>
      <c r="E1267">
        <f>+VLOOKUP(A1267,'Reuters data'!$E$3:$G$1048576,3,TRUE)</f>
        <v>108.68990825688074</v>
      </c>
      <c r="F1267" s="2">
        <f>+VLOOKUP(A1267,'Reuters data'!$Q$4:$R$1048576,2,TRUE)</f>
        <v>72.7</v>
      </c>
      <c r="G1267">
        <f>+VLOOKUP(A1267,'Reuters data'!$U$4:$V$1048576,2,TRUE)</f>
        <v>5.54</v>
      </c>
      <c r="H1267">
        <f>+VLOOKUP(A1267,'Reuters data'!$Y$4:$Z$1048576,2,TRUE)</f>
        <v>17.600000000000001</v>
      </c>
    </row>
    <row r="1268" spans="1:8" x14ac:dyDescent="0.3">
      <c r="A1268" s="1">
        <f>+'Reuters data'!B1269</f>
        <v>41810</v>
      </c>
      <c r="B1268" s="3">
        <f t="shared" si="19"/>
        <v>6</v>
      </c>
      <c r="C1268">
        <f>+'Reuters data'!C1269</f>
        <v>68.87</v>
      </c>
      <c r="D1268">
        <f>+VLOOKUP(A1268,'Reuters data'!$E$3:$F$1048576,2,TRUE)/VLOOKUP(Train_Data!A1268,'Reuters data'!$M$3:$N$1048576,2)</f>
        <v>84.425325391572898</v>
      </c>
      <c r="E1268">
        <f>+VLOOKUP(A1268,'Reuters data'!$E$3:$G$1048576,3,TRUE)</f>
        <v>108.76633027522938</v>
      </c>
      <c r="F1268" s="2">
        <f>+VLOOKUP(A1268,'Reuters data'!$Q$4:$R$1048576,2,TRUE)</f>
        <v>72.5</v>
      </c>
      <c r="G1268">
        <f>+VLOOKUP(A1268,'Reuters data'!$U$4:$V$1048576,2,TRUE)</f>
        <v>5.65</v>
      </c>
      <c r="H1268">
        <f>+VLOOKUP(A1268,'Reuters data'!$Y$4:$Z$1048576,2,TRUE)</f>
        <v>17.45</v>
      </c>
    </row>
    <row r="1269" spans="1:8" x14ac:dyDescent="0.3">
      <c r="A1269" s="1">
        <f>+'Reuters data'!B1270</f>
        <v>41811</v>
      </c>
      <c r="B1269" s="3">
        <f t="shared" si="19"/>
        <v>6</v>
      </c>
      <c r="C1269">
        <f>+'Reuters data'!C1270</f>
        <v>69.2</v>
      </c>
      <c r="D1269">
        <f>+VLOOKUP(A1269,'Reuters data'!$E$3:$F$1048576,2,TRUE)/VLOOKUP(Train_Data!A1269,'Reuters data'!$M$3:$N$1048576,2)</f>
        <v>84.425325391572898</v>
      </c>
      <c r="E1269">
        <f>+VLOOKUP(A1269,'Reuters data'!$E$3:$G$1048576,3,TRUE)</f>
        <v>108.76633027522938</v>
      </c>
      <c r="F1269" s="2">
        <f>+VLOOKUP(A1269,'Reuters data'!$Q$4:$R$1048576,2,TRUE)</f>
        <v>72.5</v>
      </c>
      <c r="G1269">
        <f>+VLOOKUP(A1269,'Reuters data'!$U$4:$V$1048576,2,TRUE)</f>
        <v>5.65</v>
      </c>
      <c r="H1269">
        <f>+VLOOKUP(A1269,'Reuters data'!$Y$4:$Z$1048576,2,TRUE)</f>
        <v>17.45</v>
      </c>
    </row>
    <row r="1270" spans="1:8" x14ac:dyDescent="0.3">
      <c r="A1270" s="1">
        <f>+'Reuters data'!B1271</f>
        <v>41812</v>
      </c>
      <c r="B1270" s="3">
        <f t="shared" si="19"/>
        <v>6</v>
      </c>
      <c r="C1270">
        <f>+'Reuters data'!C1271</f>
        <v>69.53</v>
      </c>
      <c r="D1270">
        <f>+VLOOKUP(A1270,'Reuters data'!$E$3:$F$1048576,2,TRUE)/VLOOKUP(Train_Data!A1270,'Reuters data'!$M$3:$N$1048576,2)</f>
        <v>84.425325391572898</v>
      </c>
      <c r="E1270">
        <f>+VLOOKUP(A1270,'Reuters data'!$E$3:$G$1048576,3,TRUE)</f>
        <v>108.76633027522938</v>
      </c>
      <c r="F1270" s="2">
        <f>+VLOOKUP(A1270,'Reuters data'!$Q$4:$R$1048576,2,TRUE)</f>
        <v>72.5</v>
      </c>
      <c r="G1270">
        <f>+VLOOKUP(A1270,'Reuters data'!$U$4:$V$1048576,2,TRUE)</f>
        <v>5.65</v>
      </c>
      <c r="H1270">
        <f>+VLOOKUP(A1270,'Reuters data'!$Y$4:$Z$1048576,2,TRUE)</f>
        <v>17.45</v>
      </c>
    </row>
    <row r="1271" spans="1:8" x14ac:dyDescent="0.3">
      <c r="A1271" s="1">
        <f>+'Reuters data'!B1272</f>
        <v>41813</v>
      </c>
      <c r="B1271" s="3">
        <f t="shared" si="19"/>
        <v>6</v>
      </c>
      <c r="C1271">
        <f>+'Reuters data'!C1272</f>
        <v>69.819999999999993</v>
      </c>
      <c r="D1271">
        <f>+VLOOKUP(A1271,'Reuters data'!$E$3:$F$1048576,2,TRUE)/VLOOKUP(Train_Data!A1271,'Reuters data'!$M$3:$N$1048576,2)</f>
        <v>83.893258839961774</v>
      </c>
      <c r="E1271">
        <f>+VLOOKUP(A1271,'Reuters data'!$E$3:$G$1048576,3,TRUE)</f>
        <v>108.83761467889912</v>
      </c>
      <c r="F1271" s="2">
        <f>+VLOOKUP(A1271,'Reuters data'!$Q$4:$R$1048576,2,TRUE)</f>
        <v>72</v>
      </c>
      <c r="G1271">
        <f>+VLOOKUP(A1271,'Reuters data'!$U$4:$V$1048576,2,TRUE)</f>
        <v>5.79</v>
      </c>
      <c r="H1271">
        <f>+VLOOKUP(A1271,'Reuters data'!$Y$4:$Z$1048576,2,TRUE)</f>
        <v>17.13</v>
      </c>
    </row>
    <row r="1272" spans="1:8" x14ac:dyDescent="0.3">
      <c r="A1272" s="1">
        <f>+'Reuters data'!B1273</f>
        <v>41814</v>
      </c>
      <c r="B1272" s="3">
        <f t="shared" si="19"/>
        <v>6</v>
      </c>
      <c r="C1272">
        <f>+'Reuters data'!C1273</f>
        <v>70.06</v>
      </c>
      <c r="D1272">
        <f>+VLOOKUP(A1272,'Reuters data'!$E$3:$F$1048576,2,TRUE)/VLOOKUP(Train_Data!A1272,'Reuters data'!$M$3:$N$1048576,2)</f>
        <v>84.130834252113189</v>
      </c>
      <c r="E1272">
        <f>+VLOOKUP(A1272,'Reuters data'!$E$3:$G$1048576,3,TRUE)</f>
        <v>108.90853211009177</v>
      </c>
      <c r="F1272" s="2">
        <f>+VLOOKUP(A1272,'Reuters data'!$Q$4:$R$1048576,2,TRUE)</f>
        <v>72.2</v>
      </c>
      <c r="G1272">
        <f>+VLOOKUP(A1272,'Reuters data'!$U$4:$V$1048576,2,TRUE)</f>
        <v>5.74</v>
      </c>
      <c r="H1272">
        <f>+VLOOKUP(A1272,'Reuters data'!$Y$4:$Z$1048576,2,TRUE)</f>
        <v>17.850000000000001</v>
      </c>
    </row>
    <row r="1273" spans="1:8" x14ac:dyDescent="0.3">
      <c r="A1273" s="1">
        <f>+'Reuters data'!B1274</f>
        <v>41815</v>
      </c>
      <c r="B1273" s="3">
        <f t="shared" si="19"/>
        <v>6</v>
      </c>
      <c r="C1273">
        <f>+'Reuters data'!C1274</f>
        <v>70.28</v>
      </c>
      <c r="D1273">
        <f>+VLOOKUP(A1273,'Reuters data'!$E$3:$F$1048576,2,TRUE)/VLOOKUP(Train_Data!A1273,'Reuters data'!$M$3:$N$1048576,2)</f>
        <v>83.645168390931104</v>
      </c>
      <c r="E1273">
        <f>+VLOOKUP(A1273,'Reuters data'!$E$3:$G$1048576,3,TRUE)</f>
        <v>108.96110091743121</v>
      </c>
      <c r="F1273" s="2">
        <f>+VLOOKUP(A1273,'Reuters data'!$Q$4:$R$1048576,2,TRUE)</f>
        <v>73</v>
      </c>
      <c r="G1273">
        <f>+VLOOKUP(A1273,'Reuters data'!$U$4:$V$1048576,2,TRUE)</f>
        <v>5.71</v>
      </c>
      <c r="H1273">
        <f>+VLOOKUP(A1273,'Reuters data'!$Y$4:$Z$1048576,2,TRUE)</f>
        <v>17.55</v>
      </c>
    </row>
    <row r="1274" spans="1:8" x14ac:dyDescent="0.3">
      <c r="A1274" s="1">
        <f>+'Reuters data'!B1275</f>
        <v>41816</v>
      </c>
      <c r="B1274" s="3">
        <f t="shared" si="19"/>
        <v>6</v>
      </c>
      <c r="C1274">
        <f>+'Reuters data'!C1275</f>
        <v>70.489999999999995</v>
      </c>
      <c r="D1274">
        <f>+VLOOKUP(A1274,'Reuters data'!$E$3:$F$1048576,2,TRUE)/VLOOKUP(Train_Data!A1274,'Reuters data'!$M$3:$N$1048576,2)</f>
        <v>83.175372860186613</v>
      </c>
      <c r="E1274">
        <f>+VLOOKUP(A1274,'Reuters data'!$E$3:$G$1048576,3,TRUE)</f>
        <v>109.012752293578</v>
      </c>
      <c r="F1274" s="2">
        <f>+VLOOKUP(A1274,'Reuters data'!$Q$4:$R$1048576,2,TRUE)</f>
        <v>72.900000000000006</v>
      </c>
      <c r="G1274">
        <f>+VLOOKUP(A1274,'Reuters data'!$U$4:$V$1048576,2,TRUE)</f>
        <v>5.7</v>
      </c>
      <c r="H1274">
        <f>+VLOOKUP(A1274,'Reuters data'!$Y$4:$Z$1048576,2,TRUE)</f>
        <v>17.350000000000001</v>
      </c>
    </row>
    <row r="1275" spans="1:8" x14ac:dyDescent="0.3">
      <c r="A1275" s="1">
        <f>+'Reuters data'!B1276</f>
        <v>41817</v>
      </c>
      <c r="B1275" s="3">
        <f t="shared" si="19"/>
        <v>6</v>
      </c>
      <c r="C1275">
        <f>+'Reuters data'!C1276</f>
        <v>70.75</v>
      </c>
      <c r="D1275">
        <f>+VLOOKUP(A1275,'Reuters data'!$E$3:$F$1048576,2,TRUE)/VLOOKUP(Train_Data!A1275,'Reuters data'!$M$3:$N$1048576,2)</f>
        <v>83.021909577196453</v>
      </c>
      <c r="E1275">
        <f>+VLOOKUP(A1275,'Reuters data'!$E$3:$G$1048576,3,TRUE)</f>
        <v>109.06247706422019</v>
      </c>
      <c r="F1275" s="2">
        <f>+VLOOKUP(A1275,'Reuters data'!$Q$4:$R$1048576,2,TRUE)</f>
        <v>72.849999999999994</v>
      </c>
      <c r="G1275">
        <f>+VLOOKUP(A1275,'Reuters data'!$U$4:$V$1048576,2,TRUE)</f>
        <v>5.76</v>
      </c>
      <c r="H1275">
        <f>+VLOOKUP(A1275,'Reuters data'!$Y$4:$Z$1048576,2,TRUE)</f>
        <v>17.399999999999999</v>
      </c>
    </row>
    <row r="1276" spans="1:8" x14ac:dyDescent="0.3">
      <c r="A1276" s="1">
        <f>+'Reuters data'!B1277</f>
        <v>41818</v>
      </c>
      <c r="B1276" s="3">
        <f t="shared" si="19"/>
        <v>6</v>
      </c>
      <c r="C1276">
        <f>+'Reuters data'!C1277</f>
        <v>71.06</v>
      </c>
      <c r="D1276">
        <f>+VLOOKUP(A1276,'Reuters data'!$E$3:$F$1048576,2,TRUE)/VLOOKUP(Train_Data!A1276,'Reuters data'!$M$3:$N$1048576,2)</f>
        <v>83.021909577196453</v>
      </c>
      <c r="E1276">
        <f>+VLOOKUP(A1276,'Reuters data'!$E$3:$G$1048576,3,TRUE)</f>
        <v>109.06247706422019</v>
      </c>
      <c r="F1276" s="2">
        <f>+VLOOKUP(A1276,'Reuters data'!$Q$4:$R$1048576,2,TRUE)</f>
        <v>72.849999999999994</v>
      </c>
      <c r="G1276">
        <f>+VLOOKUP(A1276,'Reuters data'!$U$4:$V$1048576,2,TRUE)</f>
        <v>5.76</v>
      </c>
      <c r="H1276">
        <f>+VLOOKUP(A1276,'Reuters data'!$Y$4:$Z$1048576,2,TRUE)</f>
        <v>17.399999999999999</v>
      </c>
    </row>
    <row r="1277" spans="1:8" x14ac:dyDescent="0.3">
      <c r="A1277" s="1">
        <f>+'Reuters data'!B1278</f>
        <v>41819</v>
      </c>
      <c r="B1277" s="3">
        <f t="shared" si="19"/>
        <v>6</v>
      </c>
      <c r="C1277">
        <f>+'Reuters data'!C1278</f>
        <v>71.41</v>
      </c>
      <c r="D1277">
        <f>+VLOOKUP(A1277,'Reuters data'!$E$3:$F$1048576,2,TRUE)/VLOOKUP(Train_Data!A1277,'Reuters data'!$M$3:$N$1048576,2)</f>
        <v>83.021909577196453</v>
      </c>
      <c r="E1277">
        <f>+VLOOKUP(A1277,'Reuters data'!$E$3:$G$1048576,3,TRUE)</f>
        <v>109.06247706422019</v>
      </c>
      <c r="F1277" s="2">
        <f>+VLOOKUP(A1277,'Reuters data'!$Q$4:$R$1048576,2,TRUE)</f>
        <v>72.849999999999994</v>
      </c>
      <c r="G1277">
        <f>+VLOOKUP(A1277,'Reuters data'!$U$4:$V$1048576,2,TRUE)</f>
        <v>5.76</v>
      </c>
      <c r="H1277">
        <f>+VLOOKUP(A1277,'Reuters data'!$Y$4:$Z$1048576,2,TRUE)</f>
        <v>17.399999999999999</v>
      </c>
    </row>
    <row r="1278" spans="1:8" x14ac:dyDescent="0.3">
      <c r="A1278" s="1">
        <f>+'Reuters data'!B1279</f>
        <v>41820</v>
      </c>
      <c r="B1278" s="3">
        <f t="shared" si="19"/>
        <v>6</v>
      </c>
      <c r="C1278">
        <f>+'Reuters data'!C1279</f>
        <v>71.67</v>
      </c>
      <c r="D1278">
        <f>+VLOOKUP(A1278,'Reuters data'!$E$3:$F$1048576,2,TRUE)/VLOOKUP(Train_Data!A1278,'Reuters data'!$M$3:$N$1048576,2)</f>
        <v>82.06851216127383</v>
      </c>
      <c r="E1278">
        <f>+VLOOKUP(A1278,'Reuters data'!$E$3:$G$1048576,3,TRUE)</f>
        <v>109.11449541284405</v>
      </c>
      <c r="F1278" s="2">
        <f>+VLOOKUP(A1278,'Reuters data'!$Q$4:$R$1048576,2,TRUE)</f>
        <v>73.3</v>
      </c>
      <c r="G1278">
        <f>+VLOOKUP(A1278,'Reuters data'!$U$4:$V$1048576,2,TRUE)</f>
        <v>5.81</v>
      </c>
      <c r="H1278">
        <f>+VLOOKUP(A1278,'Reuters data'!$Y$4:$Z$1048576,2,TRUE)</f>
        <v>16.350000000000001</v>
      </c>
    </row>
    <row r="1279" spans="1:8" x14ac:dyDescent="0.3">
      <c r="A1279" s="1">
        <f>+'Reuters data'!B1280</f>
        <v>41821</v>
      </c>
      <c r="B1279" s="3">
        <f t="shared" si="19"/>
        <v>7</v>
      </c>
      <c r="C1279">
        <f>+'Reuters data'!C1280</f>
        <v>71.81</v>
      </c>
      <c r="D1279">
        <f>+VLOOKUP(A1279,'Reuters data'!$E$3:$F$1048576,2,TRUE)/VLOOKUP(Train_Data!A1279,'Reuters data'!$M$3:$N$1048576,2)</f>
        <v>82.089334015644425</v>
      </c>
      <c r="E1279">
        <f>+VLOOKUP(A1279,'Reuters data'!$E$3:$G$1048576,3,TRUE)</f>
        <v>109.15926605504588</v>
      </c>
      <c r="F1279" s="2">
        <f>+VLOOKUP(A1279,'Reuters data'!$Q$4:$R$1048576,2,TRUE)</f>
        <v>73.849999999999994</v>
      </c>
      <c r="G1279">
        <f>+VLOOKUP(A1279,'Reuters data'!$U$4:$V$1048576,2,TRUE)</f>
        <v>6.01</v>
      </c>
      <c r="H1279">
        <f>+VLOOKUP(A1279,'Reuters data'!$Y$4:$Z$1048576,2,TRUE)</f>
        <v>16.850000000000001</v>
      </c>
    </row>
    <row r="1280" spans="1:8" x14ac:dyDescent="0.3">
      <c r="A1280" s="1">
        <f>+'Reuters data'!B1281</f>
        <v>41822</v>
      </c>
      <c r="B1280" s="3">
        <f t="shared" si="19"/>
        <v>7</v>
      </c>
      <c r="C1280">
        <f>+'Reuters data'!C1281</f>
        <v>72.02</v>
      </c>
      <c r="D1280">
        <f>+VLOOKUP(A1280,'Reuters data'!$E$3:$F$1048576,2,TRUE)/VLOOKUP(Train_Data!A1280,'Reuters data'!$M$3:$N$1048576,2)</f>
        <v>81.440808258291241</v>
      </c>
      <c r="E1280">
        <f>+VLOOKUP(A1280,'Reuters data'!$E$3:$G$1048576,3,TRUE)</f>
        <v>109.19036697247707</v>
      </c>
      <c r="F1280" s="2">
        <f>+VLOOKUP(A1280,'Reuters data'!$Q$4:$R$1048576,2,TRUE)</f>
        <v>73.75</v>
      </c>
      <c r="G1280">
        <f>+VLOOKUP(A1280,'Reuters data'!$U$4:$V$1048576,2,TRUE)</f>
        <v>6.07</v>
      </c>
      <c r="H1280">
        <f>+VLOOKUP(A1280,'Reuters data'!$Y$4:$Z$1048576,2,TRUE)</f>
        <v>16.5</v>
      </c>
    </row>
    <row r="1281" spans="1:8" x14ac:dyDescent="0.3">
      <c r="A1281" s="1">
        <f>+'Reuters data'!B1282</f>
        <v>41823</v>
      </c>
      <c r="B1281" s="3">
        <f t="shared" si="19"/>
        <v>7</v>
      </c>
      <c r="C1281">
        <f>+'Reuters data'!C1282</f>
        <v>72.31</v>
      </c>
      <c r="D1281">
        <f>+VLOOKUP(A1281,'Reuters data'!$E$3:$F$1048576,2,TRUE)/VLOOKUP(Train_Data!A1281,'Reuters data'!$M$3:$N$1048576,2)</f>
        <v>81.55767817781043</v>
      </c>
      <c r="E1281">
        <f>+VLOOKUP(A1281,'Reuters data'!$E$3:$G$1048576,3,TRUE)</f>
        <v>109.2183486238532</v>
      </c>
      <c r="F1281" s="2">
        <f>+VLOOKUP(A1281,'Reuters data'!$Q$4:$R$1048576,2,TRUE)</f>
        <v>73.400000000000006</v>
      </c>
      <c r="G1281">
        <f>+VLOOKUP(A1281,'Reuters data'!$U$4:$V$1048576,2,TRUE)</f>
        <v>5.99</v>
      </c>
      <c r="H1281">
        <f>+VLOOKUP(A1281,'Reuters data'!$Y$4:$Z$1048576,2,TRUE)</f>
        <v>15.6</v>
      </c>
    </row>
    <row r="1282" spans="1:8" x14ac:dyDescent="0.3">
      <c r="A1282" s="1">
        <f>+'Reuters data'!B1283</f>
        <v>41824</v>
      </c>
      <c r="B1282" s="3">
        <f t="shared" si="19"/>
        <v>7</v>
      </c>
      <c r="C1282">
        <f>+'Reuters data'!C1283</f>
        <v>72.58</v>
      </c>
      <c r="D1282">
        <f>+VLOOKUP(A1282,'Reuters data'!$E$3:$F$1048576,2,TRUE)/VLOOKUP(Train_Data!A1282,'Reuters data'!$M$3:$N$1048576,2)</f>
        <v>81.394835577135296</v>
      </c>
      <c r="E1282">
        <f>+VLOOKUP(A1282,'Reuters data'!$E$3:$G$1048576,3,TRUE)</f>
        <v>109.25724770642199</v>
      </c>
      <c r="F1282" s="2">
        <f>+VLOOKUP(A1282,'Reuters data'!$Q$4:$R$1048576,2,TRUE)</f>
        <v>73.099999999999994</v>
      </c>
      <c r="G1282">
        <f>+VLOOKUP(A1282,'Reuters data'!$U$4:$V$1048576,2,TRUE)</f>
        <v>5.65</v>
      </c>
      <c r="H1282">
        <f>+VLOOKUP(A1282,'Reuters data'!$Y$4:$Z$1048576,2,TRUE)</f>
        <v>16.3</v>
      </c>
    </row>
    <row r="1283" spans="1:8" x14ac:dyDescent="0.3">
      <c r="A1283" s="1">
        <f>+'Reuters data'!B1284</f>
        <v>41825</v>
      </c>
      <c r="B1283" s="3">
        <f t="shared" si="19"/>
        <v>7</v>
      </c>
      <c r="C1283">
        <f>+'Reuters data'!C1284</f>
        <v>72.91</v>
      </c>
      <c r="D1283">
        <f>+VLOOKUP(A1283,'Reuters data'!$E$3:$F$1048576,2,TRUE)/VLOOKUP(Train_Data!A1283,'Reuters data'!$M$3:$N$1048576,2)</f>
        <v>81.394835577135296</v>
      </c>
      <c r="E1283">
        <f>+VLOOKUP(A1283,'Reuters data'!$E$3:$G$1048576,3,TRUE)</f>
        <v>109.25724770642199</v>
      </c>
      <c r="F1283" s="2">
        <f>+VLOOKUP(A1283,'Reuters data'!$Q$4:$R$1048576,2,TRUE)</f>
        <v>73.099999999999994</v>
      </c>
      <c r="G1283">
        <f>+VLOOKUP(A1283,'Reuters data'!$U$4:$V$1048576,2,TRUE)</f>
        <v>5.65</v>
      </c>
      <c r="H1283">
        <f>+VLOOKUP(A1283,'Reuters data'!$Y$4:$Z$1048576,2,TRUE)</f>
        <v>16.3</v>
      </c>
    </row>
    <row r="1284" spans="1:8" x14ac:dyDescent="0.3">
      <c r="A1284" s="1">
        <f>+'Reuters data'!B1285</f>
        <v>41826</v>
      </c>
      <c r="B1284" s="3">
        <f t="shared" ref="B1284:B1347" si="20">+MONTH(A1284)</f>
        <v>7</v>
      </c>
      <c r="C1284">
        <f>+'Reuters data'!C1285</f>
        <v>73.27</v>
      </c>
      <c r="D1284">
        <f>+VLOOKUP(A1284,'Reuters data'!$E$3:$F$1048576,2,TRUE)/VLOOKUP(Train_Data!A1284,'Reuters data'!$M$3:$N$1048576,2)</f>
        <v>81.394835577135296</v>
      </c>
      <c r="E1284">
        <f>+VLOOKUP(A1284,'Reuters data'!$E$3:$G$1048576,3,TRUE)</f>
        <v>109.25724770642199</v>
      </c>
      <c r="F1284" s="2">
        <f>+VLOOKUP(A1284,'Reuters data'!$Q$4:$R$1048576,2,TRUE)</f>
        <v>73.099999999999994</v>
      </c>
      <c r="G1284">
        <f>+VLOOKUP(A1284,'Reuters data'!$U$4:$V$1048576,2,TRUE)</f>
        <v>5.65</v>
      </c>
      <c r="H1284">
        <f>+VLOOKUP(A1284,'Reuters data'!$Y$4:$Z$1048576,2,TRUE)</f>
        <v>16.3</v>
      </c>
    </row>
    <row r="1285" spans="1:8" x14ac:dyDescent="0.3">
      <c r="A1285" s="1">
        <f>+'Reuters data'!B1286</f>
        <v>41827</v>
      </c>
      <c r="B1285" s="3">
        <f t="shared" si="20"/>
        <v>7</v>
      </c>
      <c r="C1285">
        <f>+'Reuters data'!C1286</f>
        <v>73.52</v>
      </c>
      <c r="D1285">
        <f>+VLOOKUP(A1285,'Reuters data'!$E$3:$F$1048576,2,TRUE)/VLOOKUP(Train_Data!A1285,'Reuters data'!$M$3:$N$1048576,2)</f>
        <v>81.034989708909137</v>
      </c>
      <c r="E1285">
        <f>+VLOOKUP(A1285,'Reuters data'!$E$3:$G$1048576,3,TRUE)</f>
        <v>109.29577981651374</v>
      </c>
      <c r="F1285" s="2">
        <f>+VLOOKUP(A1285,'Reuters data'!$Q$4:$R$1048576,2,TRUE)</f>
        <v>73.180000000000007</v>
      </c>
      <c r="G1285">
        <f>+VLOOKUP(A1285,'Reuters data'!$U$4:$V$1048576,2,TRUE)</f>
        <v>5.54</v>
      </c>
      <c r="H1285">
        <f>+VLOOKUP(A1285,'Reuters data'!$Y$4:$Z$1048576,2,TRUE)</f>
        <v>14.8</v>
      </c>
    </row>
    <row r="1286" spans="1:8" x14ac:dyDescent="0.3">
      <c r="A1286" s="1">
        <f>+'Reuters data'!B1287</f>
        <v>41828</v>
      </c>
      <c r="B1286" s="3">
        <f t="shared" si="20"/>
        <v>7</v>
      </c>
      <c r="C1286">
        <f>+'Reuters data'!C1287</f>
        <v>73.75</v>
      </c>
      <c r="D1286">
        <f>+VLOOKUP(A1286,'Reuters data'!$E$3:$F$1048576,2,TRUE)/VLOOKUP(Train_Data!A1286,'Reuters data'!$M$3:$N$1048576,2)</f>
        <v>80.038204393505254</v>
      </c>
      <c r="E1286">
        <f>+VLOOKUP(A1286,'Reuters data'!$E$3:$G$1048576,3,TRUE)</f>
        <v>109.32477064220183</v>
      </c>
      <c r="F1286" s="2">
        <f>+VLOOKUP(A1286,'Reuters data'!$Q$4:$R$1048576,2,TRUE)</f>
        <v>73.3</v>
      </c>
      <c r="G1286">
        <f>+VLOOKUP(A1286,'Reuters data'!$U$4:$V$1048576,2,TRUE)</f>
        <v>5.73</v>
      </c>
      <c r="H1286">
        <f>+VLOOKUP(A1286,'Reuters data'!$Y$4:$Z$1048576,2,TRUE)</f>
        <v>15.9</v>
      </c>
    </row>
    <row r="1287" spans="1:8" x14ac:dyDescent="0.3">
      <c r="A1287" s="1">
        <f>+'Reuters data'!B1288</f>
        <v>41829</v>
      </c>
      <c r="B1287" s="3">
        <f t="shared" si="20"/>
        <v>7</v>
      </c>
      <c r="C1287">
        <f>+'Reuters data'!C1288</f>
        <v>73.97</v>
      </c>
      <c r="D1287">
        <f>+VLOOKUP(A1287,'Reuters data'!$E$3:$F$1048576,2,TRUE)/VLOOKUP(Train_Data!A1287,'Reuters data'!$M$3:$N$1048576,2)</f>
        <v>79.36089123424216</v>
      </c>
      <c r="E1287">
        <f>+VLOOKUP(A1287,'Reuters data'!$E$3:$G$1048576,3,TRUE)</f>
        <v>109.34339449541282</v>
      </c>
      <c r="F1287" s="2">
        <f>+VLOOKUP(A1287,'Reuters data'!$Q$4:$R$1048576,2,TRUE)</f>
        <v>73</v>
      </c>
      <c r="G1287">
        <f>+VLOOKUP(A1287,'Reuters data'!$U$4:$V$1048576,2,TRUE)</f>
        <v>5.79</v>
      </c>
      <c r="H1287">
        <f>+VLOOKUP(A1287,'Reuters data'!$Y$4:$Z$1048576,2,TRUE)</f>
        <v>15.65</v>
      </c>
    </row>
    <row r="1288" spans="1:8" x14ac:dyDescent="0.3">
      <c r="A1288" s="1">
        <f>+'Reuters data'!B1289</f>
        <v>41830</v>
      </c>
      <c r="B1288" s="3">
        <f t="shared" si="20"/>
        <v>7</v>
      </c>
      <c r="C1288">
        <f>+'Reuters data'!C1289</f>
        <v>74.2</v>
      </c>
      <c r="D1288">
        <f>+VLOOKUP(A1288,'Reuters data'!$E$3:$F$1048576,2,TRUE)/VLOOKUP(Train_Data!A1288,'Reuters data'!$M$3:$N$1048576,2)</f>
        <v>79.851568814754941</v>
      </c>
      <c r="E1288">
        <f>+VLOOKUP(A1288,'Reuters data'!$E$3:$G$1048576,3,TRUE)</f>
        <v>109.35697247706422</v>
      </c>
      <c r="F1288" s="2">
        <f>+VLOOKUP(A1288,'Reuters data'!$Q$4:$R$1048576,2,TRUE)</f>
        <v>73</v>
      </c>
      <c r="G1288">
        <f>+VLOOKUP(A1288,'Reuters data'!$U$4:$V$1048576,2,TRUE)</f>
        <v>5.66</v>
      </c>
      <c r="H1288">
        <f>+VLOOKUP(A1288,'Reuters data'!$Y$4:$Z$1048576,2,TRUE)</f>
        <v>15.2</v>
      </c>
    </row>
    <row r="1289" spans="1:8" x14ac:dyDescent="0.3">
      <c r="A1289" s="1">
        <f>+'Reuters data'!B1290</f>
        <v>41831</v>
      </c>
      <c r="B1289" s="3">
        <f t="shared" si="20"/>
        <v>7</v>
      </c>
      <c r="C1289">
        <f>+'Reuters data'!C1290</f>
        <v>74.36</v>
      </c>
      <c r="D1289">
        <f>+VLOOKUP(A1289,'Reuters data'!$E$3:$F$1048576,2,TRUE)/VLOOKUP(Train_Data!A1289,'Reuters data'!$M$3:$N$1048576,2)</f>
        <v>78.380364491475603</v>
      </c>
      <c r="E1289">
        <f>+VLOOKUP(A1289,'Reuters data'!$E$3:$G$1048576,3,TRUE)</f>
        <v>109.33027522935778</v>
      </c>
      <c r="F1289" s="2">
        <f>+VLOOKUP(A1289,'Reuters data'!$Q$4:$R$1048576,2,TRUE)</f>
        <v>72.95</v>
      </c>
      <c r="G1289">
        <f>+VLOOKUP(A1289,'Reuters data'!$U$4:$V$1048576,2,TRUE)</f>
        <v>5.72</v>
      </c>
      <c r="H1289">
        <f>+VLOOKUP(A1289,'Reuters data'!$Y$4:$Z$1048576,2,TRUE)</f>
        <v>15.2</v>
      </c>
    </row>
    <row r="1290" spans="1:8" x14ac:dyDescent="0.3">
      <c r="A1290" s="1">
        <f>+'Reuters data'!B1291</f>
        <v>41832</v>
      </c>
      <c r="B1290" s="3">
        <f t="shared" si="20"/>
        <v>7</v>
      </c>
      <c r="C1290">
        <f>+'Reuters data'!C1291</f>
        <v>74.69</v>
      </c>
      <c r="D1290">
        <f>+VLOOKUP(A1290,'Reuters data'!$E$3:$F$1048576,2,TRUE)/VLOOKUP(Train_Data!A1290,'Reuters data'!$M$3:$N$1048576,2)</f>
        <v>78.380364491475603</v>
      </c>
      <c r="E1290">
        <f>+VLOOKUP(A1290,'Reuters data'!$E$3:$G$1048576,3,TRUE)</f>
        <v>109.33027522935778</v>
      </c>
      <c r="F1290" s="2">
        <f>+VLOOKUP(A1290,'Reuters data'!$Q$4:$R$1048576,2,TRUE)</f>
        <v>72.95</v>
      </c>
      <c r="G1290">
        <f>+VLOOKUP(A1290,'Reuters data'!$U$4:$V$1048576,2,TRUE)</f>
        <v>5.72</v>
      </c>
      <c r="H1290">
        <f>+VLOOKUP(A1290,'Reuters data'!$Y$4:$Z$1048576,2,TRUE)</f>
        <v>15.2</v>
      </c>
    </row>
    <row r="1291" spans="1:8" x14ac:dyDescent="0.3">
      <c r="A1291" s="1">
        <f>+'Reuters data'!B1292</f>
        <v>41833</v>
      </c>
      <c r="B1291" s="3">
        <f t="shared" si="20"/>
        <v>7</v>
      </c>
      <c r="C1291">
        <f>+'Reuters data'!C1292</f>
        <v>75.040000000000006</v>
      </c>
      <c r="D1291">
        <f>+VLOOKUP(A1291,'Reuters data'!$E$3:$F$1048576,2,TRUE)/VLOOKUP(Train_Data!A1291,'Reuters data'!$M$3:$N$1048576,2)</f>
        <v>78.380364491475603</v>
      </c>
      <c r="E1291">
        <f>+VLOOKUP(A1291,'Reuters data'!$E$3:$G$1048576,3,TRUE)</f>
        <v>109.33027522935778</v>
      </c>
      <c r="F1291" s="2">
        <f>+VLOOKUP(A1291,'Reuters data'!$Q$4:$R$1048576,2,TRUE)</f>
        <v>72.95</v>
      </c>
      <c r="G1291">
        <f>+VLOOKUP(A1291,'Reuters data'!$U$4:$V$1048576,2,TRUE)</f>
        <v>5.72</v>
      </c>
      <c r="H1291">
        <f>+VLOOKUP(A1291,'Reuters data'!$Y$4:$Z$1048576,2,TRUE)</f>
        <v>15.2</v>
      </c>
    </row>
    <row r="1292" spans="1:8" x14ac:dyDescent="0.3">
      <c r="A1292" s="1">
        <f>+'Reuters data'!B1293</f>
        <v>41834</v>
      </c>
      <c r="B1292" s="3">
        <f t="shared" si="20"/>
        <v>7</v>
      </c>
      <c r="C1292">
        <f>+'Reuters data'!C1293</f>
        <v>75.3</v>
      </c>
      <c r="D1292">
        <f>+VLOOKUP(A1292,'Reuters data'!$E$3:$F$1048576,2,TRUE)/VLOOKUP(Train_Data!A1292,'Reuters data'!$M$3:$N$1048576,2)</f>
        <v>78.552022909171001</v>
      </c>
      <c r="E1292">
        <f>+VLOOKUP(A1292,'Reuters data'!$E$3:$G$1048576,3,TRUE)</f>
        <v>109.31513761467889</v>
      </c>
      <c r="F1292" s="2">
        <f>+VLOOKUP(A1292,'Reuters data'!$Q$4:$R$1048576,2,TRUE)</f>
        <v>73.3</v>
      </c>
      <c r="G1292">
        <f>+VLOOKUP(A1292,'Reuters data'!$U$4:$V$1048576,2,TRUE)</f>
        <v>5.86</v>
      </c>
      <c r="H1292">
        <f>+VLOOKUP(A1292,'Reuters data'!$Y$4:$Z$1048576,2,TRUE)</f>
        <v>16.5</v>
      </c>
    </row>
    <row r="1293" spans="1:8" x14ac:dyDescent="0.3">
      <c r="A1293" s="1">
        <f>+'Reuters data'!B1294</f>
        <v>41835</v>
      </c>
      <c r="B1293" s="3">
        <f t="shared" si="20"/>
        <v>7</v>
      </c>
      <c r="C1293">
        <f>+'Reuters data'!C1294</f>
        <v>75.459999999999994</v>
      </c>
      <c r="D1293">
        <f>+VLOOKUP(A1293,'Reuters data'!$E$3:$F$1048576,2,TRUE)/VLOOKUP(Train_Data!A1293,'Reuters data'!$M$3:$N$1048576,2)</f>
        <v>78.122467025274474</v>
      </c>
      <c r="E1293">
        <f>+VLOOKUP(A1293,'Reuters data'!$E$3:$G$1048576,3,TRUE)</f>
        <v>109.29073394495413</v>
      </c>
      <c r="F1293" s="2">
        <f>+VLOOKUP(A1293,'Reuters data'!$Q$4:$R$1048576,2,TRUE)</f>
        <v>73.5</v>
      </c>
      <c r="G1293">
        <f>+VLOOKUP(A1293,'Reuters data'!$U$4:$V$1048576,2,TRUE)</f>
        <v>5.92</v>
      </c>
      <c r="H1293">
        <f>+VLOOKUP(A1293,'Reuters data'!$Y$4:$Z$1048576,2,TRUE)</f>
        <v>16.2</v>
      </c>
    </row>
    <row r="1294" spans="1:8" x14ac:dyDescent="0.3">
      <c r="A1294" s="1">
        <f>+'Reuters data'!B1295</f>
        <v>41836</v>
      </c>
      <c r="B1294" s="3">
        <f t="shared" si="20"/>
        <v>7</v>
      </c>
      <c r="C1294">
        <f>+'Reuters data'!C1295</f>
        <v>75.680000000000007</v>
      </c>
      <c r="D1294">
        <f>+VLOOKUP(A1294,'Reuters data'!$E$3:$F$1048576,2,TRUE)/VLOOKUP(Train_Data!A1294,'Reuters data'!$M$3:$N$1048576,2)</f>
        <v>78.262476894639548</v>
      </c>
      <c r="E1294">
        <f>+VLOOKUP(A1294,'Reuters data'!$E$3:$G$1048576,3,TRUE)</f>
        <v>109.26376146788991</v>
      </c>
      <c r="F1294" s="2">
        <f>+VLOOKUP(A1294,'Reuters data'!$Q$4:$R$1048576,2,TRUE)</f>
        <v>73.55</v>
      </c>
      <c r="G1294">
        <f>+VLOOKUP(A1294,'Reuters data'!$U$4:$V$1048576,2,TRUE)</f>
        <v>6.02</v>
      </c>
      <c r="H1294">
        <f>+VLOOKUP(A1294,'Reuters data'!$Y$4:$Z$1048576,2,TRUE)</f>
        <v>16.45</v>
      </c>
    </row>
    <row r="1295" spans="1:8" x14ac:dyDescent="0.3">
      <c r="A1295" s="1">
        <f>+'Reuters data'!B1296</f>
        <v>41837</v>
      </c>
      <c r="B1295" s="3">
        <f t="shared" si="20"/>
        <v>7</v>
      </c>
      <c r="C1295">
        <f>+'Reuters data'!C1296</f>
        <v>75.930000000000007</v>
      </c>
      <c r="D1295">
        <f>+VLOOKUP(A1295,'Reuters data'!$E$3:$F$1048576,2,TRUE)/VLOOKUP(Train_Data!A1295,'Reuters data'!$M$3:$N$1048576,2)</f>
        <v>79.764897234954901</v>
      </c>
      <c r="E1295">
        <f>+VLOOKUP(A1295,'Reuters data'!$E$3:$G$1048576,3,TRUE)</f>
        <v>109.25605504587156</v>
      </c>
      <c r="F1295" s="2">
        <f>+VLOOKUP(A1295,'Reuters data'!$Q$4:$R$1048576,2,TRUE)</f>
        <v>73.8</v>
      </c>
      <c r="G1295">
        <f>+VLOOKUP(A1295,'Reuters data'!$U$4:$V$1048576,2,TRUE)</f>
        <v>6.13</v>
      </c>
      <c r="H1295">
        <f>+VLOOKUP(A1295,'Reuters data'!$Y$4:$Z$1048576,2,TRUE)</f>
        <v>16.899999999999999</v>
      </c>
    </row>
    <row r="1296" spans="1:8" x14ac:dyDescent="0.3">
      <c r="A1296" s="1">
        <f>+'Reuters data'!B1297</f>
        <v>41838</v>
      </c>
      <c r="B1296" s="3">
        <f t="shared" si="20"/>
        <v>7</v>
      </c>
      <c r="C1296">
        <f>+'Reuters data'!C1297</f>
        <v>76.22</v>
      </c>
      <c r="D1296">
        <f>+VLOOKUP(A1296,'Reuters data'!$E$3:$F$1048576,2,TRUE)/VLOOKUP(Train_Data!A1296,'Reuters data'!$M$3:$N$1048576,2)</f>
        <v>79.296066252587991</v>
      </c>
      <c r="E1296">
        <f>+VLOOKUP(A1296,'Reuters data'!$E$3:$G$1048576,3,TRUE)</f>
        <v>109.2391743119266</v>
      </c>
      <c r="F1296" s="2">
        <f>+VLOOKUP(A1296,'Reuters data'!$Q$4:$R$1048576,2,TRUE)</f>
        <v>74</v>
      </c>
      <c r="G1296">
        <f>+VLOOKUP(A1296,'Reuters data'!$U$4:$V$1048576,2,TRUE)</f>
        <v>5.98</v>
      </c>
      <c r="H1296">
        <f>+VLOOKUP(A1296,'Reuters data'!$Y$4:$Z$1048576,2,TRUE)</f>
        <v>16.48</v>
      </c>
    </row>
    <row r="1297" spans="1:8" x14ac:dyDescent="0.3">
      <c r="A1297" s="1">
        <f>+'Reuters data'!B1298</f>
        <v>41839</v>
      </c>
      <c r="B1297" s="3">
        <f t="shared" si="20"/>
        <v>7</v>
      </c>
      <c r="C1297">
        <f>+'Reuters data'!C1298</f>
        <v>76.540000000000006</v>
      </c>
      <c r="D1297">
        <f>+VLOOKUP(A1297,'Reuters data'!$E$3:$F$1048576,2,TRUE)/VLOOKUP(Train_Data!A1297,'Reuters data'!$M$3:$N$1048576,2)</f>
        <v>79.296066252587991</v>
      </c>
      <c r="E1297">
        <f>+VLOOKUP(A1297,'Reuters data'!$E$3:$G$1048576,3,TRUE)</f>
        <v>109.2391743119266</v>
      </c>
      <c r="F1297" s="2">
        <f>+VLOOKUP(A1297,'Reuters data'!$Q$4:$R$1048576,2,TRUE)</f>
        <v>74</v>
      </c>
      <c r="G1297">
        <f>+VLOOKUP(A1297,'Reuters data'!$U$4:$V$1048576,2,TRUE)</f>
        <v>5.98</v>
      </c>
      <c r="H1297">
        <f>+VLOOKUP(A1297,'Reuters data'!$Y$4:$Z$1048576,2,TRUE)</f>
        <v>16.48</v>
      </c>
    </row>
    <row r="1298" spans="1:8" x14ac:dyDescent="0.3">
      <c r="A1298" s="1">
        <f>+'Reuters data'!B1299</f>
        <v>41840</v>
      </c>
      <c r="B1298" s="3">
        <f t="shared" si="20"/>
        <v>7</v>
      </c>
      <c r="C1298">
        <f>+'Reuters data'!C1299</f>
        <v>76.91</v>
      </c>
      <c r="D1298">
        <f>+VLOOKUP(A1298,'Reuters data'!$E$3:$F$1048576,2,TRUE)/VLOOKUP(Train_Data!A1298,'Reuters data'!$M$3:$N$1048576,2)</f>
        <v>79.296066252587991</v>
      </c>
      <c r="E1298">
        <f>+VLOOKUP(A1298,'Reuters data'!$E$3:$G$1048576,3,TRUE)</f>
        <v>109.2391743119266</v>
      </c>
      <c r="F1298" s="2">
        <f>+VLOOKUP(A1298,'Reuters data'!$Q$4:$R$1048576,2,TRUE)</f>
        <v>74</v>
      </c>
      <c r="G1298">
        <f>+VLOOKUP(A1298,'Reuters data'!$U$4:$V$1048576,2,TRUE)</f>
        <v>5.98</v>
      </c>
      <c r="H1298">
        <f>+VLOOKUP(A1298,'Reuters data'!$Y$4:$Z$1048576,2,TRUE)</f>
        <v>16.48</v>
      </c>
    </row>
    <row r="1299" spans="1:8" x14ac:dyDescent="0.3">
      <c r="A1299" s="1">
        <f>+'Reuters data'!B1300</f>
        <v>41841</v>
      </c>
      <c r="B1299" s="3">
        <f t="shared" si="20"/>
        <v>7</v>
      </c>
      <c r="C1299">
        <f>+'Reuters data'!C1300</f>
        <v>77.180000000000007</v>
      </c>
      <c r="D1299">
        <f>+VLOOKUP(A1299,'Reuters data'!$E$3:$F$1048576,2,TRUE)/VLOOKUP(Train_Data!A1299,'Reuters data'!$M$3:$N$1048576,2)</f>
        <v>79.62730163425276</v>
      </c>
      <c r="E1299">
        <f>+VLOOKUP(A1299,'Reuters data'!$E$3:$G$1048576,3,TRUE)</f>
        <v>109.22541284403671</v>
      </c>
      <c r="F1299" s="2">
        <f>+VLOOKUP(A1299,'Reuters data'!$Q$4:$R$1048576,2,TRUE)</f>
        <v>74.8</v>
      </c>
      <c r="G1299">
        <f>+VLOOKUP(A1299,'Reuters data'!$U$4:$V$1048576,2,TRUE)</f>
        <v>6.04</v>
      </c>
      <c r="H1299">
        <f>+VLOOKUP(A1299,'Reuters data'!$Y$4:$Z$1048576,2,TRUE)</f>
        <v>16.5</v>
      </c>
    </row>
    <row r="1300" spans="1:8" x14ac:dyDescent="0.3">
      <c r="A1300" s="1">
        <f>+'Reuters data'!B1301</f>
        <v>41842</v>
      </c>
      <c r="B1300" s="3">
        <f t="shared" si="20"/>
        <v>7</v>
      </c>
      <c r="C1300">
        <f>+'Reuters data'!C1301</f>
        <v>77.459999999999994</v>
      </c>
      <c r="D1300">
        <f>+VLOOKUP(A1300,'Reuters data'!$E$3:$F$1048576,2,TRUE)/VLOOKUP(Train_Data!A1300,'Reuters data'!$M$3:$N$1048576,2)</f>
        <v>79.716280451574562</v>
      </c>
      <c r="E1300">
        <f>+VLOOKUP(A1300,'Reuters data'!$E$3:$G$1048576,3,TRUE)</f>
        <v>109.19669724770642</v>
      </c>
      <c r="F1300" s="2">
        <f>+VLOOKUP(A1300,'Reuters data'!$Q$4:$R$1048576,2,TRUE)</f>
        <v>76</v>
      </c>
      <c r="G1300">
        <f>+VLOOKUP(A1300,'Reuters data'!$U$4:$V$1048576,2,TRUE)</f>
        <v>6.15</v>
      </c>
      <c r="H1300">
        <f>+VLOOKUP(A1300,'Reuters data'!$Y$4:$Z$1048576,2,TRUE)</f>
        <v>16.5</v>
      </c>
    </row>
    <row r="1301" spans="1:8" x14ac:dyDescent="0.3">
      <c r="A1301" s="1">
        <f>+'Reuters data'!B1302</f>
        <v>41843</v>
      </c>
      <c r="B1301" s="3">
        <f t="shared" si="20"/>
        <v>7</v>
      </c>
      <c r="C1301">
        <f>+'Reuters data'!C1302</f>
        <v>77.739999999999995</v>
      </c>
      <c r="D1301">
        <f>+VLOOKUP(A1301,'Reuters data'!$E$3:$F$1048576,2,TRUE)/VLOOKUP(Train_Data!A1301,'Reuters data'!$M$3:$N$1048576,2)</f>
        <v>80.236185383244205</v>
      </c>
      <c r="E1301">
        <f>+VLOOKUP(A1301,'Reuters data'!$E$3:$G$1048576,3,TRUE)</f>
        <v>109.1743119266055</v>
      </c>
      <c r="F1301" s="2">
        <f>+VLOOKUP(A1301,'Reuters data'!$Q$4:$R$1048576,2,TRUE)</f>
        <v>76.099999999999994</v>
      </c>
      <c r="G1301">
        <f>+VLOOKUP(A1301,'Reuters data'!$U$4:$V$1048576,2,TRUE)</f>
        <v>6.15</v>
      </c>
      <c r="H1301">
        <f>+VLOOKUP(A1301,'Reuters data'!$Y$4:$Z$1048576,2,TRUE)</f>
        <v>16.7</v>
      </c>
    </row>
    <row r="1302" spans="1:8" x14ac:dyDescent="0.3">
      <c r="A1302" s="1">
        <f>+'Reuters data'!B1303</f>
        <v>41844</v>
      </c>
      <c r="B1302" s="3">
        <f t="shared" si="20"/>
        <v>7</v>
      </c>
      <c r="C1302">
        <f>+'Reuters data'!C1303</f>
        <v>78.03</v>
      </c>
      <c r="D1302">
        <f>+VLOOKUP(A1302,'Reuters data'!$E$3:$F$1048576,2,TRUE)/VLOOKUP(Train_Data!A1302,'Reuters data'!$M$3:$N$1048576,2)</f>
        <v>79.529079699918285</v>
      </c>
      <c r="E1302">
        <f>+VLOOKUP(A1302,'Reuters data'!$E$3:$G$1048576,3,TRUE)</f>
        <v>109.14467889908258</v>
      </c>
      <c r="F1302" s="2">
        <f>+VLOOKUP(A1302,'Reuters data'!$Q$4:$R$1048576,2,TRUE)</f>
        <v>76.45</v>
      </c>
      <c r="G1302">
        <f>+VLOOKUP(A1302,'Reuters data'!$U$4:$V$1048576,2,TRUE)</f>
        <v>6.03</v>
      </c>
      <c r="H1302">
        <f>+VLOOKUP(A1302,'Reuters data'!$Y$4:$Z$1048576,2,TRUE)</f>
        <v>16.850000000000001</v>
      </c>
    </row>
    <row r="1303" spans="1:8" x14ac:dyDescent="0.3">
      <c r="A1303" s="1">
        <f>+'Reuters data'!B1304</f>
        <v>41845</v>
      </c>
      <c r="B1303" s="3">
        <f t="shared" si="20"/>
        <v>7</v>
      </c>
      <c r="C1303">
        <f>+'Reuters data'!C1304</f>
        <v>78.349999999999994</v>
      </c>
      <c r="D1303">
        <f>+VLOOKUP(A1303,'Reuters data'!$E$3:$F$1048576,2,TRUE)/VLOOKUP(Train_Data!A1303,'Reuters data'!$M$3:$N$1048576,2)</f>
        <v>80.713381487824861</v>
      </c>
      <c r="E1303">
        <f>+VLOOKUP(A1303,'Reuters data'!$E$3:$G$1048576,3,TRUE)</f>
        <v>109.13128440366971</v>
      </c>
      <c r="F1303" s="2">
        <f>+VLOOKUP(A1303,'Reuters data'!$Q$4:$R$1048576,2,TRUE)</f>
        <v>77.150000000000006</v>
      </c>
      <c r="G1303">
        <f>+VLOOKUP(A1303,'Reuters data'!$U$4:$V$1048576,2,TRUE)</f>
        <v>6.11</v>
      </c>
      <c r="H1303">
        <f>+VLOOKUP(A1303,'Reuters data'!$Y$4:$Z$1048576,2,TRUE)</f>
        <v>17.95</v>
      </c>
    </row>
    <row r="1304" spans="1:8" x14ac:dyDescent="0.3">
      <c r="A1304" s="1">
        <f>+'Reuters data'!B1305</f>
        <v>41846</v>
      </c>
      <c r="B1304" s="3">
        <f t="shared" si="20"/>
        <v>7</v>
      </c>
      <c r="C1304">
        <f>+'Reuters data'!C1305</f>
        <v>78.7</v>
      </c>
      <c r="D1304">
        <f>+VLOOKUP(A1304,'Reuters data'!$E$3:$F$1048576,2,TRUE)/VLOOKUP(Train_Data!A1304,'Reuters data'!$M$3:$N$1048576,2)</f>
        <v>80.713381487824861</v>
      </c>
      <c r="E1304">
        <f>+VLOOKUP(A1304,'Reuters data'!$E$3:$G$1048576,3,TRUE)</f>
        <v>109.13128440366971</v>
      </c>
      <c r="F1304" s="2">
        <f>+VLOOKUP(A1304,'Reuters data'!$Q$4:$R$1048576,2,TRUE)</f>
        <v>77.150000000000006</v>
      </c>
      <c r="G1304">
        <f>+VLOOKUP(A1304,'Reuters data'!$U$4:$V$1048576,2,TRUE)</f>
        <v>6.11</v>
      </c>
      <c r="H1304">
        <f>+VLOOKUP(A1304,'Reuters data'!$Y$4:$Z$1048576,2,TRUE)</f>
        <v>17.95</v>
      </c>
    </row>
    <row r="1305" spans="1:8" x14ac:dyDescent="0.3">
      <c r="A1305" s="1">
        <f>+'Reuters data'!B1306</f>
        <v>41847</v>
      </c>
      <c r="B1305" s="3">
        <f t="shared" si="20"/>
        <v>7</v>
      </c>
      <c r="C1305">
        <f>+'Reuters data'!C1306</f>
        <v>79.08</v>
      </c>
      <c r="D1305">
        <f>+VLOOKUP(A1305,'Reuters data'!$E$3:$F$1048576,2,TRUE)/VLOOKUP(Train_Data!A1305,'Reuters data'!$M$3:$N$1048576,2)</f>
        <v>80.713381487824861</v>
      </c>
      <c r="E1305">
        <f>+VLOOKUP(A1305,'Reuters data'!$E$3:$G$1048576,3,TRUE)</f>
        <v>109.13128440366971</v>
      </c>
      <c r="F1305" s="2">
        <f>+VLOOKUP(A1305,'Reuters data'!$Q$4:$R$1048576,2,TRUE)</f>
        <v>77.150000000000006</v>
      </c>
      <c r="G1305">
        <f>+VLOOKUP(A1305,'Reuters data'!$U$4:$V$1048576,2,TRUE)</f>
        <v>6.11</v>
      </c>
      <c r="H1305">
        <f>+VLOOKUP(A1305,'Reuters data'!$Y$4:$Z$1048576,2,TRUE)</f>
        <v>17.95</v>
      </c>
    </row>
    <row r="1306" spans="1:8" x14ac:dyDescent="0.3">
      <c r="A1306" s="1">
        <f>+'Reuters data'!B1307</f>
        <v>41848</v>
      </c>
      <c r="B1306" s="3">
        <f t="shared" si="20"/>
        <v>7</v>
      </c>
      <c r="C1306">
        <f>+'Reuters data'!C1307</f>
        <v>79.39</v>
      </c>
      <c r="D1306">
        <f>+VLOOKUP(A1306,'Reuters data'!$E$3:$F$1048576,2,TRUE)/VLOOKUP(Train_Data!A1306,'Reuters data'!$M$3:$N$1048576,2)</f>
        <v>80.043157973063458</v>
      </c>
      <c r="E1306">
        <f>+VLOOKUP(A1306,'Reuters data'!$E$3:$G$1048576,3,TRUE)</f>
        <v>109.10311926605503</v>
      </c>
      <c r="F1306" s="2">
        <f>+VLOOKUP(A1306,'Reuters data'!$Q$4:$R$1048576,2,TRUE)</f>
        <v>77.599999999999994</v>
      </c>
      <c r="G1306">
        <f>+VLOOKUP(A1306,'Reuters data'!$U$4:$V$1048576,2,TRUE)</f>
        <v>6.17</v>
      </c>
      <c r="H1306">
        <f>+VLOOKUP(A1306,'Reuters data'!$Y$4:$Z$1048576,2,TRUE)</f>
        <v>18.3</v>
      </c>
    </row>
    <row r="1307" spans="1:8" x14ac:dyDescent="0.3">
      <c r="A1307" s="1">
        <f>+'Reuters data'!B1308</f>
        <v>41849</v>
      </c>
      <c r="B1307" s="3">
        <f t="shared" si="20"/>
        <v>7</v>
      </c>
      <c r="C1307">
        <f>+'Reuters data'!C1308</f>
        <v>79.709999999999994</v>
      </c>
      <c r="D1307">
        <f>+VLOOKUP(A1307,'Reuters data'!$E$3:$F$1048576,2,TRUE)/VLOOKUP(Train_Data!A1307,'Reuters data'!$M$3:$N$1048576,2)</f>
        <v>80.334103960026852</v>
      </c>
      <c r="E1307">
        <f>+VLOOKUP(A1307,'Reuters data'!$E$3:$G$1048576,3,TRUE)</f>
        <v>109.0866972477064</v>
      </c>
      <c r="F1307" s="2">
        <f>+VLOOKUP(A1307,'Reuters data'!$Q$4:$R$1048576,2,TRUE)</f>
        <v>77.3</v>
      </c>
      <c r="G1307">
        <f>+VLOOKUP(A1307,'Reuters data'!$U$4:$V$1048576,2,TRUE)</f>
        <v>6.02</v>
      </c>
      <c r="H1307">
        <f>+VLOOKUP(A1307,'Reuters data'!$Y$4:$Z$1048576,2,TRUE)</f>
        <v>17.899999999999999</v>
      </c>
    </row>
    <row r="1308" spans="1:8" x14ac:dyDescent="0.3">
      <c r="A1308" s="1">
        <f>+'Reuters data'!B1309</f>
        <v>41850</v>
      </c>
      <c r="B1308" s="3">
        <f t="shared" si="20"/>
        <v>7</v>
      </c>
      <c r="C1308">
        <f>+'Reuters data'!C1309</f>
        <v>80.040000000000006</v>
      </c>
      <c r="D1308">
        <f>+VLOOKUP(A1308,'Reuters data'!$E$3:$F$1048576,2,TRUE)/VLOOKUP(Train_Data!A1308,'Reuters data'!$M$3:$N$1048576,2)</f>
        <v>79.508808599581968</v>
      </c>
      <c r="E1308">
        <f>+VLOOKUP(A1308,'Reuters data'!$E$3:$G$1048576,3,TRUE)</f>
        <v>109.05908256880733</v>
      </c>
      <c r="F1308" s="2">
        <f>+VLOOKUP(A1308,'Reuters data'!$Q$4:$R$1048576,2,TRUE)</f>
        <v>76.400000000000006</v>
      </c>
      <c r="G1308">
        <f>+VLOOKUP(A1308,'Reuters data'!$U$4:$V$1048576,2,TRUE)</f>
        <v>6.11</v>
      </c>
      <c r="H1308">
        <f>+VLOOKUP(A1308,'Reuters data'!$Y$4:$Z$1048576,2,TRUE)</f>
        <v>17.3</v>
      </c>
    </row>
    <row r="1309" spans="1:8" x14ac:dyDescent="0.3">
      <c r="A1309" s="1">
        <f>+'Reuters data'!B1310</f>
        <v>41851</v>
      </c>
      <c r="B1309" s="3">
        <f t="shared" si="20"/>
        <v>7</v>
      </c>
      <c r="C1309">
        <f>+'Reuters data'!C1310</f>
        <v>80.34</v>
      </c>
      <c r="D1309">
        <f>+VLOOKUP(A1309,'Reuters data'!$E$3:$F$1048576,2,TRUE)/VLOOKUP(Train_Data!A1309,'Reuters data'!$M$3:$N$1048576,2)</f>
        <v>79.190319689273977</v>
      </c>
      <c r="E1309">
        <f>+VLOOKUP(A1309,'Reuters data'!$E$3:$G$1048576,3,TRUE)</f>
        <v>109.03211009174311</v>
      </c>
      <c r="F1309" s="2">
        <f>+VLOOKUP(A1309,'Reuters data'!$Q$4:$R$1048576,2,TRUE)</f>
        <v>76.3</v>
      </c>
      <c r="G1309">
        <f>+VLOOKUP(A1309,'Reuters data'!$U$4:$V$1048576,2,TRUE)</f>
        <v>6.19</v>
      </c>
      <c r="H1309">
        <f>+VLOOKUP(A1309,'Reuters data'!$Y$4:$Z$1048576,2,TRUE)</f>
        <v>17.100000000000001</v>
      </c>
    </row>
    <row r="1310" spans="1:8" x14ac:dyDescent="0.3">
      <c r="A1310" s="1">
        <f>+'Reuters data'!B1311</f>
        <v>41852</v>
      </c>
      <c r="B1310" s="3">
        <f t="shared" si="20"/>
        <v>8</v>
      </c>
      <c r="C1310">
        <f>+'Reuters data'!C1311</f>
        <v>80.64</v>
      </c>
      <c r="D1310">
        <f>+VLOOKUP(A1310,'Reuters data'!$E$3:$F$1048576,2,TRUE)/VLOOKUP(Train_Data!A1310,'Reuters data'!$M$3:$N$1048576,2)</f>
        <v>78.069848834611662</v>
      </c>
      <c r="E1310">
        <f>+VLOOKUP(A1310,'Reuters data'!$E$3:$G$1048576,3,TRUE)</f>
        <v>108.99330275229354</v>
      </c>
      <c r="F1310" s="2">
        <f>+VLOOKUP(A1310,'Reuters data'!$Q$4:$R$1048576,2,TRUE)</f>
        <v>75.849999999999994</v>
      </c>
      <c r="G1310">
        <f>+VLOOKUP(A1310,'Reuters data'!$U$4:$V$1048576,2,TRUE)</f>
        <v>6.26</v>
      </c>
      <c r="H1310">
        <f>+VLOOKUP(A1310,'Reuters data'!$Y$4:$Z$1048576,2,TRUE)</f>
        <v>16.2</v>
      </c>
    </row>
    <row r="1311" spans="1:8" x14ac:dyDescent="0.3">
      <c r="A1311" s="1">
        <f>+'Reuters data'!B1312</f>
        <v>41853</v>
      </c>
      <c r="B1311" s="3">
        <f t="shared" si="20"/>
        <v>8</v>
      </c>
      <c r="C1311">
        <f>+'Reuters data'!C1312</f>
        <v>81.010000000000005</v>
      </c>
      <c r="D1311">
        <f>+VLOOKUP(A1311,'Reuters data'!$E$3:$F$1048576,2,TRUE)/VLOOKUP(Train_Data!A1311,'Reuters data'!$M$3:$N$1048576,2)</f>
        <v>78.069848834611662</v>
      </c>
      <c r="E1311">
        <f>+VLOOKUP(A1311,'Reuters data'!$E$3:$G$1048576,3,TRUE)</f>
        <v>108.99330275229354</v>
      </c>
      <c r="F1311" s="2">
        <f>+VLOOKUP(A1311,'Reuters data'!$Q$4:$R$1048576,2,TRUE)</f>
        <v>75.849999999999994</v>
      </c>
      <c r="G1311">
        <f>+VLOOKUP(A1311,'Reuters data'!$U$4:$V$1048576,2,TRUE)</f>
        <v>6.26</v>
      </c>
      <c r="H1311">
        <f>+VLOOKUP(A1311,'Reuters data'!$Y$4:$Z$1048576,2,TRUE)</f>
        <v>16.2</v>
      </c>
    </row>
    <row r="1312" spans="1:8" x14ac:dyDescent="0.3">
      <c r="A1312" s="1">
        <f>+'Reuters data'!B1313</f>
        <v>41854</v>
      </c>
      <c r="B1312" s="3">
        <f t="shared" si="20"/>
        <v>8</v>
      </c>
      <c r="C1312">
        <f>+'Reuters data'!C1313</f>
        <v>81.39</v>
      </c>
      <c r="D1312">
        <f>+VLOOKUP(A1312,'Reuters data'!$E$3:$F$1048576,2,TRUE)/VLOOKUP(Train_Data!A1312,'Reuters data'!$M$3:$N$1048576,2)</f>
        <v>78.069848834611662</v>
      </c>
      <c r="E1312">
        <f>+VLOOKUP(A1312,'Reuters data'!$E$3:$G$1048576,3,TRUE)</f>
        <v>108.99330275229354</v>
      </c>
      <c r="F1312" s="2">
        <f>+VLOOKUP(A1312,'Reuters data'!$Q$4:$R$1048576,2,TRUE)</f>
        <v>75.849999999999994</v>
      </c>
      <c r="G1312">
        <f>+VLOOKUP(A1312,'Reuters data'!$U$4:$V$1048576,2,TRUE)</f>
        <v>6.26</v>
      </c>
      <c r="H1312">
        <f>+VLOOKUP(A1312,'Reuters data'!$Y$4:$Z$1048576,2,TRUE)</f>
        <v>16.2</v>
      </c>
    </row>
    <row r="1313" spans="1:8" x14ac:dyDescent="0.3">
      <c r="A1313" s="1">
        <f>+'Reuters data'!B1314</f>
        <v>41855</v>
      </c>
      <c r="B1313" s="3">
        <f t="shared" si="20"/>
        <v>8</v>
      </c>
      <c r="C1313">
        <f>+'Reuters data'!C1314</f>
        <v>81.69</v>
      </c>
      <c r="D1313">
        <f>+VLOOKUP(A1313,'Reuters data'!$E$3:$F$1048576,2,TRUE)/VLOOKUP(Train_Data!A1313,'Reuters data'!$M$3:$N$1048576,2)</f>
        <v>78.541092318009078</v>
      </c>
      <c r="E1313">
        <f>+VLOOKUP(A1313,'Reuters data'!$E$3:$G$1048576,3,TRUE)</f>
        <v>108.9401834862385</v>
      </c>
      <c r="F1313" s="2">
        <f>+VLOOKUP(A1313,'Reuters data'!$Q$4:$R$1048576,2,TRUE)</f>
        <v>76.349999999999994</v>
      </c>
      <c r="G1313">
        <f>+VLOOKUP(A1313,'Reuters data'!$U$4:$V$1048576,2,TRUE)</f>
        <v>6.22</v>
      </c>
      <c r="H1313">
        <f>+VLOOKUP(A1313,'Reuters data'!$Y$4:$Z$1048576,2,TRUE)</f>
        <v>16.399999999999999</v>
      </c>
    </row>
    <row r="1314" spans="1:8" x14ac:dyDescent="0.3">
      <c r="A1314" s="1">
        <f>+'Reuters data'!B1315</f>
        <v>41856</v>
      </c>
      <c r="B1314" s="3">
        <f t="shared" si="20"/>
        <v>8</v>
      </c>
      <c r="C1314">
        <f>+'Reuters data'!C1315</f>
        <v>81.99</v>
      </c>
      <c r="D1314">
        <f>+VLOOKUP(A1314,'Reuters data'!$E$3:$F$1048576,2,TRUE)/VLOOKUP(Train_Data!A1314,'Reuters data'!$M$3:$N$1048576,2)</f>
        <v>78.213084112149531</v>
      </c>
      <c r="E1314">
        <f>+VLOOKUP(A1314,'Reuters data'!$E$3:$G$1048576,3,TRUE)</f>
        <v>108.89715596330272</v>
      </c>
      <c r="F1314" s="2">
        <f>+VLOOKUP(A1314,'Reuters data'!$Q$4:$R$1048576,2,TRUE)</f>
        <v>76.8</v>
      </c>
      <c r="G1314">
        <f>+VLOOKUP(A1314,'Reuters data'!$U$4:$V$1048576,2,TRUE)</f>
        <v>6.18</v>
      </c>
      <c r="H1314">
        <f>+VLOOKUP(A1314,'Reuters data'!$Y$4:$Z$1048576,2,TRUE)</f>
        <v>16.600000000000001</v>
      </c>
    </row>
    <row r="1315" spans="1:8" x14ac:dyDescent="0.3">
      <c r="A1315" s="1">
        <f>+'Reuters data'!B1316</f>
        <v>41857</v>
      </c>
      <c r="B1315" s="3">
        <f t="shared" si="20"/>
        <v>8</v>
      </c>
      <c r="C1315">
        <f>+'Reuters data'!C1316</f>
        <v>82.3</v>
      </c>
      <c r="D1315">
        <f>+VLOOKUP(A1315,'Reuters data'!$E$3:$F$1048576,2,TRUE)/VLOOKUP(Train_Data!A1315,'Reuters data'!$M$3:$N$1048576,2)</f>
        <v>78.163067035348632</v>
      </c>
      <c r="E1315">
        <f>+VLOOKUP(A1315,'Reuters data'!$E$3:$G$1048576,3,TRUE)</f>
        <v>108.8680733944954</v>
      </c>
      <c r="F1315" s="2">
        <f>+VLOOKUP(A1315,'Reuters data'!$Q$4:$R$1048576,2,TRUE)</f>
        <v>77</v>
      </c>
      <c r="G1315">
        <f>+VLOOKUP(A1315,'Reuters data'!$U$4:$V$1048576,2,TRUE)</f>
        <v>6.19</v>
      </c>
      <c r="H1315">
        <f>+VLOOKUP(A1315,'Reuters data'!$Y$4:$Z$1048576,2,TRUE)</f>
        <v>16.3</v>
      </c>
    </row>
    <row r="1316" spans="1:8" x14ac:dyDescent="0.3">
      <c r="A1316" s="1">
        <f>+'Reuters data'!B1317</f>
        <v>41858</v>
      </c>
      <c r="B1316" s="3">
        <f t="shared" si="20"/>
        <v>8</v>
      </c>
      <c r="C1316">
        <f>+'Reuters data'!C1317</f>
        <v>82.63</v>
      </c>
      <c r="D1316">
        <f>+VLOOKUP(A1316,'Reuters data'!$E$3:$F$1048576,2,TRUE)/VLOOKUP(Train_Data!A1316,'Reuters data'!$M$3:$N$1048576,2)</f>
        <v>78.910342763059418</v>
      </c>
      <c r="E1316">
        <f>+VLOOKUP(A1316,'Reuters data'!$E$3:$G$1048576,3,TRUE)</f>
        <v>108.84366972477063</v>
      </c>
      <c r="F1316" s="2">
        <f>+VLOOKUP(A1316,'Reuters data'!$Q$4:$R$1048576,2,TRUE)</f>
        <v>77.25</v>
      </c>
      <c r="G1316">
        <f>+VLOOKUP(A1316,'Reuters data'!$U$4:$V$1048576,2,TRUE)</f>
        <v>5.93</v>
      </c>
      <c r="H1316">
        <f>+VLOOKUP(A1316,'Reuters data'!$Y$4:$Z$1048576,2,TRUE)</f>
        <v>16.350000000000001</v>
      </c>
    </row>
    <row r="1317" spans="1:8" x14ac:dyDescent="0.3">
      <c r="A1317" s="1">
        <f>+'Reuters data'!B1318</f>
        <v>41859</v>
      </c>
      <c r="B1317" s="3">
        <f t="shared" si="20"/>
        <v>8</v>
      </c>
      <c r="C1317">
        <f>+'Reuters data'!C1318</f>
        <v>82.95</v>
      </c>
      <c r="D1317">
        <f>+VLOOKUP(A1317,'Reuters data'!$E$3:$F$1048576,2,TRUE)/VLOOKUP(Train_Data!A1317,'Reuters data'!$M$3:$N$1048576,2)</f>
        <v>78.314690529455632</v>
      </c>
      <c r="E1317">
        <f>+VLOOKUP(A1317,'Reuters data'!$E$3:$G$1048576,3,TRUE)</f>
        <v>108.80715596330275</v>
      </c>
      <c r="F1317" s="2">
        <f>+VLOOKUP(A1317,'Reuters data'!$Q$4:$R$1048576,2,TRUE)</f>
        <v>77.8</v>
      </c>
      <c r="G1317">
        <f>+VLOOKUP(A1317,'Reuters data'!$U$4:$V$1048576,2,TRUE)</f>
        <v>5.96</v>
      </c>
      <c r="H1317">
        <f>+VLOOKUP(A1317,'Reuters data'!$Y$4:$Z$1048576,2,TRUE)</f>
        <v>16.899999999999999</v>
      </c>
    </row>
    <row r="1318" spans="1:8" x14ac:dyDescent="0.3">
      <c r="A1318" s="1">
        <f>+'Reuters data'!B1319</f>
        <v>41860</v>
      </c>
      <c r="B1318" s="3">
        <f t="shared" si="20"/>
        <v>8</v>
      </c>
      <c r="C1318">
        <f>+'Reuters data'!C1319</f>
        <v>83.31</v>
      </c>
      <c r="D1318">
        <f>+VLOOKUP(A1318,'Reuters data'!$E$3:$F$1048576,2,TRUE)/VLOOKUP(Train_Data!A1318,'Reuters data'!$M$3:$N$1048576,2)</f>
        <v>78.314690529455632</v>
      </c>
      <c r="E1318">
        <f>+VLOOKUP(A1318,'Reuters data'!$E$3:$G$1048576,3,TRUE)</f>
        <v>108.80715596330275</v>
      </c>
      <c r="F1318" s="2">
        <f>+VLOOKUP(A1318,'Reuters data'!$Q$4:$R$1048576,2,TRUE)</f>
        <v>77.8</v>
      </c>
      <c r="G1318">
        <f>+VLOOKUP(A1318,'Reuters data'!$U$4:$V$1048576,2,TRUE)</f>
        <v>5.96</v>
      </c>
      <c r="H1318">
        <f>+VLOOKUP(A1318,'Reuters data'!$Y$4:$Z$1048576,2,TRUE)</f>
        <v>16.899999999999999</v>
      </c>
    </row>
    <row r="1319" spans="1:8" x14ac:dyDescent="0.3">
      <c r="A1319" s="1">
        <f>+'Reuters data'!B1320</f>
        <v>41861</v>
      </c>
      <c r="B1319" s="3">
        <f t="shared" si="20"/>
        <v>8</v>
      </c>
      <c r="C1319">
        <f>+'Reuters data'!C1320</f>
        <v>83.67</v>
      </c>
      <c r="D1319">
        <f>+VLOOKUP(A1319,'Reuters data'!$E$3:$F$1048576,2,TRUE)/VLOOKUP(Train_Data!A1319,'Reuters data'!$M$3:$N$1048576,2)</f>
        <v>78.314690529455632</v>
      </c>
      <c r="E1319">
        <f>+VLOOKUP(A1319,'Reuters data'!$E$3:$G$1048576,3,TRUE)</f>
        <v>108.80715596330275</v>
      </c>
      <c r="F1319" s="2">
        <f>+VLOOKUP(A1319,'Reuters data'!$Q$4:$R$1048576,2,TRUE)</f>
        <v>77.8</v>
      </c>
      <c r="G1319">
        <f>+VLOOKUP(A1319,'Reuters data'!$U$4:$V$1048576,2,TRUE)</f>
        <v>5.96</v>
      </c>
      <c r="H1319">
        <f>+VLOOKUP(A1319,'Reuters data'!$Y$4:$Z$1048576,2,TRUE)</f>
        <v>16.899999999999999</v>
      </c>
    </row>
    <row r="1320" spans="1:8" x14ac:dyDescent="0.3">
      <c r="A1320" s="1">
        <f>+'Reuters data'!B1321</f>
        <v>41862</v>
      </c>
      <c r="B1320" s="3">
        <f t="shared" si="20"/>
        <v>8</v>
      </c>
      <c r="C1320">
        <f>+'Reuters data'!C1321</f>
        <v>83.99</v>
      </c>
      <c r="D1320">
        <f>+VLOOKUP(A1320,'Reuters data'!$E$3:$F$1048576,2,TRUE)/VLOOKUP(Train_Data!A1320,'Reuters data'!$M$3:$N$1048576,2)</f>
        <v>78.206948076204711</v>
      </c>
      <c r="E1320">
        <f>+VLOOKUP(A1320,'Reuters data'!$E$3:$G$1048576,3,TRUE)</f>
        <v>108.77596330275232</v>
      </c>
      <c r="F1320" s="2">
        <f>+VLOOKUP(A1320,'Reuters data'!$Q$4:$R$1048576,2,TRUE)</f>
        <v>77.599999999999994</v>
      </c>
      <c r="G1320">
        <f>+VLOOKUP(A1320,'Reuters data'!$U$4:$V$1048576,2,TRUE)</f>
        <v>6.11</v>
      </c>
      <c r="H1320">
        <f>+VLOOKUP(A1320,'Reuters data'!$Y$4:$Z$1048576,2,TRUE)</f>
        <v>16.23</v>
      </c>
    </row>
    <row r="1321" spans="1:8" x14ac:dyDescent="0.3">
      <c r="A1321" s="1">
        <f>+'Reuters data'!B1322</f>
        <v>41863</v>
      </c>
      <c r="B1321" s="3">
        <f t="shared" si="20"/>
        <v>8</v>
      </c>
      <c r="C1321">
        <f>+'Reuters data'!C1322</f>
        <v>84.32</v>
      </c>
      <c r="D1321">
        <f>+VLOOKUP(A1321,'Reuters data'!$E$3:$F$1048576,2,TRUE)/VLOOKUP(Train_Data!A1321,'Reuters data'!$M$3:$N$1048576,2)</f>
        <v>77.058867529358963</v>
      </c>
      <c r="E1321">
        <f>+VLOOKUP(A1321,'Reuters data'!$E$3:$G$1048576,3,TRUE)</f>
        <v>108.72522935779817</v>
      </c>
      <c r="F1321" s="2">
        <f>+VLOOKUP(A1321,'Reuters data'!$Q$4:$R$1048576,2,TRUE)</f>
        <v>77.75</v>
      </c>
      <c r="G1321">
        <f>+VLOOKUP(A1321,'Reuters data'!$U$4:$V$1048576,2,TRUE)</f>
        <v>6.09</v>
      </c>
      <c r="H1321">
        <f>+VLOOKUP(A1321,'Reuters data'!$Y$4:$Z$1048576,2,TRUE)</f>
        <v>16.3</v>
      </c>
    </row>
    <row r="1322" spans="1:8" x14ac:dyDescent="0.3">
      <c r="A1322" s="1">
        <f>+'Reuters data'!B1323</f>
        <v>41864</v>
      </c>
      <c r="B1322" s="3">
        <f t="shared" si="20"/>
        <v>8</v>
      </c>
      <c r="C1322">
        <f>+'Reuters data'!C1323</f>
        <v>84.61</v>
      </c>
      <c r="D1322">
        <f>+VLOOKUP(A1322,'Reuters data'!$E$3:$F$1048576,2,TRUE)/VLOOKUP(Train_Data!A1322,'Reuters data'!$M$3:$N$1048576,2)</f>
        <v>78.030529781502537</v>
      </c>
      <c r="E1322">
        <f>+VLOOKUP(A1322,'Reuters data'!$E$3:$G$1048576,3,TRUE)</f>
        <v>108.69091743119267</v>
      </c>
      <c r="F1322" s="2">
        <f>+VLOOKUP(A1322,'Reuters data'!$Q$4:$R$1048576,2,TRUE)</f>
        <v>77.88</v>
      </c>
      <c r="G1322">
        <f>+VLOOKUP(A1322,'Reuters data'!$U$4:$V$1048576,2,TRUE)</f>
        <v>6.21</v>
      </c>
      <c r="H1322">
        <f>+VLOOKUP(A1322,'Reuters data'!$Y$4:$Z$1048576,2,TRUE)</f>
        <v>17.3</v>
      </c>
    </row>
    <row r="1323" spans="1:8" x14ac:dyDescent="0.3">
      <c r="A1323" s="1">
        <f>+'Reuters data'!B1324</f>
        <v>41865</v>
      </c>
      <c r="B1323" s="3">
        <f t="shared" si="20"/>
        <v>8</v>
      </c>
      <c r="C1323">
        <f>+'Reuters data'!C1324</f>
        <v>84.88</v>
      </c>
      <c r="D1323">
        <f>+VLOOKUP(A1323,'Reuters data'!$E$3:$F$1048576,2,TRUE)/VLOOKUP(Train_Data!A1323,'Reuters data'!$M$3:$N$1048576,2)</f>
        <v>76.343361772189795</v>
      </c>
      <c r="E1323">
        <f>+VLOOKUP(A1323,'Reuters data'!$E$3:$G$1048576,3,TRUE)</f>
        <v>108.64155963302754</v>
      </c>
      <c r="F1323" s="2">
        <f>+VLOOKUP(A1323,'Reuters data'!$Q$4:$R$1048576,2,TRUE)</f>
        <v>77.25</v>
      </c>
      <c r="G1323">
        <f>+VLOOKUP(A1323,'Reuters data'!$U$4:$V$1048576,2,TRUE)</f>
        <v>6.21</v>
      </c>
      <c r="H1323">
        <f>+VLOOKUP(A1323,'Reuters data'!$Y$4:$Z$1048576,2,TRUE)</f>
        <v>17.5</v>
      </c>
    </row>
    <row r="1324" spans="1:8" x14ac:dyDescent="0.3">
      <c r="A1324" s="1">
        <f>+'Reuters data'!B1325</f>
        <v>41866</v>
      </c>
      <c r="B1324" s="3">
        <f t="shared" si="20"/>
        <v>8</v>
      </c>
      <c r="C1324">
        <f>+'Reuters data'!C1325</f>
        <v>85.17</v>
      </c>
      <c r="D1324">
        <f>+VLOOKUP(A1324,'Reuters data'!$E$3:$F$1048576,2,TRUE)/VLOOKUP(Train_Data!A1324,'Reuters data'!$M$3:$N$1048576,2)</f>
        <v>77.272727272727266</v>
      </c>
      <c r="E1324">
        <f>+VLOOKUP(A1324,'Reuters data'!$E$3:$G$1048576,3,TRUE)</f>
        <v>108.59532110091746</v>
      </c>
      <c r="F1324" s="2">
        <f>+VLOOKUP(A1324,'Reuters data'!$Q$4:$R$1048576,2,TRUE)</f>
        <v>77.099999999999994</v>
      </c>
      <c r="G1324">
        <f>+VLOOKUP(A1324,'Reuters data'!$U$4:$V$1048576,2,TRUE)</f>
        <v>6.36</v>
      </c>
      <c r="H1324">
        <f>+VLOOKUP(A1324,'Reuters data'!$Y$4:$Z$1048576,2,TRUE)</f>
        <v>18.850000000000001</v>
      </c>
    </row>
    <row r="1325" spans="1:8" x14ac:dyDescent="0.3">
      <c r="A1325" s="1">
        <f>+'Reuters data'!B1326</f>
        <v>41867</v>
      </c>
      <c r="B1325" s="3">
        <f t="shared" si="20"/>
        <v>8</v>
      </c>
      <c r="C1325">
        <f>+'Reuters data'!C1326</f>
        <v>85.47</v>
      </c>
      <c r="D1325">
        <f>+VLOOKUP(A1325,'Reuters data'!$E$3:$F$1048576,2,TRUE)/VLOOKUP(Train_Data!A1325,'Reuters data'!$M$3:$N$1048576,2)</f>
        <v>77.272727272727266</v>
      </c>
      <c r="E1325">
        <f>+VLOOKUP(A1325,'Reuters data'!$E$3:$G$1048576,3,TRUE)</f>
        <v>108.59532110091746</v>
      </c>
      <c r="F1325" s="2">
        <f>+VLOOKUP(A1325,'Reuters data'!$Q$4:$R$1048576,2,TRUE)</f>
        <v>77.099999999999994</v>
      </c>
      <c r="G1325">
        <f>+VLOOKUP(A1325,'Reuters data'!$U$4:$V$1048576,2,TRUE)</f>
        <v>6.36</v>
      </c>
      <c r="H1325">
        <f>+VLOOKUP(A1325,'Reuters data'!$Y$4:$Z$1048576,2,TRUE)</f>
        <v>18.850000000000001</v>
      </c>
    </row>
    <row r="1326" spans="1:8" x14ac:dyDescent="0.3">
      <c r="A1326" s="1">
        <f>+'Reuters data'!B1327</f>
        <v>41868</v>
      </c>
      <c r="B1326" s="3">
        <f t="shared" si="20"/>
        <v>8</v>
      </c>
      <c r="C1326">
        <f>+'Reuters data'!C1327</f>
        <v>85.75</v>
      </c>
      <c r="D1326">
        <f>+VLOOKUP(A1326,'Reuters data'!$E$3:$F$1048576,2,TRUE)/VLOOKUP(Train_Data!A1326,'Reuters data'!$M$3:$N$1048576,2)</f>
        <v>77.272727272727266</v>
      </c>
      <c r="E1326">
        <f>+VLOOKUP(A1326,'Reuters data'!$E$3:$G$1048576,3,TRUE)</f>
        <v>108.59532110091746</v>
      </c>
      <c r="F1326" s="2">
        <f>+VLOOKUP(A1326,'Reuters data'!$Q$4:$R$1048576,2,TRUE)</f>
        <v>77.099999999999994</v>
      </c>
      <c r="G1326">
        <f>+VLOOKUP(A1326,'Reuters data'!$U$4:$V$1048576,2,TRUE)</f>
        <v>6.36</v>
      </c>
      <c r="H1326">
        <f>+VLOOKUP(A1326,'Reuters data'!$Y$4:$Z$1048576,2,TRUE)</f>
        <v>18.850000000000001</v>
      </c>
    </row>
    <row r="1327" spans="1:8" x14ac:dyDescent="0.3">
      <c r="A1327" s="1">
        <f>+'Reuters data'!B1328</f>
        <v>41869</v>
      </c>
      <c r="B1327" s="3">
        <f t="shared" si="20"/>
        <v>8</v>
      </c>
      <c r="C1327">
        <f>+'Reuters data'!C1328</f>
        <v>85.99</v>
      </c>
      <c r="D1327">
        <f>+VLOOKUP(A1327,'Reuters data'!$E$3:$F$1048576,2,TRUE)/VLOOKUP(Train_Data!A1327,'Reuters data'!$M$3:$N$1048576,2)</f>
        <v>76.036521478820532</v>
      </c>
      <c r="E1327">
        <f>+VLOOKUP(A1327,'Reuters data'!$E$3:$G$1048576,3,TRUE)</f>
        <v>108.552752293578</v>
      </c>
      <c r="F1327" s="2">
        <f>+VLOOKUP(A1327,'Reuters data'!$Q$4:$R$1048576,2,TRUE)</f>
        <v>76.75</v>
      </c>
      <c r="G1327">
        <f>+VLOOKUP(A1327,'Reuters data'!$U$4:$V$1048576,2,TRUE)</f>
        <v>6.32</v>
      </c>
      <c r="H1327">
        <f>+VLOOKUP(A1327,'Reuters data'!$Y$4:$Z$1048576,2,TRUE)</f>
        <v>18</v>
      </c>
    </row>
    <row r="1328" spans="1:8" x14ac:dyDescent="0.3">
      <c r="A1328" s="1">
        <f>+'Reuters data'!B1329</f>
        <v>41870</v>
      </c>
      <c r="B1328" s="3">
        <f t="shared" si="20"/>
        <v>8</v>
      </c>
      <c r="C1328">
        <f>+'Reuters data'!C1329</f>
        <v>86.2</v>
      </c>
      <c r="D1328">
        <f>+VLOOKUP(A1328,'Reuters data'!$E$3:$F$1048576,2,TRUE)/VLOOKUP(Train_Data!A1328,'Reuters data'!$M$3:$N$1048576,2)</f>
        <v>76.251970868683827</v>
      </c>
      <c r="E1328">
        <f>+VLOOKUP(A1328,'Reuters data'!$E$3:$G$1048576,3,TRUE)</f>
        <v>108.50477064220186</v>
      </c>
      <c r="F1328" s="2">
        <f>+VLOOKUP(A1328,'Reuters data'!$Q$4:$R$1048576,2,TRUE)</f>
        <v>76.400000000000006</v>
      </c>
      <c r="G1328">
        <f>+VLOOKUP(A1328,'Reuters data'!$U$4:$V$1048576,2,TRUE)</f>
        <v>6.43</v>
      </c>
      <c r="H1328">
        <f>+VLOOKUP(A1328,'Reuters data'!$Y$4:$Z$1048576,2,TRUE)</f>
        <v>17.899999999999999</v>
      </c>
    </row>
    <row r="1329" spans="1:8" x14ac:dyDescent="0.3">
      <c r="A1329" s="1">
        <f>+'Reuters data'!B1330</f>
        <v>41871</v>
      </c>
      <c r="B1329" s="3">
        <f t="shared" si="20"/>
        <v>8</v>
      </c>
      <c r="C1329">
        <f>+'Reuters data'!C1330</f>
        <v>86.39</v>
      </c>
      <c r="D1329">
        <f>+VLOOKUP(A1329,'Reuters data'!$E$3:$F$1048576,2,TRUE)/VLOOKUP(Train_Data!A1329,'Reuters data'!$M$3:$N$1048576,2)</f>
        <v>77.145874189168794</v>
      </c>
      <c r="E1329">
        <f>+VLOOKUP(A1329,'Reuters data'!$E$3:$G$1048576,3,TRUE)</f>
        <v>108.47201834862388</v>
      </c>
      <c r="F1329" s="2">
        <f>+VLOOKUP(A1329,'Reuters data'!$Q$4:$R$1048576,2,TRUE)</f>
        <v>76.400000000000006</v>
      </c>
      <c r="G1329">
        <f>+VLOOKUP(A1329,'Reuters data'!$U$4:$V$1048576,2,TRUE)</f>
        <v>6.41</v>
      </c>
      <c r="H1329">
        <f>+VLOOKUP(A1329,'Reuters data'!$Y$4:$Z$1048576,2,TRUE)</f>
        <v>17.649999999999999</v>
      </c>
    </row>
    <row r="1330" spans="1:8" x14ac:dyDescent="0.3">
      <c r="A1330" s="1">
        <f>+'Reuters data'!B1331</f>
        <v>41872</v>
      </c>
      <c r="B1330" s="3">
        <f t="shared" si="20"/>
        <v>8</v>
      </c>
      <c r="C1330">
        <f>+'Reuters data'!C1331</f>
        <v>86.61</v>
      </c>
      <c r="D1330">
        <f>+VLOOKUP(A1330,'Reuters data'!$E$3:$F$1048576,2,TRUE)/VLOOKUP(Train_Data!A1330,'Reuters data'!$M$3:$N$1048576,2)</f>
        <v>77.275807544612604</v>
      </c>
      <c r="E1330">
        <f>+VLOOKUP(A1330,'Reuters data'!$E$3:$G$1048576,3,TRUE)</f>
        <v>108.43697247706423</v>
      </c>
      <c r="F1330" s="2">
        <f>+VLOOKUP(A1330,'Reuters data'!$Q$4:$R$1048576,2,TRUE)</f>
        <v>77</v>
      </c>
      <c r="G1330">
        <f>+VLOOKUP(A1330,'Reuters data'!$U$4:$V$1048576,2,TRUE)</f>
        <v>6.34</v>
      </c>
      <c r="H1330">
        <f>+VLOOKUP(A1330,'Reuters data'!$Y$4:$Z$1048576,2,TRUE)</f>
        <v>17.38</v>
      </c>
    </row>
    <row r="1331" spans="1:8" x14ac:dyDescent="0.3">
      <c r="A1331" s="1">
        <f>+'Reuters data'!B1332</f>
        <v>41873</v>
      </c>
      <c r="B1331" s="3">
        <f t="shared" si="20"/>
        <v>8</v>
      </c>
      <c r="C1331">
        <f>+'Reuters data'!C1332</f>
        <v>86.84</v>
      </c>
      <c r="D1331">
        <f>+VLOOKUP(A1331,'Reuters data'!$E$3:$F$1048576,2,TRUE)/VLOOKUP(Train_Data!A1331,'Reuters data'!$M$3:$N$1048576,2)</f>
        <v>77.246639480441019</v>
      </c>
      <c r="E1331">
        <f>+VLOOKUP(A1331,'Reuters data'!$E$3:$G$1048576,3,TRUE)</f>
        <v>108.39449541284407</v>
      </c>
      <c r="F1331" s="2">
        <f>+VLOOKUP(A1331,'Reuters data'!$Q$4:$R$1048576,2,TRUE)</f>
        <v>77.55</v>
      </c>
      <c r="G1331">
        <f>+VLOOKUP(A1331,'Reuters data'!$U$4:$V$1048576,2,TRUE)</f>
        <v>6.35</v>
      </c>
      <c r="H1331">
        <f>+VLOOKUP(A1331,'Reuters data'!$Y$4:$Z$1048576,2,TRUE)</f>
        <v>18.25</v>
      </c>
    </row>
    <row r="1332" spans="1:8" x14ac:dyDescent="0.3">
      <c r="A1332" s="1">
        <f>+'Reuters data'!B1333</f>
        <v>41874</v>
      </c>
      <c r="B1332" s="3">
        <f t="shared" si="20"/>
        <v>8</v>
      </c>
      <c r="C1332">
        <f>+'Reuters data'!C1333</f>
        <v>87.09</v>
      </c>
      <c r="D1332">
        <f>+VLOOKUP(A1332,'Reuters data'!$E$3:$F$1048576,2,TRUE)/VLOOKUP(Train_Data!A1332,'Reuters data'!$M$3:$N$1048576,2)</f>
        <v>77.246639480441019</v>
      </c>
      <c r="E1332">
        <f>+VLOOKUP(A1332,'Reuters data'!$E$3:$G$1048576,3,TRUE)</f>
        <v>108.39449541284407</v>
      </c>
      <c r="F1332" s="2">
        <f>+VLOOKUP(A1332,'Reuters data'!$Q$4:$R$1048576,2,TRUE)</f>
        <v>77.55</v>
      </c>
      <c r="G1332">
        <f>+VLOOKUP(A1332,'Reuters data'!$U$4:$V$1048576,2,TRUE)</f>
        <v>6.35</v>
      </c>
      <c r="H1332">
        <f>+VLOOKUP(A1332,'Reuters data'!$Y$4:$Z$1048576,2,TRUE)</f>
        <v>18.25</v>
      </c>
    </row>
    <row r="1333" spans="1:8" x14ac:dyDescent="0.3">
      <c r="A1333" s="1">
        <f>+'Reuters data'!B1334</f>
        <v>41875</v>
      </c>
      <c r="B1333" s="3">
        <f t="shared" si="20"/>
        <v>8</v>
      </c>
      <c r="C1333">
        <f>+'Reuters data'!C1334</f>
        <v>87.34</v>
      </c>
      <c r="D1333">
        <f>+VLOOKUP(A1333,'Reuters data'!$E$3:$F$1048576,2,TRUE)/VLOOKUP(Train_Data!A1333,'Reuters data'!$M$3:$N$1048576,2)</f>
        <v>77.246639480441019</v>
      </c>
      <c r="E1333">
        <f>+VLOOKUP(A1333,'Reuters data'!$E$3:$G$1048576,3,TRUE)</f>
        <v>108.39449541284407</v>
      </c>
      <c r="F1333" s="2">
        <f>+VLOOKUP(A1333,'Reuters data'!$Q$4:$R$1048576,2,TRUE)</f>
        <v>77.55</v>
      </c>
      <c r="G1333">
        <f>+VLOOKUP(A1333,'Reuters data'!$U$4:$V$1048576,2,TRUE)</f>
        <v>6.35</v>
      </c>
      <c r="H1333">
        <f>+VLOOKUP(A1333,'Reuters data'!$Y$4:$Z$1048576,2,TRUE)</f>
        <v>18.25</v>
      </c>
    </row>
    <row r="1334" spans="1:8" x14ac:dyDescent="0.3">
      <c r="A1334" s="1">
        <f>+'Reuters data'!B1335</f>
        <v>41876</v>
      </c>
      <c r="B1334" s="3">
        <f t="shared" si="20"/>
        <v>8</v>
      </c>
      <c r="C1334">
        <f>+'Reuters data'!C1335</f>
        <v>87.51</v>
      </c>
      <c r="D1334">
        <f>+VLOOKUP(A1334,'Reuters data'!$E$3:$F$1048576,2,TRUE)/VLOOKUP(Train_Data!A1334,'Reuters data'!$M$3:$N$1048576,2)</f>
        <v>77.818209385186876</v>
      </c>
      <c r="E1334">
        <f>+VLOOKUP(A1334,'Reuters data'!$E$3:$G$1048576,3,TRUE)</f>
        <v>108.3563302752294</v>
      </c>
      <c r="F1334" s="2">
        <f>+VLOOKUP(A1334,'Reuters data'!$Q$4:$R$1048576,2,TRUE)</f>
        <v>77.38</v>
      </c>
      <c r="G1334">
        <f>+VLOOKUP(A1334,'Reuters data'!$U$4:$V$1048576,2,TRUE)</f>
        <v>6.32</v>
      </c>
      <c r="H1334">
        <f>+VLOOKUP(A1334,'Reuters data'!$Y$4:$Z$1048576,2,TRUE)</f>
        <v>17.95</v>
      </c>
    </row>
    <row r="1335" spans="1:8" x14ac:dyDescent="0.3">
      <c r="A1335" s="1">
        <f>+'Reuters data'!B1336</f>
        <v>41877</v>
      </c>
      <c r="B1335" s="3">
        <f t="shared" si="20"/>
        <v>8</v>
      </c>
      <c r="C1335">
        <f>+'Reuters data'!C1336</f>
        <v>87.63</v>
      </c>
      <c r="D1335">
        <f>+VLOOKUP(A1335,'Reuters data'!$E$3:$F$1048576,2,TRUE)/VLOOKUP(Train_Data!A1335,'Reuters data'!$M$3:$N$1048576,2)</f>
        <v>77.846130477709423</v>
      </c>
      <c r="E1335">
        <f>+VLOOKUP(A1335,'Reuters data'!$E$3:$G$1048576,3,TRUE)</f>
        <v>108.31513761467892</v>
      </c>
      <c r="F1335" s="2">
        <f>+VLOOKUP(A1335,'Reuters data'!$Q$4:$R$1048576,2,TRUE)</f>
        <v>77.650000000000006</v>
      </c>
      <c r="G1335">
        <f>+VLOOKUP(A1335,'Reuters data'!$U$4:$V$1048576,2,TRUE)</f>
        <v>6.29</v>
      </c>
      <c r="H1335">
        <f>+VLOOKUP(A1335,'Reuters data'!$Y$4:$Z$1048576,2,TRUE)</f>
        <v>18.55</v>
      </c>
    </row>
    <row r="1336" spans="1:8" x14ac:dyDescent="0.3">
      <c r="A1336" s="1">
        <f>+'Reuters data'!B1337</f>
        <v>41878</v>
      </c>
      <c r="B1336" s="3">
        <f t="shared" si="20"/>
        <v>8</v>
      </c>
      <c r="C1336">
        <f>+'Reuters data'!C1337</f>
        <v>87.78</v>
      </c>
      <c r="D1336">
        <f>+VLOOKUP(A1336,'Reuters data'!$E$3:$F$1048576,2,TRUE)/VLOOKUP(Train_Data!A1336,'Reuters data'!$M$3:$N$1048576,2)</f>
        <v>77.865372953305041</v>
      </c>
      <c r="E1336">
        <f>+VLOOKUP(A1336,'Reuters data'!$E$3:$G$1048576,3,TRUE)</f>
        <v>108.27559633027523</v>
      </c>
      <c r="F1336" s="2">
        <f>+VLOOKUP(A1336,'Reuters data'!$Q$4:$R$1048576,2,TRUE)</f>
        <v>76.599999999999994</v>
      </c>
      <c r="G1336">
        <f>+VLOOKUP(A1336,'Reuters data'!$U$4:$V$1048576,2,TRUE)</f>
        <v>6.35</v>
      </c>
      <c r="H1336">
        <f>+VLOOKUP(A1336,'Reuters data'!$Y$4:$Z$1048576,2,TRUE)</f>
        <v>17.850000000000001</v>
      </c>
    </row>
    <row r="1337" spans="1:8" x14ac:dyDescent="0.3">
      <c r="A1337" s="1">
        <f>+'Reuters data'!B1338</f>
        <v>41879</v>
      </c>
      <c r="B1337" s="3">
        <f t="shared" si="20"/>
        <v>8</v>
      </c>
      <c r="C1337">
        <f>+'Reuters data'!C1338</f>
        <v>87.9</v>
      </c>
      <c r="D1337">
        <f>+VLOOKUP(A1337,'Reuters data'!$E$3:$F$1048576,2,TRUE)/VLOOKUP(Train_Data!A1337,'Reuters data'!$M$3:$N$1048576,2)</f>
        <v>77.727203762706708</v>
      </c>
      <c r="E1337">
        <f>+VLOOKUP(A1337,'Reuters data'!$E$3:$G$1048576,3,TRUE)</f>
        <v>108.22633027522936</v>
      </c>
      <c r="F1337" s="2">
        <f>+VLOOKUP(A1337,'Reuters data'!$Q$4:$R$1048576,2,TRUE)</f>
        <v>77.25</v>
      </c>
      <c r="G1337">
        <f>+VLOOKUP(A1337,'Reuters data'!$U$4:$V$1048576,2,TRUE)</f>
        <v>6.43</v>
      </c>
      <c r="H1337">
        <f>+VLOOKUP(A1337,'Reuters data'!$Y$4:$Z$1048576,2,TRUE)</f>
        <v>19.079999999999998</v>
      </c>
    </row>
    <row r="1338" spans="1:8" x14ac:dyDescent="0.3">
      <c r="A1338" s="1">
        <f>+'Reuters data'!B1339</f>
        <v>41880</v>
      </c>
      <c r="B1338" s="3">
        <f t="shared" si="20"/>
        <v>8</v>
      </c>
      <c r="C1338">
        <f>+'Reuters data'!C1339</f>
        <v>88.1</v>
      </c>
      <c r="D1338">
        <f>+VLOOKUP(A1338,'Reuters data'!$E$3:$F$1048576,2,TRUE)/VLOOKUP(Train_Data!A1338,'Reuters data'!$M$3:$N$1048576,2)</f>
        <v>78.579043557721604</v>
      </c>
      <c r="E1338">
        <f>+VLOOKUP(A1338,'Reuters data'!$E$3:$G$1048576,3,TRUE)</f>
        <v>108.18155963302755</v>
      </c>
      <c r="F1338" s="2">
        <f>+VLOOKUP(A1338,'Reuters data'!$Q$4:$R$1048576,2,TRUE)</f>
        <v>76.8</v>
      </c>
      <c r="G1338">
        <f>+VLOOKUP(A1338,'Reuters data'!$U$4:$V$1048576,2,TRUE)</f>
        <v>6.38</v>
      </c>
      <c r="H1338">
        <f>+VLOOKUP(A1338,'Reuters data'!$Y$4:$Z$1048576,2,TRUE)</f>
        <v>19.899999999999999</v>
      </c>
    </row>
    <row r="1339" spans="1:8" x14ac:dyDescent="0.3">
      <c r="A1339" s="1">
        <f>+'Reuters data'!B1340</f>
        <v>41881</v>
      </c>
      <c r="B1339" s="3">
        <f t="shared" si="20"/>
        <v>8</v>
      </c>
      <c r="C1339">
        <f>+'Reuters data'!C1340</f>
        <v>88.33</v>
      </c>
      <c r="D1339">
        <f>+VLOOKUP(A1339,'Reuters data'!$E$3:$F$1048576,2,TRUE)/VLOOKUP(Train_Data!A1339,'Reuters data'!$M$3:$N$1048576,2)</f>
        <v>78.579043557721604</v>
      </c>
      <c r="E1339">
        <f>+VLOOKUP(A1339,'Reuters data'!$E$3:$G$1048576,3,TRUE)</f>
        <v>108.18155963302755</v>
      </c>
      <c r="F1339" s="2">
        <f>+VLOOKUP(A1339,'Reuters data'!$Q$4:$R$1048576,2,TRUE)</f>
        <v>76.8</v>
      </c>
      <c r="G1339">
        <f>+VLOOKUP(A1339,'Reuters data'!$U$4:$V$1048576,2,TRUE)</f>
        <v>6.38</v>
      </c>
      <c r="H1339">
        <f>+VLOOKUP(A1339,'Reuters data'!$Y$4:$Z$1048576,2,TRUE)</f>
        <v>19.899999999999999</v>
      </c>
    </row>
    <row r="1340" spans="1:8" x14ac:dyDescent="0.3">
      <c r="A1340" s="1">
        <f>+'Reuters data'!B1341</f>
        <v>41882</v>
      </c>
      <c r="B1340" s="3">
        <f t="shared" si="20"/>
        <v>8</v>
      </c>
      <c r="C1340">
        <f>+'Reuters data'!C1341</f>
        <v>88.57</v>
      </c>
      <c r="D1340">
        <f>+VLOOKUP(A1340,'Reuters data'!$E$3:$F$1048576,2,TRUE)/VLOOKUP(Train_Data!A1340,'Reuters data'!$M$3:$N$1048576,2)</f>
        <v>78.579043557721604</v>
      </c>
      <c r="E1340">
        <f>+VLOOKUP(A1340,'Reuters data'!$E$3:$G$1048576,3,TRUE)</f>
        <v>108.18155963302755</v>
      </c>
      <c r="F1340" s="2">
        <f>+VLOOKUP(A1340,'Reuters data'!$Q$4:$R$1048576,2,TRUE)</f>
        <v>76.8</v>
      </c>
      <c r="G1340">
        <f>+VLOOKUP(A1340,'Reuters data'!$U$4:$V$1048576,2,TRUE)</f>
        <v>6.38</v>
      </c>
      <c r="H1340">
        <f>+VLOOKUP(A1340,'Reuters data'!$Y$4:$Z$1048576,2,TRUE)</f>
        <v>19.899999999999999</v>
      </c>
    </row>
    <row r="1341" spans="1:8" x14ac:dyDescent="0.3">
      <c r="A1341" s="1">
        <f>+'Reuters data'!B1342</f>
        <v>41883</v>
      </c>
      <c r="B1341" s="3">
        <f t="shared" si="20"/>
        <v>9</v>
      </c>
      <c r="C1341">
        <f>+'Reuters data'!C1342</f>
        <v>88.63</v>
      </c>
      <c r="D1341">
        <f>+VLOOKUP(A1341,'Reuters data'!$E$3:$F$1048576,2,TRUE)/VLOOKUP(Train_Data!A1341,'Reuters data'!$M$3:$N$1048576,2)</f>
        <v>78.304258398720208</v>
      </c>
      <c r="E1341">
        <f>+VLOOKUP(A1341,'Reuters data'!$E$3:$G$1048576,3,TRUE)</f>
        <v>108.1359633027523</v>
      </c>
      <c r="F1341" s="2">
        <f>+VLOOKUP(A1341,'Reuters data'!$Q$4:$R$1048576,2,TRUE)</f>
        <v>76.900000000000006</v>
      </c>
      <c r="G1341">
        <f>+VLOOKUP(A1341,'Reuters data'!$U$4:$V$1048576,2,TRUE)</f>
        <v>6.39</v>
      </c>
      <c r="H1341">
        <f>+VLOOKUP(A1341,'Reuters data'!$Y$4:$Z$1048576,2,TRUE)</f>
        <v>20.83</v>
      </c>
    </row>
    <row r="1342" spans="1:8" x14ac:dyDescent="0.3">
      <c r="A1342" s="1">
        <f>+'Reuters data'!B1343</f>
        <v>41884</v>
      </c>
      <c r="B1342" s="3">
        <f t="shared" si="20"/>
        <v>9</v>
      </c>
      <c r="C1342">
        <f>+'Reuters data'!C1343</f>
        <v>88.78</v>
      </c>
      <c r="D1342">
        <f>+VLOOKUP(A1342,'Reuters data'!$E$3:$F$1048576,2,TRUE)/VLOOKUP(Train_Data!A1342,'Reuters data'!$M$3:$N$1048576,2)</f>
        <v>76.414591424872441</v>
      </c>
      <c r="E1342">
        <f>+VLOOKUP(A1342,'Reuters data'!$E$3:$G$1048576,3,TRUE)</f>
        <v>108.08752293577984</v>
      </c>
      <c r="F1342" s="2">
        <f>+VLOOKUP(A1342,'Reuters data'!$Q$4:$R$1048576,2,TRUE)</f>
        <v>76.5</v>
      </c>
      <c r="G1342">
        <f>+VLOOKUP(A1342,'Reuters data'!$U$4:$V$1048576,2,TRUE)</f>
        <v>6.38</v>
      </c>
      <c r="H1342">
        <f>+VLOOKUP(A1342,'Reuters data'!$Y$4:$Z$1048576,2,TRUE)</f>
        <v>20.13</v>
      </c>
    </row>
    <row r="1343" spans="1:8" x14ac:dyDescent="0.3">
      <c r="A1343" s="1">
        <f>+'Reuters data'!B1344</f>
        <v>41885</v>
      </c>
      <c r="B1343" s="3">
        <f t="shared" si="20"/>
        <v>9</v>
      </c>
      <c r="C1343">
        <f>+'Reuters data'!C1344</f>
        <v>88.72</v>
      </c>
      <c r="D1343">
        <f>+VLOOKUP(A1343,'Reuters data'!$E$3:$F$1048576,2,TRUE)/VLOOKUP(Train_Data!A1343,'Reuters data'!$M$3:$N$1048576,2)</f>
        <v>78.152091254752847</v>
      </c>
      <c r="E1343">
        <f>+VLOOKUP(A1343,'Reuters data'!$E$3:$G$1048576,3,TRUE)</f>
        <v>108.0689908256881</v>
      </c>
      <c r="F1343" s="2">
        <f>+VLOOKUP(A1343,'Reuters data'!$Q$4:$R$1048576,2,TRUE)</f>
        <v>76.099999999999994</v>
      </c>
      <c r="G1343">
        <f>+VLOOKUP(A1343,'Reuters data'!$U$4:$V$1048576,2,TRUE)</f>
        <v>6.32</v>
      </c>
      <c r="H1343">
        <f>+VLOOKUP(A1343,'Reuters data'!$Y$4:$Z$1048576,2,TRUE)</f>
        <v>20.5</v>
      </c>
    </row>
    <row r="1344" spans="1:8" x14ac:dyDescent="0.3">
      <c r="A1344" s="1">
        <f>+'Reuters data'!B1345</f>
        <v>41886</v>
      </c>
      <c r="B1344" s="3">
        <f t="shared" si="20"/>
        <v>9</v>
      </c>
      <c r="C1344">
        <f>+'Reuters data'!C1345</f>
        <v>89.06</v>
      </c>
      <c r="D1344">
        <f>+VLOOKUP(A1344,'Reuters data'!$E$3:$F$1048576,2,TRUE)/VLOOKUP(Train_Data!A1344,'Reuters data'!$M$3:$N$1048576,2)</f>
        <v>78.669653893695923</v>
      </c>
      <c r="E1344">
        <f>+VLOOKUP(A1344,'Reuters data'!$E$3:$G$1048576,3,TRUE)</f>
        <v>108.02935779816518</v>
      </c>
      <c r="F1344" s="2">
        <f>+VLOOKUP(A1344,'Reuters data'!$Q$4:$R$1048576,2,TRUE)</f>
        <v>75.3</v>
      </c>
      <c r="G1344">
        <f>+VLOOKUP(A1344,'Reuters data'!$U$4:$V$1048576,2,TRUE)</f>
        <v>6.11</v>
      </c>
      <c r="H1344">
        <f>+VLOOKUP(A1344,'Reuters data'!$Y$4:$Z$1048576,2,TRUE)</f>
        <v>20.65</v>
      </c>
    </row>
    <row r="1345" spans="1:8" x14ac:dyDescent="0.3">
      <c r="A1345" s="1">
        <f>+'Reuters data'!B1346</f>
        <v>41887</v>
      </c>
      <c r="B1345" s="3">
        <f t="shared" si="20"/>
        <v>9</v>
      </c>
      <c r="C1345">
        <f>+'Reuters data'!C1346</f>
        <v>89.25</v>
      </c>
      <c r="D1345">
        <f>+VLOOKUP(A1345,'Reuters data'!$E$3:$F$1048576,2,TRUE)/VLOOKUP(Train_Data!A1345,'Reuters data'!$M$3:$N$1048576,2)</f>
        <v>77.853281853281857</v>
      </c>
      <c r="E1345">
        <f>+VLOOKUP(A1345,'Reuters data'!$E$3:$G$1048576,3,TRUE)</f>
        <v>107.97522935779817</v>
      </c>
      <c r="F1345" s="2">
        <f>+VLOOKUP(A1345,'Reuters data'!$Q$4:$R$1048576,2,TRUE)</f>
        <v>74.849999999999994</v>
      </c>
      <c r="G1345">
        <f>+VLOOKUP(A1345,'Reuters data'!$U$4:$V$1048576,2,TRUE)</f>
        <v>6.26</v>
      </c>
      <c r="H1345">
        <f>+VLOOKUP(A1345,'Reuters data'!$Y$4:$Z$1048576,2,TRUE)</f>
        <v>20.399999999999999</v>
      </c>
    </row>
    <row r="1346" spans="1:8" x14ac:dyDescent="0.3">
      <c r="A1346" s="1">
        <f>+'Reuters data'!B1347</f>
        <v>41888</v>
      </c>
      <c r="B1346" s="3">
        <f t="shared" si="20"/>
        <v>9</v>
      </c>
      <c r="C1346">
        <f>+'Reuters data'!C1347</f>
        <v>89.47</v>
      </c>
      <c r="D1346">
        <f>+VLOOKUP(A1346,'Reuters data'!$E$3:$F$1048576,2,TRUE)/VLOOKUP(Train_Data!A1346,'Reuters data'!$M$3:$N$1048576,2)</f>
        <v>77.853281853281857</v>
      </c>
      <c r="E1346">
        <f>+VLOOKUP(A1346,'Reuters data'!$E$3:$G$1048576,3,TRUE)</f>
        <v>107.97522935779817</v>
      </c>
      <c r="F1346" s="2">
        <f>+VLOOKUP(A1346,'Reuters data'!$Q$4:$R$1048576,2,TRUE)</f>
        <v>74.849999999999994</v>
      </c>
      <c r="G1346">
        <f>+VLOOKUP(A1346,'Reuters data'!$U$4:$V$1048576,2,TRUE)</f>
        <v>6.26</v>
      </c>
      <c r="H1346">
        <f>+VLOOKUP(A1346,'Reuters data'!$Y$4:$Z$1048576,2,TRUE)</f>
        <v>20.399999999999999</v>
      </c>
    </row>
    <row r="1347" spans="1:8" x14ac:dyDescent="0.3">
      <c r="A1347" s="1">
        <f>+'Reuters data'!B1348</f>
        <v>41889</v>
      </c>
      <c r="B1347" s="3">
        <f t="shared" si="20"/>
        <v>9</v>
      </c>
      <c r="C1347">
        <f>+'Reuters data'!C1348</f>
        <v>89.73</v>
      </c>
      <c r="D1347">
        <f>+VLOOKUP(A1347,'Reuters data'!$E$3:$F$1048576,2,TRUE)/VLOOKUP(Train_Data!A1347,'Reuters data'!$M$3:$N$1048576,2)</f>
        <v>77.853281853281857</v>
      </c>
      <c r="E1347">
        <f>+VLOOKUP(A1347,'Reuters data'!$E$3:$G$1048576,3,TRUE)</f>
        <v>107.97522935779817</v>
      </c>
      <c r="F1347" s="2">
        <f>+VLOOKUP(A1347,'Reuters data'!$Q$4:$R$1048576,2,TRUE)</f>
        <v>74.849999999999994</v>
      </c>
      <c r="G1347">
        <f>+VLOOKUP(A1347,'Reuters data'!$U$4:$V$1048576,2,TRUE)</f>
        <v>6.26</v>
      </c>
      <c r="H1347">
        <f>+VLOOKUP(A1347,'Reuters data'!$Y$4:$Z$1048576,2,TRUE)</f>
        <v>20.399999999999999</v>
      </c>
    </row>
    <row r="1348" spans="1:8" x14ac:dyDescent="0.3">
      <c r="A1348" s="1">
        <f>+'Reuters data'!B1349</f>
        <v>41890</v>
      </c>
      <c r="B1348" s="3">
        <f t="shared" ref="B1348:B1411" si="21">+MONTH(A1348)</f>
        <v>9</v>
      </c>
      <c r="C1348">
        <f>+'Reuters data'!C1349</f>
        <v>89.88</v>
      </c>
      <c r="D1348">
        <f>+VLOOKUP(A1348,'Reuters data'!$E$3:$F$1048576,2,TRUE)/VLOOKUP(Train_Data!A1348,'Reuters data'!$M$3:$N$1048576,2)</f>
        <v>77.698511166253098</v>
      </c>
      <c r="E1348">
        <f>+VLOOKUP(A1348,'Reuters data'!$E$3:$G$1048576,3,TRUE)</f>
        <v>107.92366972477068</v>
      </c>
      <c r="F1348" s="2">
        <f>+VLOOKUP(A1348,'Reuters data'!$Q$4:$R$1048576,2,TRUE)</f>
        <v>75.5</v>
      </c>
      <c r="G1348">
        <f>+VLOOKUP(A1348,'Reuters data'!$U$4:$V$1048576,2,TRUE)</f>
        <v>6.27</v>
      </c>
      <c r="H1348">
        <f>+VLOOKUP(A1348,'Reuters data'!$Y$4:$Z$1048576,2,TRUE)</f>
        <v>20.05</v>
      </c>
    </row>
    <row r="1349" spans="1:8" x14ac:dyDescent="0.3">
      <c r="A1349" s="1">
        <f>+'Reuters data'!B1350</f>
        <v>41891</v>
      </c>
      <c r="B1349" s="3">
        <f t="shared" si="21"/>
        <v>9</v>
      </c>
      <c r="C1349">
        <f>+'Reuters data'!C1350</f>
        <v>89.99</v>
      </c>
      <c r="D1349">
        <f>+VLOOKUP(A1349,'Reuters data'!$E$3:$F$1048576,2,TRUE)/VLOOKUP(Train_Data!A1349,'Reuters data'!$M$3:$N$1048576,2)</f>
        <v>76.660224197912626</v>
      </c>
      <c r="E1349">
        <f>+VLOOKUP(A1349,'Reuters data'!$E$3:$G$1048576,3,TRUE)</f>
        <v>107.84559633027524</v>
      </c>
      <c r="F1349" s="2">
        <f>+VLOOKUP(A1349,'Reuters data'!$Q$4:$R$1048576,2,TRUE)</f>
        <v>74.5</v>
      </c>
      <c r="G1349">
        <f>+VLOOKUP(A1349,'Reuters data'!$U$4:$V$1048576,2,TRUE)</f>
        <v>6.12</v>
      </c>
      <c r="H1349">
        <f>+VLOOKUP(A1349,'Reuters data'!$Y$4:$Z$1048576,2,TRUE)</f>
        <v>19.399999999999999</v>
      </c>
    </row>
    <row r="1350" spans="1:8" x14ac:dyDescent="0.3">
      <c r="A1350" s="1">
        <f>+'Reuters data'!B1351</f>
        <v>41892</v>
      </c>
      <c r="B1350" s="3">
        <f t="shared" si="21"/>
        <v>9</v>
      </c>
      <c r="C1350">
        <f>+'Reuters data'!C1351</f>
        <v>90.11</v>
      </c>
      <c r="D1350">
        <f>+VLOOKUP(A1350,'Reuters data'!$E$3:$F$1048576,2,TRUE)/VLOOKUP(Train_Data!A1350,'Reuters data'!$M$3:$N$1048576,2)</f>
        <v>75.905853205326721</v>
      </c>
      <c r="E1350">
        <f>+VLOOKUP(A1350,'Reuters data'!$E$3:$G$1048576,3,TRUE)</f>
        <v>107.75440366972479</v>
      </c>
      <c r="F1350" s="2">
        <f>+VLOOKUP(A1350,'Reuters data'!$Q$4:$R$1048576,2,TRUE)</f>
        <v>74.55</v>
      </c>
      <c r="G1350">
        <f>+VLOOKUP(A1350,'Reuters data'!$U$4:$V$1048576,2,TRUE)</f>
        <v>6.08</v>
      </c>
      <c r="H1350">
        <f>+VLOOKUP(A1350,'Reuters data'!$Y$4:$Z$1048576,2,TRUE)</f>
        <v>19.850000000000001</v>
      </c>
    </row>
    <row r="1351" spans="1:8" x14ac:dyDescent="0.3">
      <c r="A1351" s="1">
        <f>+'Reuters data'!B1352</f>
        <v>41893</v>
      </c>
      <c r="B1351" s="3">
        <f t="shared" si="21"/>
        <v>9</v>
      </c>
      <c r="C1351">
        <f>+'Reuters data'!C1352</f>
        <v>90.22</v>
      </c>
      <c r="D1351">
        <f>+VLOOKUP(A1351,'Reuters data'!$E$3:$F$1048576,2,TRUE)/VLOOKUP(Train_Data!A1351,'Reuters data'!$M$3:$N$1048576,2)</f>
        <v>75.883945841392645</v>
      </c>
      <c r="E1351">
        <f>+VLOOKUP(A1351,'Reuters data'!$E$3:$G$1048576,3,TRUE)</f>
        <v>107.66834862385325</v>
      </c>
      <c r="F1351" s="2">
        <f>+VLOOKUP(A1351,'Reuters data'!$Q$4:$R$1048576,2,TRUE)</f>
        <v>75</v>
      </c>
      <c r="G1351">
        <f>+VLOOKUP(A1351,'Reuters data'!$U$4:$V$1048576,2,TRUE)</f>
        <v>6.1</v>
      </c>
      <c r="H1351">
        <f>+VLOOKUP(A1351,'Reuters data'!$Y$4:$Z$1048576,2,TRUE)</f>
        <v>19.399999999999999</v>
      </c>
    </row>
    <row r="1352" spans="1:8" x14ac:dyDescent="0.3">
      <c r="A1352" s="1">
        <f>+'Reuters data'!B1353</f>
        <v>41894</v>
      </c>
      <c r="B1352" s="3">
        <f t="shared" si="21"/>
        <v>9</v>
      </c>
      <c r="C1352">
        <f>+'Reuters data'!C1353</f>
        <v>90.36</v>
      </c>
      <c r="D1352">
        <f>+VLOOKUP(A1352,'Reuters data'!$E$3:$F$1048576,2,TRUE)/VLOOKUP(Train_Data!A1352,'Reuters data'!$M$3:$N$1048576,2)</f>
        <v>74.907435976550445</v>
      </c>
      <c r="E1352">
        <f>+VLOOKUP(A1352,'Reuters data'!$E$3:$G$1048576,3,TRUE)</f>
        <v>107.57458715596336</v>
      </c>
      <c r="F1352" s="2">
        <f>+VLOOKUP(A1352,'Reuters data'!$Q$4:$R$1048576,2,TRUE)</f>
        <v>75.2</v>
      </c>
      <c r="G1352">
        <f>+VLOOKUP(A1352,'Reuters data'!$U$4:$V$1048576,2,TRUE)</f>
        <v>6.04</v>
      </c>
      <c r="H1352">
        <f>+VLOOKUP(A1352,'Reuters data'!$Y$4:$Z$1048576,2,TRUE)</f>
        <v>19.100000000000001</v>
      </c>
    </row>
    <row r="1353" spans="1:8" x14ac:dyDescent="0.3">
      <c r="A1353" s="1">
        <f>+'Reuters data'!B1354</f>
        <v>41895</v>
      </c>
      <c r="B1353" s="3">
        <f t="shared" si="21"/>
        <v>9</v>
      </c>
      <c r="C1353">
        <f>+'Reuters data'!C1354</f>
        <v>90.61</v>
      </c>
      <c r="D1353">
        <f>+VLOOKUP(A1353,'Reuters data'!$E$3:$F$1048576,2,TRUE)/VLOOKUP(Train_Data!A1353,'Reuters data'!$M$3:$N$1048576,2)</f>
        <v>74.907435976550445</v>
      </c>
      <c r="E1353">
        <f>+VLOOKUP(A1353,'Reuters data'!$E$3:$G$1048576,3,TRUE)</f>
        <v>107.57458715596336</v>
      </c>
      <c r="F1353" s="2">
        <f>+VLOOKUP(A1353,'Reuters data'!$Q$4:$R$1048576,2,TRUE)</f>
        <v>75.2</v>
      </c>
      <c r="G1353">
        <f>+VLOOKUP(A1353,'Reuters data'!$U$4:$V$1048576,2,TRUE)</f>
        <v>6.04</v>
      </c>
      <c r="H1353">
        <f>+VLOOKUP(A1353,'Reuters data'!$Y$4:$Z$1048576,2,TRUE)</f>
        <v>19.100000000000001</v>
      </c>
    </row>
    <row r="1354" spans="1:8" x14ac:dyDescent="0.3">
      <c r="A1354" s="1">
        <f>+'Reuters data'!B1355</f>
        <v>41896</v>
      </c>
      <c r="B1354" s="3">
        <f t="shared" si="21"/>
        <v>9</v>
      </c>
      <c r="C1354">
        <f>+'Reuters data'!C1355</f>
        <v>90.84</v>
      </c>
      <c r="D1354">
        <f>+VLOOKUP(A1354,'Reuters data'!$E$3:$F$1048576,2,TRUE)/VLOOKUP(Train_Data!A1354,'Reuters data'!$M$3:$N$1048576,2)</f>
        <v>74.907435976550445</v>
      </c>
      <c r="E1354">
        <f>+VLOOKUP(A1354,'Reuters data'!$E$3:$G$1048576,3,TRUE)</f>
        <v>107.57458715596336</v>
      </c>
      <c r="F1354" s="2">
        <f>+VLOOKUP(A1354,'Reuters data'!$Q$4:$R$1048576,2,TRUE)</f>
        <v>75.2</v>
      </c>
      <c r="G1354">
        <f>+VLOOKUP(A1354,'Reuters data'!$U$4:$V$1048576,2,TRUE)</f>
        <v>6.04</v>
      </c>
      <c r="H1354">
        <f>+VLOOKUP(A1354,'Reuters data'!$Y$4:$Z$1048576,2,TRUE)</f>
        <v>19.100000000000001</v>
      </c>
    </row>
    <row r="1355" spans="1:8" x14ac:dyDescent="0.3">
      <c r="A1355" s="1">
        <f>+'Reuters data'!B1356</f>
        <v>41897</v>
      </c>
      <c r="B1355" s="3">
        <f t="shared" si="21"/>
        <v>9</v>
      </c>
      <c r="C1355">
        <f>+'Reuters data'!C1356</f>
        <v>90.98</v>
      </c>
      <c r="D1355">
        <f>+VLOOKUP(A1355,'Reuters data'!$E$3:$F$1048576,2,TRUE)/VLOOKUP(Train_Data!A1355,'Reuters data'!$M$3:$N$1048576,2)</f>
        <v>74.69088098918084</v>
      </c>
      <c r="E1355">
        <f>+VLOOKUP(A1355,'Reuters data'!$E$3:$G$1048576,3,TRUE)</f>
        <v>107.46064220183491</v>
      </c>
      <c r="F1355" s="2">
        <f>+VLOOKUP(A1355,'Reuters data'!$Q$4:$R$1048576,2,TRUE)</f>
        <v>75.349999999999994</v>
      </c>
      <c r="G1355">
        <f>+VLOOKUP(A1355,'Reuters data'!$U$4:$V$1048576,2,TRUE)</f>
        <v>5.91</v>
      </c>
      <c r="H1355">
        <f>+VLOOKUP(A1355,'Reuters data'!$Y$4:$Z$1048576,2,TRUE)</f>
        <v>20.95</v>
      </c>
    </row>
    <row r="1356" spans="1:8" x14ac:dyDescent="0.3">
      <c r="A1356" s="1">
        <f>+'Reuters data'!B1357</f>
        <v>41898</v>
      </c>
      <c r="B1356" s="3">
        <f t="shared" si="21"/>
        <v>9</v>
      </c>
      <c r="C1356">
        <f>+'Reuters data'!C1357</f>
        <v>91.08</v>
      </c>
      <c r="D1356">
        <f>+VLOOKUP(A1356,'Reuters data'!$E$3:$F$1048576,2,TRUE)/VLOOKUP(Train_Data!A1356,'Reuters data'!$M$3:$N$1048576,2)</f>
        <v>76.433366772127471</v>
      </c>
      <c r="E1356">
        <f>+VLOOKUP(A1356,'Reuters data'!$E$3:$G$1048576,3,TRUE)</f>
        <v>107.37174311926611</v>
      </c>
      <c r="F1356" s="2">
        <f>+VLOOKUP(A1356,'Reuters data'!$Q$4:$R$1048576,2,TRUE)</f>
        <v>74.55</v>
      </c>
      <c r="G1356">
        <f>+VLOOKUP(A1356,'Reuters data'!$U$4:$V$1048576,2,TRUE)</f>
        <v>5.79</v>
      </c>
      <c r="H1356">
        <f>+VLOOKUP(A1356,'Reuters data'!$Y$4:$Z$1048576,2,TRUE)</f>
        <v>21.38</v>
      </c>
    </row>
    <row r="1357" spans="1:8" x14ac:dyDescent="0.3">
      <c r="A1357" s="1">
        <f>+'Reuters data'!B1358</f>
        <v>41899</v>
      </c>
      <c r="B1357" s="3">
        <f t="shared" si="21"/>
        <v>9</v>
      </c>
      <c r="C1357">
        <f>+'Reuters data'!C1358</f>
        <v>91.2</v>
      </c>
      <c r="D1357">
        <f>+VLOOKUP(A1357,'Reuters data'!$E$3:$F$1048576,2,TRUE)/VLOOKUP(Train_Data!A1357,'Reuters data'!$M$3:$N$1048576,2)</f>
        <v>76.92965410027206</v>
      </c>
      <c r="E1357">
        <f>+VLOOKUP(A1357,'Reuters data'!$E$3:$G$1048576,3,TRUE)</f>
        <v>107.27422018348628</v>
      </c>
      <c r="F1357" s="2">
        <f>+VLOOKUP(A1357,'Reuters data'!$Q$4:$R$1048576,2,TRUE)</f>
        <v>74.25</v>
      </c>
      <c r="G1357">
        <f>+VLOOKUP(A1357,'Reuters data'!$U$4:$V$1048576,2,TRUE)</f>
        <v>5.88</v>
      </c>
      <c r="H1357">
        <f>+VLOOKUP(A1357,'Reuters data'!$Y$4:$Z$1048576,2,TRUE)</f>
        <v>20.399999999999999</v>
      </c>
    </row>
    <row r="1358" spans="1:8" x14ac:dyDescent="0.3">
      <c r="A1358" s="1">
        <f>+'Reuters data'!B1359</f>
        <v>41900</v>
      </c>
      <c r="B1358" s="3">
        <f t="shared" si="21"/>
        <v>9</v>
      </c>
      <c r="C1358">
        <f>+'Reuters data'!C1359</f>
        <v>91.34</v>
      </c>
      <c r="D1358">
        <f>+VLOOKUP(A1358,'Reuters data'!$E$3:$F$1048576,2,TRUE)/VLOOKUP(Train_Data!A1358,'Reuters data'!$M$3:$N$1048576,2)</f>
        <v>75.607491100448854</v>
      </c>
      <c r="E1358">
        <f>+VLOOKUP(A1358,'Reuters data'!$E$3:$G$1048576,3,TRUE)</f>
        <v>107.16568807339453</v>
      </c>
      <c r="F1358" s="2">
        <f>+VLOOKUP(A1358,'Reuters data'!$Q$4:$R$1048576,2,TRUE)</f>
        <v>74.2</v>
      </c>
      <c r="G1358">
        <f>+VLOOKUP(A1358,'Reuters data'!$U$4:$V$1048576,2,TRUE)</f>
        <v>5.97</v>
      </c>
      <c r="H1358">
        <f>+VLOOKUP(A1358,'Reuters data'!$Y$4:$Z$1048576,2,TRUE)</f>
        <v>21.35</v>
      </c>
    </row>
    <row r="1359" spans="1:8" x14ac:dyDescent="0.3">
      <c r="A1359" s="1">
        <f>+'Reuters data'!B1360</f>
        <v>41901</v>
      </c>
      <c r="B1359" s="3">
        <f t="shared" si="21"/>
        <v>9</v>
      </c>
      <c r="C1359">
        <f>+'Reuters data'!C1360</f>
        <v>91.47</v>
      </c>
      <c r="D1359">
        <f>+VLOOKUP(A1359,'Reuters data'!$E$3:$F$1048576,2,TRUE)/VLOOKUP(Train_Data!A1359,'Reuters data'!$M$3:$N$1048576,2)</f>
        <v>76.699407545993139</v>
      </c>
      <c r="E1359">
        <f>+VLOOKUP(A1359,'Reuters data'!$E$3:$G$1048576,3,TRUE)</f>
        <v>107.05963302752299</v>
      </c>
      <c r="F1359" s="2">
        <f>+VLOOKUP(A1359,'Reuters data'!$Q$4:$R$1048576,2,TRUE)</f>
        <v>74.2</v>
      </c>
      <c r="G1359">
        <f>+VLOOKUP(A1359,'Reuters data'!$U$4:$V$1048576,2,TRUE)</f>
        <v>6.01</v>
      </c>
      <c r="H1359">
        <f>+VLOOKUP(A1359,'Reuters data'!$Y$4:$Z$1048576,2,TRUE)</f>
        <v>21</v>
      </c>
    </row>
    <row r="1360" spans="1:8" x14ac:dyDescent="0.3">
      <c r="A1360" s="1">
        <f>+'Reuters data'!B1361</f>
        <v>41902</v>
      </c>
      <c r="B1360" s="3">
        <f t="shared" si="21"/>
        <v>9</v>
      </c>
      <c r="C1360">
        <f>+'Reuters data'!C1361</f>
        <v>91.65</v>
      </c>
      <c r="D1360">
        <f>+VLOOKUP(A1360,'Reuters data'!$E$3:$F$1048576,2,TRUE)/VLOOKUP(Train_Data!A1360,'Reuters data'!$M$3:$N$1048576,2)</f>
        <v>76.699407545993139</v>
      </c>
      <c r="E1360">
        <f>+VLOOKUP(A1360,'Reuters data'!$E$3:$G$1048576,3,TRUE)</f>
        <v>107.05963302752299</v>
      </c>
      <c r="F1360" s="2">
        <f>+VLOOKUP(A1360,'Reuters data'!$Q$4:$R$1048576,2,TRUE)</f>
        <v>74.2</v>
      </c>
      <c r="G1360">
        <f>+VLOOKUP(A1360,'Reuters data'!$U$4:$V$1048576,2,TRUE)</f>
        <v>6.01</v>
      </c>
      <c r="H1360">
        <f>+VLOOKUP(A1360,'Reuters data'!$Y$4:$Z$1048576,2,TRUE)</f>
        <v>21</v>
      </c>
    </row>
    <row r="1361" spans="1:8" x14ac:dyDescent="0.3">
      <c r="A1361" s="1">
        <f>+'Reuters data'!B1362</f>
        <v>41903</v>
      </c>
      <c r="B1361" s="3">
        <f t="shared" si="21"/>
        <v>9</v>
      </c>
      <c r="C1361">
        <f>+'Reuters data'!C1362</f>
        <v>91.86</v>
      </c>
      <c r="D1361">
        <f>+VLOOKUP(A1361,'Reuters data'!$E$3:$F$1048576,2,TRUE)/VLOOKUP(Train_Data!A1361,'Reuters data'!$M$3:$N$1048576,2)</f>
        <v>76.699407545993139</v>
      </c>
      <c r="E1361">
        <f>+VLOOKUP(A1361,'Reuters data'!$E$3:$G$1048576,3,TRUE)</f>
        <v>107.05963302752299</v>
      </c>
      <c r="F1361" s="2">
        <f>+VLOOKUP(A1361,'Reuters data'!$Q$4:$R$1048576,2,TRUE)</f>
        <v>74.2</v>
      </c>
      <c r="G1361">
        <f>+VLOOKUP(A1361,'Reuters data'!$U$4:$V$1048576,2,TRUE)</f>
        <v>6.01</v>
      </c>
      <c r="H1361">
        <f>+VLOOKUP(A1361,'Reuters data'!$Y$4:$Z$1048576,2,TRUE)</f>
        <v>21</v>
      </c>
    </row>
    <row r="1362" spans="1:8" x14ac:dyDescent="0.3">
      <c r="A1362" s="1">
        <f>+'Reuters data'!B1363</f>
        <v>41904</v>
      </c>
      <c r="B1362" s="3">
        <f t="shared" si="21"/>
        <v>9</v>
      </c>
      <c r="C1362">
        <f>+'Reuters data'!C1363</f>
        <v>91.97</v>
      </c>
      <c r="D1362">
        <f>+VLOOKUP(A1362,'Reuters data'!$E$3:$F$1048576,2,TRUE)/VLOOKUP(Train_Data!A1362,'Reuters data'!$M$3:$N$1048576,2)</f>
        <v>75.468908086232389</v>
      </c>
      <c r="E1362">
        <f>+VLOOKUP(A1362,'Reuters data'!$E$3:$G$1048576,3,TRUE)</f>
        <v>106.94678899082572</v>
      </c>
      <c r="F1362" s="2">
        <f>+VLOOKUP(A1362,'Reuters data'!$Q$4:$R$1048576,2,TRUE)</f>
        <v>73.900000000000006</v>
      </c>
      <c r="G1362">
        <f>+VLOOKUP(A1362,'Reuters data'!$U$4:$V$1048576,2,TRUE)</f>
        <v>5.98</v>
      </c>
      <c r="H1362">
        <f>+VLOOKUP(A1362,'Reuters data'!$Y$4:$Z$1048576,2,TRUE)</f>
        <v>21.9</v>
      </c>
    </row>
    <row r="1363" spans="1:8" x14ac:dyDescent="0.3">
      <c r="A1363" s="1">
        <f>+'Reuters data'!B1364</f>
        <v>41905</v>
      </c>
      <c r="B1363" s="3">
        <f t="shared" si="21"/>
        <v>9</v>
      </c>
      <c r="C1363">
        <f>+'Reuters data'!C1364</f>
        <v>92</v>
      </c>
      <c r="D1363">
        <f>+VLOOKUP(A1363,'Reuters data'!$E$3:$F$1048576,2,TRUE)/VLOOKUP(Train_Data!A1363,'Reuters data'!$M$3:$N$1048576,2)</f>
        <v>75.398987933047877</v>
      </c>
      <c r="E1363">
        <f>+VLOOKUP(A1363,'Reuters data'!$E$3:$G$1048576,3,TRUE)</f>
        <v>106.83431192660554</v>
      </c>
      <c r="F1363" s="2">
        <f>+VLOOKUP(A1363,'Reuters data'!$Q$4:$R$1048576,2,TRUE)</f>
        <v>73.75</v>
      </c>
      <c r="G1363">
        <f>+VLOOKUP(A1363,'Reuters data'!$U$4:$V$1048576,2,TRUE)</f>
        <v>5.65</v>
      </c>
      <c r="H1363">
        <f>+VLOOKUP(A1363,'Reuters data'!$Y$4:$Z$1048576,2,TRUE)</f>
        <v>21.5</v>
      </c>
    </row>
    <row r="1364" spans="1:8" x14ac:dyDescent="0.3">
      <c r="A1364" s="1">
        <f>+'Reuters data'!B1365</f>
        <v>41906</v>
      </c>
      <c r="B1364" s="3">
        <f t="shared" si="21"/>
        <v>9</v>
      </c>
      <c r="C1364">
        <f>+'Reuters data'!C1365</f>
        <v>92.06</v>
      </c>
      <c r="D1364">
        <f>+VLOOKUP(A1364,'Reuters data'!$E$3:$F$1048576,2,TRUE)/VLOOKUP(Train_Data!A1364,'Reuters data'!$M$3:$N$1048576,2)</f>
        <v>75.866656232882079</v>
      </c>
      <c r="E1364">
        <f>+VLOOKUP(A1364,'Reuters data'!$E$3:$G$1048576,3,TRUE)</f>
        <v>106.71155963302756</v>
      </c>
      <c r="F1364" s="2">
        <f>+VLOOKUP(A1364,'Reuters data'!$Q$4:$R$1048576,2,TRUE)</f>
        <v>73.45</v>
      </c>
      <c r="G1364">
        <f>+VLOOKUP(A1364,'Reuters data'!$U$4:$V$1048576,2,TRUE)</f>
        <v>5.8</v>
      </c>
      <c r="H1364">
        <f>+VLOOKUP(A1364,'Reuters data'!$Y$4:$Z$1048576,2,TRUE)</f>
        <v>21.95</v>
      </c>
    </row>
    <row r="1365" spans="1:8" x14ac:dyDescent="0.3">
      <c r="A1365" s="1">
        <f>+'Reuters data'!B1366</f>
        <v>41907</v>
      </c>
      <c r="B1365" s="3">
        <f t="shared" si="21"/>
        <v>9</v>
      </c>
      <c r="C1365">
        <f>+'Reuters data'!C1366</f>
        <v>92.12</v>
      </c>
      <c r="D1365">
        <f>+VLOOKUP(A1365,'Reuters data'!$E$3:$F$1048576,2,TRUE)/VLOOKUP(Train_Data!A1365,'Reuters data'!$M$3:$N$1048576,2)</f>
        <v>76.084398776374627</v>
      </c>
      <c r="E1365">
        <f>+VLOOKUP(A1365,'Reuters data'!$E$3:$G$1048576,3,TRUE)</f>
        <v>106.59614678899085</v>
      </c>
      <c r="F1365" s="2">
        <f>+VLOOKUP(A1365,'Reuters data'!$Q$4:$R$1048576,2,TRUE)</f>
        <v>73.2</v>
      </c>
      <c r="G1365">
        <f>+VLOOKUP(A1365,'Reuters data'!$U$4:$V$1048576,2,TRUE)</f>
        <v>5.8</v>
      </c>
      <c r="H1365">
        <f>+VLOOKUP(A1365,'Reuters data'!$Y$4:$Z$1048576,2,TRUE)</f>
        <v>22.03</v>
      </c>
    </row>
    <row r="1366" spans="1:8" x14ac:dyDescent="0.3">
      <c r="A1366" s="1">
        <f>+'Reuters data'!B1367</f>
        <v>41908</v>
      </c>
      <c r="B1366" s="3">
        <f t="shared" si="21"/>
        <v>9</v>
      </c>
      <c r="C1366">
        <f>+'Reuters data'!C1367</f>
        <v>92.17</v>
      </c>
      <c r="D1366">
        <f>+VLOOKUP(A1366,'Reuters data'!$E$3:$F$1048576,2,TRUE)/VLOOKUP(Train_Data!A1366,'Reuters data'!$M$3:$N$1048576,2)</f>
        <v>76.480327998107711</v>
      </c>
      <c r="E1366">
        <f>+VLOOKUP(A1366,'Reuters data'!$E$3:$G$1048576,3,TRUE)</f>
        <v>106.49412844036699</v>
      </c>
      <c r="F1366" s="2">
        <f>+VLOOKUP(A1366,'Reuters data'!$Q$4:$R$1048576,2,TRUE)</f>
        <v>73.400000000000006</v>
      </c>
      <c r="G1366">
        <f>+VLOOKUP(A1366,'Reuters data'!$U$4:$V$1048576,2,TRUE)</f>
        <v>5.91</v>
      </c>
      <c r="H1366">
        <f>+VLOOKUP(A1366,'Reuters data'!$Y$4:$Z$1048576,2,TRUE)</f>
        <v>21.3</v>
      </c>
    </row>
    <row r="1367" spans="1:8" x14ac:dyDescent="0.3">
      <c r="A1367" s="1">
        <f>+'Reuters data'!B1368</f>
        <v>41909</v>
      </c>
      <c r="B1367" s="3">
        <f t="shared" si="21"/>
        <v>9</v>
      </c>
      <c r="C1367">
        <f>+'Reuters data'!C1368</f>
        <v>92.38</v>
      </c>
      <c r="D1367">
        <f>+VLOOKUP(A1367,'Reuters data'!$E$3:$F$1048576,2,TRUE)/VLOOKUP(Train_Data!A1367,'Reuters data'!$M$3:$N$1048576,2)</f>
        <v>76.480327998107711</v>
      </c>
      <c r="E1367">
        <f>+VLOOKUP(A1367,'Reuters data'!$E$3:$G$1048576,3,TRUE)</f>
        <v>106.49412844036699</v>
      </c>
      <c r="F1367" s="2">
        <f>+VLOOKUP(A1367,'Reuters data'!$Q$4:$R$1048576,2,TRUE)</f>
        <v>73.400000000000006</v>
      </c>
      <c r="G1367">
        <f>+VLOOKUP(A1367,'Reuters data'!$U$4:$V$1048576,2,TRUE)</f>
        <v>5.91</v>
      </c>
      <c r="H1367">
        <f>+VLOOKUP(A1367,'Reuters data'!$Y$4:$Z$1048576,2,TRUE)</f>
        <v>21.3</v>
      </c>
    </row>
    <row r="1368" spans="1:8" x14ac:dyDescent="0.3">
      <c r="A1368" s="1">
        <f>+'Reuters data'!B1369</f>
        <v>41910</v>
      </c>
      <c r="B1368" s="3">
        <f t="shared" si="21"/>
        <v>9</v>
      </c>
      <c r="C1368">
        <f>+'Reuters data'!C1369</f>
        <v>92.58</v>
      </c>
      <c r="D1368">
        <f>+VLOOKUP(A1368,'Reuters data'!$E$3:$F$1048576,2,TRUE)/VLOOKUP(Train_Data!A1368,'Reuters data'!$M$3:$N$1048576,2)</f>
        <v>76.480327998107711</v>
      </c>
      <c r="E1368">
        <f>+VLOOKUP(A1368,'Reuters data'!$E$3:$G$1048576,3,TRUE)</f>
        <v>106.49412844036699</v>
      </c>
      <c r="F1368" s="2">
        <f>+VLOOKUP(A1368,'Reuters data'!$Q$4:$R$1048576,2,TRUE)</f>
        <v>73.400000000000006</v>
      </c>
      <c r="G1368">
        <f>+VLOOKUP(A1368,'Reuters data'!$U$4:$V$1048576,2,TRUE)</f>
        <v>5.91</v>
      </c>
      <c r="H1368">
        <f>+VLOOKUP(A1368,'Reuters data'!$Y$4:$Z$1048576,2,TRUE)</f>
        <v>21.3</v>
      </c>
    </row>
    <row r="1369" spans="1:8" x14ac:dyDescent="0.3">
      <c r="A1369" s="1">
        <f>+'Reuters data'!B1370</f>
        <v>41911</v>
      </c>
      <c r="B1369" s="3">
        <f t="shared" si="21"/>
        <v>9</v>
      </c>
      <c r="C1369">
        <f>+'Reuters data'!C1370</f>
        <v>92.7</v>
      </c>
      <c r="D1369">
        <f>+VLOOKUP(A1369,'Reuters data'!$E$3:$F$1048576,2,TRUE)/VLOOKUP(Train_Data!A1369,'Reuters data'!$M$3:$N$1048576,2)</f>
        <v>76.63197729422896</v>
      </c>
      <c r="E1369">
        <f>+VLOOKUP(A1369,'Reuters data'!$E$3:$G$1048576,3,TRUE)</f>
        <v>106.38605504587159</v>
      </c>
      <c r="F1369" s="2">
        <f>+VLOOKUP(A1369,'Reuters data'!$Q$4:$R$1048576,2,TRUE)</f>
        <v>72.3</v>
      </c>
      <c r="G1369">
        <f>+VLOOKUP(A1369,'Reuters data'!$U$4:$V$1048576,2,TRUE)</f>
        <v>5.75</v>
      </c>
      <c r="H1369">
        <f>+VLOOKUP(A1369,'Reuters data'!$Y$4:$Z$1048576,2,TRUE)</f>
        <v>21.7</v>
      </c>
    </row>
    <row r="1370" spans="1:8" x14ac:dyDescent="0.3">
      <c r="A1370" s="1">
        <f>+'Reuters data'!B1371</f>
        <v>41912</v>
      </c>
      <c r="B1370" s="3">
        <f t="shared" si="21"/>
        <v>9</v>
      </c>
      <c r="C1370">
        <f>+'Reuters data'!C1371</f>
        <v>92.81</v>
      </c>
      <c r="D1370">
        <f>+VLOOKUP(A1370,'Reuters data'!$E$3:$F$1048576,2,TRUE)/VLOOKUP(Train_Data!A1370,'Reuters data'!$M$3:$N$1048576,2)</f>
        <v>74.950518565434251</v>
      </c>
      <c r="E1370">
        <f>+VLOOKUP(A1370,'Reuters data'!$E$3:$G$1048576,3,TRUE)</f>
        <v>106.26311926605507</v>
      </c>
      <c r="F1370" s="2">
        <f>+VLOOKUP(A1370,'Reuters data'!$Q$4:$R$1048576,2,TRUE)</f>
        <v>72.2</v>
      </c>
      <c r="G1370">
        <f>+VLOOKUP(A1370,'Reuters data'!$U$4:$V$1048576,2,TRUE)</f>
        <v>5.82</v>
      </c>
      <c r="H1370">
        <f>+VLOOKUP(A1370,'Reuters data'!$Y$4:$Z$1048576,2,TRUE)</f>
        <v>20.7</v>
      </c>
    </row>
    <row r="1371" spans="1:8" x14ac:dyDescent="0.3">
      <c r="A1371" s="1">
        <f>+'Reuters data'!B1372</f>
        <v>41913</v>
      </c>
      <c r="B1371" s="3">
        <f t="shared" si="21"/>
        <v>10</v>
      </c>
      <c r="C1371">
        <f>+'Reuters data'!C1372</f>
        <v>92.74</v>
      </c>
      <c r="D1371">
        <f>+VLOOKUP(A1371,'Reuters data'!$E$3:$F$1048576,2,TRUE)/VLOOKUP(Train_Data!A1371,'Reuters data'!$M$3:$N$1048576,2)</f>
        <v>74.593995088330828</v>
      </c>
      <c r="E1371">
        <f>+VLOOKUP(A1371,'Reuters data'!$E$3:$G$1048576,3,TRUE)</f>
        <v>106.13834862385323</v>
      </c>
      <c r="F1371" s="2">
        <f>+VLOOKUP(A1371,'Reuters data'!$Q$4:$R$1048576,2,TRUE)</f>
        <v>72.5</v>
      </c>
      <c r="G1371">
        <f>+VLOOKUP(A1371,'Reuters data'!$U$4:$V$1048576,2,TRUE)</f>
        <v>5.79</v>
      </c>
      <c r="H1371">
        <f>+VLOOKUP(A1371,'Reuters data'!$Y$4:$Z$1048576,2,TRUE)</f>
        <v>21.5</v>
      </c>
    </row>
    <row r="1372" spans="1:8" x14ac:dyDescent="0.3">
      <c r="A1372" s="1">
        <f>+'Reuters data'!B1373</f>
        <v>41914</v>
      </c>
      <c r="B1372" s="3">
        <f t="shared" si="21"/>
        <v>10</v>
      </c>
      <c r="C1372">
        <f>+'Reuters data'!C1373</f>
        <v>92.87</v>
      </c>
      <c r="D1372">
        <f>+VLOOKUP(A1372,'Reuters data'!$E$3:$F$1048576,2,TRUE)/VLOOKUP(Train_Data!A1372,'Reuters data'!$M$3:$N$1048576,2)</f>
        <v>73.744868961161984</v>
      </c>
      <c r="E1372">
        <f>+VLOOKUP(A1372,'Reuters data'!$E$3:$G$1048576,3,TRUE)</f>
        <v>105.99917431192662</v>
      </c>
      <c r="F1372" s="2">
        <f>+VLOOKUP(A1372,'Reuters data'!$Q$4:$R$1048576,2,TRUE)</f>
        <v>73.099999999999994</v>
      </c>
      <c r="G1372">
        <f>+VLOOKUP(A1372,'Reuters data'!$U$4:$V$1048576,2,TRUE)</f>
        <v>5.67</v>
      </c>
      <c r="H1372">
        <f>+VLOOKUP(A1372,'Reuters data'!$Y$4:$Z$1048576,2,TRUE)</f>
        <v>21.2</v>
      </c>
    </row>
    <row r="1373" spans="1:8" x14ac:dyDescent="0.3">
      <c r="A1373" s="1">
        <f>+'Reuters data'!B1374</f>
        <v>41915</v>
      </c>
      <c r="B1373" s="3">
        <f t="shared" si="21"/>
        <v>10</v>
      </c>
      <c r="C1373">
        <f>+'Reuters data'!C1374</f>
        <v>93.01</v>
      </c>
      <c r="D1373">
        <f>+VLOOKUP(A1373,'Reuters data'!$E$3:$F$1048576,2,TRUE)/VLOOKUP(Train_Data!A1373,'Reuters data'!$M$3:$N$1048576,2)</f>
        <v>73.753595397890706</v>
      </c>
      <c r="E1373">
        <f>+VLOOKUP(A1373,'Reuters data'!$E$3:$G$1048576,3,TRUE)</f>
        <v>105.85779816513764</v>
      </c>
      <c r="F1373" s="2">
        <f>+VLOOKUP(A1373,'Reuters data'!$Q$4:$R$1048576,2,TRUE)</f>
        <v>72.25</v>
      </c>
      <c r="G1373">
        <f>+VLOOKUP(A1373,'Reuters data'!$U$4:$V$1048576,2,TRUE)</f>
        <v>5.66</v>
      </c>
      <c r="H1373">
        <f>+VLOOKUP(A1373,'Reuters data'!$Y$4:$Z$1048576,2,TRUE)</f>
        <v>20.28</v>
      </c>
    </row>
    <row r="1374" spans="1:8" x14ac:dyDescent="0.3">
      <c r="A1374" s="1">
        <f>+'Reuters data'!B1375</f>
        <v>41916</v>
      </c>
      <c r="B1374" s="3">
        <f t="shared" si="21"/>
        <v>10</v>
      </c>
      <c r="C1374">
        <f>+'Reuters data'!C1375</f>
        <v>93.18</v>
      </c>
      <c r="D1374">
        <f>+VLOOKUP(A1374,'Reuters data'!$E$3:$F$1048576,2,TRUE)/VLOOKUP(Train_Data!A1374,'Reuters data'!$M$3:$N$1048576,2)</f>
        <v>73.753595397890706</v>
      </c>
      <c r="E1374">
        <f>+VLOOKUP(A1374,'Reuters data'!$E$3:$G$1048576,3,TRUE)</f>
        <v>105.85779816513764</v>
      </c>
      <c r="F1374" s="2">
        <f>+VLOOKUP(A1374,'Reuters data'!$Q$4:$R$1048576,2,TRUE)</f>
        <v>72.25</v>
      </c>
      <c r="G1374">
        <f>+VLOOKUP(A1374,'Reuters data'!$U$4:$V$1048576,2,TRUE)</f>
        <v>5.66</v>
      </c>
      <c r="H1374">
        <f>+VLOOKUP(A1374,'Reuters data'!$Y$4:$Z$1048576,2,TRUE)</f>
        <v>20.28</v>
      </c>
    </row>
    <row r="1375" spans="1:8" x14ac:dyDescent="0.3">
      <c r="A1375" s="1">
        <f>+'Reuters data'!B1376</f>
        <v>41917</v>
      </c>
      <c r="B1375" s="3">
        <f t="shared" si="21"/>
        <v>10</v>
      </c>
      <c r="C1375">
        <f>+'Reuters data'!C1376</f>
        <v>93.36</v>
      </c>
      <c r="D1375">
        <f>+VLOOKUP(A1375,'Reuters data'!$E$3:$F$1048576,2,TRUE)/VLOOKUP(Train_Data!A1375,'Reuters data'!$M$3:$N$1048576,2)</f>
        <v>73.753595397890706</v>
      </c>
      <c r="E1375">
        <f>+VLOOKUP(A1375,'Reuters data'!$E$3:$G$1048576,3,TRUE)</f>
        <v>105.85779816513764</v>
      </c>
      <c r="F1375" s="2">
        <f>+VLOOKUP(A1375,'Reuters data'!$Q$4:$R$1048576,2,TRUE)</f>
        <v>72.25</v>
      </c>
      <c r="G1375">
        <f>+VLOOKUP(A1375,'Reuters data'!$U$4:$V$1048576,2,TRUE)</f>
        <v>5.66</v>
      </c>
      <c r="H1375">
        <f>+VLOOKUP(A1375,'Reuters data'!$Y$4:$Z$1048576,2,TRUE)</f>
        <v>20.28</v>
      </c>
    </row>
    <row r="1376" spans="1:8" x14ac:dyDescent="0.3">
      <c r="A1376" s="1">
        <f>+'Reuters data'!B1377</f>
        <v>41918</v>
      </c>
      <c r="B1376" s="3">
        <f t="shared" si="21"/>
        <v>10</v>
      </c>
      <c r="C1376">
        <f>+'Reuters data'!C1377</f>
        <v>93.44</v>
      </c>
      <c r="D1376">
        <f>+VLOOKUP(A1376,'Reuters data'!$E$3:$F$1048576,2,TRUE)/VLOOKUP(Train_Data!A1376,'Reuters data'!$M$3:$N$1048576,2)</f>
        <v>73.340183370218142</v>
      </c>
      <c r="E1376">
        <f>+VLOOKUP(A1376,'Reuters data'!$E$3:$G$1048576,3,TRUE)</f>
        <v>105.72688073394498</v>
      </c>
      <c r="F1376" s="2">
        <f>+VLOOKUP(A1376,'Reuters data'!$Q$4:$R$1048576,2,TRUE)</f>
        <v>71.849999999999994</v>
      </c>
      <c r="G1376">
        <f>+VLOOKUP(A1376,'Reuters data'!$U$4:$V$1048576,2,TRUE)</f>
        <v>5.66</v>
      </c>
      <c r="H1376">
        <f>+VLOOKUP(A1376,'Reuters data'!$Y$4:$Z$1048576,2,TRUE)</f>
        <v>21.25</v>
      </c>
    </row>
    <row r="1377" spans="1:8" x14ac:dyDescent="0.3">
      <c r="A1377" s="1">
        <f>+'Reuters data'!B1378</f>
        <v>41919</v>
      </c>
      <c r="B1377" s="3">
        <f t="shared" si="21"/>
        <v>10</v>
      </c>
      <c r="C1377">
        <f>+'Reuters data'!C1378</f>
        <v>93.47</v>
      </c>
      <c r="D1377">
        <f>+VLOOKUP(A1377,'Reuters data'!$E$3:$F$1048576,2,TRUE)/VLOOKUP(Train_Data!A1377,'Reuters data'!$M$3:$N$1048576,2)</f>
        <v>72.710767287653937</v>
      </c>
      <c r="E1377">
        <f>+VLOOKUP(A1377,'Reuters data'!$E$3:$G$1048576,3,TRUE)</f>
        <v>105.57990825688076</v>
      </c>
      <c r="F1377" s="2">
        <f>+VLOOKUP(A1377,'Reuters data'!$Q$4:$R$1048576,2,TRUE)</f>
        <v>72.3</v>
      </c>
      <c r="G1377">
        <f>+VLOOKUP(A1377,'Reuters data'!$U$4:$V$1048576,2,TRUE)</f>
        <v>5.72</v>
      </c>
      <c r="H1377">
        <f>+VLOOKUP(A1377,'Reuters data'!$Y$4:$Z$1048576,2,TRUE)</f>
        <v>20.6</v>
      </c>
    </row>
    <row r="1378" spans="1:8" x14ac:dyDescent="0.3">
      <c r="A1378" s="1">
        <f>+'Reuters data'!B1379</f>
        <v>41920</v>
      </c>
      <c r="B1378" s="3">
        <f t="shared" si="21"/>
        <v>10</v>
      </c>
      <c r="C1378">
        <f>+'Reuters data'!C1379</f>
        <v>93.53</v>
      </c>
      <c r="D1378">
        <f>+VLOOKUP(A1378,'Reuters data'!$E$3:$F$1048576,2,TRUE)/VLOOKUP(Train_Data!A1378,'Reuters data'!$M$3:$N$1048576,2)</f>
        <v>71.766276604099573</v>
      </c>
      <c r="E1378">
        <f>+VLOOKUP(A1378,'Reuters data'!$E$3:$G$1048576,3,TRUE)</f>
        <v>105.42706422018351</v>
      </c>
      <c r="F1378" s="2">
        <f>+VLOOKUP(A1378,'Reuters data'!$Q$4:$R$1048576,2,TRUE)</f>
        <v>72.5</v>
      </c>
      <c r="G1378">
        <f>+VLOOKUP(A1378,'Reuters data'!$U$4:$V$1048576,2,TRUE)</f>
        <v>6.03</v>
      </c>
      <c r="H1378">
        <f>+VLOOKUP(A1378,'Reuters data'!$Y$4:$Z$1048576,2,TRUE)</f>
        <v>20.68</v>
      </c>
    </row>
    <row r="1379" spans="1:8" x14ac:dyDescent="0.3">
      <c r="A1379" s="1">
        <f>+'Reuters data'!B1380</f>
        <v>41921</v>
      </c>
      <c r="B1379" s="3">
        <f t="shared" si="21"/>
        <v>10</v>
      </c>
      <c r="C1379">
        <f>+'Reuters data'!C1380</f>
        <v>93.61</v>
      </c>
      <c r="D1379">
        <f>+VLOOKUP(A1379,'Reuters data'!$E$3:$F$1048576,2,TRUE)/VLOOKUP(Train_Data!A1379,'Reuters data'!$M$3:$N$1048576,2)</f>
        <v>70.961386918833725</v>
      </c>
      <c r="E1379">
        <f>+VLOOKUP(A1379,'Reuters data'!$E$3:$G$1048576,3,TRUE)</f>
        <v>105.26339449541287</v>
      </c>
      <c r="F1379" s="2">
        <f>+VLOOKUP(A1379,'Reuters data'!$Q$4:$R$1048576,2,TRUE)</f>
        <v>72.25</v>
      </c>
      <c r="G1379">
        <f>+VLOOKUP(A1379,'Reuters data'!$U$4:$V$1048576,2,TRUE)</f>
        <v>6.1</v>
      </c>
      <c r="H1379">
        <f>+VLOOKUP(A1379,'Reuters data'!$Y$4:$Z$1048576,2,TRUE)</f>
        <v>21.25</v>
      </c>
    </row>
    <row r="1380" spans="1:8" x14ac:dyDescent="0.3">
      <c r="A1380" s="1">
        <f>+'Reuters data'!B1381</f>
        <v>41922</v>
      </c>
      <c r="B1380" s="3">
        <f t="shared" si="21"/>
        <v>10</v>
      </c>
      <c r="C1380">
        <f>+'Reuters data'!C1381</f>
        <v>93.69</v>
      </c>
      <c r="D1380">
        <f>+VLOOKUP(A1380,'Reuters data'!$E$3:$F$1048576,2,TRUE)/VLOOKUP(Train_Data!A1380,'Reuters data'!$M$3:$N$1048576,2)</f>
        <v>71.442147778569733</v>
      </c>
      <c r="E1380">
        <f>+VLOOKUP(A1380,'Reuters data'!$E$3:$G$1048576,3,TRUE)</f>
        <v>105.09642201834865</v>
      </c>
      <c r="F1380" s="2">
        <f>+VLOOKUP(A1380,'Reuters data'!$Q$4:$R$1048576,2,TRUE)</f>
        <v>71.7</v>
      </c>
      <c r="G1380">
        <f>+VLOOKUP(A1380,'Reuters data'!$U$4:$V$1048576,2,TRUE)</f>
        <v>6.02</v>
      </c>
      <c r="H1380">
        <f>+VLOOKUP(A1380,'Reuters data'!$Y$4:$Z$1048576,2,TRUE)</f>
        <v>20.98</v>
      </c>
    </row>
    <row r="1381" spans="1:8" x14ac:dyDescent="0.3">
      <c r="A1381" s="1">
        <f>+'Reuters data'!B1382</f>
        <v>41923</v>
      </c>
      <c r="B1381" s="3">
        <f t="shared" si="21"/>
        <v>10</v>
      </c>
      <c r="C1381">
        <f>+'Reuters data'!C1382</f>
        <v>93.86</v>
      </c>
      <c r="D1381">
        <f>+VLOOKUP(A1381,'Reuters data'!$E$3:$F$1048576,2,TRUE)/VLOOKUP(Train_Data!A1381,'Reuters data'!$M$3:$N$1048576,2)</f>
        <v>71.442147778569733</v>
      </c>
      <c r="E1381">
        <f>+VLOOKUP(A1381,'Reuters data'!$E$3:$G$1048576,3,TRUE)</f>
        <v>105.09642201834865</v>
      </c>
      <c r="F1381" s="2">
        <f>+VLOOKUP(A1381,'Reuters data'!$Q$4:$R$1048576,2,TRUE)</f>
        <v>71.7</v>
      </c>
      <c r="G1381">
        <f>+VLOOKUP(A1381,'Reuters data'!$U$4:$V$1048576,2,TRUE)</f>
        <v>6.02</v>
      </c>
      <c r="H1381">
        <f>+VLOOKUP(A1381,'Reuters data'!$Y$4:$Z$1048576,2,TRUE)</f>
        <v>20.98</v>
      </c>
    </row>
    <row r="1382" spans="1:8" x14ac:dyDescent="0.3">
      <c r="A1382" s="1">
        <f>+'Reuters data'!B1383</f>
        <v>41924</v>
      </c>
      <c r="B1382" s="3">
        <f t="shared" si="21"/>
        <v>10</v>
      </c>
      <c r="C1382">
        <f>+'Reuters data'!C1383</f>
        <v>94.04</v>
      </c>
      <c r="D1382">
        <f>+VLOOKUP(A1382,'Reuters data'!$E$3:$F$1048576,2,TRUE)/VLOOKUP(Train_Data!A1382,'Reuters data'!$M$3:$N$1048576,2)</f>
        <v>71.442147778569733</v>
      </c>
      <c r="E1382">
        <f>+VLOOKUP(A1382,'Reuters data'!$E$3:$G$1048576,3,TRUE)</f>
        <v>105.09642201834865</v>
      </c>
      <c r="F1382" s="2">
        <f>+VLOOKUP(A1382,'Reuters data'!$Q$4:$R$1048576,2,TRUE)</f>
        <v>71.7</v>
      </c>
      <c r="G1382">
        <f>+VLOOKUP(A1382,'Reuters data'!$U$4:$V$1048576,2,TRUE)</f>
        <v>6.02</v>
      </c>
      <c r="H1382">
        <f>+VLOOKUP(A1382,'Reuters data'!$Y$4:$Z$1048576,2,TRUE)</f>
        <v>20.98</v>
      </c>
    </row>
    <row r="1383" spans="1:8" x14ac:dyDescent="0.3">
      <c r="A1383" s="1">
        <f>+'Reuters data'!B1384</f>
        <v>41925</v>
      </c>
      <c r="B1383" s="3">
        <f t="shared" si="21"/>
        <v>10</v>
      </c>
      <c r="C1383">
        <f>+'Reuters data'!C1384</f>
        <v>94.14</v>
      </c>
      <c r="D1383">
        <f>+VLOOKUP(A1383,'Reuters data'!$E$3:$F$1048576,2,TRUE)/VLOOKUP(Train_Data!A1383,'Reuters data'!$M$3:$N$1048576,2)</f>
        <v>69.706712672521959</v>
      </c>
      <c r="E1383">
        <f>+VLOOKUP(A1383,'Reuters data'!$E$3:$G$1048576,3,TRUE)</f>
        <v>104.9097247706422</v>
      </c>
      <c r="F1383" s="2">
        <f>+VLOOKUP(A1383,'Reuters data'!$Q$4:$R$1048576,2,TRUE)</f>
        <v>71.349999999999994</v>
      </c>
      <c r="G1383">
        <f>+VLOOKUP(A1383,'Reuters data'!$U$4:$V$1048576,2,TRUE)</f>
        <v>6.04</v>
      </c>
      <c r="H1383">
        <f>+VLOOKUP(A1383,'Reuters data'!$Y$4:$Z$1048576,2,TRUE)</f>
        <v>21.15</v>
      </c>
    </row>
    <row r="1384" spans="1:8" x14ac:dyDescent="0.3">
      <c r="A1384" s="1">
        <f>+'Reuters data'!B1385</f>
        <v>41926</v>
      </c>
      <c r="B1384" s="3">
        <f t="shared" si="21"/>
        <v>10</v>
      </c>
      <c r="C1384">
        <f>+'Reuters data'!C1385</f>
        <v>94.21</v>
      </c>
      <c r="D1384">
        <f>+VLOOKUP(A1384,'Reuters data'!$E$3:$F$1048576,2,TRUE)/VLOOKUP(Train_Data!A1384,'Reuters data'!$M$3:$N$1048576,2)</f>
        <v>67.182809290567235</v>
      </c>
      <c r="E1384">
        <f>+VLOOKUP(A1384,'Reuters data'!$E$3:$G$1048576,3,TRUE)</f>
        <v>104.67899082568809</v>
      </c>
      <c r="F1384" s="2">
        <f>+VLOOKUP(A1384,'Reuters data'!$Q$4:$R$1048576,2,TRUE)</f>
        <v>71.2</v>
      </c>
      <c r="G1384">
        <f>+VLOOKUP(A1384,'Reuters data'!$U$4:$V$1048576,2,TRUE)</f>
        <v>6.07</v>
      </c>
      <c r="H1384">
        <f>+VLOOKUP(A1384,'Reuters data'!$Y$4:$Z$1048576,2,TRUE)</f>
        <v>20.8</v>
      </c>
    </row>
    <row r="1385" spans="1:8" x14ac:dyDescent="0.3">
      <c r="A1385" s="1">
        <f>+'Reuters data'!B1386</f>
        <v>41927</v>
      </c>
      <c r="B1385" s="3">
        <f t="shared" si="21"/>
        <v>10</v>
      </c>
      <c r="C1385">
        <f>+'Reuters data'!C1386</f>
        <v>94.26</v>
      </c>
      <c r="D1385">
        <f>+VLOOKUP(A1385,'Reuters data'!$E$3:$F$1048576,2,TRUE)/VLOOKUP(Train_Data!A1385,'Reuters data'!$M$3:$N$1048576,2)</f>
        <v>65.269554378311</v>
      </c>
      <c r="E1385">
        <f>+VLOOKUP(A1385,'Reuters data'!$E$3:$G$1048576,3,TRUE)</f>
        <v>104.43440366972479</v>
      </c>
      <c r="F1385" s="2">
        <f>+VLOOKUP(A1385,'Reuters data'!$Q$4:$R$1048576,2,TRUE)</f>
        <v>71.599999999999994</v>
      </c>
      <c r="G1385">
        <f>+VLOOKUP(A1385,'Reuters data'!$U$4:$V$1048576,2,TRUE)</f>
        <v>6.14</v>
      </c>
      <c r="H1385">
        <f>+VLOOKUP(A1385,'Reuters data'!$Y$4:$Z$1048576,2,TRUE)</f>
        <v>20.78</v>
      </c>
    </row>
    <row r="1386" spans="1:8" x14ac:dyDescent="0.3">
      <c r="A1386" s="1">
        <f>+'Reuters data'!B1387</f>
        <v>41928</v>
      </c>
      <c r="B1386" s="3">
        <f t="shared" si="21"/>
        <v>10</v>
      </c>
      <c r="C1386">
        <f>+'Reuters data'!C1387</f>
        <v>94.35</v>
      </c>
      <c r="D1386">
        <f>+VLOOKUP(A1386,'Reuters data'!$E$3:$F$1048576,2,TRUE)/VLOOKUP(Train_Data!A1386,'Reuters data'!$M$3:$N$1048576,2)</f>
        <v>65.956117748106507</v>
      </c>
      <c r="E1386">
        <f>+VLOOKUP(A1386,'Reuters data'!$E$3:$G$1048576,3,TRUE)</f>
        <v>104.2024770642202</v>
      </c>
      <c r="F1386" s="2">
        <f>+VLOOKUP(A1386,'Reuters data'!$Q$4:$R$1048576,2,TRUE)</f>
        <v>71</v>
      </c>
      <c r="G1386">
        <f>+VLOOKUP(A1386,'Reuters data'!$U$4:$V$1048576,2,TRUE)</f>
        <v>6.2</v>
      </c>
      <c r="H1386">
        <f>+VLOOKUP(A1386,'Reuters data'!$Y$4:$Z$1048576,2,TRUE)</f>
        <v>21.4</v>
      </c>
    </row>
    <row r="1387" spans="1:8" x14ac:dyDescent="0.3">
      <c r="A1387" s="1">
        <f>+'Reuters data'!B1388</f>
        <v>41929</v>
      </c>
      <c r="B1387" s="3">
        <f t="shared" si="21"/>
        <v>10</v>
      </c>
      <c r="C1387">
        <f>+'Reuters data'!C1388</f>
        <v>94.44</v>
      </c>
      <c r="D1387">
        <f>+VLOOKUP(A1387,'Reuters data'!$E$3:$F$1048576,2,TRUE)/VLOOKUP(Train_Data!A1387,'Reuters data'!$M$3:$N$1048576,2)</f>
        <v>67.51821957526839</v>
      </c>
      <c r="E1387">
        <f>+VLOOKUP(A1387,'Reuters data'!$E$3:$G$1048576,3,TRUE)</f>
        <v>103.98954128440367</v>
      </c>
      <c r="F1387" s="2">
        <f>+VLOOKUP(A1387,'Reuters data'!$Q$4:$R$1048576,2,TRUE)</f>
        <v>70.8</v>
      </c>
      <c r="G1387">
        <f>+VLOOKUP(A1387,'Reuters data'!$U$4:$V$1048576,2,TRUE)</f>
        <v>6.12</v>
      </c>
      <c r="H1387">
        <f>+VLOOKUP(A1387,'Reuters data'!$Y$4:$Z$1048576,2,TRUE)</f>
        <v>20.8</v>
      </c>
    </row>
    <row r="1388" spans="1:8" x14ac:dyDescent="0.3">
      <c r="A1388" s="1">
        <f>+'Reuters data'!B1389</f>
        <v>41930</v>
      </c>
      <c r="B1388" s="3">
        <f t="shared" si="21"/>
        <v>10</v>
      </c>
      <c r="C1388">
        <f>+'Reuters data'!C1389</f>
        <v>94.62</v>
      </c>
      <c r="D1388">
        <f>+VLOOKUP(A1388,'Reuters data'!$E$3:$F$1048576,2,TRUE)/VLOOKUP(Train_Data!A1388,'Reuters data'!$M$3:$N$1048576,2)</f>
        <v>67.51821957526839</v>
      </c>
      <c r="E1388">
        <f>+VLOOKUP(A1388,'Reuters data'!$E$3:$G$1048576,3,TRUE)</f>
        <v>103.98954128440367</v>
      </c>
      <c r="F1388" s="2">
        <f>+VLOOKUP(A1388,'Reuters data'!$Q$4:$R$1048576,2,TRUE)</f>
        <v>70.8</v>
      </c>
      <c r="G1388">
        <f>+VLOOKUP(A1388,'Reuters data'!$U$4:$V$1048576,2,TRUE)</f>
        <v>6.12</v>
      </c>
      <c r="H1388">
        <f>+VLOOKUP(A1388,'Reuters data'!$Y$4:$Z$1048576,2,TRUE)</f>
        <v>20.8</v>
      </c>
    </row>
    <row r="1389" spans="1:8" x14ac:dyDescent="0.3">
      <c r="A1389" s="1">
        <f>+'Reuters data'!B1390</f>
        <v>41931</v>
      </c>
      <c r="B1389" s="3">
        <f t="shared" si="21"/>
        <v>10</v>
      </c>
      <c r="C1389">
        <f>+'Reuters data'!C1390</f>
        <v>94.81</v>
      </c>
      <c r="D1389">
        <f>+VLOOKUP(A1389,'Reuters data'!$E$3:$F$1048576,2,TRUE)/VLOOKUP(Train_Data!A1389,'Reuters data'!$M$3:$N$1048576,2)</f>
        <v>67.51821957526839</v>
      </c>
      <c r="E1389">
        <f>+VLOOKUP(A1389,'Reuters data'!$E$3:$G$1048576,3,TRUE)</f>
        <v>103.98954128440367</v>
      </c>
      <c r="F1389" s="2">
        <f>+VLOOKUP(A1389,'Reuters data'!$Q$4:$R$1048576,2,TRUE)</f>
        <v>70.8</v>
      </c>
      <c r="G1389">
        <f>+VLOOKUP(A1389,'Reuters data'!$U$4:$V$1048576,2,TRUE)</f>
        <v>6.12</v>
      </c>
      <c r="H1389">
        <f>+VLOOKUP(A1389,'Reuters data'!$Y$4:$Z$1048576,2,TRUE)</f>
        <v>20.8</v>
      </c>
    </row>
    <row r="1390" spans="1:8" x14ac:dyDescent="0.3">
      <c r="A1390" s="1">
        <f>+'Reuters data'!B1391</f>
        <v>41932</v>
      </c>
      <c r="B1390" s="3">
        <f t="shared" si="21"/>
        <v>10</v>
      </c>
      <c r="C1390">
        <f>+'Reuters data'!C1391</f>
        <v>94.9</v>
      </c>
      <c r="D1390">
        <f>+VLOOKUP(A1390,'Reuters data'!$E$3:$F$1048576,2,TRUE)/VLOOKUP(Train_Data!A1390,'Reuters data'!$M$3:$N$1048576,2)</f>
        <v>66.729176433817784</v>
      </c>
      <c r="E1390">
        <f>+VLOOKUP(A1390,'Reuters data'!$E$3:$G$1048576,3,TRUE)</f>
        <v>103.76669724770642</v>
      </c>
      <c r="F1390" s="2">
        <f>+VLOOKUP(A1390,'Reuters data'!$Q$4:$R$1048576,2,TRUE)</f>
        <v>70.95</v>
      </c>
      <c r="G1390">
        <f>+VLOOKUP(A1390,'Reuters data'!$U$4:$V$1048576,2,TRUE)</f>
        <v>6.13</v>
      </c>
      <c r="H1390">
        <f>+VLOOKUP(A1390,'Reuters data'!$Y$4:$Z$1048576,2,TRUE)</f>
        <v>20.7</v>
      </c>
    </row>
    <row r="1391" spans="1:8" x14ac:dyDescent="0.3">
      <c r="A1391" s="1">
        <f>+'Reuters data'!B1392</f>
        <v>41933</v>
      </c>
      <c r="B1391" s="3">
        <f t="shared" si="21"/>
        <v>10</v>
      </c>
      <c r="C1391">
        <f>+'Reuters data'!C1392</f>
        <v>94.95</v>
      </c>
      <c r="D1391">
        <f>+VLOOKUP(A1391,'Reuters data'!$E$3:$F$1048576,2,TRUE)/VLOOKUP(Train_Data!A1391,'Reuters data'!$M$3:$N$1048576,2)</f>
        <v>67.815007078810751</v>
      </c>
      <c r="E1391">
        <f>+VLOOKUP(A1391,'Reuters data'!$E$3:$G$1048576,3,TRUE)</f>
        <v>103.54348623853213</v>
      </c>
      <c r="F1391" s="2">
        <f>+VLOOKUP(A1391,'Reuters data'!$Q$4:$R$1048576,2,TRUE)</f>
        <v>71.3</v>
      </c>
      <c r="G1391">
        <f>+VLOOKUP(A1391,'Reuters data'!$U$4:$V$1048576,2,TRUE)</f>
        <v>6.17</v>
      </c>
      <c r="H1391">
        <f>+VLOOKUP(A1391,'Reuters data'!$Y$4:$Z$1048576,2,TRUE)</f>
        <v>21.45</v>
      </c>
    </row>
    <row r="1392" spans="1:8" x14ac:dyDescent="0.3">
      <c r="A1392" s="1">
        <f>+'Reuters data'!B1393</f>
        <v>41934</v>
      </c>
      <c r="B1392" s="3">
        <f t="shared" si="21"/>
        <v>10</v>
      </c>
      <c r="C1392">
        <f>+'Reuters data'!C1393</f>
        <v>94.92</v>
      </c>
      <c r="D1392">
        <f>+VLOOKUP(A1392,'Reuters data'!$E$3:$F$1048576,2,TRUE)/VLOOKUP(Train_Data!A1392,'Reuters data'!$M$3:$N$1048576,2)</f>
        <v>66.975015812776718</v>
      </c>
      <c r="E1392">
        <f>+VLOOKUP(A1392,'Reuters data'!$E$3:$G$1048576,3,TRUE)</f>
        <v>103.30816513761468</v>
      </c>
      <c r="F1392" s="2">
        <f>+VLOOKUP(A1392,'Reuters data'!$Q$4:$R$1048576,2,TRUE)</f>
        <v>73.2</v>
      </c>
      <c r="G1392">
        <f>+VLOOKUP(A1392,'Reuters data'!$U$4:$V$1048576,2,TRUE)</f>
        <v>6.21</v>
      </c>
      <c r="H1392">
        <f>+VLOOKUP(A1392,'Reuters data'!$Y$4:$Z$1048576,2,TRUE)</f>
        <v>22.25</v>
      </c>
    </row>
    <row r="1393" spans="1:8" x14ac:dyDescent="0.3">
      <c r="A1393" s="1">
        <f>+'Reuters data'!B1394</f>
        <v>41935</v>
      </c>
      <c r="B1393" s="3">
        <f t="shared" si="21"/>
        <v>10</v>
      </c>
      <c r="C1393">
        <f>+'Reuters data'!C1394</f>
        <v>94.86</v>
      </c>
      <c r="D1393">
        <f>+VLOOKUP(A1393,'Reuters data'!$E$3:$F$1048576,2,TRUE)/VLOOKUP(Train_Data!A1393,'Reuters data'!$M$3:$N$1048576,2)</f>
        <v>68.672888326478969</v>
      </c>
      <c r="E1393">
        <f>+VLOOKUP(A1393,'Reuters data'!$E$3:$G$1048576,3,TRUE)</f>
        <v>103.09064220183485</v>
      </c>
      <c r="F1393" s="2">
        <f>+VLOOKUP(A1393,'Reuters data'!$Q$4:$R$1048576,2,TRUE)</f>
        <v>73.8</v>
      </c>
      <c r="G1393">
        <f>+VLOOKUP(A1393,'Reuters data'!$U$4:$V$1048576,2,TRUE)</f>
        <v>6.32</v>
      </c>
      <c r="H1393">
        <f>+VLOOKUP(A1393,'Reuters data'!$Y$4:$Z$1048576,2,TRUE)</f>
        <v>22.05</v>
      </c>
    </row>
    <row r="1394" spans="1:8" x14ac:dyDescent="0.3">
      <c r="A1394" s="1">
        <f>+'Reuters data'!B1395</f>
        <v>41936</v>
      </c>
      <c r="B1394" s="3">
        <f t="shared" si="21"/>
        <v>10</v>
      </c>
      <c r="C1394">
        <f>+'Reuters data'!C1395</f>
        <v>94.85</v>
      </c>
      <c r="D1394">
        <f>+VLOOKUP(A1394,'Reuters data'!$E$3:$F$1048576,2,TRUE)/VLOOKUP(Train_Data!A1394,'Reuters data'!$M$3:$N$1048576,2)</f>
        <v>67.979479084451455</v>
      </c>
      <c r="E1394">
        <f>+VLOOKUP(A1394,'Reuters data'!$E$3:$G$1048576,3,TRUE)</f>
        <v>102.86871559633025</v>
      </c>
      <c r="F1394" s="2">
        <f>+VLOOKUP(A1394,'Reuters data'!$Q$4:$R$1048576,2,TRUE)</f>
        <v>73.680000000000007</v>
      </c>
      <c r="G1394">
        <f>+VLOOKUP(A1394,'Reuters data'!$U$4:$V$1048576,2,TRUE)</f>
        <v>6.39</v>
      </c>
      <c r="H1394">
        <f>+VLOOKUP(A1394,'Reuters data'!$Y$4:$Z$1048576,2,TRUE)</f>
        <v>21.95</v>
      </c>
    </row>
    <row r="1395" spans="1:8" x14ac:dyDescent="0.3">
      <c r="A1395" s="1">
        <f>+'Reuters data'!B1396</f>
        <v>41937</v>
      </c>
      <c r="B1395" s="3">
        <f t="shared" si="21"/>
        <v>10</v>
      </c>
      <c r="C1395">
        <f>+'Reuters data'!C1396</f>
        <v>94.9</v>
      </c>
      <c r="D1395">
        <f>+VLOOKUP(A1395,'Reuters data'!$E$3:$F$1048576,2,TRUE)/VLOOKUP(Train_Data!A1395,'Reuters data'!$M$3:$N$1048576,2)</f>
        <v>67.979479084451455</v>
      </c>
      <c r="E1395">
        <f>+VLOOKUP(A1395,'Reuters data'!$E$3:$G$1048576,3,TRUE)</f>
        <v>102.86871559633025</v>
      </c>
      <c r="F1395" s="2">
        <f>+VLOOKUP(A1395,'Reuters data'!$Q$4:$R$1048576,2,TRUE)</f>
        <v>73.680000000000007</v>
      </c>
      <c r="G1395">
        <f>+VLOOKUP(A1395,'Reuters data'!$U$4:$V$1048576,2,TRUE)</f>
        <v>6.39</v>
      </c>
      <c r="H1395">
        <f>+VLOOKUP(A1395,'Reuters data'!$Y$4:$Z$1048576,2,TRUE)</f>
        <v>21.95</v>
      </c>
    </row>
    <row r="1396" spans="1:8" x14ac:dyDescent="0.3">
      <c r="A1396" s="1">
        <f>+'Reuters data'!B1397</f>
        <v>41938</v>
      </c>
      <c r="B1396" s="3">
        <f t="shared" si="21"/>
        <v>10</v>
      </c>
      <c r="C1396">
        <f>+'Reuters data'!C1397</f>
        <v>94.97</v>
      </c>
      <c r="D1396">
        <f>+VLOOKUP(A1396,'Reuters data'!$E$3:$F$1048576,2,TRUE)/VLOOKUP(Train_Data!A1396,'Reuters data'!$M$3:$N$1048576,2)</f>
        <v>67.979479084451455</v>
      </c>
      <c r="E1396">
        <f>+VLOOKUP(A1396,'Reuters data'!$E$3:$G$1048576,3,TRUE)</f>
        <v>102.86871559633025</v>
      </c>
      <c r="F1396" s="2">
        <f>+VLOOKUP(A1396,'Reuters data'!$Q$4:$R$1048576,2,TRUE)</f>
        <v>73.680000000000007</v>
      </c>
      <c r="G1396">
        <f>+VLOOKUP(A1396,'Reuters data'!$U$4:$V$1048576,2,TRUE)</f>
        <v>6.39</v>
      </c>
      <c r="H1396">
        <f>+VLOOKUP(A1396,'Reuters data'!$Y$4:$Z$1048576,2,TRUE)</f>
        <v>21.95</v>
      </c>
    </row>
    <row r="1397" spans="1:8" x14ac:dyDescent="0.3">
      <c r="A1397" s="1">
        <f>+'Reuters data'!B1398</f>
        <v>41939</v>
      </c>
      <c r="B1397" s="3">
        <f t="shared" si="21"/>
        <v>10</v>
      </c>
      <c r="C1397">
        <f>+'Reuters data'!C1398</f>
        <v>94.92</v>
      </c>
      <c r="D1397">
        <f>+VLOOKUP(A1397,'Reuters data'!$E$3:$F$1048576,2,TRUE)/VLOOKUP(Train_Data!A1397,'Reuters data'!$M$3:$N$1048576,2)</f>
        <v>67.598645349295111</v>
      </c>
      <c r="E1397">
        <f>+VLOOKUP(A1397,'Reuters data'!$E$3:$G$1048576,3,TRUE)</f>
        <v>102.64678899082566</v>
      </c>
      <c r="F1397" s="2">
        <f>+VLOOKUP(A1397,'Reuters data'!$Q$4:$R$1048576,2,TRUE)</f>
        <v>73.7</v>
      </c>
      <c r="G1397">
        <f>+VLOOKUP(A1397,'Reuters data'!$U$4:$V$1048576,2,TRUE)</f>
        <v>6.27</v>
      </c>
      <c r="H1397">
        <f>+VLOOKUP(A1397,'Reuters data'!$Y$4:$Z$1048576,2,TRUE)</f>
        <v>21.75</v>
      </c>
    </row>
    <row r="1398" spans="1:8" x14ac:dyDescent="0.3">
      <c r="A1398" s="1">
        <f>+'Reuters data'!B1399</f>
        <v>41940</v>
      </c>
      <c r="B1398" s="3">
        <f t="shared" si="21"/>
        <v>10</v>
      </c>
      <c r="C1398">
        <f>+'Reuters data'!C1399</f>
        <v>94.8</v>
      </c>
      <c r="D1398">
        <f>+VLOOKUP(A1398,'Reuters data'!$E$3:$F$1048576,2,TRUE)/VLOOKUP(Train_Data!A1398,'Reuters data'!$M$3:$N$1048576,2)</f>
        <v>67.559290089524112</v>
      </c>
      <c r="E1398">
        <f>+VLOOKUP(A1398,'Reuters data'!$E$3:$G$1048576,3,TRUE)</f>
        <v>102.42862385321096</v>
      </c>
      <c r="F1398" s="2">
        <f>+VLOOKUP(A1398,'Reuters data'!$Q$4:$R$1048576,2,TRUE)</f>
        <v>73.88</v>
      </c>
      <c r="G1398">
        <f>+VLOOKUP(A1398,'Reuters data'!$U$4:$V$1048576,2,TRUE)</f>
        <v>6.15</v>
      </c>
      <c r="H1398">
        <f>+VLOOKUP(A1398,'Reuters data'!$Y$4:$Z$1048576,2,TRUE)</f>
        <v>22.45</v>
      </c>
    </row>
    <row r="1399" spans="1:8" x14ac:dyDescent="0.3">
      <c r="A1399" s="1">
        <f>+'Reuters data'!B1400</f>
        <v>41941</v>
      </c>
      <c r="B1399" s="3">
        <f t="shared" si="21"/>
        <v>10</v>
      </c>
      <c r="C1399">
        <f>+'Reuters data'!C1400</f>
        <v>94.64</v>
      </c>
      <c r="D1399">
        <f>+VLOOKUP(A1399,'Reuters data'!$E$3:$F$1048576,2,TRUE)/VLOOKUP(Train_Data!A1399,'Reuters data'!$M$3:$N$1048576,2)</f>
        <v>68.973161269891548</v>
      </c>
      <c r="E1399">
        <f>+VLOOKUP(A1399,'Reuters data'!$E$3:$G$1048576,3,TRUE)</f>
        <v>102.21899082568805</v>
      </c>
      <c r="F1399" s="2">
        <f>+VLOOKUP(A1399,'Reuters data'!$Q$4:$R$1048576,2,TRUE)</f>
        <v>73.599999999999994</v>
      </c>
      <c r="G1399">
        <f>+VLOOKUP(A1399,'Reuters data'!$U$4:$V$1048576,2,TRUE)</f>
        <v>6.41</v>
      </c>
      <c r="H1399">
        <f>+VLOOKUP(A1399,'Reuters data'!$Y$4:$Z$1048576,2,TRUE)</f>
        <v>22.2</v>
      </c>
    </row>
    <row r="1400" spans="1:8" x14ac:dyDescent="0.3">
      <c r="A1400" s="1">
        <f>+'Reuters data'!B1401</f>
        <v>41942</v>
      </c>
      <c r="B1400" s="3">
        <f t="shared" si="21"/>
        <v>10</v>
      </c>
      <c r="C1400">
        <f>+'Reuters data'!C1401</f>
        <v>94.51</v>
      </c>
      <c r="D1400">
        <f>+VLOOKUP(A1400,'Reuters data'!$E$3:$F$1048576,2,TRUE)/VLOOKUP(Train_Data!A1400,'Reuters data'!$M$3:$N$1048576,2)</f>
        <v>68.379321281319363</v>
      </c>
      <c r="E1400">
        <f>+VLOOKUP(A1400,'Reuters data'!$E$3:$G$1048576,3,TRUE)</f>
        <v>102.0064220183486</v>
      </c>
      <c r="F1400" s="2">
        <f>+VLOOKUP(A1400,'Reuters data'!$Q$4:$R$1048576,2,TRUE)</f>
        <v>72.7</v>
      </c>
      <c r="G1400">
        <f>+VLOOKUP(A1400,'Reuters data'!$U$4:$V$1048576,2,TRUE)</f>
        <v>6.41</v>
      </c>
      <c r="H1400">
        <f>+VLOOKUP(A1400,'Reuters data'!$Y$4:$Z$1048576,2,TRUE)</f>
        <v>21.1</v>
      </c>
    </row>
    <row r="1401" spans="1:8" x14ac:dyDescent="0.3">
      <c r="A1401" s="1">
        <f>+'Reuters data'!B1402</f>
        <v>41943</v>
      </c>
      <c r="B1401" s="3">
        <f t="shared" si="21"/>
        <v>10</v>
      </c>
      <c r="C1401">
        <f>+'Reuters data'!C1402</f>
        <v>94.89</v>
      </c>
      <c r="D1401">
        <f>+VLOOKUP(A1401,'Reuters data'!$E$3:$F$1048576,2,TRUE)/VLOOKUP(Train_Data!A1401,'Reuters data'!$M$3:$N$1048576,2)</f>
        <v>68.556371766208883</v>
      </c>
      <c r="E1401">
        <f>+VLOOKUP(A1401,'Reuters data'!$E$3:$G$1048576,3,TRUE)</f>
        <v>101.79568807339449</v>
      </c>
      <c r="F1401" s="2">
        <f>+VLOOKUP(A1401,'Reuters data'!$Q$4:$R$1048576,2,TRUE)</f>
        <v>72.150000000000006</v>
      </c>
      <c r="G1401">
        <f>+VLOOKUP(A1401,'Reuters data'!$U$4:$V$1048576,2,TRUE)</f>
        <v>6.34</v>
      </c>
      <c r="H1401">
        <f>+VLOOKUP(A1401,'Reuters data'!$Y$4:$Z$1048576,2,TRUE)</f>
        <v>20.6</v>
      </c>
    </row>
    <row r="1402" spans="1:8" x14ac:dyDescent="0.3">
      <c r="A1402" s="1">
        <f>+'Reuters data'!B1403</f>
        <v>41944</v>
      </c>
      <c r="B1402" s="3">
        <f t="shared" si="21"/>
        <v>11</v>
      </c>
      <c r="C1402">
        <f>+'Reuters data'!C1403</f>
        <v>94.92</v>
      </c>
      <c r="D1402">
        <f>+VLOOKUP(A1402,'Reuters data'!$E$3:$F$1048576,2,TRUE)/VLOOKUP(Train_Data!A1402,'Reuters data'!$M$3:$N$1048576,2)</f>
        <v>68.556371766208883</v>
      </c>
      <c r="E1402">
        <f>+VLOOKUP(A1402,'Reuters data'!$E$3:$G$1048576,3,TRUE)</f>
        <v>101.79568807339449</v>
      </c>
      <c r="F1402" s="2">
        <f>+VLOOKUP(A1402,'Reuters data'!$Q$4:$R$1048576,2,TRUE)</f>
        <v>72.150000000000006</v>
      </c>
      <c r="G1402">
        <f>+VLOOKUP(A1402,'Reuters data'!$U$4:$V$1048576,2,TRUE)</f>
        <v>6.34</v>
      </c>
      <c r="H1402">
        <f>+VLOOKUP(A1402,'Reuters data'!$Y$4:$Z$1048576,2,TRUE)</f>
        <v>20.6</v>
      </c>
    </row>
    <row r="1403" spans="1:8" x14ac:dyDescent="0.3">
      <c r="A1403" s="1">
        <f>+'Reuters data'!B1404</f>
        <v>41945</v>
      </c>
      <c r="B1403" s="3">
        <f t="shared" si="21"/>
        <v>11</v>
      </c>
      <c r="C1403">
        <f>+'Reuters data'!C1404</f>
        <v>94.98</v>
      </c>
      <c r="D1403">
        <f>+VLOOKUP(A1403,'Reuters data'!$E$3:$F$1048576,2,TRUE)/VLOOKUP(Train_Data!A1403,'Reuters data'!$M$3:$N$1048576,2)</f>
        <v>68.556371766208883</v>
      </c>
      <c r="E1403">
        <f>+VLOOKUP(A1403,'Reuters data'!$E$3:$G$1048576,3,TRUE)</f>
        <v>101.79568807339449</v>
      </c>
      <c r="F1403" s="2">
        <f>+VLOOKUP(A1403,'Reuters data'!$Q$4:$R$1048576,2,TRUE)</f>
        <v>72.150000000000006</v>
      </c>
      <c r="G1403">
        <f>+VLOOKUP(A1403,'Reuters data'!$U$4:$V$1048576,2,TRUE)</f>
        <v>6.34</v>
      </c>
      <c r="H1403">
        <f>+VLOOKUP(A1403,'Reuters data'!$Y$4:$Z$1048576,2,TRUE)</f>
        <v>20.6</v>
      </c>
    </row>
    <row r="1404" spans="1:8" x14ac:dyDescent="0.3">
      <c r="A1404" s="1">
        <f>+'Reuters data'!B1405</f>
        <v>41946</v>
      </c>
      <c r="B1404" s="3">
        <f t="shared" si="21"/>
        <v>11</v>
      </c>
      <c r="C1404">
        <f>+'Reuters data'!C1405</f>
        <v>94.91</v>
      </c>
      <c r="D1404">
        <f>+VLOOKUP(A1404,'Reuters data'!$E$3:$F$1048576,2,TRUE)/VLOOKUP(Train_Data!A1404,'Reuters data'!$M$3:$N$1048576,2)</f>
        <v>67.921807402659837</v>
      </c>
      <c r="E1404">
        <f>+VLOOKUP(A1404,'Reuters data'!$E$3:$G$1048576,3,TRUE)</f>
        <v>101.57513761467888</v>
      </c>
      <c r="F1404" s="2">
        <f>+VLOOKUP(A1404,'Reuters data'!$Q$4:$R$1048576,2,TRUE)</f>
        <v>71.25</v>
      </c>
      <c r="G1404">
        <f>+VLOOKUP(A1404,'Reuters data'!$U$4:$V$1048576,2,TRUE)</f>
        <v>6.57</v>
      </c>
      <c r="H1404">
        <f>+VLOOKUP(A1404,'Reuters data'!$Y$4:$Z$1048576,2,TRUE)</f>
        <v>22.25</v>
      </c>
    </row>
    <row r="1405" spans="1:8" x14ac:dyDescent="0.3">
      <c r="A1405" s="1">
        <f>+'Reuters data'!B1406</f>
        <v>41947</v>
      </c>
      <c r="B1405" s="3">
        <f t="shared" si="21"/>
        <v>11</v>
      </c>
      <c r="C1405">
        <f>+'Reuters data'!C1406</f>
        <v>94.82</v>
      </c>
      <c r="D1405">
        <f>+VLOOKUP(A1405,'Reuters data'!$E$3:$F$1048576,2,TRUE)/VLOOKUP(Train_Data!A1405,'Reuters data'!$M$3:$N$1048576,2)</f>
        <v>66.023596938775512</v>
      </c>
      <c r="E1405">
        <f>+VLOOKUP(A1405,'Reuters data'!$E$3:$G$1048576,3,TRUE)</f>
        <v>101.34045871559631</v>
      </c>
      <c r="F1405" s="2">
        <f>+VLOOKUP(A1405,'Reuters data'!$Q$4:$R$1048576,2,TRUE)</f>
        <v>70.599999999999994</v>
      </c>
      <c r="G1405">
        <f>+VLOOKUP(A1405,'Reuters data'!$U$4:$V$1048576,2,TRUE)</f>
        <v>6.47</v>
      </c>
      <c r="H1405">
        <f>+VLOOKUP(A1405,'Reuters data'!$Y$4:$Z$1048576,2,TRUE)</f>
        <v>22.25</v>
      </c>
    </row>
    <row r="1406" spans="1:8" x14ac:dyDescent="0.3">
      <c r="A1406" s="1">
        <f>+'Reuters data'!B1407</f>
        <v>41948</v>
      </c>
      <c r="B1406" s="3">
        <f t="shared" si="21"/>
        <v>11</v>
      </c>
      <c r="C1406">
        <f>+'Reuters data'!C1407</f>
        <v>94.69</v>
      </c>
      <c r="D1406">
        <f>+VLOOKUP(A1406,'Reuters data'!$E$3:$F$1048576,2,TRUE)/VLOOKUP(Train_Data!A1406,'Reuters data'!$M$3:$N$1048576,2)</f>
        <v>66.439727673207855</v>
      </c>
      <c r="E1406">
        <f>+VLOOKUP(A1406,'Reuters data'!$E$3:$G$1048576,3,TRUE)</f>
        <v>101.10339449541284</v>
      </c>
      <c r="F1406" s="2">
        <f>+VLOOKUP(A1406,'Reuters data'!$Q$4:$R$1048576,2,TRUE)</f>
        <v>70.5</v>
      </c>
      <c r="G1406">
        <f>+VLOOKUP(A1406,'Reuters data'!$U$4:$V$1048576,2,TRUE)</f>
        <v>6.63</v>
      </c>
      <c r="H1406">
        <f>+VLOOKUP(A1406,'Reuters data'!$Y$4:$Z$1048576,2,TRUE)</f>
        <v>21.7</v>
      </c>
    </row>
    <row r="1407" spans="1:8" x14ac:dyDescent="0.3">
      <c r="A1407" s="1">
        <f>+'Reuters data'!B1408</f>
        <v>41949</v>
      </c>
      <c r="B1407" s="3">
        <f t="shared" si="21"/>
        <v>11</v>
      </c>
      <c r="C1407">
        <f>+'Reuters data'!C1408</f>
        <v>94.53</v>
      </c>
      <c r="D1407">
        <f>+VLOOKUP(A1407,'Reuters data'!$E$3:$F$1048576,2,TRUE)/VLOOKUP(Train_Data!A1407,'Reuters data'!$M$3:$N$1048576,2)</f>
        <v>66.968398933160913</v>
      </c>
      <c r="E1407">
        <f>+VLOOKUP(A1407,'Reuters data'!$E$3:$G$1048576,3,TRUE)</f>
        <v>100.86715596330275</v>
      </c>
      <c r="F1407" s="2">
        <f>+VLOOKUP(A1407,'Reuters data'!$Q$4:$R$1048576,2,TRUE)</f>
        <v>70.3</v>
      </c>
      <c r="G1407">
        <f>+VLOOKUP(A1407,'Reuters data'!$U$4:$V$1048576,2,TRUE)</f>
        <v>6.62</v>
      </c>
      <c r="H1407">
        <f>+VLOOKUP(A1407,'Reuters data'!$Y$4:$Z$1048576,2,TRUE)</f>
        <v>21.8</v>
      </c>
    </row>
    <row r="1408" spans="1:8" x14ac:dyDescent="0.3">
      <c r="A1408" s="1">
        <f>+'Reuters data'!B1409</f>
        <v>41950</v>
      </c>
      <c r="B1408" s="3">
        <f t="shared" si="21"/>
        <v>11</v>
      </c>
      <c r="C1408">
        <f>+'Reuters data'!C1409</f>
        <v>94.45</v>
      </c>
      <c r="D1408">
        <f>+VLOOKUP(A1408,'Reuters data'!$E$3:$F$1048576,2,TRUE)/VLOOKUP(Train_Data!A1408,'Reuters data'!$M$3:$N$1048576,2)</f>
        <v>66.969161580468992</v>
      </c>
      <c r="E1408">
        <f>+VLOOKUP(A1408,'Reuters data'!$E$3:$G$1048576,3,TRUE)</f>
        <v>100.62311926605504</v>
      </c>
      <c r="F1408" s="2">
        <f>+VLOOKUP(A1408,'Reuters data'!$Q$4:$R$1048576,2,TRUE)</f>
        <v>71.400000000000006</v>
      </c>
      <c r="G1408">
        <f>+VLOOKUP(A1408,'Reuters data'!$U$4:$V$1048576,2,TRUE)</f>
        <v>6.75</v>
      </c>
      <c r="H1408">
        <f>+VLOOKUP(A1408,'Reuters data'!$Y$4:$Z$1048576,2,TRUE)</f>
        <v>22.65</v>
      </c>
    </row>
    <row r="1409" spans="1:8" x14ac:dyDescent="0.3">
      <c r="A1409" s="1">
        <f>+'Reuters data'!B1410</f>
        <v>41951</v>
      </c>
      <c r="B1409" s="3">
        <f t="shared" si="21"/>
        <v>11</v>
      </c>
      <c r="C1409">
        <f>+'Reuters data'!C1410</f>
        <v>94.43</v>
      </c>
      <c r="D1409">
        <f>+VLOOKUP(A1409,'Reuters data'!$E$3:$F$1048576,2,TRUE)/VLOOKUP(Train_Data!A1409,'Reuters data'!$M$3:$N$1048576,2)</f>
        <v>66.969161580468992</v>
      </c>
      <c r="E1409">
        <f>+VLOOKUP(A1409,'Reuters data'!$E$3:$G$1048576,3,TRUE)</f>
        <v>100.62311926605504</v>
      </c>
      <c r="F1409" s="2">
        <f>+VLOOKUP(A1409,'Reuters data'!$Q$4:$R$1048576,2,TRUE)</f>
        <v>71.400000000000006</v>
      </c>
      <c r="G1409">
        <f>+VLOOKUP(A1409,'Reuters data'!$U$4:$V$1048576,2,TRUE)</f>
        <v>6.75</v>
      </c>
      <c r="H1409">
        <f>+VLOOKUP(A1409,'Reuters data'!$Y$4:$Z$1048576,2,TRUE)</f>
        <v>22.65</v>
      </c>
    </row>
    <row r="1410" spans="1:8" x14ac:dyDescent="0.3">
      <c r="A1410" s="1">
        <f>+'Reuters data'!B1411</f>
        <v>41952</v>
      </c>
      <c r="B1410" s="3">
        <f t="shared" si="21"/>
        <v>11</v>
      </c>
      <c r="C1410">
        <f>+'Reuters data'!C1411</f>
        <v>94.4</v>
      </c>
      <c r="D1410">
        <f>+VLOOKUP(A1410,'Reuters data'!$E$3:$F$1048576,2,TRUE)/VLOOKUP(Train_Data!A1410,'Reuters data'!$M$3:$N$1048576,2)</f>
        <v>66.969161580468992</v>
      </c>
      <c r="E1410">
        <f>+VLOOKUP(A1410,'Reuters data'!$E$3:$G$1048576,3,TRUE)</f>
        <v>100.62311926605504</v>
      </c>
      <c r="F1410" s="2">
        <f>+VLOOKUP(A1410,'Reuters data'!$Q$4:$R$1048576,2,TRUE)</f>
        <v>71.400000000000006</v>
      </c>
      <c r="G1410">
        <f>+VLOOKUP(A1410,'Reuters data'!$U$4:$V$1048576,2,TRUE)</f>
        <v>6.75</v>
      </c>
      <c r="H1410">
        <f>+VLOOKUP(A1410,'Reuters data'!$Y$4:$Z$1048576,2,TRUE)</f>
        <v>22.65</v>
      </c>
    </row>
    <row r="1411" spans="1:8" x14ac:dyDescent="0.3">
      <c r="A1411" s="1">
        <f>+'Reuters data'!B1412</f>
        <v>41953</v>
      </c>
      <c r="B1411" s="3">
        <f t="shared" si="21"/>
        <v>11</v>
      </c>
      <c r="C1411">
        <f>+'Reuters data'!C1412</f>
        <v>94.27</v>
      </c>
      <c r="D1411">
        <f>+VLOOKUP(A1411,'Reuters data'!$E$3:$F$1048576,2,TRUE)/VLOOKUP(Train_Data!A1411,'Reuters data'!$M$3:$N$1048576,2)</f>
        <v>66.296296296296305</v>
      </c>
      <c r="E1411">
        <f>+VLOOKUP(A1411,'Reuters data'!$E$3:$G$1048576,3,TRUE)</f>
        <v>100.37376146788991</v>
      </c>
      <c r="F1411" s="2">
        <f>+VLOOKUP(A1411,'Reuters data'!$Q$4:$R$1048576,2,TRUE)</f>
        <v>72.650000000000006</v>
      </c>
      <c r="G1411">
        <f>+VLOOKUP(A1411,'Reuters data'!$U$4:$V$1048576,2,TRUE)</f>
        <v>6.71</v>
      </c>
      <c r="H1411">
        <f>+VLOOKUP(A1411,'Reuters data'!$Y$4:$Z$1048576,2,TRUE)</f>
        <v>22.6</v>
      </c>
    </row>
    <row r="1412" spans="1:8" x14ac:dyDescent="0.3">
      <c r="A1412" s="1">
        <f>+'Reuters data'!B1413</f>
        <v>41954</v>
      </c>
      <c r="B1412" s="3">
        <f t="shared" ref="B1412:B1475" si="22">+MONTH(A1412)</f>
        <v>11</v>
      </c>
      <c r="C1412">
        <f>+'Reuters data'!C1413</f>
        <v>94.19</v>
      </c>
      <c r="D1412">
        <f>+VLOOKUP(A1412,'Reuters data'!$E$3:$F$1048576,2,TRUE)/VLOOKUP(Train_Data!A1412,'Reuters data'!$M$3:$N$1048576,2)</f>
        <v>65.472182138848808</v>
      </c>
      <c r="E1412">
        <f>+VLOOKUP(A1412,'Reuters data'!$E$3:$G$1048576,3,TRUE)</f>
        <v>100.1143119266055</v>
      </c>
      <c r="F1412" s="2">
        <f>+VLOOKUP(A1412,'Reuters data'!$Q$4:$R$1048576,2,TRUE)</f>
        <v>73.25</v>
      </c>
      <c r="G1412">
        <f>+VLOOKUP(A1412,'Reuters data'!$U$4:$V$1048576,2,TRUE)</f>
        <v>6.79</v>
      </c>
      <c r="H1412">
        <f>+VLOOKUP(A1412,'Reuters data'!$Y$4:$Z$1048576,2,TRUE)</f>
        <v>22.83</v>
      </c>
    </row>
    <row r="1413" spans="1:8" x14ac:dyDescent="0.3">
      <c r="A1413" s="1">
        <f>+'Reuters data'!B1414</f>
        <v>41955</v>
      </c>
      <c r="B1413" s="3">
        <f t="shared" si="22"/>
        <v>11</v>
      </c>
      <c r="C1413">
        <f>+'Reuters data'!C1414</f>
        <v>94.06</v>
      </c>
      <c r="D1413">
        <f>+VLOOKUP(A1413,'Reuters data'!$E$3:$F$1048576,2,TRUE)/VLOOKUP(Train_Data!A1413,'Reuters data'!$M$3:$N$1048576,2)</f>
        <v>64.624537707026846</v>
      </c>
      <c r="E1413">
        <f>+VLOOKUP(A1413,'Reuters data'!$E$3:$G$1048576,3,TRUE)</f>
        <v>99.814862385321078</v>
      </c>
      <c r="F1413" s="2">
        <f>+VLOOKUP(A1413,'Reuters data'!$Q$4:$R$1048576,2,TRUE)</f>
        <v>73.099999999999994</v>
      </c>
      <c r="G1413">
        <f>+VLOOKUP(A1413,'Reuters data'!$U$4:$V$1048576,2,TRUE)</f>
        <v>6.84</v>
      </c>
      <c r="H1413">
        <f>+VLOOKUP(A1413,'Reuters data'!$Y$4:$Z$1048576,2,TRUE)</f>
        <v>22.43</v>
      </c>
    </row>
    <row r="1414" spans="1:8" x14ac:dyDescent="0.3">
      <c r="A1414" s="1">
        <f>+'Reuters data'!B1415</f>
        <v>41956</v>
      </c>
      <c r="B1414" s="3">
        <f t="shared" si="22"/>
        <v>11</v>
      </c>
      <c r="C1414">
        <f>+'Reuters data'!C1415</f>
        <v>93.95</v>
      </c>
      <c r="D1414">
        <f>+VLOOKUP(A1414,'Reuters data'!$E$3:$F$1048576,2,TRUE)/VLOOKUP(Train_Data!A1414,'Reuters data'!$M$3:$N$1048576,2)</f>
        <v>62.460921843687373</v>
      </c>
      <c r="E1414">
        <f>+VLOOKUP(A1414,'Reuters data'!$E$3:$G$1048576,3,TRUE)</f>
        <v>99.48926605504586</v>
      </c>
      <c r="F1414" s="2">
        <f>+VLOOKUP(A1414,'Reuters data'!$Q$4:$R$1048576,2,TRUE)</f>
        <v>73.25</v>
      </c>
      <c r="G1414">
        <f>+VLOOKUP(A1414,'Reuters data'!$U$4:$V$1048576,2,TRUE)</f>
        <v>6.78</v>
      </c>
      <c r="H1414">
        <f>+VLOOKUP(A1414,'Reuters data'!$Y$4:$Z$1048576,2,TRUE)</f>
        <v>22.2</v>
      </c>
    </row>
    <row r="1415" spans="1:8" x14ac:dyDescent="0.3">
      <c r="A1415" s="1">
        <f>+'Reuters data'!B1416</f>
        <v>41957</v>
      </c>
      <c r="B1415" s="3">
        <f t="shared" si="22"/>
        <v>11</v>
      </c>
      <c r="C1415">
        <f>+'Reuters data'!C1416</f>
        <v>93.87</v>
      </c>
      <c r="D1415">
        <f>+VLOOKUP(A1415,'Reuters data'!$E$3:$F$1048576,2,TRUE)/VLOOKUP(Train_Data!A1415,'Reuters data'!$M$3:$N$1048576,2)</f>
        <v>63.421451960706008</v>
      </c>
      <c r="E1415">
        <f>+VLOOKUP(A1415,'Reuters data'!$E$3:$G$1048576,3,TRUE)</f>
        <v>99.181651376146789</v>
      </c>
      <c r="F1415" s="2">
        <f>+VLOOKUP(A1415,'Reuters data'!$Q$4:$R$1048576,2,TRUE)</f>
        <v>73</v>
      </c>
      <c r="G1415">
        <f>+VLOOKUP(A1415,'Reuters data'!$U$4:$V$1048576,2,TRUE)</f>
        <v>6.61</v>
      </c>
      <c r="H1415">
        <f>+VLOOKUP(A1415,'Reuters data'!$Y$4:$Z$1048576,2,TRUE)</f>
        <v>22.25</v>
      </c>
    </row>
    <row r="1416" spans="1:8" x14ac:dyDescent="0.3">
      <c r="A1416" s="1">
        <f>+'Reuters data'!B1417</f>
        <v>41958</v>
      </c>
      <c r="B1416" s="3">
        <f t="shared" si="22"/>
        <v>11</v>
      </c>
      <c r="C1416">
        <f>+'Reuters data'!C1417</f>
        <v>93.84</v>
      </c>
      <c r="D1416">
        <f>+VLOOKUP(A1416,'Reuters data'!$E$3:$F$1048576,2,TRUE)/VLOOKUP(Train_Data!A1416,'Reuters data'!$M$3:$N$1048576,2)</f>
        <v>63.421451960706008</v>
      </c>
      <c r="E1416">
        <f>+VLOOKUP(A1416,'Reuters data'!$E$3:$G$1048576,3,TRUE)</f>
        <v>99.181651376146789</v>
      </c>
      <c r="F1416" s="2">
        <f>+VLOOKUP(A1416,'Reuters data'!$Q$4:$R$1048576,2,TRUE)</f>
        <v>73</v>
      </c>
      <c r="G1416">
        <f>+VLOOKUP(A1416,'Reuters data'!$U$4:$V$1048576,2,TRUE)</f>
        <v>6.61</v>
      </c>
      <c r="H1416">
        <f>+VLOOKUP(A1416,'Reuters data'!$Y$4:$Z$1048576,2,TRUE)</f>
        <v>22.25</v>
      </c>
    </row>
    <row r="1417" spans="1:8" x14ac:dyDescent="0.3">
      <c r="A1417" s="1">
        <f>+'Reuters data'!B1418</f>
        <v>41959</v>
      </c>
      <c r="B1417" s="3">
        <f t="shared" si="22"/>
        <v>11</v>
      </c>
      <c r="C1417">
        <f>+'Reuters data'!C1418</f>
        <v>93.8</v>
      </c>
      <c r="D1417">
        <f>+VLOOKUP(A1417,'Reuters data'!$E$3:$F$1048576,2,TRUE)/VLOOKUP(Train_Data!A1417,'Reuters data'!$M$3:$N$1048576,2)</f>
        <v>63.421451960706008</v>
      </c>
      <c r="E1417">
        <f>+VLOOKUP(A1417,'Reuters data'!$E$3:$G$1048576,3,TRUE)</f>
        <v>99.181651376146789</v>
      </c>
      <c r="F1417" s="2">
        <f>+VLOOKUP(A1417,'Reuters data'!$Q$4:$R$1048576,2,TRUE)</f>
        <v>73</v>
      </c>
      <c r="G1417">
        <f>+VLOOKUP(A1417,'Reuters data'!$U$4:$V$1048576,2,TRUE)</f>
        <v>6.61</v>
      </c>
      <c r="H1417">
        <f>+VLOOKUP(A1417,'Reuters data'!$Y$4:$Z$1048576,2,TRUE)</f>
        <v>22.25</v>
      </c>
    </row>
    <row r="1418" spans="1:8" x14ac:dyDescent="0.3">
      <c r="A1418" s="1">
        <f>+'Reuters data'!B1419</f>
        <v>41960</v>
      </c>
      <c r="B1418" s="3">
        <f t="shared" si="22"/>
        <v>11</v>
      </c>
      <c r="C1418">
        <f>+'Reuters data'!C1419</f>
        <v>93.63</v>
      </c>
      <c r="D1418">
        <f>+VLOOKUP(A1418,'Reuters data'!$E$3:$F$1048576,2,TRUE)/VLOOKUP(Train_Data!A1418,'Reuters data'!$M$3:$N$1048576,2)</f>
        <v>63.707928347658452</v>
      </c>
      <c r="E1418">
        <f>+VLOOKUP(A1418,'Reuters data'!$E$3:$G$1048576,3,TRUE)</f>
        <v>98.868440366972465</v>
      </c>
      <c r="F1418" s="2">
        <f>+VLOOKUP(A1418,'Reuters data'!$Q$4:$R$1048576,2,TRUE)</f>
        <v>73.8</v>
      </c>
      <c r="G1418">
        <f>+VLOOKUP(A1418,'Reuters data'!$U$4:$V$1048576,2,TRUE)</f>
        <v>6.89</v>
      </c>
      <c r="H1418">
        <f>+VLOOKUP(A1418,'Reuters data'!$Y$4:$Z$1048576,2,TRUE)</f>
        <v>22.85</v>
      </c>
    </row>
    <row r="1419" spans="1:8" x14ac:dyDescent="0.3">
      <c r="A1419" s="1">
        <f>+'Reuters data'!B1420</f>
        <v>41961</v>
      </c>
      <c r="B1419" s="3">
        <f t="shared" si="22"/>
        <v>11</v>
      </c>
      <c r="C1419">
        <f>+'Reuters data'!C1420</f>
        <v>93.42</v>
      </c>
      <c r="D1419">
        <f>+VLOOKUP(A1419,'Reuters data'!$E$3:$F$1048576,2,TRUE)/VLOOKUP(Train_Data!A1419,'Reuters data'!$M$3:$N$1048576,2)</f>
        <v>62.595724313975744</v>
      </c>
      <c r="E1419">
        <f>+VLOOKUP(A1419,'Reuters data'!$E$3:$G$1048576,3,TRUE)</f>
        <v>98.540091743119234</v>
      </c>
      <c r="F1419" s="2">
        <f>+VLOOKUP(A1419,'Reuters data'!$Q$4:$R$1048576,2,TRUE)</f>
        <v>74</v>
      </c>
      <c r="G1419">
        <f>+VLOOKUP(A1419,'Reuters data'!$U$4:$V$1048576,2,TRUE)</f>
        <v>7.01</v>
      </c>
      <c r="H1419">
        <f>+VLOOKUP(A1419,'Reuters data'!$Y$4:$Z$1048576,2,TRUE)</f>
        <v>22.8</v>
      </c>
    </row>
    <row r="1420" spans="1:8" x14ac:dyDescent="0.3">
      <c r="A1420" s="1">
        <f>+'Reuters data'!B1421</f>
        <v>41962</v>
      </c>
      <c r="B1420" s="3">
        <f t="shared" si="22"/>
        <v>11</v>
      </c>
      <c r="C1420">
        <f>+'Reuters data'!C1421</f>
        <v>93.17</v>
      </c>
      <c r="D1420">
        <f>+VLOOKUP(A1420,'Reuters data'!$E$3:$F$1048576,2,TRUE)/VLOOKUP(Train_Data!A1420,'Reuters data'!$M$3:$N$1048576,2)</f>
        <v>62.216203298016403</v>
      </c>
      <c r="E1420">
        <f>+VLOOKUP(A1420,'Reuters data'!$E$3:$G$1048576,3,TRUE)</f>
        <v>98.201009174311906</v>
      </c>
      <c r="F1420" s="2">
        <f>+VLOOKUP(A1420,'Reuters data'!$Q$4:$R$1048576,2,TRUE)</f>
        <v>74.3</v>
      </c>
      <c r="G1420">
        <f>+VLOOKUP(A1420,'Reuters data'!$U$4:$V$1048576,2,TRUE)</f>
        <v>7.03</v>
      </c>
      <c r="H1420">
        <f>+VLOOKUP(A1420,'Reuters data'!$Y$4:$Z$1048576,2,TRUE)</f>
        <v>23</v>
      </c>
    </row>
    <row r="1421" spans="1:8" x14ac:dyDescent="0.3">
      <c r="A1421" s="1">
        <f>+'Reuters data'!B1422</f>
        <v>41963</v>
      </c>
      <c r="B1421" s="3">
        <f t="shared" si="22"/>
        <v>11</v>
      </c>
      <c r="C1421">
        <f>+'Reuters data'!C1422</f>
        <v>92.89</v>
      </c>
      <c r="D1421">
        <f>+VLOOKUP(A1421,'Reuters data'!$E$3:$F$1048576,2,TRUE)/VLOOKUP(Train_Data!A1421,'Reuters data'!$M$3:$N$1048576,2)</f>
        <v>63.271654171319184</v>
      </c>
      <c r="E1421">
        <f>+VLOOKUP(A1421,'Reuters data'!$E$3:$G$1048576,3,TRUE)</f>
        <v>97.875504587155945</v>
      </c>
      <c r="F1421" s="2">
        <f>+VLOOKUP(A1421,'Reuters data'!$Q$4:$R$1048576,2,TRUE)</f>
        <v>73.75</v>
      </c>
      <c r="G1421">
        <f>+VLOOKUP(A1421,'Reuters data'!$U$4:$V$1048576,2,TRUE)</f>
        <v>6.95</v>
      </c>
      <c r="H1421">
        <f>+VLOOKUP(A1421,'Reuters data'!$Y$4:$Z$1048576,2,TRUE)</f>
        <v>23.4</v>
      </c>
    </row>
    <row r="1422" spans="1:8" x14ac:dyDescent="0.3">
      <c r="A1422" s="1">
        <f>+'Reuters data'!B1423</f>
        <v>41964</v>
      </c>
      <c r="B1422" s="3">
        <f t="shared" si="22"/>
        <v>11</v>
      </c>
      <c r="C1422">
        <f>+'Reuters data'!C1423</f>
        <v>92.6</v>
      </c>
      <c r="D1422">
        <f>+VLOOKUP(A1422,'Reuters data'!$E$3:$F$1048576,2,TRUE)/VLOOKUP(Train_Data!A1422,'Reuters data'!$M$3:$N$1048576,2)</f>
        <v>64.869228285437529</v>
      </c>
      <c r="E1422">
        <f>+VLOOKUP(A1422,'Reuters data'!$E$3:$G$1048576,3,TRUE)</f>
        <v>97.565779816513768</v>
      </c>
      <c r="F1422" s="2">
        <f>+VLOOKUP(A1422,'Reuters data'!$Q$4:$R$1048576,2,TRUE)</f>
        <v>74.25</v>
      </c>
      <c r="G1422">
        <f>+VLOOKUP(A1422,'Reuters data'!$U$4:$V$1048576,2,TRUE)</f>
        <v>6.99</v>
      </c>
      <c r="H1422">
        <f>+VLOOKUP(A1422,'Reuters data'!$Y$4:$Z$1048576,2,TRUE)</f>
        <v>23.3</v>
      </c>
    </row>
    <row r="1423" spans="1:8" x14ac:dyDescent="0.3">
      <c r="A1423" s="1">
        <f>+'Reuters data'!B1424</f>
        <v>41965</v>
      </c>
      <c r="B1423" s="3">
        <f t="shared" si="22"/>
        <v>11</v>
      </c>
      <c r="C1423">
        <f>+'Reuters data'!C1424</f>
        <v>92.44</v>
      </c>
      <c r="D1423">
        <f>+VLOOKUP(A1423,'Reuters data'!$E$3:$F$1048576,2,TRUE)/VLOOKUP(Train_Data!A1423,'Reuters data'!$M$3:$N$1048576,2)</f>
        <v>64.869228285437529</v>
      </c>
      <c r="E1423">
        <f>+VLOOKUP(A1423,'Reuters data'!$E$3:$G$1048576,3,TRUE)</f>
        <v>97.565779816513768</v>
      </c>
      <c r="F1423" s="2">
        <f>+VLOOKUP(A1423,'Reuters data'!$Q$4:$R$1048576,2,TRUE)</f>
        <v>74.25</v>
      </c>
      <c r="G1423">
        <f>+VLOOKUP(A1423,'Reuters data'!$U$4:$V$1048576,2,TRUE)</f>
        <v>6.99</v>
      </c>
      <c r="H1423">
        <f>+VLOOKUP(A1423,'Reuters data'!$Y$4:$Z$1048576,2,TRUE)</f>
        <v>23.3</v>
      </c>
    </row>
    <row r="1424" spans="1:8" x14ac:dyDescent="0.3">
      <c r="A1424" s="1">
        <f>+'Reuters data'!B1425</f>
        <v>41966</v>
      </c>
      <c r="B1424" s="3">
        <f t="shared" si="22"/>
        <v>11</v>
      </c>
      <c r="C1424">
        <f>+'Reuters data'!C1425</f>
        <v>92.32</v>
      </c>
      <c r="D1424">
        <f>+VLOOKUP(A1424,'Reuters data'!$E$3:$F$1048576,2,TRUE)/VLOOKUP(Train_Data!A1424,'Reuters data'!$M$3:$N$1048576,2)</f>
        <v>64.869228285437529</v>
      </c>
      <c r="E1424">
        <f>+VLOOKUP(A1424,'Reuters data'!$E$3:$G$1048576,3,TRUE)</f>
        <v>97.565779816513768</v>
      </c>
      <c r="F1424" s="2">
        <f>+VLOOKUP(A1424,'Reuters data'!$Q$4:$R$1048576,2,TRUE)</f>
        <v>74.25</v>
      </c>
      <c r="G1424">
        <f>+VLOOKUP(A1424,'Reuters data'!$U$4:$V$1048576,2,TRUE)</f>
        <v>6.99</v>
      </c>
      <c r="H1424">
        <f>+VLOOKUP(A1424,'Reuters data'!$Y$4:$Z$1048576,2,TRUE)</f>
        <v>23.3</v>
      </c>
    </row>
    <row r="1425" spans="1:8" x14ac:dyDescent="0.3">
      <c r="A1425" s="1">
        <f>+'Reuters data'!B1426</f>
        <v>41967</v>
      </c>
      <c r="B1425" s="3">
        <f t="shared" si="22"/>
        <v>11</v>
      </c>
      <c r="C1425">
        <f>+'Reuters data'!C1426</f>
        <v>92.04</v>
      </c>
      <c r="D1425">
        <f>+VLOOKUP(A1425,'Reuters data'!$E$3:$F$1048576,2,TRUE)/VLOOKUP(Train_Data!A1425,'Reuters data'!$M$3:$N$1048576,2)</f>
        <v>64.041150940363295</v>
      </c>
      <c r="E1425">
        <f>+VLOOKUP(A1425,'Reuters data'!$E$3:$G$1048576,3,TRUE)</f>
        <v>97.246697247706436</v>
      </c>
      <c r="F1425" s="2">
        <f>+VLOOKUP(A1425,'Reuters data'!$Q$4:$R$1048576,2,TRUE)</f>
        <v>74.599999999999994</v>
      </c>
      <c r="G1425">
        <f>+VLOOKUP(A1425,'Reuters data'!$U$4:$V$1048576,2,TRUE)</f>
        <v>7.04</v>
      </c>
      <c r="H1425">
        <f>+VLOOKUP(A1425,'Reuters data'!$Y$4:$Z$1048576,2,TRUE)</f>
        <v>24</v>
      </c>
    </row>
    <row r="1426" spans="1:8" x14ac:dyDescent="0.3">
      <c r="A1426" s="1">
        <f>+'Reuters data'!B1427</f>
        <v>41968</v>
      </c>
      <c r="B1426" s="3">
        <f t="shared" si="22"/>
        <v>11</v>
      </c>
      <c r="C1426">
        <f>+'Reuters data'!C1427</f>
        <v>91.67</v>
      </c>
      <c r="D1426">
        <f>+VLOOKUP(A1426,'Reuters data'!$E$3:$F$1048576,2,TRUE)/VLOOKUP(Train_Data!A1426,'Reuters data'!$M$3:$N$1048576,2)</f>
        <v>62.794612794612789</v>
      </c>
      <c r="E1426">
        <f>+VLOOKUP(A1426,'Reuters data'!$E$3:$G$1048576,3,TRUE)</f>
        <v>96.919449541284393</v>
      </c>
      <c r="F1426" s="2">
        <f>+VLOOKUP(A1426,'Reuters data'!$Q$4:$R$1048576,2,TRUE)</f>
        <v>75.099999999999994</v>
      </c>
      <c r="G1426">
        <f>+VLOOKUP(A1426,'Reuters data'!$U$4:$V$1048576,2,TRUE)</f>
        <v>7.12</v>
      </c>
      <c r="H1426">
        <f>+VLOOKUP(A1426,'Reuters data'!$Y$4:$Z$1048576,2,TRUE)</f>
        <v>24.9</v>
      </c>
    </row>
    <row r="1427" spans="1:8" x14ac:dyDescent="0.3">
      <c r="A1427" s="1">
        <f>+'Reuters data'!B1428</f>
        <v>41969</v>
      </c>
      <c r="B1427" s="3">
        <f t="shared" si="22"/>
        <v>11</v>
      </c>
      <c r="C1427">
        <f>+'Reuters data'!C1428</f>
        <v>91.28</v>
      </c>
      <c r="D1427">
        <f>+VLOOKUP(A1427,'Reuters data'!$E$3:$F$1048576,2,TRUE)/VLOOKUP(Train_Data!A1427,'Reuters data'!$M$3:$N$1048576,2)</f>
        <v>62.175129948020796</v>
      </c>
      <c r="E1427">
        <f>+VLOOKUP(A1427,'Reuters data'!$E$3:$G$1048576,3,TRUE)</f>
        <v>96.594128440366973</v>
      </c>
      <c r="F1427" s="2">
        <f>+VLOOKUP(A1427,'Reuters data'!$Q$4:$R$1048576,2,TRUE)</f>
        <v>74.650000000000006</v>
      </c>
      <c r="G1427">
        <f>+VLOOKUP(A1427,'Reuters data'!$U$4:$V$1048576,2,TRUE)</f>
        <v>7.19</v>
      </c>
      <c r="H1427">
        <f>+VLOOKUP(A1427,'Reuters data'!$Y$4:$Z$1048576,2,TRUE)</f>
        <v>24.6</v>
      </c>
    </row>
    <row r="1428" spans="1:8" x14ac:dyDescent="0.3">
      <c r="A1428" s="1">
        <f>+'Reuters data'!B1429</f>
        <v>41970</v>
      </c>
      <c r="B1428" s="3">
        <f t="shared" si="22"/>
        <v>11</v>
      </c>
      <c r="C1428">
        <f>+'Reuters data'!C1429</f>
        <v>90.93</v>
      </c>
      <c r="D1428">
        <f>+VLOOKUP(A1428,'Reuters data'!$E$3:$F$1048576,2,TRUE)/VLOOKUP(Train_Data!A1428,'Reuters data'!$M$3:$N$1048576,2)</f>
        <v>58.222364832343978</v>
      </c>
      <c r="E1428">
        <f>+VLOOKUP(A1428,'Reuters data'!$E$3:$G$1048576,3,TRUE)</f>
        <v>96.220550458715607</v>
      </c>
      <c r="F1428" s="2">
        <f>+VLOOKUP(A1428,'Reuters data'!$Q$4:$R$1048576,2,TRUE)</f>
        <v>74.349999999999994</v>
      </c>
      <c r="G1428">
        <f>+VLOOKUP(A1428,'Reuters data'!$U$4:$V$1048576,2,TRUE)</f>
        <v>7.09</v>
      </c>
      <c r="H1428">
        <f>+VLOOKUP(A1428,'Reuters data'!$Y$4:$Z$1048576,2,TRUE)</f>
        <v>23.7</v>
      </c>
    </row>
    <row r="1429" spans="1:8" x14ac:dyDescent="0.3">
      <c r="A1429" s="1">
        <f>+'Reuters data'!B1430</f>
        <v>41971</v>
      </c>
      <c r="B1429" s="3">
        <f t="shared" si="22"/>
        <v>11</v>
      </c>
      <c r="C1429">
        <f>+'Reuters data'!C1430</f>
        <v>90.63</v>
      </c>
      <c r="D1429">
        <f>+VLOOKUP(A1429,'Reuters data'!$E$3:$F$1048576,2,TRUE)/VLOOKUP(Train_Data!A1429,'Reuters data'!$M$3:$N$1048576,2)</f>
        <v>56.345381526104418</v>
      </c>
      <c r="E1429">
        <f>+VLOOKUP(A1429,'Reuters data'!$E$3:$G$1048576,3,TRUE)</f>
        <v>95.833302752293591</v>
      </c>
      <c r="F1429" s="2">
        <f>+VLOOKUP(A1429,'Reuters data'!$Q$4:$R$1048576,2,TRUE)</f>
        <v>73.7</v>
      </c>
      <c r="G1429">
        <f>+VLOOKUP(A1429,'Reuters data'!$U$4:$V$1048576,2,TRUE)</f>
        <v>7.04</v>
      </c>
      <c r="H1429">
        <f>+VLOOKUP(A1429,'Reuters data'!$Y$4:$Z$1048576,2,TRUE)</f>
        <v>24.05</v>
      </c>
    </row>
    <row r="1430" spans="1:8" x14ac:dyDescent="0.3">
      <c r="A1430" s="1">
        <f>+'Reuters data'!B1431</f>
        <v>41972</v>
      </c>
      <c r="B1430" s="3">
        <f t="shared" si="22"/>
        <v>11</v>
      </c>
      <c r="C1430">
        <f>+'Reuters data'!C1431</f>
        <v>90.38</v>
      </c>
      <c r="D1430">
        <f>+VLOOKUP(A1430,'Reuters data'!$E$3:$F$1048576,2,TRUE)/VLOOKUP(Train_Data!A1430,'Reuters data'!$M$3:$N$1048576,2)</f>
        <v>56.345381526104418</v>
      </c>
      <c r="E1430">
        <f>+VLOOKUP(A1430,'Reuters data'!$E$3:$G$1048576,3,TRUE)</f>
        <v>95.833302752293591</v>
      </c>
      <c r="F1430" s="2">
        <f>+VLOOKUP(A1430,'Reuters data'!$Q$4:$R$1048576,2,TRUE)</f>
        <v>73.7</v>
      </c>
      <c r="G1430">
        <f>+VLOOKUP(A1430,'Reuters data'!$U$4:$V$1048576,2,TRUE)</f>
        <v>7.04</v>
      </c>
      <c r="H1430">
        <f>+VLOOKUP(A1430,'Reuters data'!$Y$4:$Z$1048576,2,TRUE)</f>
        <v>24.05</v>
      </c>
    </row>
    <row r="1431" spans="1:8" x14ac:dyDescent="0.3">
      <c r="A1431" s="1">
        <f>+'Reuters data'!B1432</f>
        <v>41973</v>
      </c>
      <c r="B1431" s="3">
        <f t="shared" si="22"/>
        <v>11</v>
      </c>
      <c r="C1431">
        <f>+'Reuters data'!C1432</f>
        <v>90.13</v>
      </c>
      <c r="D1431">
        <f>+VLOOKUP(A1431,'Reuters data'!$E$3:$F$1048576,2,TRUE)/VLOOKUP(Train_Data!A1431,'Reuters data'!$M$3:$N$1048576,2)</f>
        <v>56.345381526104418</v>
      </c>
      <c r="E1431">
        <f>+VLOOKUP(A1431,'Reuters data'!$E$3:$G$1048576,3,TRUE)</f>
        <v>95.833302752293591</v>
      </c>
      <c r="F1431" s="2">
        <f>+VLOOKUP(A1431,'Reuters data'!$Q$4:$R$1048576,2,TRUE)</f>
        <v>73.7</v>
      </c>
      <c r="G1431">
        <f>+VLOOKUP(A1431,'Reuters data'!$U$4:$V$1048576,2,TRUE)</f>
        <v>7.04</v>
      </c>
      <c r="H1431">
        <f>+VLOOKUP(A1431,'Reuters data'!$Y$4:$Z$1048576,2,TRUE)</f>
        <v>24.05</v>
      </c>
    </row>
    <row r="1432" spans="1:8" x14ac:dyDescent="0.3">
      <c r="A1432" s="1">
        <f>+'Reuters data'!B1433</f>
        <v>41974</v>
      </c>
      <c r="B1432" s="3">
        <f t="shared" si="22"/>
        <v>12</v>
      </c>
      <c r="C1432">
        <f>+'Reuters data'!C1433</f>
        <v>89.77</v>
      </c>
      <c r="D1432">
        <f>+VLOOKUP(A1432,'Reuters data'!$E$3:$F$1048576,2,TRUE)/VLOOKUP(Train_Data!A1432,'Reuters data'!$M$3:$N$1048576,2)</f>
        <v>58.176277167375098</v>
      </c>
      <c r="E1432">
        <f>+VLOOKUP(A1432,'Reuters data'!$E$3:$G$1048576,3,TRUE)</f>
        <v>95.468623853211042</v>
      </c>
      <c r="F1432" s="2">
        <f>+VLOOKUP(A1432,'Reuters data'!$Q$4:$R$1048576,2,TRUE)</f>
        <v>72.2</v>
      </c>
      <c r="G1432">
        <f>+VLOOKUP(A1432,'Reuters data'!$U$4:$V$1048576,2,TRUE)</f>
        <v>7.07</v>
      </c>
      <c r="H1432">
        <f>+VLOOKUP(A1432,'Reuters data'!$Y$4:$Z$1048576,2,TRUE)</f>
        <v>24.05</v>
      </c>
    </row>
    <row r="1433" spans="1:8" x14ac:dyDescent="0.3">
      <c r="A1433" s="1">
        <f>+'Reuters data'!B1434</f>
        <v>41975</v>
      </c>
      <c r="B1433" s="3">
        <f t="shared" si="22"/>
        <v>12</v>
      </c>
      <c r="C1433">
        <f>+'Reuters data'!C1434</f>
        <v>89.25</v>
      </c>
      <c r="D1433">
        <f>+VLOOKUP(A1433,'Reuters data'!$E$3:$F$1048576,2,TRUE)/VLOOKUP(Train_Data!A1433,'Reuters data'!$M$3:$N$1048576,2)</f>
        <v>56.974396252322116</v>
      </c>
      <c r="E1433">
        <f>+VLOOKUP(A1433,'Reuters data'!$E$3:$G$1048576,3,TRUE)</f>
        <v>95.095229357798203</v>
      </c>
      <c r="F1433" s="2">
        <f>+VLOOKUP(A1433,'Reuters data'!$Q$4:$R$1048576,2,TRUE)</f>
        <v>71.8</v>
      </c>
      <c r="G1433">
        <f>+VLOOKUP(A1433,'Reuters data'!$U$4:$V$1048576,2,TRUE)</f>
        <v>6.85</v>
      </c>
      <c r="H1433">
        <f>+VLOOKUP(A1433,'Reuters data'!$Y$4:$Z$1048576,2,TRUE)</f>
        <v>23.8</v>
      </c>
    </row>
    <row r="1434" spans="1:8" x14ac:dyDescent="0.3">
      <c r="A1434" s="1">
        <f>+'Reuters data'!B1435</f>
        <v>41976</v>
      </c>
      <c r="B1434" s="3">
        <f t="shared" si="22"/>
        <v>12</v>
      </c>
      <c r="C1434">
        <f>+'Reuters data'!C1435</f>
        <v>88.68</v>
      </c>
      <c r="D1434">
        <f>+VLOOKUP(A1434,'Reuters data'!$E$3:$F$1048576,2,TRUE)/VLOOKUP(Train_Data!A1434,'Reuters data'!$M$3:$N$1048576,2)</f>
        <v>56.79935012185215</v>
      </c>
      <c r="E1434">
        <f>+VLOOKUP(A1434,'Reuters data'!$E$3:$G$1048576,3,TRUE)</f>
        <v>94.718348623853259</v>
      </c>
      <c r="F1434" s="2">
        <f>+VLOOKUP(A1434,'Reuters data'!$Q$4:$R$1048576,2,TRUE)</f>
        <v>70.849999999999994</v>
      </c>
      <c r="G1434">
        <f>+VLOOKUP(A1434,'Reuters data'!$U$4:$V$1048576,2,TRUE)</f>
        <v>6.89</v>
      </c>
      <c r="H1434">
        <f>+VLOOKUP(A1434,'Reuters data'!$Y$4:$Z$1048576,2,TRUE)</f>
        <v>23.7</v>
      </c>
    </row>
    <row r="1435" spans="1:8" x14ac:dyDescent="0.3">
      <c r="A1435" s="1">
        <f>+'Reuters data'!B1436</f>
        <v>41977</v>
      </c>
      <c r="B1435" s="3">
        <f t="shared" si="22"/>
        <v>12</v>
      </c>
      <c r="C1435">
        <f>+'Reuters data'!C1436</f>
        <v>88.12</v>
      </c>
      <c r="D1435">
        <f>+VLOOKUP(A1435,'Reuters data'!$E$3:$F$1048576,2,TRUE)/VLOOKUP(Train_Data!A1435,'Reuters data'!$M$3:$N$1048576,2)</f>
        <v>56.2656540357114</v>
      </c>
      <c r="E1435">
        <f>+VLOOKUP(A1435,'Reuters data'!$E$3:$G$1048576,3,TRUE)</f>
        <v>94.342201834862394</v>
      </c>
      <c r="F1435" s="2">
        <f>+VLOOKUP(A1435,'Reuters data'!$Q$4:$R$1048576,2,TRUE)</f>
        <v>71.2</v>
      </c>
      <c r="G1435">
        <f>+VLOOKUP(A1435,'Reuters data'!$U$4:$V$1048576,2,TRUE)</f>
        <v>6.84</v>
      </c>
      <c r="H1435">
        <f>+VLOOKUP(A1435,'Reuters data'!$Y$4:$Z$1048576,2,TRUE)</f>
        <v>23.42</v>
      </c>
    </row>
    <row r="1436" spans="1:8" x14ac:dyDescent="0.3">
      <c r="A1436" s="1">
        <f>+'Reuters data'!B1437</f>
        <v>41978</v>
      </c>
      <c r="B1436" s="3">
        <f t="shared" si="22"/>
        <v>12</v>
      </c>
      <c r="C1436">
        <f>+'Reuters data'!C1437</f>
        <v>87.63</v>
      </c>
      <c r="D1436">
        <f>+VLOOKUP(A1436,'Reuters data'!$E$3:$F$1048576,2,TRUE)/VLOOKUP(Train_Data!A1436,'Reuters data'!$M$3:$N$1048576,2)</f>
        <v>56.223036223036218</v>
      </c>
      <c r="E1436">
        <f>+VLOOKUP(A1436,'Reuters data'!$E$3:$G$1048576,3,TRUE)</f>
        <v>93.964495412844059</v>
      </c>
      <c r="F1436" s="2">
        <f>+VLOOKUP(A1436,'Reuters data'!$Q$4:$R$1048576,2,TRUE)</f>
        <v>70.75</v>
      </c>
      <c r="G1436">
        <f>+VLOOKUP(A1436,'Reuters data'!$U$4:$V$1048576,2,TRUE)</f>
        <v>6.66</v>
      </c>
      <c r="H1436">
        <f>+VLOOKUP(A1436,'Reuters data'!$Y$4:$Z$1048576,2,TRUE)</f>
        <v>23.43</v>
      </c>
    </row>
    <row r="1437" spans="1:8" x14ac:dyDescent="0.3">
      <c r="A1437" s="1">
        <f>+'Reuters data'!B1438</f>
        <v>41979</v>
      </c>
      <c r="B1437" s="3">
        <f t="shared" si="22"/>
        <v>12</v>
      </c>
      <c r="C1437">
        <f>+'Reuters data'!C1438</f>
        <v>87.3</v>
      </c>
      <c r="D1437">
        <f>+VLOOKUP(A1437,'Reuters data'!$E$3:$F$1048576,2,TRUE)/VLOOKUP(Train_Data!A1437,'Reuters data'!$M$3:$N$1048576,2)</f>
        <v>56.223036223036218</v>
      </c>
      <c r="E1437">
        <f>+VLOOKUP(A1437,'Reuters data'!$E$3:$G$1048576,3,TRUE)</f>
        <v>93.964495412844059</v>
      </c>
      <c r="F1437" s="2">
        <f>+VLOOKUP(A1437,'Reuters data'!$Q$4:$R$1048576,2,TRUE)</f>
        <v>70.75</v>
      </c>
      <c r="G1437">
        <f>+VLOOKUP(A1437,'Reuters data'!$U$4:$V$1048576,2,TRUE)</f>
        <v>6.66</v>
      </c>
      <c r="H1437">
        <f>+VLOOKUP(A1437,'Reuters data'!$Y$4:$Z$1048576,2,TRUE)</f>
        <v>23.43</v>
      </c>
    </row>
    <row r="1438" spans="1:8" x14ac:dyDescent="0.3">
      <c r="A1438" s="1">
        <f>+'Reuters data'!B1439</f>
        <v>41980</v>
      </c>
      <c r="B1438" s="3">
        <f t="shared" si="22"/>
        <v>12</v>
      </c>
      <c r="C1438">
        <f>+'Reuters data'!C1439</f>
        <v>86.97</v>
      </c>
      <c r="D1438">
        <f>+VLOOKUP(A1438,'Reuters data'!$E$3:$F$1048576,2,TRUE)/VLOOKUP(Train_Data!A1438,'Reuters data'!$M$3:$N$1048576,2)</f>
        <v>56.223036223036218</v>
      </c>
      <c r="E1438">
        <f>+VLOOKUP(A1438,'Reuters data'!$E$3:$G$1048576,3,TRUE)</f>
        <v>93.964495412844059</v>
      </c>
      <c r="F1438" s="2">
        <f>+VLOOKUP(A1438,'Reuters data'!$Q$4:$R$1048576,2,TRUE)</f>
        <v>70.75</v>
      </c>
      <c r="G1438">
        <f>+VLOOKUP(A1438,'Reuters data'!$U$4:$V$1048576,2,TRUE)</f>
        <v>6.66</v>
      </c>
      <c r="H1438">
        <f>+VLOOKUP(A1438,'Reuters data'!$Y$4:$Z$1048576,2,TRUE)</f>
        <v>23.43</v>
      </c>
    </row>
    <row r="1439" spans="1:8" x14ac:dyDescent="0.3">
      <c r="A1439" s="1">
        <f>+'Reuters data'!B1440</f>
        <v>41981</v>
      </c>
      <c r="B1439" s="3">
        <f t="shared" si="22"/>
        <v>12</v>
      </c>
      <c r="C1439">
        <f>+'Reuters data'!C1440</f>
        <v>86.51</v>
      </c>
      <c r="D1439">
        <f>+VLOOKUP(A1439,'Reuters data'!$E$3:$F$1048576,2,TRUE)/VLOOKUP(Train_Data!A1439,'Reuters data'!$M$3:$N$1048576,2)</f>
        <v>53.743098408574212</v>
      </c>
      <c r="E1439">
        <f>+VLOOKUP(A1439,'Reuters data'!$E$3:$G$1048576,3,TRUE)</f>
        <v>93.572293577981654</v>
      </c>
      <c r="F1439" s="2">
        <f>+VLOOKUP(A1439,'Reuters data'!$Q$4:$R$1048576,2,TRUE)</f>
        <v>70.5</v>
      </c>
      <c r="G1439">
        <f>+VLOOKUP(A1439,'Reuters data'!$U$4:$V$1048576,2,TRUE)</f>
        <v>6.66</v>
      </c>
      <c r="H1439">
        <f>+VLOOKUP(A1439,'Reuters data'!$Y$4:$Z$1048576,2,TRUE)</f>
        <v>22.8</v>
      </c>
    </row>
    <row r="1440" spans="1:8" x14ac:dyDescent="0.3">
      <c r="A1440" s="1">
        <f>+'Reuters data'!B1441</f>
        <v>41982</v>
      </c>
      <c r="B1440" s="3">
        <f t="shared" si="22"/>
        <v>12</v>
      </c>
      <c r="C1440">
        <f>+'Reuters data'!C1441</f>
        <v>85.93</v>
      </c>
      <c r="D1440">
        <f>+VLOOKUP(A1440,'Reuters data'!$E$3:$F$1048576,2,TRUE)/VLOOKUP(Train_Data!A1440,'Reuters data'!$M$3:$N$1048576,2)</f>
        <v>54.01648618070147</v>
      </c>
      <c r="E1440">
        <f>+VLOOKUP(A1440,'Reuters data'!$E$3:$G$1048576,3,TRUE)</f>
        <v>93.192110091743118</v>
      </c>
      <c r="F1440" s="2">
        <f>+VLOOKUP(A1440,'Reuters data'!$Q$4:$R$1048576,2,TRUE)</f>
        <v>70.75</v>
      </c>
      <c r="G1440">
        <f>+VLOOKUP(A1440,'Reuters data'!$U$4:$V$1048576,2,TRUE)</f>
        <v>6.74</v>
      </c>
      <c r="H1440">
        <f>+VLOOKUP(A1440,'Reuters data'!$Y$4:$Z$1048576,2,TRUE)</f>
        <v>23.2</v>
      </c>
    </row>
    <row r="1441" spans="1:8" x14ac:dyDescent="0.3">
      <c r="A1441" s="1">
        <f>+'Reuters data'!B1442</f>
        <v>41983</v>
      </c>
      <c r="B1441" s="3">
        <f t="shared" si="22"/>
        <v>12</v>
      </c>
      <c r="C1441">
        <f>+'Reuters data'!C1442</f>
        <v>85.38</v>
      </c>
      <c r="D1441">
        <f>+VLOOKUP(A1441,'Reuters data'!$E$3:$F$1048576,2,TRUE)/VLOOKUP(Train_Data!A1441,'Reuters data'!$M$3:$N$1048576,2)</f>
        <v>51.610829918855949</v>
      </c>
      <c r="E1441">
        <f>+VLOOKUP(A1441,'Reuters data'!$E$3:$G$1048576,3,TRUE)</f>
        <v>92.784495412844038</v>
      </c>
      <c r="F1441" s="2">
        <f>+VLOOKUP(A1441,'Reuters data'!$Q$4:$R$1048576,2,TRUE)</f>
        <v>70.8</v>
      </c>
      <c r="G1441">
        <f>+VLOOKUP(A1441,'Reuters data'!$U$4:$V$1048576,2,TRUE)</f>
        <v>6.56</v>
      </c>
      <c r="H1441">
        <f>+VLOOKUP(A1441,'Reuters data'!$Y$4:$Z$1048576,2,TRUE)</f>
        <v>22.9</v>
      </c>
    </row>
    <row r="1442" spans="1:8" x14ac:dyDescent="0.3">
      <c r="A1442" s="1">
        <f>+'Reuters data'!B1443</f>
        <v>41984</v>
      </c>
      <c r="B1442" s="3">
        <f t="shared" si="22"/>
        <v>12</v>
      </c>
      <c r="C1442">
        <f>+'Reuters data'!C1443</f>
        <v>84.83</v>
      </c>
      <c r="D1442">
        <f>+VLOOKUP(A1442,'Reuters data'!$E$3:$F$1048576,2,TRUE)/VLOOKUP(Train_Data!A1442,'Reuters data'!$M$3:$N$1048576,2)</f>
        <v>51.31759207027158</v>
      </c>
      <c r="E1442">
        <f>+VLOOKUP(A1442,'Reuters data'!$E$3:$G$1048576,3,TRUE)</f>
        <v>92.390183486238527</v>
      </c>
      <c r="F1442" s="2">
        <f>+VLOOKUP(A1442,'Reuters data'!$Q$4:$R$1048576,2,TRUE)</f>
        <v>70.8</v>
      </c>
      <c r="G1442">
        <f>+VLOOKUP(A1442,'Reuters data'!$U$4:$V$1048576,2,TRUE)</f>
        <v>6.74</v>
      </c>
      <c r="H1442">
        <f>+VLOOKUP(A1442,'Reuters data'!$Y$4:$Z$1048576,2,TRUE)</f>
        <v>22.6</v>
      </c>
    </row>
    <row r="1443" spans="1:8" x14ac:dyDescent="0.3">
      <c r="A1443" s="1">
        <f>+'Reuters data'!B1444</f>
        <v>41985</v>
      </c>
      <c r="B1443" s="3">
        <f t="shared" si="22"/>
        <v>12</v>
      </c>
      <c r="C1443">
        <f>+'Reuters data'!C1444</f>
        <v>84.35</v>
      </c>
      <c r="D1443">
        <f>+VLOOKUP(A1443,'Reuters data'!$E$3:$F$1048576,2,TRUE)/VLOOKUP(Train_Data!A1443,'Reuters data'!$M$3:$N$1048576,2)</f>
        <v>49.638844301765651</v>
      </c>
      <c r="E1443">
        <f>+VLOOKUP(A1443,'Reuters data'!$E$3:$G$1048576,3,TRUE)</f>
        <v>91.976146788990818</v>
      </c>
      <c r="F1443" s="2">
        <f>+VLOOKUP(A1443,'Reuters data'!$Q$4:$R$1048576,2,TRUE)</f>
        <v>70.900000000000006</v>
      </c>
      <c r="G1443">
        <f>+VLOOKUP(A1443,'Reuters data'!$U$4:$V$1048576,2,TRUE)</f>
        <v>6.66</v>
      </c>
      <c r="H1443">
        <f>+VLOOKUP(A1443,'Reuters data'!$Y$4:$Z$1048576,2,TRUE)</f>
        <v>22.73</v>
      </c>
    </row>
    <row r="1444" spans="1:8" x14ac:dyDescent="0.3">
      <c r="A1444" s="1">
        <f>+'Reuters data'!B1445</f>
        <v>41986</v>
      </c>
      <c r="B1444" s="3">
        <f t="shared" si="22"/>
        <v>12</v>
      </c>
      <c r="C1444">
        <f>+'Reuters data'!C1445</f>
        <v>83.98</v>
      </c>
      <c r="D1444">
        <f>+VLOOKUP(A1444,'Reuters data'!$E$3:$F$1048576,2,TRUE)/VLOOKUP(Train_Data!A1444,'Reuters data'!$M$3:$N$1048576,2)</f>
        <v>49.638844301765651</v>
      </c>
      <c r="E1444">
        <f>+VLOOKUP(A1444,'Reuters data'!$E$3:$G$1048576,3,TRUE)</f>
        <v>91.976146788990818</v>
      </c>
      <c r="F1444" s="2">
        <f>+VLOOKUP(A1444,'Reuters data'!$Q$4:$R$1048576,2,TRUE)</f>
        <v>70.900000000000006</v>
      </c>
      <c r="G1444">
        <f>+VLOOKUP(A1444,'Reuters data'!$U$4:$V$1048576,2,TRUE)</f>
        <v>6.66</v>
      </c>
      <c r="H1444">
        <f>+VLOOKUP(A1444,'Reuters data'!$Y$4:$Z$1048576,2,TRUE)</f>
        <v>22.73</v>
      </c>
    </row>
    <row r="1445" spans="1:8" x14ac:dyDescent="0.3">
      <c r="A1445" s="1">
        <f>+'Reuters data'!B1446</f>
        <v>41987</v>
      </c>
      <c r="B1445" s="3">
        <f t="shared" si="22"/>
        <v>12</v>
      </c>
      <c r="C1445">
        <f>+'Reuters data'!C1446</f>
        <v>83.63</v>
      </c>
      <c r="D1445">
        <f>+VLOOKUP(A1445,'Reuters data'!$E$3:$F$1048576,2,TRUE)/VLOOKUP(Train_Data!A1445,'Reuters data'!$M$3:$N$1048576,2)</f>
        <v>49.638844301765651</v>
      </c>
      <c r="E1445">
        <f>+VLOOKUP(A1445,'Reuters data'!$E$3:$G$1048576,3,TRUE)</f>
        <v>91.976146788990818</v>
      </c>
      <c r="F1445" s="2">
        <f>+VLOOKUP(A1445,'Reuters data'!$Q$4:$R$1048576,2,TRUE)</f>
        <v>70.900000000000006</v>
      </c>
      <c r="G1445">
        <f>+VLOOKUP(A1445,'Reuters data'!$U$4:$V$1048576,2,TRUE)</f>
        <v>6.66</v>
      </c>
      <c r="H1445">
        <f>+VLOOKUP(A1445,'Reuters data'!$Y$4:$Z$1048576,2,TRUE)</f>
        <v>22.73</v>
      </c>
    </row>
    <row r="1446" spans="1:8" x14ac:dyDescent="0.3">
      <c r="A1446" s="1">
        <f>+'Reuters data'!B1447</f>
        <v>41988</v>
      </c>
      <c r="B1446" s="3">
        <f t="shared" si="22"/>
        <v>12</v>
      </c>
      <c r="C1446">
        <f>+'Reuters data'!C1447</f>
        <v>83.11</v>
      </c>
      <c r="D1446">
        <f>+VLOOKUP(A1446,'Reuters data'!$E$3:$F$1048576,2,TRUE)/VLOOKUP(Train_Data!A1446,'Reuters data'!$M$3:$N$1048576,2)</f>
        <v>49.09938887101962</v>
      </c>
      <c r="E1446">
        <f>+VLOOKUP(A1446,'Reuters data'!$E$3:$G$1048576,3,TRUE)</f>
        <v>91.563669724770634</v>
      </c>
      <c r="F1446" s="2">
        <f>+VLOOKUP(A1446,'Reuters data'!$Q$4:$R$1048576,2,TRUE)</f>
        <v>70.650000000000006</v>
      </c>
      <c r="G1446">
        <f>+VLOOKUP(A1446,'Reuters data'!$U$4:$V$1048576,2,TRUE)</f>
        <v>6.89</v>
      </c>
      <c r="H1446">
        <f>+VLOOKUP(A1446,'Reuters data'!$Y$4:$Z$1048576,2,TRUE)</f>
        <v>22.33</v>
      </c>
    </row>
    <row r="1447" spans="1:8" x14ac:dyDescent="0.3">
      <c r="A1447" s="1">
        <f>+'Reuters data'!B1448</f>
        <v>41989</v>
      </c>
      <c r="B1447" s="3">
        <f t="shared" si="22"/>
        <v>12</v>
      </c>
      <c r="C1447">
        <f>+'Reuters data'!C1448</f>
        <v>82.65</v>
      </c>
      <c r="D1447">
        <f>+VLOOKUP(A1447,'Reuters data'!$E$3:$F$1048576,2,TRUE)/VLOOKUP(Train_Data!A1447,'Reuters data'!$M$3:$N$1048576,2)</f>
        <v>47.849720223820945</v>
      </c>
      <c r="E1447">
        <f>+VLOOKUP(A1447,'Reuters data'!$E$3:$G$1048576,3,TRUE)</f>
        <v>91.141743119266067</v>
      </c>
      <c r="F1447" s="2">
        <f>+VLOOKUP(A1447,'Reuters data'!$Q$4:$R$1048576,2,TRUE)</f>
        <v>70.25</v>
      </c>
      <c r="G1447">
        <f>+VLOOKUP(A1447,'Reuters data'!$U$4:$V$1048576,2,TRUE)</f>
        <v>6.91</v>
      </c>
      <c r="H1447">
        <f>+VLOOKUP(A1447,'Reuters data'!$Y$4:$Z$1048576,2,TRUE)</f>
        <v>22.48</v>
      </c>
    </row>
    <row r="1448" spans="1:8" x14ac:dyDescent="0.3">
      <c r="A1448" s="1">
        <f>+'Reuters data'!B1449</f>
        <v>41990</v>
      </c>
      <c r="B1448" s="3">
        <f t="shared" si="22"/>
        <v>12</v>
      </c>
      <c r="C1448">
        <f>+'Reuters data'!C1449</f>
        <v>82.19</v>
      </c>
      <c r="D1448">
        <f>+VLOOKUP(A1448,'Reuters data'!$E$3:$F$1048576,2,TRUE)/VLOOKUP(Train_Data!A1448,'Reuters data'!$M$3:$N$1048576,2)</f>
        <v>49.574588769143503</v>
      </c>
      <c r="E1448">
        <f>+VLOOKUP(A1448,'Reuters data'!$E$3:$G$1048576,3,TRUE)</f>
        <v>90.71321100917433</v>
      </c>
      <c r="F1448" s="2">
        <f>+VLOOKUP(A1448,'Reuters data'!$Q$4:$R$1048576,2,TRUE)</f>
        <v>69.650000000000006</v>
      </c>
      <c r="G1448">
        <f>+VLOOKUP(A1448,'Reuters data'!$U$4:$V$1048576,2,TRUE)</f>
        <v>6.99</v>
      </c>
      <c r="H1448">
        <f>+VLOOKUP(A1448,'Reuters data'!$Y$4:$Z$1048576,2,TRUE)</f>
        <v>22.2</v>
      </c>
    </row>
    <row r="1449" spans="1:8" x14ac:dyDescent="0.3">
      <c r="A1449" s="1">
        <f>+'Reuters data'!B1450</f>
        <v>41991</v>
      </c>
      <c r="B1449" s="3">
        <f t="shared" si="22"/>
        <v>12</v>
      </c>
      <c r="C1449">
        <f>+'Reuters data'!C1450</f>
        <v>81.83</v>
      </c>
      <c r="D1449">
        <f>+VLOOKUP(A1449,'Reuters data'!$E$3:$F$1048576,2,TRUE)/VLOOKUP(Train_Data!A1449,'Reuters data'!$M$3:$N$1048576,2)</f>
        <v>48.24582824582825</v>
      </c>
      <c r="E1449">
        <f>+VLOOKUP(A1449,'Reuters data'!$E$3:$G$1048576,3,TRUE)</f>
        <v>90.273119266055062</v>
      </c>
      <c r="F1449" s="2">
        <f>+VLOOKUP(A1449,'Reuters data'!$Q$4:$R$1048576,2,TRUE)</f>
        <v>69.7</v>
      </c>
      <c r="G1449">
        <f>+VLOOKUP(A1449,'Reuters data'!$U$4:$V$1048576,2,TRUE)</f>
        <v>7.04</v>
      </c>
      <c r="H1449">
        <f>+VLOOKUP(A1449,'Reuters data'!$Y$4:$Z$1048576,2,TRUE)</f>
        <v>22.3</v>
      </c>
    </row>
    <row r="1450" spans="1:8" x14ac:dyDescent="0.3">
      <c r="A1450" s="1">
        <f>+'Reuters data'!B1451</f>
        <v>41992</v>
      </c>
      <c r="B1450" s="3">
        <f t="shared" si="22"/>
        <v>12</v>
      </c>
      <c r="C1450">
        <f>+'Reuters data'!C1451</f>
        <v>81.5</v>
      </c>
      <c r="D1450">
        <f>+VLOOKUP(A1450,'Reuters data'!$E$3:$F$1048576,2,TRUE)/VLOOKUP(Train_Data!A1450,'Reuters data'!$M$3:$N$1048576,2)</f>
        <v>50.204482250940622</v>
      </c>
      <c r="E1450">
        <f>+VLOOKUP(A1450,'Reuters data'!$E$3:$G$1048576,3,TRUE)</f>
        <v>89.848348623853241</v>
      </c>
      <c r="F1450" s="2">
        <f>+VLOOKUP(A1450,'Reuters data'!$Q$4:$R$1048576,2,TRUE)</f>
        <v>70.180000000000007</v>
      </c>
      <c r="G1450">
        <f>+VLOOKUP(A1450,'Reuters data'!$U$4:$V$1048576,2,TRUE)</f>
        <v>7.08</v>
      </c>
      <c r="H1450">
        <f>+VLOOKUP(A1450,'Reuters data'!$Y$4:$Z$1048576,2,TRUE)</f>
        <v>22.3</v>
      </c>
    </row>
    <row r="1451" spans="1:8" x14ac:dyDescent="0.3">
      <c r="A1451" s="1">
        <f>+'Reuters data'!B1452</f>
        <v>41993</v>
      </c>
      <c r="B1451" s="3">
        <f t="shared" si="22"/>
        <v>12</v>
      </c>
      <c r="C1451">
        <f>+'Reuters data'!C1452</f>
        <v>81.180000000000007</v>
      </c>
      <c r="D1451">
        <f>+VLOOKUP(A1451,'Reuters data'!$E$3:$F$1048576,2,TRUE)/VLOOKUP(Train_Data!A1451,'Reuters data'!$M$3:$N$1048576,2)</f>
        <v>50.204482250940622</v>
      </c>
      <c r="E1451">
        <f>+VLOOKUP(A1451,'Reuters data'!$E$3:$G$1048576,3,TRUE)</f>
        <v>89.848348623853241</v>
      </c>
      <c r="F1451" s="2">
        <f>+VLOOKUP(A1451,'Reuters data'!$Q$4:$R$1048576,2,TRUE)</f>
        <v>70.180000000000007</v>
      </c>
      <c r="G1451">
        <f>+VLOOKUP(A1451,'Reuters data'!$U$4:$V$1048576,2,TRUE)</f>
        <v>7.08</v>
      </c>
      <c r="H1451">
        <f>+VLOOKUP(A1451,'Reuters data'!$Y$4:$Z$1048576,2,TRUE)</f>
        <v>22.3</v>
      </c>
    </row>
    <row r="1452" spans="1:8" x14ac:dyDescent="0.3">
      <c r="A1452" s="1">
        <f>+'Reuters data'!B1453</f>
        <v>41994</v>
      </c>
      <c r="B1452" s="3">
        <f t="shared" si="22"/>
        <v>12</v>
      </c>
      <c r="C1452">
        <f>+'Reuters data'!C1453</f>
        <v>80.87</v>
      </c>
      <c r="D1452">
        <f>+VLOOKUP(A1452,'Reuters data'!$E$3:$F$1048576,2,TRUE)/VLOOKUP(Train_Data!A1452,'Reuters data'!$M$3:$N$1048576,2)</f>
        <v>50.204482250940622</v>
      </c>
      <c r="E1452">
        <f>+VLOOKUP(A1452,'Reuters data'!$E$3:$G$1048576,3,TRUE)</f>
        <v>89.848348623853241</v>
      </c>
      <c r="F1452" s="2">
        <f>+VLOOKUP(A1452,'Reuters data'!$Q$4:$R$1048576,2,TRUE)</f>
        <v>70.180000000000007</v>
      </c>
      <c r="G1452">
        <f>+VLOOKUP(A1452,'Reuters data'!$U$4:$V$1048576,2,TRUE)</f>
        <v>7.08</v>
      </c>
      <c r="H1452">
        <f>+VLOOKUP(A1452,'Reuters data'!$Y$4:$Z$1048576,2,TRUE)</f>
        <v>22.3</v>
      </c>
    </row>
    <row r="1453" spans="1:8" x14ac:dyDescent="0.3">
      <c r="A1453" s="1">
        <f>+'Reuters data'!B1454</f>
        <v>41995</v>
      </c>
      <c r="B1453" s="3">
        <f t="shared" si="22"/>
        <v>12</v>
      </c>
      <c r="C1453">
        <f>+'Reuters data'!C1454</f>
        <v>80.510000000000005</v>
      </c>
      <c r="D1453">
        <f>+VLOOKUP(A1453,'Reuters data'!$E$3:$F$1048576,2,TRUE)/VLOOKUP(Train_Data!A1453,'Reuters data'!$M$3:$N$1048576,2)</f>
        <v>49.153651157085612</v>
      </c>
      <c r="E1453">
        <f>+VLOOKUP(A1453,'Reuters data'!$E$3:$G$1048576,3,TRUE)</f>
        <v>89.415137614678926</v>
      </c>
      <c r="F1453" s="2">
        <f>+VLOOKUP(A1453,'Reuters data'!$Q$4:$R$1048576,2,TRUE)</f>
        <v>69</v>
      </c>
      <c r="G1453">
        <f>+VLOOKUP(A1453,'Reuters data'!$U$4:$V$1048576,2,TRUE)</f>
        <v>7.11</v>
      </c>
      <c r="H1453">
        <f>+VLOOKUP(A1453,'Reuters data'!$Y$4:$Z$1048576,2,TRUE)</f>
        <v>21.53</v>
      </c>
    </row>
    <row r="1454" spans="1:8" x14ac:dyDescent="0.3">
      <c r="A1454" s="1">
        <f>+'Reuters data'!B1455</f>
        <v>41996</v>
      </c>
      <c r="B1454" s="3">
        <f t="shared" si="22"/>
        <v>12</v>
      </c>
      <c r="C1454">
        <f>+'Reuters data'!C1455</f>
        <v>80.23</v>
      </c>
      <c r="D1454">
        <f>+VLOOKUP(A1454,'Reuters data'!$E$3:$F$1048576,2,TRUE)/VLOOKUP(Train_Data!A1454,'Reuters data'!$M$3:$N$1048576,2)</f>
        <v>50.686057020787111</v>
      </c>
      <c r="E1454">
        <f>+VLOOKUP(A1454,'Reuters data'!$E$3:$G$1048576,3,TRUE)</f>
        <v>88.990000000000038</v>
      </c>
      <c r="F1454" s="2">
        <f>+VLOOKUP(A1454,'Reuters data'!$Q$4:$R$1048576,2,TRUE)</f>
        <v>68.8</v>
      </c>
      <c r="G1454">
        <f>+VLOOKUP(A1454,'Reuters data'!$U$4:$V$1048576,2,TRUE)</f>
        <v>7.25</v>
      </c>
      <c r="H1454">
        <f>+VLOOKUP(A1454,'Reuters data'!$Y$4:$Z$1048576,2,TRUE)</f>
        <v>21.58</v>
      </c>
    </row>
    <row r="1455" spans="1:8" x14ac:dyDescent="0.3">
      <c r="A1455" s="1">
        <f>+'Reuters data'!B1456</f>
        <v>41997</v>
      </c>
      <c r="B1455" s="3">
        <f t="shared" si="22"/>
        <v>12</v>
      </c>
      <c r="C1455">
        <f>+'Reuters data'!C1456</f>
        <v>80.010000000000005</v>
      </c>
      <c r="D1455">
        <f>+VLOOKUP(A1455,'Reuters data'!$E$3:$F$1048576,2,TRUE)/VLOOKUP(Train_Data!A1455,'Reuters data'!$M$3:$N$1048576,2)</f>
        <v>49.405396538997785</v>
      </c>
      <c r="E1455">
        <f>+VLOOKUP(A1455,'Reuters data'!$E$3:$G$1048576,3,TRUE)</f>
        <v>88.560366972477084</v>
      </c>
      <c r="F1455" s="2">
        <f>+VLOOKUP(A1455,'Reuters data'!$Q$4:$R$1048576,2,TRUE)</f>
        <v>68.3</v>
      </c>
      <c r="G1455">
        <f>+VLOOKUP(A1455,'Reuters data'!$U$4:$V$1048576,2,TRUE)</f>
        <v>7.37</v>
      </c>
      <c r="H1455">
        <f>+VLOOKUP(A1455,'Reuters data'!$Y$4:$Z$1048576,2,TRUE)</f>
        <v>22.2</v>
      </c>
    </row>
    <row r="1456" spans="1:8" x14ac:dyDescent="0.3">
      <c r="A1456" s="1">
        <f>+'Reuters data'!B1457</f>
        <v>41998</v>
      </c>
      <c r="B1456" s="3">
        <f t="shared" si="22"/>
        <v>12</v>
      </c>
      <c r="C1456">
        <f>+'Reuters data'!C1457</f>
        <v>79.790000000000006</v>
      </c>
      <c r="D1456">
        <f>+VLOOKUP(A1456,'Reuters data'!$E$3:$F$1048576,2,TRUE)/VLOOKUP(Train_Data!A1456,'Reuters data'!$M$3:$N$1048576,2)</f>
        <v>49.292201947467476</v>
      </c>
      <c r="E1456">
        <f>+VLOOKUP(A1456,'Reuters data'!$E$3:$G$1048576,3,TRUE)</f>
        <v>88.560366972477084</v>
      </c>
      <c r="F1456" s="2">
        <f>+VLOOKUP(A1456,'Reuters data'!$Q$4:$R$1048576,2,TRUE)</f>
        <v>68.3</v>
      </c>
      <c r="G1456">
        <f>+VLOOKUP(A1456,'Reuters data'!$U$4:$V$1048576,2,TRUE)</f>
        <v>7.37</v>
      </c>
      <c r="H1456">
        <f>+VLOOKUP(A1456,'Reuters data'!$Y$4:$Z$1048576,2,TRUE)</f>
        <v>22.2</v>
      </c>
    </row>
    <row r="1457" spans="1:8" x14ac:dyDescent="0.3">
      <c r="A1457" s="1">
        <f>+'Reuters data'!B1458</f>
        <v>41999</v>
      </c>
      <c r="B1457" s="3">
        <f t="shared" si="22"/>
        <v>12</v>
      </c>
      <c r="C1457">
        <f>+'Reuters data'!C1458</f>
        <v>79.47</v>
      </c>
      <c r="D1457">
        <f>+VLOOKUP(A1457,'Reuters data'!$E$3:$F$1048576,2,TRUE)/VLOOKUP(Train_Data!A1457,'Reuters data'!$M$3:$N$1048576,2)</f>
        <v>48.829568788501028</v>
      </c>
      <c r="E1457">
        <f>+VLOOKUP(A1457,'Reuters data'!$E$3:$G$1048576,3,TRUE)</f>
        <v>88.111376146789013</v>
      </c>
      <c r="F1457" s="2">
        <f>+VLOOKUP(A1457,'Reuters data'!$Q$4:$R$1048576,2,TRUE)</f>
        <v>69.03</v>
      </c>
      <c r="G1457">
        <f>+VLOOKUP(A1457,'Reuters data'!$U$4:$V$1048576,2,TRUE)</f>
        <v>7.37</v>
      </c>
      <c r="H1457">
        <f>+VLOOKUP(A1457,'Reuters data'!$Y$4:$Z$1048576,2,TRUE)</f>
        <v>22.7</v>
      </c>
    </row>
    <row r="1458" spans="1:8" x14ac:dyDescent="0.3">
      <c r="A1458" s="1">
        <f>+'Reuters data'!B1459</f>
        <v>42000</v>
      </c>
      <c r="B1458" s="3">
        <f t="shared" si="22"/>
        <v>12</v>
      </c>
      <c r="C1458">
        <f>+'Reuters data'!C1459</f>
        <v>79</v>
      </c>
      <c r="D1458">
        <f>+VLOOKUP(A1458,'Reuters data'!$E$3:$F$1048576,2,TRUE)/VLOOKUP(Train_Data!A1458,'Reuters data'!$M$3:$N$1048576,2)</f>
        <v>48.829568788501028</v>
      </c>
      <c r="E1458">
        <f>+VLOOKUP(A1458,'Reuters data'!$E$3:$G$1048576,3,TRUE)</f>
        <v>88.111376146789013</v>
      </c>
      <c r="F1458" s="2">
        <f>+VLOOKUP(A1458,'Reuters data'!$Q$4:$R$1048576,2,TRUE)</f>
        <v>69.03</v>
      </c>
      <c r="G1458">
        <f>+VLOOKUP(A1458,'Reuters data'!$U$4:$V$1048576,2,TRUE)</f>
        <v>7.37</v>
      </c>
      <c r="H1458">
        <f>+VLOOKUP(A1458,'Reuters data'!$Y$4:$Z$1048576,2,TRUE)</f>
        <v>22.7</v>
      </c>
    </row>
    <row r="1459" spans="1:8" x14ac:dyDescent="0.3">
      <c r="A1459" s="1">
        <f>+'Reuters data'!B1460</f>
        <v>42001</v>
      </c>
      <c r="B1459" s="3">
        <f t="shared" si="22"/>
        <v>12</v>
      </c>
      <c r="C1459">
        <f>+'Reuters data'!C1460</f>
        <v>78.44</v>
      </c>
      <c r="D1459">
        <f>+VLOOKUP(A1459,'Reuters data'!$E$3:$F$1048576,2,TRUE)/VLOOKUP(Train_Data!A1459,'Reuters data'!$M$3:$N$1048576,2)</f>
        <v>48.829568788501028</v>
      </c>
      <c r="E1459">
        <f>+VLOOKUP(A1459,'Reuters data'!$E$3:$G$1048576,3,TRUE)</f>
        <v>88.111376146789013</v>
      </c>
      <c r="F1459" s="2">
        <f>+VLOOKUP(A1459,'Reuters data'!$Q$4:$R$1048576,2,TRUE)</f>
        <v>69.03</v>
      </c>
      <c r="G1459">
        <f>+VLOOKUP(A1459,'Reuters data'!$U$4:$V$1048576,2,TRUE)</f>
        <v>7.37</v>
      </c>
      <c r="H1459">
        <f>+VLOOKUP(A1459,'Reuters data'!$Y$4:$Z$1048576,2,TRUE)</f>
        <v>22.7</v>
      </c>
    </row>
    <row r="1460" spans="1:8" x14ac:dyDescent="0.3">
      <c r="A1460" s="1">
        <f>+'Reuters data'!B1461</f>
        <v>42002</v>
      </c>
      <c r="B1460" s="3">
        <f t="shared" si="22"/>
        <v>12</v>
      </c>
      <c r="C1460">
        <f>+'Reuters data'!C1461</f>
        <v>77.73</v>
      </c>
      <c r="D1460">
        <f>+VLOOKUP(A1460,'Reuters data'!$E$3:$F$1048576,2,TRUE)/VLOOKUP(Train_Data!A1460,'Reuters data'!$M$3:$N$1048576,2)</f>
        <v>47.633939593449099</v>
      </c>
      <c r="E1460">
        <f>+VLOOKUP(A1460,'Reuters data'!$E$3:$G$1048576,3,TRUE)</f>
        <v>87.655504587155988</v>
      </c>
      <c r="F1460" s="2">
        <f>+VLOOKUP(A1460,'Reuters data'!$Q$4:$R$1048576,2,TRUE)</f>
        <v>67.5</v>
      </c>
      <c r="G1460">
        <f>+VLOOKUP(A1460,'Reuters data'!$U$4:$V$1048576,2,TRUE)</f>
        <v>7.25</v>
      </c>
      <c r="H1460">
        <f>+VLOOKUP(A1460,'Reuters data'!$Y$4:$Z$1048576,2,TRUE)</f>
        <v>21.9</v>
      </c>
    </row>
    <row r="1461" spans="1:8" x14ac:dyDescent="0.3">
      <c r="A1461" s="1">
        <f>+'Reuters data'!B1462</f>
        <v>42003</v>
      </c>
      <c r="B1461" s="3">
        <f t="shared" si="22"/>
        <v>12</v>
      </c>
      <c r="C1461">
        <f>+'Reuters data'!C1462</f>
        <v>77.069999999999993</v>
      </c>
      <c r="D1461">
        <f>+VLOOKUP(A1461,'Reuters data'!$E$3:$F$1048576,2,TRUE)/VLOOKUP(Train_Data!A1461,'Reuters data'!$M$3:$N$1048576,2)</f>
        <v>47.630799605133262</v>
      </c>
      <c r="E1461">
        <f>+VLOOKUP(A1461,'Reuters data'!$E$3:$G$1048576,3,TRUE)</f>
        <v>87.198440366972491</v>
      </c>
      <c r="F1461" s="2">
        <f>+VLOOKUP(A1461,'Reuters data'!$Q$4:$R$1048576,2,TRUE)</f>
        <v>67.33</v>
      </c>
      <c r="G1461">
        <f>+VLOOKUP(A1461,'Reuters data'!$U$4:$V$1048576,2,TRUE)</f>
        <v>7.21</v>
      </c>
      <c r="H1461">
        <f>+VLOOKUP(A1461,'Reuters data'!$Y$4:$Z$1048576,2,TRUE)</f>
        <v>21.23</v>
      </c>
    </row>
    <row r="1462" spans="1:8" x14ac:dyDescent="0.3">
      <c r="A1462" s="1">
        <f>+'Reuters data'!B1463</f>
        <v>42004</v>
      </c>
      <c r="B1462" s="3">
        <f t="shared" si="22"/>
        <v>12</v>
      </c>
      <c r="C1462">
        <f>+'Reuters data'!C1463</f>
        <v>76.44</v>
      </c>
      <c r="D1462">
        <f>+VLOOKUP(A1462,'Reuters data'!$E$3:$F$1048576,2,TRUE)/VLOOKUP(Train_Data!A1462,'Reuters data'!$M$3:$N$1048576,2)</f>
        <v>47.39191535091345</v>
      </c>
      <c r="E1462">
        <f>+VLOOKUP(A1462,'Reuters data'!$E$3:$G$1048576,3,TRUE)</f>
        <v>86.747247706422002</v>
      </c>
      <c r="F1462" s="2">
        <f>+VLOOKUP(A1462,'Reuters data'!$Q$4:$R$1048576,2,TRUE)</f>
        <v>67.11</v>
      </c>
      <c r="G1462">
        <f>+VLOOKUP(A1462,'Reuters data'!$U$4:$V$1048576,2,TRUE)</f>
        <v>7.25</v>
      </c>
      <c r="H1462">
        <f>+VLOOKUP(A1462,'Reuters data'!$Y$4:$Z$1048576,2,TRUE)</f>
        <v>20.399999999999999</v>
      </c>
    </row>
    <row r="1463" spans="1:8" x14ac:dyDescent="0.3">
      <c r="A1463" s="1">
        <f>+'Reuters data'!B1464</f>
        <v>42005</v>
      </c>
      <c r="B1463" s="3">
        <f t="shared" si="22"/>
        <v>1</v>
      </c>
      <c r="C1463">
        <f>+'Reuters data'!C1464</f>
        <v>74.099999999999994</v>
      </c>
      <c r="D1463">
        <f>+VLOOKUP(A1463,'Reuters data'!$E$3:$F$1048576,2,TRUE)/VLOOKUP(Train_Data!A1463,'Reuters data'!$M$3:$N$1048576,2)</f>
        <v>47.372335151214678</v>
      </c>
      <c r="E1463">
        <f>+VLOOKUP(A1463,'Reuters data'!$E$3:$G$1048576,3,TRUE)</f>
        <v>86.747247706422002</v>
      </c>
      <c r="F1463" s="2">
        <f>+VLOOKUP(A1463,'Reuters data'!$Q$4:$R$1048576,2,TRUE)</f>
        <v>66.930000000000007</v>
      </c>
      <c r="G1463">
        <f>+VLOOKUP(A1463,'Reuters data'!$U$4:$V$1048576,2,TRUE)</f>
        <v>7.25</v>
      </c>
      <c r="H1463">
        <f>+VLOOKUP(A1463,'Reuters data'!$Y$4:$Z$1048576,2,TRUE)</f>
        <v>20.7</v>
      </c>
    </row>
    <row r="1464" spans="1:8" x14ac:dyDescent="0.3">
      <c r="A1464" s="1">
        <f>+'Reuters data'!B1465</f>
        <v>42006</v>
      </c>
      <c r="B1464" s="3">
        <f t="shared" si="22"/>
        <v>1</v>
      </c>
      <c r="C1464">
        <f>+'Reuters data'!C1465</f>
        <v>73.61</v>
      </c>
      <c r="D1464">
        <f>+VLOOKUP(A1464,'Reuters data'!$E$3:$F$1048576,2,TRUE)/VLOOKUP(Train_Data!A1464,'Reuters data'!$M$3:$N$1048576,2)</f>
        <v>47.016666666666673</v>
      </c>
      <c r="E1464">
        <f>+VLOOKUP(A1464,'Reuters data'!$E$3:$G$1048576,3,TRUE)</f>
        <v>86.292201834862382</v>
      </c>
      <c r="F1464" s="2">
        <f>+VLOOKUP(A1464,'Reuters data'!$Q$4:$R$1048576,2,TRUE)</f>
        <v>65.53</v>
      </c>
      <c r="G1464">
        <f>+VLOOKUP(A1464,'Reuters data'!$U$4:$V$1048576,2,TRUE)</f>
        <v>7.01</v>
      </c>
      <c r="H1464">
        <f>+VLOOKUP(A1464,'Reuters data'!$Y$4:$Z$1048576,2,TRUE)</f>
        <v>20.3</v>
      </c>
    </row>
    <row r="1465" spans="1:8" x14ac:dyDescent="0.3">
      <c r="A1465" s="1">
        <f>+'Reuters data'!B1466</f>
        <v>42007</v>
      </c>
      <c r="B1465" s="3">
        <f t="shared" si="22"/>
        <v>1</v>
      </c>
      <c r="C1465">
        <f>+'Reuters data'!C1466</f>
        <v>73.19</v>
      </c>
      <c r="D1465">
        <f>+VLOOKUP(A1465,'Reuters data'!$E$3:$F$1048576,2,TRUE)/VLOOKUP(Train_Data!A1465,'Reuters data'!$M$3:$N$1048576,2)</f>
        <v>47.016666666666673</v>
      </c>
      <c r="E1465">
        <f>+VLOOKUP(A1465,'Reuters data'!$E$3:$G$1048576,3,TRUE)</f>
        <v>86.292201834862382</v>
      </c>
      <c r="F1465" s="2">
        <f>+VLOOKUP(A1465,'Reuters data'!$Q$4:$R$1048576,2,TRUE)</f>
        <v>65.53</v>
      </c>
      <c r="G1465">
        <f>+VLOOKUP(A1465,'Reuters data'!$U$4:$V$1048576,2,TRUE)</f>
        <v>7.01</v>
      </c>
      <c r="H1465">
        <f>+VLOOKUP(A1465,'Reuters data'!$Y$4:$Z$1048576,2,TRUE)</f>
        <v>20.3</v>
      </c>
    </row>
    <row r="1466" spans="1:8" x14ac:dyDescent="0.3">
      <c r="A1466" s="1">
        <f>+'Reuters data'!B1467</f>
        <v>42008</v>
      </c>
      <c r="B1466" s="3">
        <f t="shared" si="22"/>
        <v>1</v>
      </c>
      <c r="C1466">
        <f>+'Reuters data'!C1467</f>
        <v>72.77</v>
      </c>
      <c r="D1466">
        <f>+VLOOKUP(A1466,'Reuters data'!$E$3:$F$1048576,2,TRUE)/VLOOKUP(Train_Data!A1466,'Reuters data'!$M$3:$N$1048576,2)</f>
        <v>47.016666666666673</v>
      </c>
      <c r="E1466">
        <f>+VLOOKUP(A1466,'Reuters data'!$E$3:$G$1048576,3,TRUE)</f>
        <v>86.292201834862382</v>
      </c>
      <c r="F1466" s="2">
        <f>+VLOOKUP(A1466,'Reuters data'!$Q$4:$R$1048576,2,TRUE)</f>
        <v>65.53</v>
      </c>
      <c r="G1466">
        <f>+VLOOKUP(A1466,'Reuters data'!$U$4:$V$1048576,2,TRUE)</f>
        <v>7.01</v>
      </c>
      <c r="H1466">
        <f>+VLOOKUP(A1466,'Reuters data'!$Y$4:$Z$1048576,2,TRUE)</f>
        <v>20.3</v>
      </c>
    </row>
    <row r="1467" spans="1:8" x14ac:dyDescent="0.3">
      <c r="A1467" s="1">
        <f>+'Reuters data'!B1468</f>
        <v>42009</v>
      </c>
      <c r="B1467" s="3">
        <f t="shared" si="22"/>
        <v>1</v>
      </c>
      <c r="C1467">
        <f>+'Reuters data'!C1468</f>
        <v>72.17</v>
      </c>
      <c r="D1467">
        <f>+VLOOKUP(A1467,'Reuters data'!$E$3:$F$1048576,2,TRUE)/VLOOKUP(Train_Data!A1467,'Reuters data'!$M$3:$N$1048576,2)</f>
        <v>44.514290503729775</v>
      </c>
      <c r="E1467">
        <f>+VLOOKUP(A1467,'Reuters data'!$E$3:$G$1048576,3,TRUE)</f>
        <v>85.817614678899091</v>
      </c>
      <c r="F1467" s="2">
        <f>+VLOOKUP(A1467,'Reuters data'!$Q$4:$R$1048576,2,TRUE)</f>
        <v>62.45</v>
      </c>
      <c r="G1467">
        <f>+VLOOKUP(A1467,'Reuters data'!$U$4:$V$1048576,2,TRUE)</f>
        <v>6.9</v>
      </c>
      <c r="H1467">
        <f>+VLOOKUP(A1467,'Reuters data'!$Y$4:$Z$1048576,2,TRUE)</f>
        <v>19.8</v>
      </c>
    </row>
    <row r="1468" spans="1:8" x14ac:dyDescent="0.3">
      <c r="A1468" s="1">
        <f>+'Reuters data'!B1469</f>
        <v>42010</v>
      </c>
      <c r="B1468" s="3">
        <f t="shared" si="22"/>
        <v>1</v>
      </c>
      <c r="C1468">
        <f>+'Reuters data'!C1469</f>
        <v>71.569999999999993</v>
      </c>
      <c r="D1468">
        <f>+VLOOKUP(A1468,'Reuters data'!$E$3:$F$1048576,2,TRUE)/VLOOKUP(Train_Data!A1468,'Reuters data'!$M$3:$N$1048576,2)</f>
        <v>42.98452220726783</v>
      </c>
      <c r="E1468">
        <f>+VLOOKUP(A1468,'Reuters data'!$E$3:$G$1048576,3,TRUE)</f>
        <v>85.319357798165129</v>
      </c>
      <c r="F1468" s="2">
        <f>+VLOOKUP(A1468,'Reuters data'!$Q$4:$R$1048576,2,TRUE)</f>
        <v>61</v>
      </c>
      <c r="G1468">
        <f>+VLOOKUP(A1468,'Reuters data'!$U$4:$V$1048576,2,TRUE)</f>
        <v>6.77</v>
      </c>
      <c r="H1468">
        <f>+VLOOKUP(A1468,'Reuters data'!$Y$4:$Z$1048576,2,TRUE)</f>
        <v>19.2</v>
      </c>
    </row>
    <row r="1469" spans="1:8" x14ac:dyDescent="0.3">
      <c r="A1469" s="1">
        <f>+'Reuters data'!B1470</f>
        <v>42011</v>
      </c>
      <c r="B1469" s="3">
        <f t="shared" si="22"/>
        <v>1</v>
      </c>
      <c r="C1469">
        <f>+'Reuters data'!C1470</f>
        <v>70.94</v>
      </c>
      <c r="D1469">
        <f>+VLOOKUP(A1469,'Reuters data'!$E$3:$F$1048576,2,TRUE)/VLOOKUP(Train_Data!A1469,'Reuters data'!$M$3:$N$1048576,2)</f>
        <v>43.2119624904959</v>
      </c>
      <c r="E1469">
        <f>+VLOOKUP(A1469,'Reuters data'!$E$3:$G$1048576,3,TRUE)</f>
        <v>84.828899082568796</v>
      </c>
      <c r="F1469" s="2">
        <f>+VLOOKUP(A1469,'Reuters data'!$Q$4:$R$1048576,2,TRUE)</f>
        <v>58.55</v>
      </c>
      <c r="G1469">
        <f>+VLOOKUP(A1469,'Reuters data'!$U$4:$V$1048576,2,TRUE)</f>
        <v>6.78</v>
      </c>
      <c r="H1469">
        <f>+VLOOKUP(A1469,'Reuters data'!$Y$4:$Z$1048576,2,TRUE)</f>
        <v>19.149999999999999</v>
      </c>
    </row>
    <row r="1470" spans="1:8" x14ac:dyDescent="0.3">
      <c r="A1470" s="1">
        <f>+'Reuters data'!B1471</f>
        <v>42012</v>
      </c>
      <c r="B1470" s="3">
        <f t="shared" si="22"/>
        <v>1</v>
      </c>
      <c r="C1470">
        <f>+'Reuters data'!C1471</f>
        <v>70.37</v>
      </c>
      <c r="D1470">
        <f>+VLOOKUP(A1470,'Reuters data'!$E$3:$F$1048576,2,TRUE)/VLOOKUP(Train_Data!A1470,'Reuters data'!$M$3:$N$1048576,2)</f>
        <v>43.215739484396202</v>
      </c>
      <c r="E1470">
        <f>+VLOOKUP(A1470,'Reuters data'!$E$3:$G$1048576,3,TRUE)</f>
        <v>84.336880733944938</v>
      </c>
      <c r="F1470" s="2">
        <f>+VLOOKUP(A1470,'Reuters data'!$Q$4:$R$1048576,2,TRUE)</f>
        <v>57.9</v>
      </c>
      <c r="G1470">
        <f>+VLOOKUP(A1470,'Reuters data'!$U$4:$V$1048576,2,TRUE)</f>
        <v>6.81</v>
      </c>
      <c r="H1470">
        <f>+VLOOKUP(A1470,'Reuters data'!$Y$4:$Z$1048576,2,TRUE)</f>
        <v>19.399999999999999</v>
      </c>
    </row>
    <row r="1471" spans="1:8" x14ac:dyDescent="0.3">
      <c r="A1471" s="1">
        <f>+'Reuters data'!B1472</f>
        <v>42013</v>
      </c>
      <c r="B1471" s="3">
        <f t="shared" si="22"/>
        <v>1</v>
      </c>
      <c r="C1471">
        <f>+'Reuters data'!C1472</f>
        <v>69.94</v>
      </c>
      <c r="D1471">
        <f>+VLOOKUP(A1471,'Reuters data'!$E$3:$F$1048576,2,TRUE)/VLOOKUP(Train_Data!A1471,'Reuters data'!$M$3:$N$1048576,2)</f>
        <v>42.326209983951351</v>
      </c>
      <c r="E1471">
        <f>+VLOOKUP(A1471,'Reuters data'!$E$3:$G$1048576,3,TRUE)</f>
        <v>83.829266055045863</v>
      </c>
      <c r="F1471" s="2">
        <f>+VLOOKUP(A1471,'Reuters data'!$Q$4:$R$1048576,2,TRUE)</f>
        <v>57.6</v>
      </c>
      <c r="G1471">
        <f>+VLOOKUP(A1471,'Reuters data'!$U$4:$V$1048576,2,TRUE)</f>
        <v>6.71</v>
      </c>
      <c r="H1471">
        <f>+VLOOKUP(A1471,'Reuters data'!$Y$4:$Z$1048576,2,TRUE)</f>
        <v>19.149999999999999</v>
      </c>
    </row>
    <row r="1472" spans="1:8" x14ac:dyDescent="0.3">
      <c r="A1472" s="1">
        <f>+'Reuters data'!B1473</f>
        <v>42014</v>
      </c>
      <c r="B1472" s="3">
        <f t="shared" si="22"/>
        <v>1</v>
      </c>
      <c r="C1472">
        <f>+'Reuters data'!C1473</f>
        <v>69.64</v>
      </c>
      <c r="D1472">
        <f>+VLOOKUP(A1472,'Reuters data'!$E$3:$F$1048576,2,TRUE)/VLOOKUP(Train_Data!A1472,'Reuters data'!$M$3:$N$1048576,2)</f>
        <v>42.326209983951351</v>
      </c>
      <c r="E1472">
        <f>+VLOOKUP(A1472,'Reuters data'!$E$3:$G$1048576,3,TRUE)</f>
        <v>83.829266055045863</v>
      </c>
      <c r="F1472" s="2">
        <f>+VLOOKUP(A1472,'Reuters data'!$Q$4:$R$1048576,2,TRUE)</f>
        <v>57.6</v>
      </c>
      <c r="G1472">
        <f>+VLOOKUP(A1472,'Reuters data'!$U$4:$V$1048576,2,TRUE)</f>
        <v>6.71</v>
      </c>
      <c r="H1472">
        <f>+VLOOKUP(A1472,'Reuters data'!$Y$4:$Z$1048576,2,TRUE)</f>
        <v>19.149999999999999</v>
      </c>
    </row>
    <row r="1473" spans="1:8" x14ac:dyDescent="0.3">
      <c r="A1473" s="1">
        <f>+'Reuters data'!B1474</f>
        <v>42015</v>
      </c>
      <c r="B1473" s="3">
        <f t="shared" si="22"/>
        <v>1</v>
      </c>
      <c r="C1473">
        <f>+'Reuters data'!C1474</f>
        <v>69.25</v>
      </c>
      <c r="D1473">
        <f>+VLOOKUP(A1473,'Reuters data'!$E$3:$F$1048576,2,TRUE)/VLOOKUP(Train_Data!A1473,'Reuters data'!$M$3:$N$1048576,2)</f>
        <v>42.326209983951351</v>
      </c>
      <c r="E1473">
        <f>+VLOOKUP(A1473,'Reuters data'!$E$3:$G$1048576,3,TRUE)</f>
        <v>83.829266055045863</v>
      </c>
      <c r="F1473" s="2">
        <f>+VLOOKUP(A1473,'Reuters data'!$Q$4:$R$1048576,2,TRUE)</f>
        <v>57.6</v>
      </c>
      <c r="G1473">
        <f>+VLOOKUP(A1473,'Reuters data'!$U$4:$V$1048576,2,TRUE)</f>
        <v>6.71</v>
      </c>
      <c r="H1473">
        <f>+VLOOKUP(A1473,'Reuters data'!$Y$4:$Z$1048576,2,TRUE)</f>
        <v>19.149999999999999</v>
      </c>
    </row>
    <row r="1474" spans="1:8" x14ac:dyDescent="0.3">
      <c r="A1474" s="1">
        <f>+'Reuters data'!B1475</f>
        <v>42016</v>
      </c>
      <c r="B1474" s="3">
        <f t="shared" si="22"/>
        <v>1</v>
      </c>
      <c r="C1474">
        <f>+'Reuters data'!C1475</f>
        <v>68.75</v>
      </c>
      <c r="D1474">
        <f>+VLOOKUP(A1474,'Reuters data'!$E$3:$F$1048576,2,TRUE)/VLOOKUP(Train_Data!A1474,'Reuters data'!$M$3:$N$1048576,2)</f>
        <v>40.082819234344626</v>
      </c>
      <c r="E1474">
        <f>+VLOOKUP(A1474,'Reuters data'!$E$3:$G$1048576,3,TRUE)</f>
        <v>83.300917431192659</v>
      </c>
      <c r="F1474" s="2">
        <f>+VLOOKUP(A1474,'Reuters data'!$Q$4:$R$1048576,2,TRUE)</f>
        <v>56.1</v>
      </c>
      <c r="G1474">
        <f>+VLOOKUP(A1474,'Reuters data'!$U$4:$V$1048576,2,TRUE)</f>
        <v>6.71</v>
      </c>
      <c r="H1474">
        <f>+VLOOKUP(A1474,'Reuters data'!$Y$4:$Z$1048576,2,TRUE)</f>
        <v>19.7</v>
      </c>
    </row>
    <row r="1475" spans="1:8" x14ac:dyDescent="0.3">
      <c r="A1475" s="1">
        <f>+'Reuters data'!B1476</f>
        <v>42017</v>
      </c>
      <c r="B1475" s="3">
        <f t="shared" si="22"/>
        <v>1</v>
      </c>
      <c r="C1475">
        <f>+'Reuters data'!C1476</f>
        <v>68.260000000000005</v>
      </c>
      <c r="D1475">
        <f>+VLOOKUP(A1475,'Reuters data'!$E$3:$F$1048576,2,TRUE)/VLOOKUP(Train_Data!A1475,'Reuters data'!$M$3:$N$1048576,2)</f>
        <v>39.576962283384304</v>
      </c>
      <c r="E1475">
        <f>+VLOOKUP(A1475,'Reuters data'!$E$3:$G$1048576,3,TRUE)</f>
        <v>82.767981651376132</v>
      </c>
      <c r="F1475" s="2">
        <f>+VLOOKUP(A1475,'Reuters data'!$Q$4:$R$1048576,2,TRUE)</f>
        <v>56.45</v>
      </c>
      <c r="G1475">
        <f>+VLOOKUP(A1475,'Reuters data'!$U$4:$V$1048576,2,TRUE)</f>
        <v>7.29</v>
      </c>
      <c r="H1475">
        <f>+VLOOKUP(A1475,'Reuters data'!$Y$4:$Z$1048576,2,TRUE)</f>
        <v>20.149999999999999</v>
      </c>
    </row>
    <row r="1476" spans="1:8" x14ac:dyDescent="0.3">
      <c r="A1476" s="1">
        <f>+'Reuters data'!B1477</f>
        <v>42018</v>
      </c>
      <c r="B1476" s="3">
        <f t="shared" ref="B1476:B1539" si="23">+MONTH(A1476)</f>
        <v>1</v>
      </c>
      <c r="C1476">
        <f>+'Reuters data'!C1477</f>
        <v>67.66</v>
      </c>
      <c r="D1476">
        <f>+VLOOKUP(A1476,'Reuters data'!$E$3:$F$1048576,2,TRUE)/VLOOKUP(Train_Data!A1476,'Reuters data'!$M$3:$N$1048576,2)</f>
        <v>41.301212995164981</v>
      </c>
      <c r="E1476">
        <f>+VLOOKUP(A1476,'Reuters data'!$E$3:$G$1048576,3,TRUE)</f>
        <v>82.269541284403658</v>
      </c>
      <c r="F1476" s="2">
        <f>+VLOOKUP(A1476,'Reuters data'!$Q$4:$R$1048576,2,TRUE)</f>
        <v>55.7</v>
      </c>
      <c r="G1476">
        <f>+VLOOKUP(A1476,'Reuters data'!$U$4:$V$1048576,2,TRUE)</f>
        <v>7.16</v>
      </c>
      <c r="H1476">
        <f>+VLOOKUP(A1476,'Reuters data'!$Y$4:$Z$1048576,2,TRUE)</f>
        <v>20.100000000000001</v>
      </c>
    </row>
    <row r="1477" spans="1:8" x14ac:dyDescent="0.3">
      <c r="A1477" s="1">
        <f>+'Reuters data'!B1478</f>
        <v>42019</v>
      </c>
      <c r="B1477" s="3">
        <f t="shared" si="23"/>
        <v>1</v>
      </c>
      <c r="C1477">
        <f>+'Reuters data'!C1478</f>
        <v>67.14</v>
      </c>
      <c r="D1477">
        <f>+VLOOKUP(A1477,'Reuters data'!$E$3:$F$1048576,2,TRUE)/VLOOKUP(Train_Data!A1477,'Reuters data'!$M$3:$N$1048576,2)</f>
        <v>40.995872033023737</v>
      </c>
      <c r="E1477">
        <f>+VLOOKUP(A1477,'Reuters data'!$E$3:$G$1048576,3,TRUE)</f>
        <v>81.750183486238512</v>
      </c>
      <c r="F1477" s="2">
        <f>+VLOOKUP(A1477,'Reuters data'!$Q$4:$R$1048576,2,TRUE)</f>
        <v>54.4</v>
      </c>
      <c r="G1477">
        <f>+VLOOKUP(A1477,'Reuters data'!$U$4:$V$1048576,2,TRUE)</f>
        <v>7.12</v>
      </c>
      <c r="H1477">
        <f>+VLOOKUP(A1477,'Reuters data'!$Y$4:$Z$1048576,2,TRUE)</f>
        <v>19.899999999999999</v>
      </c>
    </row>
    <row r="1478" spans="1:8" x14ac:dyDescent="0.3">
      <c r="A1478" s="1">
        <f>+'Reuters data'!B1479</f>
        <v>42020</v>
      </c>
      <c r="B1478" s="3">
        <f t="shared" si="23"/>
        <v>1</v>
      </c>
      <c r="C1478">
        <f>+'Reuters data'!C1479</f>
        <v>66.569999999999993</v>
      </c>
      <c r="D1478">
        <f>+VLOOKUP(A1478,'Reuters data'!$E$3:$F$1048576,2,TRUE)/VLOOKUP(Train_Data!A1478,'Reuters data'!$M$3:$N$1048576,2)</f>
        <v>43.373389815855447</v>
      </c>
      <c r="E1478">
        <f>+VLOOKUP(A1478,'Reuters data'!$E$3:$G$1048576,3,TRUE)</f>
        <v>81.274587155963303</v>
      </c>
      <c r="F1478" s="2">
        <f>+VLOOKUP(A1478,'Reuters data'!$Q$4:$R$1048576,2,TRUE)</f>
        <v>53.15</v>
      </c>
      <c r="G1478">
        <f>+VLOOKUP(A1478,'Reuters data'!$U$4:$V$1048576,2,TRUE)</f>
        <v>7.13</v>
      </c>
      <c r="H1478">
        <f>+VLOOKUP(A1478,'Reuters data'!$Y$4:$Z$1048576,2,TRUE)</f>
        <v>19.8</v>
      </c>
    </row>
    <row r="1479" spans="1:8" x14ac:dyDescent="0.3">
      <c r="A1479" s="1">
        <f>+'Reuters data'!B1480</f>
        <v>42021</v>
      </c>
      <c r="B1479" s="3">
        <f t="shared" si="23"/>
        <v>1</v>
      </c>
      <c r="C1479">
        <f>+'Reuters data'!C1480</f>
        <v>66.06</v>
      </c>
      <c r="D1479">
        <f>+VLOOKUP(A1479,'Reuters data'!$E$3:$F$1048576,2,TRUE)/VLOOKUP(Train_Data!A1479,'Reuters data'!$M$3:$N$1048576,2)</f>
        <v>43.373389815855447</v>
      </c>
      <c r="E1479">
        <f>+VLOOKUP(A1479,'Reuters data'!$E$3:$G$1048576,3,TRUE)</f>
        <v>81.274587155963303</v>
      </c>
      <c r="F1479" s="2">
        <f>+VLOOKUP(A1479,'Reuters data'!$Q$4:$R$1048576,2,TRUE)</f>
        <v>53.15</v>
      </c>
      <c r="G1479">
        <f>+VLOOKUP(A1479,'Reuters data'!$U$4:$V$1048576,2,TRUE)</f>
        <v>7.13</v>
      </c>
      <c r="H1479">
        <f>+VLOOKUP(A1479,'Reuters data'!$Y$4:$Z$1048576,2,TRUE)</f>
        <v>19.8</v>
      </c>
    </row>
    <row r="1480" spans="1:8" x14ac:dyDescent="0.3">
      <c r="A1480" s="1">
        <f>+'Reuters data'!B1481</f>
        <v>42022</v>
      </c>
      <c r="B1480" s="3">
        <f t="shared" si="23"/>
        <v>1</v>
      </c>
      <c r="C1480">
        <f>+'Reuters data'!C1481</f>
        <v>65.53</v>
      </c>
      <c r="D1480">
        <f>+VLOOKUP(A1480,'Reuters data'!$E$3:$F$1048576,2,TRUE)/VLOOKUP(Train_Data!A1480,'Reuters data'!$M$3:$N$1048576,2)</f>
        <v>43.373389815855447</v>
      </c>
      <c r="E1480">
        <f>+VLOOKUP(A1480,'Reuters data'!$E$3:$G$1048576,3,TRUE)</f>
        <v>81.274587155963303</v>
      </c>
      <c r="F1480" s="2">
        <f>+VLOOKUP(A1480,'Reuters data'!$Q$4:$R$1048576,2,TRUE)</f>
        <v>53.15</v>
      </c>
      <c r="G1480">
        <f>+VLOOKUP(A1480,'Reuters data'!$U$4:$V$1048576,2,TRUE)</f>
        <v>7.13</v>
      </c>
      <c r="H1480">
        <f>+VLOOKUP(A1480,'Reuters data'!$Y$4:$Z$1048576,2,TRUE)</f>
        <v>19.8</v>
      </c>
    </row>
    <row r="1481" spans="1:8" x14ac:dyDescent="0.3">
      <c r="A1481" s="1">
        <f>+'Reuters data'!B1482</f>
        <v>42023</v>
      </c>
      <c r="B1481" s="3">
        <f t="shared" si="23"/>
        <v>1</v>
      </c>
      <c r="C1481">
        <f>+'Reuters data'!C1482</f>
        <v>64.8</v>
      </c>
      <c r="D1481">
        <f>+VLOOKUP(A1481,'Reuters data'!$E$3:$F$1048576,2,TRUE)/VLOOKUP(Train_Data!A1481,'Reuters data'!$M$3:$N$1048576,2)</f>
        <v>42.088934850051707</v>
      </c>
      <c r="E1481">
        <f>+VLOOKUP(A1481,'Reuters data'!$E$3:$G$1048576,3,TRUE)</f>
        <v>80.772844036697251</v>
      </c>
      <c r="F1481" s="2">
        <f>+VLOOKUP(A1481,'Reuters data'!$Q$4:$R$1048576,2,TRUE)</f>
        <v>54.1</v>
      </c>
      <c r="G1481">
        <f>+VLOOKUP(A1481,'Reuters data'!$U$4:$V$1048576,2,TRUE)</f>
        <v>7.21</v>
      </c>
      <c r="H1481">
        <f>+VLOOKUP(A1481,'Reuters data'!$Y$4:$Z$1048576,2,TRUE)</f>
        <v>19.05</v>
      </c>
    </row>
    <row r="1482" spans="1:8" x14ac:dyDescent="0.3">
      <c r="A1482" s="1">
        <f>+'Reuters data'!B1483</f>
        <v>42024</v>
      </c>
      <c r="B1482" s="3">
        <f t="shared" si="23"/>
        <v>1</v>
      </c>
      <c r="C1482">
        <f>+'Reuters data'!C1483</f>
        <v>64.05</v>
      </c>
      <c r="D1482">
        <f>+VLOOKUP(A1482,'Reuters data'!$E$3:$F$1048576,2,TRUE)/VLOOKUP(Train_Data!A1482,'Reuters data'!$M$3:$N$1048576,2)</f>
        <v>41.553381245129451</v>
      </c>
      <c r="E1482">
        <f>+VLOOKUP(A1482,'Reuters data'!$E$3:$G$1048576,3,TRUE)</f>
        <v>80.281009174311919</v>
      </c>
      <c r="F1482" s="2">
        <f>+VLOOKUP(A1482,'Reuters data'!$Q$4:$R$1048576,2,TRUE)</f>
        <v>55.15</v>
      </c>
      <c r="G1482">
        <f>+VLOOKUP(A1482,'Reuters data'!$U$4:$V$1048576,2,TRUE)</f>
        <v>7.16</v>
      </c>
      <c r="H1482">
        <f>+VLOOKUP(A1482,'Reuters data'!$Y$4:$Z$1048576,2,TRUE)</f>
        <v>19.13</v>
      </c>
    </row>
    <row r="1483" spans="1:8" x14ac:dyDescent="0.3">
      <c r="A1483" s="1">
        <f>+'Reuters data'!B1484</f>
        <v>42025</v>
      </c>
      <c r="B1483" s="3">
        <f t="shared" si="23"/>
        <v>1</v>
      </c>
      <c r="C1483">
        <f>+'Reuters data'!C1484</f>
        <v>63.32</v>
      </c>
      <c r="D1483">
        <f>+VLOOKUP(A1483,'Reuters data'!$E$3:$F$1048576,2,TRUE)/VLOOKUP(Train_Data!A1483,'Reuters data'!$M$3:$N$1048576,2)</f>
        <v>42.238111647139903</v>
      </c>
      <c r="E1483">
        <f>+VLOOKUP(A1483,'Reuters data'!$E$3:$G$1048576,3,TRUE)</f>
        <v>79.799082568807322</v>
      </c>
      <c r="F1483" s="2">
        <f>+VLOOKUP(A1483,'Reuters data'!$Q$4:$R$1048576,2,TRUE)</f>
        <v>57</v>
      </c>
      <c r="G1483">
        <f>+VLOOKUP(A1483,'Reuters data'!$U$4:$V$1048576,2,TRUE)</f>
        <v>7.32</v>
      </c>
      <c r="H1483">
        <f>+VLOOKUP(A1483,'Reuters data'!$Y$4:$Z$1048576,2,TRUE)</f>
        <v>19.3</v>
      </c>
    </row>
    <row r="1484" spans="1:8" x14ac:dyDescent="0.3">
      <c r="A1484" s="1">
        <f>+'Reuters data'!B1485</f>
        <v>42026</v>
      </c>
      <c r="B1484" s="3">
        <f t="shared" si="23"/>
        <v>1</v>
      </c>
      <c r="C1484">
        <f>+'Reuters data'!C1485</f>
        <v>62.56</v>
      </c>
      <c r="D1484">
        <f>+VLOOKUP(A1484,'Reuters data'!$E$3:$F$1048576,2,TRUE)/VLOOKUP(Train_Data!A1484,'Reuters data'!$M$3:$N$1048576,2)</f>
        <v>42.692476902771666</v>
      </c>
      <c r="E1484">
        <f>+VLOOKUP(A1484,'Reuters data'!$E$3:$G$1048576,3,TRUE)</f>
        <v>79.305871559633033</v>
      </c>
      <c r="F1484" s="2">
        <f>+VLOOKUP(A1484,'Reuters data'!$Q$4:$R$1048576,2,TRUE)</f>
        <v>56.75</v>
      </c>
      <c r="G1484">
        <f>+VLOOKUP(A1484,'Reuters data'!$U$4:$V$1048576,2,TRUE)</f>
        <v>6.76</v>
      </c>
      <c r="H1484">
        <f>+VLOOKUP(A1484,'Reuters data'!$Y$4:$Z$1048576,2,TRUE)</f>
        <v>19.399999999999999</v>
      </c>
    </row>
    <row r="1485" spans="1:8" x14ac:dyDescent="0.3">
      <c r="A1485" s="1">
        <f>+'Reuters data'!B1486</f>
        <v>42027</v>
      </c>
      <c r="B1485" s="3">
        <f t="shared" si="23"/>
        <v>1</v>
      </c>
      <c r="C1485">
        <f>+'Reuters data'!C1486</f>
        <v>61.79</v>
      </c>
      <c r="D1485">
        <f>+VLOOKUP(A1485,'Reuters data'!$E$3:$F$1048576,2,TRUE)/VLOOKUP(Train_Data!A1485,'Reuters data'!$M$3:$N$1048576,2)</f>
        <v>43.535290443472825</v>
      </c>
      <c r="E1485">
        <f>+VLOOKUP(A1485,'Reuters data'!$E$3:$G$1048576,3,TRUE)</f>
        <v>78.811926605504581</v>
      </c>
      <c r="F1485" s="2">
        <f>+VLOOKUP(A1485,'Reuters data'!$Q$4:$R$1048576,2,TRUE)</f>
        <v>55.5</v>
      </c>
      <c r="G1485">
        <f>+VLOOKUP(A1485,'Reuters data'!$U$4:$V$1048576,2,TRUE)</f>
        <v>6.8</v>
      </c>
      <c r="H1485">
        <f>+VLOOKUP(A1485,'Reuters data'!$Y$4:$Z$1048576,2,TRUE)</f>
        <v>19.5</v>
      </c>
    </row>
    <row r="1486" spans="1:8" x14ac:dyDescent="0.3">
      <c r="A1486" s="1">
        <f>+'Reuters data'!B1487</f>
        <v>42028</v>
      </c>
      <c r="B1486" s="3">
        <f t="shared" si="23"/>
        <v>1</v>
      </c>
      <c r="C1486">
        <f>+'Reuters data'!C1487</f>
        <v>61.13</v>
      </c>
      <c r="D1486">
        <f>+VLOOKUP(A1486,'Reuters data'!$E$3:$F$1048576,2,TRUE)/VLOOKUP(Train_Data!A1486,'Reuters data'!$M$3:$N$1048576,2)</f>
        <v>43.535290443472825</v>
      </c>
      <c r="E1486">
        <f>+VLOOKUP(A1486,'Reuters data'!$E$3:$G$1048576,3,TRUE)</f>
        <v>78.811926605504581</v>
      </c>
      <c r="F1486" s="2">
        <f>+VLOOKUP(A1486,'Reuters data'!$Q$4:$R$1048576,2,TRUE)</f>
        <v>55.5</v>
      </c>
      <c r="G1486">
        <f>+VLOOKUP(A1486,'Reuters data'!$U$4:$V$1048576,2,TRUE)</f>
        <v>6.8</v>
      </c>
      <c r="H1486">
        <f>+VLOOKUP(A1486,'Reuters data'!$Y$4:$Z$1048576,2,TRUE)</f>
        <v>19.5</v>
      </c>
    </row>
    <row r="1487" spans="1:8" x14ac:dyDescent="0.3">
      <c r="A1487" s="1">
        <f>+'Reuters data'!B1488</f>
        <v>42029</v>
      </c>
      <c r="B1487" s="3">
        <f t="shared" si="23"/>
        <v>1</v>
      </c>
      <c r="C1487">
        <f>+'Reuters data'!C1488</f>
        <v>60.51</v>
      </c>
      <c r="D1487">
        <f>+VLOOKUP(A1487,'Reuters data'!$E$3:$F$1048576,2,TRUE)/VLOOKUP(Train_Data!A1487,'Reuters data'!$M$3:$N$1048576,2)</f>
        <v>43.535290443472825</v>
      </c>
      <c r="E1487">
        <f>+VLOOKUP(A1487,'Reuters data'!$E$3:$G$1048576,3,TRUE)</f>
        <v>78.811926605504581</v>
      </c>
      <c r="F1487" s="2">
        <f>+VLOOKUP(A1487,'Reuters data'!$Q$4:$R$1048576,2,TRUE)</f>
        <v>55.5</v>
      </c>
      <c r="G1487">
        <f>+VLOOKUP(A1487,'Reuters data'!$U$4:$V$1048576,2,TRUE)</f>
        <v>6.8</v>
      </c>
      <c r="H1487">
        <f>+VLOOKUP(A1487,'Reuters data'!$Y$4:$Z$1048576,2,TRUE)</f>
        <v>19.5</v>
      </c>
    </row>
    <row r="1488" spans="1:8" x14ac:dyDescent="0.3">
      <c r="A1488" s="1">
        <f>+'Reuters data'!B1489</f>
        <v>42030</v>
      </c>
      <c r="B1488" s="3">
        <f t="shared" si="23"/>
        <v>1</v>
      </c>
      <c r="C1488">
        <f>+'Reuters data'!C1489</f>
        <v>59.79</v>
      </c>
      <c r="D1488">
        <f>+VLOOKUP(A1488,'Reuters data'!$E$3:$F$1048576,2,TRUE)/VLOOKUP(Train_Data!A1488,'Reuters data'!$M$3:$N$1048576,2)</f>
        <v>42.858414167482422</v>
      </c>
      <c r="E1488">
        <f>+VLOOKUP(A1488,'Reuters data'!$E$3:$G$1048576,3,TRUE)</f>
        <v>78.315321100917416</v>
      </c>
      <c r="F1488" s="2">
        <f>+VLOOKUP(A1488,'Reuters data'!$Q$4:$R$1048576,2,TRUE)</f>
        <v>55.3</v>
      </c>
      <c r="G1488">
        <f>+VLOOKUP(A1488,'Reuters data'!$U$4:$V$1048576,2,TRUE)</f>
        <v>6.85</v>
      </c>
      <c r="H1488">
        <f>+VLOOKUP(A1488,'Reuters data'!$Y$4:$Z$1048576,2,TRUE)</f>
        <v>19.5</v>
      </c>
    </row>
    <row r="1489" spans="1:8" x14ac:dyDescent="0.3">
      <c r="A1489" s="1">
        <f>+'Reuters data'!B1490</f>
        <v>42031</v>
      </c>
      <c r="B1489" s="3">
        <f t="shared" si="23"/>
        <v>1</v>
      </c>
      <c r="C1489">
        <f>+'Reuters data'!C1490</f>
        <v>59.07</v>
      </c>
      <c r="D1489">
        <f>+VLOOKUP(A1489,'Reuters data'!$E$3:$F$1048576,2,TRUE)/VLOOKUP(Train_Data!A1489,'Reuters data'!$M$3:$N$1048576,2)</f>
        <v>43.581407609173191</v>
      </c>
      <c r="E1489">
        <f>+VLOOKUP(A1489,'Reuters data'!$E$3:$G$1048576,3,TRUE)</f>
        <v>77.828623853211013</v>
      </c>
      <c r="F1489" s="2">
        <f>+VLOOKUP(A1489,'Reuters data'!$Q$4:$R$1048576,2,TRUE)</f>
        <v>57.35</v>
      </c>
      <c r="G1489">
        <f>+VLOOKUP(A1489,'Reuters data'!$U$4:$V$1048576,2,TRUE)</f>
        <v>6.84</v>
      </c>
      <c r="H1489">
        <f>+VLOOKUP(A1489,'Reuters data'!$Y$4:$Z$1048576,2,TRUE)</f>
        <v>20.079999999999998</v>
      </c>
    </row>
    <row r="1490" spans="1:8" x14ac:dyDescent="0.3">
      <c r="A1490" s="1">
        <f>+'Reuters data'!B1491</f>
        <v>42032</v>
      </c>
      <c r="B1490" s="3">
        <f t="shared" si="23"/>
        <v>1</v>
      </c>
      <c r="C1490">
        <f>+'Reuters data'!C1491</f>
        <v>58.34</v>
      </c>
      <c r="D1490">
        <f>+VLOOKUP(A1490,'Reuters data'!$E$3:$F$1048576,2,TRUE)/VLOOKUP(Train_Data!A1490,'Reuters data'!$M$3:$N$1048576,2)</f>
        <v>42.947013999645577</v>
      </c>
      <c r="E1490">
        <f>+VLOOKUP(A1490,'Reuters data'!$E$3:$G$1048576,3,TRUE)</f>
        <v>77.332935779816509</v>
      </c>
      <c r="F1490" s="2">
        <f>+VLOOKUP(A1490,'Reuters data'!$Q$4:$R$1048576,2,TRUE)</f>
        <v>58.9</v>
      </c>
      <c r="G1490">
        <f>+VLOOKUP(A1490,'Reuters data'!$U$4:$V$1048576,2,TRUE)</f>
        <v>6.95</v>
      </c>
      <c r="H1490">
        <f>+VLOOKUP(A1490,'Reuters data'!$Y$4:$Z$1048576,2,TRUE)</f>
        <v>20.45</v>
      </c>
    </row>
    <row r="1491" spans="1:8" x14ac:dyDescent="0.3">
      <c r="A1491" s="1">
        <f>+'Reuters data'!B1492</f>
        <v>42033</v>
      </c>
      <c r="B1491" s="3">
        <f t="shared" si="23"/>
        <v>1</v>
      </c>
      <c r="C1491">
        <f>+'Reuters data'!C1492</f>
        <v>57.57</v>
      </c>
      <c r="D1491">
        <f>+VLOOKUP(A1491,'Reuters data'!$E$3:$F$1048576,2,TRUE)/VLOOKUP(Train_Data!A1491,'Reuters data'!$M$3:$N$1048576,2)</f>
        <v>43.404894425302594</v>
      </c>
      <c r="E1491">
        <f>+VLOOKUP(A1491,'Reuters data'!$E$3:$G$1048576,3,TRUE)</f>
        <v>76.841284403669704</v>
      </c>
      <c r="F1491" s="2">
        <f>+VLOOKUP(A1491,'Reuters data'!$Q$4:$R$1048576,2,TRUE)</f>
        <v>57.35</v>
      </c>
      <c r="G1491">
        <f>+VLOOKUP(A1491,'Reuters data'!$U$4:$V$1048576,2,TRUE)</f>
        <v>7.06</v>
      </c>
      <c r="H1491">
        <f>+VLOOKUP(A1491,'Reuters data'!$Y$4:$Z$1048576,2,TRUE)</f>
        <v>20.7</v>
      </c>
    </row>
    <row r="1492" spans="1:8" x14ac:dyDescent="0.3">
      <c r="A1492" s="1">
        <f>+'Reuters data'!B1493</f>
        <v>42034</v>
      </c>
      <c r="B1492" s="3">
        <f t="shared" si="23"/>
        <v>1</v>
      </c>
      <c r="C1492">
        <f>+'Reuters data'!C1493</f>
        <v>56.82</v>
      </c>
      <c r="D1492">
        <f>+VLOOKUP(A1492,'Reuters data'!$E$3:$F$1048576,2,TRUE)/VLOOKUP(Train_Data!A1492,'Reuters data'!$M$3:$N$1048576,2)</f>
        <v>46.951975899344319</v>
      </c>
      <c r="E1492">
        <f>+VLOOKUP(A1492,'Reuters data'!$E$3:$G$1048576,3,TRUE)</f>
        <v>76.387431192660529</v>
      </c>
      <c r="F1492" s="2">
        <f>+VLOOKUP(A1492,'Reuters data'!$Q$4:$R$1048576,2,TRUE)</f>
        <v>57.2</v>
      </c>
      <c r="G1492">
        <f>+VLOOKUP(A1492,'Reuters data'!$U$4:$V$1048576,2,TRUE)</f>
        <v>7.08</v>
      </c>
      <c r="H1492">
        <f>+VLOOKUP(A1492,'Reuters data'!$Y$4:$Z$1048576,2,TRUE)</f>
        <v>20.149999999999999</v>
      </c>
    </row>
    <row r="1493" spans="1:8" x14ac:dyDescent="0.3">
      <c r="A1493" s="1">
        <f>+'Reuters data'!B1494</f>
        <v>42035</v>
      </c>
      <c r="B1493" s="3">
        <f t="shared" si="23"/>
        <v>1</v>
      </c>
      <c r="C1493">
        <f>+'Reuters data'!C1494</f>
        <v>56.19</v>
      </c>
      <c r="D1493">
        <f>+VLOOKUP(A1493,'Reuters data'!$E$3:$F$1048576,2,TRUE)/VLOOKUP(Train_Data!A1493,'Reuters data'!$M$3:$N$1048576,2)</f>
        <v>46.951975899344319</v>
      </c>
      <c r="E1493">
        <f>+VLOOKUP(A1493,'Reuters data'!$E$3:$G$1048576,3,TRUE)</f>
        <v>76.387431192660529</v>
      </c>
      <c r="F1493" s="2">
        <f>+VLOOKUP(A1493,'Reuters data'!$Q$4:$R$1048576,2,TRUE)</f>
        <v>57.2</v>
      </c>
      <c r="G1493">
        <f>+VLOOKUP(A1493,'Reuters data'!$U$4:$V$1048576,2,TRUE)</f>
        <v>7.08</v>
      </c>
      <c r="H1493">
        <f>+VLOOKUP(A1493,'Reuters data'!$Y$4:$Z$1048576,2,TRUE)</f>
        <v>20.149999999999999</v>
      </c>
    </row>
    <row r="1494" spans="1:8" x14ac:dyDescent="0.3">
      <c r="A1494" s="1">
        <f>+'Reuters data'!B1495</f>
        <v>42036</v>
      </c>
      <c r="B1494" s="3">
        <f t="shared" si="23"/>
        <v>2</v>
      </c>
      <c r="C1494">
        <f>+'Reuters data'!C1495</f>
        <v>55.55</v>
      </c>
      <c r="D1494">
        <f>+VLOOKUP(A1494,'Reuters data'!$E$3:$F$1048576,2,TRUE)/VLOOKUP(Train_Data!A1494,'Reuters data'!$M$3:$N$1048576,2)</f>
        <v>46.951975899344319</v>
      </c>
      <c r="E1494">
        <f>+VLOOKUP(A1494,'Reuters data'!$E$3:$G$1048576,3,TRUE)</f>
        <v>76.387431192660529</v>
      </c>
      <c r="F1494" s="2">
        <f>+VLOOKUP(A1494,'Reuters data'!$Q$4:$R$1048576,2,TRUE)</f>
        <v>57.2</v>
      </c>
      <c r="G1494">
        <f>+VLOOKUP(A1494,'Reuters data'!$U$4:$V$1048576,2,TRUE)</f>
        <v>7.08</v>
      </c>
      <c r="H1494">
        <f>+VLOOKUP(A1494,'Reuters data'!$Y$4:$Z$1048576,2,TRUE)</f>
        <v>20.149999999999999</v>
      </c>
    </row>
    <row r="1495" spans="1:8" x14ac:dyDescent="0.3">
      <c r="A1495" s="1">
        <f>+'Reuters data'!B1496</f>
        <v>42037</v>
      </c>
      <c r="B1495" s="3">
        <f t="shared" si="23"/>
        <v>2</v>
      </c>
      <c r="C1495">
        <f>+'Reuters data'!C1496</f>
        <v>54.73</v>
      </c>
      <c r="D1495">
        <f>+VLOOKUP(A1495,'Reuters data'!$E$3:$F$1048576,2,TRUE)/VLOOKUP(Train_Data!A1495,'Reuters data'!$M$3:$N$1048576,2)</f>
        <v>48.280423280423285</v>
      </c>
      <c r="E1495">
        <f>+VLOOKUP(A1495,'Reuters data'!$E$3:$G$1048576,3,TRUE)</f>
        <v>75.943027522935765</v>
      </c>
      <c r="F1495" s="2">
        <f>+VLOOKUP(A1495,'Reuters data'!$Q$4:$R$1048576,2,TRUE)</f>
        <v>57.8</v>
      </c>
      <c r="G1495">
        <f>+VLOOKUP(A1495,'Reuters data'!$U$4:$V$1048576,2,TRUE)</f>
        <v>7.13</v>
      </c>
      <c r="H1495">
        <f>+VLOOKUP(A1495,'Reuters data'!$Y$4:$Z$1048576,2,TRUE)</f>
        <v>21.28</v>
      </c>
    </row>
    <row r="1496" spans="1:8" x14ac:dyDescent="0.3">
      <c r="A1496" s="1">
        <f>+'Reuters data'!B1497</f>
        <v>42038</v>
      </c>
      <c r="B1496" s="3">
        <f t="shared" si="23"/>
        <v>2</v>
      </c>
      <c r="C1496">
        <f>+'Reuters data'!C1497</f>
        <v>53.86</v>
      </c>
      <c r="D1496">
        <f>+VLOOKUP(A1496,'Reuters data'!$E$3:$F$1048576,2,TRUE)/VLOOKUP(Train_Data!A1496,'Reuters data'!$M$3:$N$1048576,2)</f>
        <v>50.448645352382613</v>
      </c>
      <c r="E1496">
        <f>+VLOOKUP(A1496,'Reuters data'!$E$3:$G$1048576,3,TRUE)</f>
        <v>75.53128440366973</v>
      </c>
      <c r="F1496" s="2">
        <f>+VLOOKUP(A1496,'Reuters data'!$Q$4:$R$1048576,2,TRUE)</f>
        <v>59</v>
      </c>
      <c r="G1496">
        <f>+VLOOKUP(A1496,'Reuters data'!$U$4:$V$1048576,2,TRUE)</f>
        <v>7.06</v>
      </c>
      <c r="H1496">
        <f>+VLOOKUP(A1496,'Reuters data'!$Y$4:$Z$1048576,2,TRUE)</f>
        <v>21.15</v>
      </c>
    </row>
    <row r="1497" spans="1:8" x14ac:dyDescent="0.3">
      <c r="A1497" s="1">
        <f>+'Reuters data'!B1498</f>
        <v>42039</v>
      </c>
      <c r="B1497" s="3">
        <f t="shared" si="23"/>
        <v>2</v>
      </c>
      <c r="C1497">
        <f>+'Reuters data'!C1498</f>
        <v>53</v>
      </c>
      <c r="D1497">
        <f>+VLOOKUP(A1497,'Reuters data'!$E$3:$F$1048576,2,TRUE)/VLOOKUP(Train_Data!A1497,'Reuters data'!$M$3:$N$1048576,2)</f>
        <v>47.743300423131167</v>
      </c>
      <c r="E1497">
        <f>+VLOOKUP(A1497,'Reuters data'!$E$3:$G$1048576,3,TRUE)</f>
        <v>75.107614678899083</v>
      </c>
      <c r="F1497" s="2">
        <f>+VLOOKUP(A1497,'Reuters data'!$Q$4:$R$1048576,2,TRUE)</f>
        <v>58.8</v>
      </c>
      <c r="G1497">
        <f>+VLOOKUP(A1497,'Reuters data'!$U$4:$V$1048576,2,TRUE)</f>
        <v>6.93</v>
      </c>
      <c r="H1497">
        <f>+VLOOKUP(A1497,'Reuters data'!$Y$4:$Z$1048576,2,TRUE)</f>
        <v>21</v>
      </c>
    </row>
    <row r="1498" spans="1:8" x14ac:dyDescent="0.3">
      <c r="A1498" s="1">
        <f>+'Reuters data'!B1499</f>
        <v>42040</v>
      </c>
      <c r="B1498" s="3">
        <f t="shared" si="23"/>
        <v>2</v>
      </c>
      <c r="C1498">
        <f>+'Reuters data'!C1499</f>
        <v>52.14</v>
      </c>
      <c r="D1498">
        <f>+VLOOKUP(A1498,'Reuters data'!$E$3:$F$1048576,2,TRUE)/VLOOKUP(Train_Data!A1498,'Reuters data'!$M$3:$N$1048576,2)</f>
        <v>49.298474945533769</v>
      </c>
      <c r="E1498">
        <f>+VLOOKUP(A1498,'Reuters data'!$E$3:$G$1048576,3,TRUE)</f>
        <v>74.683761467889909</v>
      </c>
      <c r="F1498" s="2">
        <f>+VLOOKUP(A1498,'Reuters data'!$Q$4:$R$1048576,2,TRUE)</f>
        <v>61.35</v>
      </c>
      <c r="G1498">
        <f>+VLOOKUP(A1498,'Reuters data'!$U$4:$V$1048576,2,TRUE)</f>
        <v>7</v>
      </c>
      <c r="H1498">
        <f>+VLOOKUP(A1498,'Reuters data'!$Y$4:$Z$1048576,2,TRUE)</f>
        <v>21.65</v>
      </c>
    </row>
    <row r="1499" spans="1:8" x14ac:dyDescent="0.3">
      <c r="A1499" s="1">
        <f>+'Reuters data'!B1500</f>
        <v>42041</v>
      </c>
      <c r="B1499" s="3">
        <f t="shared" si="23"/>
        <v>2</v>
      </c>
      <c r="C1499">
        <f>+'Reuters data'!C1500</f>
        <v>51.27</v>
      </c>
      <c r="D1499">
        <f>+VLOOKUP(A1499,'Reuters data'!$E$3:$F$1048576,2,TRUE)/VLOOKUP(Train_Data!A1499,'Reuters data'!$M$3:$N$1048576,2)</f>
        <v>51.091664456819586</v>
      </c>
      <c r="E1499">
        <f>+VLOOKUP(A1499,'Reuters data'!$E$3:$G$1048576,3,TRUE)</f>
        <v>74.279816513761475</v>
      </c>
      <c r="F1499" s="2">
        <f>+VLOOKUP(A1499,'Reuters data'!$Q$4:$R$1048576,2,TRUE)</f>
        <v>61.8</v>
      </c>
      <c r="G1499">
        <f>+VLOOKUP(A1499,'Reuters data'!$U$4:$V$1048576,2,TRUE)</f>
        <v>6.95</v>
      </c>
      <c r="H1499">
        <f>+VLOOKUP(A1499,'Reuters data'!$Y$4:$Z$1048576,2,TRUE)</f>
        <v>21.1</v>
      </c>
    </row>
    <row r="1500" spans="1:8" x14ac:dyDescent="0.3">
      <c r="A1500" s="1">
        <f>+'Reuters data'!B1501</f>
        <v>42042</v>
      </c>
      <c r="B1500" s="3">
        <f t="shared" si="23"/>
        <v>2</v>
      </c>
      <c r="C1500">
        <f>+'Reuters data'!C1501</f>
        <v>50.47</v>
      </c>
      <c r="D1500">
        <f>+VLOOKUP(A1500,'Reuters data'!$E$3:$F$1048576,2,TRUE)/VLOOKUP(Train_Data!A1500,'Reuters data'!$M$3:$N$1048576,2)</f>
        <v>51.091664456819586</v>
      </c>
      <c r="E1500">
        <f>+VLOOKUP(A1500,'Reuters data'!$E$3:$G$1048576,3,TRUE)</f>
        <v>74.279816513761475</v>
      </c>
      <c r="F1500" s="2">
        <f>+VLOOKUP(A1500,'Reuters data'!$Q$4:$R$1048576,2,TRUE)</f>
        <v>61.8</v>
      </c>
      <c r="G1500">
        <f>+VLOOKUP(A1500,'Reuters data'!$U$4:$V$1048576,2,TRUE)</f>
        <v>6.95</v>
      </c>
      <c r="H1500">
        <f>+VLOOKUP(A1500,'Reuters data'!$Y$4:$Z$1048576,2,TRUE)</f>
        <v>21.1</v>
      </c>
    </row>
    <row r="1501" spans="1:8" x14ac:dyDescent="0.3">
      <c r="A1501" s="1">
        <f>+'Reuters data'!B1502</f>
        <v>42043</v>
      </c>
      <c r="B1501" s="3">
        <f t="shared" si="23"/>
        <v>2</v>
      </c>
      <c r="C1501">
        <f>+'Reuters data'!C1502</f>
        <v>49.75</v>
      </c>
      <c r="D1501">
        <f>+VLOOKUP(A1501,'Reuters data'!$E$3:$F$1048576,2,TRUE)/VLOOKUP(Train_Data!A1501,'Reuters data'!$M$3:$N$1048576,2)</f>
        <v>51.091664456819586</v>
      </c>
      <c r="E1501">
        <f>+VLOOKUP(A1501,'Reuters data'!$E$3:$G$1048576,3,TRUE)</f>
        <v>74.279816513761475</v>
      </c>
      <c r="F1501" s="2">
        <f>+VLOOKUP(A1501,'Reuters data'!$Q$4:$R$1048576,2,TRUE)</f>
        <v>61.8</v>
      </c>
      <c r="G1501">
        <f>+VLOOKUP(A1501,'Reuters data'!$U$4:$V$1048576,2,TRUE)</f>
        <v>6.95</v>
      </c>
      <c r="H1501">
        <f>+VLOOKUP(A1501,'Reuters data'!$Y$4:$Z$1048576,2,TRUE)</f>
        <v>21.1</v>
      </c>
    </row>
    <row r="1502" spans="1:8" x14ac:dyDescent="0.3">
      <c r="A1502" s="1">
        <f>+'Reuters data'!B1503</f>
        <v>42044</v>
      </c>
      <c r="B1502" s="3">
        <f t="shared" si="23"/>
        <v>2</v>
      </c>
      <c r="C1502">
        <f>+'Reuters data'!C1503</f>
        <v>48.96</v>
      </c>
      <c r="D1502">
        <f>+VLOOKUP(A1502,'Reuters data'!$E$3:$F$1048576,2,TRUE)/VLOOKUP(Train_Data!A1502,'Reuters data'!$M$3:$N$1048576,2)</f>
        <v>51.523447849509843</v>
      </c>
      <c r="E1502">
        <f>+VLOOKUP(A1502,'Reuters data'!$E$3:$G$1048576,3,TRUE)</f>
        <v>73.890091743119271</v>
      </c>
      <c r="F1502" s="2">
        <f>+VLOOKUP(A1502,'Reuters data'!$Q$4:$R$1048576,2,TRUE)</f>
        <v>62.9</v>
      </c>
      <c r="G1502">
        <f>+VLOOKUP(A1502,'Reuters data'!$U$4:$V$1048576,2,TRUE)</f>
        <v>6.91</v>
      </c>
      <c r="H1502">
        <f>+VLOOKUP(A1502,'Reuters data'!$Y$4:$Z$1048576,2,TRUE)</f>
        <v>21.85</v>
      </c>
    </row>
    <row r="1503" spans="1:8" x14ac:dyDescent="0.3">
      <c r="A1503" s="1">
        <f>+'Reuters data'!B1504</f>
        <v>42045</v>
      </c>
      <c r="B1503" s="3">
        <f t="shared" si="23"/>
        <v>2</v>
      </c>
      <c r="C1503">
        <f>+'Reuters data'!C1504</f>
        <v>48.21</v>
      </c>
      <c r="D1503">
        <f>+VLOOKUP(A1503,'Reuters data'!$E$3:$F$1048576,2,TRUE)/VLOOKUP(Train_Data!A1503,'Reuters data'!$M$3:$N$1048576,2)</f>
        <v>49.854227405247819</v>
      </c>
      <c r="E1503">
        <f>+VLOOKUP(A1503,'Reuters data'!$E$3:$G$1048576,3,TRUE)</f>
        <v>73.488532110091739</v>
      </c>
      <c r="F1503" s="2">
        <f>+VLOOKUP(A1503,'Reuters data'!$Q$4:$R$1048576,2,TRUE)</f>
        <v>62.15</v>
      </c>
      <c r="G1503">
        <f>+VLOOKUP(A1503,'Reuters data'!$U$4:$V$1048576,2,TRUE)</f>
        <v>7.1</v>
      </c>
      <c r="H1503">
        <f>+VLOOKUP(A1503,'Reuters data'!$Y$4:$Z$1048576,2,TRUE)</f>
        <v>22.5</v>
      </c>
    </row>
    <row r="1504" spans="1:8" x14ac:dyDescent="0.3">
      <c r="A1504" s="1">
        <f>+'Reuters data'!B1505</f>
        <v>42046</v>
      </c>
      <c r="B1504" s="3">
        <f t="shared" si="23"/>
        <v>2</v>
      </c>
      <c r="C1504">
        <f>+'Reuters data'!C1505</f>
        <v>47.45</v>
      </c>
      <c r="D1504">
        <f>+VLOOKUP(A1504,'Reuters data'!$E$3:$F$1048576,2,TRUE)/VLOOKUP(Train_Data!A1504,'Reuters data'!$M$3:$N$1048576,2)</f>
        <v>48.239343394228221</v>
      </c>
      <c r="E1504">
        <f>+VLOOKUP(A1504,'Reuters data'!$E$3:$G$1048576,3,TRUE)</f>
        <v>73.080275229357795</v>
      </c>
      <c r="F1504" s="2">
        <f>+VLOOKUP(A1504,'Reuters data'!$Q$4:$R$1048576,2,TRUE)</f>
        <v>63.9</v>
      </c>
      <c r="G1504">
        <f>+VLOOKUP(A1504,'Reuters data'!$U$4:$V$1048576,2,TRUE)</f>
        <v>7.23</v>
      </c>
      <c r="H1504">
        <f>+VLOOKUP(A1504,'Reuters data'!$Y$4:$Z$1048576,2,TRUE)</f>
        <v>23.5</v>
      </c>
    </row>
    <row r="1505" spans="1:8" x14ac:dyDescent="0.3">
      <c r="A1505" s="1">
        <f>+'Reuters data'!B1506</f>
        <v>42047</v>
      </c>
      <c r="B1505" s="3">
        <f t="shared" si="23"/>
        <v>2</v>
      </c>
      <c r="C1505">
        <f>+'Reuters data'!C1506</f>
        <v>46.69</v>
      </c>
      <c r="D1505">
        <f>+VLOOKUP(A1505,'Reuters data'!$E$3:$F$1048576,2,TRUE)/VLOOKUP(Train_Data!A1505,'Reuters data'!$M$3:$N$1048576,2)</f>
        <v>50.035081564637778</v>
      </c>
      <c r="E1505">
        <f>+VLOOKUP(A1505,'Reuters data'!$E$3:$G$1048576,3,TRUE)</f>
        <v>72.704220183486242</v>
      </c>
      <c r="F1505" s="2">
        <f>+VLOOKUP(A1505,'Reuters data'!$Q$4:$R$1048576,2,TRUE)</f>
        <v>64.400000000000006</v>
      </c>
      <c r="G1505">
        <f>+VLOOKUP(A1505,'Reuters data'!$U$4:$V$1048576,2,TRUE)</f>
        <v>7.39</v>
      </c>
      <c r="H1505">
        <f>+VLOOKUP(A1505,'Reuters data'!$Y$4:$Z$1048576,2,TRUE)</f>
        <v>24.5</v>
      </c>
    </row>
    <row r="1506" spans="1:8" x14ac:dyDescent="0.3">
      <c r="A1506" s="1">
        <f>+'Reuters data'!B1507</f>
        <v>42048</v>
      </c>
      <c r="B1506" s="3">
        <f t="shared" si="23"/>
        <v>2</v>
      </c>
      <c r="C1506">
        <f>+'Reuters data'!C1507</f>
        <v>46.01</v>
      </c>
      <c r="D1506">
        <f>+VLOOKUP(A1506,'Reuters data'!$E$3:$F$1048576,2,TRUE)/VLOOKUP(Train_Data!A1506,'Reuters data'!$M$3:$N$1048576,2)</f>
        <v>54.045506456997273</v>
      </c>
      <c r="E1506">
        <f>+VLOOKUP(A1506,'Reuters data'!$E$3:$G$1048576,3,TRUE)</f>
        <v>72.36880733944956</v>
      </c>
      <c r="F1506" s="2">
        <f>+VLOOKUP(A1506,'Reuters data'!$Q$4:$R$1048576,2,TRUE)</f>
        <v>65.099999999999994</v>
      </c>
      <c r="G1506">
        <f>+VLOOKUP(A1506,'Reuters data'!$U$4:$V$1048576,2,TRUE)</f>
        <v>7.63</v>
      </c>
      <c r="H1506">
        <f>+VLOOKUP(A1506,'Reuters data'!$Y$4:$Z$1048576,2,TRUE)</f>
        <v>23.85</v>
      </c>
    </row>
    <row r="1507" spans="1:8" x14ac:dyDescent="0.3">
      <c r="A1507" s="1">
        <f>+'Reuters data'!B1508</f>
        <v>42049</v>
      </c>
      <c r="B1507" s="3">
        <f t="shared" si="23"/>
        <v>2</v>
      </c>
      <c r="C1507">
        <f>+'Reuters data'!C1508</f>
        <v>45.45</v>
      </c>
      <c r="D1507">
        <f>+VLOOKUP(A1507,'Reuters data'!$E$3:$F$1048576,2,TRUE)/VLOOKUP(Train_Data!A1507,'Reuters data'!$M$3:$N$1048576,2)</f>
        <v>54.045506456997273</v>
      </c>
      <c r="E1507">
        <f>+VLOOKUP(A1507,'Reuters data'!$E$3:$G$1048576,3,TRUE)</f>
        <v>72.36880733944956</v>
      </c>
      <c r="F1507" s="2">
        <f>+VLOOKUP(A1507,'Reuters data'!$Q$4:$R$1048576,2,TRUE)</f>
        <v>65.099999999999994</v>
      </c>
      <c r="G1507">
        <f>+VLOOKUP(A1507,'Reuters data'!$U$4:$V$1048576,2,TRUE)</f>
        <v>7.63</v>
      </c>
      <c r="H1507">
        <f>+VLOOKUP(A1507,'Reuters data'!$Y$4:$Z$1048576,2,TRUE)</f>
        <v>23.85</v>
      </c>
    </row>
    <row r="1508" spans="1:8" x14ac:dyDescent="0.3">
      <c r="A1508" s="1">
        <f>+'Reuters data'!B1509</f>
        <v>42050</v>
      </c>
      <c r="B1508" s="3">
        <f t="shared" si="23"/>
        <v>2</v>
      </c>
      <c r="C1508">
        <f>+'Reuters data'!C1509</f>
        <v>44.91</v>
      </c>
      <c r="D1508">
        <f>+VLOOKUP(A1508,'Reuters data'!$E$3:$F$1048576,2,TRUE)/VLOOKUP(Train_Data!A1508,'Reuters data'!$M$3:$N$1048576,2)</f>
        <v>54.045506456997273</v>
      </c>
      <c r="E1508">
        <f>+VLOOKUP(A1508,'Reuters data'!$E$3:$G$1048576,3,TRUE)</f>
        <v>72.36880733944956</v>
      </c>
      <c r="F1508" s="2">
        <f>+VLOOKUP(A1508,'Reuters data'!$Q$4:$R$1048576,2,TRUE)</f>
        <v>65.099999999999994</v>
      </c>
      <c r="G1508">
        <f>+VLOOKUP(A1508,'Reuters data'!$U$4:$V$1048576,2,TRUE)</f>
        <v>7.63</v>
      </c>
      <c r="H1508">
        <f>+VLOOKUP(A1508,'Reuters data'!$Y$4:$Z$1048576,2,TRUE)</f>
        <v>23.85</v>
      </c>
    </row>
    <row r="1509" spans="1:8" x14ac:dyDescent="0.3">
      <c r="A1509" s="1">
        <f>+'Reuters data'!B1510</f>
        <v>42051</v>
      </c>
      <c r="B1509" s="3">
        <f t="shared" si="23"/>
        <v>2</v>
      </c>
      <c r="C1509">
        <f>+'Reuters data'!C1510</f>
        <v>44.22</v>
      </c>
      <c r="D1509">
        <f>+VLOOKUP(A1509,'Reuters data'!$E$3:$F$1048576,2,TRUE)/VLOOKUP(Train_Data!A1509,'Reuters data'!$M$3:$N$1048576,2)</f>
        <v>54.087385482734319</v>
      </c>
      <c r="E1509">
        <f>+VLOOKUP(A1509,'Reuters data'!$E$3:$G$1048576,3,TRUE)</f>
        <v>72.04119266055045</v>
      </c>
      <c r="F1509" s="2">
        <f>+VLOOKUP(A1509,'Reuters data'!$Q$4:$R$1048576,2,TRUE)</f>
        <v>65</v>
      </c>
      <c r="G1509">
        <f>+VLOOKUP(A1509,'Reuters data'!$U$4:$V$1048576,2,TRUE)</f>
        <v>7.65</v>
      </c>
      <c r="H1509">
        <f>+VLOOKUP(A1509,'Reuters data'!$Y$4:$Z$1048576,2,TRUE)</f>
        <v>23.2</v>
      </c>
    </row>
    <row r="1510" spans="1:8" x14ac:dyDescent="0.3">
      <c r="A1510" s="1">
        <f>+'Reuters data'!B1511</f>
        <v>42052</v>
      </c>
      <c r="B1510" s="3">
        <f t="shared" si="23"/>
        <v>2</v>
      </c>
      <c r="C1510">
        <f>+'Reuters data'!C1511</f>
        <v>43.53</v>
      </c>
      <c r="D1510">
        <f>+VLOOKUP(A1510,'Reuters data'!$E$3:$F$1048576,2,TRUE)/VLOOKUP(Train_Data!A1510,'Reuters data'!$M$3:$N$1048576,2)</f>
        <v>54.802804557405786</v>
      </c>
      <c r="E1510">
        <f>+VLOOKUP(A1510,'Reuters data'!$E$3:$G$1048576,3,TRUE)</f>
        <v>71.728165137614667</v>
      </c>
      <c r="F1510" s="2">
        <f>+VLOOKUP(A1510,'Reuters data'!$Q$4:$R$1048576,2,TRUE)</f>
        <v>63.75</v>
      </c>
      <c r="G1510">
        <f>+VLOOKUP(A1510,'Reuters data'!$U$4:$V$1048576,2,TRUE)</f>
        <v>7.47</v>
      </c>
      <c r="H1510">
        <f>+VLOOKUP(A1510,'Reuters data'!$Y$4:$Z$1048576,2,TRUE)</f>
        <v>22.85</v>
      </c>
    </row>
    <row r="1511" spans="1:8" x14ac:dyDescent="0.3">
      <c r="A1511" s="1">
        <f>+'Reuters data'!B1512</f>
        <v>42053</v>
      </c>
      <c r="B1511" s="3">
        <f t="shared" si="23"/>
        <v>2</v>
      </c>
      <c r="C1511">
        <f>+'Reuters data'!C1512</f>
        <v>42.79</v>
      </c>
      <c r="D1511">
        <f>+VLOOKUP(A1511,'Reuters data'!$E$3:$F$1048576,2,TRUE)/VLOOKUP(Train_Data!A1511,'Reuters data'!$M$3:$N$1048576,2)</f>
        <v>53.119789381307591</v>
      </c>
      <c r="E1511">
        <f>+VLOOKUP(A1511,'Reuters data'!$E$3:$G$1048576,3,TRUE)</f>
        <v>71.374770642201824</v>
      </c>
      <c r="F1511" s="2">
        <f>+VLOOKUP(A1511,'Reuters data'!$Q$4:$R$1048576,2,TRUE)</f>
        <v>63.5</v>
      </c>
      <c r="G1511">
        <f>+VLOOKUP(A1511,'Reuters data'!$U$4:$V$1048576,2,TRUE)</f>
        <v>7.49</v>
      </c>
      <c r="H1511">
        <f>+VLOOKUP(A1511,'Reuters data'!$Y$4:$Z$1048576,2,TRUE)</f>
        <v>22.85</v>
      </c>
    </row>
    <row r="1512" spans="1:8" x14ac:dyDescent="0.3">
      <c r="A1512" s="1">
        <f>+'Reuters data'!B1513</f>
        <v>42054</v>
      </c>
      <c r="B1512" s="3">
        <f t="shared" si="23"/>
        <v>2</v>
      </c>
      <c r="C1512">
        <f>+'Reuters data'!C1513</f>
        <v>42.08</v>
      </c>
      <c r="D1512">
        <f>+VLOOKUP(A1512,'Reuters data'!$E$3:$F$1048576,2,TRUE)/VLOOKUP(Train_Data!A1512,'Reuters data'!$M$3:$N$1048576,2)</f>
        <v>52.973781453457676</v>
      </c>
      <c r="E1512">
        <f>+VLOOKUP(A1512,'Reuters data'!$E$3:$G$1048576,3,TRUE)</f>
        <v>71.019174311926591</v>
      </c>
      <c r="F1512" s="2">
        <f>+VLOOKUP(A1512,'Reuters data'!$Q$4:$R$1048576,2,TRUE)</f>
        <v>62.4</v>
      </c>
      <c r="G1512">
        <f>+VLOOKUP(A1512,'Reuters data'!$U$4:$V$1048576,2,TRUE)</f>
        <v>7.34</v>
      </c>
      <c r="H1512">
        <f>+VLOOKUP(A1512,'Reuters data'!$Y$4:$Z$1048576,2,TRUE)</f>
        <v>22.08</v>
      </c>
    </row>
    <row r="1513" spans="1:8" x14ac:dyDescent="0.3">
      <c r="A1513" s="1">
        <f>+'Reuters data'!B1514</f>
        <v>42055</v>
      </c>
      <c r="B1513" s="3">
        <f t="shared" si="23"/>
        <v>2</v>
      </c>
      <c r="C1513">
        <f>+'Reuters data'!C1514</f>
        <v>41.39</v>
      </c>
      <c r="D1513">
        <f>+VLOOKUP(A1513,'Reuters data'!$E$3:$F$1048576,2,TRUE)/VLOOKUP(Train_Data!A1513,'Reuters data'!$M$3:$N$1048576,2)</f>
        <v>52.926700650377924</v>
      </c>
      <c r="E1513">
        <f>+VLOOKUP(A1513,'Reuters data'!$E$3:$G$1048576,3,TRUE)</f>
        <v>70.675321100917429</v>
      </c>
      <c r="F1513" s="2">
        <f>+VLOOKUP(A1513,'Reuters data'!$Q$4:$R$1048576,2,TRUE)</f>
        <v>63</v>
      </c>
      <c r="G1513">
        <f>+VLOOKUP(A1513,'Reuters data'!$U$4:$V$1048576,2,TRUE)</f>
        <v>7.32</v>
      </c>
      <c r="H1513">
        <f>+VLOOKUP(A1513,'Reuters data'!$Y$4:$Z$1048576,2,TRUE)</f>
        <v>22.3</v>
      </c>
    </row>
    <row r="1514" spans="1:8" x14ac:dyDescent="0.3">
      <c r="A1514" s="1">
        <f>+'Reuters data'!B1515</f>
        <v>42056</v>
      </c>
      <c r="B1514" s="3">
        <f t="shared" si="23"/>
        <v>2</v>
      </c>
      <c r="C1514">
        <f>+'Reuters data'!C1515</f>
        <v>40.799999999999997</v>
      </c>
      <c r="D1514">
        <f>+VLOOKUP(A1514,'Reuters data'!$E$3:$F$1048576,2,TRUE)/VLOOKUP(Train_Data!A1514,'Reuters data'!$M$3:$N$1048576,2)</f>
        <v>52.926700650377924</v>
      </c>
      <c r="E1514">
        <f>+VLOOKUP(A1514,'Reuters data'!$E$3:$G$1048576,3,TRUE)</f>
        <v>70.675321100917429</v>
      </c>
      <c r="F1514" s="2">
        <f>+VLOOKUP(A1514,'Reuters data'!$Q$4:$R$1048576,2,TRUE)</f>
        <v>63</v>
      </c>
      <c r="G1514">
        <f>+VLOOKUP(A1514,'Reuters data'!$U$4:$V$1048576,2,TRUE)</f>
        <v>7.32</v>
      </c>
      <c r="H1514">
        <f>+VLOOKUP(A1514,'Reuters data'!$Y$4:$Z$1048576,2,TRUE)</f>
        <v>22.3</v>
      </c>
    </row>
    <row r="1515" spans="1:8" x14ac:dyDescent="0.3">
      <c r="A1515" s="1">
        <f>+'Reuters data'!B1516</f>
        <v>42057</v>
      </c>
      <c r="B1515" s="3">
        <f t="shared" si="23"/>
        <v>2</v>
      </c>
      <c r="C1515">
        <f>+'Reuters data'!C1516</f>
        <v>40.270000000000003</v>
      </c>
      <c r="D1515">
        <f>+VLOOKUP(A1515,'Reuters data'!$E$3:$F$1048576,2,TRUE)/VLOOKUP(Train_Data!A1515,'Reuters data'!$M$3:$N$1048576,2)</f>
        <v>52.926700650377924</v>
      </c>
      <c r="E1515">
        <f>+VLOOKUP(A1515,'Reuters data'!$E$3:$G$1048576,3,TRUE)</f>
        <v>70.675321100917429</v>
      </c>
      <c r="F1515" s="2">
        <f>+VLOOKUP(A1515,'Reuters data'!$Q$4:$R$1048576,2,TRUE)</f>
        <v>63</v>
      </c>
      <c r="G1515">
        <f>+VLOOKUP(A1515,'Reuters data'!$U$4:$V$1048576,2,TRUE)</f>
        <v>7.32</v>
      </c>
      <c r="H1515">
        <f>+VLOOKUP(A1515,'Reuters data'!$Y$4:$Z$1048576,2,TRUE)</f>
        <v>22.3</v>
      </c>
    </row>
    <row r="1516" spans="1:8" x14ac:dyDescent="0.3">
      <c r="A1516" s="1">
        <f>+'Reuters data'!B1517</f>
        <v>42058</v>
      </c>
      <c r="B1516" s="3">
        <f t="shared" si="23"/>
        <v>2</v>
      </c>
      <c r="C1516">
        <f>+'Reuters data'!C1517</f>
        <v>39.68</v>
      </c>
      <c r="D1516">
        <f>+VLOOKUP(A1516,'Reuters data'!$E$3:$F$1048576,2,TRUE)/VLOOKUP(Train_Data!A1516,'Reuters data'!$M$3:$N$1048576,2)</f>
        <v>51.985878199470434</v>
      </c>
      <c r="E1516">
        <f>+VLOOKUP(A1516,'Reuters data'!$E$3:$G$1048576,3,TRUE)</f>
        <v>70.313027522935769</v>
      </c>
      <c r="F1516" s="2">
        <f>+VLOOKUP(A1516,'Reuters data'!$Q$4:$R$1048576,2,TRUE)</f>
        <v>61.9</v>
      </c>
      <c r="G1516">
        <f>+VLOOKUP(A1516,'Reuters data'!$U$4:$V$1048576,2,TRUE)</f>
        <v>7.7</v>
      </c>
      <c r="H1516">
        <f>+VLOOKUP(A1516,'Reuters data'!$Y$4:$Z$1048576,2,TRUE)</f>
        <v>21.95</v>
      </c>
    </row>
    <row r="1517" spans="1:8" x14ac:dyDescent="0.3">
      <c r="A1517" s="1">
        <f>+'Reuters data'!B1518</f>
        <v>42059</v>
      </c>
      <c r="B1517" s="3">
        <f t="shared" si="23"/>
        <v>2</v>
      </c>
      <c r="C1517">
        <f>+'Reuters data'!C1518</f>
        <v>39.08</v>
      </c>
      <c r="D1517">
        <f>+VLOOKUP(A1517,'Reuters data'!$E$3:$F$1048576,2,TRUE)/VLOOKUP(Train_Data!A1517,'Reuters data'!$M$3:$N$1048576,2)</f>
        <v>51.73295705088632</v>
      </c>
      <c r="E1517">
        <f>+VLOOKUP(A1517,'Reuters data'!$E$3:$G$1048576,3,TRUE)</f>
        <v>69.961559633027505</v>
      </c>
      <c r="F1517" s="2">
        <f>+VLOOKUP(A1517,'Reuters data'!$Q$4:$R$1048576,2,TRUE)</f>
        <v>61.4</v>
      </c>
      <c r="G1517">
        <f>+VLOOKUP(A1517,'Reuters data'!$U$4:$V$1048576,2,TRUE)</f>
        <v>7.47</v>
      </c>
      <c r="H1517">
        <f>+VLOOKUP(A1517,'Reuters data'!$Y$4:$Z$1048576,2,TRUE)</f>
        <v>22.73</v>
      </c>
    </row>
    <row r="1518" spans="1:8" x14ac:dyDescent="0.3">
      <c r="A1518" s="1">
        <f>+'Reuters data'!B1519</f>
        <v>42060</v>
      </c>
      <c r="B1518" s="3">
        <f t="shared" si="23"/>
        <v>2</v>
      </c>
      <c r="C1518">
        <f>+'Reuters data'!C1519</f>
        <v>38.51</v>
      </c>
      <c r="D1518">
        <f>+VLOOKUP(A1518,'Reuters data'!$E$3:$F$1048576,2,TRUE)/VLOOKUP(Train_Data!A1518,'Reuters data'!$M$3:$N$1048576,2)</f>
        <v>54.246985300589735</v>
      </c>
      <c r="E1518">
        <f>+VLOOKUP(A1518,'Reuters data'!$E$3:$G$1048576,3,TRUE)</f>
        <v>69.638440366972475</v>
      </c>
      <c r="F1518" s="2">
        <f>+VLOOKUP(A1518,'Reuters data'!$Q$4:$R$1048576,2,TRUE)</f>
        <v>62</v>
      </c>
      <c r="G1518">
        <f>+VLOOKUP(A1518,'Reuters data'!$U$4:$V$1048576,2,TRUE)</f>
        <v>7.39</v>
      </c>
      <c r="H1518">
        <f>+VLOOKUP(A1518,'Reuters data'!$Y$4:$Z$1048576,2,TRUE)</f>
        <v>23.13</v>
      </c>
    </row>
    <row r="1519" spans="1:8" x14ac:dyDescent="0.3">
      <c r="A1519" s="1">
        <f>+'Reuters data'!B1520</f>
        <v>42061</v>
      </c>
      <c r="B1519" s="3">
        <f t="shared" si="23"/>
        <v>2</v>
      </c>
      <c r="C1519">
        <f>+'Reuters data'!C1520</f>
        <v>37.97</v>
      </c>
      <c r="D1519">
        <f>+VLOOKUP(A1519,'Reuters data'!$E$3:$F$1048576,2,TRUE)/VLOOKUP(Train_Data!A1519,'Reuters data'!$M$3:$N$1048576,2)</f>
        <v>53.635226866738122</v>
      </c>
      <c r="E1519">
        <f>+VLOOKUP(A1519,'Reuters data'!$E$3:$G$1048576,3,TRUE)</f>
        <v>69.299908256880727</v>
      </c>
      <c r="F1519" s="2">
        <f>+VLOOKUP(A1519,'Reuters data'!$Q$4:$R$1048576,2,TRUE)</f>
        <v>62.45</v>
      </c>
      <c r="G1519">
        <f>+VLOOKUP(A1519,'Reuters data'!$U$4:$V$1048576,2,TRUE)</f>
        <v>7.06</v>
      </c>
      <c r="H1519">
        <f>+VLOOKUP(A1519,'Reuters data'!$Y$4:$Z$1048576,2,TRUE)</f>
        <v>23.95</v>
      </c>
    </row>
    <row r="1520" spans="1:8" x14ac:dyDescent="0.3">
      <c r="A1520" s="1">
        <f>+'Reuters data'!B1521</f>
        <v>42062</v>
      </c>
      <c r="B1520" s="3">
        <f t="shared" si="23"/>
        <v>2</v>
      </c>
      <c r="C1520">
        <f>+'Reuters data'!C1521</f>
        <v>37.43</v>
      </c>
      <c r="D1520">
        <f>+VLOOKUP(A1520,'Reuters data'!$E$3:$F$1048576,2,TRUE)/VLOOKUP(Train_Data!A1520,'Reuters data'!$M$3:$N$1048576,2)</f>
        <v>55.909943714821765</v>
      </c>
      <c r="E1520">
        <f>+VLOOKUP(A1520,'Reuters data'!$E$3:$G$1048576,3,TRUE)</f>
        <v>68.984128440366973</v>
      </c>
      <c r="F1520" s="2">
        <f>+VLOOKUP(A1520,'Reuters data'!$Q$4:$R$1048576,2,TRUE)</f>
        <v>64</v>
      </c>
      <c r="G1520">
        <f>+VLOOKUP(A1520,'Reuters data'!$U$4:$V$1048576,2,TRUE)</f>
        <v>7.1</v>
      </c>
      <c r="H1520">
        <f>+VLOOKUP(A1520,'Reuters data'!$Y$4:$Z$1048576,2,TRUE)</f>
        <v>23.9</v>
      </c>
    </row>
    <row r="1521" spans="1:8" x14ac:dyDescent="0.3">
      <c r="A1521" s="1">
        <f>+'Reuters data'!B1522</f>
        <v>42063</v>
      </c>
      <c r="B1521" s="3">
        <f t="shared" si="23"/>
        <v>2</v>
      </c>
      <c r="C1521">
        <f>+'Reuters data'!C1522</f>
        <v>36.950000000000003</v>
      </c>
      <c r="D1521">
        <f>+VLOOKUP(A1521,'Reuters data'!$E$3:$F$1048576,2,TRUE)/VLOOKUP(Train_Data!A1521,'Reuters data'!$M$3:$N$1048576,2)</f>
        <v>55.909943714821765</v>
      </c>
      <c r="E1521">
        <f>+VLOOKUP(A1521,'Reuters data'!$E$3:$G$1048576,3,TRUE)</f>
        <v>68.984128440366973</v>
      </c>
      <c r="F1521" s="2">
        <f>+VLOOKUP(A1521,'Reuters data'!$Q$4:$R$1048576,2,TRUE)</f>
        <v>64</v>
      </c>
      <c r="G1521">
        <f>+VLOOKUP(A1521,'Reuters data'!$U$4:$V$1048576,2,TRUE)</f>
        <v>7.1</v>
      </c>
      <c r="H1521">
        <f>+VLOOKUP(A1521,'Reuters data'!$Y$4:$Z$1048576,2,TRUE)</f>
        <v>23.9</v>
      </c>
    </row>
    <row r="1522" spans="1:8" x14ac:dyDescent="0.3">
      <c r="A1522" s="1">
        <f>+'Reuters data'!B1523</f>
        <v>42064</v>
      </c>
      <c r="B1522" s="3">
        <f t="shared" si="23"/>
        <v>3</v>
      </c>
      <c r="C1522">
        <f>+'Reuters data'!C1523</f>
        <v>36.619999999999997</v>
      </c>
      <c r="D1522">
        <f>+VLOOKUP(A1522,'Reuters data'!$E$3:$F$1048576,2,TRUE)/VLOOKUP(Train_Data!A1522,'Reuters data'!$M$3:$N$1048576,2)</f>
        <v>55.909943714821765</v>
      </c>
      <c r="E1522">
        <f>+VLOOKUP(A1522,'Reuters data'!$E$3:$G$1048576,3,TRUE)</f>
        <v>68.984128440366973</v>
      </c>
      <c r="F1522" s="2">
        <f>+VLOOKUP(A1522,'Reuters data'!$Q$4:$R$1048576,2,TRUE)</f>
        <v>64</v>
      </c>
      <c r="G1522">
        <f>+VLOOKUP(A1522,'Reuters data'!$U$4:$V$1048576,2,TRUE)</f>
        <v>7.1</v>
      </c>
      <c r="H1522">
        <f>+VLOOKUP(A1522,'Reuters data'!$Y$4:$Z$1048576,2,TRUE)</f>
        <v>23.9</v>
      </c>
    </row>
    <row r="1523" spans="1:8" x14ac:dyDescent="0.3">
      <c r="A1523" s="1">
        <f>+'Reuters data'!B1524</f>
        <v>42065</v>
      </c>
      <c r="B1523" s="3">
        <f t="shared" si="23"/>
        <v>3</v>
      </c>
      <c r="C1523">
        <f>+'Reuters data'!C1524</f>
        <v>36.159999999999997</v>
      </c>
      <c r="D1523">
        <f>+VLOOKUP(A1523,'Reuters data'!$E$3:$F$1048576,2,TRUE)/VLOOKUP(Train_Data!A1523,'Reuters data'!$M$3:$N$1048576,2)</f>
        <v>53.24152731825091</v>
      </c>
      <c r="E1523">
        <f>+VLOOKUP(A1523,'Reuters data'!$E$3:$G$1048576,3,TRUE)</f>
        <v>68.640458715596324</v>
      </c>
      <c r="F1523" s="2">
        <f>+VLOOKUP(A1523,'Reuters data'!$Q$4:$R$1048576,2,TRUE)</f>
        <v>62.85</v>
      </c>
      <c r="G1523">
        <f>+VLOOKUP(A1523,'Reuters data'!$U$4:$V$1048576,2,TRUE)</f>
        <v>6.95</v>
      </c>
      <c r="H1523">
        <f>+VLOOKUP(A1523,'Reuters data'!$Y$4:$Z$1048576,2,TRUE)</f>
        <v>23.02</v>
      </c>
    </row>
    <row r="1524" spans="1:8" x14ac:dyDescent="0.3">
      <c r="A1524" s="1">
        <f>+'Reuters data'!B1525</f>
        <v>42066</v>
      </c>
      <c r="B1524" s="3">
        <f t="shared" si="23"/>
        <v>3</v>
      </c>
      <c r="C1524">
        <f>+'Reuters data'!C1525</f>
        <v>35.64</v>
      </c>
      <c r="D1524">
        <f>+VLOOKUP(A1524,'Reuters data'!$E$3:$F$1048576,2,TRUE)/VLOOKUP(Train_Data!A1524,'Reuters data'!$M$3:$N$1048576,2)</f>
        <v>54.608913549310905</v>
      </c>
      <c r="E1524">
        <f>+VLOOKUP(A1524,'Reuters data'!$E$3:$G$1048576,3,TRUE)</f>
        <v>68.308532110091747</v>
      </c>
      <c r="F1524" s="2">
        <f>+VLOOKUP(A1524,'Reuters data'!$Q$4:$R$1048576,2,TRUE)</f>
        <v>62.73</v>
      </c>
      <c r="G1524">
        <f>+VLOOKUP(A1524,'Reuters data'!$U$4:$V$1048576,2,TRUE)</f>
        <v>6.73</v>
      </c>
      <c r="H1524">
        <f>+VLOOKUP(A1524,'Reuters data'!$Y$4:$Z$1048576,2,TRUE)</f>
        <v>22.05</v>
      </c>
    </row>
    <row r="1525" spans="1:8" x14ac:dyDescent="0.3">
      <c r="A1525" s="1">
        <f>+'Reuters data'!B1526</f>
        <v>42067</v>
      </c>
      <c r="B1525" s="3">
        <f t="shared" si="23"/>
        <v>3</v>
      </c>
      <c r="C1525">
        <f>+'Reuters data'!C1526</f>
        <v>35.11</v>
      </c>
      <c r="D1525">
        <f>+VLOOKUP(A1525,'Reuters data'!$E$3:$F$1048576,2,TRUE)/VLOOKUP(Train_Data!A1525,'Reuters data'!$M$3:$N$1048576,2)</f>
        <v>54.662814841563602</v>
      </c>
      <c r="E1525">
        <f>+VLOOKUP(A1525,'Reuters data'!$E$3:$G$1048576,3,TRUE)</f>
        <v>67.995504587155963</v>
      </c>
      <c r="F1525" s="2">
        <f>+VLOOKUP(A1525,'Reuters data'!$Q$4:$R$1048576,2,TRUE)</f>
        <v>62</v>
      </c>
      <c r="G1525">
        <f>+VLOOKUP(A1525,'Reuters data'!$U$4:$V$1048576,2,TRUE)</f>
        <v>7.02</v>
      </c>
      <c r="H1525">
        <f>+VLOOKUP(A1525,'Reuters data'!$Y$4:$Z$1048576,2,TRUE)</f>
        <v>22.45</v>
      </c>
    </row>
    <row r="1526" spans="1:8" x14ac:dyDescent="0.3">
      <c r="A1526" s="1">
        <f>+'Reuters data'!B1527</f>
        <v>42068</v>
      </c>
      <c r="B1526" s="3">
        <f t="shared" si="23"/>
        <v>3</v>
      </c>
      <c r="C1526">
        <f>+'Reuters data'!C1527</f>
        <v>34.590000000000003</v>
      </c>
      <c r="D1526">
        <f>+VLOOKUP(A1526,'Reuters data'!$E$3:$F$1048576,2,TRUE)/VLOOKUP(Train_Data!A1526,'Reuters data'!$M$3:$N$1048576,2)</f>
        <v>54.842219804134928</v>
      </c>
      <c r="E1526">
        <f>+VLOOKUP(A1526,'Reuters data'!$E$3:$G$1048576,3,TRUE)</f>
        <v>67.686513761467879</v>
      </c>
      <c r="F1526" s="2">
        <f>+VLOOKUP(A1526,'Reuters data'!$Q$4:$R$1048576,2,TRUE)</f>
        <v>62</v>
      </c>
      <c r="G1526">
        <f>+VLOOKUP(A1526,'Reuters data'!$U$4:$V$1048576,2,TRUE)</f>
        <v>6.75</v>
      </c>
      <c r="H1526">
        <f>+VLOOKUP(A1526,'Reuters data'!$Y$4:$Z$1048576,2,TRUE)</f>
        <v>21.92</v>
      </c>
    </row>
    <row r="1527" spans="1:8" x14ac:dyDescent="0.3">
      <c r="A1527" s="1">
        <f>+'Reuters data'!B1528</f>
        <v>42069</v>
      </c>
      <c r="B1527" s="3">
        <f t="shared" si="23"/>
        <v>3</v>
      </c>
      <c r="C1527">
        <f>+'Reuters data'!C1528</f>
        <v>34.200000000000003</v>
      </c>
      <c r="D1527">
        <f>+VLOOKUP(A1527,'Reuters data'!$E$3:$F$1048576,2,TRUE)/VLOOKUP(Train_Data!A1527,'Reuters data'!$M$3:$N$1048576,2)</f>
        <v>55.08623074794798</v>
      </c>
      <c r="E1527">
        <f>+VLOOKUP(A1527,'Reuters data'!$E$3:$G$1048576,3,TRUE)</f>
        <v>67.377431192660538</v>
      </c>
      <c r="F1527" s="2">
        <f>+VLOOKUP(A1527,'Reuters data'!$Q$4:$R$1048576,2,TRUE)</f>
        <v>60.35</v>
      </c>
      <c r="G1527">
        <f>+VLOOKUP(A1527,'Reuters data'!$U$4:$V$1048576,2,TRUE)</f>
        <v>6.8</v>
      </c>
      <c r="H1527">
        <f>+VLOOKUP(A1527,'Reuters data'!$Y$4:$Z$1048576,2,TRUE)</f>
        <v>22.45</v>
      </c>
    </row>
    <row r="1528" spans="1:8" x14ac:dyDescent="0.3">
      <c r="A1528" s="1">
        <f>+'Reuters data'!B1529</f>
        <v>42070</v>
      </c>
      <c r="B1528" s="3">
        <f t="shared" si="23"/>
        <v>3</v>
      </c>
      <c r="C1528">
        <f>+'Reuters data'!C1529</f>
        <v>33.93</v>
      </c>
      <c r="D1528">
        <f>+VLOOKUP(A1528,'Reuters data'!$E$3:$F$1048576,2,TRUE)/VLOOKUP(Train_Data!A1528,'Reuters data'!$M$3:$N$1048576,2)</f>
        <v>55.08623074794798</v>
      </c>
      <c r="E1528">
        <f>+VLOOKUP(A1528,'Reuters data'!$E$3:$G$1048576,3,TRUE)</f>
        <v>67.377431192660538</v>
      </c>
      <c r="F1528" s="2">
        <f>+VLOOKUP(A1528,'Reuters data'!$Q$4:$R$1048576,2,TRUE)</f>
        <v>60.35</v>
      </c>
      <c r="G1528">
        <f>+VLOOKUP(A1528,'Reuters data'!$U$4:$V$1048576,2,TRUE)</f>
        <v>6.8</v>
      </c>
      <c r="H1528">
        <f>+VLOOKUP(A1528,'Reuters data'!$Y$4:$Z$1048576,2,TRUE)</f>
        <v>22.45</v>
      </c>
    </row>
    <row r="1529" spans="1:8" x14ac:dyDescent="0.3">
      <c r="A1529" s="1">
        <f>+'Reuters data'!B1530</f>
        <v>42071</v>
      </c>
      <c r="B1529" s="3">
        <f t="shared" si="23"/>
        <v>3</v>
      </c>
      <c r="C1529">
        <f>+'Reuters data'!C1530</f>
        <v>33.729999999999997</v>
      </c>
      <c r="D1529">
        <f>+VLOOKUP(A1529,'Reuters data'!$E$3:$F$1048576,2,TRUE)/VLOOKUP(Train_Data!A1529,'Reuters data'!$M$3:$N$1048576,2)</f>
        <v>55.08623074794798</v>
      </c>
      <c r="E1529">
        <f>+VLOOKUP(A1529,'Reuters data'!$E$3:$G$1048576,3,TRUE)</f>
        <v>67.377431192660538</v>
      </c>
      <c r="F1529" s="2">
        <f>+VLOOKUP(A1529,'Reuters data'!$Q$4:$R$1048576,2,TRUE)</f>
        <v>60.35</v>
      </c>
      <c r="G1529">
        <f>+VLOOKUP(A1529,'Reuters data'!$U$4:$V$1048576,2,TRUE)</f>
        <v>6.8</v>
      </c>
      <c r="H1529">
        <f>+VLOOKUP(A1529,'Reuters data'!$Y$4:$Z$1048576,2,TRUE)</f>
        <v>22.45</v>
      </c>
    </row>
    <row r="1530" spans="1:8" x14ac:dyDescent="0.3">
      <c r="A1530" s="1">
        <f>+'Reuters data'!B1531</f>
        <v>42072</v>
      </c>
      <c r="B1530" s="3">
        <f t="shared" si="23"/>
        <v>3</v>
      </c>
      <c r="C1530">
        <f>+'Reuters data'!C1531</f>
        <v>33.44</v>
      </c>
      <c r="D1530">
        <f>+VLOOKUP(A1530,'Reuters data'!$E$3:$F$1048576,2,TRUE)/VLOOKUP(Train_Data!A1530,'Reuters data'!$M$3:$N$1048576,2)</f>
        <v>53.944700460829495</v>
      </c>
      <c r="E1530">
        <f>+VLOOKUP(A1530,'Reuters data'!$E$3:$G$1048576,3,TRUE)</f>
        <v>67.067522935779792</v>
      </c>
      <c r="F1530" s="2">
        <f>+VLOOKUP(A1530,'Reuters data'!$Q$4:$R$1048576,2,TRUE)</f>
        <v>60.6</v>
      </c>
      <c r="G1530">
        <f>+VLOOKUP(A1530,'Reuters data'!$U$4:$V$1048576,2,TRUE)</f>
        <v>6.68</v>
      </c>
      <c r="H1530">
        <f>+VLOOKUP(A1530,'Reuters data'!$Y$4:$Z$1048576,2,TRUE)</f>
        <v>21.9</v>
      </c>
    </row>
    <row r="1531" spans="1:8" x14ac:dyDescent="0.3">
      <c r="A1531" s="1">
        <f>+'Reuters data'!B1532</f>
        <v>42073</v>
      </c>
      <c r="B1531" s="3">
        <f t="shared" si="23"/>
        <v>3</v>
      </c>
      <c r="C1531">
        <f>+'Reuters data'!C1532</f>
        <v>33.18</v>
      </c>
      <c r="D1531">
        <f>+VLOOKUP(A1531,'Reuters data'!$E$3:$F$1048576,2,TRUE)/VLOOKUP(Train_Data!A1531,'Reuters data'!$M$3:$N$1048576,2)</f>
        <v>52.715714686360656</v>
      </c>
      <c r="E1531">
        <f>+VLOOKUP(A1531,'Reuters data'!$E$3:$G$1048576,3,TRUE)</f>
        <v>66.733577981651351</v>
      </c>
      <c r="F1531" s="2">
        <f>+VLOOKUP(A1531,'Reuters data'!$Q$4:$R$1048576,2,TRUE)</f>
        <v>60.65</v>
      </c>
      <c r="G1531">
        <f>+VLOOKUP(A1531,'Reuters data'!$U$4:$V$1048576,2,TRUE)</f>
        <v>6.82</v>
      </c>
      <c r="H1531">
        <f>+VLOOKUP(A1531,'Reuters data'!$Y$4:$Z$1048576,2,TRUE)</f>
        <v>22.08</v>
      </c>
    </row>
    <row r="1532" spans="1:8" x14ac:dyDescent="0.3">
      <c r="A1532" s="1">
        <f>+'Reuters data'!B1533</f>
        <v>42074</v>
      </c>
      <c r="B1532" s="3">
        <f t="shared" si="23"/>
        <v>3</v>
      </c>
      <c r="C1532">
        <f>+'Reuters data'!C1533</f>
        <v>32.9</v>
      </c>
      <c r="D1532">
        <f>+VLOOKUP(A1532,'Reuters data'!$E$3:$F$1048576,2,TRUE)/VLOOKUP(Train_Data!A1532,'Reuters data'!$M$3:$N$1048576,2)</f>
        <v>54.566145092460879</v>
      </c>
      <c r="E1532">
        <f>+VLOOKUP(A1532,'Reuters data'!$E$3:$G$1048576,3,TRUE)</f>
        <v>66.416422018348598</v>
      </c>
      <c r="F1532" s="2">
        <f>+VLOOKUP(A1532,'Reuters data'!$Q$4:$R$1048576,2,TRUE)</f>
        <v>60.8</v>
      </c>
      <c r="G1532">
        <f>+VLOOKUP(A1532,'Reuters data'!$U$4:$V$1048576,2,TRUE)</f>
        <v>6.76</v>
      </c>
      <c r="H1532">
        <f>+VLOOKUP(A1532,'Reuters data'!$Y$4:$Z$1048576,2,TRUE)</f>
        <v>22.23</v>
      </c>
    </row>
    <row r="1533" spans="1:8" x14ac:dyDescent="0.3">
      <c r="A1533" s="1">
        <f>+'Reuters data'!B1534</f>
        <v>42075</v>
      </c>
      <c r="B1533" s="3">
        <f t="shared" si="23"/>
        <v>3</v>
      </c>
      <c r="C1533">
        <f>+'Reuters data'!C1534</f>
        <v>32.590000000000003</v>
      </c>
      <c r="D1533">
        <f>+VLOOKUP(A1533,'Reuters data'!$E$3:$F$1048576,2,TRUE)/VLOOKUP(Train_Data!A1533,'Reuters data'!$M$3:$N$1048576,2)</f>
        <v>53.671838269863663</v>
      </c>
      <c r="E1533">
        <f>+VLOOKUP(A1533,'Reuters data'!$E$3:$G$1048576,3,TRUE)</f>
        <v>66.101743119266033</v>
      </c>
      <c r="F1533" s="2">
        <f>+VLOOKUP(A1533,'Reuters data'!$Q$4:$R$1048576,2,TRUE)</f>
        <v>60.35</v>
      </c>
      <c r="G1533">
        <f>+VLOOKUP(A1533,'Reuters data'!$U$4:$V$1048576,2,TRUE)</f>
        <v>6.41</v>
      </c>
      <c r="H1533">
        <f>+VLOOKUP(A1533,'Reuters data'!$Y$4:$Z$1048576,2,TRUE)</f>
        <v>22.2</v>
      </c>
    </row>
    <row r="1534" spans="1:8" x14ac:dyDescent="0.3">
      <c r="A1534" s="1">
        <f>+'Reuters data'!B1535</f>
        <v>42076</v>
      </c>
      <c r="B1534" s="3">
        <f t="shared" si="23"/>
        <v>3</v>
      </c>
      <c r="C1534">
        <f>+'Reuters data'!C1535</f>
        <v>32.270000000000003</v>
      </c>
      <c r="D1534">
        <f>+VLOOKUP(A1534,'Reuters data'!$E$3:$F$1048576,2,TRUE)/VLOOKUP(Train_Data!A1534,'Reuters data'!$M$3:$N$1048576,2)</f>
        <v>52.101400933955979</v>
      </c>
      <c r="E1534">
        <f>+VLOOKUP(A1534,'Reuters data'!$E$3:$G$1048576,3,TRUE)</f>
        <v>65.777155963302732</v>
      </c>
      <c r="F1534" s="2">
        <f>+VLOOKUP(A1534,'Reuters data'!$Q$4:$R$1048576,2,TRUE)</f>
        <v>60.05</v>
      </c>
      <c r="G1534">
        <f>+VLOOKUP(A1534,'Reuters data'!$U$4:$V$1048576,2,TRUE)</f>
        <v>6.46</v>
      </c>
      <c r="H1534">
        <f>+VLOOKUP(A1534,'Reuters data'!$Y$4:$Z$1048576,2,TRUE)</f>
        <v>21.5</v>
      </c>
    </row>
    <row r="1535" spans="1:8" x14ac:dyDescent="0.3">
      <c r="A1535" s="1">
        <f>+'Reuters data'!B1536</f>
        <v>42077</v>
      </c>
      <c r="B1535" s="3">
        <f t="shared" si="23"/>
        <v>3</v>
      </c>
      <c r="C1535">
        <f>+'Reuters data'!C1536</f>
        <v>31.96</v>
      </c>
      <c r="D1535">
        <f>+VLOOKUP(A1535,'Reuters data'!$E$3:$F$1048576,2,TRUE)/VLOOKUP(Train_Data!A1535,'Reuters data'!$M$3:$N$1048576,2)</f>
        <v>52.101400933955979</v>
      </c>
      <c r="E1535">
        <f>+VLOOKUP(A1535,'Reuters data'!$E$3:$G$1048576,3,TRUE)</f>
        <v>65.777155963302732</v>
      </c>
      <c r="F1535" s="2">
        <f>+VLOOKUP(A1535,'Reuters data'!$Q$4:$R$1048576,2,TRUE)</f>
        <v>60.05</v>
      </c>
      <c r="G1535">
        <f>+VLOOKUP(A1535,'Reuters data'!$U$4:$V$1048576,2,TRUE)</f>
        <v>6.46</v>
      </c>
      <c r="H1535">
        <f>+VLOOKUP(A1535,'Reuters data'!$Y$4:$Z$1048576,2,TRUE)</f>
        <v>21.5</v>
      </c>
    </row>
    <row r="1536" spans="1:8" x14ac:dyDescent="0.3">
      <c r="A1536" s="1">
        <f>+'Reuters data'!B1537</f>
        <v>42078</v>
      </c>
      <c r="B1536" s="3">
        <f t="shared" si="23"/>
        <v>3</v>
      </c>
      <c r="C1536">
        <f>+'Reuters data'!C1537</f>
        <v>31.68</v>
      </c>
      <c r="D1536">
        <f>+VLOOKUP(A1536,'Reuters data'!$E$3:$F$1048576,2,TRUE)/VLOOKUP(Train_Data!A1536,'Reuters data'!$M$3:$N$1048576,2)</f>
        <v>52.101400933955979</v>
      </c>
      <c r="E1536">
        <f>+VLOOKUP(A1536,'Reuters data'!$E$3:$G$1048576,3,TRUE)</f>
        <v>65.777155963302732</v>
      </c>
      <c r="F1536" s="2">
        <f>+VLOOKUP(A1536,'Reuters data'!$Q$4:$R$1048576,2,TRUE)</f>
        <v>60.05</v>
      </c>
      <c r="G1536">
        <f>+VLOOKUP(A1536,'Reuters data'!$U$4:$V$1048576,2,TRUE)</f>
        <v>6.46</v>
      </c>
      <c r="H1536">
        <f>+VLOOKUP(A1536,'Reuters data'!$Y$4:$Z$1048576,2,TRUE)</f>
        <v>21.5</v>
      </c>
    </row>
    <row r="1537" spans="1:8" x14ac:dyDescent="0.3">
      <c r="A1537" s="1">
        <f>+'Reuters data'!B1538</f>
        <v>42079</v>
      </c>
      <c r="B1537" s="3">
        <f t="shared" si="23"/>
        <v>3</v>
      </c>
      <c r="C1537">
        <f>+'Reuters data'!C1538</f>
        <v>31.36</v>
      </c>
      <c r="D1537">
        <f>+VLOOKUP(A1537,'Reuters data'!$E$3:$F$1048576,2,TRUE)/VLOOKUP(Train_Data!A1537,'Reuters data'!$M$3:$N$1048576,2)</f>
        <v>50.577323490441039</v>
      </c>
      <c r="E1537">
        <f>+VLOOKUP(A1537,'Reuters data'!$E$3:$G$1048576,3,TRUE)</f>
        <v>65.439816513761443</v>
      </c>
      <c r="F1537" s="2">
        <f>+VLOOKUP(A1537,'Reuters data'!$Q$4:$R$1048576,2,TRUE)</f>
        <v>59.15</v>
      </c>
      <c r="G1537">
        <f>+VLOOKUP(A1537,'Reuters data'!$U$4:$V$1048576,2,TRUE)</f>
        <v>6.49</v>
      </c>
      <c r="H1537">
        <f>+VLOOKUP(A1537,'Reuters data'!$Y$4:$Z$1048576,2,TRUE)</f>
        <v>21.35</v>
      </c>
    </row>
    <row r="1538" spans="1:8" x14ac:dyDescent="0.3">
      <c r="A1538" s="1">
        <f>+'Reuters data'!B1539</f>
        <v>42080</v>
      </c>
      <c r="B1538" s="3">
        <f t="shared" si="23"/>
        <v>3</v>
      </c>
      <c r="C1538">
        <f>+'Reuters data'!C1539</f>
        <v>31.11</v>
      </c>
      <c r="D1538">
        <f>+VLOOKUP(A1538,'Reuters data'!$E$3:$F$1048576,2,TRUE)/VLOOKUP(Train_Data!A1538,'Reuters data'!$M$3:$N$1048576,2)</f>
        <v>50.495423232990461</v>
      </c>
      <c r="E1538">
        <f>+VLOOKUP(A1538,'Reuters data'!$E$3:$G$1048576,3,TRUE)</f>
        <v>65.115229357798157</v>
      </c>
      <c r="F1538" s="2">
        <f>+VLOOKUP(A1538,'Reuters data'!$Q$4:$R$1048576,2,TRUE)</f>
        <v>58.25</v>
      </c>
      <c r="G1538">
        <f>+VLOOKUP(A1538,'Reuters data'!$U$4:$V$1048576,2,TRUE)</f>
        <v>6.73</v>
      </c>
      <c r="H1538">
        <f>+VLOOKUP(A1538,'Reuters data'!$Y$4:$Z$1048576,2,TRUE)</f>
        <v>21.3</v>
      </c>
    </row>
    <row r="1539" spans="1:8" x14ac:dyDescent="0.3">
      <c r="A1539" s="1">
        <f>+'Reuters data'!B1540</f>
        <v>42081</v>
      </c>
      <c r="B1539" s="3">
        <f t="shared" si="23"/>
        <v>3</v>
      </c>
      <c r="C1539">
        <f>+'Reuters data'!C1540</f>
        <v>30.86</v>
      </c>
      <c r="D1539">
        <f>+VLOOKUP(A1539,'Reuters data'!$E$3:$F$1048576,2,TRUE)/VLOOKUP(Train_Data!A1539,'Reuters data'!$M$3:$N$1048576,2)</f>
        <v>51.458812701334558</v>
      </c>
      <c r="E1539">
        <f>+VLOOKUP(A1539,'Reuters data'!$E$3:$G$1048576,3,TRUE)</f>
        <v>64.847981651376131</v>
      </c>
      <c r="F1539" s="2">
        <f>+VLOOKUP(A1539,'Reuters data'!$Q$4:$R$1048576,2,TRUE)</f>
        <v>58.88</v>
      </c>
      <c r="G1539">
        <f>+VLOOKUP(A1539,'Reuters data'!$U$4:$V$1048576,2,TRUE)</f>
        <v>6.74</v>
      </c>
      <c r="H1539">
        <f>+VLOOKUP(A1539,'Reuters data'!$Y$4:$Z$1048576,2,TRUE)</f>
        <v>21.5</v>
      </c>
    </row>
    <row r="1540" spans="1:8" x14ac:dyDescent="0.3">
      <c r="A1540" s="1">
        <f>+'Reuters data'!B1541</f>
        <v>42082</v>
      </c>
      <c r="B1540" s="3">
        <f t="shared" ref="B1540:B1603" si="24">+MONTH(A1540)</f>
        <v>3</v>
      </c>
      <c r="C1540">
        <f>+'Reuters data'!C1541</f>
        <v>30.6</v>
      </c>
      <c r="D1540">
        <f>+VLOOKUP(A1540,'Reuters data'!$E$3:$F$1048576,2,TRUE)/VLOOKUP(Train_Data!A1540,'Reuters data'!$M$3:$N$1048576,2)</f>
        <v>51.064827845013603</v>
      </c>
      <c r="E1540">
        <f>+VLOOKUP(A1540,'Reuters data'!$E$3:$G$1048576,3,TRUE)</f>
        <v>64.578715596330269</v>
      </c>
      <c r="F1540" s="2">
        <f>+VLOOKUP(A1540,'Reuters data'!$Q$4:$R$1048576,2,TRUE)</f>
        <v>57.6</v>
      </c>
      <c r="G1540">
        <f>+VLOOKUP(A1540,'Reuters data'!$U$4:$V$1048576,2,TRUE)</f>
        <v>6.67</v>
      </c>
      <c r="H1540">
        <f>+VLOOKUP(A1540,'Reuters data'!$Y$4:$Z$1048576,2,TRUE)</f>
        <v>21</v>
      </c>
    </row>
    <row r="1541" spans="1:8" x14ac:dyDescent="0.3">
      <c r="A1541" s="1">
        <f>+'Reuters data'!B1542</f>
        <v>42083</v>
      </c>
      <c r="B1541" s="3">
        <f t="shared" si="24"/>
        <v>3</v>
      </c>
      <c r="C1541">
        <f>+'Reuters data'!C1542</f>
        <v>30.32</v>
      </c>
      <c r="D1541">
        <f>+VLOOKUP(A1541,'Reuters data'!$E$3:$F$1048576,2,TRUE)/VLOOKUP(Train_Data!A1541,'Reuters data'!$M$3:$N$1048576,2)</f>
        <v>51.127541589648793</v>
      </c>
      <c r="E1541">
        <f>+VLOOKUP(A1541,'Reuters data'!$E$3:$G$1048576,3,TRUE)</f>
        <v>64.311284403669717</v>
      </c>
      <c r="F1541" s="2">
        <f>+VLOOKUP(A1541,'Reuters data'!$Q$4:$R$1048576,2,TRUE)</f>
        <v>57.7</v>
      </c>
      <c r="G1541">
        <f>+VLOOKUP(A1541,'Reuters data'!$U$4:$V$1048576,2,TRUE)</f>
        <v>7.04</v>
      </c>
      <c r="H1541">
        <f>+VLOOKUP(A1541,'Reuters data'!$Y$4:$Z$1048576,2,TRUE)</f>
        <v>21</v>
      </c>
    </row>
    <row r="1542" spans="1:8" x14ac:dyDescent="0.3">
      <c r="A1542" s="1">
        <f>+'Reuters data'!B1543</f>
        <v>42084</v>
      </c>
      <c r="B1542" s="3">
        <f t="shared" si="24"/>
        <v>3</v>
      </c>
      <c r="C1542">
        <f>+'Reuters data'!C1543</f>
        <v>30.1</v>
      </c>
      <c r="D1542">
        <f>+VLOOKUP(A1542,'Reuters data'!$E$3:$F$1048576,2,TRUE)/VLOOKUP(Train_Data!A1542,'Reuters data'!$M$3:$N$1048576,2)</f>
        <v>51.127541589648793</v>
      </c>
      <c r="E1542">
        <f>+VLOOKUP(A1542,'Reuters data'!$E$3:$G$1048576,3,TRUE)</f>
        <v>64.311284403669717</v>
      </c>
      <c r="F1542" s="2">
        <f>+VLOOKUP(A1542,'Reuters data'!$Q$4:$R$1048576,2,TRUE)</f>
        <v>57.7</v>
      </c>
      <c r="G1542">
        <f>+VLOOKUP(A1542,'Reuters data'!$U$4:$V$1048576,2,TRUE)</f>
        <v>7.04</v>
      </c>
      <c r="H1542">
        <f>+VLOOKUP(A1542,'Reuters data'!$Y$4:$Z$1048576,2,TRUE)</f>
        <v>21</v>
      </c>
    </row>
    <row r="1543" spans="1:8" x14ac:dyDescent="0.3">
      <c r="A1543" s="1">
        <f>+'Reuters data'!B1544</f>
        <v>42085</v>
      </c>
      <c r="B1543" s="3">
        <f t="shared" si="24"/>
        <v>3</v>
      </c>
      <c r="C1543">
        <f>+'Reuters data'!C1544</f>
        <v>29.85</v>
      </c>
      <c r="D1543">
        <f>+VLOOKUP(A1543,'Reuters data'!$E$3:$F$1048576,2,TRUE)/VLOOKUP(Train_Data!A1543,'Reuters data'!$M$3:$N$1048576,2)</f>
        <v>51.127541589648793</v>
      </c>
      <c r="E1543">
        <f>+VLOOKUP(A1543,'Reuters data'!$E$3:$G$1048576,3,TRUE)</f>
        <v>64.311284403669717</v>
      </c>
      <c r="F1543" s="2">
        <f>+VLOOKUP(A1543,'Reuters data'!$Q$4:$R$1048576,2,TRUE)</f>
        <v>57.7</v>
      </c>
      <c r="G1543">
        <f>+VLOOKUP(A1543,'Reuters data'!$U$4:$V$1048576,2,TRUE)</f>
        <v>7.04</v>
      </c>
      <c r="H1543">
        <f>+VLOOKUP(A1543,'Reuters data'!$Y$4:$Z$1048576,2,TRUE)</f>
        <v>21</v>
      </c>
    </row>
    <row r="1544" spans="1:8" x14ac:dyDescent="0.3">
      <c r="A1544" s="1">
        <f>+'Reuters data'!B1545</f>
        <v>42086</v>
      </c>
      <c r="B1544" s="3">
        <f t="shared" si="24"/>
        <v>3</v>
      </c>
      <c r="C1544">
        <f>+'Reuters data'!C1545</f>
        <v>29.54</v>
      </c>
      <c r="D1544">
        <f>+VLOOKUP(A1544,'Reuters data'!$E$3:$F$1048576,2,TRUE)/VLOOKUP(Train_Data!A1544,'Reuters data'!$M$3:$N$1048576,2)</f>
        <v>51.091822750114204</v>
      </c>
      <c r="E1544">
        <f>+VLOOKUP(A1544,'Reuters data'!$E$3:$G$1048576,3,TRUE)</f>
        <v>64.033853211009159</v>
      </c>
      <c r="F1544" s="2">
        <f>+VLOOKUP(A1544,'Reuters data'!$Q$4:$R$1048576,2,TRUE)</f>
        <v>58</v>
      </c>
      <c r="G1544">
        <f>+VLOOKUP(A1544,'Reuters data'!$U$4:$V$1048576,2,TRUE)</f>
        <v>7.04</v>
      </c>
      <c r="H1544">
        <f>+VLOOKUP(A1544,'Reuters data'!$Y$4:$Z$1048576,2,TRUE)</f>
        <v>21.3</v>
      </c>
    </row>
    <row r="1545" spans="1:8" x14ac:dyDescent="0.3">
      <c r="A1545" s="1">
        <f>+'Reuters data'!B1546</f>
        <v>42087</v>
      </c>
      <c r="B1545" s="3">
        <f t="shared" si="24"/>
        <v>3</v>
      </c>
      <c r="C1545">
        <f>+'Reuters data'!C1546</f>
        <v>29.27</v>
      </c>
      <c r="D1545">
        <f>+VLOOKUP(A1545,'Reuters data'!$E$3:$F$1048576,2,TRUE)/VLOOKUP(Train_Data!A1545,'Reuters data'!$M$3:$N$1048576,2)</f>
        <v>50.448553643354082</v>
      </c>
      <c r="E1545">
        <f>+VLOOKUP(A1545,'Reuters data'!$E$3:$G$1048576,3,TRUE)</f>
        <v>63.755963302752285</v>
      </c>
      <c r="F1545" s="2">
        <f>+VLOOKUP(A1545,'Reuters data'!$Q$4:$R$1048576,2,TRUE)</f>
        <v>57.8</v>
      </c>
      <c r="G1545">
        <f>+VLOOKUP(A1545,'Reuters data'!$U$4:$V$1048576,2,TRUE)</f>
        <v>7.03</v>
      </c>
      <c r="H1545">
        <f>+VLOOKUP(A1545,'Reuters data'!$Y$4:$Z$1048576,2,TRUE)</f>
        <v>21.7</v>
      </c>
    </row>
    <row r="1546" spans="1:8" x14ac:dyDescent="0.3">
      <c r="A1546" s="1">
        <f>+'Reuters data'!B1547</f>
        <v>42088</v>
      </c>
      <c r="B1546" s="3">
        <f t="shared" si="24"/>
        <v>3</v>
      </c>
      <c r="C1546">
        <f>+'Reuters data'!C1547</f>
        <v>28.99</v>
      </c>
      <c r="D1546">
        <f>+VLOOKUP(A1546,'Reuters data'!$E$3:$F$1048576,2,TRUE)/VLOOKUP(Train_Data!A1546,'Reuters data'!$M$3:$N$1048576,2)</f>
        <v>51.490564317622386</v>
      </c>
      <c r="E1546">
        <f>+VLOOKUP(A1546,'Reuters data'!$E$3:$G$1048576,3,TRUE)</f>
        <v>63.483119266055034</v>
      </c>
      <c r="F1546" s="2">
        <f>+VLOOKUP(A1546,'Reuters data'!$Q$4:$R$1048576,2,TRUE)</f>
        <v>58.2</v>
      </c>
      <c r="G1546">
        <f>+VLOOKUP(A1546,'Reuters data'!$U$4:$V$1048576,2,TRUE)</f>
        <v>6.97</v>
      </c>
      <c r="H1546">
        <f>+VLOOKUP(A1546,'Reuters data'!$Y$4:$Z$1048576,2,TRUE)</f>
        <v>21.35</v>
      </c>
    </row>
    <row r="1547" spans="1:8" x14ac:dyDescent="0.3">
      <c r="A1547" s="1">
        <f>+'Reuters data'!B1548</f>
        <v>42089</v>
      </c>
      <c r="B1547" s="3">
        <f t="shared" si="24"/>
        <v>3</v>
      </c>
      <c r="C1547">
        <f>+'Reuters data'!C1548</f>
        <v>28.74</v>
      </c>
      <c r="D1547">
        <f>+VLOOKUP(A1547,'Reuters data'!$E$3:$F$1048576,2,TRUE)/VLOOKUP(Train_Data!A1547,'Reuters data'!$M$3:$N$1048576,2)</f>
        <v>54.387576954883762</v>
      </c>
      <c r="E1547">
        <f>+VLOOKUP(A1547,'Reuters data'!$E$3:$G$1048576,3,TRUE)</f>
        <v>63.248990825688061</v>
      </c>
      <c r="F1547" s="2">
        <f>+VLOOKUP(A1547,'Reuters data'!$Q$4:$R$1048576,2,TRUE)</f>
        <v>59</v>
      </c>
      <c r="G1547">
        <f>+VLOOKUP(A1547,'Reuters data'!$U$4:$V$1048576,2,TRUE)</f>
        <v>6.95</v>
      </c>
      <c r="H1547">
        <f>+VLOOKUP(A1547,'Reuters data'!$Y$4:$Z$1048576,2,TRUE)</f>
        <v>22.2</v>
      </c>
    </row>
    <row r="1548" spans="1:8" x14ac:dyDescent="0.3">
      <c r="A1548" s="1">
        <f>+'Reuters data'!B1549</f>
        <v>42090</v>
      </c>
      <c r="B1548" s="3">
        <f t="shared" si="24"/>
        <v>3</v>
      </c>
      <c r="C1548">
        <f>+'Reuters data'!C1549</f>
        <v>28.51</v>
      </c>
      <c r="D1548">
        <f>+VLOOKUP(A1548,'Reuters data'!$E$3:$F$1048576,2,TRUE)/VLOOKUP(Train_Data!A1548,'Reuters data'!$M$3:$N$1048576,2)</f>
        <v>51.81409019932029</v>
      </c>
      <c r="E1548">
        <f>+VLOOKUP(A1548,'Reuters data'!$E$3:$G$1048576,3,TRUE)</f>
        <v>62.969908256880721</v>
      </c>
      <c r="F1548" s="2">
        <f>+VLOOKUP(A1548,'Reuters data'!$Q$4:$R$1048576,2,TRUE)</f>
        <v>59.4</v>
      </c>
      <c r="G1548">
        <f>+VLOOKUP(A1548,'Reuters data'!$U$4:$V$1048576,2,TRUE)</f>
        <v>6.76</v>
      </c>
      <c r="H1548">
        <f>+VLOOKUP(A1548,'Reuters data'!$Y$4:$Z$1048576,2,TRUE)</f>
        <v>21.95</v>
      </c>
    </row>
    <row r="1549" spans="1:8" x14ac:dyDescent="0.3">
      <c r="A1549" s="1">
        <f>+'Reuters data'!B1550</f>
        <v>42091</v>
      </c>
      <c r="B1549" s="3">
        <f t="shared" si="24"/>
        <v>3</v>
      </c>
      <c r="C1549">
        <f>+'Reuters data'!C1550</f>
        <v>28.42</v>
      </c>
      <c r="D1549">
        <f>+VLOOKUP(A1549,'Reuters data'!$E$3:$F$1048576,2,TRUE)/VLOOKUP(Train_Data!A1549,'Reuters data'!$M$3:$N$1048576,2)</f>
        <v>51.81409019932029</v>
      </c>
      <c r="E1549">
        <f>+VLOOKUP(A1549,'Reuters data'!$E$3:$G$1048576,3,TRUE)</f>
        <v>62.969908256880721</v>
      </c>
      <c r="F1549" s="2">
        <f>+VLOOKUP(A1549,'Reuters data'!$Q$4:$R$1048576,2,TRUE)</f>
        <v>59.4</v>
      </c>
      <c r="G1549">
        <f>+VLOOKUP(A1549,'Reuters data'!$U$4:$V$1048576,2,TRUE)</f>
        <v>6.76</v>
      </c>
      <c r="H1549">
        <f>+VLOOKUP(A1549,'Reuters data'!$Y$4:$Z$1048576,2,TRUE)</f>
        <v>21.95</v>
      </c>
    </row>
    <row r="1550" spans="1:8" x14ac:dyDescent="0.3">
      <c r="A1550" s="1">
        <f>+'Reuters data'!B1551</f>
        <v>42092</v>
      </c>
      <c r="B1550" s="3">
        <f t="shared" si="24"/>
        <v>3</v>
      </c>
      <c r="C1550">
        <f>+'Reuters data'!C1551</f>
        <v>28.37</v>
      </c>
      <c r="D1550">
        <f>+VLOOKUP(A1550,'Reuters data'!$E$3:$F$1048576,2,TRUE)/VLOOKUP(Train_Data!A1550,'Reuters data'!$M$3:$N$1048576,2)</f>
        <v>51.81409019932029</v>
      </c>
      <c r="E1550">
        <f>+VLOOKUP(A1550,'Reuters data'!$E$3:$G$1048576,3,TRUE)</f>
        <v>62.969908256880721</v>
      </c>
      <c r="F1550" s="2">
        <f>+VLOOKUP(A1550,'Reuters data'!$Q$4:$R$1048576,2,TRUE)</f>
        <v>59.4</v>
      </c>
      <c r="G1550">
        <f>+VLOOKUP(A1550,'Reuters data'!$U$4:$V$1048576,2,TRUE)</f>
        <v>6.76</v>
      </c>
      <c r="H1550">
        <f>+VLOOKUP(A1550,'Reuters data'!$Y$4:$Z$1048576,2,TRUE)</f>
        <v>21.95</v>
      </c>
    </row>
    <row r="1551" spans="1:8" x14ac:dyDescent="0.3">
      <c r="A1551" s="1">
        <f>+'Reuters data'!B1552</f>
        <v>42093</v>
      </c>
      <c r="B1551" s="3">
        <f t="shared" si="24"/>
        <v>3</v>
      </c>
      <c r="C1551">
        <f>+'Reuters data'!C1552</f>
        <v>28.21</v>
      </c>
      <c r="D1551">
        <f>+VLOOKUP(A1551,'Reuters data'!$E$3:$F$1048576,2,TRUE)/VLOOKUP(Train_Data!A1551,'Reuters data'!$M$3:$N$1048576,2)</f>
        <v>51.966395864106353</v>
      </c>
      <c r="E1551">
        <f>+VLOOKUP(A1551,'Reuters data'!$E$3:$G$1048576,3,TRUE)</f>
        <v>62.696146788990809</v>
      </c>
      <c r="F1551" s="2">
        <f>+VLOOKUP(A1551,'Reuters data'!$Q$4:$R$1048576,2,TRUE)</f>
        <v>59.25</v>
      </c>
      <c r="G1551">
        <f>+VLOOKUP(A1551,'Reuters data'!$U$4:$V$1048576,2,TRUE)</f>
        <v>6.88</v>
      </c>
      <c r="H1551">
        <f>+VLOOKUP(A1551,'Reuters data'!$Y$4:$Z$1048576,2,TRUE)</f>
        <v>22</v>
      </c>
    </row>
    <row r="1552" spans="1:8" x14ac:dyDescent="0.3">
      <c r="A1552" s="1">
        <f>+'Reuters data'!B1553</f>
        <v>42094</v>
      </c>
      <c r="B1552" s="3">
        <f t="shared" si="24"/>
        <v>3</v>
      </c>
      <c r="C1552">
        <f>+'Reuters data'!C1553</f>
        <v>28.01</v>
      </c>
      <c r="D1552">
        <f>+VLOOKUP(A1552,'Reuters data'!$E$3:$F$1048576,2,TRUE)/VLOOKUP(Train_Data!A1552,'Reuters data'!$M$3:$N$1048576,2)</f>
        <v>51.36067101584343</v>
      </c>
      <c r="E1552">
        <f>+VLOOKUP(A1552,'Reuters data'!$E$3:$G$1048576,3,TRUE)</f>
        <v>62.414311926605485</v>
      </c>
      <c r="F1552" s="2">
        <f>+VLOOKUP(A1552,'Reuters data'!$Q$4:$R$1048576,2,TRUE)</f>
        <v>58.8</v>
      </c>
      <c r="G1552">
        <f>+VLOOKUP(A1552,'Reuters data'!$U$4:$V$1048576,2,TRUE)</f>
        <v>6.92</v>
      </c>
      <c r="H1552">
        <f>+VLOOKUP(A1552,'Reuters data'!$Y$4:$Z$1048576,2,TRUE)</f>
        <v>22.4</v>
      </c>
    </row>
    <row r="1553" spans="1:8" x14ac:dyDescent="0.3">
      <c r="A1553" s="1">
        <f>+'Reuters data'!B1554</f>
        <v>42095</v>
      </c>
      <c r="B1553" s="3">
        <f t="shared" si="24"/>
        <v>4</v>
      </c>
      <c r="C1553">
        <f>+'Reuters data'!C1554</f>
        <v>27.82</v>
      </c>
      <c r="D1553">
        <f>+VLOOKUP(A1553,'Reuters data'!$E$3:$F$1048576,2,TRUE)/VLOOKUP(Train_Data!A1553,'Reuters data'!$M$3:$N$1048576,2)</f>
        <v>53.05705259245493</v>
      </c>
      <c r="E1553">
        <f>+VLOOKUP(A1553,'Reuters data'!$E$3:$G$1048576,3,TRUE)</f>
        <v>62.148899082568789</v>
      </c>
      <c r="F1553" s="2">
        <f>+VLOOKUP(A1553,'Reuters data'!$Q$4:$R$1048576,2,TRUE)</f>
        <v>57.6</v>
      </c>
      <c r="G1553">
        <f>+VLOOKUP(A1553,'Reuters data'!$U$4:$V$1048576,2,TRUE)</f>
        <v>7.14</v>
      </c>
      <c r="H1553">
        <f>+VLOOKUP(A1553,'Reuters data'!$Y$4:$Z$1048576,2,TRUE)</f>
        <v>23.2</v>
      </c>
    </row>
    <row r="1554" spans="1:8" x14ac:dyDescent="0.3">
      <c r="A1554" s="1">
        <f>+'Reuters data'!B1555</f>
        <v>42096</v>
      </c>
      <c r="B1554" s="3">
        <f t="shared" si="24"/>
        <v>4</v>
      </c>
      <c r="C1554">
        <f>+'Reuters data'!C1555</f>
        <v>27.65</v>
      </c>
      <c r="D1554">
        <f>+VLOOKUP(A1554,'Reuters data'!$E$3:$F$1048576,2,TRUE)/VLOOKUP(Train_Data!A1554,'Reuters data'!$M$3:$N$1048576,2)</f>
        <v>50.500873081518243</v>
      </c>
      <c r="E1554">
        <f>+VLOOKUP(A1554,'Reuters data'!$E$3:$G$1048576,3,TRUE)</f>
        <v>61.853761467889889</v>
      </c>
      <c r="F1554" s="2">
        <f>+VLOOKUP(A1554,'Reuters data'!$Q$4:$R$1048576,2,TRUE)</f>
        <v>57.65</v>
      </c>
      <c r="G1554">
        <f>+VLOOKUP(A1554,'Reuters data'!$U$4:$V$1048576,2,TRUE)</f>
        <v>7.15</v>
      </c>
      <c r="H1554">
        <f>+VLOOKUP(A1554,'Reuters data'!$Y$4:$Z$1048576,2,TRUE)</f>
        <v>22.9</v>
      </c>
    </row>
    <row r="1555" spans="1:8" x14ac:dyDescent="0.3">
      <c r="A1555" s="1">
        <f>+'Reuters data'!B1556</f>
        <v>42097</v>
      </c>
      <c r="B1555" s="3">
        <f t="shared" si="24"/>
        <v>4</v>
      </c>
      <c r="C1555">
        <f>+'Reuters data'!C1556</f>
        <v>27.56</v>
      </c>
      <c r="D1555">
        <f>+VLOOKUP(A1555,'Reuters data'!$E$3:$F$1048576,2,TRUE)/VLOOKUP(Train_Data!A1555,'Reuters data'!$M$3:$N$1048576,2)</f>
        <v>50.063775510204088</v>
      </c>
      <c r="E1555">
        <f>+VLOOKUP(A1555,'Reuters data'!$E$3:$G$1048576,3,TRUE)</f>
        <v>61.853761467889889</v>
      </c>
      <c r="F1555" s="2">
        <f>+VLOOKUP(A1555,'Reuters data'!$Q$4:$R$1048576,2,TRUE)</f>
        <v>58.01</v>
      </c>
      <c r="G1555">
        <f>+VLOOKUP(A1555,'Reuters data'!$U$4:$V$1048576,2,TRUE)</f>
        <v>7.15</v>
      </c>
      <c r="H1555">
        <f>+VLOOKUP(A1555,'Reuters data'!$Y$4:$Z$1048576,2,TRUE)</f>
        <v>22.45</v>
      </c>
    </row>
    <row r="1556" spans="1:8" x14ac:dyDescent="0.3">
      <c r="A1556" s="1">
        <f>+'Reuters data'!B1557</f>
        <v>42098</v>
      </c>
      <c r="B1556" s="3">
        <f t="shared" si="24"/>
        <v>4</v>
      </c>
      <c r="C1556">
        <f>+'Reuters data'!C1557</f>
        <v>27.53</v>
      </c>
      <c r="D1556">
        <f>+VLOOKUP(A1556,'Reuters data'!$E$3:$F$1048576,2,TRUE)/VLOOKUP(Train_Data!A1556,'Reuters data'!$M$3:$N$1048576,2)</f>
        <v>50.063775510204088</v>
      </c>
      <c r="E1556">
        <f>+VLOOKUP(A1556,'Reuters data'!$E$3:$G$1048576,3,TRUE)</f>
        <v>61.853761467889889</v>
      </c>
      <c r="F1556" s="2">
        <f>+VLOOKUP(A1556,'Reuters data'!$Q$4:$R$1048576,2,TRUE)</f>
        <v>58.01</v>
      </c>
      <c r="G1556">
        <f>+VLOOKUP(A1556,'Reuters data'!$U$4:$V$1048576,2,TRUE)</f>
        <v>7.15</v>
      </c>
      <c r="H1556">
        <f>+VLOOKUP(A1556,'Reuters data'!$Y$4:$Z$1048576,2,TRUE)</f>
        <v>22.45</v>
      </c>
    </row>
    <row r="1557" spans="1:8" x14ac:dyDescent="0.3">
      <c r="A1557" s="1">
        <f>+'Reuters data'!B1558</f>
        <v>42099</v>
      </c>
      <c r="B1557" s="3">
        <f t="shared" si="24"/>
        <v>4</v>
      </c>
      <c r="C1557">
        <f>+'Reuters data'!C1558</f>
        <v>27.52</v>
      </c>
      <c r="D1557">
        <f>+VLOOKUP(A1557,'Reuters data'!$E$3:$F$1048576,2,TRUE)/VLOOKUP(Train_Data!A1557,'Reuters data'!$M$3:$N$1048576,2)</f>
        <v>50.063775510204088</v>
      </c>
      <c r="E1557">
        <f>+VLOOKUP(A1557,'Reuters data'!$E$3:$G$1048576,3,TRUE)</f>
        <v>61.853761467889889</v>
      </c>
      <c r="F1557" s="2">
        <f>+VLOOKUP(A1557,'Reuters data'!$Q$4:$R$1048576,2,TRUE)</f>
        <v>58.01</v>
      </c>
      <c r="G1557">
        <f>+VLOOKUP(A1557,'Reuters data'!$U$4:$V$1048576,2,TRUE)</f>
        <v>7.15</v>
      </c>
      <c r="H1557">
        <f>+VLOOKUP(A1557,'Reuters data'!$Y$4:$Z$1048576,2,TRUE)</f>
        <v>22.45</v>
      </c>
    </row>
    <row r="1558" spans="1:8" x14ac:dyDescent="0.3">
      <c r="A1558" s="1">
        <f>+'Reuters data'!B1559</f>
        <v>42100</v>
      </c>
      <c r="B1558" s="3">
        <f t="shared" si="24"/>
        <v>4</v>
      </c>
      <c r="C1558">
        <f>+'Reuters data'!C1559</f>
        <v>27.5</v>
      </c>
      <c r="D1558">
        <f>+VLOOKUP(A1558,'Reuters data'!$E$3:$F$1048576,2,TRUE)/VLOOKUP(Train_Data!A1558,'Reuters data'!$M$3:$N$1048576,2)</f>
        <v>53.218569728046873</v>
      </c>
      <c r="E1558">
        <f>+VLOOKUP(A1558,'Reuters data'!$E$3:$G$1048576,3,TRUE)</f>
        <v>61.595779816513733</v>
      </c>
      <c r="F1558" s="2">
        <f>+VLOOKUP(A1558,'Reuters data'!$Q$4:$R$1048576,2,TRUE)</f>
        <v>58.01</v>
      </c>
      <c r="G1558">
        <f>+VLOOKUP(A1558,'Reuters data'!$U$4:$V$1048576,2,TRUE)</f>
        <v>7.15</v>
      </c>
      <c r="H1558">
        <f>+VLOOKUP(A1558,'Reuters data'!$Y$4:$Z$1048576,2,TRUE)</f>
        <v>22.85</v>
      </c>
    </row>
    <row r="1559" spans="1:8" x14ac:dyDescent="0.3">
      <c r="A1559" s="1">
        <f>+'Reuters data'!B1560</f>
        <v>42101</v>
      </c>
      <c r="B1559" s="3">
        <f t="shared" si="24"/>
        <v>4</v>
      </c>
      <c r="C1559">
        <f>+'Reuters data'!C1560</f>
        <v>27.37</v>
      </c>
      <c r="D1559">
        <f>+VLOOKUP(A1559,'Reuters data'!$E$3:$F$1048576,2,TRUE)/VLOOKUP(Train_Data!A1559,'Reuters data'!$M$3:$N$1048576,2)</f>
        <v>54.656432072505325</v>
      </c>
      <c r="E1559">
        <f>+VLOOKUP(A1559,'Reuters data'!$E$3:$G$1048576,3,TRUE)</f>
        <v>61.350275229357777</v>
      </c>
      <c r="F1559" s="2">
        <f>+VLOOKUP(A1559,'Reuters data'!$Q$4:$R$1048576,2,TRUE)</f>
        <v>56.9</v>
      </c>
      <c r="G1559">
        <f>+VLOOKUP(A1559,'Reuters data'!$U$4:$V$1048576,2,TRUE)</f>
        <v>7.11</v>
      </c>
      <c r="H1559">
        <f>+VLOOKUP(A1559,'Reuters data'!$Y$4:$Z$1048576,2,TRUE)</f>
        <v>22.7</v>
      </c>
    </row>
    <row r="1560" spans="1:8" x14ac:dyDescent="0.3">
      <c r="A1560" s="1">
        <f>+'Reuters data'!B1561</f>
        <v>42102</v>
      </c>
      <c r="B1560" s="3">
        <f t="shared" si="24"/>
        <v>4</v>
      </c>
      <c r="C1560">
        <f>+'Reuters data'!C1561</f>
        <v>27.27</v>
      </c>
      <c r="D1560">
        <f>+VLOOKUP(A1560,'Reuters data'!$E$3:$F$1048576,2,TRUE)/VLOOKUP(Train_Data!A1560,'Reuters data'!$M$3:$N$1048576,2)</f>
        <v>51.535392893589382</v>
      </c>
      <c r="E1560">
        <f>+VLOOKUP(A1560,'Reuters data'!$E$3:$G$1048576,3,TRUE)</f>
        <v>61.082110091743104</v>
      </c>
      <c r="F1560" s="2">
        <f>+VLOOKUP(A1560,'Reuters data'!$Q$4:$R$1048576,2,TRUE)</f>
        <v>56.58</v>
      </c>
      <c r="G1560">
        <f>+VLOOKUP(A1560,'Reuters data'!$U$4:$V$1048576,2,TRUE)</f>
        <v>7.12</v>
      </c>
      <c r="H1560">
        <f>+VLOOKUP(A1560,'Reuters data'!$Y$4:$Z$1048576,2,TRUE)</f>
        <v>22.17</v>
      </c>
    </row>
    <row r="1561" spans="1:8" x14ac:dyDescent="0.3">
      <c r="A1561" s="1">
        <f>+'Reuters data'!B1562</f>
        <v>42103</v>
      </c>
      <c r="B1561" s="3">
        <f t="shared" si="24"/>
        <v>4</v>
      </c>
      <c r="C1561">
        <f>+'Reuters data'!C1562</f>
        <v>27.27</v>
      </c>
      <c r="D1561">
        <f>+VLOOKUP(A1561,'Reuters data'!$E$3:$F$1048576,2,TRUE)/VLOOKUP(Train_Data!A1561,'Reuters data'!$M$3:$N$1048576,2)</f>
        <v>53.077500469131166</v>
      </c>
      <c r="E1561">
        <f>+VLOOKUP(A1561,'Reuters data'!$E$3:$G$1048576,3,TRUE)</f>
        <v>60.841284403669704</v>
      </c>
      <c r="F1561" s="2">
        <f>+VLOOKUP(A1561,'Reuters data'!$Q$4:$R$1048576,2,TRUE)</f>
        <v>57.5</v>
      </c>
      <c r="G1561">
        <f>+VLOOKUP(A1561,'Reuters data'!$U$4:$V$1048576,2,TRUE)</f>
        <v>7.01</v>
      </c>
      <c r="H1561">
        <f>+VLOOKUP(A1561,'Reuters data'!$Y$4:$Z$1048576,2,TRUE)</f>
        <v>22.35</v>
      </c>
    </row>
    <row r="1562" spans="1:8" x14ac:dyDescent="0.3">
      <c r="A1562" s="1">
        <f>+'Reuters data'!B1563</f>
        <v>42104</v>
      </c>
      <c r="B1562" s="3">
        <f t="shared" si="24"/>
        <v>4</v>
      </c>
      <c r="C1562">
        <f>+'Reuters data'!C1563</f>
        <v>27.29</v>
      </c>
      <c r="D1562">
        <f>+VLOOKUP(A1562,'Reuters data'!$E$3:$F$1048576,2,TRUE)/VLOOKUP(Train_Data!A1562,'Reuters data'!$M$3:$N$1048576,2)</f>
        <v>54.584040747028858</v>
      </c>
      <c r="E1562">
        <f>+VLOOKUP(A1562,'Reuters data'!$E$3:$G$1048576,3,TRUE)</f>
        <v>60.611192660550444</v>
      </c>
      <c r="F1562" s="2">
        <f>+VLOOKUP(A1562,'Reuters data'!$Q$4:$R$1048576,2,TRUE)</f>
        <v>57.88</v>
      </c>
      <c r="G1562">
        <f>+VLOOKUP(A1562,'Reuters data'!$U$4:$V$1048576,2,TRUE)</f>
        <v>6.94</v>
      </c>
      <c r="H1562">
        <f>+VLOOKUP(A1562,'Reuters data'!$Y$4:$Z$1048576,2,TRUE)</f>
        <v>23.1</v>
      </c>
    </row>
    <row r="1563" spans="1:8" x14ac:dyDescent="0.3">
      <c r="A1563" s="1">
        <f>+'Reuters data'!B1564</f>
        <v>42105</v>
      </c>
      <c r="B1563" s="3">
        <f t="shared" si="24"/>
        <v>4</v>
      </c>
      <c r="C1563">
        <f>+'Reuters data'!C1564</f>
        <v>27.36</v>
      </c>
      <c r="D1563">
        <f>+VLOOKUP(A1563,'Reuters data'!$E$3:$F$1048576,2,TRUE)/VLOOKUP(Train_Data!A1563,'Reuters data'!$M$3:$N$1048576,2)</f>
        <v>54.584040747028858</v>
      </c>
      <c r="E1563">
        <f>+VLOOKUP(A1563,'Reuters data'!$E$3:$G$1048576,3,TRUE)</f>
        <v>60.611192660550444</v>
      </c>
      <c r="F1563" s="2">
        <f>+VLOOKUP(A1563,'Reuters data'!$Q$4:$R$1048576,2,TRUE)</f>
        <v>57.88</v>
      </c>
      <c r="G1563">
        <f>+VLOOKUP(A1563,'Reuters data'!$U$4:$V$1048576,2,TRUE)</f>
        <v>6.94</v>
      </c>
      <c r="H1563">
        <f>+VLOOKUP(A1563,'Reuters data'!$Y$4:$Z$1048576,2,TRUE)</f>
        <v>23.1</v>
      </c>
    </row>
    <row r="1564" spans="1:8" x14ac:dyDescent="0.3">
      <c r="A1564" s="1">
        <f>+'Reuters data'!B1565</f>
        <v>42106</v>
      </c>
      <c r="B1564" s="3">
        <f t="shared" si="24"/>
        <v>4</v>
      </c>
      <c r="C1564">
        <f>+'Reuters data'!C1565</f>
        <v>27.44</v>
      </c>
      <c r="D1564">
        <f>+VLOOKUP(A1564,'Reuters data'!$E$3:$F$1048576,2,TRUE)/VLOOKUP(Train_Data!A1564,'Reuters data'!$M$3:$N$1048576,2)</f>
        <v>54.584040747028858</v>
      </c>
      <c r="E1564">
        <f>+VLOOKUP(A1564,'Reuters data'!$E$3:$G$1048576,3,TRUE)</f>
        <v>60.611192660550444</v>
      </c>
      <c r="F1564" s="2">
        <f>+VLOOKUP(A1564,'Reuters data'!$Q$4:$R$1048576,2,TRUE)</f>
        <v>57.88</v>
      </c>
      <c r="G1564">
        <f>+VLOOKUP(A1564,'Reuters data'!$U$4:$V$1048576,2,TRUE)</f>
        <v>6.94</v>
      </c>
      <c r="H1564">
        <f>+VLOOKUP(A1564,'Reuters data'!$Y$4:$Z$1048576,2,TRUE)</f>
        <v>23.1</v>
      </c>
    </row>
    <row r="1565" spans="1:8" x14ac:dyDescent="0.3">
      <c r="A1565" s="1">
        <f>+'Reuters data'!B1566</f>
        <v>42107</v>
      </c>
      <c r="B1565" s="3">
        <f t="shared" si="24"/>
        <v>4</v>
      </c>
      <c r="C1565">
        <f>+'Reuters data'!C1566</f>
        <v>27.46</v>
      </c>
      <c r="D1565">
        <f>+VLOOKUP(A1565,'Reuters data'!$E$3:$F$1048576,2,TRUE)/VLOOKUP(Train_Data!A1565,'Reuters data'!$M$3:$N$1048576,2)</f>
        <v>54.826802952867688</v>
      </c>
      <c r="E1565">
        <f>+VLOOKUP(A1565,'Reuters data'!$E$3:$G$1048576,3,TRUE)</f>
        <v>60.382477064220161</v>
      </c>
      <c r="F1565" s="2">
        <f>+VLOOKUP(A1565,'Reuters data'!$Q$4:$R$1048576,2,TRUE)</f>
        <v>59.25</v>
      </c>
      <c r="G1565">
        <f>+VLOOKUP(A1565,'Reuters data'!$U$4:$V$1048576,2,TRUE)</f>
        <v>6.8</v>
      </c>
      <c r="H1565">
        <f>+VLOOKUP(A1565,'Reuters data'!$Y$4:$Z$1048576,2,TRUE)</f>
        <v>22.35</v>
      </c>
    </row>
    <row r="1566" spans="1:8" x14ac:dyDescent="0.3">
      <c r="A1566" s="1">
        <f>+'Reuters data'!B1567</f>
        <v>42108</v>
      </c>
      <c r="B1566" s="3">
        <f t="shared" si="24"/>
        <v>4</v>
      </c>
      <c r="C1566">
        <f>+'Reuters data'!C1567</f>
        <v>27.55</v>
      </c>
      <c r="D1566">
        <f>+VLOOKUP(A1566,'Reuters data'!$E$3:$F$1048576,2,TRUE)/VLOOKUP(Train_Data!A1566,'Reuters data'!$M$3:$N$1048576,2)</f>
        <v>54.853548629365378</v>
      </c>
      <c r="E1566">
        <f>+VLOOKUP(A1566,'Reuters data'!$E$3:$G$1048576,3,TRUE)</f>
        <v>60.153486238532096</v>
      </c>
      <c r="F1566" s="2">
        <f>+VLOOKUP(A1566,'Reuters data'!$Q$4:$R$1048576,2,TRUE)</f>
        <v>59.5</v>
      </c>
      <c r="G1566">
        <f>+VLOOKUP(A1566,'Reuters data'!$U$4:$V$1048576,2,TRUE)</f>
        <v>6.8</v>
      </c>
      <c r="H1566">
        <f>+VLOOKUP(A1566,'Reuters data'!$Y$4:$Z$1048576,2,TRUE)</f>
        <v>22.1</v>
      </c>
    </row>
    <row r="1567" spans="1:8" x14ac:dyDescent="0.3">
      <c r="A1567" s="1">
        <f>+'Reuters data'!B1568</f>
        <v>42109</v>
      </c>
      <c r="B1567" s="3">
        <f t="shared" si="24"/>
        <v>4</v>
      </c>
      <c r="C1567">
        <f>+'Reuters data'!C1568</f>
        <v>27.66</v>
      </c>
      <c r="D1567">
        <f>+VLOOKUP(A1567,'Reuters data'!$E$3:$F$1048576,2,TRUE)/VLOOKUP(Train_Data!A1567,'Reuters data'!$M$3:$N$1048576,2)</f>
        <v>56.458255335080494</v>
      </c>
      <c r="E1567">
        <f>+VLOOKUP(A1567,'Reuters data'!$E$3:$G$1048576,3,TRUE)</f>
        <v>59.951467889908244</v>
      </c>
      <c r="F1567" s="2">
        <f>+VLOOKUP(A1567,'Reuters data'!$Q$4:$R$1048576,2,TRUE)</f>
        <v>59.5</v>
      </c>
      <c r="G1567">
        <f>+VLOOKUP(A1567,'Reuters data'!$U$4:$V$1048576,2,TRUE)</f>
        <v>6.85</v>
      </c>
      <c r="H1567">
        <f>+VLOOKUP(A1567,'Reuters data'!$Y$4:$Z$1048576,2,TRUE)</f>
        <v>22.25</v>
      </c>
    </row>
    <row r="1568" spans="1:8" x14ac:dyDescent="0.3">
      <c r="A1568" s="1">
        <f>+'Reuters data'!B1569</f>
        <v>42110</v>
      </c>
      <c r="B1568" s="3">
        <f t="shared" si="24"/>
        <v>4</v>
      </c>
      <c r="C1568">
        <f>+'Reuters data'!C1569</f>
        <v>27.79</v>
      </c>
      <c r="D1568">
        <f>+VLOOKUP(A1568,'Reuters data'!$E$3:$F$1048576,2,TRUE)/VLOOKUP(Train_Data!A1568,'Reuters data'!$M$3:$N$1048576,2)</f>
        <v>59.460966542750924</v>
      </c>
      <c r="E1568">
        <f>+VLOOKUP(A1568,'Reuters data'!$E$3:$G$1048576,3,TRUE)</f>
        <v>59.789174311926587</v>
      </c>
      <c r="F1568" s="2">
        <f>+VLOOKUP(A1568,'Reuters data'!$Q$4:$R$1048576,2,TRUE)</f>
        <v>60.15</v>
      </c>
      <c r="G1568">
        <f>+VLOOKUP(A1568,'Reuters data'!$U$4:$V$1048576,2,TRUE)</f>
        <v>6.87</v>
      </c>
      <c r="H1568">
        <f>+VLOOKUP(A1568,'Reuters data'!$Y$4:$Z$1048576,2,TRUE)</f>
        <v>22.17</v>
      </c>
    </row>
    <row r="1569" spans="1:8" x14ac:dyDescent="0.3">
      <c r="A1569" s="1">
        <f>+'Reuters data'!B1570</f>
        <v>42111</v>
      </c>
      <c r="B1569" s="3">
        <f t="shared" si="24"/>
        <v>4</v>
      </c>
      <c r="C1569">
        <f>+'Reuters data'!C1570</f>
        <v>27.9</v>
      </c>
      <c r="D1569">
        <f>+VLOOKUP(A1569,'Reuters data'!$E$3:$F$1048576,2,TRUE)/VLOOKUP(Train_Data!A1569,'Reuters data'!$M$3:$N$1048576,2)</f>
        <v>58.722813512262846</v>
      </c>
      <c r="E1569">
        <f>+VLOOKUP(A1569,'Reuters data'!$E$3:$G$1048576,3,TRUE)</f>
        <v>59.633853211009161</v>
      </c>
      <c r="F1569" s="2">
        <f>+VLOOKUP(A1569,'Reuters data'!$Q$4:$R$1048576,2,TRUE)</f>
        <v>59.9</v>
      </c>
      <c r="G1569">
        <f>+VLOOKUP(A1569,'Reuters data'!$U$4:$V$1048576,2,TRUE)</f>
        <v>6.84</v>
      </c>
      <c r="H1569">
        <f>+VLOOKUP(A1569,'Reuters data'!$Y$4:$Z$1048576,2,TRUE)</f>
        <v>21.43</v>
      </c>
    </row>
    <row r="1570" spans="1:8" x14ac:dyDescent="0.3">
      <c r="A1570" s="1">
        <f>+'Reuters data'!B1571</f>
        <v>42112</v>
      </c>
      <c r="B1570" s="3">
        <f t="shared" si="24"/>
        <v>4</v>
      </c>
      <c r="C1570">
        <f>+'Reuters data'!C1571</f>
        <v>28.05</v>
      </c>
      <c r="D1570">
        <f>+VLOOKUP(A1570,'Reuters data'!$E$3:$F$1048576,2,TRUE)/VLOOKUP(Train_Data!A1570,'Reuters data'!$M$3:$N$1048576,2)</f>
        <v>58.722813512262846</v>
      </c>
      <c r="E1570">
        <f>+VLOOKUP(A1570,'Reuters data'!$E$3:$G$1048576,3,TRUE)</f>
        <v>59.633853211009161</v>
      </c>
      <c r="F1570" s="2">
        <f>+VLOOKUP(A1570,'Reuters data'!$Q$4:$R$1048576,2,TRUE)</f>
        <v>59.9</v>
      </c>
      <c r="G1570">
        <f>+VLOOKUP(A1570,'Reuters data'!$U$4:$V$1048576,2,TRUE)</f>
        <v>6.84</v>
      </c>
      <c r="H1570">
        <f>+VLOOKUP(A1570,'Reuters data'!$Y$4:$Z$1048576,2,TRUE)</f>
        <v>21.43</v>
      </c>
    </row>
    <row r="1571" spans="1:8" x14ac:dyDescent="0.3">
      <c r="A1571" s="1">
        <f>+'Reuters data'!B1572</f>
        <v>42113</v>
      </c>
      <c r="B1571" s="3">
        <f t="shared" si="24"/>
        <v>4</v>
      </c>
      <c r="C1571">
        <f>+'Reuters data'!C1572</f>
        <v>28.18</v>
      </c>
      <c r="D1571">
        <f>+VLOOKUP(A1571,'Reuters data'!$E$3:$F$1048576,2,TRUE)/VLOOKUP(Train_Data!A1571,'Reuters data'!$M$3:$N$1048576,2)</f>
        <v>58.722813512262846</v>
      </c>
      <c r="E1571">
        <f>+VLOOKUP(A1571,'Reuters data'!$E$3:$G$1048576,3,TRUE)</f>
        <v>59.633853211009161</v>
      </c>
      <c r="F1571" s="2">
        <f>+VLOOKUP(A1571,'Reuters data'!$Q$4:$R$1048576,2,TRUE)</f>
        <v>59.9</v>
      </c>
      <c r="G1571">
        <f>+VLOOKUP(A1571,'Reuters data'!$U$4:$V$1048576,2,TRUE)</f>
        <v>6.84</v>
      </c>
      <c r="H1571">
        <f>+VLOOKUP(A1571,'Reuters data'!$Y$4:$Z$1048576,2,TRUE)</f>
        <v>21.43</v>
      </c>
    </row>
    <row r="1572" spans="1:8" x14ac:dyDescent="0.3">
      <c r="A1572" s="1">
        <f>+'Reuters data'!B1573</f>
        <v>42114</v>
      </c>
      <c r="B1572" s="3">
        <f t="shared" si="24"/>
        <v>4</v>
      </c>
      <c r="C1572">
        <f>+'Reuters data'!C1573</f>
        <v>28.28</v>
      </c>
      <c r="D1572">
        <f>+VLOOKUP(A1572,'Reuters data'!$E$3:$F$1048576,2,TRUE)/VLOOKUP(Train_Data!A1572,'Reuters data'!$M$3:$N$1048576,2)</f>
        <v>59.100223546944854</v>
      </c>
      <c r="E1572">
        <f>+VLOOKUP(A1572,'Reuters data'!$E$3:$G$1048576,3,TRUE)</f>
        <v>59.501100917431174</v>
      </c>
      <c r="F1572" s="2">
        <f>+VLOOKUP(A1572,'Reuters data'!$Q$4:$R$1048576,2,TRUE)</f>
        <v>59.6</v>
      </c>
      <c r="G1572">
        <f>+VLOOKUP(A1572,'Reuters data'!$U$4:$V$1048576,2,TRUE)</f>
        <v>7.13</v>
      </c>
      <c r="H1572">
        <f>+VLOOKUP(A1572,'Reuters data'!$Y$4:$Z$1048576,2,TRUE)</f>
        <v>21.8</v>
      </c>
    </row>
    <row r="1573" spans="1:8" x14ac:dyDescent="0.3">
      <c r="A1573" s="1">
        <f>+'Reuters data'!B1574</f>
        <v>42115</v>
      </c>
      <c r="B1573" s="3">
        <f t="shared" si="24"/>
        <v>4</v>
      </c>
      <c r="C1573">
        <f>+'Reuters data'!C1574</f>
        <v>28.4</v>
      </c>
      <c r="D1573">
        <f>+VLOOKUP(A1573,'Reuters data'!$E$3:$F$1048576,2,TRUE)/VLOOKUP(Train_Data!A1573,'Reuters data'!$M$3:$N$1048576,2)</f>
        <v>57.840305599552785</v>
      </c>
      <c r="E1573">
        <f>+VLOOKUP(A1573,'Reuters data'!$E$3:$G$1048576,3,TRUE)</f>
        <v>59.342110091743102</v>
      </c>
      <c r="F1573" s="2">
        <f>+VLOOKUP(A1573,'Reuters data'!$Q$4:$R$1048576,2,TRUE)</f>
        <v>59.1</v>
      </c>
      <c r="G1573">
        <f>+VLOOKUP(A1573,'Reuters data'!$U$4:$V$1048576,2,TRUE)</f>
        <v>7.08</v>
      </c>
      <c r="H1573">
        <f>+VLOOKUP(A1573,'Reuters data'!$Y$4:$Z$1048576,2,TRUE)</f>
        <v>21.75</v>
      </c>
    </row>
    <row r="1574" spans="1:8" x14ac:dyDescent="0.3">
      <c r="A1574" s="1">
        <f>+'Reuters data'!B1575</f>
        <v>42116</v>
      </c>
      <c r="B1574" s="3">
        <f t="shared" si="24"/>
        <v>4</v>
      </c>
      <c r="C1574">
        <f>+'Reuters data'!C1575</f>
        <v>28.52</v>
      </c>
      <c r="D1574">
        <f>+VLOOKUP(A1574,'Reuters data'!$E$3:$F$1048576,2,TRUE)/VLOOKUP(Train_Data!A1574,'Reuters data'!$M$3:$N$1048576,2)</f>
        <v>58.489510489510486</v>
      </c>
      <c r="E1574">
        <f>+VLOOKUP(A1574,'Reuters data'!$E$3:$G$1048576,3,TRUE)</f>
        <v>59.189999999999984</v>
      </c>
      <c r="F1574" s="2">
        <f>+VLOOKUP(A1574,'Reuters data'!$Q$4:$R$1048576,2,TRUE)</f>
        <v>58.6</v>
      </c>
      <c r="G1574">
        <f>+VLOOKUP(A1574,'Reuters data'!$U$4:$V$1048576,2,TRUE)</f>
        <v>7.09</v>
      </c>
      <c r="H1574">
        <f>+VLOOKUP(A1574,'Reuters data'!$Y$4:$Z$1048576,2,TRUE)</f>
        <v>21.45</v>
      </c>
    </row>
    <row r="1575" spans="1:8" x14ac:dyDescent="0.3">
      <c r="A1575" s="1">
        <f>+'Reuters data'!B1576</f>
        <v>42117</v>
      </c>
      <c r="B1575" s="3">
        <f t="shared" si="24"/>
        <v>4</v>
      </c>
      <c r="C1575">
        <f>+'Reuters data'!C1576</f>
        <v>28.65</v>
      </c>
      <c r="D1575">
        <f>+VLOOKUP(A1575,'Reuters data'!$E$3:$F$1048576,2,TRUE)/VLOOKUP(Train_Data!A1575,'Reuters data'!$M$3:$N$1048576,2)</f>
        <v>59.913155949741309</v>
      </c>
      <c r="E1575">
        <f>+VLOOKUP(A1575,'Reuters data'!$E$3:$G$1048576,3,TRUE)</f>
        <v>59.065045871559612</v>
      </c>
      <c r="F1575" s="2">
        <f>+VLOOKUP(A1575,'Reuters data'!$Q$4:$R$1048576,2,TRUE)</f>
        <v>58.4</v>
      </c>
      <c r="G1575">
        <f>+VLOOKUP(A1575,'Reuters data'!$U$4:$V$1048576,2,TRUE)</f>
        <v>7.25</v>
      </c>
      <c r="H1575">
        <f>+VLOOKUP(A1575,'Reuters data'!$Y$4:$Z$1048576,2,TRUE)</f>
        <v>21.6</v>
      </c>
    </row>
    <row r="1576" spans="1:8" x14ac:dyDescent="0.3">
      <c r="A1576" s="1">
        <f>+'Reuters data'!B1577</f>
        <v>42118</v>
      </c>
      <c r="B1576" s="3">
        <f t="shared" si="24"/>
        <v>4</v>
      </c>
      <c r="C1576">
        <f>+'Reuters data'!C1577</f>
        <v>28.8</v>
      </c>
      <c r="D1576">
        <f>+VLOOKUP(A1576,'Reuters data'!$E$3:$F$1048576,2,TRUE)/VLOOKUP(Train_Data!A1576,'Reuters data'!$M$3:$N$1048576,2)</f>
        <v>60.044150110375277</v>
      </c>
      <c r="E1576">
        <f>+VLOOKUP(A1576,'Reuters data'!$E$3:$G$1048576,3,TRUE)</f>
        <v>58.947431192660531</v>
      </c>
      <c r="F1576" s="2">
        <f>+VLOOKUP(A1576,'Reuters data'!$Q$4:$R$1048576,2,TRUE)</f>
        <v>59.05</v>
      </c>
      <c r="G1576">
        <f>+VLOOKUP(A1576,'Reuters data'!$U$4:$V$1048576,2,TRUE)</f>
        <v>7.28</v>
      </c>
      <c r="H1576">
        <f>+VLOOKUP(A1576,'Reuters data'!$Y$4:$Z$1048576,2,TRUE)</f>
        <v>21.75</v>
      </c>
    </row>
    <row r="1577" spans="1:8" x14ac:dyDescent="0.3">
      <c r="A1577" s="1">
        <f>+'Reuters data'!B1578</f>
        <v>42119</v>
      </c>
      <c r="B1577" s="3">
        <f t="shared" si="24"/>
        <v>4</v>
      </c>
      <c r="C1577">
        <f>+'Reuters data'!C1578</f>
        <v>29.01</v>
      </c>
      <c r="D1577">
        <f>+VLOOKUP(A1577,'Reuters data'!$E$3:$F$1048576,2,TRUE)/VLOOKUP(Train_Data!A1577,'Reuters data'!$M$3:$N$1048576,2)</f>
        <v>60.044150110375277</v>
      </c>
      <c r="E1577">
        <f>+VLOOKUP(A1577,'Reuters data'!$E$3:$G$1048576,3,TRUE)</f>
        <v>58.947431192660531</v>
      </c>
      <c r="F1577" s="2">
        <f>+VLOOKUP(A1577,'Reuters data'!$Q$4:$R$1048576,2,TRUE)</f>
        <v>59.05</v>
      </c>
      <c r="G1577">
        <f>+VLOOKUP(A1577,'Reuters data'!$U$4:$V$1048576,2,TRUE)</f>
        <v>7.28</v>
      </c>
      <c r="H1577">
        <f>+VLOOKUP(A1577,'Reuters data'!$Y$4:$Z$1048576,2,TRUE)</f>
        <v>21.75</v>
      </c>
    </row>
    <row r="1578" spans="1:8" x14ac:dyDescent="0.3">
      <c r="A1578" s="1">
        <f>+'Reuters data'!B1579</f>
        <v>42120</v>
      </c>
      <c r="B1578" s="3">
        <f t="shared" si="24"/>
        <v>4</v>
      </c>
      <c r="C1578">
        <f>+'Reuters data'!C1579</f>
        <v>29.24</v>
      </c>
      <c r="D1578">
        <f>+VLOOKUP(A1578,'Reuters data'!$E$3:$F$1048576,2,TRUE)/VLOOKUP(Train_Data!A1578,'Reuters data'!$M$3:$N$1048576,2)</f>
        <v>60.044150110375277</v>
      </c>
      <c r="E1578">
        <f>+VLOOKUP(A1578,'Reuters data'!$E$3:$G$1048576,3,TRUE)</f>
        <v>58.947431192660531</v>
      </c>
      <c r="F1578" s="2">
        <f>+VLOOKUP(A1578,'Reuters data'!$Q$4:$R$1048576,2,TRUE)</f>
        <v>59.05</v>
      </c>
      <c r="G1578">
        <f>+VLOOKUP(A1578,'Reuters data'!$U$4:$V$1048576,2,TRUE)</f>
        <v>7.28</v>
      </c>
      <c r="H1578">
        <f>+VLOOKUP(A1578,'Reuters data'!$Y$4:$Z$1048576,2,TRUE)</f>
        <v>21.75</v>
      </c>
    </row>
    <row r="1579" spans="1:8" x14ac:dyDescent="0.3">
      <c r="A1579" s="1">
        <f>+'Reuters data'!B1580</f>
        <v>42121</v>
      </c>
      <c r="B1579" s="3">
        <f t="shared" si="24"/>
        <v>4</v>
      </c>
      <c r="C1579">
        <f>+'Reuters data'!C1580</f>
        <v>29.33</v>
      </c>
      <c r="D1579">
        <f>+VLOOKUP(A1579,'Reuters data'!$E$3:$F$1048576,2,TRUE)/VLOOKUP(Train_Data!A1579,'Reuters data'!$M$3:$N$1048576,2)</f>
        <v>59.553555024802499</v>
      </c>
      <c r="E1579">
        <f>+VLOOKUP(A1579,'Reuters data'!$E$3:$G$1048576,3,TRUE)</f>
        <v>58.814403669724747</v>
      </c>
      <c r="F1579" s="2">
        <f>+VLOOKUP(A1579,'Reuters data'!$Q$4:$R$1048576,2,TRUE)</f>
        <v>59.45</v>
      </c>
      <c r="G1579">
        <f>+VLOOKUP(A1579,'Reuters data'!$U$4:$V$1048576,2,TRUE)</f>
        <v>7.15</v>
      </c>
      <c r="H1579">
        <f>+VLOOKUP(A1579,'Reuters data'!$Y$4:$Z$1048576,2,TRUE)</f>
        <v>21.7</v>
      </c>
    </row>
    <row r="1580" spans="1:8" x14ac:dyDescent="0.3">
      <c r="A1580" s="1">
        <f>+'Reuters data'!B1581</f>
        <v>42122</v>
      </c>
      <c r="B1580" s="3">
        <f t="shared" si="24"/>
        <v>4</v>
      </c>
      <c r="C1580">
        <f>+'Reuters data'!C1581</f>
        <v>29.41</v>
      </c>
      <c r="D1580">
        <f>+VLOOKUP(A1580,'Reuters data'!$E$3:$F$1048576,2,TRUE)/VLOOKUP(Train_Data!A1580,'Reuters data'!$M$3:$N$1048576,2)</f>
        <v>58.870673952641162</v>
      </c>
      <c r="E1580">
        <f>+VLOOKUP(A1580,'Reuters data'!$E$3:$G$1048576,3,TRUE)</f>
        <v>58.670183486238507</v>
      </c>
      <c r="F1580" s="2">
        <f>+VLOOKUP(A1580,'Reuters data'!$Q$4:$R$1048576,2,TRUE)</f>
        <v>59.35</v>
      </c>
      <c r="G1580">
        <f>+VLOOKUP(A1580,'Reuters data'!$U$4:$V$1048576,2,TRUE)</f>
        <v>7.35</v>
      </c>
      <c r="H1580">
        <f>+VLOOKUP(A1580,'Reuters data'!$Y$4:$Z$1048576,2,TRUE)</f>
        <v>21.6</v>
      </c>
    </row>
    <row r="1581" spans="1:8" x14ac:dyDescent="0.3">
      <c r="A1581" s="1">
        <f>+'Reuters data'!B1582</f>
        <v>42123</v>
      </c>
      <c r="B1581" s="3">
        <f t="shared" si="24"/>
        <v>4</v>
      </c>
      <c r="C1581">
        <f>+'Reuters data'!C1582</f>
        <v>29.49</v>
      </c>
      <c r="D1581">
        <f>+VLOOKUP(A1581,'Reuters data'!$E$3:$F$1048576,2,TRUE)/VLOOKUP(Train_Data!A1581,'Reuters data'!$M$3:$N$1048576,2)</f>
        <v>59.160751190583163</v>
      </c>
      <c r="E1581">
        <f>+VLOOKUP(A1581,'Reuters data'!$E$3:$G$1048576,3,TRUE)</f>
        <v>58.543211009174293</v>
      </c>
      <c r="F1581" s="2">
        <f>+VLOOKUP(A1581,'Reuters data'!$Q$4:$R$1048576,2,TRUE)</f>
        <v>59.8</v>
      </c>
      <c r="G1581">
        <f>+VLOOKUP(A1581,'Reuters data'!$U$4:$V$1048576,2,TRUE)</f>
        <v>7.46</v>
      </c>
      <c r="H1581">
        <f>+VLOOKUP(A1581,'Reuters data'!$Y$4:$Z$1048576,2,TRUE)</f>
        <v>21.3</v>
      </c>
    </row>
    <row r="1582" spans="1:8" x14ac:dyDescent="0.3">
      <c r="A1582" s="1">
        <f>+'Reuters data'!B1583</f>
        <v>42124</v>
      </c>
      <c r="B1582" s="3">
        <f t="shared" si="24"/>
        <v>4</v>
      </c>
      <c r="C1582">
        <f>+'Reuters data'!C1583</f>
        <v>29.63</v>
      </c>
      <c r="D1582">
        <f>+VLOOKUP(A1582,'Reuters data'!$E$3:$F$1048576,2,TRUE)/VLOOKUP(Train_Data!A1582,'Reuters data'!$M$3:$N$1048576,2)</f>
        <v>59.508109071466755</v>
      </c>
      <c r="E1582">
        <f>+VLOOKUP(A1582,'Reuters data'!$E$3:$G$1048576,3,TRUE)</f>
        <v>58.437247706421999</v>
      </c>
      <c r="F1582" s="2">
        <f>+VLOOKUP(A1582,'Reuters data'!$Q$4:$R$1048576,2,TRUE)</f>
        <v>59.8</v>
      </c>
      <c r="G1582">
        <f>+VLOOKUP(A1582,'Reuters data'!$U$4:$V$1048576,2,TRUE)</f>
        <v>7.39</v>
      </c>
      <c r="H1582">
        <f>+VLOOKUP(A1582,'Reuters data'!$Y$4:$Z$1048576,2,TRUE)</f>
        <v>20.75</v>
      </c>
    </row>
    <row r="1583" spans="1:8" x14ac:dyDescent="0.3">
      <c r="A1583" s="1">
        <f>+'Reuters data'!B1584</f>
        <v>42125</v>
      </c>
      <c r="B1583" s="3">
        <f t="shared" si="24"/>
        <v>5</v>
      </c>
      <c r="C1583">
        <f>+'Reuters data'!C1584</f>
        <v>29.98</v>
      </c>
      <c r="D1583">
        <f>+VLOOKUP(A1583,'Reuters data'!$E$3:$F$1048576,2,TRUE)/VLOOKUP(Train_Data!A1583,'Reuters data'!$M$3:$N$1048576,2)</f>
        <v>59.339285714285701</v>
      </c>
      <c r="E1583">
        <f>+VLOOKUP(A1583,'Reuters data'!$E$3:$G$1048576,3,TRUE)</f>
        <v>58.333669724770623</v>
      </c>
      <c r="F1583" s="2">
        <f>+VLOOKUP(A1583,'Reuters data'!$Q$4:$R$1048576,2,TRUE)</f>
        <v>59.4</v>
      </c>
      <c r="G1583">
        <f>+VLOOKUP(A1583,'Reuters data'!$U$4:$V$1048576,2,TRUE)</f>
        <v>7.48</v>
      </c>
      <c r="H1583">
        <f>+VLOOKUP(A1583,'Reuters data'!$Y$4:$Z$1048576,2,TRUE)</f>
        <v>20.100000000000001</v>
      </c>
    </row>
    <row r="1584" spans="1:8" x14ac:dyDescent="0.3">
      <c r="A1584" s="1">
        <f>+'Reuters data'!B1585</f>
        <v>42126</v>
      </c>
      <c r="B1584" s="3">
        <f t="shared" si="24"/>
        <v>5</v>
      </c>
      <c r="C1584">
        <f>+'Reuters data'!C1585</f>
        <v>30.29</v>
      </c>
      <c r="D1584">
        <f>+VLOOKUP(A1584,'Reuters data'!$E$3:$F$1048576,2,TRUE)/VLOOKUP(Train_Data!A1584,'Reuters data'!$M$3:$N$1048576,2)</f>
        <v>59.339285714285701</v>
      </c>
      <c r="E1584">
        <f>+VLOOKUP(A1584,'Reuters data'!$E$3:$G$1048576,3,TRUE)</f>
        <v>58.333669724770623</v>
      </c>
      <c r="F1584" s="2">
        <f>+VLOOKUP(A1584,'Reuters data'!$Q$4:$R$1048576,2,TRUE)</f>
        <v>59.4</v>
      </c>
      <c r="G1584">
        <f>+VLOOKUP(A1584,'Reuters data'!$U$4:$V$1048576,2,TRUE)</f>
        <v>7.48</v>
      </c>
      <c r="H1584">
        <f>+VLOOKUP(A1584,'Reuters data'!$Y$4:$Z$1048576,2,TRUE)</f>
        <v>20.100000000000001</v>
      </c>
    </row>
    <row r="1585" spans="1:8" x14ac:dyDescent="0.3">
      <c r="A1585" s="1">
        <f>+'Reuters data'!B1586</f>
        <v>42127</v>
      </c>
      <c r="B1585" s="3">
        <f t="shared" si="24"/>
        <v>5</v>
      </c>
      <c r="C1585">
        <f>+'Reuters data'!C1586</f>
        <v>30.62</v>
      </c>
      <c r="D1585">
        <f>+VLOOKUP(A1585,'Reuters data'!$E$3:$F$1048576,2,TRUE)/VLOOKUP(Train_Data!A1585,'Reuters data'!$M$3:$N$1048576,2)</f>
        <v>59.339285714285701</v>
      </c>
      <c r="E1585">
        <f>+VLOOKUP(A1585,'Reuters data'!$E$3:$G$1048576,3,TRUE)</f>
        <v>58.333669724770623</v>
      </c>
      <c r="F1585" s="2">
        <f>+VLOOKUP(A1585,'Reuters data'!$Q$4:$R$1048576,2,TRUE)</f>
        <v>59.4</v>
      </c>
      <c r="G1585">
        <f>+VLOOKUP(A1585,'Reuters data'!$U$4:$V$1048576,2,TRUE)</f>
        <v>7.48</v>
      </c>
      <c r="H1585">
        <f>+VLOOKUP(A1585,'Reuters data'!$Y$4:$Z$1048576,2,TRUE)</f>
        <v>20.100000000000001</v>
      </c>
    </row>
    <row r="1586" spans="1:8" x14ac:dyDescent="0.3">
      <c r="A1586" s="1">
        <f>+'Reuters data'!B1587</f>
        <v>42128</v>
      </c>
      <c r="B1586" s="3">
        <f t="shared" si="24"/>
        <v>5</v>
      </c>
      <c r="C1586">
        <f>+'Reuters data'!C1587</f>
        <v>30.91</v>
      </c>
      <c r="D1586">
        <f>+VLOOKUP(A1586,'Reuters data'!$E$3:$F$1048576,2,TRUE)/VLOOKUP(Train_Data!A1586,'Reuters data'!$M$3:$N$1048576,2)</f>
        <v>59.628499641062454</v>
      </c>
      <c r="E1586">
        <f>+VLOOKUP(A1586,'Reuters data'!$E$3:$G$1048576,3,TRUE)</f>
        <v>58.277431192660529</v>
      </c>
      <c r="F1586" s="2">
        <f>+VLOOKUP(A1586,'Reuters data'!$Q$4:$R$1048576,2,TRUE)</f>
        <v>59.69</v>
      </c>
      <c r="G1586">
        <f>+VLOOKUP(A1586,'Reuters data'!$U$4:$V$1048576,2,TRUE)</f>
        <v>7.58</v>
      </c>
      <c r="H1586">
        <f>+VLOOKUP(A1586,'Reuters data'!$Y$4:$Z$1048576,2,TRUE)</f>
        <v>20.8</v>
      </c>
    </row>
    <row r="1587" spans="1:8" x14ac:dyDescent="0.3">
      <c r="A1587" s="1">
        <f>+'Reuters data'!B1588</f>
        <v>42129</v>
      </c>
      <c r="B1587" s="3">
        <f t="shared" si="24"/>
        <v>5</v>
      </c>
      <c r="C1587">
        <f>+'Reuters data'!C1588</f>
        <v>31.23</v>
      </c>
      <c r="D1587">
        <f>+VLOOKUP(A1587,'Reuters data'!$E$3:$F$1048576,2,TRUE)/VLOOKUP(Train_Data!A1587,'Reuters data'!$M$3:$N$1048576,2)</f>
        <v>60.371959942775383</v>
      </c>
      <c r="E1587">
        <f>+VLOOKUP(A1587,'Reuters data'!$E$3:$G$1048576,3,TRUE)</f>
        <v>58.253302752293564</v>
      </c>
      <c r="F1587" s="2">
        <f>+VLOOKUP(A1587,'Reuters data'!$Q$4:$R$1048576,2,TRUE)</f>
        <v>59.2</v>
      </c>
      <c r="G1587">
        <f>+VLOOKUP(A1587,'Reuters data'!$U$4:$V$1048576,2,TRUE)</f>
        <v>7.55</v>
      </c>
      <c r="H1587">
        <f>+VLOOKUP(A1587,'Reuters data'!$Y$4:$Z$1048576,2,TRUE)</f>
        <v>20.2</v>
      </c>
    </row>
    <row r="1588" spans="1:8" x14ac:dyDescent="0.3">
      <c r="A1588" s="1">
        <f>+'Reuters data'!B1589</f>
        <v>42130</v>
      </c>
      <c r="B1588" s="3">
        <f t="shared" si="24"/>
        <v>5</v>
      </c>
      <c r="C1588">
        <f>+'Reuters data'!C1589</f>
        <v>31.53</v>
      </c>
      <c r="D1588">
        <f>+VLOOKUP(A1588,'Reuters data'!$E$3:$F$1048576,2,TRUE)/VLOOKUP(Train_Data!A1588,'Reuters data'!$M$3:$N$1048576,2)</f>
        <v>59.703990837811645</v>
      </c>
      <c r="E1588">
        <f>+VLOOKUP(A1588,'Reuters data'!$E$3:$G$1048576,3,TRUE)</f>
        <v>58.209541284403656</v>
      </c>
      <c r="F1588" s="2">
        <f>+VLOOKUP(A1588,'Reuters data'!$Q$4:$R$1048576,2,TRUE)</f>
        <v>59.45</v>
      </c>
      <c r="G1588">
        <f>+VLOOKUP(A1588,'Reuters data'!$U$4:$V$1048576,2,TRUE)</f>
        <v>7.53</v>
      </c>
      <c r="H1588">
        <f>+VLOOKUP(A1588,'Reuters data'!$Y$4:$Z$1048576,2,TRUE)</f>
        <v>20.25</v>
      </c>
    </row>
    <row r="1589" spans="1:8" x14ac:dyDescent="0.3">
      <c r="A1589" s="1">
        <f>+'Reuters data'!B1590</f>
        <v>42131</v>
      </c>
      <c r="B1589" s="3">
        <f t="shared" si="24"/>
        <v>5</v>
      </c>
      <c r="C1589">
        <f>+'Reuters data'!C1590</f>
        <v>31.79</v>
      </c>
      <c r="D1589">
        <f>+VLOOKUP(A1589,'Reuters data'!$E$3:$F$1048576,2,TRUE)/VLOOKUP(Train_Data!A1589,'Reuters data'!$M$3:$N$1048576,2)</f>
        <v>58.180204172214829</v>
      </c>
      <c r="E1589">
        <f>+VLOOKUP(A1589,'Reuters data'!$E$3:$G$1048576,3,TRUE)</f>
        <v>58.163669724770635</v>
      </c>
      <c r="F1589" s="2">
        <f>+VLOOKUP(A1589,'Reuters data'!$Q$4:$R$1048576,2,TRUE)</f>
        <v>58.8</v>
      </c>
      <c r="G1589">
        <f>+VLOOKUP(A1589,'Reuters data'!$U$4:$V$1048576,2,TRUE)</f>
        <v>7.43</v>
      </c>
      <c r="H1589">
        <f>+VLOOKUP(A1589,'Reuters data'!$Y$4:$Z$1048576,2,TRUE)</f>
        <v>20.2</v>
      </c>
    </row>
    <row r="1590" spans="1:8" x14ac:dyDescent="0.3">
      <c r="A1590" s="1">
        <f>+'Reuters data'!B1591</f>
        <v>42132</v>
      </c>
      <c r="B1590" s="3">
        <f t="shared" si="24"/>
        <v>5</v>
      </c>
      <c r="C1590">
        <f>+'Reuters data'!C1591</f>
        <v>32.07</v>
      </c>
      <c r="D1590">
        <f>+VLOOKUP(A1590,'Reuters data'!$E$3:$F$1048576,2,TRUE)/VLOOKUP(Train_Data!A1590,'Reuters data'!$M$3:$N$1048576,2)</f>
        <v>58.368294206908857</v>
      </c>
      <c r="E1590">
        <f>+VLOOKUP(A1590,'Reuters data'!$E$3:$G$1048576,3,TRUE)</f>
        <v>58.122110091743117</v>
      </c>
      <c r="F1590" s="2">
        <f>+VLOOKUP(A1590,'Reuters data'!$Q$4:$R$1048576,2,TRUE)</f>
        <v>58.8</v>
      </c>
      <c r="G1590">
        <f>+VLOOKUP(A1590,'Reuters data'!$U$4:$V$1048576,2,TRUE)</f>
        <v>7.53</v>
      </c>
      <c r="H1590">
        <f>+VLOOKUP(A1590,'Reuters data'!$Y$4:$Z$1048576,2,TRUE)</f>
        <v>20.329999999999998</v>
      </c>
    </row>
    <row r="1591" spans="1:8" x14ac:dyDescent="0.3">
      <c r="A1591" s="1">
        <f>+'Reuters data'!B1592</f>
        <v>42133</v>
      </c>
      <c r="B1591" s="3">
        <f t="shared" si="24"/>
        <v>5</v>
      </c>
      <c r="C1591">
        <f>+'Reuters data'!C1592</f>
        <v>32.46</v>
      </c>
      <c r="D1591">
        <f>+VLOOKUP(A1591,'Reuters data'!$E$3:$F$1048576,2,TRUE)/VLOOKUP(Train_Data!A1591,'Reuters data'!$M$3:$N$1048576,2)</f>
        <v>58.368294206908857</v>
      </c>
      <c r="E1591">
        <f>+VLOOKUP(A1591,'Reuters data'!$E$3:$G$1048576,3,TRUE)</f>
        <v>58.122110091743117</v>
      </c>
      <c r="F1591" s="2">
        <f>+VLOOKUP(A1591,'Reuters data'!$Q$4:$R$1048576,2,TRUE)</f>
        <v>58.8</v>
      </c>
      <c r="G1591">
        <f>+VLOOKUP(A1591,'Reuters data'!$U$4:$V$1048576,2,TRUE)</f>
        <v>7.53</v>
      </c>
      <c r="H1591">
        <f>+VLOOKUP(A1591,'Reuters data'!$Y$4:$Z$1048576,2,TRUE)</f>
        <v>20.329999999999998</v>
      </c>
    </row>
    <row r="1592" spans="1:8" x14ac:dyDescent="0.3">
      <c r="A1592" s="1">
        <f>+'Reuters data'!B1593</f>
        <v>42134</v>
      </c>
      <c r="B1592" s="3">
        <f t="shared" si="24"/>
        <v>5</v>
      </c>
      <c r="C1592">
        <f>+'Reuters data'!C1593</f>
        <v>33.46</v>
      </c>
      <c r="D1592">
        <f>+VLOOKUP(A1592,'Reuters data'!$E$3:$F$1048576,2,TRUE)/VLOOKUP(Train_Data!A1592,'Reuters data'!$M$3:$N$1048576,2)</f>
        <v>58.368294206908857</v>
      </c>
      <c r="E1592">
        <f>+VLOOKUP(A1592,'Reuters data'!$E$3:$G$1048576,3,TRUE)</f>
        <v>58.122110091743117</v>
      </c>
      <c r="F1592" s="2">
        <f>+VLOOKUP(A1592,'Reuters data'!$Q$4:$R$1048576,2,TRUE)</f>
        <v>58.8</v>
      </c>
      <c r="G1592">
        <f>+VLOOKUP(A1592,'Reuters data'!$U$4:$V$1048576,2,TRUE)</f>
        <v>7.53</v>
      </c>
      <c r="H1592">
        <f>+VLOOKUP(A1592,'Reuters data'!$Y$4:$Z$1048576,2,TRUE)</f>
        <v>20.329999999999998</v>
      </c>
    </row>
    <row r="1593" spans="1:8" x14ac:dyDescent="0.3">
      <c r="A1593" s="1">
        <f>+'Reuters data'!B1594</f>
        <v>42135</v>
      </c>
      <c r="B1593" s="3">
        <f t="shared" si="24"/>
        <v>5</v>
      </c>
      <c r="C1593">
        <f>+'Reuters data'!C1594</f>
        <v>33.799999999999997</v>
      </c>
      <c r="D1593">
        <f>+VLOOKUP(A1593,'Reuters data'!$E$3:$F$1048576,2,TRUE)/VLOOKUP(Train_Data!A1593,'Reuters data'!$M$3:$N$1048576,2)</f>
        <v>58.194369732831269</v>
      </c>
      <c r="E1593">
        <f>+VLOOKUP(A1593,'Reuters data'!$E$3:$G$1048576,3,TRUE)</f>
        <v>58.078715596330269</v>
      </c>
      <c r="F1593" s="2">
        <f>+VLOOKUP(A1593,'Reuters data'!$Q$4:$R$1048576,2,TRUE)</f>
        <v>58.35</v>
      </c>
      <c r="G1593">
        <f>+VLOOKUP(A1593,'Reuters data'!$U$4:$V$1048576,2,TRUE)</f>
        <v>7.62</v>
      </c>
      <c r="H1593">
        <f>+VLOOKUP(A1593,'Reuters data'!$Y$4:$Z$1048576,2,TRUE)</f>
        <v>21.1</v>
      </c>
    </row>
    <row r="1594" spans="1:8" x14ac:dyDescent="0.3">
      <c r="A1594" s="1">
        <f>+'Reuters data'!B1595</f>
        <v>42136</v>
      </c>
      <c r="B1594" s="3">
        <f t="shared" si="24"/>
        <v>5</v>
      </c>
      <c r="C1594">
        <f>+'Reuters data'!C1595</f>
        <v>34.14</v>
      </c>
      <c r="D1594">
        <f>+VLOOKUP(A1594,'Reuters data'!$E$3:$F$1048576,2,TRUE)/VLOOKUP(Train_Data!A1594,'Reuters data'!$M$3:$N$1048576,2)</f>
        <v>59.627218407205923</v>
      </c>
      <c r="E1594">
        <f>+VLOOKUP(A1594,'Reuters data'!$E$3:$G$1048576,3,TRUE)</f>
        <v>58.058440366972469</v>
      </c>
      <c r="F1594" s="2">
        <f>+VLOOKUP(A1594,'Reuters data'!$Q$4:$R$1048576,2,TRUE)</f>
        <v>57.7</v>
      </c>
      <c r="G1594">
        <f>+VLOOKUP(A1594,'Reuters data'!$U$4:$V$1048576,2,TRUE)</f>
        <v>7.59</v>
      </c>
      <c r="H1594">
        <f>+VLOOKUP(A1594,'Reuters data'!$Y$4:$Z$1048576,2,TRUE)</f>
        <v>20.9</v>
      </c>
    </row>
    <row r="1595" spans="1:8" x14ac:dyDescent="0.3">
      <c r="A1595" s="1">
        <f>+'Reuters data'!B1596</f>
        <v>42137</v>
      </c>
      <c r="B1595" s="3">
        <f t="shared" si="24"/>
        <v>5</v>
      </c>
      <c r="C1595">
        <f>+'Reuters data'!C1596</f>
        <v>34.46</v>
      </c>
      <c r="D1595">
        <f>+VLOOKUP(A1595,'Reuters data'!$E$3:$F$1048576,2,TRUE)/VLOOKUP(Train_Data!A1595,'Reuters data'!$M$3:$N$1048576,2)</f>
        <v>58.837516512549541</v>
      </c>
      <c r="E1595">
        <f>+VLOOKUP(A1595,'Reuters data'!$E$3:$G$1048576,3,TRUE)</f>
        <v>58.064128440366972</v>
      </c>
      <c r="F1595" s="2">
        <f>+VLOOKUP(A1595,'Reuters data'!$Q$4:$R$1048576,2,TRUE)</f>
        <v>57.75</v>
      </c>
      <c r="G1595">
        <f>+VLOOKUP(A1595,'Reuters data'!$U$4:$V$1048576,2,TRUE)</f>
        <v>7.64</v>
      </c>
      <c r="H1595">
        <f>+VLOOKUP(A1595,'Reuters data'!$Y$4:$Z$1048576,2,TRUE)</f>
        <v>20.7</v>
      </c>
    </row>
    <row r="1596" spans="1:8" x14ac:dyDescent="0.3">
      <c r="A1596" s="1">
        <f>+'Reuters data'!B1597</f>
        <v>42138</v>
      </c>
      <c r="B1596" s="3">
        <f t="shared" si="24"/>
        <v>5</v>
      </c>
      <c r="C1596">
        <f>+'Reuters data'!C1597</f>
        <v>34.81</v>
      </c>
      <c r="D1596">
        <f>+VLOOKUP(A1596,'Reuters data'!$E$3:$F$1048576,2,TRUE)/VLOOKUP(Train_Data!A1596,'Reuters data'!$M$3:$N$1048576,2)</f>
        <v>58.371318373071531</v>
      </c>
      <c r="E1596">
        <f>+VLOOKUP(A1596,'Reuters data'!$E$3:$G$1048576,3,TRUE)</f>
        <v>58.061834862385325</v>
      </c>
      <c r="F1596" s="2">
        <f>+VLOOKUP(A1596,'Reuters data'!$Q$4:$R$1048576,2,TRUE)</f>
        <v>57.38</v>
      </c>
      <c r="G1596">
        <f>+VLOOKUP(A1596,'Reuters data'!$U$4:$V$1048576,2,TRUE)</f>
        <v>7.55</v>
      </c>
      <c r="H1596">
        <f>+VLOOKUP(A1596,'Reuters data'!$Y$4:$Z$1048576,2,TRUE)</f>
        <v>20.73</v>
      </c>
    </row>
    <row r="1597" spans="1:8" x14ac:dyDescent="0.3">
      <c r="A1597" s="1">
        <f>+'Reuters data'!B1598</f>
        <v>42139</v>
      </c>
      <c r="B1597" s="3">
        <f t="shared" si="24"/>
        <v>5</v>
      </c>
      <c r="C1597">
        <f>+'Reuters data'!C1598</f>
        <v>35.15</v>
      </c>
      <c r="D1597">
        <f>+VLOOKUP(A1597,'Reuters data'!$E$3:$F$1048576,2,TRUE)/VLOOKUP(Train_Data!A1597,'Reuters data'!$M$3:$N$1048576,2)</f>
        <v>58.34424941053183</v>
      </c>
      <c r="E1597">
        <f>+VLOOKUP(A1597,'Reuters data'!$E$3:$G$1048576,3,TRUE)</f>
        <v>58.085412844036718</v>
      </c>
      <c r="F1597" s="2">
        <f>+VLOOKUP(A1597,'Reuters data'!$Q$4:$R$1048576,2,TRUE)</f>
        <v>57.53</v>
      </c>
      <c r="G1597">
        <f>+VLOOKUP(A1597,'Reuters data'!$U$4:$V$1048576,2,TRUE)</f>
        <v>7.59</v>
      </c>
      <c r="H1597">
        <f>+VLOOKUP(A1597,'Reuters data'!$Y$4:$Z$1048576,2,TRUE)</f>
        <v>20.399999999999999</v>
      </c>
    </row>
    <row r="1598" spans="1:8" x14ac:dyDescent="0.3">
      <c r="A1598" s="1">
        <f>+'Reuters data'!B1599</f>
        <v>42140</v>
      </c>
      <c r="B1598" s="3">
        <f t="shared" si="24"/>
        <v>5</v>
      </c>
      <c r="C1598">
        <f>+'Reuters data'!C1599</f>
        <v>35.53</v>
      </c>
      <c r="D1598">
        <f>+VLOOKUP(A1598,'Reuters data'!$E$3:$F$1048576,2,TRUE)/VLOOKUP(Train_Data!A1598,'Reuters data'!$M$3:$N$1048576,2)</f>
        <v>58.34424941053183</v>
      </c>
      <c r="E1598">
        <f>+VLOOKUP(A1598,'Reuters data'!$E$3:$G$1048576,3,TRUE)</f>
        <v>58.085412844036718</v>
      </c>
      <c r="F1598" s="2">
        <f>+VLOOKUP(A1598,'Reuters data'!$Q$4:$R$1048576,2,TRUE)</f>
        <v>57.53</v>
      </c>
      <c r="G1598">
        <f>+VLOOKUP(A1598,'Reuters data'!$U$4:$V$1048576,2,TRUE)</f>
        <v>7.59</v>
      </c>
      <c r="H1598">
        <f>+VLOOKUP(A1598,'Reuters data'!$Y$4:$Z$1048576,2,TRUE)</f>
        <v>20.399999999999999</v>
      </c>
    </row>
    <row r="1599" spans="1:8" x14ac:dyDescent="0.3">
      <c r="A1599" s="1">
        <f>+'Reuters data'!B1600</f>
        <v>42141</v>
      </c>
      <c r="B1599" s="3">
        <f t="shared" si="24"/>
        <v>5</v>
      </c>
      <c r="C1599">
        <f>+'Reuters data'!C1600</f>
        <v>35.94</v>
      </c>
      <c r="D1599">
        <f>+VLOOKUP(A1599,'Reuters data'!$E$3:$F$1048576,2,TRUE)/VLOOKUP(Train_Data!A1599,'Reuters data'!$M$3:$N$1048576,2)</f>
        <v>58.34424941053183</v>
      </c>
      <c r="E1599">
        <f>+VLOOKUP(A1599,'Reuters data'!$E$3:$G$1048576,3,TRUE)</f>
        <v>58.085412844036718</v>
      </c>
      <c r="F1599" s="2">
        <f>+VLOOKUP(A1599,'Reuters data'!$Q$4:$R$1048576,2,TRUE)</f>
        <v>57.53</v>
      </c>
      <c r="G1599">
        <f>+VLOOKUP(A1599,'Reuters data'!$U$4:$V$1048576,2,TRUE)</f>
        <v>7.59</v>
      </c>
      <c r="H1599">
        <f>+VLOOKUP(A1599,'Reuters data'!$Y$4:$Z$1048576,2,TRUE)</f>
        <v>20.399999999999999</v>
      </c>
    </row>
    <row r="1600" spans="1:8" x14ac:dyDescent="0.3">
      <c r="A1600" s="1">
        <f>+'Reuters data'!B1601</f>
        <v>42142</v>
      </c>
      <c r="B1600" s="3">
        <f t="shared" si="24"/>
        <v>5</v>
      </c>
      <c r="C1600">
        <f>+'Reuters data'!C1601</f>
        <v>36.270000000000003</v>
      </c>
      <c r="D1600">
        <f>+VLOOKUP(A1600,'Reuters data'!$E$3:$F$1048576,2,TRUE)/VLOOKUP(Train_Data!A1600,'Reuters data'!$M$3:$N$1048576,2)</f>
        <v>58.57344882446526</v>
      </c>
      <c r="E1600">
        <f>+VLOOKUP(A1600,'Reuters data'!$E$3:$G$1048576,3,TRUE)</f>
        <v>58.10917431192663</v>
      </c>
      <c r="F1600" s="2">
        <f>+VLOOKUP(A1600,'Reuters data'!$Q$4:$R$1048576,2,TRUE)</f>
        <v>57.2</v>
      </c>
      <c r="G1600">
        <f>+VLOOKUP(A1600,'Reuters data'!$U$4:$V$1048576,2,TRUE)</f>
        <v>7.6</v>
      </c>
      <c r="H1600">
        <f>+VLOOKUP(A1600,'Reuters data'!$Y$4:$Z$1048576,2,TRUE)</f>
        <v>20.7</v>
      </c>
    </row>
    <row r="1601" spans="1:8" x14ac:dyDescent="0.3">
      <c r="A1601" s="1">
        <f>+'Reuters data'!B1602</f>
        <v>42143</v>
      </c>
      <c r="B1601" s="3">
        <f t="shared" si="24"/>
        <v>5</v>
      </c>
      <c r="C1601">
        <f>+'Reuters data'!C1602</f>
        <v>36.549999999999997</v>
      </c>
      <c r="D1601">
        <f>+VLOOKUP(A1601,'Reuters data'!$E$3:$F$1048576,2,TRUE)/VLOOKUP(Train_Data!A1601,'Reuters data'!$M$3:$N$1048576,2)</f>
        <v>57.43249304745671</v>
      </c>
      <c r="E1601">
        <f>+VLOOKUP(A1601,'Reuters data'!$E$3:$G$1048576,3,TRUE)</f>
        <v>58.129082568807362</v>
      </c>
      <c r="F1601" s="2">
        <f>+VLOOKUP(A1601,'Reuters data'!$Q$4:$R$1048576,2,TRUE)</f>
        <v>56.7</v>
      </c>
      <c r="G1601">
        <f>+VLOOKUP(A1601,'Reuters data'!$U$4:$V$1048576,2,TRUE)</f>
        <v>7.37</v>
      </c>
      <c r="H1601">
        <f>+VLOOKUP(A1601,'Reuters data'!$Y$4:$Z$1048576,2,TRUE)</f>
        <v>20.55</v>
      </c>
    </row>
    <row r="1602" spans="1:8" x14ac:dyDescent="0.3">
      <c r="A1602" s="1">
        <f>+'Reuters data'!B1603</f>
        <v>42144</v>
      </c>
      <c r="B1602" s="3">
        <f t="shared" si="24"/>
        <v>5</v>
      </c>
      <c r="C1602">
        <f>+'Reuters data'!C1603</f>
        <v>36.799999999999997</v>
      </c>
      <c r="D1602">
        <f>+VLOOKUP(A1602,'Reuters data'!$E$3:$F$1048576,2,TRUE)/VLOOKUP(Train_Data!A1602,'Reuters data'!$M$3:$N$1048576,2)</f>
        <v>58.633125957983957</v>
      </c>
      <c r="E1602">
        <f>+VLOOKUP(A1602,'Reuters data'!$E$3:$G$1048576,3,TRUE)</f>
        <v>58.165504587155986</v>
      </c>
      <c r="F1602" s="2">
        <f>+VLOOKUP(A1602,'Reuters data'!$Q$4:$R$1048576,2,TRUE)</f>
        <v>56.7</v>
      </c>
      <c r="G1602">
        <f>+VLOOKUP(A1602,'Reuters data'!$U$4:$V$1048576,2,TRUE)</f>
        <v>7.35</v>
      </c>
      <c r="H1602">
        <f>+VLOOKUP(A1602,'Reuters data'!$Y$4:$Z$1048576,2,TRUE)</f>
        <v>20.53</v>
      </c>
    </row>
    <row r="1603" spans="1:8" x14ac:dyDescent="0.3">
      <c r="A1603" s="1">
        <f>+'Reuters data'!B1604</f>
        <v>42145</v>
      </c>
      <c r="B1603" s="3">
        <f t="shared" si="24"/>
        <v>5</v>
      </c>
      <c r="C1603">
        <f>+'Reuters data'!C1604</f>
        <v>37.049999999999997</v>
      </c>
      <c r="D1603">
        <f>+VLOOKUP(A1603,'Reuters data'!$E$3:$F$1048576,2,TRUE)/VLOOKUP(Train_Data!A1603,'Reuters data'!$M$3:$N$1048576,2)</f>
        <v>59.881209503239745</v>
      </c>
      <c r="E1603">
        <f>+VLOOKUP(A1603,'Reuters data'!$E$3:$G$1048576,3,TRUE)</f>
        <v>58.226788990825717</v>
      </c>
      <c r="F1603" s="2">
        <f>+VLOOKUP(A1603,'Reuters data'!$Q$4:$R$1048576,2,TRUE)</f>
        <v>56.3</v>
      </c>
      <c r="G1603">
        <f>+VLOOKUP(A1603,'Reuters data'!$U$4:$V$1048576,2,TRUE)</f>
        <v>7.3</v>
      </c>
      <c r="H1603">
        <f>+VLOOKUP(A1603,'Reuters data'!$Y$4:$Z$1048576,2,TRUE)</f>
        <v>20.53</v>
      </c>
    </row>
    <row r="1604" spans="1:8" x14ac:dyDescent="0.3">
      <c r="A1604" s="1">
        <f>+'Reuters data'!B1605</f>
        <v>42146</v>
      </c>
      <c r="B1604" s="3">
        <f t="shared" ref="B1604:B1667" si="25">+MONTH(A1604)</f>
        <v>5</v>
      </c>
      <c r="C1604">
        <f>+'Reuters data'!C1605</f>
        <v>37.369999999999997</v>
      </c>
      <c r="D1604">
        <f>+VLOOKUP(A1604,'Reuters data'!$E$3:$F$1048576,2,TRUE)/VLOOKUP(Train_Data!A1604,'Reuters data'!$M$3:$N$1048576,2)</f>
        <v>59.346345891965512</v>
      </c>
      <c r="E1604">
        <f>+VLOOKUP(A1604,'Reuters data'!$E$3:$G$1048576,3,TRUE)</f>
        <v>58.265229357798191</v>
      </c>
      <c r="F1604" s="2">
        <f>+VLOOKUP(A1604,'Reuters data'!$Q$4:$R$1048576,2,TRUE)</f>
        <v>56.75</v>
      </c>
      <c r="G1604">
        <f>+VLOOKUP(A1604,'Reuters data'!$U$4:$V$1048576,2,TRUE)</f>
        <v>7.3</v>
      </c>
      <c r="H1604">
        <f>+VLOOKUP(A1604,'Reuters data'!$Y$4:$Z$1048576,2,TRUE)</f>
        <v>20.45</v>
      </c>
    </row>
    <row r="1605" spans="1:8" x14ac:dyDescent="0.3">
      <c r="A1605" s="1">
        <f>+'Reuters data'!B1606</f>
        <v>42147</v>
      </c>
      <c r="B1605" s="3">
        <f t="shared" si="25"/>
        <v>5</v>
      </c>
      <c r="C1605">
        <f>+'Reuters data'!C1606</f>
        <v>37.770000000000003</v>
      </c>
      <c r="D1605">
        <f>+VLOOKUP(A1605,'Reuters data'!$E$3:$F$1048576,2,TRUE)/VLOOKUP(Train_Data!A1605,'Reuters data'!$M$3:$N$1048576,2)</f>
        <v>59.346345891965512</v>
      </c>
      <c r="E1605">
        <f>+VLOOKUP(A1605,'Reuters data'!$E$3:$G$1048576,3,TRUE)</f>
        <v>58.265229357798191</v>
      </c>
      <c r="F1605" s="2">
        <f>+VLOOKUP(A1605,'Reuters data'!$Q$4:$R$1048576,2,TRUE)</f>
        <v>56.75</v>
      </c>
      <c r="G1605">
        <f>+VLOOKUP(A1605,'Reuters data'!$U$4:$V$1048576,2,TRUE)</f>
        <v>7.3</v>
      </c>
      <c r="H1605">
        <f>+VLOOKUP(A1605,'Reuters data'!$Y$4:$Z$1048576,2,TRUE)</f>
        <v>20.45</v>
      </c>
    </row>
    <row r="1606" spans="1:8" x14ac:dyDescent="0.3">
      <c r="A1606" s="1">
        <f>+'Reuters data'!B1607</f>
        <v>42148</v>
      </c>
      <c r="B1606" s="3">
        <f t="shared" si="25"/>
        <v>5</v>
      </c>
      <c r="C1606">
        <f>+'Reuters data'!C1607</f>
        <v>38.17</v>
      </c>
      <c r="D1606">
        <f>+VLOOKUP(A1606,'Reuters data'!$E$3:$F$1048576,2,TRUE)/VLOOKUP(Train_Data!A1606,'Reuters data'!$M$3:$N$1048576,2)</f>
        <v>59.346345891965512</v>
      </c>
      <c r="E1606">
        <f>+VLOOKUP(A1606,'Reuters data'!$E$3:$G$1048576,3,TRUE)</f>
        <v>58.265229357798191</v>
      </c>
      <c r="F1606" s="2">
        <f>+VLOOKUP(A1606,'Reuters data'!$Q$4:$R$1048576,2,TRUE)</f>
        <v>56.75</v>
      </c>
      <c r="G1606">
        <f>+VLOOKUP(A1606,'Reuters data'!$U$4:$V$1048576,2,TRUE)</f>
        <v>7.3</v>
      </c>
      <c r="H1606">
        <f>+VLOOKUP(A1606,'Reuters data'!$Y$4:$Z$1048576,2,TRUE)</f>
        <v>20.45</v>
      </c>
    </row>
    <row r="1607" spans="1:8" x14ac:dyDescent="0.3">
      <c r="A1607" s="1">
        <f>+'Reuters data'!B1608</f>
        <v>42149</v>
      </c>
      <c r="B1607" s="3">
        <f t="shared" si="25"/>
        <v>5</v>
      </c>
      <c r="C1607">
        <f>+'Reuters data'!C1608</f>
        <v>38.49</v>
      </c>
      <c r="D1607">
        <f>+VLOOKUP(A1607,'Reuters data'!$E$3:$F$1048576,2,TRUE)/VLOOKUP(Train_Data!A1607,'Reuters data'!$M$3:$N$1048576,2)</f>
        <v>59.699316628701595</v>
      </c>
      <c r="E1607">
        <f>+VLOOKUP(A1607,'Reuters data'!$E$3:$G$1048576,3,TRUE)</f>
        <v>58.322568807339472</v>
      </c>
      <c r="F1607" s="2">
        <f>+VLOOKUP(A1607,'Reuters data'!$Q$4:$R$1048576,2,TRUE)</f>
        <v>57.09</v>
      </c>
      <c r="G1607">
        <f>+VLOOKUP(A1607,'Reuters data'!$U$4:$V$1048576,2,TRUE)</f>
        <v>7.36</v>
      </c>
      <c r="H1607">
        <f>+VLOOKUP(A1607,'Reuters data'!$Y$4:$Z$1048576,2,TRUE)</f>
        <v>20.55</v>
      </c>
    </row>
    <row r="1608" spans="1:8" x14ac:dyDescent="0.3">
      <c r="A1608" s="1">
        <f>+'Reuters data'!B1609</f>
        <v>42150</v>
      </c>
      <c r="B1608" s="3">
        <f t="shared" si="25"/>
        <v>5</v>
      </c>
      <c r="C1608">
        <f>+'Reuters data'!C1609</f>
        <v>38.79</v>
      </c>
      <c r="D1608">
        <f>+VLOOKUP(A1608,'Reuters data'!$E$3:$F$1048576,2,TRUE)/VLOOKUP(Train_Data!A1608,'Reuters data'!$M$3:$N$1048576,2)</f>
        <v>58.603881173549162</v>
      </c>
      <c r="E1608">
        <f>+VLOOKUP(A1608,'Reuters data'!$E$3:$G$1048576,3,TRUE)</f>
        <v>58.344036697247731</v>
      </c>
      <c r="F1608" s="2">
        <f>+VLOOKUP(A1608,'Reuters data'!$Q$4:$R$1048576,2,TRUE)</f>
        <v>57</v>
      </c>
      <c r="G1608">
        <f>+VLOOKUP(A1608,'Reuters data'!$U$4:$V$1048576,2,TRUE)</f>
        <v>7.22</v>
      </c>
      <c r="H1608">
        <f>+VLOOKUP(A1608,'Reuters data'!$Y$4:$Z$1048576,2,TRUE)</f>
        <v>20.55</v>
      </c>
    </row>
    <row r="1609" spans="1:8" x14ac:dyDescent="0.3">
      <c r="A1609" s="1">
        <f>+'Reuters data'!B1610</f>
        <v>42151</v>
      </c>
      <c r="B1609" s="3">
        <f t="shared" si="25"/>
        <v>5</v>
      </c>
      <c r="C1609">
        <f>+'Reuters data'!C1610</f>
        <v>39.07</v>
      </c>
      <c r="D1609">
        <f>+VLOOKUP(A1609,'Reuters data'!$E$3:$F$1048576,2,TRUE)/VLOOKUP(Train_Data!A1609,'Reuters data'!$M$3:$N$1048576,2)</f>
        <v>56.920113730166008</v>
      </c>
      <c r="E1609">
        <f>+VLOOKUP(A1609,'Reuters data'!$E$3:$G$1048576,3,TRUE)</f>
        <v>58.361926605504614</v>
      </c>
      <c r="F1609" s="2">
        <f>+VLOOKUP(A1609,'Reuters data'!$Q$4:$R$1048576,2,TRUE)</f>
        <v>57.3</v>
      </c>
      <c r="G1609">
        <f>+VLOOKUP(A1609,'Reuters data'!$U$4:$V$1048576,2,TRUE)</f>
        <v>7.17</v>
      </c>
      <c r="H1609">
        <f>+VLOOKUP(A1609,'Reuters data'!$Y$4:$Z$1048576,2,TRUE)</f>
        <v>20.7</v>
      </c>
    </row>
    <row r="1610" spans="1:8" x14ac:dyDescent="0.3">
      <c r="A1610" s="1">
        <f>+'Reuters data'!B1611</f>
        <v>42152</v>
      </c>
      <c r="B1610" s="3">
        <f t="shared" si="25"/>
        <v>5</v>
      </c>
      <c r="C1610">
        <f>+'Reuters data'!C1611</f>
        <v>39.35</v>
      </c>
      <c r="D1610">
        <f>+VLOOKUP(A1610,'Reuters data'!$E$3:$F$1048576,2,TRUE)/VLOOKUP(Train_Data!A1610,'Reuters data'!$M$3:$N$1048576,2)</f>
        <v>57.171569523113462</v>
      </c>
      <c r="E1610">
        <f>+VLOOKUP(A1610,'Reuters data'!$E$3:$G$1048576,3,TRUE)</f>
        <v>58.370091743119289</v>
      </c>
      <c r="F1610" s="2">
        <f>+VLOOKUP(A1610,'Reuters data'!$Q$4:$R$1048576,2,TRUE)</f>
        <v>57.4</v>
      </c>
      <c r="G1610">
        <f>+VLOOKUP(A1610,'Reuters data'!$U$4:$V$1048576,2,TRUE)</f>
        <v>7.18</v>
      </c>
      <c r="H1610">
        <f>+VLOOKUP(A1610,'Reuters data'!$Y$4:$Z$1048576,2,TRUE)</f>
        <v>20.65</v>
      </c>
    </row>
    <row r="1611" spans="1:8" x14ac:dyDescent="0.3">
      <c r="A1611" s="1">
        <f>+'Reuters data'!B1612</f>
        <v>42153</v>
      </c>
      <c r="B1611" s="3">
        <f t="shared" si="25"/>
        <v>5</v>
      </c>
      <c r="C1611">
        <f>+'Reuters data'!C1612</f>
        <v>39.659999999999997</v>
      </c>
      <c r="D1611">
        <f>+VLOOKUP(A1611,'Reuters data'!$E$3:$F$1048576,2,TRUE)/VLOOKUP(Train_Data!A1611,'Reuters data'!$M$3:$N$1048576,2)</f>
        <v>59.670519705106038</v>
      </c>
      <c r="E1611">
        <f>+VLOOKUP(A1611,'Reuters data'!$E$3:$G$1048576,3,TRUE)</f>
        <v>58.418899082568842</v>
      </c>
      <c r="F1611" s="2">
        <f>+VLOOKUP(A1611,'Reuters data'!$Q$4:$R$1048576,2,TRUE)</f>
        <v>57.85</v>
      </c>
      <c r="G1611">
        <f>+VLOOKUP(A1611,'Reuters data'!$U$4:$V$1048576,2,TRUE)</f>
        <v>7.32</v>
      </c>
      <c r="H1611">
        <f>+VLOOKUP(A1611,'Reuters data'!$Y$4:$Z$1048576,2,TRUE)</f>
        <v>20.6</v>
      </c>
    </row>
    <row r="1612" spans="1:8" x14ac:dyDescent="0.3">
      <c r="A1612" s="1">
        <f>+'Reuters data'!B1613</f>
        <v>42154</v>
      </c>
      <c r="B1612" s="3">
        <f t="shared" si="25"/>
        <v>5</v>
      </c>
      <c r="C1612">
        <f>+'Reuters data'!C1613</f>
        <v>40.06</v>
      </c>
      <c r="D1612">
        <f>+VLOOKUP(A1612,'Reuters data'!$E$3:$F$1048576,2,TRUE)/VLOOKUP(Train_Data!A1612,'Reuters data'!$M$3:$N$1048576,2)</f>
        <v>59.670519705106038</v>
      </c>
      <c r="E1612">
        <f>+VLOOKUP(A1612,'Reuters data'!$E$3:$G$1048576,3,TRUE)</f>
        <v>58.418899082568842</v>
      </c>
      <c r="F1612" s="2">
        <f>+VLOOKUP(A1612,'Reuters data'!$Q$4:$R$1048576,2,TRUE)</f>
        <v>57.85</v>
      </c>
      <c r="G1612">
        <f>+VLOOKUP(A1612,'Reuters data'!$U$4:$V$1048576,2,TRUE)</f>
        <v>7.32</v>
      </c>
      <c r="H1612">
        <f>+VLOOKUP(A1612,'Reuters data'!$Y$4:$Z$1048576,2,TRUE)</f>
        <v>20.6</v>
      </c>
    </row>
    <row r="1613" spans="1:8" x14ac:dyDescent="0.3">
      <c r="A1613" s="1">
        <f>+'Reuters data'!B1614</f>
        <v>42155</v>
      </c>
      <c r="B1613" s="3">
        <f t="shared" si="25"/>
        <v>5</v>
      </c>
      <c r="C1613">
        <f>+'Reuters data'!C1614</f>
        <v>40.47</v>
      </c>
      <c r="D1613">
        <f>+VLOOKUP(A1613,'Reuters data'!$E$3:$F$1048576,2,TRUE)/VLOOKUP(Train_Data!A1613,'Reuters data'!$M$3:$N$1048576,2)</f>
        <v>59.670519705106038</v>
      </c>
      <c r="E1613">
        <f>+VLOOKUP(A1613,'Reuters data'!$E$3:$G$1048576,3,TRUE)</f>
        <v>58.418899082568842</v>
      </c>
      <c r="F1613" s="2">
        <f>+VLOOKUP(A1613,'Reuters data'!$Q$4:$R$1048576,2,TRUE)</f>
        <v>57.85</v>
      </c>
      <c r="G1613">
        <f>+VLOOKUP(A1613,'Reuters data'!$U$4:$V$1048576,2,TRUE)</f>
        <v>7.32</v>
      </c>
      <c r="H1613">
        <f>+VLOOKUP(A1613,'Reuters data'!$Y$4:$Z$1048576,2,TRUE)</f>
        <v>20.6</v>
      </c>
    </row>
    <row r="1614" spans="1:8" x14ac:dyDescent="0.3">
      <c r="A1614" s="1">
        <f>+'Reuters data'!B1615</f>
        <v>42156</v>
      </c>
      <c r="B1614" s="3">
        <f t="shared" si="25"/>
        <v>6</v>
      </c>
      <c r="C1614">
        <f>+'Reuters data'!C1615</f>
        <v>40.76</v>
      </c>
      <c r="D1614">
        <f>+VLOOKUP(A1614,'Reuters data'!$E$3:$F$1048576,2,TRUE)/VLOOKUP(Train_Data!A1614,'Reuters data'!$M$3:$N$1048576,2)</f>
        <v>59.386727688787182</v>
      </c>
      <c r="E1614">
        <f>+VLOOKUP(A1614,'Reuters data'!$E$3:$G$1048576,3,TRUE)</f>
        <v>58.468715596330298</v>
      </c>
      <c r="F1614" s="2">
        <f>+VLOOKUP(A1614,'Reuters data'!$Q$4:$R$1048576,2,TRUE)</f>
        <v>57.25</v>
      </c>
      <c r="G1614">
        <f>+VLOOKUP(A1614,'Reuters data'!$U$4:$V$1048576,2,TRUE)</f>
        <v>7.24</v>
      </c>
      <c r="H1614">
        <f>+VLOOKUP(A1614,'Reuters data'!$Y$4:$Z$1048576,2,TRUE)</f>
        <v>20.53</v>
      </c>
    </row>
    <row r="1615" spans="1:8" x14ac:dyDescent="0.3">
      <c r="A1615" s="1">
        <f>+'Reuters data'!B1616</f>
        <v>42157</v>
      </c>
      <c r="B1615" s="3">
        <f t="shared" si="25"/>
        <v>6</v>
      </c>
      <c r="C1615">
        <f>+'Reuters data'!C1616</f>
        <v>41.08</v>
      </c>
      <c r="D1615">
        <f>+VLOOKUP(A1615,'Reuters data'!$E$3:$F$1048576,2,TRUE)/VLOOKUP(Train_Data!A1615,'Reuters data'!$M$3:$N$1048576,2)</f>
        <v>58.724892395982778</v>
      </c>
      <c r="E1615">
        <f>+VLOOKUP(A1615,'Reuters data'!$E$3:$G$1048576,3,TRUE)</f>
        <v>58.538532110091765</v>
      </c>
      <c r="F1615" s="2">
        <f>+VLOOKUP(A1615,'Reuters data'!$Q$4:$R$1048576,2,TRUE)</f>
        <v>57.2</v>
      </c>
      <c r="G1615">
        <f>+VLOOKUP(A1615,'Reuters data'!$U$4:$V$1048576,2,TRUE)</f>
        <v>7.44</v>
      </c>
      <c r="H1615">
        <f>+VLOOKUP(A1615,'Reuters data'!$Y$4:$Z$1048576,2,TRUE)</f>
        <v>20.350000000000001</v>
      </c>
    </row>
    <row r="1616" spans="1:8" x14ac:dyDescent="0.3">
      <c r="A1616" s="1">
        <f>+'Reuters data'!B1617</f>
        <v>42158</v>
      </c>
      <c r="B1616" s="3">
        <f t="shared" si="25"/>
        <v>6</v>
      </c>
      <c r="C1616">
        <f>+'Reuters data'!C1617</f>
        <v>41.4</v>
      </c>
      <c r="D1616">
        <f>+VLOOKUP(A1616,'Reuters data'!$E$3:$F$1048576,2,TRUE)/VLOOKUP(Train_Data!A1616,'Reuters data'!$M$3:$N$1048576,2)</f>
        <v>56.590384956537164</v>
      </c>
      <c r="E1616">
        <f>+VLOOKUP(A1616,'Reuters data'!$E$3:$G$1048576,3,TRUE)</f>
        <v>58.592660550458746</v>
      </c>
      <c r="F1616" s="2">
        <f>+VLOOKUP(A1616,'Reuters data'!$Q$4:$R$1048576,2,TRUE)</f>
        <v>57.3</v>
      </c>
      <c r="G1616">
        <f>+VLOOKUP(A1616,'Reuters data'!$U$4:$V$1048576,2,TRUE)</f>
        <v>7.48</v>
      </c>
      <c r="H1616">
        <f>+VLOOKUP(A1616,'Reuters data'!$Y$4:$Z$1048576,2,TRUE)</f>
        <v>20.28</v>
      </c>
    </row>
    <row r="1617" spans="1:8" x14ac:dyDescent="0.3">
      <c r="A1617" s="1">
        <f>+'Reuters data'!B1618</f>
        <v>42159</v>
      </c>
      <c r="B1617" s="3">
        <f t="shared" si="25"/>
        <v>6</v>
      </c>
      <c r="C1617">
        <f>+'Reuters data'!C1618</f>
        <v>41.74</v>
      </c>
      <c r="D1617">
        <f>+VLOOKUP(A1617,'Reuters data'!$E$3:$F$1048576,2,TRUE)/VLOOKUP(Train_Data!A1617,'Reuters data'!$M$3:$N$1048576,2)</f>
        <v>55.201566254338353</v>
      </c>
      <c r="E1617">
        <f>+VLOOKUP(A1617,'Reuters data'!$E$3:$G$1048576,3,TRUE)</f>
        <v>58.635779816513789</v>
      </c>
      <c r="F1617" s="2">
        <f>+VLOOKUP(A1617,'Reuters data'!$Q$4:$R$1048576,2,TRUE)</f>
        <v>56.7</v>
      </c>
      <c r="G1617">
        <f>+VLOOKUP(A1617,'Reuters data'!$U$4:$V$1048576,2,TRUE)</f>
        <v>7.39</v>
      </c>
      <c r="H1617">
        <f>+VLOOKUP(A1617,'Reuters data'!$Y$4:$Z$1048576,2,TRUE)</f>
        <v>20.25</v>
      </c>
    </row>
    <row r="1618" spans="1:8" x14ac:dyDescent="0.3">
      <c r="A1618" s="1">
        <f>+'Reuters data'!B1619</f>
        <v>42160</v>
      </c>
      <c r="B1618" s="3">
        <f t="shared" si="25"/>
        <v>6</v>
      </c>
      <c r="C1618">
        <f>+'Reuters data'!C1619</f>
        <v>42.08</v>
      </c>
      <c r="D1618">
        <f>+VLOOKUP(A1618,'Reuters data'!$E$3:$F$1048576,2,TRUE)/VLOOKUP(Train_Data!A1618,'Reuters data'!$M$3:$N$1048576,2)</f>
        <v>56.979569795697962</v>
      </c>
      <c r="E1618">
        <f>+VLOOKUP(A1618,'Reuters data'!$E$3:$G$1048576,3,TRUE)</f>
        <v>58.698990825688114</v>
      </c>
      <c r="F1618" s="2">
        <f>+VLOOKUP(A1618,'Reuters data'!$Q$4:$R$1048576,2,TRUE)</f>
        <v>56.85</v>
      </c>
      <c r="G1618">
        <f>+VLOOKUP(A1618,'Reuters data'!$U$4:$V$1048576,2,TRUE)</f>
        <v>7.4</v>
      </c>
      <c r="H1618">
        <f>+VLOOKUP(A1618,'Reuters data'!$Y$4:$Z$1048576,2,TRUE)</f>
        <v>20.3</v>
      </c>
    </row>
    <row r="1619" spans="1:8" x14ac:dyDescent="0.3">
      <c r="A1619" s="1">
        <f>+'Reuters data'!B1620</f>
        <v>42161</v>
      </c>
      <c r="B1619" s="3">
        <f t="shared" si="25"/>
        <v>6</v>
      </c>
      <c r="C1619">
        <f>+'Reuters data'!C1620</f>
        <v>42.48</v>
      </c>
      <c r="D1619">
        <f>+VLOOKUP(A1619,'Reuters data'!$E$3:$F$1048576,2,TRUE)/VLOOKUP(Train_Data!A1619,'Reuters data'!$M$3:$N$1048576,2)</f>
        <v>56.979569795697962</v>
      </c>
      <c r="E1619">
        <f>+VLOOKUP(A1619,'Reuters data'!$E$3:$G$1048576,3,TRUE)</f>
        <v>58.698990825688114</v>
      </c>
      <c r="F1619" s="2">
        <f>+VLOOKUP(A1619,'Reuters data'!$Q$4:$R$1048576,2,TRUE)</f>
        <v>56.85</v>
      </c>
      <c r="G1619">
        <f>+VLOOKUP(A1619,'Reuters data'!$U$4:$V$1048576,2,TRUE)</f>
        <v>7.4</v>
      </c>
      <c r="H1619">
        <f>+VLOOKUP(A1619,'Reuters data'!$Y$4:$Z$1048576,2,TRUE)</f>
        <v>20.3</v>
      </c>
    </row>
    <row r="1620" spans="1:8" x14ac:dyDescent="0.3">
      <c r="A1620" s="1">
        <f>+'Reuters data'!B1621</f>
        <v>42162</v>
      </c>
      <c r="B1620" s="3">
        <f t="shared" si="25"/>
        <v>6</v>
      </c>
      <c r="C1620">
        <f>+'Reuters data'!C1621</f>
        <v>42.88</v>
      </c>
      <c r="D1620">
        <f>+VLOOKUP(A1620,'Reuters data'!$E$3:$F$1048576,2,TRUE)/VLOOKUP(Train_Data!A1620,'Reuters data'!$M$3:$N$1048576,2)</f>
        <v>56.979569795697962</v>
      </c>
      <c r="E1620">
        <f>+VLOOKUP(A1620,'Reuters data'!$E$3:$G$1048576,3,TRUE)</f>
        <v>58.698990825688114</v>
      </c>
      <c r="F1620" s="2">
        <f>+VLOOKUP(A1620,'Reuters data'!$Q$4:$R$1048576,2,TRUE)</f>
        <v>56.85</v>
      </c>
      <c r="G1620">
        <f>+VLOOKUP(A1620,'Reuters data'!$U$4:$V$1048576,2,TRUE)</f>
        <v>7.4</v>
      </c>
      <c r="H1620">
        <f>+VLOOKUP(A1620,'Reuters data'!$Y$4:$Z$1048576,2,TRUE)</f>
        <v>20.3</v>
      </c>
    </row>
    <row r="1621" spans="1:8" x14ac:dyDescent="0.3">
      <c r="A1621" s="1">
        <f>+'Reuters data'!B1622</f>
        <v>42163</v>
      </c>
      <c r="B1621" s="3">
        <f t="shared" si="25"/>
        <v>6</v>
      </c>
      <c r="C1621">
        <f>+'Reuters data'!C1622</f>
        <v>43.2</v>
      </c>
      <c r="D1621">
        <f>+VLOOKUP(A1621,'Reuters data'!$E$3:$F$1048576,2,TRUE)/VLOOKUP(Train_Data!A1621,'Reuters data'!$M$3:$N$1048576,2)</f>
        <v>55.522097245593834</v>
      </c>
      <c r="E1621">
        <f>+VLOOKUP(A1621,'Reuters data'!$E$3:$G$1048576,3,TRUE)</f>
        <v>58.786880733944983</v>
      </c>
      <c r="F1621" s="2">
        <f>+VLOOKUP(A1621,'Reuters data'!$Q$4:$R$1048576,2,TRUE)</f>
        <v>56.45</v>
      </c>
      <c r="G1621">
        <f>+VLOOKUP(A1621,'Reuters data'!$U$4:$V$1048576,2,TRUE)</f>
        <v>7.44</v>
      </c>
      <c r="H1621">
        <f>+VLOOKUP(A1621,'Reuters data'!$Y$4:$Z$1048576,2,TRUE)</f>
        <v>20.8</v>
      </c>
    </row>
    <row r="1622" spans="1:8" x14ac:dyDescent="0.3">
      <c r="A1622" s="1">
        <f>+'Reuters data'!B1623</f>
        <v>42164</v>
      </c>
      <c r="B1622" s="3">
        <f t="shared" si="25"/>
        <v>6</v>
      </c>
      <c r="C1622">
        <f>+'Reuters data'!C1623</f>
        <v>43.49</v>
      </c>
      <c r="D1622">
        <f>+VLOOKUP(A1622,'Reuters data'!$E$3:$F$1048576,2,TRUE)/VLOOKUP(Train_Data!A1622,'Reuters data'!$M$3:$N$1048576,2)</f>
        <v>57.502437295045638</v>
      </c>
      <c r="E1622">
        <f>+VLOOKUP(A1622,'Reuters data'!$E$3:$G$1048576,3,TRUE)</f>
        <v>58.913302752293603</v>
      </c>
      <c r="F1622" s="2">
        <f>+VLOOKUP(A1622,'Reuters data'!$Q$4:$R$1048576,2,TRUE)</f>
        <v>57.03</v>
      </c>
      <c r="G1622">
        <f>+VLOOKUP(A1622,'Reuters data'!$U$4:$V$1048576,2,TRUE)</f>
        <v>7.56</v>
      </c>
      <c r="H1622">
        <f>+VLOOKUP(A1622,'Reuters data'!$Y$4:$Z$1048576,2,TRUE)</f>
        <v>20.65</v>
      </c>
    </row>
    <row r="1623" spans="1:8" x14ac:dyDescent="0.3">
      <c r="A1623" s="1">
        <f>+'Reuters data'!B1624</f>
        <v>42165</v>
      </c>
      <c r="B1623" s="3">
        <f t="shared" si="25"/>
        <v>6</v>
      </c>
      <c r="C1623">
        <f>+'Reuters data'!C1624</f>
        <v>43.8</v>
      </c>
      <c r="D1623">
        <f>+VLOOKUP(A1623,'Reuters data'!$E$3:$F$1048576,2,TRUE)/VLOOKUP(Train_Data!A1623,'Reuters data'!$M$3:$N$1048576,2)</f>
        <v>58.018368067820553</v>
      </c>
      <c r="E1623">
        <f>+VLOOKUP(A1623,'Reuters data'!$E$3:$G$1048576,3,TRUE)</f>
        <v>59.046788990825718</v>
      </c>
      <c r="F1623" s="2">
        <f>+VLOOKUP(A1623,'Reuters data'!$Q$4:$R$1048576,2,TRUE)</f>
        <v>57</v>
      </c>
      <c r="G1623">
        <f>+VLOOKUP(A1623,'Reuters data'!$U$4:$V$1048576,2,TRUE)</f>
        <v>7.58</v>
      </c>
      <c r="H1623">
        <f>+VLOOKUP(A1623,'Reuters data'!$Y$4:$Z$1048576,2,TRUE)</f>
        <v>20.68</v>
      </c>
    </row>
    <row r="1624" spans="1:8" x14ac:dyDescent="0.3">
      <c r="A1624" s="1">
        <f>+'Reuters data'!B1625</f>
        <v>42166</v>
      </c>
      <c r="B1624" s="3">
        <f t="shared" si="25"/>
        <v>6</v>
      </c>
      <c r="C1624">
        <f>+'Reuters data'!C1625</f>
        <v>44.12</v>
      </c>
      <c r="D1624">
        <f>+VLOOKUP(A1624,'Reuters data'!$E$3:$F$1048576,2,TRUE)/VLOOKUP(Train_Data!A1624,'Reuters data'!$M$3:$N$1048576,2)</f>
        <v>57.839566491960561</v>
      </c>
      <c r="E1624">
        <f>+VLOOKUP(A1624,'Reuters data'!$E$3:$G$1048576,3,TRUE)</f>
        <v>59.176605504587179</v>
      </c>
      <c r="F1624" s="2">
        <f>+VLOOKUP(A1624,'Reuters data'!$Q$4:$R$1048576,2,TRUE)</f>
        <v>57.4</v>
      </c>
      <c r="G1624">
        <f>+VLOOKUP(A1624,'Reuters data'!$U$4:$V$1048576,2,TRUE)</f>
        <v>7.5</v>
      </c>
      <c r="H1624">
        <f>+VLOOKUP(A1624,'Reuters data'!$Y$4:$Z$1048576,2,TRUE)</f>
        <v>20.25</v>
      </c>
    </row>
    <row r="1625" spans="1:8" x14ac:dyDescent="0.3">
      <c r="A1625" s="1">
        <f>+'Reuters data'!B1626</f>
        <v>42167</v>
      </c>
      <c r="B1625" s="3">
        <f t="shared" si="25"/>
        <v>6</v>
      </c>
      <c r="C1625">
        <f>+'Reuters data'!C1626</f>
        <v>44.46</v>
      </c>
      <c r="D1625">
        <f>+VLOOKUP(A1625,'Reuters data'!$E$3:$F$1048576,2,TRUE)/VLOOKUP(Train_Data!A1625,'Reuters data'!$M$3:$N$1048576,2)</f>
        <v>56.682641107561231</v>
      </c>
      <c r="E1625">
        <f>+VLOOKUP(A1625,'Reuters data'!$E$3:$G$1048576,3,TRUE)</f>
        <v>59.302844036697273</v>
      </c>
      <c r="F1625" s="2">
        <f>+VLOOKUP(A1625,'Reuters data'!$Q$4:$R$1048576,2,TRUE)</f>
        <v>58.7</v>
      </c>
      <c r="G1625">
        <f>+VLOOKUP(A1625,'Reuters data'!$U$4:$V$1048576,2,TRUE)</f>
        <v>7.61</v>
      </c>
      <c r="H1625">
        <f>+VLOOKUP(A1625,'Reuters data'!$Y$4:$Z$1048576,2,TRUE)</f>
        <v>20.23</v>
      </c>
    </row>
    <row r="1626" spans="1:8" x14ac:dyDescent="0.3">
      <c r="A1626" s="1">
        <f>+'Reuters data'!B1627</f>
        <v>42168</v>
      </c>
      <c r="B1626" s="3">
        <f t="shared" si="25"/>
        <v>6</v>
      </c>
      <c r="C1626">
        <f>+'Reuters data'!C1627</f>
        <v>44.84</v>
      </c>
      <c r="D1626">
        <f>+VLOOKUP(A1626,'Reuters data'!$E$3:$F$1048576,2,TRUE)/VLOOKUP(Train_Data!A1626,'Reuters data'!$M$3:$N$1048576,2)</f>
        <v>56.682641107561231</v>
      </c>
      <c r="E1626">
        <f>+VLOOKUP(A1626,'Reuters data'!$E$3:$G$1048576,3,TRUE)</f>
        <v>59.302844036697273</v>
      </c>
      <c r="F1626" s="2">
        <f>+VLOOKUP(A1626,'Reuters data'!$Q$4:$R$1048576,2,TRUE)</f>
        <v>58.7</v>
      </c>
      <c r="G1626">
        <f>+VLOOKUP(A1626,'Reuters data'!$U$4:$V$1048576,2,TRUE)</f>
        <v>7.61</v>
      </c>
      <c r="H1626">
        <f>+VLOOKUP(A1626,'Reuters data'!$Y$4:$Z$1048576,2,TRUE)</f>
        <v>20.23</v>
      </c>
    </row>
    <row r="1627" spans="1:8" x14ac:dyDescent="0.3">
      <c r="A1627" s="1">
        <f>+'Reuters data'!B1628</f>
        <v>42169</v>
      </c>
      <c r="B1627" s="3">
        <f t="shared" si="25"/>
        <v>6</v>
      </c>
      <c r="C1627">
        <f>+'Reuters data'!C1628</f>
        <v>45.24</v>
      </c>
      <c r="D1627">
        <f>+VLOOKUP(A1627,'Reuters data'!$E$3:$F$1048576,2,TRUE)/VLOOKUP(Train_Data!A1627,'Reuters data'!$M$3:$N$1048576,2)</f>
        <v>56.682641107561231</v>
      </c>
      <c r="E1627">
        <f>+VLOOKUP(A1627,'Reuters data'!$E$3:$G$1048576,3,TRUE)</f>
        <v>59.302844036697273</v>
      </c>
      <c r="F1627" s="2">
        <f>+VLOOKUP(A1627,'Reuters data'!$Q$4:$R$1048576,2,TRUE)</f>
        <v>58.7</v>
      </c>
      <c r="G1627">
        <f>+VLOOKUP(A1627,'Reuters data'!$U$4:$V$1048576,2,TRUE)</f>
        <v>7.61</v>
      </c>
      <c r="H1627">
        <f>+VLOOKUP(A1627,'Reuters data'!$Y$4:$Z$1048576,2,TRUE)</f>
        <v>20.23</v>
      </c>
    </row>
    <row r="1628" spans="1:8" x14ac:dyDescent="0.3">
      <c r="A1628" s="1">
        <f>+'Reuters data'!B1629</f>
        <v>42170</v>
      </c>
      <c r="B1628" s="3">
        <f t="shared" si="25"/>
        <v>6</v>
      </c>
      <c r="C1628">
        <f>+'Reuters data'!C1629</f>
        <v>45.53</v>
      </c>
      <c r="D1628">
        <f>+VLOOKUP(A1628,'Reuters data'!$E$3:$F$1048576,2,TRUE)/VLOOKUP(Train_Data!A1628,'Reuters data'!$M$3:$N$1048576,2)</f>
        <v>55.49056102100505</v>
      </c>
      <c r="E1628">
        <f>+VLOOKUP(A1628,'Reuters data'!$E$3:$G$1048576,3,TRUE)</f>
        <v>59.442110091743139</v>
      </c>
      <c r="F1628" s="2">
        <f>+VLOOKUP(A1628,'Reuters data'!$Q$4:$R$1048576,2,TRUE)</f>
        <v>59.25</v>
      </c>
      <c r="G1628">
        <f>+VLOOKUP(A1628,'Reuters data'!$U$4:$V$1048576,2,TRUE)</f>
        <v>7.51</v>
      </c>
      <c r="H1628">
        <f>+VLOOKUP(A1628,'Reuters data'!$Y$4:$Z$1048576,2,TRUE)</f>
        <v>20.3</v>
      </c>
    </row>
    <row r="1629" spans="1:8" x14ac:dyDescent="0.3">
      <c r="A1629" s="1">
        <f>+'Reuters data'!B1630</f>
        <v>42171</v>
      </c>
      <c r="B1629" s="3">
        <f t="shared" si="25"/>
        <v>6</v>
      </c>
      <c r="C1629">
        <f>+'Reuters data'!C1630</f>
        <v>45.81</v>
      </c>
      <c r="D1629">
        <f>+VLOOKUP(A1629,'Reuters data'!$E$3:$F$1048576,2,TRUE)/VLOOKUP(Train_Data!A1629,'Reuters data'!$M$3:$N$1048576,2)</f>
        <v>56.642361728614617</v>
      </c>
      <c r="E1629">
        <f>+VLOOKUP(A1629,'Reuters data'!$E$3:$G$1048576,3,TRUE)</f>
        <v>59.599082568807361</v>
      </c>
      <c r="F1629" s="2">
        <f>+VLOOKUP(A1629,'Reuters data'!$Q$4:$R$1048576,2,TRUE)</f>
        <v>58.85</v>
      </c>
      <c r="G1629">
        <f>+VLOOKUP(A1629,'Reuters data'!$U$4:$V$1048576,2,TRUE)</f>
        <v>7.41</v>
      </c>
      <c r="H1629">
        <f>+VLOOKUP(A1629,'Reuters data'!$Y$4:$Z$1048576,2,TRUE)</f>
        <v>20.55</v>
      </c>
    </row>
    <row r="1630" spans="1:8" x14ac:dyDescent="0.3">
      <c r="A1630" s="1">
        <f>+'Reuters data'!B1631</f>
        <v>42172</v>
      </c>
      <c r="B1630" s="3">
        <f t="shared" si="25"/>
        <v>6</v>
      </c>
      <c r="C1630">
        <f>+'Reuters data'!C1631</f>
        <v>46.1</v>
      </c>
      <c r="D1630">
        <f>+VLOOKUP(A1630,'Reuters data'!$E$3:$F$1048576,2,TRUE)/VLOOKUP(Train_Data!A1630,'Reuters data'!$M$3:$N$1048576,2)</f>
        <v>56.347595941773271</v>
      </c>
      <c r="E1630">
        <f>+VLOOKUP(A1630,'Reuters data'!$E$3:$G$1048576,3,TRUE)</f>
        <v>59.738348623853234</v>
      </c>
      <c r="F1630" s="2">
        <f>+VLOOKUP(A1630,'Reuters data'!$Q$4:$R$1048576,2,TRUE)</f>
        <v>59.1</v>
      </c>
      <c r="G1630">
        <f>+VLOOKUP(A1630,'Reuters data'!$U$4:$V$1048576,2,TRUE)</f>
        <v>7.46</v>
      </c>
      <c r="H1630">
        <f>+VLOOKUP(A1630,'Reuters data'!$Y$4:$Z$1048576,2,TRUE)</f>
        <v>20.329999999999998</v>
      </c>
    </row>
    <row r="1631" spans="1:8" x14ac:dyDescent="0.3">
      <c r="A1631" s="1">
        <f>+'Reuters data'!B1632</f>
        <v>42173</v>
      </c>
      <c r="B1631" s="3">
        <f t="shared" si="25"/>
        <v>6</v>
      </c>
      <c r="C1631">
        <f>+'Reuters data'!C1632</f>
        <v>46.41</v>
      </c>
      <c r="D1631">
        <f>+VLOOKUP(A1631,'Reuters data'!$E$3:$F$1048576,2,TRUE)/VLOOKUP(Train_Data!A1631,'Reuters data'!$M$3:$N$1048576,2)</f>
        <v>56.576862123613317</v>
      </c>
      <c r="E1631">
        <f>+VLOOKUP(A1631,'Reuters data'!$E$3:$G$1048576,3,TRUE)</f>
        <v>59.890550458715609</v>
      </c>
      <c r="F1631" s="2">
        <f>+VLOOKUP(A1631,'Reuters data'!$Q$4:$R$1048576,2,TRUE)</f>
        <v>59.2</v>
      </c>
      <c r="G1631">
        <f>+VLOOKUP(A1631,'Reuters data'!$U$4:$V$1048576,2,TRUE)</f>
        <v>7.45</v>
      </c>
      <c r="H1631">
        <f>+VLOOKUP(A1631,'Reuters data'!$Y$4:$Z$1048576,2,TRUE)</f>
        <v>20.399999999999999</v>
      </c>
    </row>
    <row r="1632" spans="1:8" x14ac:dyDescent="0.3">
      <c r="A1632" s="1">
        <f>+'Reuters data'!B1633</f>
        <v>42174</v>
      </c>
      <c r="B1632" s="3">
        <f t="shared" si="25"/>
        <v>6</v>
      </c>
      <c r="C1632">
        <f>+'Reuters data'!C1633</f>
        <v>46.72</v>
      </c>
      <c r="D1632">
        <f>+VLOOKUP(A1632,'Reuters data'!$E$3:$F$1048576,2,TRUE)/VLOOKUP(Train_Data!A1632,'Reuters data'!$M$3:$N$1048576,2)</f>
        <v>55.514446793516562</v>
      </c>
      <c r="E1632">
        <f>+VLOOKUP(A1632,'Reuters data'!$E$3:$G$1048576,3,TRUE)</f>
        <v>60.008440366972494</v>
      </c>
      <c r="F1632" s="2">
        <f>+VLOOKUP(A1632,'Reuters data'!$Q$4:$R$1048576,2,TRUE)</f>
        <v>59.1</v>
      </c>
      <c r="G1632">
        <f>+VLOOKUP(A1632,'Reuters data'!$U$4:$V$1048576,2,TRUE)</f>
        <v>7.41</v>
      </c>
      <c r="H1632">
        <f>+VLOOKUP(A1632,'Reuters data'!$Y$4:$Z$1048576,2,TRUE)</f>
        <v>20.63</v>
      </c>
    </row>
    <row r="1633" spans="1:8" x14ac:dyDescent="0.3">
      <c r="A1633" s="1">
        <f>+'Reuters data'!B1634</f>
        <v>42175</v>
      </c>
      <c r="B1633" s="3">
        <f t="shared" si="25"/>
        <v>6</v>
      </c>
      <c r="C1633">
        <f>+'Reuters data'!C1634</f>
        <v>47.06</v>
      </c>
      <c r="D1633">
        <f>+VLOOKUP(A1633,'Reuters data'!$E$3:$F$1048576,2,TRUE)/VLOOKUP(Train_Data!A1633,'Reuters data'!$M$3:$N$1048576,2)</f>
        <v>55.514446793516562</v>
      </c>
      <c r="E1633">
        <f>+VLOOKUP(A1633,'Reuters data'!$E$3:$G$1048576,3,TRUE)</f>
        <v>60.008440366972494</v>
      </c>
      <c r="F1633" s="2">
        <f>+VLOOKUP(A1633,'Reuters data'!$Q$4:$R$1048576,2,TRUE)</f>
        <v>59.1</v>
      </c>
      <c r="G1633">
        <f>+VLOOKUP(A1633,'Reuters data'!$U$4:$V$1048576,2,TRUE)</f>
        <v>7.41</v>
      </c>
      <c r="H1633">
        <f>+VLOOKUP(A1633,'Reuters data'!$Y$4:$Z$1048576,2,TRUE)</f>
        <v>20.63</v>
      </c>
    </row>
    <row r="1634" spans="1:8" x14ac:dyDescent="0.3">
      <c r="A1634" s="1">
        <f>+'Reuters data'!B1635</f>
        <v>42176</v>
      </c>
      <c r="B1634" s="3">
        <f t="shared" si="25"/>
        <v>6</v>
      </c>
      <c r="C1634">
        <f>+'Reuters data'!C1635</f>
        <v>47.43</v>
      </c>
      <c r="D1634">
        <f>+VLOOKUP(A1634,'Reuters data'!$E$3:$F$1048576,2,TRUE)/VLOOKUP(Train_Data!A1634,'Reuters data'!$M$3:$N$1048576,2)</f>
        <v>55.514446793516562</v>
      </c>
      <c r="E1634">
        <f>+VLOOKUP(A1634,'Reuters data'!$E$3:$G$1048576,3,TRUE)</f>
        <v>60.008440366972494</v>
      </c>
      <c r="F1634" s="2">
        <f>+VLOOKUP(A1634,'Reuters data'!$Q$4:$R$1048576,2,TRUE)</f>
        <v>59.1</v>
      </c>
      <c r="G1634">
        <f>+VLOOKUP(A1634,'Reuters data'!$U$4:$V$1048576,2,TRUE)</f>
        <v>7.41</v>
      </c>
      <c r="H1634">
        <f>+VLOOKUP(A1634,'Reuters data'!$Y$4:$Z$1048576,2,TRUE)</f>
        <v>20.63</v>
      </c>
    </row>
    <row r="1635" spans="1:8" x14ac:dyDescent="0.3">
      <c r="A1635" s="1">
        <f>+'Reuters data'!B1636</f>
        <v>42177</v>
      </c>
      <c r="B1635" s="3">
        <f t="shared" si="25"/>
        <v>6</v>
      </c>
      <c r="C1635">
        <f>+'Reuters data'!C1636</f>
        <v>47.71</v>
      </c>
      <c r="D1635">
        <f>+VLOOKUP(A1635,'Reuters data'!$E$3:$F$1048576,2,TRUE)/VLOOKUP(Train_Data!A1635,'Reuters data'!$M$3:$N$1048576,2)</f>
        <v>55.855379188712533</v>
      </c>
      <c r="E1635">
        <f>+VLOOKUP(A1635,'Reuters data'!$E$3:$G$1048576,3,TRUE)</f>
        <v>60.141467889908284</v>
      </c>
      <c r="F1635" s="2">
        <f>+VLOOKUP(A1635,'Reuters data'!$Q$4:$R$1048576,2,TRUE)</f>
        <v>59.8</v>
      </c>
      <c r="G1635">
        <f>+VLOOKUP(A1635,'Reuters data'!$U$4:$V$1048576,2,TRUE)</f>
        <v>7.46</v>
      </c>
      <c r="H1635">
        <f>+VLOOKUP(A1635,'Reuters data'!$Y$4:$Z$1048576,2,TRUE)</f>
        <v>20.8</v>
      </c>
    </row>
    <row r="1636" spans="1:8" x14ac:dyDescent="0.3">
      <c r="A1636" s="1">
        <f>+'Reuters data'!B1637</f>
        <v>42178</v>
      </c>
      <c r="B1636" s="3">
        <f t="shared" si="25"/>
        <v>6</v>
      </c>
      <c r="C1636">
        <f>+'Reuters data'!C1637</f>
        <v>47.98</v>
      </c>
      <c r="D1636">
        <f>+VLOOKUP(A1636,'Reuters data'!$E$3:$F$1048576,2,TRUE)/VLOOKUP(Train_Data!A1636,'Reuters data'!$M$3:$N$1048576,2)</f>
        <v>57.704360282925961</v>
      </c>
      <c r="E1636">
        <f>+VLOOKUP(A1636,'Reuters data'!$E$3:$G$1048576,3,TRUE)</f>
        <v>60.292477064220208</v>
      </c>
      <c r="F1636" s="2">
        <f>+VLOOKUP(A1636,'Reuters data'!$Q$4:$R$1048576,2,TRUE)</f>
        <v>59.85</v>
      </c>
      <c r="G1636">
        <f>+VLOOKUP(A1636,'Reuters data'!$U$4:$V$1048576,2,TRUE)</f>
        <v>7.48</v>
      </c>
      <c r="H1636">
        <f>+VLOOKUP(A1636,'Reuters data'!$Y$4:$Z$1048576,2,TRUE)</f>
        <v>21</v>
      </c>
    </row>
    <row r="1637" spans="1:8" x14ac:dyDescent="0.3">
      <c r="A1637" s="1">
        <f>+'Reuters data'!B1638</f>
        <v>42179</v>
      </c>
      <c r="B1637" s="3">
        <f t="shared" si="25"/>
        <v>6</v>
      </c>
      <c r="C1637">
        <f>+'Reuters data'!C1638</f>
        <v>48.24</v>
      </c>
      <c r="D1637">
        <f>+VLOOKUP(A1637,'Reuters data'!$E$3:$F$1048576,2,TRUE)/VLOOKUP(Train_Data!A1637,'Reuters data'!$M$3:$N$1048576,2)</f>
        <v>56.662204373047743</v>
      </c>
      <c r="E1637">
        <f>+VLOOKUP(A1637,'Reuters data'!$E$3:$G$1048576,3,TRUE)</f>
        <v>60.425137614678917</v>
      </c>
      <c r="F1637" s="2">
        <f>+VLOOKUP(A1637,'Reuters data'!$Q$4:$R$1048576,2,TRUE)</f>
        <v>59.5</v>
      </c>
      <c r="G1637">
        <f>+VLOOKUP(A1637,'Reuters data'!$U$4:$V$1048576,2,TRUE)</f>
        <v>7.48</v>
      </c>
      <c r="H1637">
        <f>+VLOOKUP(A1637,'Reuters data'!$Y$4:$Z$1048576,2,TRUE)</f>
        <v>20.9</v>
      </c>
    </row>
    <row r="1638" spans="1:8" x14ac:dyDescent="0.3">
      <c r="A1638" s="1">
        <f>+'Reuters data'!B1639</f>
        <v>42180</v>
      </c>
      <c r="B1638" s="3">
        <f t="shared" si="25"/>
        <v>6</v>
      </c>
      <c r="C1638">
        <f>+'Reuters data'!C1639</f>
        <v>48.56</v>
      </c>
      <c r="D1638">
        <f>+VLOOKUP(A1638,'Reuters data'!$E$3:$F$1048576,2,TRUE)/VLOOKUP(Train_Data!A1638,'Reuters data'!$M$3:$N$1048576,2)</f>
        <v>56.408425562299179</v>
      </c>
      <c r="E1638">
        <f>+VLOOKUP(A1638,'Reuters data'!$E$3:$G$1048576,3,TRUE)</f>
        <v>60.55981651376149</v>
      </c>
      <c r="F1638" s="2">
        <f>+VLOOKUP(A1638,'Reuters data'!$Q$4:$R$1048576,2,TRUE)</f>
        <v>59.5</v>
      </c>
      <c r="G1638">
        <f>+VLOOKUP(A1638,'Reuters data'!$U$4:$V$1048576,2,TRUE)</f>
        <v>7.58</v>
      </c>
      <c r="H1638">
        <f>+VLOOKUP(A1638,'Reuters data'!$Y$4:$Z$1048576,2,TRUE)</f>
        <v>20.58</v>
      </c>
    </row>
    <row r="1639" spans="1:8" x14ac:dyDescent="0.3">
      <c r="A1639" s="1">
        <f>+'Reuters data'!B1640</f>
        <v>42181</v>
      </c>
      <c r="B1639" s="3">
        <f t="shared" si="25"/>
        <v>6</v>
      </c>
      <c r="C1639">
        <f>+'Reuters data'!C1640</f>
        <v>48.93</v>
      </c>
      <c r="D1639">
        <f>+VLOOKUP(A1639,'Reuters data'!$E$3:$F$1048576,2,TRUE)/VLOOKUP(Train_Data!A1639,'Reuters data'!$M$3:$N$1048576,2)</f>
        <v>56.664278036546037</v>
      </c>
      <c r="E1639">
        <f>+VLOOKUP(A1639,'Reuters data'!$E$3:$G$1048576,3,TRUE)</f>
        <v>60.692568807339462</v>
      </c>
      <c r="F1639" s="2">
        <f>+VLOOKUP(A1639,'Reuters data'!$Q$4:$R$1048576,2,TRUE)</f>
        <v>59.25</v>
      </c>
      <c r="G1639">
        <f>+VLOOKUP(A1639,'Reuters data'!$U$4:$V$1048576,2,TRUE)</f>
        <v>7.52</v>
      </c>
      <c r="H1639">
        <f>+VLOOKUP(A1639,'Reuters data'!$Y$4:$Z$1048576,2,TRUE)</f>
        <v>20.48</v>
      </c>
    </row>
    <row r="1640" spans="1:8" x14ac:dyDescent="0.3">
      <c r="A1640" s="1">
        <f>+'Reuters data'!B1641</f>
        <v>42182</v>
      </c>
      <c r="B1640" s="3">
        <f t="shared" si="25"/>
        <v>6</v>
      </c>
      <c r="C1640">
        <f>+'Reuters data'!C1641</f>
        <v>49.34</v>
      </c>
      <c r="D1640">
        <f>+VLOOKUP(A1640,'Reuters data'!$E$3:$F$1048576,2,TRUE)/VLOOKUP(Train_Data!A1640,'Reuters data'!$M$3:$N$1048576,2)</f>
        <v>56.664278036546037</v>
      </c>
      <c r="E1640">
        <f>+VLOOKUP(A1640,'Reuters data'!$E$3:$G$1048576,3,TRUE)</f>
        <v>60.692568807339462</v>
      </c>
      <c r="F1640" s="2">
        <f>+VLOOKUP(A1640,'Reuters data'!$Q$4:$R$1048576,2,TRUE)</f>
        <v>59.25</v>
      </c>
      <c r="G1640">
        <f>+VLOOKUP(A1640,'Reuters data'!$U$4:$V$1048576,2,TRUE)</f>
        <v>7.52</v>
      </c>
      <c r="H1640">
        <f>+VLOOKUP(A1640,'Reuters data'!$Y$4:$Z$1048576,2,TRUE)</f>
        <v>20.48</v>
      </c>
    </row>
    <row r="1641" spans="1:8" x14ac:dyDescent="0.3">
      <c r="A1641" s="1">
        <f>+'Reuters data'!B1642</f>
        <v>42183</v>
      </c>
      <c r="B1641" s="3">
        <f t="shared" si="25"/>
        <v>6</v>
      </c>
      <c r="C1641">
        <f>+'Reuters data'!C1642</f>
        <v>49.77</v>
      </c>
      <c r="D1641">
        <f>+VLOOKUP(A1641,'Reuters data'!$E$3:$F$1048576,2,TRUE)/VLOOKUP(Train_Data!A1641,'Reuters data'!$M$3:$N$1048576,2)</f>
        <v>56.664278036546037</v>
      </c>
      <c r="E1641">
        <f>+VLOOKUP(A1641,'Reuters data'!$E$3:$G$1048576,3,TRUE)</f>
        <v>60.692568807339462</v>
      </c>
      <c r="F1641" s="2">
        <f>+VLOOKUP(A1641,'Reuters data'!$Q$4:$R$1048576,2,TRUE)</f>
        <v>59.25</v>
      </c>
      <c r="G1641">
        <f>+VLOOKUP(A1641,'Reuters data'!$U$4:$V$1048576,2,TRUE)</f>
        <v>7.52</v>
      </c>
      <c r="H1641">
        <f>+VLOOKUP(A1641,'Reuters data'!$Y$4:$Z$1048576,2,TRUE)</f>
        <v>20.48</v>
      </c>
    </row>
    <row r="1642" spans="1:8" x14ac:dyDescent="0.3">
      <c r="A1642" s="1">
        <f>+'Reuters data'!B1643</f>
        <v>42184</v>
      </c>
      <c r="B1642" s="3">
        <f t="shared" si="25"/>
        <v>6</v>
      </c>
      <c r="C1642">
        <f>+'Reuters data'!C1643</f>
        <v>50.17</v>
      </c>
      <c r="D1642">
        <f>+VLOOKUP(A1642,'Reuters data'!$E$3:$F$1048576,2,TRUE)/VLOOKUP(Train_Data!A1642,'Reuters data'!$M$3:$N$1048576,2)</f>
        <v>55.193591455273697</v>
      </c>
      <c r="E1642">
        <f>+VLOOKUP(A1642,'Reuters data'!$E$3:$G$1048576,3,TRUE)</f>
        <v>60.819633027522954</v>
      </c>
      <c r="F1642" s="2">
        <f>+VLOOKUP(A1642,'Reuters data'!$Q$4:$R$1048576,2,TRUE)</f>
        <v>59.2</v>
      </c>
      <c r="G1642">
        <f>+VLOOKUP(A1642,'Reuters data'!$U$4:$V$1048576,2,TRUE)</f>
        <v>7.33</v>
      </c>
      <c r="H1642">
        <f>+VLOOKUP(A1642,'Reuters data'!$Y$4:$Z$1048576,2,TRUE)</f>
        <v>20.38</v>
      </c>
    </row>
    <row r="1643" spans="1:8" x14ac:dyDescent="0.3">
      <c r="A1643" s="1">
        <f>+'Reuters data'!B1644</f>
        <v>42185</v>
      </c>
      <c r="B1643" s="3">
        <f t="shared" si="25"/>
        <v>6</v>
      </c>
      <c r="C1643">
        <f>+'Reuters data'!C1644</f>
        <v>50.56</v>
      </c>
      <c r="D1643">
        <f>+VLOOKUP(A1643,'Reuters data'!$E$3:$F$1048576,2,TRUE)/VLOOKUP(Train_Data!A1643,'Reuters data'!$M$3:$N$1048576,2)</f>
        <v>57.108217332734625</v>
      </c>
      <c r="E1643">
        <f>+VLOOKUP(A1643,'Reuters data'!$E$3:$G$1048576,3,TRUE)</f>
        <v>60.947981651376161</v>
      </c>
      <c r="F1643" s="2">
        <f>+VLOOKUP(A1643,'Reuters data'!$Q$4:$R$1048576,2,TRUE)</f>
        <v>59.95</v>
      </c>
      <c r="G1643">
        <f>+VLOOKUP(A1643,'Reuters data'!$U$4:$V$1048576,2,TRUE)</f>
        <v>7.42</v>
      </c>
      <c r="H1643">
        <f>+VLOOKUP(A1643,'Reuters data'!$Y$4:$Z$1048576,2,TRUE)</f>
        <v>20.78</v>
      </c>
    </row>
    <row r="1644" spans="1:8" x14ac:dyDescent="0.3">
      <c r="A1644" s="1">
        <f>+'Reuters data'!B1645</f>
        <v>42186</v>
      </c>
      <c r="B1644" s="3">
        <f t="shared" si="25"/>
        <v>7</v>
      </c>
      <c r="C1644">
        <f>+'Reuters data'!C1645</f>
        <v>50.86</v>
      </c>
      <c r="D1644">
        <f>+VLOOKUP(A1644,'Reuters data'!$E$3:$F$1048576,2,TRUE)/VLOOKUP(Train_Data!A1644,'Reuters data'!$M$3:$N$1048576,2)</f>
        <v>56.107491856677527</v>
      </c>
      <c r="E1644">
        <f>+VLOOKUP(A1644,'Reuters data'!$E$3:$G$1048576,3,TRUE)</f>
        <v>61.072201834862412</v>
      </c>
      <c r="F1644" s="2">
        <f>+VLOOKUP(A1644,'Reuters data'!$Q$4:$R$1048576,2,TRUE)</f>
        <v>60</v>
      </c>
      <c r="G1644">
        <f>+VLOOKUP(A1644,'Reuters data'!$U$4:$V$1048576,2,TRUE)</f>
        <v>7.47</v>
      </c>
      <c r="H1644">
        <f>+VLOOKUP(A1644,'Reuters data'!$Y$4:$Z$1048576,2,TRUE)</f>
        <v>20.7</v>
      </c>
    </row>
    <row r="1645" spans="1:8" x14ac:dyDescent="0.3">
      <c r="A1645" s="1">
        <f>+'Reuters data'!B1646</f>
        <v>42187</v>
      </c>
      <c r="B1645" s="3">
        <f t="shared" si="25"/>
        <v>7</v>
      </c>
      <c r="C1645">
        <f>+'Reuters data'!C1646</f>
        <v>51.24</v>
      </c>
      <c r="D1645">
        <f>+VLOOKUP(A1645,'Reuters data'!$E$3:$F$1048576,2,TRUE)/VLOOKUP(Train_Data!A1645,'Reuters data'!$M$3:$N$1048576,2)</f>
        <v>56.00469187043219</v>
      </c>
      <c r="E1645">
        <f>+VLOOKUP(A1645,'Reuters data'!$E$3:$G$1048576,3,TRUE)</f>
        <v>61.19091743119268</v>
      </c>
      <c r="F1645" s="2">
        <f>+VLOOKUP(A1645,'Reuters data'!$Q$4:$R$1048576,2,TRUE)</f>
        <v>59.68</v>
      </c>
      <c r="G1645">
        <f>+VLOOKUP(A1645,'Reuters data'!$U$4:$V$1048576,2,TRUE)</f>
        <v>7.43</v>
      </c>
      <c r="H1645">
        <f>+VLOOKUP(A1645,'Reuters data'!$Y$4:$Z$1048576,2,TRUE)</f>
        <v>21.03</v>
      </c>
    </row>
    <row r="1646" spans="1:8" x14ac:dyDescent="0.3">
      <c r="A1646" s="1">
        <f>+'Reuters data'!B1647</f>
        <v>42188</v>
      </c>
      <c r="B1646" s="3">
        <f t="shared" si="25"/>
        <v>7</v>
      </c>
      <c r="C1646">
        <f>+'Reuters data'!C1647</f>
        <v>51.65</v>
      </c>
      <c r="D1646">
        <f>+VLOOKUP(A1646,'Reuters data'!$E$3:$F$1048576,2,TRUE)/VLOOKUP(Train_Data!A1646,'Reuters data'!$M$3:$N$1048576,2)</f>
        <v>54.28365730741541</v>
      </c>
      <c r="E1646">
        <f>+VLOOKUP(A1646,'Reuters data'!$E$3:$G$1048576,3,TRUE)</f>
        <v>61.258165137614689</v>
      </c>
      <c r="F1646" s="2">
        <f>+VLOOKUP(A1646,'Reuters data'!$Q$4:$R$1048576,2,TRUE)</f>
        <v>59.4</v>
      </c>
      <c r="G1646">
        <f>+VLOOKUP(A1646,'Reuters data'!$U$4:$V$1048576,2,TRUE)</f>
        <v>7.42</v>
      </c>
      <c r="H1646">
        <f>+VLOOKUP(A1646,'Reuters data'!$Y$4:$Z$1048576,2,TRUE)</f>
        <v>20.9</v>
      </c>
    </row>
    <row r="1647" spans="1:8" x14ac:dyDescent="0.3">
      <c r="A1647" s="1">
        <f>+'Reuters data'!B1648</f>
        <v>42189</v>
      </c>
      <c r="B1647" s="3">
        <f t="shared" si="25"/>
        <v>7</v>
      </c>
      <c r="C1647">
        <f>+'Reuters data'!C1648</f>
        <v>52.11</v>
      </c>
      <c r="D1647">
        <f>+VLOOKUP(A1647,'Reuters data'!$E$3:$F$1048576,2,TRUE)/VLOOKUP(Train_Data!A1647,'Reuters data'!$M$3:$N$1048576,2)</f>
        <v>54.28365730741541</v>
      </c>
      <c r="E1647">
        <f>+VLOOKUP(A1647,'Reuters data'!$E$3:$G$1048576,3,TRUE)</f>
        <v>61.258165137614689</v>
      </c>
      <c r="F1647" s="2">
        <f>+VLOOKUP(A1647,'Reuters data'!$Q$4:$R$1048576,2,TRUE)</f>
        <v>59.4</v>
      </c>
      <c r="G1647">
        <f>+VLOOKUP(A1647,'Reuters data'!$U$4:$V$1048576,2,TRUE)</f>
        <v>7.42</v>
      </c>
      <c r="H1647">
        <f>+VLOOKUP(A1647,'Reuters data'!$Y$4:$Z$1048576,2,TRUE)</f>
        <v>20.9</v>
      </c>
    </row>
    <row r="1648" spans="1:8" x14ac:dyDescent="0.3">
      <c r="A1648" s="1">
        <f>+'Reuters data'!B1649</f>
        <v>42190</v>
      </c>
      <c r="B1648" s="3">
        <f t="shared" si="25"/>
        <v>7</v>
      </c>
      <c r="C1648">
        <f>+'Reuters data'!C1649</f>
        <v>52.58</v>
      </c>
      <c r="D1648">
        <f>+VLOOKUP(A1648,'Reuters data'!$E$3:$F$1048576,2,TRUE)/VLOOKUP(Train_Data!A1648,'Reuters data'!$M$3:$N$1048576,2)</f>
        <v>54.28365730741541</v>
      </c>
      <c r="E1648">
        <f>+VLOOKUP(A1648,'Reuters data'!$E$3:$G$1048576,3,TRUE)</f>
        <v>61.258165137614689</v>
      </c>
      <c r="F1648" s="2">
        <f>+VLOOKUP(A1648,'Reuters data'!$Q$4:$R$1048576,2,TRUE)</f>
        <v>59.4</v>
      </c>
      <c r="G1648">
        <f>+VLOOKUP(A1648,'Reuters data'!$U$4:$V$1048576,2,TRUE)</f>
        <v>7.42</v>
      </c>
      <c r="H1648">
        <f>+VLOOKUP(A1648,'Reuters data'!$Y$4:$Z$1048576,2,TRUE)</f>
        <v>20.9</v>
      </c>
    </row>
    <row r="1649" spans="1:8" x14ac:dyDescent="0.3">
      <c r="A1649" s="1">
        <f>+'Reuters data'!B1650</f>
        <v>42191</v>
      </c>
      <c r="B1649" s="3">
        <f t="shared" si="25"/>
        <v>7</v>
      </c>
      <c r="C1649">
        <f>+'Reuters data'!C1650</f>
        <v>52.95</v>
      </c>
      <c r="D1649">
        <f>+VLOOKUP(A1649,'Reuters data'!$E$3:$F$1048576,2,TRUE)/VLOOKUP(Train_Data!A1649,'Reuters data'!$M$3:$N$1048576,2)</f>
        <v>51.14427860696518</v>
      </c>
      <c r="E1649">
        <f>+VLOOKUP(A1649,'Reuters data'!$E$3:$G$1048576,3,TRUE)</f>
        <v>61.274587155963317</v>
      </c>
      <c r="F1649" s="2">
        <f>+VLOOKUP(A1649,'Reuters data'!$Q$4:$R$1048576,2,TRUE)</f>
        <v>58.5</v>
      </c>
      <c r="G1649">
        <f>+VLOOKUP(A1649,'Reuters data'!$U$4:$V$1048576,2,TRUE)</f>
        <v>7.36</v>
      </c>
      <c r="H1649">
        <f>+VLOOKUP(A1649,'Reuters data'!$Y$4:$Z$1048576,2,TRUE)</f>
        <v>21</v>
      </c>
    </row>
    <row r="1650" spans="1:8" x14ac:dyDescent="0.3">
      <c r="A1650" s="1">
        <f>+'Reuters data'!B1651</f>
        <v>42192</v>
      </c>
      <c r="B1650" s="3">
        <f t="shared" si="25"/>
        <v>7</v>
      </c>
      <c r="C1650">
        <f>+'Reuters data'!C1651</f>
        <v>53.27</v>
      </c>
      <c r="D1650">
        <f>+VLOOKUP(A1650,'Reuters data'!$E$3:$F$1048576,2,TRUE)/VLOOKUP(Train_Data!A1650,'Reuters data'!$M$3:$N$1048576,2)</f>
        <v>51.634877384196187</v>
      </c>
      <c r="E1650">
        <f>+VLOOKUP(A1650,'Reuters data'!$E$3:$G$1048576,3,TRUE)</f>
        <v>61.264862385321109</v>
      </c>
      <c r="F1650" s="2">
        <f>+VLOOKUP(A1650,'Reuters data'!$Q$4:$R$1048576,2,TRUE)</f>
        <v>58.05</v>
      </c>
      <c r="G1650">
        <f>+VLOOKUP(A1650,'Reuters data'!$U$4:$V$1048576,2,TRUE)</f>
        <v>7.44</v>
      </c>
      <c r="H1650">
        <f>+VLOOKUP(A1650,'Reuters data'!$Y$4:$Z$1048576,2,TRUE)</f>
        <v>20.85</v>
      </c>
    </row>
    <row r="1651" spans="1:8" x14ac:dyDescent="0.3">
      <c r="A1651" s="1">
        <f>+'Reuters data'!B1652</f>
        <v>42193</v>
      </c>
      <c r="B1651" s="3">
        <f t="shared" si="25"/>
        <v>7</v>
      </c>
      <c r="C1651">
        <f>+'Reuters data'!C1652</f>
        <v>53.62</v>
      </c>
      <c r="D1651">
        <f>+VLOOKUP(A1651,'Reuters data'!$E$3:$F$1048576,2,TRUE)/VLOOKUP(Train_Data!A1651,'Reuters data'!$M$3:$N$1048576,2)</f>
        <v>51.512415349887135</v>
      </c>
      <c r="E1651">
        <f>+VLOOKUP(A1651,'Reuters data'!$E$3:$G$1048576,3,TRUE)</f>
        <v>61.291376146788998</v>
      </c>
      <c r="F1651" s="2">
        <f>+VLOOKUP(A1651,'Reuters data'!$Q$4:$R$1048576,2,TRUE)</f>
        <v>58.1</v>
      </c>
      <c r="G1651">
        <f>+VLOOKUP(A1651,'Reuters data'!$U$4:$V$1048576,2,TRUE)</f>
        <v>7.43</v>
      </c>
      <c r="H1651">
        <f>+VLOOKUP(A1651,'Reuters data'!$Y$4:$Z$1048576,2,TRUE)</f>
        <v>20.55</v>
      </c>
    </row>
    <row r="1652" spans="1:8" x14ac:dyDescent="0.3">
      <c r="A1652" s="1">
        <f>+'Reuters data'!B1653</f>
        <v>42194</v>
      </c>
      <c r="B1652" s="3">
        <f t="shared" si="25"/>
        <v>7</v>
      </c>
      <c r="C1652">
        <f>+'Reuters data'!C1653</f>
        <v>53.92</v>
      </c>
      <c r="D1652">
        <f>+VLOOKUP(A1652,'Reuters data'!$E$3:$F$1048576,2,TRUE)/VLOOKUP(Train_Data!A1652,'Reuters data'!$M$3:$N$1048576,2)</f>
        <v>53.108010148604571</v>
      </c>
      <c r="E1652">
        <f>+VLOOKUP(A1652,'Reuters data'!$E$3:$G$1048576,3,TRUE)</f>
        <v>61.310091743119273</v>
      </c>
      <c r="F1652" s="2">
        <f>+VLOOKUP(A1652,'Reuters data'!$Q$4:$R$1048576,2,TRUE)</f>
        <v>58.68</v>
      </c>
      <c r="G1652">
        <f>+VLOOKUP(A1652,'Reuters data'!$U$4:$V$1048576,2,TRUE)</f>
        <v>7.46</v>
      </c>
      <c r="H1652">
        <f>+VLOOKUP(A1652,'Reuters data'!$Y$4:$Z$1048576,2,TRUE)</f>
        <v>21</v>
      </c>
    </row>
    <row r="1653" spans="1:8" x14ac:dyDescent="0.3">
      <c r="A1653" s="1">
        <f>+'Reuters data'!B1654</f>
        <v>42195</v>
      </c>
      <c r="B1653" s="3">
        <f t="shared" si="25"/>
        <v>7</v>
      </c>
      <c r="C1653">
        <f>+'Reuters data'!C1654</f>
        <v>54.33</v>
      </c>
      <c r="D1653">
        <f>+VLOOKUP(A1653,'Reuters data'!$E$3:$F$1048576,2,TRUE)/VLOOKUP(Train_Data!A1653,'Reuters data'!$M$3:$N$1048576,2)</f>
        <v>52.61601863465328</v>
      </c>
      <c r="E1653">
        <f>+VLOOKUP(A1653,'Reuters data'!$E$3:$G$1048576,3,TRUE)</f>
        <v>61.318623853211015</v>
      </c>
      <c r="F1653" s="2">
        <f>+VLOOKUP(A1653,'Reuters data'!$Q$4:$R$1048576,2,TRUE)</f>
        <v>58.48</v>
      </c>
      <c r="G1653">
        <f>+VLOOKUP(A1653,'Reuters data'!$U$4:$V$1048576,2,TRUE)</f>
        <v>7.59</v>
      </c>
      <c r="H1653">
        <f>+VLOOKUP(A1653,'Reuters data'!$Y$4:$Z$1048576,2,TRUE)</f>
        <v>20.83</v>
      </c>
    </row>
    <row r="1654" spans="1:8" x14ac:dyDescent="0.3">
      <c r="A1654" s="1">
        <f>+'Reuters data'!B1655</f>
        <v>42196</v>
      </c>
      <c r="B1654" s="3">
        <f t="shared" si="25"/>
        <v>7</v>
      </c>
      <c r="C1654">
        <f>+'Reuters data'!C1655</f>
        <v>54.79</v>
      </c>
      <c r="D1654">
        <f>+VLOOKUP(A1654,'Reuters data'!$E$3:$F$1048576,2,TRUE)/VLOOKUP(Train_Data!A1654,'Reuters data'!$M$3:$N$1048576,2)</f>
        <v>52.61601863465328</v>
      </c>
      <c r="E1654">
        <f>+VLOOKUP(A1654,'Reuters data'!$E$3:$G$1048576,3,TRUE)</f>
        <v>61.318623853211015</v>
      </c>
      <c r="F1654" s="2">
        <f>+VLOOKUP(A1654,'Reuters data'!$Q$4:$R$1048576,2,TRUE)</f>
        <v>58.48</v>
      </c>
      <c r="G1654">
        <f>+VLOOKUP(A1654,'Reuters data'!$U$4:$V$1048576,2,TRUE)</f>
        <v>7.59</v>
      </c>
      <c r="H1654">
        <f>+VLOOKUP(A1654,'Reuters data'!$Y$4:$Z$1048576,2,TRUE)</f>
        <v>20.83</v>
      </c>
    </row>
    <row r="1655" spans="1:8" x14ac:dyDescent="0.3">
      <c r="A1655" s="1">
        <f>+'Reuters data'!B1656</f>
        <v>42197</v>
      </c>
      <c r="B1655" s="3">
        <f t="shared" si="25"/>
        <v>7</v>
      </c>
      <c r="C1655">
        <f>+'Reuters data'!C1656</f>
        <v>55.25</v>
      </c>
      <c r="D1655">
        <f>+VLOOKUP(A1655,'Reuters data'!$E$3:$F$1048576,2,TRUE)/VLOOKUP(Train_Data!A1655,'Reuters data'!$M$3:$N$1048576,2)</f>
        <v>52.61601863465328</v>
      </c>
      <c r="E1655">
        <f>+VLOOKUP(A1655,'Reuters data'!$E$3:$G$1048576,3,TRUE)</f>
        <v>61.318623853211015</v>
      </c>
      <c r="F1655" s="2">
        <f>+VLOOKUP(A1655,'Reuters data'!$Q$4:$R$1048576,2,TRUE)</f>
        <v>58.48</v>
      </c>
      <c r="G1655">
        <f>+VLOOKUP(A1655,'Reuters data'!$U$4:$V$1048576,2,TRUE)</f>
        <v>7.59</v>
      </c>
      <c r="H1655">
        <f>+VLOOKUP(A1655,'Reuters data'!$Y$4:$Z$1048576,2,TRUE)</f>
        <v>20.83</v>
      </c>
    </row>
    <row r="1656" spans="1:8" x14ac:dyDescent="0.3">
      <c r="A1656" s="1">
        <f>+'Reuters data'!B1657</f>
        <v>42198</v>
      </c>
      <c r="B1656" s="3">
        <f t="shared" si="25"/>
        <v>7</v>
      </c>
      <c r="C1656">
        <f>+'Reuters data'!C1657</f>
        <v>55.65</v>
      </c>
      <c r="D1656">
        <f>+VLOOKUP(A1656,'Reuters data'!$E$3:$F$1048576,2,TRUE)/VLOOKUP(Train_Data!A1656,'Reuters data'!$M$3:$N$1048576,2)</f>
        <v>52.581348845664422</v>
      </c>
      <c r="E1656">
        <f>+VLOOKUP(A1656,'Reuters data'!$E$3:$G$1048576,3,TRUE)</f>
        <v>61.314128440366979</v>
      </c>
      <c r="F1656" s="2">
        <f>+VLOOKUP(A1656,'Reuters data'!$Q$4:$R$1048576,2,TRUE)</f>
        <v>58.5</v>
      </c>
      <c r="G1656">
        <f>+VLOOKUP(A1656,'Reuters data'!$U$4:$V$1048576,2,TRUE)</f>
        <v>7.77</v>
      </c>
      <c r="H1656">
        <f>+VLOOKUP(A1656,'Reuters data'!$Y$4:$Z$1048576,2,TRUE)</f>
        <v>21.05</v>
      </c>
    </row>
    <row r="1657" spans="1:8" x14ac:dyDescent="0.3">
      <c r="A1657" s="1">
        <f>+'Reuters data'!B1658</f>
        <v>42199</v>
      </c>
      <c r="B1657" s="3">
        <f t="shared" si="25"/>
        <v>7</v>
      </c>
      <c r="C1657">
        <f>+'Reuters data'!C1658</f>
        <v>56.05</v>
      </c>
      <c r="D1657">
        <f>+VLOOKUP(A1657,'Reuters data'!$E$3:$F$1048576,2,TRUE)/VLOOKUP(Train_Data!A1657,'Reuters data'!$M$3:$N$1048576,2)</f>
        <v>53.147424834226541</v>
      </c>
      <c r="E1657">
        <f>+VLOOKUP(A1657,'Reuters data'!$E$3:$G$1048576,3,TRUE)</f>
        <v>61.33321100917432</v>
      </c>
      <c r="F1657" s="2">
        <f>+VLOOKUP(A1657,'Reuters data'!$Q$4:$R$1048576,2,TRUE)</f>
        <v>58.5</v>
      </c>
      <c r="G1657">
        <f>+VLOOKUP(A1657,'Reuters data'!$U$4:$V$1048576,2,TRUE)</f>
        <v>7.71</v>
      </c>
      <c r="H1657">
        <f>+VLOOKUP(A1657,'Reuters data'!$Y$4:$Z$1048576,2,TRUE)</f>
        <v>21.1</v>
      </c>
    </row>
    <row r="1658" spans="1:8" x14ac:dyDescent="0.3">
      <c r="A1658" s="1">
        <f>+'Reuters data'!B1659</f>
        <v>42200</v>
      </c>
      <c r="B1658" s="3">
        <f t="shared" si="25"/>
        <v>7</v>
      </c>
      <c r="C1658">
        <f>+'Reuters data'!C1659</f>
        <v>56.41</v>
      </c>
      <c r="D1658">
        <f>+VLOOKUP(A1658,'Reuters data'!$E$3:$F$1048576,2,TRUE)/VLOOKUP(Train_Data!A1658,'Reuters data'!$M$3:$N$1048576,2)</f>
        <v>52.114734630492372</v>
      </c>
      <c r="E1658">
        <f>+VLOOKUP(A1658,'Reuters data'!$E$3:$G$1048576,3,TRUE)</f>
        <v>61.355137614678902</v>
      </c>
      <c r="F1658" s="2">
        <f>+VLOOKUP(A1658,'Reuters data'!$Q$4:$R$1048576,2,TRUE)</f>
        <v>58.6</v>
      </c>
      <c r="G1658">
        <f>+VLOOKUP(A1658,'Reuters data'!$U$4:$V$1048576,2,TRUE)</f>
        <v>7.74</v>
      </c>
      <c r="H1658">
        <f>+VLOOKUP(A1658,'Reuters data'!$Y$4:$Z$1048576,2,TRUE)</f>
        <v>21.4</v>
      </c>
    </row>
    <row r="1659" spans="1:8" x14ac:dyDescent="0.3">
      <c r="A1659" s="1">
        <f>+'Reuters data'!B1660</f>
        <v>42201</v>
      </c>
      <c r="B1659" s="3">
        <f t="shared" si="25"/>
        <v>7</v>
      </c>
      <c r="C1659">
        <f>+'Reuters data'!C1660</f>
        <v>56.78</v>
      </c>
      <c r="D1659">
        <f>+VLOOKUP(A1659,'Reuters data'!$E$3:$F$1048576,2,TRUE)/VLOOKUP(Train_Data!A1659,'Reuters data'!$M$3:$N$1048576,2)</f>
        <v>52.887621850285086</v>
      </c>
      <c r="E1659">
        <f>+VLOOKUP(A1659,'Reuters data'!$E$3:$G$1048576,3,TRUE)</f>
        <v>61.359357798165149</v>
      </c>
      <c r="F1659" s="2">
        <f>+VLOOKUP(A1659,'Reuters data'!$Q$4:$R$1048576,2,TRUE)</f>
        <v>58.2</v>
      </c>
      <c r="G1659">
        <f>+VLOOKUP(A1659,'Reuters data'!$U$4:$V$1048576,2,TRUE)</f>
        <v>7.64</v>
      </c>
      <c r="H1659">
        <f>+VLOOKUP(A1659,'Reuters data'!$Y$4:$Z$1048576,2,TRUE)</f>
        <v>21.05</v>
      </c>
    </row>
    <row r="1660" spans="1:8" x14ac:dyDescent="0.3">
      <c r="A1660" s="1">
        <f>+'Reuters data'!B1661</f>
        <v>42202</v>
      </c>
      <c r="B1660" s="3">
        <f t="shared" si="25"/>
        <v>7</v>
      </c>
      <c r="C1660">
        <f>+'Reuters data'!C1661</f>
        <v>57.2</v>
      </c>
      <c r="D1660">
        <f>+VLOOKUP(A1660,'Reuters data'!$E$3:$F$1048576,2,TRUE)/VLOOKUP(Train_Data!A1660,'Reuters data'!$M$3:$N$1048576,2)</f>
        <v>52.733653490949393</v>
      </c>
      <c r="E1660">
        <f>+VLOOKUP(A1660,'Reuters data'!$E$3:$G$1048576,3,TRUE)</f>
        <v>61.318807339449549</v>
      </c>
      <c r="F1660" s="2">
        <f>+VLOOKUP(A1660,'Reuters data'!$Q$4:$R$1048576,2,TRUE)</f>
        <v>58.1</v>
      </c>
      <c r="G1660">
        <f>+VLOOKUP(A1660,'Reuters data'!$U$4:$V$1048576,2,TRUE)</f>
        <v>7.72</v>
      </c>
      <c r="H1660">
        <f>+VLOOKUP(A1660,'Reuters data'!$Y$4:$Z$1048576,2,TRUE)</f>
        <v>21.05</v>
      </c>
    </row>
    <row r="1661" spans="1:8" x14ac:dyDescent="0.3">
      <c r="A1661" s="1">
        <f>+'Reuters data'!B1662</f>
        <v>42203</v>
      </c>
      <c r="B1661" s="3">
        <f t="shared" si="25"/>
        <v>7</v>
      </c>
      <c r="C1661">
        <f>+'Reuters data'!C1662</f>
        <v>57.67</v>
      </c>
      <c r="D1661">
        <f>+VLOOKUP(A1661,'Reuters data'!$E$3:$F$1048576,2,TRUE)/VLOOKUP(Train_Data!A1661,'Reuters data'!$M$3:$N$1048576,2)</f>
        <v>52.733653490949393</v>
      </c>
      <c r="E1661">
        <f>+VLOOKUP(A1661,'Reuters data'!$E$3:$G$1048576,3,TRUE)</f>
        <v>61.318807339449549</v>
      </c>
      <c r="F1661" s="2">
        <f>+VLOOKUP(A1661,'Reuters data'!$Q$4:$R$1048576,2,TRUE)</f>
        <v>58.1</v>
      </c>
      <c r="G1661">
        <f>+VLOOKUP(A1661,'Reuters data'!$U$4:$V$1048576,2,TRUE)</f>
        <v>7.72</v>
      </c>
      <c r="H1661">
        <f>+VLOOKUP(A1661,'Reuters data'!$Y$4:$Z$1048576,2,TRUE)</f>
        <v>21.05</v>
      </c>
    </row>
    <row r="1662" spans="1:8" x14ac:dyDescent="0.3">
      <c r="A1662" s="1">
        <f>+'Reuters data'!B1663</f>
        <v>42204</v>
      </c>
      <c r="B1662" s="3">
        <f t="shared" si="25"/>
        <v>7</v>
      </c>
      <c r="C1662">
        <f>+'Reuters data'!C1663</f>
        <v>58.15</v>
      </c>
      <c r="D1662">
        <f>+VLOOKUP(A1662,'Reuters data'!$E$3:$F$1048576,2,TRUE)/VLOOKUP(Train_Data!A1662,'Reuters data'!$M$3:$N$1048576,2)</f>
        <v>52.733653490949393</v>
      </c>
      <c r="E1662">
        <f>+VLOOKUP(A1662,'Reuters data'!$E$3:$G$1048576,3,TRUE)</f>
        <v>61.318807339449549</v>
      </c>
      <c r="F1662" s="2">
        <f>+VLOOKUP(A1662,'Reuters data'!$Q$4:$R$1048576,2,TRUE)</f>
        <v>58.1</v>
      </c>
      <c r="G1662">
        <f>+VLOOKUP(A1662,'Reuters data'!$U$4:$V$1048576,2,TRUE)</f>
        <v>7.72</v>
      </c>
      <c r="H1662">
        <f>+VLOOKUP(A1662,'Reuters data'!$Y$4:$Z$1048576,2,TRUE)</f>
        <v>21.05</v>
      </c>
    </row>
    <row r="1663" spans="1:8" x14ac:dyDescent="0.3">
      <c r="A1663" s="1">
        <f>+'Reuters data'!B1664</f>
        <v>42205</v>
      </c>
      <c r="B1663" s="3">
        <f t="shared" si="25"/>
        <v>7</v>
      </c>
      <c r="C1663">
        <f>+'Reuters data'!C1664</f>
        <v>58.56</v>
      </c>
      <c r="D1663">
        <f>+VLOOKUP(A1663,'Reuters data'!$E$3:$F$1048576,2,TRUE)/VLOOKUP(Train_Data!A1663,'Reuters data'!$M$3:$N$1048576,2)</f>
        <v>52.33256351039261</v>
      </c>
      <c r="E1663">
        <f>+VLOOKUP(A1663,'Reuters data'!$E$3:$G$1048576,3,TRUE)</f>
        <v>61.275229357798175</v>
      </c>
      <c r="F1663" s="2">
        <f>+VLOOKUP(A1663,'Reuters data'!$Q$4:$R$1048576,2,TRUE)</f>
        <v>58.25</v>
      </c>
      <c r="G1663">
        <f>+VLOOKUP(A1663,'Reuters data'!$U$4:$V$1048576,2,TRUE)</f>
        <v>7.96</v>
      </c>
      <c r="H1663">
        <f>+VLOOKUP(A1663,'Reuters data'!$Y$4:$Z$1048576,2,TRUE)</f>
        <v>21.1</v>
      </c>
    </row>
    <row r="1664" spans="1:8" x14ac:dyDescent="0.3">
      <c r="A1664" s="1">
        <f>+'Reuters data'!B1665</f>
        <v>42206</v>
      </c>
      <c r="B1664" s="3">
        <f t="shared" si="25"/>
        <v>7</v>
      </c>
      <c r="C1664">
        <f>+'Reuters data'!C1665</f>
        <v>58.94</v>
      </c>
      <c r="D1664">
        <f>+VLOOKUP(A1664,'Reuters data'!$E$3:$F$1048576,2,TRUE)/VLOOKUP(Train_Data!A1664,'Reuters data'!$M$3:$N$1048576,2)</f>
        <v>52.15801024140454</v>
      </c>
      <c r="E1664">
        <f>+VLOOKUP(A1664,'Reuters data'!$E$3:$G$1048576,3,TRUE)</f>
        <v>61.224862385321103</v>
      </c>
      <c r="F1664" s="2">
        <f>+VLOOKUP(A1664,'Reuters data'!$Q$4:$R$1048576,2,TRUE)</f>
        <v>58.25</v>
      </c>
      <c r="G1664">
        <f>+VLOOKUP(A1664,'Reuters data'!$U$4:$V$1048576,2,TRUE)</f>
        <v>7.94</v>
      </c>
      <c r="H1664">
        <f>+VLOOKUP(A1664,'Reuters data'!$Y$4:$Z$1048576,2,TRUE)</f>
        <v>21</v>
      </c>
    </row>
    <row r="1665" spans="1:8" x14ac:dyDescent="0.3">
      <c r="A1665" s="1">
        <f>+'Reuters data'!B1666</f>
        <v>42207</v>
      </c>
      <c r="B1665" s="3">
        <f t="shared" si="25"/>
        <v>7</v>
      </c>
      <c r="C1665">
        <f>+'Reuters data'!C1666</f>
        <v>59.28</v>
      </c>
      <c r="D1665">
        <f>+VLOOKUP(A1665,'Reuters data'!$E$3:$F$1048576,2,TRUE)/VLOOKUP(Train_Data!A1665,'Reuters data'!$M$3:$N$1048576,2)</f>
        <v>51.33997987743529</v>
      </c>
      <c r="E1665">
        <f>+VLOOKUP(A1665,'Reuters data'!$E$3:$G$1048576,3,TRUE)</f>
        <v>61.184495412844036</v>
      </c>
      <c r="F1665" s="2">
        <f>+VLOOKUP(A1665,'Reuters data'!$Q$4:$R$1048576,2,TRUE)</f>
        <v>58.5</v>
      </c>
      <c r="G1665">
        <f>+VLOOKUP(A1665,'Reuters data'!$U$4:$V$1048576,2,TRUE)</f>
        <v>7.94</v>
      </c>
      <c r="H1665">
        <f>+VLOOKUP(A1665,'Reuters data'!$Y$4:$Z$1048576,2,TRUE)</f>
        <v>20.83</v>
      </c>
    </row>
    <row r="1666" spans="1:8" x14ac:dyDescent="0.3">
      <c r="A1666" s="1">
        <f>+'Reuters data'!B1667</f>
        <v>42208</v>
      </c>
      <c r="B1666" s="3">
        <f t="shared" si="25"/>
        <v>7</v>
      </c>
      <c r="C1666">
        <f>+'Reuters data'!C1667</f>
        <v>59.64</v>
      </c>
      <c r="D1666">
        <f>+VLOOKUP(A1666,'Reuters data'!$E$3:$F$1048576,2,TRUE)/VLOOKUP(Train_Data!A1666,'Reuters data'!$M$3:$N$1048576,2)</f>
        <v>50.332392313996905</v>
      </c>
      <c r="E1666">
        <f>+VLOOKUP(A1666,'Reuters data'!$E$3:$G$1048576,3,TRUE)</f>
        <v>61.13917431192661</v>
      </c>
      <c r="F1666" s="2">
        <f>+VLOOKUP(A1666,'Reuters data'!$Q$4:$R$1048576,2,TRUE)</f>
        <v>58.174999999999997</v>
      </c>
      <c r="G1666">
        <f>+VLOOKUP(A1666,'Reuters data'!$U$4:$V$1048576,2,TRUE)</f>
        <v>8.0500000000000007</v>
      </c>
      <c r="H1666">
        <f>+VLOOKUP(A1666,'Reuters data'!$Y$4:$Z$1048576,2,TRUE)</f>
        <v>20.5</v>
      </c>
    </row>
    <row r="1667" spans="1:8" x14ac:dyDescent="0.3">
      <c r="A1667" s="1">
        <f>+'Reuters data'!B1668</f>
        <v>42209</v>
      </c>
      <c r="B1667" s="3">
        <f t="shared" si="25"/>
        <v>7</v>
      </c>
      <c r="C1667">
        <f>+'Reuters data'!C1668</f>
        <v>60.04</v>
      </c>
      <c r="D1667">
        <f>+VLOOKUP(A1667,'Reuters data'!$E$3:$F$1048576,2,TRUE)/VLOOKUP(Train_Data!A1667,'Reuters data'!$M$3:$N$1048576,2)</f>
        <v>49.735931524312505</v>
      </c>
      <c r="E1667">
        <f>+VLOOKUP(A1667,'Reuters data'!$E$3:$G$1048576,3,TRUE)</f>
        <v>61.087798165137613</v>
      </c>
      <c r="F1667" s="2">
        <f>+VLOOKUP(A1667,'Reuters data'!$Q$4:$R$1048576,2,TRUE)</f>
        <v>58.3</v>
      </c>
      <c r="G1667">
        <f>+VLOOKUP(A1667,'Reuters data'!$U$4:$V$1048576,2,TRUE)</f>
        <v>7.98</v>
      </c>
      <c r="H1667">
        <f>+VLOOKUP(A1667,'Reuters data'!$Y$4:$Z$1048576,2,TRUE)</f>
        <v>20.45</v>
      </c>
    </row>
    <row r="1668" spans="1:8" x14ac:dyDescent="0.3">
      <c r="A1668" s="1">
        <f>+'Reuters data'!B1669</f>
        <v>42210</v>
      </c>
      <c r="B1668" s="3">
        <f t="shared" ref="B1668:B1731" si="26">+MONTH(A1668)</f>
        <v>7</v>
      </c>
      <c r="C1668">
        <f>+'Reuters data'!C1669</f>
        <v>60.5</v>
      </c>
      <c r="D1668">
        <f>+VLOOKUP(A1668,'Reuters data'!$E$3:$F$1048576,2,TRUE)/VLOOKUP(Train_Data!A1668,'Reuters data'!$M$3:$N$1048576,2)</f>
        <v>49.735931524312505</v>
      </c>
      <c r="E1668">
        <f>+VLOOKUP(A1668,'Reuters data'!$E$3:$G$1048576,3,TRUE)</f>
        <v>61.087798165137613</v>
      </c>
      <c r="F1668" s="2">
        <f>+VLOOKUP(A1668,'Reuters data'!$Q$4:$R$1048576,2,TRUE)</f>
        <v>58.3</v>
      </c>
      <c r="G1668">
        <f>+VLOOKUP(A1668,'Reuters data'!$U$4:$V$1048576,2,TRUE)</f>
        <v>7.98</v>
      </c>
      <c r="H1668">
        <f>+VLOOKUP(A1668,'Reuters data'!$Y$4:$Z$1048576,2,TRUE)</f>
        <v>20.45</v>
      </c>
    </row>
    <row r="1669" spans="1:8" x14ac:dyDescent="0.3">
      <c r="A1669" s="1">
        <f>+'Reuters data'!B1670</f>
        <v>42211</v>
      </c>
      <c r="B1669" s="3">
        <f t="shared" si="26"/>
        <v>7</v>
      </c>
      <c r="C1669">
        <f>+'Reuters data'!C1670</f>
        <v>60.97</v>
      </c>
      <c r="D1669">
        <f>+VLOOKUP(A1669,'Reuters data'!$E$3:$F$1048576,2,TRUE)/VLOOKUP(Train_Data!A1669,'Reuters data'!$M$3:$N$1048576,2)</f>
        <v>49.735931524312505</v>
      </c>
      <c r="E1669">
        <f>+VLOOKUP(A1669,'Reuters data'!$E$3:$G$1048576,3,TRUE)</f>
        <v>61.087798165137613</v>
      </c>
      <c r="F1669" s="2">
        <f>+VLOOKUP(A1669,'Reuters data'!$Q$4:$R$1048576,2,TRUE)</f>
        <v>58.3</v>
      </c>
      <c r="G1669">
        <f>+VLOOKUP(A1669,'Reuters data'!$U$4:$V$1048576,2,TRUE)</f>
        <v>7.98</v>
      </c>
      <c r="H1669">
        <f>+VLOOKUP(A1669,'Reuters data'!$Y$4:$Z$1048576,2,TRUE)</f>
        <v>20.45</v>
      </c>
    </row>
    <row r="1670" spans="1:8" x14ac:dyDescent="0.3">
      <c r="A1670" s="1">
        <f>+'Reuters data'!B1671</f>
        <v>42212</v>
      </c>
      <c r="B1670" s="3">
        <f t="shared" si="26"/>
        <v>7</v>
      </c>
      <c r="C1670">
        <f>+'Reuters data'!C1671</f>
        <v>61.41</v>
      </c>
      <c r="D1670">
        <f>+VLOOKUP(A1670,'Reuters data'!$E$3:$F$1048576,2,TRUE)/VLOOKUP(Train_Data!A1670,'Reuters data'!$M$3:$N$1048576,2)</f>
        <v>48.210260571634656</v>
      </c>
      <c r="E1670">
        <f>+VLOOKUP(A1670,'Reuters data'!$E$3:$G$1048576,3,TRUE)</f>
        <v>61.037981651376143</v>
      </c>
      <c r="F1670" s="2">
        <f>+VLOOKUP(A1670,'Reuters data'!$Q$4:$R$1048576,2,TRUE)</f>
        <v>58</v>
      </c>
      <c r="G1670">
        <f>+VLOOKUP(A1670,'Reuters data'!$U$4:$V$1048576,2,TRUE)</f>
        <v>8</v>
      </c>
      <c r="H1670">
        <f>+VLOOKUP(A1670,'Reuters data'!$Y$4:$Z$1048576,2,TRUE)</f>
        <v>20.55</v>
      </c>
    </row>
    <row r="1671" spans="1:8" x14ac:dyDescent="0.3">
      <c r="A1671" s="1">
        <f>+'Reuters data'!B1672</f>
        <v>42213</v>
      </c>
      <c r="B1671" s="3">
        <f t="shared" si="26"/>
        <v>7</v>
      </c>
      <c r="C1671">
        <f>+'Reuters data'!C1672</f>
        <v>61.82</v>
      </c>
      <c r="D1671">
        <f>+VLOOKUP(A1671,'Reuters data'!$E$3:$F$1048576,2,TRUE)/VLOOKUP(Train_Data!A1671,'Reuters data'!$M$3:$N$1048576,2)</f>
        <v>48.200397901971428</v>
      </c>
      <c r="E1671">
        <f>+VLOOKUP(A1671,'Reuters data'!$E$3:$G$1048576,3,TRUE)</f>
        <v>60.988807339449536</v>
      </c>
      <c r="F1671" s="2">
        <f>+VLOOKUP(A1671,'Reuters data'!$Q$4:$R$1048576,2,TRUE)</f>
        <v>57.7</v>
      </c>
      <c r="G1671">
        <f>+VLOOKUP(A1671,'Reuters data'!$U$4:$V$1048576,2,TRUE)</f>
        <v>8</v>
      </c>
      <c r="H1671">
        <f>+VLOOKUP(A1671,'Reuters data'!$Y$4:$Z$1048576,2,TRUE)</f>
        <v>20.77</v>
      </c>
    </row>
    <row r="1672" spans="1:8" x14ac:dyDescent="0.3">
      <c r="A1672" s="1">
        <f>+'Reuters data'!B1673</f>
        <v>42214</v>
      </c>
      <c r="B1672" s="3">
        <f t="shared" si="26"/>
        <v>7</v>
      </c>
      <c r="C1672">
        <f>+'Reuters data'!C1673</f>
        <v>62.21</v>
      </c>
      <c r="D1672">
        <f>+VLOOKUP(A1672,'Reuters data'!$E$3:$F$1048576,2,TRUE)/VLOOKUP(Train_Data!A1672,'Reuters data'!$M$3:$N$1048576,2)</f>
        <v>48.597960670065554</v>
      </c>
      <c r="E1672">
        <f>+VLOOKUP(A1672,'Reuters data'!$E$3:$G$1048576,3,TRUE)</f>
        <v>60.913119266055034</v>
      </c>
      <c r="F1672" s="2">
        <f>+VLOOKUP(A1672,'Reuters data'!$Q$4:$R$1048576,2,TRUE)</f>
        <v>57.3</v>
      </c>
      <c r="G1672">
        <f>+VLOOKUP(A1672,'Reuters data'!$U$4:$V$1048576,2,TRUE)</f>
        <v>8.0399999999999991</v>
      </c>
      <c r="H1672">
        <f>+VLOOKUP(A1672,'Reuters data'!$Y$4:$Z$1048576,2,TRUE)</f>
        <v>20.73</v>
      </c>
    </row>
    <row r="1673" spans="1:8" x14ac:dyDescent="0.3">
      <c r="A1673" s="1">
        <f>+'Reuters data'!B1674</f>
        <v>42215</v>
      </c>
      <c r="B1673" s="3">
        <f t="shared" si="26"/>
        <v>7</v>
      </c>
      <c r="C1673">
        <f>+'Reuters data'!C1674</f>
        <v>62.58</v>
      </c>
      <c r="D1673">
        <f>+VLOOKUP(A1673,'Reuters data'!$E$3:$F$1048576,2,TRUE)/VLOOKUP(Train_Data!A1673,'Reuters data'!$M$3:$N$1048576,2)</f>
        <v>48.769554478089837</v>
      </c>
      <c r="E1673">
        <f>+VLOOKUP(A1673,'Reuters data'!$E$3:$G$1048576,3,TRUE)</f>
        <v>60.851284403669723</v>
      </c>
      <c r="F1673" s="2">
        <f>+VLOOKUP(A1673,'Reuters data'!$Q$4:$R$1048576,2,TRUE)</f>
        <v>57.7</v>
      </c>
      <c r="G1673">
        <f>+VLOOKUP(A1673,'Reuters data'!$U$4:$V$1048576,2,TRUE)</f>
        <v>7.86</v>
      </c>
      <c r="H1673">
        <f>+VLOOKUP(A1673,'Reuters data'!$Y$4:$Z$1048576,2,TRUE)</f>
        <v>20.9</v>
      </c>
    </row>
    <row r="1674" spans="1:8" x14ac:dyDescent="0.3">
      <c r="A1674" s="1">
        <f>+'Reuters data'!B1675</f>
        <v>42216</v>
      </c>
      <c r="B1674" s="3">
        <f t="shared" si="26"/>
        <v>7</v>
      </c>
      <c r="C1674">
        <f>+'Reuters data'!C1675</f>
        <v>62.98</v>
      </c>
      <c r="D1674">
        <f>+VLOOKUP(A1674,'Reuters data'!$E$3:$F$1048576,2,TRUE)/VLOOKUP(Train_Data!A1674,'Reuters data'!$M$3:$N$1048576,2)</f>
        <v>47.519796122690451</v>
      </c>
      <c r="E1674">
        <f>+VLOOKUP(A1674,'Reuters data'!$E$3:$G$1048576,3,TRUE)</f>
        <v>60.756146788990826</v>
      </c>
      <c r="F1674" s="2">
        <f>+VLOOKUP(A1674,'Reuters data'!$Q$4:$R$1048576,2,TRUE)</f>
        <v>57.4</v>
      </c>
      <c r="G1674">
        <f>+VLOOKUP(A1674,'Reuters data'!$U$4:$V$1048576,2,TRUE)</f>
        <v>7.85</v>
      </c>
      <c r="H1674">
        <f>+VLOOKUP(A1674,'Reuters data'!$Y$4:$Z$1048576,2,TRUE)</f>
        <v>20.399999999999999</v>
      </c>
    </row>
    <row r="1675" spans="1:8" x14ac:dyDescent="0.3">
      <c r="A1675" s="1">
        <f>+'Reuters data'!B1676</f>
        <v>42217</v>
      </c>
      <c r="B1675" s="3">
        <f t="shared" si="26"/>
        <v>8</v>
      </c>
      <c r="C1675">
        <f>+'Reuters data'!C1676</f>
        <v>63.43</v>
      </c>
      <c r="D1675">
        <f>+VLOOKUP(A1675,'Reuters data'!$E$3:$F$1048576,2,TRUE)/VLOOKUP(Train_Data!A1675,'Reuters data'!$M$3:$N$1048576,2)</f>
        <v>47.519796122690451</v>
      </c>
      <c r="E1675">
        <f>+VLOOKUP(A1675,'Reuters data'!$E$3:$G$1048576,3,TRUE)</f>
        <v>60.756146788990826</v>
      </c>
      <c r="F1675" s="2">
        <f>+VLOOKUP(A1675,'Reuters data'!$Q$4:$R$1048576,2,TRUE)</f>
        <v>57.4</v>
      </c>
      <c r="G1675">
        <f>+VLOOKUP(A1675,'Reuters data'!$U$4:$V$1048576,2,TRUE)</f>
        <v>7.85</v>
      </c>
      <c r="H1675">
        <f>+VLOOKUP(A1675,'Reuters data'!$Y$4:$Z$1048576,2,TRUE)</f>
        <v>20.399999999999999</v>
      </c>
    </row>
    <row r="1676" spans="1:8" x14ac:dyDescent="0.3">
      <c r="A1676" s="1">
        <f>+'Reuters data'!B1677</f>
        <v>42218</v>
      </c>
      <c r="B1676" s="3">
        <f t="shared" si="26"/>
        <v>8</v>
      </c>
      <c r="C1676">
        <f>+'Reuters data'!C1677</f>
        <v>63.91</v>
      </c>
      <c r="D1676">
        <f>+VLOOKUP(A1676,'Reuters data'!$E$3:$F$1048576,2,TRUE)/VLOOKUP(Train_Data!A1676,'Reuters data'!$M$3:$N$1048576,2)</f>
        <v>47.519796122690451</v>
      </c>
      <c r="E1676">
        <f>+VLOOKUP(A1676,'Reuters data'!$E$3:$G$1048576,3,TRUE)</f>
        <v>60.756146788990826</v>
      </c>
      <c r="F1676" s="2">
        <f>+VLOOKUP(A1676,'Reuters data'!$Q$4:$R$1048576,2,TRUE)</f>
        <v>57.4</v>
      </c>
      <c r="G1676">
        <f>+VLOOKUP(A1676,'Reuters data'!$U$4:$V$1048576,2,TRUE)</f>
        <v>7.85</v>
      </c>
      <c r="H1676">
        <f>+VLOOKUP(A1676,'Reuters data'!$Y$4:$Z$1048576,2,TRUE)</f>
        <v>20.399999999999999</v>
      </c>
    </row>
    <row r="1677" spans="1:8" x14ac:dyDescent="0.3">
      <c r="A1677" s="1">
        <f>+'Reuters data'!B1678</f>
        <v>42219</v>
      </c>
      <c r="B1677" s="3">
        <f t="shared" si="26"/>
        <v>8</v>
      </c>
      <c r="C1677">
        <f>+'Reuters data'!C1678</f>
        <v>64.37</v>
      </c>
      <c r="D1677">
        <f>+VLOOKUP(A1677,'Reuters data'!$E$3:$F$1048576,2,TRUE)/VLOOKUP(Train_Data!A1677,'Reuters data'!$M$3:$N$1048576,2)</f>
        <v>45.227874691752675</v>
      </c>
      <c r="E1677">
        <f>+VLOOKUP(A1677,'Reuters data'!$E$3:$G$1048576,3,TRUE)</f>
        <v>60.664220183486243</v>
      </c>
      <c r="F1677" s="2">
        <f>+VLOOKUP(A1677,'Reuters data'!$Q$4:$R$1048576,2,TRUE)</f>
        <v>56.45</v>
      </c>
      <c r="G1677">
        <f>+VLOOKUP(A1677,'Reuters data'!$U$4:$V$1048576,2,TRUE)</f>
        <v>7.93</v>
      </c>
      <c r="H1677">
        <f>+VLOOKUP(A1677,'Reuters data'!$Y$4:$Z$1048576,2,TRUE)</f>
        <v>20.48</v>
      </c>
    </row>
    <row r="1678" spans="1:8" x14ac:dyDescent="0.3">
      <c r="A1678" s="1">
        <f>+'Reuters data'!B1679</f>
        <v>42220</v>
      </c>
      <c r="B1678" s="3">
        <f t="shared" si="26"/>
        <v>8</v>
      </c>
      <c r="C1678">
        <f>+'Reuters data'!C1679</f>
        <v>64.77</v>
      </c>
      <c r="D1678">
        <f>+VLOOKUP(A1678,'Reuters data'!$E$3:$F$1048576,2,TRUE)/VLOOKUP(Train_Data!A1678,'Reuters data'!$M$3:$N$1048576,2)</f>
        <v>45.946691176470587</v>
      </c>
      <c r="E1678">
        <f>+VLOOKUP(A1678,'Reuters data'!$E$3:$G$1048576,3,TRUE)</f>
        <v>60.563027522935791</v>
      </c>
      <c r="F1678" s="2">
        <f>+VLOOKUP(A1678,'Reuters data'!$Q$4:$R$1048576,2,TRUE)</f>
        <v>56.9</v>
      </c>
      <c r="G1678">
        <f>+VLOOKUP(A1678,'Reuters data'!$U$4:$V$1048576,2,TRUE)</f>
        <v>7.88</v>
      </c>
      <c r="H1678">
        <f>+VLOOKUP(A1678,'Reuters data'!$Y$4:$Z$1048576,2,TRUE)</f>
        <v>19.95</v>
      </c>
    </row>
    <row r="1679" spans="1:8" x14ac:dyDescent="0.3">
      <c r="A1679" s="1">
        <f>+'Reuters data'!B1680</f>
        <v>42221</v>
      </c>
      <c r="B1679" s="3">
        <f t="shared" si="26"/>
        <v>8</v>
      </c>
      <c r="C1679">
        <f>+'Reuters data'!C1680</f>
        <v>65.16</v>
      </c>
      <c r="D1679">
        <f>+VLOOKUP(A1679,'Reuters data'!$E$3:$F$1048576,2,TRUE)/VLOOKUP(Train_Data!A1679,'Reuters data'!$M$3:$N$1048576,2)</f>
        <v>45.478723404255319</v>
      </c>
      <c r="E1679">
        <f>+VLOOKUP(A1679,'Reuters data'!$E$3:$G$1048576,3,TRUE)</f>
        <v>60.462477064220188</v>
      </c>
      <c r="F1679" s="2">
        <f>+VLOOKUP(A1679,'Reuters data'!$Q$4:$R$1048576,2,TRUE)</f>
        <v>57.04</v>
      </c>
      <c r="G1679">
        <f>+VLOOKUP(A1679,'Reuters data'!$U$4:$V$1048576,2,TRUE)</f>
        <v>7.81</v>
      </c>
      <c r="H1679">
        <f>+VLOOKUP(A1679,'Reuters data'!$Y$4:$Z$1048576,2,TRUE)</f>
        <v>20.28</v>
      </c>
    </row>
    <row r="1680" spans="1:8" x14ac:dyDescent="0.3">
      <c r="A1680" s="1">
        <f>+'Reuters data'!B1681</f>
        <v>42222</v>
      </c>
      <c r="B1680" s="3">
        <f t="shared" si="26"/>
        <v>8</v>
      </c>
      <c r="C1680">
        <f>+'Reuters data'!C1681</f>
        <v>65.569999999999993</v>
      </c>
      <c r="D1680">
        <f>+VLOOKUP(A1680,'Reuters data'!$E$3:$F$1048576,2,TRUE)/VLOOKUP(Train_Data!A1680,'Reuters data'!$M$3:$N$1048576,2)</f>
        <v>45.335530531905157</v>
      </c>
      <c r="E1680">
        <f>+VLOOKUP(A1680,'Reuters data'!$E$3:$G$1048576,3,TRUE)</f>
        <v>60.3619266055046</v>
      </c>
      <c r="F1680" s="2">
        <f>+VLOOKUP(A1680,'Reuters data'!$Q$4:$R$1048576,2,TRUE)</f>
        <v>57.5</v>
      </c>
      <c r="G1680">
        <f>+VLOOKUP(A1680,'Reuters data'!$U$4:$V$1048576,2,TRUE)</f>
        <v>7.82</v>
      </c>
      <c r="H1680">
        <f>+VLOOKUP(A1680,'Reuters data'!$Y$4:$Z$1048576,2,TRUE)</f>
        <v>20.45</v>
      </c>
    </row>
    <row r="1681" spans="1:8" x14ac:dyDescent="0.3">
      <c r="A1681" s="1">
        <f>+'Reuters data'!B1682</f>
        <v>42223</v>
      </c>
      <c r="B1681" s="3">
        <f t="shared" si="26"/>
        <v>8</v>
      </c>
      <c r="C1681">
        <f>+'Reuters data'!C1682</f>
        <v>65.92</v>
      </c>
      <c r="D1681">
        <f>+VLOOKUP(A1681,'Reuters data'!$E$3:$F$1048576,2,TRUE)/VLOOKUP(Train_Data!A1681,'Reuters data'!$M$3:$N$1048576,2)</f>
        <v>44.331965344277243</v>
      </c>
      <c r="E1681">
        <f>+VLOOKUP(A1681,'Reuters data'!$E$3:$G$1048576,3,TRUE)</f>
        <v>60.259908256880749</v>
      </c>
      <c r="F1681" s="2">
        <f>+VLOOKUP(A1681,'Reuters data'!$Q$4:$R$1048576,2,TRUE)</f>
        <v>56.7</v>
      </c>
      <c r="G1681">
        <f>+VLOOKUP(A1681,'Reuters data'!$U$4:$V$1048576,2,TRUE)</f>
        <v>7.76</v>
      </c>
      <c r="H1681">
        <f>+VLOOKUP(A1681,'Reuters data'!$Y$4:$Z$1048576,2,TRUE)</f>
        <v>19.95</v>
      </c>
    </row>
    <row r="1682" spans="1:8" x14ac:dyDescent="0.3">
      <c r="A1682" s="1">
        <f>+'Reuters data'!B1683</f>
        <v>42224</v>
      </c>
      <c r="B1682" s="3">
        <f t="shared" si="26"/>
        <v>8</v>
      </c>
      <c r="C1682">
        <f>+'Reuters data'!C1683</f>
        <v>66.37</v>
      </c>
      <c r="D1682">
        <f>+VLOOKUP(A1682,'Reuters data'!$E$3:$F$1048576,2,TRUE)/VLOOKUP(Train_Data!A1682,'Reuters data'!$M$3:$N$1048576,2)</f>
        <v>44.331965344277243</v>
      </c>
      <c r="E1682">
        <f>+VLOOKUP(A1682,'Reuters data'!$E$3:$G$1048576,3,TRUE)</f>
        <v>60.259908256880749</v>
      </c>
      <c r="F1682" s="2">
        <f>+VLOOKUP(A1682,'Reuters data'!$Q$4:$R$1048576,2,TRUE)</f>
        <v>56.7</v>
      </c>
      <c r="G1682">
        <f>+VLOOKUP(A1682,'Reuters data'!$U$4:$V$1048576,2,TRUE)</f>
        <v>7.76</v>
      </c>
      <c r="H1682">
        <f>+VLOOKUP(A1682,'Reuters data'!$Y$4:$Z$1048576,2,TRUE)</f>
        <v>19.95</v>
      </c>
    </row>
    <row r="1683" spans="1:8" x14ac:dyDescent="0.3">
      <c r="A1683" s="1">
        <f>+'Reuters data'!B1684</f>
        <v>42225</v>
      </c>
      <c r="B1683" s="3">
        <f t="shared" si="26"/>
        <v>8</v>
      </c>
      <c r="C1683">
        <f>+'Reuters data'!C1684</f>
        <v>66.8</v>
      </c>
      <c r="D1683">
        <f>+VLOOKUP(A1683,'Reuters data'!$E$3:$F$1048576,2,TRUE)/VLOOKUP(Train_Data!A1683,'Reuters data'!$M$3:$N$1048576,2)</f>
        <v>44.331965344277243</v>
      </c>
      <c r="E1683">
        <f>+VLOOKUP(A1683,'Reuters data'!$E$3:$G$1048576,3,TRUE)</f>
        <v>60.259908256880749</v>
      </c>
      <c r="F1683" s="2">
        <f>+VLOOKUP(A1683,'Reuters data'!$Q$4:$R$1048576,2,TRUE)</f>
        <v>56.7</v>
      </c>
      <c r="G1683">
        <f>+VLOOKUP(A1683,'Reuters data'!$U$4:$V$1048576,2,TRUE)</f>
        <v>7.76</v>
      </c>
      <c r="H1683">
        <f>+VLOOKUP(A1683,'Reuters data'!$Y$4:$Z$1048576,2,TRUE)</f>
        <v>19.95</v>
      </c>
    </row>
    <row r="1684" spans="1:8" x14ac:dyDescent="0.3">
      <c r="A1684" s="1">
        <f>+'Reuters data'!B1685</f>
        <v>42226</v>
      </c>
      <c r="B1684" s="3">
        <f t="shared" si="26"/>
        <v>8</v>
      </c>
      <c r="C1684">
        <f>+'Reuters data'!C1685</f>
        <v>67.23</v>
      </c>
      <c r="D1684">
        <f>+VLOOKUP(A1684,'Reuters data'!$E$3:$F$1048576,2,TRUE)/VLOOKUP(Train_Data!A1684,'Reuters data'!$M$3:$N$1048576,2)</f>
        <v>45.760711692084243</v>
      </c>
      <c r="E1684">
        <f>+VLOOKUP(A1684,'Reuters data'!$E$3:$G$1048576,3,TRUE)</f>
        <v>60.185412844036712</v>
      </c>
      <c r="F1684" s="2">
        <f>+VLOOKUP(A1684,'Reuters data'!$Q$4:$R$1048576,2,TRUE)</f>
        <v>57.15</v>
      </c>
      <c r="G1684">
        <f>+VLOOKUP(A1684,'Reuters data'!$U$4:$V$1048576,2,TRUE)</f>
        <v>7.9</v>
      </c>
      <c r="H1684">
        <f>+VLOOKUP(A1684,'Reuters data'!$Y$4:$Z$1048576,2,TRUE)</f>
        <v>20.02</v>
      </c>
    </row>
    <row r="1685" spans="1:8" x14ac:dyDescent="0.3">
      <c r="A1685" s="1">
        <f>+'Reuters data'!B1686</f>
        <v>42227</v>
      </c>
      <c r="B1685" s="3">
        <f t="shared" si="26"/>
        <v>8</v>
      </c>
      <c r="C1685">
        <f>+'Reuters data'!C1686</f>
        <v>67.55</v>
      </c>
      <c r="D1685">
        <f>+VLOOKUP(A1685,'Reuters data'!$E$3:$F$1048576,2,TRUE)/VLOOKUP(Train_Data!A1685,'Reuters data'!$M$3:$N$1048576,2)</f>
        <v>44.54710144927536</v>
      </c>
      <c r="E1685">
        <f>+VLOOKUP(A1685,'Reuters data'!$E$3:$G$1048576,3,TRUE)</f>
        <v>60.119266055045891</v>
      </c>
      <c r="F1685" s="2">
        <f>+VLOOKUP(A1685,'Reuters data'!$Q$4:$R$1048576,2,TRUE)</f>
        <v>55.9</v>
      </c>
      <c r="G1685">
        <f>+VLOOKUP(A1685,'Reuters data'!$U$4:$V$1048576,2,TRUE)</f>
        <v>8.07</v>
      </c>
      <c r="H1685">
        <f>+VLOOKUP(A1685,'Reuters data'!$Y$4:$Z$1048576,2,TRUE)</f>
        <v>19.95</v>
      </c>
    </row>
    <row r="1686" spans="1:8" x14ac:dyDescent="0.3">
      <c r="A1686" s="1">
        <f>+'Reuters data'!B1687</f>
        <v>42228</v>
      </c>
      <c r="B1686" s="3">
        <f t="shared" si="26"/>
        <v>8</v>
      </c>
      <c r="C1686">
        <f>+'Reuters data'!C1687</f>
        <v>67.91</v>
      </c>
      <c r="D1686">
        <f>+VLOOKUP(A1686,'Reuters data'!$E$3:$F$1048576,2,TRUE)/VLOOKUP(Train_Data!A1686,'Reuters data'!$M$3:$N$1048576,2)</f>
        <v>44.514162782359271</v>
      </c>
      <c r="E1686">
        <f>+VLOOKUP(A1686,'Reuters data'!$E$3:$G$1048576,3,TRUE)</f>
        <v>60.046972477064237</v>
      </c>
      <c r="F1686" s="2">
        <f>+VLOOKUP(A1686,'Reuters data'!$Q$4:$R$1048576,2,TRUE)</f>
        <v>55.6</v>
      </c>
      <c r="G1686">
        <f>+VLOOKUP(A1686,'Reuters data'!$U$4:$V$1048576,2,TRUE)</f>
        <v>8.17</v>
      </c>
      <c r="H1686">
        <f>+VLOOKUP(A1686,'Reuters data'!$Y$4:$Z$1048576,2,TRUE)</f>
        <v>19.55</v>
      </c>
    </row>
    <row r="1687" spans="1:8" x14ac:dyDescent="0.3">
      <c r="A1687" s="1">
        <f>+'Reuters data'!B1688</f>
        <v>42229</v>
      </c>
      <c r="B1687" s="3">
        <f t="shared" si="26"/>
        <v>8</v>
      </c>
      <c r="C1687">
        <f>+'Reuters data'!C1688</f>
        <v>68.25</v>
      </c>
      <c r="D1687">
        <f>+VLOOKUP(A1687,'Reuters data'!$E$3:$F$1048576,2,TRUE)/VLOOKUP(Train_Data!A1687,'Reuters data'!$M$3:$N$1048576,2)</f>
        <v>44.151417294581989</v>
      </c>
      <c r="E1687">
        <f>+VLOOKUP(A1687,'Reuters data'!$E$3:$G$1048576,3,TRUE)</f>
        <v>59.974862385321131</v>
      </c>
      <c r="F1687" s="2">
        <f>+VLOOKUP(A1687,'Reuters data'!$Q$4:$R$1048576,2,TRUE)</f>
        <v>55.6</v>
      </c>
      <c r="G1687">
        <f>+VLOOKUP(A1687,'Reuters data'!$U$4:$V$1048576,2,TRUE)</f>
        <v>8.17</v>
      </c>
      <c r="H1687">
        <f>+VLOOKUP(A1687,'Reuters data'!$Y$4:$Z$1048576,2,TRUE)</f>
        <v>19.649999999999999</v>
      </c>
    </row>
    <row r="1688" spans="1:8" x14ac:dyDescent="0.3">
      <c r="A1688" s="1">
        <f>+'Reuters data'!B1689</f>
        <v>42230</v>
      </c>
      <c r="B1688" s="3">
        <f t="shared" si="26"/>
        <v>8</v>
      </c>
      <c r="C1688">
        <f>+'Reuters data'!C1689</f>
        <v>68.61</v>
      </c>
      <c r="D1688">
        <f>+VLOOKUP(A1688,'Reuters data'!$E$3:$F$1048576,2,TRUE)/VLOOKUP(Train_Data!A1688,'Reuters data'!$M$3:$N$1048576,2)</f>
        <v>44.147307761570325</v>
      </c>
      <c r="E1688">
        <f>+VLOOKUP(A1688,'Reuters data'!$E$3:$G$1048576,3,TRUE)</f>
        <v>59.923119266055068</v>
      </c>
      <c r="F1688" s="2">
        <f>+VLOOKUP(A1688,'Reuters data'!$Q$4:$R$1048576,2,TRUE)</f>
        <v>55.4</v>
      </c>
      <c r="G1688">
        <f>+VLOOKUP(A1688,'Reuters data'!$U$4:$V$1048576,2,TRUE)</f>
        <v>8.3000000000000007</v>
      </c>
      <c r="H1688">
        <f>+VLOOKUP(A1688,'Reuters data'!$Y$4:$Z$1048576,2,TRUE)</f>
        <v>19.55</v>
      </c>
    </row>
    <row r="1689" spans="1:8" x14ac:dyDescent="0.3">
      <c r="A1689" s="1">
        <f>+'Reuters data'!B1690</f>
        <v>42231</v>
      </c>
      <c r="B1689" s="3">
        <f t="shared" si="26"/>
        <v>8</v>
      </c>
      <c r="C1689">
        <f>+'Reuters data'!C1690</f>
        <v>69.010000000000005</v>
      </c>
      <c r="D1689">
        <f>+VLOOKUP(A1689,'Reuters data'!$E$3:$F$1048576,2,TRUE)/VLOOKUP(Train_Data!A1689,'Reuters data'!$M$3:$N$1048576,2)</f>
        <v>44.147307761570325</v>
      </c>
      <c r="E1689">
        <f>+VLOOKUP(A1689,'Reuters data'!$E$3:$G$1048576,3,TRUE)</f>
        <v>59.923119266055068</v>
      </c>
      <c r="F1689" s="2">
        <f>+VLOOKUP(A1689,'Reuters data'!$Q$4:$R$1048576,2,TRUE)</f>
        <v>55.4</v>
      </c>
      <c r="G1689">
        <f>+VLOOKUP(A1689,'Reuters data'!$U$4:$V$1048576,2,TRUE)</f>
        <v>8.3000000000000007</v>
      </c>
      <c r="H1689">
        <f>+VLOOKUP(A1689,'Reuters data'!$Y$4:$Z$1048576,2,TRUE)</f>
        <v>19.55</v>
      </c>
    </row>
    <row r="1690" spans="1:8" x14ac:dyDescent="0.3">
      <c r="A1690" s="1">
        <f>+'Reuters data'!B1691</f>
        <v>42232</v>
      </c>
      <c r="B1690" s="3">
        <f t="shared" si="26"/>
        <v>8</v>
      </c>
      <c r="C1690">
        <f>+'Reuters data'!C1691</f>
        <v>69.41</v>
      </c>
      <c r="D1690">
        <f>+VLOOKUP(A1690,'Reuters data'!$E$3:$F$1048576,2,TRUE)/VLOOKUP(Train_Data!A1690,'Reuters data'!$M$3:$N$1048576,2)</f>
        <v>44.147307761570325</v>
      </c>
      <c r="E1690">
        <f>+VLOOKUP(A1690,'Reuters data'!$E$3:$G$1048576,3,TRUE)</f>
        <v>59.923119266055068</v>
      </c>
      <c r="F1690" s="2">
        <f>+VLOOKUP(A1690,'Reuters data'!$Q$4:$R$1048576,2,TRUE)</f>
        <v>55.4</v>
      </c>
      <c r="G1690">
        <f>+VLOOKUP(A1690,'Reuters data'!$U$4:$V$1048576,2,TRUE)</f>
        <v>8.3000000000000007</v>
      </c>
      <c r="H1690">
        <f>+VLOOKUP(A1690,'Reuters data'!$Y$4:$Z$1048576,2,TRUE)</f>
        <v>19.55</v>
      </c>
    </row>
    <row r="1691" spans="1:8" x14ac:dyDescent="0.3">
      <c r="A1691" s="1">
        <f>+'Reuters data'!B1692</f>
        <v>42233</v>
      </c>
      <c r="B1691" s="3">
        <f t="shared" si="26"/>
        <v>8</v>
      </c>
      <c r="C1691">
        <f>+'Reuters data'!C1692</f>
        <v>69.739999999999995</v>
      </c>
      <c r="D1691">
        <f>+VLOOKUP(A1691,'Reuters data'!$E$3:$F$1048576,2,TRUE)/VLOOKUP(Train_Data!A1691,'Reuters data'!$M$3:$N$1048576,2)</f>
        <v>43.989169675090253</v>
      </c>
      <c r="E1691">
        <f>+VLOOKUP(A1691,'Reuters data'!$E$3:$G$1048576,3,TRUE)</f>
        <v>59.880000000000024</v>
      </c>
      <c r="F1691" s="2">
        <f>+VLOOKUP(A1691,'Reuters data'!$Q$4:$R$1048576,2,TRUE)</f>
        <v>55.15</v>
      </c>
      <c r="G1691">
        <f>+VLOOKUP(A1691,'Reuters data'!$U$4:$V$1048576,2,TRUE)</f>
        <v>8.2200000000000006</v>
      </c>
      <c r="H1691">
        <f>+VLOOKUP(A1691,'Reuters data'!$Y$4:$Z$1048576,2,TRUE)</f>
        <v>19.5</v>
      </c>
    </row>
    <row r="1692" spans="1:8" x14ac:dyDescent="0.3">
      <c r="A1692" s="1">
        <f>+'Reuters data'!B1693</f>
        <v>42234</v>
      </c>
      <c r="B1692" s="3">
        <f t="shared" si="26"/>
        <v>8</v>
      </c>
      <c r="C1692">
        <f>+'Reuters data'!C1693</f>
        <v>70.040000000000006</v>
      </c>
      <c r="D1692">
        <f>+VLOOKUP(A1692,'Reuters data'!$E$3:$F$1048576,2,TRUE)/VLOOKUP(Train_Data!A1692,'Reuters data'!$M$3:$N$1048576,2)</f>
        <v>44.300235977491383</v>
      </c>
      <c r="E1692">
        <f>+VLOOKUP(A1692,'Reuters data'!$E$3:$G$1048576,3,TRUE)</f>
        <v>59.836880733944973</v>
      </c>
      <c r="F1692" s="2">
        <f>+VLOOKUP(A1692,'Reuters data'!$Q$4:$R$1048576,2,TRUE)</f>
        <v>54.8</v>
      </c>
      <c r="G1692">
        <f>+VLOOKUP(A1692,'Reuters data'!$U$4:$V$1048576,2,TRUE)</f>
        <v>8.25</v>
      </c>
      <c r="H1692">
        <f>+VLOOKUP(A1692,'Reuters data'!$Y$4:$Z$1048576,2,TRUE)</f>
        <v>19.600000000000001</v>
      </c>
    </row>
    <row r="1693" spans="1:8" x14ac:dyDescent="0.3">
      <c r="A1693" s="1">
        <f>+'Reuters data'!B1694</f>
        <v>42235</v>
      </c>
      <c r="B1693" s="3">
        <f t="shared" si="26"/>
        <v>8</v>
      </c>
      <c r="C1693">
        <f>+'Reuters data'!C1694</f>
        <v>70.36</v>
      </c>
      <c r="D1693">
        <f>+VLOOKUP(A1693,'Reuters data'!$E$3:$F$1048576,2,TRUE)/VLOOKUP(Train_Data!A1693,'Reuters data'!$M$3:$N$1048576,2)</f>
        <v>42.421516596204015</v>
      </c>
      <c r="E1693">
        <f>+VLOOKUP(A1693,'Reuters data'!$E$3:$G$1048576,3,TRUE)</f>
        <v>59.756605504587178</v>
      </c>
      <c r="F1693" s="2">
        <f>+VLOOKUP(A1693,'Reuters data'!$Q$4:$R$1048576,2,TRUE)</f>
        <v>54.7</v>
      </c>
      <c r="G1693">
        <f>+VLOOKUP(A1693,'Reuters data'!$U$4:$V$1048576,2,TRUE)</f>
        <v>8.32</v>
      </c>
      <c r="H1693">
        <f>+VLOOKUP(A1693,'Reuters data'!$Y$4:$Z$1048576,2,TRUE)</f>
        <v>19.2</v>
      </c>
    </row>
    <row r="1694" spans="1:8" x14ac:dyDescent="0.3">
      <c r="A1694" s="1">
        <f>+'Reuters data'!B1695</f>
        <v>42236</v>
      </c>
      <c r="B1694" s="3">
        <f t="shared" si="26"/>
        <v>8</v>
      </c>
      <c r="C1694">
        <f>+'Reuters data'!C1695</f>
        <v>70.75</v>
      </c>
      <c r="D1694">
        <f>+VLOOKUP(A1694,'Reuters data'!$E$3:$F$1048576,2,TRUE)/VLOOKUP(Train_Data!A1694,'Reuters data'!$M$3:$N$1048576,2)</f>
        <v>41.473178542834262</v>
      </c>
      <c r="E1694">
        <f>+VLOOKUP(A1694,'Reuters data'!$E$3:$G$1048576,3,TRUE)</f>
        <v>59.684954128440381</v>
      </c>
      <c r="F1694" s="2">
        <f>+VLOOKUP(A1694,'Reuters data'!$Q$4:$R$1048576,2,TRUE)</f>
        <v>54.15</v>
      </c>
      <c r="G1694">
        <f>+VLOOKUP(A1694,'Reuters data'!$U$4:$V$1048576,2,TRUE)</f>
        <v>8.34</v>
      </c>
      <c r="H1694">
        <f>+VLOOKUP(A1694,'Reuters data'!$Y$4:$Z$1048576,2,TRUE)</f>
        <v>19.149999999999999</v>
      </c>
    </row>
    <row r="1695" spans="1:8" x14ac:dyDescent="0.3">
      <c r="A1695" s="1">
        <f>+'Reuters data'!B1696</f>
        <v>42237</v>
      </c>
      <c r="B1695" s="3">
        <f t="shared" si="26"/>
        <v>8</v>
      </c>
      <c r="C1695">
        <f>+'Reuters data'!C1696</f>
        <v>71.180000000000007</v>
      </c>
      <c r="D1695">
        <f>+VLOOKUP(A1695,'Reuters data'!$E$3:$F$1048576,2,TRUE)/VLOOKUP(Train_Data!A1695,'Reuters data'!$M$3:$N$1048576,2)</f>
        <v>39.922718889962233</v>
      </c>
      <c r="E1695">
        <f>+VLOOKUP(A1695,'Reuters data'!$E$3:$G$1048576,3,TRUE)</f>
        <v>59.594495412844054</v>
      </c>
      <c r="F1695" s="2">
        <f>+VLOOKUP(A1695,'Reuters data'!$Q$4:$R$1048576,2,TRUE)</f>
        <v>54.35</v>
      </c>
      <c r="G1695">
        <f>+VLOOKUP(A1695,'Reuters data'!$U$4:$V$1048576,2,TRUE)</f>
        <v>8.18</v>
      </c>
      <c r="H1695">
        <f>+VLOOKUP(A1695,'Reuters data'!$Y$4:$Z$1048576,2,TRUE)</f>
        <v>19.079999999999998</v>
      </c>
    </row>
    <row r="1696" spans="1:8" x14ac:dyDescent="0.3">
      <c r="A1696" s="1">
        <f>+'Reuters data'!B1697</f>
        <v>42238</v>
      </c>
      <c r="B1696" s="3">
        <f t="shared" si="26"/>
        <v>8</v>
      </c>
      <c r="C1696">
        <f>+'Reuters data'!C1697</f>
        <v>71.61</v>
      </c>
      <c r="D1696">
        <f>+VLOOKUP(A1696,'Reuters data'!$E$3:$F$1048576,2,TRUE)/VLOOKUP(Train_Data!A1696,'Reuters data'!$M$3:$N$1048576,2)</f>
        <v>39.922718889962233</v>
      </c>
      <c r="E1696">
        <f>+VLOOKUP(A1696,'Reuters data'!$E$3:$G$1048576,3,TRUE)</f>
        <v>59.594495412844054</v>
      </c>
      <c r="F1696" s="2">
        <f>+VLOOKUP(A1696,'Reuters data'!$Q$4:$R$1048576,2,TRUE)</f>
        <v>54.35</v>
      </c>
      <c r="G1696">
        <f>+VLOOKUP(A1696,'Reuters data'!$U$4:$V$1048576,2,TRUE)</f>
        <v>8.18</v>
      </c>
      <c r="H1696">
        <f>+VLOOKUP(A1696,'Reuters data'!$Y$4:$Z$1048576,2,TRUE)</f>
        <v>19.079999999999998</v>
      </c>
    </row>
    <row r="1697" spans="1:8" x14ac:dyDescent="0.3">
      <c r="A1697" s="1">
        <f>+'Reuters data'!B1698</f>
        <v>42239</v>
      </c>
      <c r="B1697" s="3">
        <f t="shared" si="26"/>
        <v>8</v>
      </c>
      <c r="C1697">
        <f>+'Reuters data'!C1698</f>
        <v>72.040000000000006</v>
      </c>
      <c r="D1697">
        <f>+VLOOKUP(A1697,'Reuters data'!$E$3:$F$1048576,2,TRUE)/VLOOKUP(Train_Data!A1697,'Reuters data'!$M$3:$N$1048576,2)</f>
        <v>39.922718889962233</v>
      </c>
      <c r="E1697">
        <f>+VLOOKUP(A1697,'Reuters data'!$E$3:$G$1048576,3,TRUE)</f>
        <v>59.594495412844054</v>
      </c>
      <c r="F1697" s="2">
        <f>+VLOOKUP(A1697,'Reuters data'!$Q$4:$R$1048576,2,TRUE)</f>
        <v>54.35</v>
      </c>
      <c r="G1697">
        <f>+VLOOKUP(A1697,'Reuters data'!$U$4:$V$1048576,2,TRUE)</f>
        <v>8.18</v>
      </c>
      <c r="H1697">
        <f>+VLOOKUP(A1697,'Reuters data'!$Y$4:$Z$1048576,2,TRUE)</f>
        <v>19.079999999999998</v>
      </c>
    </row>
    <row r="1698" spans="1:8" x14ac:dyDescent="0.3">
      <c r="A1698" s="1">
        <f>+'Reuters data'!B1699</f>
        <v>42240</v>
      </c>
      <c r="B1698" s="3">
        <f t="shared" si="26"/>
        <v>8</v>
      </c>
      <c r="C1698">
        <f>+'Reuters data'!C1699</f>
        <v>72.37</v>
      </c>
      <c r="D1698">
        <f>+VLOOKUP(A1698,'Reuters data'!$E$3:$F$1048576,2,TRUE)/VLOOKUP(Train_Data!A1698,'Reuters data'!$M$3:$N$1048576,2)</f>
        <v>36.74470648992942</v>
      </c>
      <c r="E1698">
        <f>+VLOOKUP(A1698,'Reuters data'!$E$3:$G$1048576,3,TRUE)</f>
        <v>59.473119266055065</v>
      </c>
      <c r="F1698" s="2">
        <f>+VLOOKUP(A1698,'Reuters data'!$Q$4:$R$1048576,2,TRUE)</f>
        <v>53.3</v>
      </c>
      <c r="G1698">
        <f>+VLOOKUP(A1698,'Reuters data'!$U$4:$V$1048576,2,TRUE)</f>
        <v>8.15</v>
      </c>
      <c r="H1698">
        <f>+VLOOKUP(A1698,'Reuters data'!$Y$4:$Z$1048576,2,TRUE)</f>
        <v>18.63</v>
      </c>
    </row>
    <row r="1699" spans="1:8" x14ac:dyDescent="0.3">
      <c r="A1699" s="1">
        <f>+'Reuters data'!B1700</f>
        <v>42241</v>
      </c>
      <c r="B1699" s="3">
        <f t="shared" si="26"/>
        <v>8</v>
      </c>
      <c r="C1699">
        <f>+'Reuters data'!C1700</f>
        <v>72.650000000000006</v>
      </c>
      <c r="D1699">
        <f>+VLOOKUP(A1699,'Reuters data'!$E$3:$F$1048576,2,TRUE)/VLOOKUP(Train_Data!A1699,'Reuters data'!$M$3:$N$1048576,2)</f>
        <v>37.528226506861216</v>
      </c>
      <c r="E1699">
        <f>+VLOOKUP(A1699,'Reuters data'!$E$3:$G$1048576,3,TRUE)</f>
        <v>59.363944954128456</v>
      </c>
      <c r="F1699" s="2">
        <f>+VLOOKUP(A1699,'Reuters data'!$Q$4:$R$1048576,2,TRUE)</f>
        <v>53.85</v>
      </c>
      <c r="G1699">
        <f>+VLOOKUP(A1699,'Reuters data'!$U$4:$V$1048576,2,TRUE)</f>
        <v>8.23</v>
      </c>
      <c r="H1699">
        <f>+VLOOKUP(A1699,'Reuters data'!$Y$4:$Z$1048576,2,TRUE)</f>
        <v>18.88</v>
      </c>
    </row>
    <row r="1700" spans="1:8" x14ac:dyDescent="0.3">
      <c r="A1700" s="1">
        <f>+'Reuters data'!B1701</f>
        <v>42242</v>
      </c>
      <c r="B1700" s="3">
        <f t="shared" si="26"/>
        <v>8</v>
      </c>
      <c r="C1700">
        <f>+'Reuters data'!C1701</f>
        <v>72.94</v>
      </c>
      <c r="D1700">
        <f>+VLOOKUP(A1700,'Reuters data'!$E$3:$F$1048576,2,TRUE)/VLOOKUP(Train_Data!A1700,'Reuters data'!$M$3:$N$1048576,2)</f>
        <v>38.126380910296071</v>
      </c>
      <c r="E1700">
        <f>+VLOOKUP(A1700,'Reuters data'!$E$3:$G$1048576,3,TRUE)</f>
        <v>59.241559633027549</v>
      </c>
      <c r="F1700" s="2">
        <f>+VLOOKUP(A1700,'Reuters data'!$Q$4:$R$1048576,2,TRUE)</f>
        <v>54.2</v>
      </c>
      <c r="G1700">
        <f>+VLOOKUP(A1700,'Reuters data'!$U$4:$V$1048576,2,TRUE)</f>
        <v>8.08</v>
      </c>
      <c r="H1700">
        <f>+VLOOKUP(A1700,'Reuters data'!$Y$4:$Z$1048576,2,TRUE)</f>
        <v>18.899999999999999</v>
      </c>
    </row>
    <row r="1701" spans="1:8" x14ac:dyDescent="0.3">
      <c r="A1701" s="1">
        <f>+'Reuters data'!B1702</f>
        <v>42243</v>
      </c>
      <c r="B1701" s="3">
        <f t="shared" si="26"/>
        <v>8</v>
      </c>
      <c r="C1701">
        <f>+'Reuters data'!C1702</f>
        <v>73.25</v>
      </c>
      <c r="D1701">
        <f>+VLOOKUP(A1701,'Reuters data'!$E$3:$F$1048576,2,TRUE)/VLOOKUP(Train_Data!A1701,'Reuters data'!$M$3:$N$1048576,2)</f>
        <v>42.301876723294491</v>
      </c>
      <c r="E1701">
        <f>+VLOOKUP(A1701,'Reuters data'!$E$3:$G$1048576,3,TRUE)</f>
        <v>59.134862385321121</v>
      </c>
      <c r="F1701" s="2">
        <f>+VLOOKUP(A1701,'Reuters data'!$Q$4:$R$1048576,2,TRUE)</f>
        <v>55.25</v>
      </c>
      <c r="G1701">
        <f>+VLOOKUP(A1701,'Reuters data'!$U$4:$V$1048576,2,TRUE)</f>
        <v>8.0299999999999994</v>
      </c>
      <c r="H1701">
        <f>+VLOOKUP(A1701,'Reuters data'!$Y$4:$Z$1048576,2,TRUE)</f>
        <v>19.25</v>
      </c>
    </row>
    <row r="1702" spans="1:8" x14ac:dyDescent="0.3">
      <c r="A1702" s="1">
        <f>+'Reuters data'!B1703</f>
        <v>42244</v>
      </c>
      <c r="B1702" s="3">
        <f t="shared" si="26"/>
        <v>8</v>
      </c>
      <c r="C1702">
        <f>+'Reuters data'!C1703</f>
        <v>73.569999999999993</v>
      </c>
      <c r="D1702">
        <f>+VLOOKUP(A1702,'Reuters data'!$E$3:$F$1048576,2,TRUE)/VLOOKUP(Train_Data!A1702,'Reuters data'!$M$3:$N$1048576,2)</f>
        <v>44.771446462116472</v>
      </c>
      <c r="E1702">
        <f>+VLOOKUP(A1702,'Reuters data'!$E$3:$G$1048576,3,TRUE)</f>
        <v>59.076513761467915</v>
      </c>
      <c r="F1702" s="2">
        <f>+VLOOKUP(A1702,'Reuters data'!$Q$4:$R$1048576,2,TRUE)</f>
        <v>54.75</v>
      </c>
      <c r="G1702">
        <f>+VLOOKUP(A1702,'Reuters data'!$U$4:$V$1048576,2,TRUE)</f>
        <v>8.09</v>
      </c>
      <c r="H1702">
        <f>+VLOOKUP(A1702,'Reuters data'!$Y$4:$Z$1048576,2,TRUE)</f>
        <v>19.48</v>
      </c>
    </row>
    <row r="1703" spans="1:8" x14ac:dyDescent="0.3">
      <c r="A1703" s="1">
        <f>+'Reuters data'!B1704</f>
        <v>42245</v>
      </c>
      <c r="B1703" s="3">
        <f t="shared" si="26"/>
        <v>8</v>
      </c>
      <c r="C1703">
        <f>+'Reuters data'!C1704</f>
        <v>73.95</v>
      </c>
      <c r="D1703">
        <f>+VLOOKUP(A1703,'Reuters data'!$E$3:$F$1048576,2,TRUE)/VLOOKUP(Train_Data!A1703,'Reuters data'!$M$3:$N$1048576,2)</f>
        <v>44.771446462116472</v>
      </c>
      <c r="E1703">
        <f>+VLOOKUP(A1703,'Reuters data'!$E$3:$G$1048576,3,TRUE)</f>
        <v>59.076513761467915</v>
      </c>
      <c r="F1703" s="2">
        <f>+VLOOKUP(A1703,'Reuters data'!$Q$4:$R$1048576,2,TRUE)</f>
        <v>54.75</v>
      </c>
      <c r="G1703">
        <f>+VLOOKUP(A1703,'Reuters data'!$U$4:$V$1048576,2,TRUE)</f>
        <v>8.09</v>
      </c>
      <c r="H1703">
        <f>+VLOOKUP(A1703,'Reuters data'!$Y$4:$Z$1048576,2,TRUE)</f>
        <v>19.48</v>
      </c>
    </row>
    <row r="1704" spans="1:8" x14ac:dyDescent="0.3">
      <c r="A1704" s="1">
        <f>+'Reuters data'!B1705</f>
        <v>42246</v>
      </c>
      <c r="B1704" s="3">
        <f t="shared" si="26"/>
        <v>8</v>
      </c>
      <c r="C1704">
        <f>+'Reuters data'!C1705</f>
        <v>74.349999999999994</v>
      </c>
      <c r="D1704">
        <f>+VLOOKUP(A1704,'Reuters data'!$E$3:$F$1048576,2,TRUE)/VLOOKUP(Train_Data!A1704,'Reuters data'!$M$3:$N$1048576,2)</f>
        <v>44.771446462116472</v>
      </c>
      <c r="E1704">
        <f>+VLOOKUP(A1704,'Reuters data'!$E$3:$G$1048576,3,TRUE)</f>
        <v>59.076513761467915</v>
      </c>
      <c r="F1704" s="2">
        <f>+VLOOKUP(A1704,'Reuters data'!$Q$4:$R$1048576,2,TRUE)</f>
        <v>54.75</v>
      </c>
      <c r="G1704">
        <f>+VLOOKUP(A1704,'Reuters data'!$U$4:$V$1048576,2,TRUE)</f>
        <v>8.09</v>
      </c>
      <c r="H1704">
        <f>+VLOOKUP(A1704,'Reuters data'!$Y$4:$Z$1048576,2,TRUE)</f>
        <v>19.48</v>
      </c>
    </row>
    <row r="1705" spans="1:8" x14ac:dyDescent="0.3">
      <c r="A1705" s="1">
        <f>+'Reuters data'!B1706</f>
        <v>42247</v>
      </c>
      <c r="B1705" s="3">
        <f t="shared" si="26"/>
        <v>8</v>
      </c>
      <c r="C1705">
        <f>+'Reuters data'!C1706</f>
        <v>74.69</v>
      </c>
      <c r="D1705">
        <f>+VLOOKUP(A1705,'Reuters data'!$E$3:$F$1048576,2,TRUE)/VLOOKUP(Train_Data!A1705,'Reuters data'!$M$3:$N$1048576,2)</f>
        <v>48.300776023548302</v>
      </c>
      <c r="E1705">
        <f>+VLOOKUP(A1705,'Reuters data'!$E$3:$G$1048576,3,TRUE)</f>
        <v>59.056880733944979</v>
      </c>
      <c r="F1705" s="2">
        <f>+VLOOKUP(A1705,'Reuters data'!$Q$4:$R$1048576,2,TRUE)</f>
        <v>55.49</v>
      </c>
      <c r="G1705">
        <f>+VLOOKUP(A1705,'Reuters data'!$U$4:$V$1048576,2,TRUE)</f>
        <v>8.0500000000000007</v>
      </c>
      <c r="H1705">
        <f>+VLOOKUP(A1705,'Reuters data'!$Y$4:$Z$1048576,2,TRUE)</f>
        <v>19.5</v>
      </c>
    </row>
    <row r="1706" spans="1:8" x14ac:dyDescent="0.3">
      <c r="A1706" s="1">
        <f>+'Reuters data'!B1707</f>
        <v>42248</v>
      </c>
      <c r="B1706" s="3">
        <f t="shared" si="26"/>
        <v>9</v>
      </c>
      <c r="C1706">
        <f>+'Reuters data'!C1707</f>
        <v>74.989999999999995</v>
      </c>
      <c r="D1706">
        <f>+VLOOKUP(A1706,'Reuters data'!$E$3:$F$1048576,2,TRUE)/VLOOKUP(Train_Data!A1706,'Reuters data'!$M$3:$N$1048576,2)</f>
        <v>43.792524520632682</v>
      </c>
      <c r="E1706">
        <f>+VLOOKUP(A1706,'Reuters data'!$E$3:$G$1048576,3,TRUE)</f>
        <v>59.005963302752313</v>
      </c>
      <c r="F1706" s="2">
        <f>+VLOOKUP(A1706,'Reuters data'!$Q$4:$R$1048576,2,TRUE)</f>
        <v>54.4</v>
      </c>
      <c r="G1706">
        <f>+VLOOKUP(A1706,'Reuters data'!$U$4:$V$1048576,2,TRUE)</f>
        <v>7.99</v>
      </c>
      <c r="H1706">
        <f>+VLOOKUP(A1706,'Reuters data'!$Y$4:$Z$1048576,2,TRUE)</f>
        <v>19.8</v>
      </c>
    </row>
    <row r="1707" spans="1:8" x14ac:dyDescent="0.3">
      <c r="A1707" s="1">
        <f>+'Reuters data'!B1708</f>
        <v>42249</v>
      </c>
      <c r="B1707" s="3">
        <f t="shared" si="26"/>
        <v>9</v>
      </c>
      <c r="C1707">
        <f>+'Reuters data'!C1708</f>
        <v>75.28</v>
      </c>
      <c r="D1707">
        <f>+VLOOKUP(A1707,'Reuters data'!$E$3:$F$1048576,2,TRUE)/VLOOKUP(Train_Data!A1707,'Reuters data'!$M$3:$N$1048576,2)</f>
        <v>44.98485658293248</v>
      </c>
      <c r="E1707">
        <f>+VLOOKUP(A1707,'Reuters data'!$E$3:$G$1048576,3,TRUE)</f>
        <v>58.945412844036724</v>
      </c>
      <c r="F1707" s="2">
        <f>+VLOOKUP(A1707,'Reuters data'!$Q$4:$R$1048576,2,TRUE)</f>
        <v>54.25</v>
      </c>
      <c r="G1707">
        <f>+VLOOKUP(A1707,'Reuters data'!$U$4:$V$1048576,2,TRUE)</f>
        <v>8.1</v>
      </c>
      <c r="H1707">
        <f>+VLOOKUP(A1707,'Reuters data'!$Y$4:$Z$1048576,2,TRUE)</f>
        <v>19.850000000000001</v>
      </c>
    </row>
    <row r="1708" spans="1:8" x14ac:dyDescent="0.3">
      <c r="A1708" s="1">
        <f>+'Reuters data'!B1709</f>
        <v>42250</v>
      </c>
      <c r="B1708" s="3">
        <f t="shared" si="26"/>
        <v>9</v>
      </c>
      <c r="C1708">
        <f>+'Reuters data'!C1709</f>
        <v>75.52</v>
      </c>
      <c r="D1708">
        <f>+VLOOKUP(A1708,'Reuters data'!$E$3:$F$1048576,2,TRUE)/VLOOKUP(Train_Data!A1708,'Reuters data'!$M$3:$N$1048576,2)</f>
        <v>45.571441417138743</v>
      </c>
      <c r="E1708">
        <f>+VLOOKUP(A1708,'Reuters data'!$E$3:$G$1048576,3,TRUE)</f>
        <v>58.906238532110123</v>
      </c>
      <c r="F1708" s="2">
        <f>+VLOOKUP(A1708,'Reuters data'!$Q$4:$R$1048576,2,TRUE)</f>
        <v>54.63</v>
      </c>
      <c r="G1708">
        <f>+VLOOKUP(A1708,'Reuters data'!$U$4:$V$1048576,2,TRUE)</f>
        <v>8.15</v>
      </c>
      <c r="H1708">
        <f>+VLOOKUP(A1708,'Reuters data'!$Y$4:$Z$1048576,2,TRUE)</f>
        <v>20.100000000000001</v>
      </c>
    </row>
    <row r="1709" spans="1:8" x14ac:dyDescent="0.3">
      <c r="A1709" s="1">
        <f>+'Reuters data'!B1710</f>
        <v>42251</v>
      </c>
      <c r="B1709" s="3">
        <f t="shared" si="26"/>
        <v>9</v>
      </c>
      <c r="C1709">
        <f>+'Reuters data'!C1710</f>
        <v>75.81</v>
      </c>
      <c r="D1709">
        <f>+VLOOKUP(A1709,'Reuters data'!$E$3:$F$1048576,2,TRUE)/VLOOKUP(Train_Data!A1709,'Reuters data'!$M$3:$N$1048576,2)</f>
        <v>44.509240983312395</v>
      </c>
      <c r="E1709">
        <f>+VLOOKUP(A1709,'Reuters data'!$E$3:$G$1048576,3,TRUE)</f>
        <v>58.828165137614718</v>
      </c>
      <c r="F1709" s="2">
        <f>+VLOOKUP(A1709,'Reuters data'!$Q$4:$R$1048576,2,TRUE)</f>
        <v>54</v>
      </c>
      <c r="G1709">
        <f>+VLOOKUP(A1709,'Reuters data'!$U$4:$V$1048576,2,TRUE)</f>
        <v>8.07</v>
      </c>
      <c r="H1709">
        <f>+VLOOKUP(A1709,'Reuters data'!$Y$4:$Z$1048576,2,TRUE)</f>
        <v>19.350000000000001</v>
      </c>
    </row>
    <row r="1710" spans="1:8" x14ac:dyDescent="0.3">
      <c r="A1710" s="1">
        <f>+'Reuters data'!B1711</f>
        <v>42252</v>
      </c>
      <c r="B1710" s="3">
        <f t="shared" si="26"/>
        <v>9</v>
      </c>
      <c r="C1710">
        <f>+'Reuters data'!C1711</f>
        <v>76.19</v>
      </c>
      <c r="D1710">
        <f>+VLOOKUP(A1710,'Reuters data'!$E$3:$F$1048576,2,TRUE)/VLOOKUP(Train_Data!A1710,'Reuters data'!$M$3:$N$1048576,2)</f>
        <v>44.509240983312395</v>
      </c>
      <c r="E1710">
        <f>+VLOOKUP(A1710,'Reuters data'!$E$3:$G$1048576,3,TRUE)</f>
        <v>58.828165137614718</v>
      </c>
      <c r="F1710" s="2">
        <f>+VLOOKUP(A1710,'Reuters data'!$Q$4:$R$1048576,2,TRUE)</f>
        <v>54</v>
      </c>
      <c r="G1710">
        <f>+VLOOKUP(A1710,'Reuters data'!$U$4:$V$1048576,2,TRUE)</f>
        <v>8.07</v>
      </c>
      <c r="H1710">
        <f>+VLOOKUP(A1710,'Reuters data'!$Y$4:$Z$1048576,2,TRUE)</f>
        <v>19.350000000000001</v>
      </c>
    </row>
    <row r="1711" spans="1:8" x14ac:dyDescent="0.3">
      <c r="A1711" s="1">
        <f>+'Reuters data'!B1712</f>
        <v>42253</v>
      </c>
      <c r="B1711" s="3">
        <f t="shared" si="26"/>
        <v>9</v>
      </c>
      <c r="C1711">
        <f>+'Reuters data'!C1712</f>
        <v>76.569999999999993</v>
      </c>
      <c r="D1711">
        <f>+VLOOKUP(A1711,'Reuters data'!$E$3:$F$1048576,2,TRUE)/VLOOKUP(Train_Data!A1711,'Reuters data'!$M$3:$N$1048576,2)</f>
        <v>44.509240983312395</v>
      </c>
      <c r="E1711">
        <f>+VLOOKUP(A1711,'Reuters data'!$E$3:$G$1048576,3,TRUE)</f>
        <v>58.828165137614718</v>
      </c>
      <c r="F1711" s="2">
        <f>+VLOOKUP(A1711,'Reuters data'!$Q$4:$R$1048576,2,TRUE)</f>
        <v>54</v>
      </c>
      <c r="G1711">
        <f>+VLOOKUP(A1711,'Reuters data'!$U$4:$V$1048576,2,TRUE)</f>
        <v>8.07</v>
      </c>
      <c r="H1711">
        <f>+VLOOKUP(A1711,'Reuters data'!$Y$4:$Z$1048576,2,TRUE)</f>
        <v>19.350000000000001</v>
      </c>
    </row>
    <row r="1712" spans="1:8" x14ac:dyDescent="0.3">
      <c r="A1712" s="1">
        <f>+'Reuters data'!B1713</f>
        <v>42254</v>
      </c>
      <c r="B1712" s="3">
        <f t="shared" si="26"/>
        <v>9</v>
      </c>
      <c r="C1712">
        <f>+'Reuters data'!C1713</f>
        <v>76.83</v>
      </c>
      <c r="D1712">
        <f>+VLOOKUP(A1712,'Reuters data'!$E$3:$F$1048576,2,TRUE)/VLOOKUP(Train_Data!A1712,'Reuters data'!$M$3:$N$1048576,2)</f>
        <v>42.652458135578044</v>
      </c>
      <c r="E1712">
        <f>+VLOOKUP(A1712,'Reuters data'!$E$3:$G$1048576,3,TRUE)</f>
        <v>58.722935779816552</v>
      </c>
      <c r="F1712" s="2">
        <f>+VLOOKUP(A1712,'Reuters data'!$Q$4:$R$1048576,2,TRUE)</f>
        <v>52.75</v>
      </c>
      <c r="G1712">
        <f>+VLOOKUP(A1712,'Reuters data'!$U$4:$V$1048576,2,TRUE)</f>
        <v>8.06</v>
      </c>
      <c r="H1712">
        <f>+VLOOKUP(A1712,'Reuters data'!$Y$4:$Z$1048576,2,TRUE)</f>
        <v>19.28</v>
      </c>
    </row>
    <row r="1713" spans="1:8" x14ac:dyDescent="0.3">
      <c r="A1713" s="1">
        <f>+'Reuters data'!B1714</f>
        <v>42255</v>
      </c>
      <c r="B1713" s="3">
        <f t="shared" si="26"/>
        <v>9</v>
      </c>
      <c r="C1713">
        <f>+'Reuters data'!C1714</f>
        <v>77.09</v>
      </c>
      <c r="D1713">
        <f>+VLOOKUP(A1713,'Reuters data'!$E$3:$F$1048576,2,TRUE)/VLOOKUP(Train_Data!A1713,'Reuters data'!$M$3:$N$1048576,2)</f>
        <v>44.218233770872409</v>
      </c>
      <c r="E1713">
        <f>+VLOOKUP(A1713,'Reuters data'!$E$3:$G$1048576,3,TRUE)</f>
        <v>58.667614678899113</v>
      </c>
      <c r="F1713" s="2">
        <f>+VLOOKUP(A1713,'Reuters data'!$Q$4:$R$1048576,2,TRUE)</f>
        <v>53.25</v>
      </c>
      <c r="G1713">
        <f>+VLOOKUP(A1713,'Reuters data'!$U$4:$V$1048576,2,TRUE)</f>
        <v>8.2200000000000006</v>
      </c>
      <c r="H1713">
        <f>+VLOOKUP(A1713,'Reuters data'!$Y$4:$Z$1048576,2,TRUE)</f>
        <v>19.38</v>
      </c>
    </row>
    <row r="1714" spans="1:8" x14ac:dyDescent="0.3">
      <c r="A1714" s="1">
        <f>+'Reuters data'!B1715</f>
        <v>42256</v>
      </c>
      <c r="B1714" s="3">
        <f t="shared" si="26"/>
        <v>9</v>
      </c>
      <c r="C1714">
        <f>+'Reuters data'!C1715</f>
        <v>77.3</v>
      </c>
      <c r="D1714">
        <f>+VLOOKUP(A1714,'Reuters data'!$E$3:$F$1048576,2,TRUE)/VLOOKUP(Train_Data!A1714,'Reuters data'!$M$3:$N$1048576,2)</f>
        <v>42.466976079971438</v>
      </c>
      <c r="E1714">
        <f>+VLOOKUP(A1714,'Reuters data'!$E$3:$G$1048576,3,TRUE)</f>
        <v>58.585137614678928</v>
      </c>
      <c r="F1714" s="2">
        <f>+VLOOKUP(A1714,'Reuters data'!$Q$4:$R$1048576,2,TRUE)</f>
        <v>52.75</v>
      </c>
      <c r="G1714">
        <f>+VLOOKUP(A1714,'Reuters data'!$U$4:$V$1048576,2,TRUE)</f>
        <v>8.25</v>
      </c>
      <c r="H1714">
        <f>+VLOOKUP(A1714,'Reuters data'!$Y$4:$Z$1048576,2,TRUE)</f>
        <v>19.399999999999999</v>
      </c>
    </row>
    <row r="1715" spans="1:8" x14ac:dyDescent="0.3">
      <c r="A1715" s="1">
        <f>+'Reuters data'!B1716</f>
        <v>42257</v>
      </c>
      <c r="B1715" s="3">
        <f t="shared" si="26"/>
        <v>9</v>
      </c>
      <c r="C1715">
        <f>+'Reuters data'!C1716</f>
        <v>77.540000000000006</v>
      </c>
      <c r="D1715">
        <f>+VLOOKUP(A1715,'Reuters data'!$E$3:$F$1048576,2,TRUE)/VLOOKUP(Train_Data!A1715,'Reuters data'!$M$3:$N$1048576,2)</f>
        <v>43.357573607662296</v>
      </c>
      <c r="E1715">
        <f>+VLOOKUP(A1715,'Reuters data'!$E$3:$G$1048576,3,TRUE)</f>
        <v>58.502752293578027</v>
      </c>
      <c r="F1715" s="2">
        <f>+VLOOKUP(A1715,'Reuters data'!$Q$4:$R$1048576,2,TRUE)</f>
        <v>53.2</v>
      </c>
      <c r="G1715">
        <f>+VLOOKUP(A1715,'Reuters data'!$U$4:$V$1048576,2,TRUE)</f>
        <v>8.26</v>
      </c>
      <c r="H1715">
        <f>+VLOOKUP(A1715,'Reuters data'!$Y$4:$Z$1048576,2,TRUE)</f>
        <v>19.25</v>
      </c>
    </row>
    <row r="1716" spans="1:8" x14ac:dyDescent="0.3">
      <c r="A1716" s="1">
        <f>+'Reuters data'!B1717</f>
        <v>42258</v>
      </c>
      <c r="B1716" s="3">
        <f t="shared" si="26"/>
        <v>9</v>
      </c>
      <c r="C1716">
        <f>+'Reuters data'!C1717</f>
        <v>77.8</v>
      </c>
      <c r="D1716">
        <f>+VLOOKUP(A1716,'Reuters data'!$E$3:$F$1048576,2,TRUE)/VLOOKUP(Train_Data!A1716,'Reuters data'!$M$3:$N$1048576,2)</f>
        <v>42.455242966751925</v>
      </c>
      <c r="E1716">
        <f>+VLOOKUP(A1716,'Reuters data'!$E$3:$G$1048576,3,TRUE)</f>
        <v>58.412935779816564</v>
      </c>
      <c r="F1716" s="2">
        <f>+VLOOKUP(A1716,'Reuters data'!$Q$4:$R$1048576,2,TRUE)</f>
        <v>53.28</v>
      </c>
      <c r="G1716">
        <f>+VLOOKUP(A1716,'Reuters data'!$U$4:$V$1048576,2,TRUE)</f>
        <v>8.24</v>
      </c>
      <c r="H1716">
        <f>+VLOOKUP(A1716,'Reuters data'!$Y$4:$Z$1048576,2,TRUE)</f>
        <v>19.399999999999999</v>
      </c>
    </row>
    <row r="1717" spans="1:8" x14ac:dyDescent="0.3">
      <c r="A1717" s="1">
        <f>+'Reuters data'!B1718</f>
        <v>42259</v>
      </c>
      <c r="B1717" s="3">
        <f t="shared" si="26"/>
        <v>9</v>
      </c>
      <c r="C1717">
        <f>+'Reuters data'!C1718</f>
        <v>78.16</v>
      </c>
      <c r="D1717">
        <f>+VLOOKUP(A1717,'Reuters data'!$E$3:$F$1048576,2,TRUE)/VLOOKUP(Train_Data!A1717,'Reuters data'!$M$3:$N$1048576,2)</f>
        <v>42.455242966751925</v>
      </c>
      <c r="E1717">
        <f>+VLOOKUP(A1717,'Reuters data'!$E$3:$G$1048576,3,TRUE)</f>
        <v>58.412935779816564</v>
      </c>
      <c r="F1717" s="2">
        <f>+VLOOKUP(A1717,'Reuters data'!$Q$4:$R$1048576,2,TRUE)</f>
        <v>53.28</v>
      </c>
      <c r="G1717">
        <f>+VLOOKUP(A1717,'Reuters data'!$U$4:$V$1048576,2,TRUE)</f>
        <v>8.24</v>
      </c>
      <c r="H1717">
        <f>+VLOOKUP(A1717,'Reuters data'!$Y$4:$Z$1048576,2,TRUE)</f>
        <v>19.399999999999999</v>
      </c>
    </row>
    <row r="1718" spans="1:8" x14ac:dyDescent="0.3">
      <c r="A1718" s="1">
        <f>+'Reuters data'!B1719</f>
        <v>42260</v>
      </c>
      <c r="B1718" s="3">
        <f t="shared" si="26"/>
        <v>9</v>
      </c>
      <c r="C1718">
        <f>+'Reuters data'!C1719</f>
        <v>78.59</v>
      </c>
      <c r="D1718">
        <f>+VLOOKUP(A1718,'Reuters data'!$E$3:$F$1048576,2,TRUE)/VLOOKUP(Train_Data!A1718,'Reuters data'!$M$3:$N$1048576,2)</f>
        <v>42.455242966751925</v>
      </c>
      <c r="E1718">
        <f>+VLOOKUP(A1718,'Reuters data'!$E$3:$G$1048576,3,TRUE)</f>
        <v>58.412935779816564</v>
      </c>
      <c r="F1718" s="2">
        <f>+VLOOKUP(A1718,'Reuters data'!$Q$4:$R$1048576,2,TRUE)</f>
        <v>53.28</v>
      </c>
      <c r="G1718">
        <f>+VLOOKUP(A1718,'Reuters data'!$U$4:$V$1048576,2,TRUE)</f>
        <v>8.24</v>
      </c>
      <c r="H1718">
        <f>+VLOOKUP(A1718,'Reuters data'!$Y$4:$Z$1048576,2,TRUE)</f>
        <v>19.399999999999999</v>
      </c>
    </row>
    <row r="1719" spans="1:8" x14ac:dyDescent="0.3">
      <c r="A1719" s="1">
        <f>+'Reuters data'!B1720</f>
        <v>42261</v>
      </c>
      <c r="B1719" s="3">
        <f t="shared" si="26"/>
        <v>9</v>
      </c>
      <c r="C1719">
        <f>+'Reuters data'!C1720</f>
        <v>78.92</v>
      </c>
      <c r="D1719">
        <f>+VLOOKUP(A1719,'Reuters data'!$E$3:$F$1048576,2,TRUE)/VLOOKUP(Train_Data!A1719,'Reuters data'!$M$3:$N$1048576,2)</f>
        <v>40.970136066442834</v>
      </c>
      <c r="E1719">
        <f>+VLOOKUP(A1719,'Reuters data'!$E$3:$G$1048576,3,TRUE)</f>
        <v>58.302293577981693</v>
      </c>
      <c r="F1719" s="2">
        <f>+VLOOKUP(A1719,'Reuters data'!$Q$4:$R$1048576,2,TRUE)</f>
        <v>52.75</v>
      </c>
      <c r="G1719">
        <f>+VLOOKUP(A1719,'Reuters data'!$U$4:$V$1048576,2,TRUE)</f>
        <v>8.2100000000000009</v>
      </c>
      <c r="H1719">
        <f>+VLOOKUP(A1719,'Reuters data'!$Y$4:$Z$1048576,2,TRUE)</f>
        <v>19.100000000000001</v>
      </c>
    </row>
    <row r="1720" spans="1:8" x14ac:dyDescent="0.3">
      <c r="A1720" s="1">
        <f>+'Reuters data'!B1721</f>
        <v>42262</v>
      </c>
      <c r="B1720" s="3">
        <f t="shared" si="26"/>
        <v>9</v>
      </c>
      <c r="C1720">
        <f>+'Reuters data'!C1721</f>
        <v>79.25</v>
      </c>
      <c r="D1720">
        <f>+VLOOKUP(A1720,'Reuters data'!$E$3:$F$1048576,2,TRUE)/VLOOKUP(Train_Data!A1720,'Reuters data'!$M$3:$N$1048576,2)</f>
        <v>41.390023078288657</v>
      </c>
      <c r="E1720">
        <f>+VLOOKUP(A1720,'Reuters data'!$E$3:$G$1048576,3,TRUE)</f>
        <v>58.176697247706464</v>
      </c>
      <c r="F1720" s="2">
        <f>+VLOOKUP(A1720,'Reuters data'!$Q$4:$R$1048576,2,TRUE)</f>
        <v>52.5</v>
      </c>
      <c r="G1720">
        <f>+VLOOKUP(A1720,'Reuters data'!$U$4:$V$1048576,2,TRUE)</f>
        <v>8.15</v>
      </c>
      <c r="H1720">
        <f>+VLOOKUP(A1720,'Reuters data'!$Y$4:$Z$1048576,2,TRUE)</f>
        <v>19</v>
      </c>
    </row>
    <row r="1721" spans="1:8" x14ac:dyDescent="0.3">
      <c r="A1721" s="1">
        <f>+'Reuters data'!B1722</f>
        <v>42263</v>
      </c>
      <c r="B1721" s="3">
        <f t="shared" si="26"/>
        <v>9</v>
      </c>
      <c r="C1721">
        <f>+'Reuters data'!C1722</f>
        <v>79.55</v>
      </c>
      <c r="D1721">
        <f>+VLOOKUP(A1721,'Reuters data'!$E$3:$F$1048576,2,TRUE)/VLOOKUP(Train_Data!A1721,'Reuters data'!$M$3:$N$1048576,2)</f>
        <v>44.069448135352999</v>
      </c>
      <c r="E1721">
        <f>+VLOOKUP(A1721,'Reuters data'!$E$3:$G$1048576,3,TRUE)</f>
        <v>58.046146788990868</v>
      </c>
      <c r="F1721" s="2">
        <f>+VLOOKUP(A1721,'Reuters data'!$Q$4:$R$1048576,2,TRUE)</f>
        <v>53.25</v>
      </c>
      <c r="G1721">
        <f>+VLOOKUP(A1721,'Reuters data'!$U$4:$V$1048576,2,TRUE)</f>
        <v>8.2100000000000009</v>
      </c>
      <c r="H1721">
        <f>+VLOOKUP(A1721,'Reuters data'!$Y$4:$Z$1048576,2,TRUE)</f>
        <v>19.25</v>
      </c>
    </row>
    <row r="1722" spans="1:8" x14ac:dyDescent="0.3">
      <c r="A1722" s="1">
        <f>+'Reuters data'!B1723</f>
        <v>42264</v>
      </c>
      <c r="B1722" s="3">
        <f t="shared" si="26"/>
        <v>9</v>
      </c>
      <c r="C1722">
        <f>+'Reuters data'!C1723</f>
        <v>79.84</v>
      </c>
      <c r="D1722">
        <f>+VLOOKUP(A1722,'Reuters data'!$E$3:$F$1048576,2,TRUE)/VLOOKUP(Train_Data!A1722,'Reuters data'!$M$3:$N$1048576,2)</f>
        <v>42.920857017927418</v>
      </c>
      <c r="E1722">
        <f>+VLOOKUP(A1722,'Reuters data'!$E$3:$G$1048576,3,TRUE)</f>
        <v>57.914311926605542</v>
      </c>
      <c r="F1722" s="2">
        <f>+VLOOKUP(A1722,'Reuters data'!$Q$4:$R$1048576,2,TRUE)</f>
        <v>53.9</v>
      </c>
      <c r="G1722">
        <f>+VLOOKUP(A1722,'Reuters data'!$U$4:$V$1048576,2,TRUE)</f>
        <v>8.2100000000000009</v>
      </c>
      <c r="H1722">
        <f>+VLOOKUP(A1722,'Reuters data'!$Y$4:$Z$1048576,2,TRUE)</f>
        <v>19.100000000000001</v>
      </c>
    </row>
    <row r="1723" spans="1:8" x14ac:dyDescent="0.3">
      <c r="A1723" s="1">
        <f>+'Reuters data'!B1724</f>
        <v>42265</v>
      </c>
      <c r="B1723" s="3">
        <f t="shared" si="26"/>
        <v>9</v>
      </c>
      <c r="C1723">
        <f>+'Reuters data'!C1724</f>
        <v>80.14</v>
      </c>
      <c r="D1723">
        <f>+VLOOKUP(A1723,'Reuters data'!$E$3:$F$1048576,2,TRUE)/VLOOKUP(Train_Data!A1723,'Reuters data'!$M$3:$N$1048576,2)</f>
        <v>41.990269792127371</v>
      </c>
      <c r="E1723">
        <f>+VLOOKUP(A1723,'Reuters data'!$E$3:$G$1048576,3,TRUE)</f>
        <v>57.767706422018385</v>
      </c>
      <c r="F1723" s="2">
        <f>+VLOOKUP(A1723,'Reuters data'!$Q$4:$R$1048576,2,TRUE)</f>
        <v>53.5</v>
      </c>
      <c r="G1723">
        <f>+VLOOKUP(A1723,'Reuters data'!$U$4:$V$1048576,2,TRUE)</f>
        <v>8.09</v>
      </c>
      <c r="H1723">
        <f>+VLOOKUP(A1723,'Reuters data'!$Y$4:$Z$1048576,2,TRUE)</f>
        <v>18.98</v>
      </c>
    </row>
    <row r="1724" spans="1:8" x14ac:dyDescent="0.3">
      <c r="A1724" s="1">
        <f>+'Reuters data'!B1725</f>
        <v>42266</v>
      </c>
      <c r="B1724" s="3">
        <f t="shared" si="26"/>
        <v>9</v>
      </c>
      <c r="C1724">
        <f>+'Reuters data'!C1725</f>
        <v>80.52</v>
      </c>
      <c r="D1724">
        <f>+VLOOKUP(A1724,'Reuters data'!$E$3:$F$1048576,2,TRUE)/VLOOKUP(Train_Data!A1724,'Reuters data'!$M$3:$N$1048576,2)</f>
        <v>41.990269792127371</v>
      </c>
      <c r="E1724">
        <f>+VLOOKUP(A1724,'Reuters data'!$E$3:$G$1048576,3,TRUE)</f>
        <v>57.767706422018385</v>
      </c>
      <c r="F1724" s="2">
        <f>+VLOOKUP(A1724,'Reuters data'!$Q$4:$R$1048576,2,TRUE)</f>
        <v>53.5</v>
      </c>
      <c r="G1724">
        <f>+VLOOKUP(A1724,'Reuters data'!$U$4:$V$1048576,2,TRUE)</f>
        <v>8.09</v>
      </c>
      <c r="H1724">
        <f>+VLOOKUP(A1724,'Reuters data'!$Y$4:$Z$1048576,2,TRUE)</f>
        <v>18.98</v>
      </c>
    </row>
    <row r="1725" spans="1:8" x14ac:dyDescent="0.3">
      <c r="A1725" s="1">
        <f>+'Reuters data'!B1726</f>
        <v>42267</v>
      </c>
      <c r="B1725" s="3">
        <f t="shared" si="26"/>
        <v>9</v>
      </c>
      <c r="C1725">
        <f>+'Reuters data'!C1726</f>
        <v>80.92</v>
      </c>
      <c r="D1725">
        <f>+VLOOKUP(A1725,'Reuters data'!$E$3:$F$1048576,2,TRUE)/VLOOKUP(Train_Data!A1725,'Reuters data'!$M$3:$N$1048576,2)</f>
        <v>41.990269792127371</v>
      </c>
      <c r="E1725">
        <f>+VLOOKUP(A1725,'Reuters data'!$E$3:$G$1048576,3,TRUE)</f>
        <v>57.767706422018385</v>
      </c>
      <c r="F1725" s="2">
        <f>+VLOOKUP(A1725,'Reuters data'!$Q$4:$R$1048576,2,TRUE)</f>
        <v>53.5</v>
      </c>
      <c r="G1725">
        <f>+VLOOKUP(A1725,'Reuters data'!$U$4:$V$1048576,2,TRUE)</f>
        <v>8.09</v>
      </c>
      <c r="H1725">
        <f>+VLOOKUP(A1725,'Reuters data'!$Y$4:$Z$1048576,2,TRUE)</f>
        <v>18.98</v>
      </c>
    </row>
    <row r="1726" spans="1:8" x14ac:dyDescent="0.3">
      <c r="A1726" s="1">
        <f>+'Reuters data'!B1727</f>
        <v>42268</v>
      </c>
      <c r="B1726" s="3">
        <f t="shared" si="26"/>
        <v>9</v>
      </c>
      <c r="C1726">
        <f>+'Reuters data'!C1727</f>
        <v>81.22</v>
      </c>
      <c r="D1726">
        <f>+VLOOKUP(A1726,'Reuters data'!$E$3:$F$1048576,2,TRUE)/VLOOKUP(Train_Data!A1726,'Reuters data'!$M$3:$N$1048576,2)</f>
        <v>43.73323797604148</v>
      </c>
      <c r="E1726">
        <f>+VLOOKUP(A1726,'Reuters data'!$E$3:$G$1048576,3,TRUE)</f>
        <v>57.646972477064267</v>
      </c>
      <c r="F1726" s="2">
        <f>+VLOOKUP(A1726,'Reuters data'!$Q$4:$R$1048576,2,TRUE)</f>
        <v>53.15</v>
      </c>
      <c r="G1726">
        <f>+VLOOKUP(A1726,'Reuters data'!$U$4:$V$1048576,2,TRUE)</f>
        <v>7.96</v>
      </c>
      <c r="H1726">
        <f>+VLOOKUP(A1726,'Reuters data'!$Y$4:$Z$1048576,2,TRUE)</f>
        <v>19</v>
      </c>
    </row>
    <row r="1727" spans="1:8" x14ac:dyDescent="0.3">
      <c r="A1727" s="1">
        <f>+'Reuters data'!B1728</f>
        <v>42269</v>
      </c>
      <c r="B1727" s="3">
        <f t="shared" si="26"/>
        <v>9</v>
      </c>
      <c r="C1727">
        <f>+'Reuters data'!C1728</f>
        <v>81.459999999999994</v>
      </c>
      <c r="D1727">
        <f>+VLOOKUP(A1727,'Reuters data'!$E$3:$F$1048576,2,TRUE)/VLOOKUP(Train_Data!A1727,'Reuters data'!$M$3:$N$1048576,2)</f>
        <v>44.144630329195898</v>
      </c>
      <c r="E1727">
        <f>+VLOOKUP(A1727,'Reuters data'!$E$3:$G$1048576,3,TRUE)</f>
        <v>57.521743119266098</v>
      </c>
      <c r="F1727" s="2">
        <f>+VLOOKUP(A1727,'Reuters data'!$Q$4:$R$1048576,2,TRUE)</f>
        <v>52.85</v>
      </c>
      <c r="G1727">
        <f>+VLOOKUP(A1727,'Reuters data'!$U$4:$V$1048576,2,TRUE)</f>
        <v>8</v>
      </c>
      <c r="H1727">
        <f>+VLOOKUP(A1727,'Reuters data'!$Y$4:$Z$1048576,2,TRUE)</f>
        <v>19.079999999999998</v>
      </c>
    </row>
    <row r="1728" spans="1:8" x14ac:dyDescent="0.3">
      <c r="A1728" s="1">
        <f>+'Reuters data'!B1729</f>
        <v>42270</v>
      </c>
      <c r="B1728" s="3">
        <f t="shared" si="26"/>
        <v>9</v>
      </c>
      <c r="C1728">
        <f>+'Reuters data'!C1729</f>
        <v>81.69</v>
      </c>
      <c r="D1728">
        <f>+VLOOKUP(A1728,'Reuters data'!$E$3:$F$1048576,2,TRUE)/VLOOKUP(Train_Data!A1728,'Reuters data'!$M$3:$N$1048576,2)</f>
        <v>42.6911041573536</v>
      </c>
      <c r="E1728">
        <f>+VLOOKUP(A1728,'Reuters data'!$E$3:$G$1048576,3,TRUE)</f>
        <v>57.364862385321139</v>
      </c>
      <c r="F1728" s="2">
        <f>+VLOOKUP(A1728,'Reuters data'!$Q$4:$R$1048576,2,TRUE)</f>
        <v>52.95</v>
      </c>
      <c r="G1728">
        <f>+VLOOKUP(A1728,'Reuters data'!$U$4:$V$1048576,2,TRUE)</f>
        <v>8.0500000000000007</v>
      </c>
      <c r="H1728">
        <f>+VLOOKUP(A1728,'Reuters data'!$Y$4:$Z$1048576,2,TRUE)</f>
        <v>19.2</v>
      </c>
    </row>
    <row r="1729" spans="1:8" x14ac:dyDescent="0.3">
      <c r="A1729" s="1">
        <f>+'Reuters data'!B1730</f>
        <v>42271</v>
      </c>
      <c r="B1729" s="3">
        <f t="shared" si="26"/>
        <v>9</v>
      </c>
      <c r="C1729">
        <f>+'Reuters data'!C1730</f>
        <v>81.849999999999994</v>
      </c>
      <c r="D1729">
        <f>+VLOOKUP(A1729,'Reuters data'!$E$3:$F$1048576,2,TRUE)/VLOOKUP(Train_Data!A1729,'Reuters data'!$M$3:$N$1048576,2)</f>
        <v>42.897853771484549</v>
      </c>
      <c r="E1729">
        <f>+VLOOKUP(A1729,'Reuters data'!$E$3:$G$1048576,3,TRUE)</f>
        <v>57.207889908256909</v>
      </c>
      <c r="F1729" s="2">
        <f>+VLOOKUP(A1729,'Reuters data'!$Q$4:$R$1048576,2,TRUE)</f>
        <v>52.85</v>
      </c>
      <c r="G1729">
        <f>+VLOOKUP(A1729,'Reuters data'!$U$4:$V$1048576,2,TRUE)</f>
        <v>7.99</v>
      </c>
      <c r="H1729">
        <f>+VLOOKUP(A1729,'Reuters data'!$Y$4:$Z$1048576,2,TRUE)</f>
        <v>18.600000000000001</v>
      </c>
    </row>
    <row r="1730" spans="1:8" x14ac:dyDescent="0.3">
      <c r="A1730" s="1">
        <f>+'Reuters data'!B1731</f>
        <v>42272</v>
      </c>
      <c r="B1730" s="3">
        <f t="shared" si="26"/>
        <v>9</v>
      </c>
      <c r="C1730">
        <f>+'Reuters data'!C1731</f>
        <v>82.07</v>
      </c>
      <c r="D1730">
        <f>+VLOOKUP(A1730,'Reuters data'!$E$3:$F$1048576,2,TRUE)/VLOOKUP(Train_Data!A1730,'Reuters data'!$M$3:$N$1048576,2)</f>
        <v>43.416115776308743</v>
      </c>
      <c r="E1730">
        <f>+VLOOKUP(A1730,'Reuters data'!$E$3:$G$1048576,3,TRUE)</f>
        <v>57.058990825688106</v>
      </c>
      <c r="F1730" s="2">
        <f>+VLOOKUP(A1730,'Reuters data'!$Q$4:$R$1048576,2,TRUE)</f>
        <v>52.6</v>
      </c>
      <c r="G1730">
        <f>+VLOOKUP(A1730,'Reuters data'!$U$4:$V$1048576,2,TRUE)</f>
        <v>7.98</v>
      </c>
      <c r="H1730">
        <f>+VLOOKUP(A1730,'Reuters data'!$Y$4:$Z$1048576,2,TRUE)</f>
        <v>18.75</v>
      </c>
    </row>
    <row r="1731" spans="1:8" x14ac:dyDescent="0.3">
      <c r="A1731" s="1">
        <f>+'Reuters data'!B1732</f>
        <v>42273</v>
      </c>
      <c r="B1731" s="3">
        <f t="shared" si="26"/>
        <v>9</v>
      </c>
      <c r="C1731">
        <f>+'Reuters data'!C1732</f>
        <v>82.36</v>
      </c>
      <c r="D1731">
        <f>+VLOOKUP(A1731,'Reuters data'!$E$3:$F$1048576,2,TRUE)/VLOOKUP(Train_Data!A1731,'Reuters data'!$M$3:$N$1048576,2)</f>
        <v>43.416115776308743</v>
      </c>
      <c r="E1731">
        <f>+VLOOKUP(A1731,'Reuters data'!$E$3:$G$1048576,3,TRUE)</f>
        <v>57.058990825688106</v>
      </c>
      <c r="F1731" s="2">
        <f>+VLOOKUP(A1731,'Reuters data'!$Q$4:$R$1048576,2,TRUE)</f>
        <v>52.6</v>
      </c>
      <c r="G1731">
        <f>+VLOOKUP(A1731,'Reuters data'!$U$4:$V$1048576,2,TRUE)</f>
        <v>7.98</v>
      </c>
      <c r="H1731">
        <f>+VLOOKUP(A1731,'Reuters data'!$Y$4:$Z$1048576,2,TRUE)</f>
        <v>18.75</v>
      </c>
    </row>
    <row r="1732" spans="1:8" x14ac:dyDescent="0.3">
      <c r="A1732" s="1">
        <f>+'Reuters data'!B1733</f>
        <v>42274</v>
      </c>
      <c r="B1732" s="3">
        <f t="shared" ref="B1732:B1795" si="27">+MONTH(A1732)</f>
        <v>9</v>
      </c>
      <c r="C1732">
        <f>+'Reuters data'!C1733</f>
        <v>82.65</v>
      </c>
      <c r="D1732">
        <f>+VLOOKUP(A1732,'Reuters data'!$E$3:$F$1048576,2,TRUE)/VLOOKUP(Train_Data!A1732,'Reuters data'!$M$3:$N$1048576,2)</f>
        <v>43.416115776308743</v>
      </c>
      <c r="E1732">
        <f>+VLOOKUP(A1732,'Reuters data'!$E$3:$G$1048576,3,TRUE)</f>
        <v>57.058990825688106</v>
      </c>
      <c r="F1732" s="2">
        <f>+VLOOKUP(A1732,'Reuters data'!$Q$4:$R$1048576,2,TRUE)</f>
        <v>52.6</v>
      </c>
      <c r="G1732">
        <f>+VLOOKUP(A1732,'Reuters data'!$U$4:$V$1048576,2,TRUE)</f>
        <v>7.98</v>
      </c>
      <c r="H1732">
        <f>+VLOOKUP(A1732,'Reuters data'!$Y$4:$Z$1048576,2,TRUE)</f>
        <v>18.75</v>
      </c>
    </row>
    <row r="1733" spans="1:8" x14ac:dyDescent="0.3">
      <c r="A1733" s="1">
        <f>+'Reuters data'!B1734</f>
        <v>42275</v>
      </c>
      <c r="B1733" s="3">
        <f t="shared" si="27"/>
        <v>9</v>
      </c>
      <c r="C1733">
        <f>+'Reuters data'!C1734</f>
        <v>82.84</v>
      </c>
      <c r="D1733">
        <f>+VLOOKUP(A1733,'Reuters data'!$E$3:$F$1048576,2,TRUE)/VLOOKUP(Train_Data!A1733,'Reuters data'!$M$3:$N$1048576,2)</f>
        <v>42.106199412968067</v>
      </c>
      <c r="E1733">
        <f>+VLOOKUP(A1733,'Reuters data'!$E$3:$G$1048576,3,TRUE)</f>
        <v>56.900275229357831</v>
      </c>
      <c r="F1733" s="2">
        <f>+VLOOKUP(A1733,'Reuters data'!$Q$4:$R$1048576,2,TRUE)</f>
        <v>52</v>
      </c>
      <c r="G1733">
        <f>+VLOOKUP(A1733,'Reuters data'!$U$4:$V$1048576,2,TRUE)</f>
        <v>7.9</v>
      </c>
      <c r="H1733">
        <f>+VLOOKUP(A1733,'Reuters data'!$Y$4:$Z$1048576,2,TRUE)</f>
        <v>18.600000000000001</v>
      </c>
    </row>
    <row r="1734" spans="1:8" x14ac:dyDescent="0.3">
      <c r="A1734" s="1">
        <f>+'Reuters data'!B1735</f>
        <v>42276</v>
      </c>
      <c r="B1734" s="3">
        <f t="shared" si="27"/>
        <v>9</v>
      </c>
      <c r="C1734">
        <f>+'Reuters data'!C1735</f>
        <v>83.04</v>
      </c>
      <c r="D1734">
        <f>+VLOOKUP(A1734,'Reuters data'!$E$3:$F$1048576,2,TRUE)/VLOOKUP(Train_Data!A1734,'Reuters data'!$M$3:$N$1048576,2)</f>
        <v>42.890173410404621</v>
      </c>
      <c r="E1734">
        <f>+VLOOKUP(A1734,'Reuters data'!$E$3:$G$1048576,3,TRUE)</f>
        <v>56.738715596330302</v>
      </c>
      <c r="F1734" s="2">
        <f>+VLOOKUP(A1734,'Reuters data'!$Q$4:$R$1048576,2,TRUE)</f>
        <v>52.15</v>
      </c>
      <c r="G1734">
        <f>+VLOOKUP(A1734,'Reuters data'!$U$4:$V$1048576,2,TRUE)</f>
        <v>7.96</v>
      </c>
      <c r="H1734">
        <f>+VLOOKUP(A1734,'Reuters data'!$Y$4:$Z$1048576,2,TRUE)</f>
        <v>18.649999999999999</v>
      </c>
    </row>
    <row r="1735" spans="1:8" x14ac:dyDescent="0.3">
      <c r="A1735" s="1">
        <f>+'Reuters data'!B1736</f>
        <v>42277</v>
      </c>
      <c r="B1735" s="3">
        <f t="shared" si="27"/>
        <v>9</v>
      </c>
      <c r="C1735">
        <f>+'Reuters data'!C1736</f>
        <v>83.19</v>
      </c>
      <c r="D1735">
        <f>+VLOOKUP(A1735,'Reuters data'!$E$3:$F$1048576,2,TRUE)/VLOOKUP(Train_Data!A1735,'Reuters data'!$M$3:$N$1048576,2)</f>
        <v>43.280243378668573</v>
      </c>
      <c r="E1735">
        <f>+VLOOKUP(A1735,'Reuters data'!$E$3:$G$1048576,3,TRUE)</f>
        <v>56.569816513761495</v>
      </c>
      <c r="F1735" s="2">
        <f>+VLOOKUP(A1735,'Reuters data'!$Q$4:$R$1048576,2,TRUE)</f>
        <v>51.75</v>
      </c>
      <c r="G1735">
        <f>+VLOOKUP(A1735,'Reuters data'!$U$4:$V$1048576,2,TRUE)</f>
        <v>8.1300000000000008</v>
      </c>
      <c r="H1735">
        <f>+VLOOKUP(A1735,'Reuters data'!$Y$4:$Z$1048576,2,TRUE)</f>
        <v>18.399999999999999</v>
      </c>
    </row>
    <row r="1736" spans="1:8" x14ac:dyDescent="0.3">
      <c r="A1736" s="1">
        <f>+'Reuters data'!B1737</f>
        <v>42278</v>
      </c>
      <c r="B1736" s="3">
        <f t="shared" si="27"/>
        <v>10</v>
      </c>
      <c r="C1736">
        <f>+'Reuters data'!C1737</f>
        <v>82.22</v>
      </c>
      <c r="D1736">
        <f>+VLOOKUP(A1736,'Reuters data'!$E$3:$F$1048576,2,TRUE)/VLOOKUP(Train_Data!A1736,'Reuters data'!$M$3:$N$1048576,2)</f>
        <v>42.603180275147402</v>
      </c>
      <c r="E1736">
        <f>+VLOOKUP(A1736,'Reuters data'!$E$3:$G$1048576,3,TRUE)</f>
        <v>56.39761467889911</v>
      </c>
      <c r="F1736" s="2">
        <f>+VLOOKUP(A1736,'Reuters data'!$Q$4:$R$1048576,2,TRUE)</f>
        <v>50.15</v>
      </c>
      <c r="G1736">
        <f>+VLOOKUP(A1736,'Reuters data'!$U$4:$V$1048576,2,TRUE)</f>
        <v>8.15</v>
      </c>
      <c r="H1736">
        <f>+VLOOKUP(A1736,'Reuters data'!$Y$4:$Z$1048576,2,TRUE)</f>
        <v>18</v>
      </c>
    </row>
    <row r="1737" spans="1:8" x14ac:dyDescent="0.3">
      <c r="A1737" s="1">
        <f>+'Reuters data'!B1738</f>
        <v>42279</v>
      </c>
      <c r="B1737" s="3">
        <f t="shared" si="27"/>
        <v>10</v>
      </c>
      <c r="C1737">
        <f>+'Reuters data'!C1738</f>
        <v>82.39</v>
      </c>
      <c r="D1737">
        <f>+VLOOKUP(A1737,'Reuters data'!$E$3:$F$1048576,2,TRUE)/VLOOKUP(Train_Data!A1737,'Reuters data'!$M$3:$N$1048576,2)</f>
        <v>42.938709965206534</v>
      </c>
      <c r="E1737">
        <f>+VLOOKUP(A1737,'Reuters data'!$E$3:$G$1048576,3,TRUE)</f>
        <v>56.229541284403687</v>
      </c>
      <c r="F1737" s="2">
        <f>+VLOOKUP(A1737,'Reuters data'!$Q$4:$R$1048576,2,TRUE)</f>
        <v>49.75</v>
      </c>
      <c r="G1737">
        <f>+VLOOKUP(A1737,'Reuters data'!$U$4:$V$1048576,2,TRUE)</f>
        <v>8.1300000000000008</v>
      </c>
      <c r="H1737">
        <f>+VLOOKUP(A1737,'Reuters data'!$Y$4:$Z$1048576,2,TRUE)</f>
        <v>17.7</v>
      </c>
    </row>
    <row r="1738" spans="1:8" x14ac:dyDescent="0.3">
      <c r="A1738" s="1">
        <f>+'Reuters data'!B1739</f>
        <v>42280</v>
      </c>
      <c r="B1738" s="3">
        <f t="shared" si="27"/>
        <v>10</v>
      </c>
      <c r="C1738">
        <f>+'Reuters data'!C1739</f>
        <v>82.62</v>
      </c>
      <c r="D1738">
        <f>+VLOOKUP(A1738,'Reuters data'!$E$3:$F$1048576,2,TRUE)/VLOOKUP(Train_Data!A1738,'Reuters data'!$M$3:$N$1048576,2)</f>
        <v>42.938709965206534</v>
      </c>
      <c r="E1738">
        <f>+VLOOKUP(A1738,'Reuters data'!$E$3:$G$1048576,3,TRUE)</f>
        <v>56.229541284403687</v>
      </c>
      <c r="F1738" s="2">
        <f>+VLOOKUP(A1738,'Reuters data'!$Q$4:$R$1048576,2,TRUE)</f>
        <v>49.75</v>
      </c>
      <c r="G1738">
        <f>+VLOOKUP(A1738,'Reuters data'!$U$4:$V$1048576,2,TRUE)</f>
        <v>8.1300000000000008</v>
      </c>
      <c r="H1738">
        <f>+VLOOKUP(A1738,'Reuters data'!$Y$4:$Z$1048576,2,TRUE)</f>
        <v>17.7</v>
      </c>
    </row>
    <row r="1739" spans="1:8" x14ac:dyDescent="0.3">
      <c r="A1739" s="1">
        <f>+'Reuters data'!B1740</f>
        <v>42281</v>
      </c>
      <c r="B1739" s="3">
        <f t="shared" si="27"/>
        <v>10</v>
      </c>
      <c r="C1739">
        <f>+'Reuters data'!C1740</f>
        <v>82.88</v>
      </c>
      <c r="D1739">
        <f>+VLOOKUP(A1739,'Reuters data'!$E$3:$F$1048576,2,TRUE)/VLOOKUP(Train_Data!A1739,'Reuters data'!$M$3:$N$1048576,2)</f>
        <v>42.938709965206534</v>
      </c>
      <c r="E1739">
        <f>+VLOOKUP(A1739,'Reuters data'!$E$3:$G$1048576,3,TRUE)</f>
        <v>56.229541284403687</v>
      </c>
      <c r="F1739" s="2">
        <f>+VLOOKUP(A1739,'Reuters data'!$Q$4:$R$1048576,2,TRUE)</f>
        <v>49.75</v>
      </c>
      <c r="G1739">
        <f>+VLOOKUP(A1739,'Reuters data'!$U$4:$V$1048576,2,TRUE)</f>
        <v>8.1300000000000008</v>
      </c>
      <c r="H1739">
        <f>+VLOOKUP(A1739,'Reuters data'!$Y$4:$Z$1048576,2,TRUE)</f>
        <v>17.7</v>
      </c>
    </row>
    <row r="1740" spans="1:8" x14ac:dyDescent="0.3">
      <c r="A1740" s="1">
        <f>+'Reuters data'!B1741</f>
        <v>42282</v>
      </c>
      <c r="B1740" s="3">
        <f t="shared" si="27"/>
        <v>10</v>
      </c>
      <c r="C1740">
        <f>+'Reuters data'!C1741</f>
        <v>83.04</v>
      </c>
      <c r="D1740">
        <f>+VLOOKUP(A1740,'Reuters data'!$E$3:$F$1048576,2,TRUE)/VLOOKUP(Train_Data!A1740,'Reuters data'!$M$3:$N$1048576,2)</f>
        <v>44.032185963343764</v>
      </c>
      <c r="E1740">
        <f>+VLOOKUP(A1740,'Reuters data'!$E$3:$G$1048576,3,TRUE)</f>
        <v>56.06192660550461</v>
      </c>
      <c r="F1740" s="2">
        <f>+VLOOKUP(A1740,'Reuters data'!$Q$4:$R$1048576,2,TRUE)</f>
        <v>51</v>
      </c>
      <c r="G1740">
        <f>+VLOOKUP(A1740,'Reuters data'!$U$4:$V$1048576,2,TRUE)</f>
        <v>8.19</v>
      </c>
      <c r="H1740">
        <f>+VLOOKUP(A1740,'Reuters data'!$Y$4:$Z$1048576,2,TRUE)</f>
        <v>17.75</v>
      </c>
    </row>
    <row r="1741" spans="1:8" x14ac:dyDescent="0.3">
      <c r="A1741" s="1">
        <f>+'Reuters data'!B1742</f>
        <v>42283</v>
      </c>
      <c r="B1741" s="3">
        <f t="shared" si="27"/>
        <v>10</v>
      </c>
      <c r="C1741">
        <f>+'Reuters data'!C1742</f>
        <v>83.2</v>
      </c>
      <c r="D1741">
        <f>+VLOOKUP(A1741,'Reuters data'!$E$3:$F$1048576,2,TRUE)/VLOOKUP(Train_Data!A1741,'Reuters data'!$M$3:$N$1048576,2)</f>
        <v>46.077387291444801</v>
      </c>
      <c r="E1741">
        <f>+VLOOKUP(A1741,'Reuters data'!$E$3:$G$1048576,3,TRUE)</f>
        <v>55.916513761467918</v>
      </c>
      <c r="F1741" s="2">
        <f>+VLOOKUP(A1741,'Reuters data'!$Q$4:$R$1048576,2,TRUE)</f>
        <v>51.13</v>
      </c>
      <c r="G1741">
        <f>+VLOOKUP(A1741,'Reuters data'!$U$4:$V$1048576,2,TRUE)</f>
        <v>8.1999999999999993</v>
      </c>
      <c r="H1741">
        <f>+VLOOKUP(A1741,'Reuters data'!$Y$4:$Z$1048576,2,TRUE)</f>
        <v>18.149999999999999</v>
      </c>
    </row>
    <row r="1742" spans="1:8" x14ac:dyDescent="0.3">
      <c r="A1742" s="1">
        <f>+'Reuters data'!B1743</f>
        <v>42284</v>
      </c>
      <c r="B1742" s="3">
        <f t="shared" si="27"/>
        <v>10</v>
      </c>
      <c r="C1742">
        <f>+'Reuters data'!C1743</f>
        <v>83.38</v>
      </c>
      <c r="D1742">
        <f>+VLOOKUP(A1742,'Reuters data'!$E$3:$F$1048576,2,TRUE)/VLOOKUP(Train_Data!A1742,'Reuters data'!$M$3:$N$1048576,2)</f>
        <v>45.687583444592789</v>
      </c>
      <c r="E1742">
        <f>+VLOOKUP(A1742,'Reuters data'!$E$3:$G$1048576,3,TRUE)</f>
        <v>55.786146788990848</v>
      </c>
      <c r="F1742" s="2">
        <f>+VLOOKUP(A1742,'Reuters data'!$Q$4:$R$1048576,2,TRUE)</f>
        <v>51.6</v>
      </c>
      <c r="G1742">
        <f>+VLOOKUP(A1742,'Reuters data'!$U$4:$V$1048576,2,TRUE)</f>
        <v>8.09</v>
      </c>
      <c r="H1742">
        <f>+VLOOKUP(A1742,'Reuters data'!$Y$4:$Z$1048576,2,TRUE)</f>
        <v>18.420000000000002</v>
      </c>
    </row>
    <row r="1743" spans="1:8" x14ac:dyDescent="0.3">
      <c r="A1743" s="1">
        <f>+'Reuters data'!B1744</f>
        <v>42285</v>
      </c>
      <c r="B1743" s="3">
        <f t="shared" si="27"/>
        <v>10</v>
      </c>
      <c r="C1743">
        <f>+'Reuters data'!C1744</f>
        <v>83.52</v>
      </c>
      <c r="D1743">
        <f>+VLOOKUP(A1743,'Reuters data'!$E$3:$F$1048576,2,TRUE)/VLOOKUP(Train_Data!A1743,'Reuters data'!$M$3:$N$1048576,2)</f>
        <v>47.038482000354676</v>
      </c>
      <c r="E1743">
        <f>+VLOOKUP(A1743,'Reuters data'!$E$3:$G$1048576,3,TRUE)</f>
        <v>55.672935779816534</v>
      </c>
      <c r="F1743" s="2">
        <f>+VLOOKUP(A1743,'Reuters data'!$Q$4:$R$1048576,2,TRUE)</f>
        <v>51</v>
      </c>
      <c r="G1743">
        <f>+VLOOKUP(A1743,'Reuters data'!$U$4:$V$1048576,2,TRUE)</f>
        <v>8.11</v>
      </c>
      <c r="H1743">
        <f>+VLOOKUP(A1743,'Reuters data'!$Y$4:$Z$1048576,2,TRUE)</f>
        <v>18.670000000000002</v>
      </c>
    </row>
    <row r="1744" spans="1:8" x14ac:dyDescent="0.3">
      <c r="A1744" s="1">
        <f>+'Reuters data'!B1745</f>
        <v>42286</v>
      </c>
      <c r="B1744" s="3">
        <f t="shared" si="27"/>
        <v>10</v>
      </c>
      <c r="C1744">
        <f>+'Reuters data'!C1745</f>
        <v>83.68</v>
      </c>
      <c r="D1744">
        <f>+VLOOKUP(A1744,'Reuters data'!$E$3:$F$1048576,2,TRUE)/VLOOKUP(Train_Data!A1744,'Reuters data'!$M$3:$N$1048576,2)</f>
        <v>46.371322881803771</v>
      </c>
      <c r="E1744">
        <f>+VLOOKUP(A1744,'Reuters data'!$E$3:$G$1048576,3,TRUE)</f>
        <v>55.560458715596347</v>
      </c>
      <c r="F1744" s="2">
        <f>+VLOOKUP(A1744,'Reuters data'!$Q$4:$R$1048576,2,TRUE)</f>
        <v>51.33</v>
      </c>
      <c r="G1744">
        <f>+VLOOKUP(A1744,'Reuters data'!$U$4:$V$1048576,2,TRUE)</f>
        <v>8.33</v>
      </c>
      <c r="H1744">
        <f>+VLOOKUP(A1744,'Reuters data'!$Y$4:$Z$1048576,2,TRUE)</f>
        <v>18.75</v>
      </c>
    </row>
    <row r="1745" spans="1:8" x14ac:dyDescent="0.3">
      <c r="A1745" s="1">
        <f>+'Reuters data'!B1746</f>
        <v>42287</v>
      </c>
      <c r="B1745" s="3">
        <f t="shared" si="27"/>
        <v>10</v>
      </c>
      <c r="C1745">
        <f>+'Reuters data'!C1746</f>
        <v>83.88</v>
      </c>
      <c r="D1745">
        <f>+VLOOKUP(A1745,'Reuters data'!$E$3:$F$1048576,2,TRUE)/VLOOKUP(Train_Data!A1745,'Reuters data'!$M$3:$N$1048576,2)</f>
        <v>46.371322881803771</v>
      </c>
      <c r="E1745">
        <f>+VLOOKUP(A1745,'Reuters data'!$E$3:$G$1048576,3,TRUE)</f>
        <v>55.560458715596347</v>
      </c>
      <c r="F1745" s="2">
        <f>+VLOOKUP(A1745,'Reuters data'!$Q$4:$R$1048576,2,TRUE)</f>
        <v>51.33</v>
      </c>
      <c r="G1745">
        <f>+VLOOKUP(A1745,'Reuters data'!$U$4:$V$1048576,2,TRUE)</f>
        <v>8.33</v>
      </c>
      <c r="H1745">
        <f>+VLOOKUP(A1745,'Reuters data'!$Y$4:$Z$1048576,2,TRUE)</f>
        <v>18.75</v>
      </c>
    </row>
    <row r="1746" spans="1:8" x14ac:dyDescent="0.3">
      <c r="A1746" s="1">
        <f>+'Reuters data'!B1747</f>
        <v>42288</v>
      </c>
      <c r="B1746" s="3">
        <f t="shared" si="27"/>
        <v>10</v>
      </c>
      <c r="C1746">
        <f>+'Reuters data'!C1747</f>
        <v>84.06</v>
      </c>
      <c r="D1746">
        <f>+VLOOKUP(A1746,'Reuters data'!$E$3:$F$1048576,2,TRUE)/VLOOKUP(Train_Data!A1746,'Reuters data'!$M$3:$N$1048576,2)</f>
        <v>46.371322881803771</v>
      </c>
      <c r="E1746">
        <f>+VLOOKUP(A1746,'Reuters data'!$E$3:$G$1048576,3,TRUE)</f>
        <v>55.560458715596347</v>
      </c>
      <c r="F1746" s="2">
        <f>+VLOOKUP(A1746,'Reuters data'!$Q$4:$R$1048576,2,TRUE)</f>
        <v>51.33</v>
      </c>
      <c r="G1746">
        <f>+VLOOKUP(A1746,'Reuters data'!$U$4:$V$1048576,2,TRUE)</f>
        <v>8.33</v>
      </c>
      <c r="H1746">
        <f>+VLOOKUP(A1746,'Reuters data'!$Y$4:$Z$1048576,2,TRUE)</f>
        <v>18.75</v>
      </c>
    </row>
    <row r="1747" spans="1:8" x14ac:dyDescent="0.3">
      <c r="A1747" s="1">
        <f>+'Reuters data'!B1748</f>
        <v>42289</v>
      </c>
      <c r="B1747" s="3">
        <f t="shared" si="27"/>
        <v>10</v>
      </c>
      <c r="C1747">
        <f>+'Reuters data'!C1748</f>
        <v>84.11</v>
      </c>
      <c r="D1747">
        <f>+VLOOKUP(A1747,'Reuters data'!$E$3:$F$1048576,2,TRUE)/VLOOKUP(Train_Data!A1747,'Reuters data'!$M$3:$N$1048576,2)</f>
        <v>43.910171730515195</v>
      </c>
      <c r="E1747">
        <f>+VLOOKUP(A1747,'Reuters data'!$E$3:$G$1048576,3,TRUE)</f>
        <v>55.404495412844057</v>
      </c>
      <c r="F1747" s="2">
        <f>+VLOOKUP(A1747,'Reuters data'!$Q$4:$R$1048576,2,TRUE)</f>
        <v>51.68</v>
      </c>
      <c r="G1747">
        <f>+VLOOKUP(A1747,'Reuters data'!$U$4:$V$1048576,2,TRUE)</f>
        <v>8.2799999999999994</v>
      </c>
      <c r="H1747">
        <f>+VLOOKUP(A1747,'Reuters data'!$Y$4:$Z$1048576,2,TRUE)</f>
        <v>18.68</v>
      </c>
    </row>
    <row r="1748" spans="1:8" x14ac:dyDescent="0.3">
      <c r="A1748" s="1">
        <f>+'Reuters data'!B1749</f>
        <v>42290</v>
      </c>
      <c r="B1748" s="3">
        <f t="shared" si="27"/>
        <v>10</v>
      </c>
      <c r="C1748">
        <f>+'Reuters data'!C1749</f>
        <v>84.08</v>
      </c>
      <c r="D1748">
        <f>+VLOOKUP(A1748,'Reuters data'!$E$3:$F$1048576,2,TRUE)/VLOOKUP(Train_Data!A1748,'Reuters data'!$M$3:$N$1048576,2)</f>
        <v>43.284106891701832</v>
      </c>
      <c r="E1748">
        <f>+VLOOKUP(A1748,'Reuters data'!$E$3:$G$1048576,3,TRUE)</f>
        <v>55.243302752293587</v>
      </c>
      <c r="F1748" s="2">
        <f>+VLOOKUP(A1748,'Reuters data'!$Q$4:$R$1048576,2,TRUE)</f>
        <v>50.93</v>
      </c>
      <c r="G1748">
        <f>+VLOOKUP(A1748,'Reuters data'!$U$4:$V$1048576,2,TRUE)</f>
        <v>8.32</v>
      </c>
      <c r="H1748">
        <f>+VLOOKUP(A1748,'Reuters data'!$Y$4:$Z$1048576,2,TRUE)</f>
        <v>18.399999999999999</v>
      </c>
    </row>
    <row r="1749" spans="1:8" x14ac:dyDescent="0.3">
      <c r="A1749" s="1">
        <f>+'Reuters data'!B1750</f>
        <v>42291</v>
      </c>
      <c r="B1749" s="3">
        <f t="shared" si="27"/>
        <v>10</v>
      </c>
      <c r="C1749">
        <f>+'Reuters data'!C1750</f>
        <v>84.02</v>
      </c>
      <c r="D1749">
        <f>+VLOOKUP(A1749,'Reuters data'!$E$3:$F$1048576,2,TRUE)/VLOOKUP(Train_Data!A1749,'Reuters data'!$M$3:$N$1048576,2)</f>
        <v>42.839710624945525</v>
      </c>
      <c r="E1749">
        <f>+VLOOKUP(A1749,'Reuters data'!$E$3:$G$1048576,3,TRUE)</f>
        <v>55.083302752293584</v>
      </c>
      <c r="F1749" s="2">
        <f>+VLOOKUP(A1749,'Reuters data'!$Q$4:$R$1048576,2,TRUE)</f>
        <v>51.65</v>
      </c>
      <c r="G1749">
        <f>+VLOOKUP(A1749,'Reuters data'!$U$4:$V$1048576,2,TRUE)</f>
        <v>8.42</v>
      </c>
      <c r="H1749">
        <f>+VLOOKUP(A1749,'Reuters data'!$Y$4:$Z$1048576,2,TRUE)</f>
        <v>18.25</v>
      </c>
    </row>
    <row r="1750" spans="1:8" x14ac:dyDescent="0.3">
      <c r="A1750" s="1">
        <f>+'Reuters data'!B1751</f>
        <v>42292</v>
      </c>
      <c r="B1750" s="3">
        <f t="shared" si="27"/>
        <v>10</v>
      </c>
      <c r="C1750">
        <f>+'Reuters data'!C1751</f>
        <v>83.93</v>
      </c>
      <c r="D1750">
        <f>+VLOOKUP(A1750,'Reuters data'!$E$3:$F$1048576,2,TRUE)/VLOOKUP(Train_Data!A1750,'Reuters data'!$M$3:$N$1048576,2)</f>
        <v>42.795642242136701</v>
      </c>
      <c r="E1750">
        <f>+VLOOKUP(A1750,'Reuters data'!$E$3:$G$1048576,3,TRUE)</f>
        <v>54.917247706422025</v>
      </c>
      <c r="F1750" s="2">
        <f>+VLOOKUP(A1750,'Reuters data'!$Q$4:$R$1048576,2,TRUE)</f>
        <v>50.75</v>
      </c>
      <c r="G1750">
        <f>+VLOOKUP(A1750,'Reuters data'!$U$4:$V$1048576,2,TRUE)</f>
        <v>8.41</v>
      </c>
      <c r="H1750">
        <f>+VLOOKUP(A1750,'Reuters data'!$Y$4:$Z$1048576,2,TRUE)</f>
        <v>18.5</v>
      </c>
    </row>
    <row r="1751" spans="1:8" x14ac:dyDescent="0.3">
      <c r="A1751" s="1">
        <f>+'Reuters data'!B1752</f>
        <v>42293</v>
      </c>
      <c r="B1751" s="3">
        <f t="shared" si="27"/>
        <v>10</v>
      </c>
      <c r="C1751">
        <f>+'Reuters data'!C1752</f>
        <v>83.86</v>
      </c>
      <c r="D1751">
        <f>+VLOOKUP(A1751,'Reuters data'!$E$3:$F$1048576,2,TRUE)/VLOOKUP(Train_Data!A1751,'Reuters data'!$M$3:$N$1048576,2)</f>
        <v>44.473823373876257</v>
      </c>
      <c r="E1751">
        <f>+VLOOKUP(A1751,'Reuters data'!$E$3:$G$1048576,3,TRUE)</f>
        <v>54.772201834862386</v>
      </c>
      <c r="F1751" s="2">
        <f>+VLOOKUP(A1751,'Reuters data'!$Q$4:$R$1048576,2,TRUE)</f>
        <v>50.95</v>
      </c>
      <c r="G1751">
        <f>+VLOOKUP(A1751,'Reuters data'!$U$4:$V$1048576,2,TRUE)</f>
        <v>8.3800000000000008</v>
      </c>
      <c r="H1751">
        <f>+VLOOKUP(A1751,'Reuters data'!$Y$4:$Z$1048576,2,TRUE)</f>
        <v>18.329999999999998</v>
      </c>
    </row>
    <row r="1752" spans="1:8" x14ac:dyDescent="0.3">
      <c r="A1752" s="1">
        <f>+'Reuters data'!B1753</f>
        <v>42294</v>
      </c>
      <c r="B1752" s="3">
        <f t="shared" si="27"/>
        <v>10</v>
      </c>
      <c r="C1752">
        <f>+'Reuters data'!C1753</f>
        <v>83.89</v>
      </c>
      <c r="D1752">
        <f>+VLOOKUP(A1752,'Reuters data'!$E$3:$F$1048576,2,TRUE)/VLOOKUP(Train_Data!A1752,'Reuters data'!$M$3:$N$1048576,2)</f>
        <v>44.473823373876257</v>
      </c>
      <c r="E1752">
        <f>+VLOOKUP(A1752,'Reuters data'!$E$3:$G$1048576,3,TRUE)</f>
        <v>54.772201834862386</v>
      </c>
      <c r="F1752" s="2">
        <f>+VLOOKUP(A1752,'Reuters data'!$Q$4:$R$1048576,2,TRUE)</f>
        <v>50.95</v>
      </c>
      <c r="G1752">
        <f>+VLOOKUP(A1752,'Reuters data'!$U$4:$V$1048576,2,TRUE)</f>
        <v>8.3800000000000008</v>
      </c>
      <c r="H1752">
        <f>+VLOOKUP(A1752,'Reuters data'!$Y$4:$Z$1048576,2,TRUE)</f>
        <v>18.329999999999998</v>
      </c>
    </row>
    <row r="1753" spans="1:8" x14ac:dyDescent="0.3">
      <c r="A1753" s="1">
        <f>+'Reuters data'!B1754</f>
        <v>42295</v>
      </c>
      <c r="B1753" s="3">
        <f t="shared" si="27"/>
        <v>10</v>
      </c>
      <c r="C1753">
        <f>+'Reuters data'!C1754</f>
        <v>83.93</v>
      </c>
      <c r="D1753">
        <f>+VLOOKUP(A1753,'Reuters data'!$E$3:$F$1048576,2,TRUE)/VLOOKUP(Train_Data!A1753,'Reuters data'!$M$3:$N$1048576,2)</f>
        <v>44.473823373876257</v>
      </c>
      <c r="E1753">
        <f>+VLOOKUP(A1753,'Reuters data'!$E$3:$G$1048576,3,TRUE)</f>
        <v>54.772201834862386</v>
      </c>
      <c r="F1753" s="2">
        <f>+VLOOKUP(A1753,'Reuters data'!$Q$4:$R$1048576,2,TRUE)</f>
        <v>50.95</v>
      </c>
      <c r="G1753">
        <f>+VLOOKUP(A1753,'Reuters data'!$U$4:$V$1048576,2,TRUE)</f>
        <v>8.3800000000000008</v>
      </c>
      <c r="H1753">
        <f>+VLOOKUP(A1753,'Reuters data'!$Y$4:$Z$1048576,2,TRUE)</f>
        <v>18.329999999999998</v>
      </c>
    </row>
    <row r="1754" spans="1:8" x14ac:dyDescent="0.3">
      <c r="A1754" s="1">
        <f>+'Reuters data'!B1755</f>
        <v>42296</v>
      </c>
      <c r="B1754" s="3">
        <f t="shared" si="27"/>
        <v>10</v>
      </c>
      <c r="C1754">
        <f>+'Reuters data'!C1755</f>
        <v>83.85</v>
      </c>
      <c r="D1754">
        <f>+VLOOKUP(A1754,'Reuters data'!$E$3:$F$1048576,2,TRUE)/VLOOKUP(Train_Data!A1754,'Reuters data'!$M$3:$N$1048576,2)</f>
        <v>42.926527728717765</v>
      </c>
      <c r="E1754">
        <f>+VLOOKUP(A1754,'Reuters data'!$E$3:$G$1048576,3,TRUE)</f>
        <v>54.630825688073386</v>
      </c>
      <c r="F1754" s="2">
        <f>+VLOOKUP(A1754,'Reuters data'!$Q$4:$R$1048576,2,TRUE)</f>
        <v>50.65</v>
      </c>
      <c r="G1754">
        <f>+VLOOKUP(A1754,'Reuters data'!$U$4:$V$1048576,2,TRUE)</f>
        <v>8.34</v>
      </c>
      <c r="H1754">
        <f>+VLOOKUP(A1754,'Reuters data'!$Y$4:$Z$1048576,2,TRUE)</f>
        <v>18.75</v>
      </c>
    </row>
    <row r="1755" spans="1:8" x14ac:dyDescent="0.3">
      <c r="A1755" s="1">
        <f>+'Reuters data'!B1756</f>
        <v>42297</v>
      </c>
      <c r="B1755" s="3">
        <f t="shared" si="27"/>
        <v>10</v>
      </c>
      <c r="C1755">
        <f>+'Reuters data'!C1756</f>
        <v>83.75</v>
      </c>
      <c r="D1755">
        <f>+VLOOKUP(A1755,'Reuters data'!$E$3:$F$1048576,2,TRUE)/VLOOKUP(Train_Data!A1755,'Reuters data'!$M$3:$N$1048576,2)</f>
        <v>42.938998589562765</v>
      </c>
      <c r="E1755">
        <f>+VLOOKUP(A1755,'Reuters data'!$E$3:$G$1048576,3,TRUE)</f>
        <v>54.481100917431178</v>
      </c>
      <c r="F1755" s="2">
        <f>+VLOOKUP(A1755,'Reuters data'!$Q$4:$R$1048576,2,TRUE)</f>
        <v>50.85</v>
      </c>
      <c r="G1755">
        <f>+VLOOKUP(A1755,'Reuters data'!$U$4:$V$1048576,2,TRUE)</f>
        <v>8.4600000000000009</v>
      </c>
      <c r="H1755">
        <f>+VLOOKUP(A1755,'Reuters data'!$Y$4:$Z$1048576,2,TRUE)</f>
        <v>18.350000000000001</v>
      </c>
    </row>
    <row r="1756" spans="1:8" x14ac:dyDescent="0.3">
      <c r="A1756" s="1">
        <f>+'Reuters data'!B1757</f>
        <v>42298</v>
      </c>
      <c r="B1756" s="3">
        <f t="shared" si="27"/>
        <v>10</v>
      </c>
      <c r="C1756">
        <f>+'Reuters data'!C1757</f>
        <v>83.66</v>
      </c>
      <c r="D1756">
        <f>+VLOOKUP(A1756,'Reuters data'!$E$3:$F$1048576,2,TRUE)/VLOOKUP(Train_Data!A1756,'Reuters data'!$M$3:$N$1048576,2)</f>
        <v>42.210656316160907</v>
      </c>
      <c r="E1756">
        <f>+VLOOKUP(A1756,'Reuters data'!$E$3:$G$1048576,3,TRUE)</f>
        <v>54.309633027522935</v>
      </c>
      <c r="F1756" s="2">
        <f>+VLOOKUP(A1756,'Reuters data'!$Q$4:$R$1048576,2,TRUE)</f>
        <v>50.9</v>
      </c>
      <c r="G1756">
        <f>+VLOOKUP(A1756,'Reuters data'!$U$4:$V$1048576,2,TRUE)</f>
        <v>8.44</v>
      </c>
      <c r="H1756">
        <f>+VLOOKUP(A1756,'Reuters data'!$Y$4:$Z$1048576,2,TRUE)</f>
        <v>18.25</v>
      </c>
    </row>
    <row r="1757" spans="1:8" x14ac:dyDescent="0.3">
      <c r="A1757" s="1">
        <f>+'Reuters data'!B1758</f>
        <v>42299</v>
      </c>
      <c r="B1757" s="3">
        <f t="shared" si="27"/>
        <v>10</v>
      </c>
      <c r="C1757">
        <f>+'Reuters data'!C1758</f>
        <v>83.59</v>
      </c>
      <c r="D1757">
        <f>+VLOOKUP(A1757,'Reuters data'!$E$3:$F$1048576,2,TRUE)/VLOOKUP(Train_Data!A1757,'Reuters data'!$M$3:$N$1048576,2)</f>
        <v>43.29191428056906</v>
      </c>
      <c r="E1757">
        <f>+VLOOKUP(A1757,'Reuters data'!$E$3:$G$1048576,3,TRUE)</f>
        <v>54.151009174311916</v>
      </c>
      <c r="F1757" s="2">
        <f>+VLOOKUP(A1757,'Reuters data'!$Q$4:$R$1048576,2,TRUE)</f>
        <v>50.9</v>
      </c>
      <c r="G1757">
        <f>+VLOOKUP(A1757,'Reuters data'!$U$4:$V$1048576,2,TRUE)</f>
        <v>8.4700000000000006</v>
      </c>
      <c r="H1757">
        <f>+VLOOKUP(A1757,'Reuters data'!$Y$4:$Z$1048576,2,TRUE)</f>
        <v>18.3</v>
      </c>
    </row>
    <row r="1758" spans="1:8" x14ac:dyDescent="0.3">
      <c r="A1758" s="1">
        <f>+'Reuters data'!B1759</f>
        <v>42300</v>
      </c>
      <c r="B1758" s="3">
        <f t="shared" si="27"/>
        <v>10</v>
      </c>
      <c r="C1758">
        <f>+'Reuters data'!C1759</f>
        <v>83.6</v>
      </c>
      <c r="D1758">
        <f>+VLOOKUP(A1758,'Reuters data'!$E$3:$F$1048576,2,TRUE)/VLOOKUP(Train_Data!A1758,'Reuters data'!$M$3:$N$1048576,2)</f>
        <v>43.571817686580722</v>
      </c>
      <c r="E1758">
        <f>+VLOOKUP(A1758,'Reuters data'!$E$3:$G$1048576,3,TRUE)</f>
        <v>53.990183486238529</v>
      </c>
      <c r="F1758" s="2">
        <f>+VLOOKUP(A1758,'Reuters data'!$Q$4:$R$1048576,2,TRUE)</f>
        <v>51</v>
      </c>
      <c r="G1758">
        <f>+VLOOKUP(A1758,'Reuters data'!$U$4:$V$1048576,2,TRUE)</f>
        <v>8.6199999999999992</v>
      </c>
      <c r="H1758">
        <f>+VLOOKUP(A1758,'Reuters data'!$Y$4:$Z$1048576,2,TRUE)</f>
        <v>18.25</v>
      </c>
    </row>
    <row r="1759" spans="1:8" x14ac:dyDescent="0.3">
      <c r="A1759" s="1">
        <f>+'Reuters data'!B1760</f>
        <v>42301</v>
      </c>
      <c r="B1759" s="3">
        <f t="shared" si="27"/>
        <v>10</v>
      </c>
      <c r="C1759">
        <f>+'Reuters data'!C1760</f>
        <v>83.68</v>
      </c>
      <c r="D1759">
        <f>+VLOOKUP(A1759,'Reuters data'!$E$3:$F$1048576,2,TRUE)/VLOOKUP(Train_Data!A1759,'Reuters data'!$M$3:$N$1048576,2)</f>
        <v>43.571817686580722</v>
      </c>
      <c r="E1759">
        <f>+VLOOKUP(A1759,'Reuters data'!$E$3:$G$1048576,3,TRUE)</f>
        <v>53.990183486238529</v>
      </c>
      <c r="F1759" s="2">
        <f>+VLOOKUP(A1759,'Reuters data'!$Q$4:$R$1048576,2,TRUE)</f>
        <v>51</v>
      </c>
      <c r="G1759">
        <f>+VLOOKUP(A1759,'Reuters data'!$U$4:$V$1048576,2,TRUE)</f>
        <v>8.6199999999999992</v>
      </c>
      <c r="H1759">
        <f>+VLOOKUP(A1759,'Reuters data'!$Y$4:$Z$1048576,2,TRUE)</f>
        <v>18.25</v>
      </c>
    </row>
    <row r="1760" spans="1:8" x14ac:dyDescent="0.3">
      <c r="A1760" s="1">
        <f>+'Reuters data'!B1761</f>
        <v>42302</v>
      </c>
      <c r="B1760" s="3">
        <f t="shared" si="27"/>
        <v>10</v>
      </c>
      <c r="C1760">
        <f>+'Reuters data'!C1761</f>
        <v>83.75</v>
      </c>
      <c r="D1760">
        <f>+VLOOKUP(A1760,'Reuters data'!$E$3:$F$1048576,2,TRUE)/VLOOKUP(Train_Data!A1760,'Reuters data'!$M$3:$N$1048576,2)</f>
        <v>43.571817686580722</v>
      </c>
      <c r="E1760">
        <f>+VLOOKUP(A1760,'Reuters data'!$E$3:$G$1048576,3,TRUE)</f>
        <v>53.990183486238529</v>
      </c>
      <c r="F1760" s="2">
        <f>+VLOOKUP(A1760,'Reuters data'!$Q$4:$R$1048576,2,TRUE)</f>
        <v>51</v>
      </c>
      <c r="G1760">
        <f>+VLOOKUP(A1760,'Reuters data'!$U$4:$V$1048576,2,TRUE)</f>
        <v>8.6199999999999992</v>
      </c>
      <c r="H1760">
        <f>+VLOOKUP(A1760,'Reuters data'!$Y$4:$Z$1048576,2,TRUE)</f>
        <v>18.25</v>
      </c>
    </row>
    <row r="1761" spans="1:8" x14ac:dyDescent="0.3">
      <c r="A1761" s="1">
        <f>+'Reuters data'!B1762</f>
        <v>42303</v>
      </c>
      <c r="B1761" s="3">
        <f t="shared" si="27"/>
        <v>10</v>
      </c>
      <c r="C1761">
        <f>+'Reuters data'!C1762</f>
        <v>83.74</v>
      </c>
      <c r="D1761">
        <f>+VLOOKUP(A1761,'Reuters data'!$E$3:$F$1048576,2,TRUE)/VLOOKUP(Train_Data!A1761,'Reuters data'!$M$3:$N$1048576,2)</f>
        <v>42.999276410998554</v>
      </c>
      <c r="E1761">
        <f>+VLOOKUP(A1761,'Reuters data'!$E$3:$G$1048576,3,TRUE)</f>
        <v>53.841743119266049</v>
      </c>
      <c r="F1761" s="2">
        <f>+VLOOKUP(A1761,'Reuters data'!$Q$4:$R$1048576,2,TRUE)</f>
        <v>52.78</v>
      </c>
      <c r="G1761">
        <f>+VLOOKUP(A1761,'Reuters data'!$U$4:$V$1048576,2,TRUE)</f>
        <v>8.65</v>
      </c>
      <c r="H1761">
        <f>+VLOOKUP(A1761,'Reuters data'!$Y$4:$Z$1048576,2,TRUE)</f>
        <v>17.899999999999999</v>
      </c>
    </row>
    <row r="1762" spans="1:8" x14ac:dyDescent="0.3">
      <c r="A1762" s="1">
        <f>+'Reuters data'!B1763</f>
        <v>42304</v>
      </c>
      <c r="B1762" s="3">
        <f t="shared" si="27"/>
        <v>10</v>
      </c>
      <c r="C1762">
        <f>+'Reuters data'!C1763</f>
        <v>83.71</v>
      </c>
      <c r="D1762">
        <f>+VLOOKUP(A1762,'Reuters data'!$E$3:$F$1048576,2,TRUE)/VLOOKUP(Train_Data!A1762,'Reuters data'!$M$3:$N$1048576,2)</f>
        <v>42.369659666908042</v>
      </c>
      <c r="E1762">
        <f>+VLOOKUP(A1762,'Reuters data'!$E$3:$G$1048576,3,TRUE)</f>
        <v>53.701834862385311</v>
      </c>
      <c r="F1762" s="2">
        <f>+VLOOKUP(A1762,'Reuters data'!$Q$4:$R$1048576,2,TRUE)</f>
        <v>52.15</v>
      </c>
      <c r="G1762">
        <f>+VLOOKUP(A1762,'Reuters data'!$U$4:$V$1048576,2,TRUE)</f>
        <v>8.6</v>
      </c>
      <c r="H1762">
        <f>+VLOOKUP(A1762,'Reuters data'!$Y$4:$Z$1048576,2,TRUE)</f>
        <v>17.98</v>
      </c>
    </row>
    <row r="1763" spans="1:8" x14ac:dyDescent="0.3">
      <c r="A1763" s="1">
        <f>+'Reuters data'!B1764</f>
        <v>42305</v>
      </c>
      <c r="B1763" s="3">
        <f t="shared" si="27"/>
        <v>10</v>
      </c>
      <c r="C1763">
        <f>+'Reuters data'!C1764</f>
        <v>83.67</v>
      </c>
      <c r="D1763">
        <f>+VLOOKUP(A1763,'Reuters data'!$E$3:$F$1048576,2,TRUE)/VLOOKUP(Train_Data!A1763,'Reuters data'!$M$3:$N$1048576,2)</f>
        <v>44.917582417582409</v>
      </c>
      <c r="E1763">
        <f>+VLOOKUP(A1763,'Reuters data'!$E$3:$G$1048576,3,TRUE)</f>
        <v>53.577706422018345</v>
      </c>
      <c r="F1763" s="2">
        <f>+VLOOKUP(A1763,'Reuters data'!$Q$4:$R$1048576,2,TRUE)</f>
        <v>52.5</v>
      </c>
      <c r="G1763">
        <f>+VLOOKUP(A1763,'Reuters data'!$U$4:$V$1048576,2,TRUE)</f>
        <v>8.56</v>
      </c>
      <c r="H1763">
        <f>+VLOOKUP(A1763,'Reuters data'!$Y$4:$Z$1048576,2,TRUE)</f>
        <v>18</v>
      </c>
    </row>
    <row r="1764" spans="1:8" x14ac:dyDescent="0.3">
      <c r="A1764" s="1">
        <f>+'Reuters data'!B1765</f>
        <v>42306</v>
      </c>
      <c r="B1764" s="3">
        <f t="shared" si="27"/>
        <v>10</v>
      </c>
      <c r="C1764">
        <f>+'Reuters data'!C1765</f>
        <v>83.6</v>
      </c>
      <c r="D1764">
        <f>+VLOOKUP(A1764,'Reuters data'!$E$3:$F$1048576,2,TRUE)/VLOOKUP(Train_Data!A1764,'Reuters data'!$M$3:$N$1048576,2)</f>
        <v>44.460641399416907</v>
      </c>
      <c r="E1764">
        <f>+VLOOKUP(A1764,'Reuters data'!$E$3:$G$1048576,3,TRUE)</f>
        <v>53.42394495412843</v>
      </c>
      <c r="F1764" s="2">
        <f>+VLOOKUP(A1764,'Reuters data'!$Q$4:$R$1048576,2,TRUE)</f>
        <v>52.65</v>
      </c>
      <c r="G1764">
        <f>+VLOOKUP(A1764,'Reuters data'!$U$4:$V$1048576,2,TRUE)</f>
        <v>8.67</v>
      </c>
      <c r="H1764">
        <f>+VLOOKUP(A1764,'Reuters data'!$Y$4:$Z$1048576,2,TRUE)</f>
        <v>18.149999999999999</v>
      </c>
    </row>
    <row r="1765" spans="1:8" x14ac:dyDescent="0.3">
      <c r="A1765" s="1">
        <f>+'Reuters data'!B1766</f>
        <v>42307</v>
      </c>
      <c r="B1765" s="3">
        <f t="shared" si="27"/>
        <v>10</v>
      </c>
      <c r="C1765">
        <f>+'Reuters data'!C1766</f>
        <v>83.58</v>
      </c>
      <c r="D1765">
        <f>+VLOOKUP(A1765,'Reuters data'!$E$3:$F$1048576,2,TRUE)/VLOOKUP(Train_Data!A1765,'Reuters data'!$M$3:$N$1048576,2)</f>
        <v>45.03407542026352</v>
      </c>
      <c r="E1765">
        <f>+VLOOKUP(A1765,'Reuters data'!$E$3:$G$1048576,3,TRUE)</f>
        <v>53.283394495412828</v>
      </c>
      <c r="F1765" s="2">
        <f>+VLOOKUP(A1765,'Reuters data'!$Q$4:$R$1048576,2,TRUE)</f>
        <v>53.25</v>
      </c>
      <c r="G1765">
        <f>+VLOOKUP(A1765,'Reuters data'!$U$4:$V$1048576,2,TRUE)</f>
        <v>8.6300000000000008</v>
      </c>
      <c r="H1765">
        <f>+VLOOKUP(A1765,'Reuters data'!$Y$4:$Z$1048576,2,TRUE)</f>
        <v>17.829999999999998</v>
      </c>
    </row>
    <row r="1766" spans="1:8" x14ac:dyDescent="0.3">
      <c r="A1766" s="1">
        <f>+'Reuters data'!B1767</f>
        <v>42308</v>
      </c>
      <c r="B1766" s="3">
        <f t="shared" si="27"/>
        <v>10</v>
      </c>
      <c r="C1766">
        <f>+'Reuters data'!C1767</f>
        <v>83.74</v>
      </c>
      <c r="D1766">
        <f>+VLOOKUP(A1766,'Reuters data'!$E$3:$F$1048576,2,TRUE)/VLOOKUP(Train_Data!A1766,'Reuters data'!$M$3:$N$1048576,2)</f>
        <v>45.03407542026352</v>
      </c>
      <c r="E1766">
        <f>+VLOOKUP(A1766,'Reuters data'!$E$3:$G$1048576,3,TRUE)</f>
        <v>53.283394495412828</v>
      </c>
      <c r="F1766" s="2">
        <f>+VLOOKUP(A1766,'Reuters data'!$Q$4:$R$1048576,2,TRUE)</f>
        <v>53.25</v>
      </c>
      <c r="G1766">
        <f>+VLOOKUP(A1766,'Reuters data'!$U$4:$V$1048576,2,TRUE)</f>
        <v>8.6300000000000008</v>
      </c>
      <c r="H1766">
        <f>+VLOOKUP(A1766,'Reuters data'!$Y$4:$Z$1048576,2,TRUE)</f>
        <v>17.829999999999998</v>
      </c>
    </row>
    <row r="1767" spans="1:8" x14ac:dyDescent="0.3">
      <c r="A1767" s="1">
        <f>+'Reuters data'!B1768</f>
        <v>42309</v>
      </c>
      <c r="B1767" s="3">
        <f t="shared" si="27"/>
        <v>11</v>
      </c>
      <c r="C1767">
        <f>+'Reuters data'!C1768</f>
        <v>83.81</v>
      </c>
      <c r="D1767">
        <f>+VLOOKUP(A1767,'Reuters data'!$E$3:$F$1048576,2,TRUE)/VLOOKUP(Train_Data!A1767,'Reuters data'!$M$3:$N$1048576,2)</f>
        <v>45.03407542026352</v>
      </c>
      <c r="E1767">
        <f>+VLOOKUP(A1767,'Reuters data'!$E$3:$G$1048576,3,TRUE)</f>
        <v>53.283394495412828</v>
      </c>
      <c r="F1767" s="2">
        <f>+VLOOKUP(A1767,'Reuters data'!$Q$4:$R$1048576,2,TRUE)</f>
        <v>53.25</v>
      </c>
      <c r="G1767">
        <f>+VLOOKUP(A1767,'Reuters data'!$U$4:$V$1048576,2,TRUE)</f>
        <v>8.6300000000000008</v>
      </c>
      <c r="H1767">
        <f>+VLOOKUP(A1767,'Reuters data'!$Y$4:$Z$1048576,2,TRUE)</f>
        <v>17.829999999999998</v>
      </c>
    </row>
    <row r="1768" spans="1:8" x14ac:dyDescent="0.3">
      <c r="A1768" s="1">
        <f>+'Reuters data'!B1769</f>
        <v>42310</v>
      </c>
      <c r="B1768" s="3">
        <f t="shared" si="27"/>
        <v>11</v>
      </c>
      <c r="C1768">
        <f>+'Reuters data'!C1769</f>
        <v>83.64</v>
      </c>
      <c r="D1768">
        <f>+VLOOKUP(A1768,'Reuters data'!$E$3:$F$1048576,2,TRUE)/VLOOKUP(Train_Data!A1768,'Reuters data'!$M$3:$N$1048576,2)</f>
        <v>44.302188322891134</v>
      </c>
      <c r="E1768">
        <f>+VLOOKUP(A1768,'Reuters data'!$E$3:$G$1048576,3,TRUE)</f>
        <v>53.130183486238515</v>
      </c>
      <c r="F1768" s="2">
        <f>+VLOOKUP(A1768,'Reuters data'!$Q$4:$R$1048576,2,TRUE)</f>
        <v>51.8</v>
      </c>
      <c r="G1768">
        <f>+VLOOKUP(A1768,'Reuters data'!$U$4:$V$1048576,2,TRUE)</f>
        <v>8.59</v>
      </c>
      <c r="H1768">
        <f>+VLOOKUP(A1768,'Reuters data'!$Y$4:$Z$1048576,2,TRUE)</f>
        <v>17.7</v>
      </c>
    </row>
    <row r="1769" spans="1:8" x14ac:dyDescent="0.3">
      <c r="A1769" s="1">
        <f>+'Reuters data'!B1770</f>
        <v>42311</v>
      </c>
      <c r="B1769" s="3">
        <f t="shared" si="27"/>
        <v>11</v>
      </c>
      <c r="C1769">
        <f>+'Reuters data'!C1770</f>
        <v>83.45</v>
      </c>
      <c r="D1769">
        <f>+VLOOKUP(A1769,'Reuters data'!$E$3:$F$1048576,2,TRUE)/VLOOKUP(Train_Data!A1769,'Reuters data'!$M$3:$N$1048576,2)</f>
        <v>46.087908079518513</v>
      </c>
      <c r="E1769">
        <f>+VLOOKUP(A1769,'Reuters data'!$E$3:$G$1048576,3,TRUE)</f>
        <v>53.008532110091728</v>
      </c>
      <c r="F1769" s="2">
        <f>+VLOOKUP(A1769,'Reuters data'!$Q$4:$R$1048576,2,TRUE)</f>
        <v>51.75</v>
      </c>
      <c r="G1769">
        <f>+VLOOKUP(A1769,'Reuters data'!$U$4:$V$1048576,2,TRUE)</f>
        <v>8.44</v>
      </c>
      <c r="H1769">
        <f>+VLOOKUP(A1769,'Reuters data'!$Y$4:$Z$1048576,2,TRUE)</f>
        <v>17.5</v>
      </c>
    </row>
    <row r="1770" spans="1:8" x14ac:dyDescent="0.3">
      <c r="A1770" s="1">
        <f>+'Reuters data'!B1771</f>
        <v>42312</v>
      </c>
      <c r="B1770" s="3">
        <f t="shared" si="27"/>
        <v>11</v>
      </c>
      <c r="C1770">
        <f>+'Reuters data'!C1771</f>
        <v>83.29</v>
      </c>
      <c r="D1770">
        <f>+VLOOKUP(A1770,'Reuters data'!$E$3:$F$1048576,2,TRUE)/VLOOKUP(Train_Data!A1770,'Reuters data'!$M$3:$N$1048576,2)</f>
        <v>44.724728410974031</v>
      </c>
      <c r="E1770">
        <f>+VLOOKUP(A1770,'Reuters data'!$E$3:$G$1048576,3,TRUE)</f>
        <v>52.885137614678889</v>
      </c>
      <c r="F1770" s="2">
        <f>+VLOOKUP(A1770,'Reuters data'!$Q$4:$R$1048576,2,TRUE)</f>
        <v>51</v>
      </c>
      <c r="G1770">
        <f>+VLOOKUP(A1770,'Reuters data'!$U$4:$V$1048576,2,TRUE)</f>
        <v>8.39</v>
      </c>
      <c r="H1770">
        <f>+VLOOKUP(A1770,'Reuters data'!$Y$4:$Z$1048576,2,TRUE)</f>
        <v>17.399999999999999</v>
      </c>
    </row>
    <row r="1771" spans="1:8" x14ac:dyDescent="0.3">
      <c r="A1771" s="1">
        <f>+'Reuters data'!B1772</f>
        <v>42313</v>
      </c>
      <c r="B1771" s="3">
        <f t="shared" si="27"/>
        <v>11</v>
      </c>
      <c r="C1771">
        <f>+'Reuters data'!C1772</f>
        <v>83.15</v>
      </c>
      <c r="D1771">
        <f>+VLOOKUP(A1771,'Reuters data'!$E$3:$F$1048576,2,TRUE)/VLOOKUP(Train_Data!A1771,'Reuters data'!$M$3:$N$1048576,2)</f>
        <v>44.095211837147318</v>
      </c>
      <c r="E1771">
        <f>+VLOOKUP(A1771,'Reuters data'!$E$3:$G$1048576,3,TRUE)</f>
        <v>52.74449541284401</v>
      </c>
      <c r="F1771" s="2">
        <f>+VLOOKUP(A1771,'Reuters data'!$Q$4:$R$1048576,2,TRUE)</f>
        <v>51</v>
      </c>
      <c r="G1771">
        <f>+VLOOKUP(A1771,'Reuters data'!$U$4:$V$1048576,2,TRUE)</f>
        <v>8.4600000000000009</v>
      </c>
      <c r="H1771">
        <f>+VLOOKUP(A1771,'Reuters data'!$Y$4:$Z$1048576,2,TRUE)</f>
        <v>17.079999999999998</v>
      </c>
    </row>
    <row r="1772" spans="1:8" x14ac:dyDescent="0.3">
      <c r="A1772" s="1">
        <f>+'Reuters data'!B1773</f>
        <v>42314</v>
      </c>
      <c r="B1772" s="3">
        <f t="shared" si="27"/>
        <v>11</v>
      </c>
      <c r="C1772">
        <f>+'Reuters data'!C1773</f>
        <v>83.12</v>
      </c>
      <c r="D1772">
        <f>+VLOOKUP(A1772,'Reuters data'!$E$3:$F$1048576,2,TRUE)/VLOOKUP(Train_Data!A1772,'Reuters data'!$M$3:$N$1048576,2)</f>
        <v>44.16092382194077</v>
      </c>
      <c r="E1772">
        <f>+VLOOKUP(A1772,'Reuters data'!$E$3:$G$1048576,3,TRUE)</f>
        <v>52.604403669724746</v>
      </c>
      <c r="F1772" s="2">
        <f>+VLOOKUP(A1772,'Reuters data'!$Q$4:$R$1048576,2,TRUE)</f>
        <v>51.25</v>
      </c>
      <c r="G1772">
        <f>+VLOOKUP(A1772,'Reuters data'!$U$4:$V$1048576,2,TRUE)</f>
        <v>8.4</v>
      </c>
      <c r="H1772">
        <f>+VLOOKUP(A1772,'Reuters data'!$Y$4:$Z$1048576,2,TRUE)</f>
        <v>17.2</v>
      </c>
    </row>
    <row r="1773" spans="1:8" x14ac:dyDescent="0.3">
      <c r="A1773" s="1">
        <f>+'Reuters data'!B1774</f>
        <v>42315</v>
      </c>
      <c r="B1773" s="3">
        <f t="shared" si="27"/>
        <v>11</v>
      </c>
      <c r="C1773">
        <f>+'Reuters data'!C1774</f>
        <v>83.19</v>
      </c>
      <c r="D1773">
        <f>+VLOOKUP(A1773,'Reuters data'!$E$3:$F$1048576,2,TRUE)/VLOOKUP(Train_Data!A1773,'Reuters data'!$M$3:$N$1048576,2)</f>
        <v>44.16092382194077</v>
      </c>
      <c r="E1773">
        <f>+VLOOKUP(A1773,'Reuters data'!$E$3:$G$1048576,3,TRUE)</f>
        <v>52.604403669724746</v>
      </c>
      <c r="F1773" s="2">
        <f>+VLOOKUP(A1773,'Reuters data'!$Q$4:$R$1048576,2,TRUE)</f>
        <v>51.25</v>
      </c>
      <c r="G1773">
        <f>+VLOOKUP(A1773,'Reuters data'!$U$4:$V$1048576,2,TRUE)</f>
        <v>8.4</v>
      </c>
      <c r="H1773">
        <f>+VLOOKUP(A1773,'Reuters data'!$Y$4:$Z$1048576,2,TRUE)</f>
        <v>17.2</v>
      </c>
    </row>
    <row r="1774" spans="1:8" x14ac:dyDescent="0.3">
      <c r="A1774" s="1">
        <f>+'Reuters data'!B1775</f>
        <v>42316</v>
      </c>
      <c r="B1774" s="3">
        <f t="shared" si="27"/>
        <v>11</v>
      </c>
      <c r="C1774">
        <f>+'Reuters data'!C1775</f>
        <v>83.27</v>
      </c>
      <c r="D1774">
        <f>+VLOOKUP(A1774,'Reuters data'!$E$3:$F$1048576,2,TRUE)/VLOOKUP(Train_Data!A1774,'Reuters data'!$M$3:$N$1048576,2)</f>
        <v>44.16092382194077</v>
      </c>
      <c r="E1774">
        <f>+VLOOKUP(A1774,'Reuters data'!$E$3:$G$1048576,3,TRUE)</f>
        <v>52.604403669724746</v>
      </c>
      <c r="F1774" s="2">
        <f>+VLOOKUP(A1774,'Reuters data'!$Q$4:$R$1048576,2,TRUE)</f>
        <v>51.25</v>
      </c>
      <c r="G1774">
        <f>+VLOOKUP(A1774,'Reuters data'!$U$4:$V$1048576,2,TRUE)</f>
        <v>8.4</v>
      </c>
      <c r="H1774">
        <f>+VLOOKUP(A1774,'Reuters data'!$Y$4:$Z$1048576,2,TRUE)</f>
        <v>17.2</v>
      </c>
    </row>
    <row r="1775" spans="1:8" x14ac:dyDescent="0.3">
      <c r="A1775" s="1">
        <f>+'Reuters data'!B1776</f>
        <v>42317</v>
      </c>
      <c r="B1775" s="3">
        <f t="shared" si="27"/>
        <v>11</v>
      </c>
      <c r="C1775">
        <f>+'Reuters data'!C1776</f>
        <v>83.25</v>
      </c>
      <c r="D1775">
        <f>+VLOOKUP(A1775,'Reuters data'!$E$3:$F$1048576,2,TRUE)/VLOOKUP(Train_Data!A1775,'Reuters data'!$M$3:$N$1048576,2)</f>
        <v>43.901758303097964</v>
      </c>
      <c r="E1775">
        <f>+VLOOKUP(A1775,'Reuters data'!$E$3:$G$1048576,3,TRUE)</f>
        <v>52.442110091743096</v>
      </c>
      <c r="F1775" s="2">
        <f>+VLOOKUP(A1775,'Reuters data'!$Q$4:$R$1048576,2,TRUE)</f>
        <v>51.25</v>
      </c>
      <c r="G1775">
        <f>+VLOOKUP(A1775,'Reuters data'!$U$4:$V$1048576,2,TRUE)</f>
        <v>8.31</v>
      </c>
      <c r="H1775">
        <f>+VLOOKUP(A1775,'Reuters data'!$Y$4:$Z$1048576,2,TRUE)</f>
        <v>16.48</v>
      </c>
    </row>
    <row r="1776" spans="1:8" x14ac:dyDescent="0.3">
      <c r="A1776" s="1">
        <f>+'Reuters data'!B1777</f>
        <v>42318</v>
      </c>
      <c r="B1776" s="3">
        <f t="shared" si="27"/>
        <v>11</v>
      </c>
      <c r="C1776">
        <f>+'Reuters data'!C1777</f>
        <v>83.2</v>
      </c>
      <c r="D1776">
        <f>+VLOOKUP(A1776,'Reuters data'!$E$3:$F$1048576,2,TRUE)/VLOOKUP(Train_Data!A1776,'Reuters data'!$M$3:$N$1048576,2)</f>
        <v>44.241350368367058</v>
      </c>
      <c r="E1776">
        <f>+VLOOKUP(A1776,'Reuters data'!$E$3:$G$1048576,3,TRUE)</f>
        <v>52.274587155963275</v>
      </c>
      <c r="F1776" s="2">
        <f>+VLOOKUP(A1776,'Reuters data'!$Q$4:$R$1048576,2,TRUE)</f>
        <v>51</v>
      </c>
      <c r="G1776">
        <f>+VLOOKUP(A1776,'Reuters data'!$U$4:$V$1048576,2,TRUE)</f>
        <v>8.44</v>
      </c>
      <c r="H1776">
        <f>+VLOOKUP(A1776,'Reuters data'!$Y$4:$Z$1048576,2,TRUE)</f>
        <v>16.63</v>
      </c>
    </row>
    <row r="1777" spans="1:8" x14ac:dyDescent="0.3">
      <c r="A1777" s="1">
        <f>+'Reuters data'!B1778</f>
        <v>42319</v>
      </c>
      <c r="B1777" s="3">
        <f t="shared" si="27"/>
        <v>11</v>
      </c>
      <c r="C1777">
        <f>+'Reuters data'!C1778</f>
        <v>83.19</v>
      </c>
      <c r="D1777">
        <f>+VLOOKUP(A1777,'Reuters data'!$E$3:$F$1048576,2,TRUE)/VLOOKUP(Train_Data!A1777,'Reuters data'!$M$3:$N$1048576,2)</f>
        <v>42.641720189891096</v>
      </c>
      <c r="E1777">
        <f>+VLOOKUP(A1777,'Reuters data'!$E$3:$G$1048576,3,TRUE)</f>
        <v>52.097522935779786</v>
      </c>
      <c r="F1777" s="2">
        <f>+VLOOKUP(A1777,'Reuters data'!$Q$4:$R$1048576,2,TRUE)</f>
        <v>51.05</v>
      </c>
      <c r="G1777">
        <f>+VLOOKUP(A1777,'Reuters data'!$U$4:$V$1048576,2,TRUE)</f>
        <v>8.44</v>
      </c>
      <c r="H1777">
        <f>+VLOOKUP(A1777,'Reuters data'!$Y$4:$Z$1048576,2,TRUE)</f>
        <v>16.350000000000001</v>
      </c>
    </row>
    <row r="1778" spans="1:8" x14ac:dyDescent="0.3">
      <c r="A1778" s="1">
        <f>+'Reuters data'!B1779</f>
        <v>42320</v>
      </c>
      <c r="B1778" s="3">
        <f t="shared" si="27"/>
        <v>11</v>
      </c>
      <c r="C1778">
        <f>+'Reuters data'!C1779</f>
        <v>83.11</v>
      </c>
      <c r="D1778">
        <f>+VLOOKUP(A1778,'Reuters data'!$E$3:$F$1048576,2,TRUE)/VLOOKUP(Train_Data!A1778,'Reuters data'!$M$3:$N$1048576,2)</f>
        <v>40.732180826476842</v>
      </c>
      <c r="E1778">
        <f>+VLOOKUP(A1778,'Reuters data'!$E$3:$G$1048576,3,TRUE)</f>
        <v>51.915779816513734</v>
      </c>
      <c r="F1778" s="2">
        <f>+VLOOKUP(A1778,'Reuters data'!$Q$4:$R$1048576,2,TRUE)</f>
        <v>51.35</v>
      </c>
      <c r="G1778">
        <f>+VLOOKUP(A1778,'Reuters data'!$U$4:$V$1048576,2,TRUE)</f>
        <v>8.3699999999999992</v>
      </c>
      <c r="H1778">
        <f>+VLOOKUP(A1778,'Reuters data'!$Y$4:$Z$1048576,2,TRUE)</f>
        <v>16.2</v>
      </c>
    </row>
    <row r="1779" spans="1:8" x14ac:dyDescent="0.3">
      <c r="A1779" s="1">
        <f>+'Reuters data'!B1780</f>
        <v>42321</v>
      </c>
      <c r="B1779" s="3">
        <f t="shared" si="27"/>
        <v>11</v>
      </c>
      <c r="C1779">
        <f>+'Reuters data'!C1780</f>
        <v>83.05</v>
      </c>
      <c r="D1779">
        <f>+VLOOKUP(A1779,'Reuters data'!$E$3:$F$1048576,2,TRUE)/VLOOKUP(Train_Data!A1779,'Reuters data'!$M$3:$N$1048576,2)</f>
        <v>40.465806810800778</v>
      </c>
      <c r="E1779">
        <f>+VLOOKUP(A1779,'Reuters data'!$E$3:$G$1048576,3,TRUE)</f>
        <v>51.741467889908236</v>
      </c>
      <c r="F1779" s="2">
        <f>+VLOOKUP(A1779,'Reuters data'!$Q$4:$R$1048576,2,TRUE)</f>
        <v>51.35</v>
      </c>
      <c r="G1779">
        <f>+VLOOKUP(A1779,'Reuters data'!$U$4:$V$1048576,2,TRUE)</f>
        <v>8.39</v>
      </c>
      <c r="H1779">
        <f>+VLOOKUP(A1779,'Reuters data'!$Y$4:$Z$1048576,2,TRUE)</f>
        <v>15.98</v>
      </c>
    </row>
    <row r="1780" spans="1:8" x14ac:dyDescent="0.3">
      <c r="A1780" s="1">
        <f>+'Reuters data'!B1781</f>
        <v>42322</v>
      </c>
      <c r="B1780" s="3">
        <f t="shared" si="27"/>
        <v>11</v>
      </c>
      <c r="C1780">
        <f>+'Reuters data'!C1781</f>
        <v>82.96</v>
      </c>
      <c r="D1780">
        <f>+VLOOKUP(A1780,'Reuters data'!$E$3:$F$1048576,2,TRUE)/VLOOKUP(Train_Data!A1780,'Reuters data'!$M$3:$N$1048576,2)</f>
        <v>40.465806810800778</v>
      </c>
      <c r="E1780">
        <f>+VLOOKUP(A1780,'Reuters data'!$E$3:$G$1048576,3,TRUE)</f>
        <v>51.741467889908236</v>
      </c>
      <c r="F1780" s="2">
        <f>+VLOOKUP(A1780,'Reuters data'!$Q$4:$R$1048576,2,TRUE)</f>
        <v>51.35</v>
      </c>
      <c r="G1780">
        <f>+VLOOKUP(A1780,'Reuters data'!$U$4:$V$1048576,2,TRUE)</f>
        <v>8.39</v>
      </c>
      <c r="H1780">
        <f>+VLOOKUP(A1780,'Reuters data'!$Y$4:$Z$1048576,2,TRUE)</f>
        <v>15.98</v>
      </c>
    </row>
    <row r="1781" spans="1:8" x14ac:dyDescent="0.3">
      <c r="A1781" s="1">
        <f>+'Reuters data'!B1782</f>
        <v>42323</v>
      </c>
      <c r="B1781" s="3">
        <f t="shared" si="27"/>
        <v>11</v>
      </c>
      <c r="C1781">
        <f>+'Reuters data'!C1782</f>
        <v>82.99</v>
      </c>
      <c r="D1781">
        <f>+VLOOKUP(A1781,'Reuters data'!$E$3:$F$1048576,2,TRUE)/VLOOKUP(Train_Data!A1781,'Reuters data'!$M$3:$N$1048576,2)</f>
        <v>40.465806810800778</v>
      </c>
      <c r="E1781">
        <f>+VLOOKUP(A1781,'Reuters data'!$E$3:$G$1048576,3,TRUE)</f>
        <v>51.741467889908236</v>
      </c>
      <c r="F1781" s="2">
        <f>+VLOOKUP(A1781,'Reuters data'!$Q$4:$R$1048576,2,TRUE)</f>
        <v>51.35</v>
      </c>
      <c r="G1781">
        <f>+VLOOKUP(A1781,'Reuters data'!$U$4:$V$1048576,2,TRUE)</f>
        <v>8.39</v>
      </c>
      <c r="H1781">
        <f>+VLOOKUP(A1781,'Reuters data'!$Y$4:$Z$1048576,2,TRUE)</f>
        <v>15.98</v>
      </c>
    </row>
    <row r="1782" spans="1:8" x14ac:dyDescent="0.3">
      <c r="A1782" s="1">
        <f>+'Reuters data'!B1783</f>
        <v>42324</v>
      </c>
      <c r="B1782" s="3">
        <f t="shared" si="27"/>
        <v>11</v>
      </c>
      <c r="C1782">
        <f>+'Reuters data'!C1783</f>
        <v>82.91</v>
      </c>
      <c r="D1782">
        <f>+VLOOKUP(A1782,'Reuters data'!$E$3:$F$1048576,2,TRUE)/VLOOKUP(Train_Data!A1782,'Reuters data'!$M$3:$N$1048576,2)</f>
        <v>41.707225758143018</v>
      </c>
      <c r="E1782">
        <f>+VLOOKUP(A1782,'Reuters data'!$E$3:$G$1048576,3,TRUE)</f>
        <v>51.565871559633017</v>
      </c>
      <c r="F1782" s="2">
        <f>+VLOOKUP(A1782,'Reuters data'!$Q$4:$R$1048576,2,TRUE)</f>
        <v>51.8</v>
      </c>
      <c r="G1782">
        <f>+VLOOKUP(A1782,'Reuters data'!$U$4:$V$1048576,2,TRUE)</f>
        <v>8.5299999999999994</v>
      </c>
      <c r="H1782">
        <f>+VLOOKUP(A1782,'Reuters data'!$Y$4:$Z$1048576,2,TRUE)</f>
        <v>16.8</v>
      </c>
    </row>
    <row r="1783" spans="1:8" x14ac:dyDescent="0.3">
      <c r="A1783" s="1">
        <f>+'Reuters data'!B1784</f>
        <v>42325</v>
      </c>
      <c r="B1783" s="3">
        <f t="shared" si="27"/>
        <v>11</v>
      </c>
      <c r="C1783">
        <f>+'Reuters data'!C1784</f>
        <v>82.8</v>
      </c>
      <c r="D1783">
        <f>+VLOOKUP(A1783,'Reuters data'!$E$3:$F$1048576,2,TRUE)/VLOOKUP(Train_Data!A1783,'Reuters data'!$M$3:$N$1048576,2)</f>
        <v>40.945399868433419</v>
      </c>
      <c r="E1783">
        <f>+VLOOKUP(A1783,'Reuters data'!$E$3:$G$1048576,3,TRUE)</f>
        <v>51.379633027522921</v>
      </c>
      <c r="F1783" s="2">
        <f>+VLOOKUP(A1783,'Reuters data'!$Q$4:$R$1048576,2,TRUE)</f>
        <v>52.1</v>
      </c>
      <c r="G1783">
        <f>+VLOOKUP(A1783,'Reuters data'!$U$4:$V$1048576,2,TRUE)</f>
        <v>8.61</v>
      </c>
      <c r="H1783">
        <f>+VLOOKUP(A1783,'Reuters data'!$Y$4:$Z$1048576,2,TRUE)</f>
        <v>17.05</v>
      </c>
    </row>
    <row r="1784" spans="1:8" x14ac:dyDescent="0.3">
      <c r="A1784" s="1">
        <f>+'Reuters data'!B1785</f>
        <v>42326</v>
      </c>
      <c r="B1784" s="3">
        <f t="shared" si="27"/>
        <v>11</v>
      </c>
      <c r="C1784">
        <f>+'Reuters data'!C1785</f>
        <v>82.73</v>
      </c>
      <c r="D1784">
        <f>+VLOOKUP(A1784,'Reuters data'!$E$3:$F$1048576,2,TRUE)/VLOOKUP(Train_Data!A1784,'Reuters data'!$M$3:$N$1048576,2)</f>
        <v>41.414899605929818</v>
      </c>
      <c r="E1784">
        <f>+VLOOKUP(A1784,'Reuters data'!$E$3:$G$1048576,3,TRUE)</f>
        <v>51.195045871559621</v>
      </c>
      <c r="F1784" s="2">
        <f>+VLOOKUP(A1784,'Reuters data'!$Q$4:$R$1048576,2,TRUE)</f>
        <v>52.6</v>
      </c>
      <c r="G1784">
        <f>+VLOOKUP(A1784,'Reuters data'!$U$4:$V$1048576,2,TRUE)</f>
        <v>8.58</v>
      </c>
      <c r="H1784">
        <f>+VLOOKUP(A1784,'Reuters data'!$Y$4:$Z$1048576,2,TRUE)</f>
        <v>17.3</v>
      </c>
    </row>
    <row r="1785" spans="1:8" x14ac:dyDescent="0.3">
      <c r="A1785" s="1">
        <f>+'Reuters data'!B1786</f>
        <v>42327</v>
      </c>
      <c r="B1785" s="3">
        <f t="shared" si="27"/>
        <v>11</v>
      </c>
      <c r="C1785">
        <f>+'Reuters data'!C1786</f>
        <v>82.62</v>
      </c>
      <c r="D1785">
        <f>+VLOOKUP(A1785,'Reuters data'!$E$3:$F$1048576,2,TRUE)/VLOOKUP(Train_Data!A1785,'Reuters data'!$M$3:$N$1048576,2)</f>
        <v>41.166604547148715</v>
      </c>
      <c r="E1785">
        <f>+VLOOKUP(A1785,'Reuters data'!$E$3:$G$1048576,3,TRUE)</f>
        <v>51.022201834862372</v>
      </c>
      <c r="F1785" s="2">
        <f>+VLOOKUP(A1785,'Reuters data'!$Q$4:$R$1048576,2,TRUE)</f>
        <v>52.5</v>
      </c>
      <c r="G1785">
        <f>+VLOOKUP(A1785,'Reuters data'!$U$4:$V$1048576,2,TRUE)</f>
        <v>8.6300000000000008</v>
      </c>
      <c r="H1785">
        <f>+VLOOKUP(A1785,'Reuters data'!$Y$4:$Z$1048576,2,TRUE)</f>
        <v>17.399999999999999</v>
      </c>
    </row>
    <row r="1786" spans="1:8" x14ac:dyDescent="0.3">
      <c r="A1786" s="1">
        <f>+'Reuters data'!B1787</f>
        <v>42328</v>
      </c>
      <c r="B1786" s="3">
        <f t="shared" si="27"/>
        <v>11</v>
      </c>
      <c r="C1786">
        <f>+'Reuters data'!C1787</f>
        <v>82.55</v>
      </c>
      <c r="D1786">
        <f>+VLOOKUP(A1786,'Reuters data'!$E$3:$F$1048576,2,TRUE)/VLOOKUP(Train_Data!A1786,'Reuters data'!$M$3:$N$1048576,2)</f>
        <v>41.961852861035418</v>
      </c>
      <c r="E1786">
        <f>+VLOOKUP(A1786,'Reuters data'!$E$3:$G$1048576,3,TRUE)</f>
        <v>50.850825688073385</v>
      </c>
      <c r="F1786" s="2">
        <f>+VLOOKUP(A1786,'Reuters data'!$Q$4:$R$1048576,2,TRUE)</f>
        <v>51.65</v>
      </c>
      <c r="G1786">
        <f>+VLOOKUP(A1786,'Reuters data'!$U$4:$V$1048576,2,TRUE)</f>
        <v>8.51</v>
      </c>
      <c r="H1786">
        <f>+VLOOKUP(A1786,'Reuters data'!$Y$4:$Z$1048576,2,TRUE)</f>
        <v>17.5</v>
      </c>
    </row>
    <row r="1787" spans="1:8" x14ac:dyDescent="0.3">
      <c r="A1787" s="1">
        <f>+'Reuters data'!B1788</f>
        <v>42329</v>
      </c>
      <c r="B1787" s="3">
        <f t="shared" si="27"/>
        <v>11</v>
      </c>
      <c r="C1787">
        <f>+'Reuters data'!C1788</f>
        <v>82.37</v>
      </c>
      <c r="D1787">
        <f>+VLOOKUP(A1787,'Reuters data'!$E$3:$F$1048576,2,TRUE)/VLOOKUP(Train_Data!A1787,'Reuters data'!$M$3:$N$1048576,2)</f>
        <v>41.961852861035418</v>
      </c>
      <c r="E1787">
        <f>+VLOOKUP(A1787,'Reuters data'!$E$3:$G$1048576,3,TRUE)</f>
        <v>50.850825688073385</v>
      </c>
      <c r="F1787" s="2">
        <f>+VLOOKUP(A1787,'Reuters data'!$Q$4:$R$1048576,2,TRUE)</f>
        <v>51.65</v>
      </c>
      <c r="G1787">
        <f>+VLOOKUP(A1787,'Reuters data'!$U$4:$V$1048576,2,TRUE)</f>
        <v>8.51</v>
      </c>
      <c r="H1787">
        <f>+VLOOKUP(A1787,'Reuters data'!$Y$4:$Z$1048576,2,TRUE)</f>
        <v>17.5</v>
      </c>
    </row>
    <row r="1788" spans="1:8" x14ac:dyDescent="0.3">
      <c r="A1788" s="1">
        <f>+'Reuters data'!B1789</f>
        <v>42330</v>
      </c>
      <c r="B1788" s="3">
        <f t="shared" si="27"/>
        <v>11</v>
      </c>
      <c r="C1788">
        <f>+'Reuters data'!C1789</f>
        <v>82.08</v>
      </c>
      <c r="D1788">
        <f>+VLOOKUP(A1788,'Reuters data'!$E$3:$F$1048576,2,TRUE)/VLOOKUP(Train_Data!A1788,'Reuters data'!$M$3:$N$1048576,2)</f>
        <v>41.961852861035418</v>
      </c>
      <c r="E1788">
        <f>+VLOOKUP(A1788,'Reuters data'!$E$3:$G$1048576,3,TRUE)</f>
        <v>50.850825688073385</v>
      </c>
      <c r="F1788" s="2">
        <f>+VLOOKUP(A1788,'Reuters data'!$Q$4:$R$1048576,2,TRUE)</f>
        <v>51.65</v>
      </c>
      <c r="G1788">
        <f>+VLOOKUP(A1788,'Reuters data'!$U$4:$V$1048576,2,TRUE)</f>
        <v>8.51</v>
      </c>
      <c r="H1788">
        <f>+VLOOKUP(A1788,'Reuters data'!$Y$4:$Z$1048576,2,TRUE)</f>
        <v>17.5</v>
      </c>
    </row>
    <row r="1789" spans="1:8" x14ac:dyDescent="0.3">
      <c r="A1789" s="1">
        <f>+'Reuters data'!B1790</f>
        <v>42331</v>
      </c>
      <c r="B1789" s="3">
        <f t="shared" si="27"/>
        <v>11</v>
      </c>
      <c r="C1789">
        <f>+'Reuters data'!C1790</f>
        <v>81.58</v>
      </c>
      <c r="D1789">
        <f>+VLOOKUP(A1789,'Reuters data'!$E$3:$F$1048576,2,TRUE)/VLOOKUP(Train_Data!A1789,'Reuters data'!$M$3:$N$1048576,2)</f>
        <v>42.157231521534705</v>
      </c>
      <c r="E1789">
        <f>+VLOOKUP(A1789,'Reuters data'!$E$3:$G$1048576,3,TRUE)</f>
        <v>50.670825688073393</v>
      </c>
      <c r="F1789" s="2">
        <f>+VLOOKUP(A1789,'Reuters data'!$Q$4:$R$1048576,2,TRUE)</f>
        <v>50.65</v>
      </c>
      <c r="G1789">
        <f>+VLOOKUP(A1789,'Reuters data'!$U$4:$V$1048576,2,TRUE)</f>
        <v>8.56</v>
      </c>
      <c r="H1789">
        <f>+VLOOKUP(A1789,'Reuters data'!$Y$4:$Z$1048576,2,TRUE)</f>
        <v>17.600000000000001</v>
      </c>
    </row>
    <row r="1790" spans="1:8" x14ac:dyDescent="0.3">
      <c r="A1790" s="1">
        <f>+'Reuters data'!B1791</f>
        <v>42332</v>
      </c>
      <c r="B1790" s="3">
        <f t="shared" si="27"/>
        <v>11</v>
      </c>
      <c r="C1790">
        <f>+'Reuters data'!C1791</f>
        <v>81.06</v>
      </c>
      <c r="D1790">
        <f>+VLOOKUP(A1790,'Reuters data'!$E$3:$F$1048576,2,TRUE)/VLOOKUP(Train_Data!A1790,'Reuters data'!$M$3:$N$1048576,2)</f>
        <v>43.345864661654133</v>
      </c>
      <c r="E1790">
        <f>+VLOOKUP(A1790,'Reuters data'!$E$3:$G$1048576,3,TRUE)</f>
        <v>50.511467889908253</v>
      </c>
      <c r="F1790" s="2">
        <f>+VLOOKUP(A1790,'Reuters data'!$Q$4:$R$1048576,2,TRUE)</f>
        <v>50.7</v>
      </c>
      <c r="G1790">
        <f>+VLOOKUP(A1790,'Reuters data'!$U$4:$V$1048576,2,TRUE)</f>
        <v>8.65</v>
      </c>
      <c r="H1790">
        <f>+VLOOKUP(A1790,'Reuters data'!$Y$4:$Z$1048576,2,TRUE)</f>
        <v>17.7</v>
      </c>
    </row>
    <row r="1791" spans="1:8" x14ac:dyDescent="0.3">
      <c r="A1791" s="1">
        <f>+'Reuters data'!B1792</f>
        <v>42333</v>
      </c>
      <c r="B1791" s="3">
        <f t="shared" si="27"/>
        <v>11</v>
      </c>
      <c r="C1791">
        <f>+'Reuters data'!C1792</f>
        <v>80.58</v>
      </c>
      <c r="D1791">
        <f>+VLOOKUP(A1791,'Reuters data'!$E$3:$F$1048576,2,TRUE)/VLOOKUP(Train_Data!A1791,'Reuters data'!$M$3:$N$1048576,2)</f>
        <v>43.450028232636932</v>
      </c>
      <c r="E1791">
        <f>+VLOOKUP(A1791,'Reuters data'!$E$3:$G$1048576,3,TRUE)</f>
        <v>50.355229357798166</v>
      </c>
      <c r="F1791" s="2">
        <f>+VLOOKUP(A1791,'Reuters data'!$Q$4:$R$1048576,2,TRUE)</f>
        <v>50.5</v>
      </c>
      <c r="G1791">
        <f>+VLOOKUP(A1791,'Reuters data'!$U$4:$V$1048576,2,TRUE)</f>
        <v>8.6199999999999992</v>
      </c>
      <c r="H1791">
        <f>+VLOOKUP(A1791,'Reuters data'!$Y$4:$Z$1048576,2,TRUE)</f>
        <v>17.88</v>
      </c>
    </row>
    <row r="1792" spans="1:8" x14ac:dyDescent="0.3">
      <c r="A1792" s="1">
        <f>+'Reuters data'!B1793</f>
        <v>42334</v>
      </c>
      <c r="B1792" s="3">
        <f t="shared" si="27"/>
        <v>11</v>
      </c>
      <c r="C1792">
        <f>+'Reuters data'!C1793</f>
        <v>80.09</v>
      </c>
      <c r="D1792">
        <f>+VLOOKUP(A1792,'Reuters data'!$E$3:$F$1048576,2,TRUE)/VLOOKUP(Train_Data!A1792,'Reuters data'!$M$3:$N$1048576,2)</f>
        <v>42.850410029220477</v>
      </c>
      <c r="E1792">
        <f>+VLOOKUP(A1792,'Reuters data'!$E$3:$G$1048576,3,TRUE)</f>
        <v>50.191926605504591</v>
      </c>
      <c r="F1792" s="2">
        <f>+VLOOKUP(A1792,'Reuters data'!$Q$4:$R$1048576,2,TRUE)</f>
        <v>50.2</v>
      </c>
      <c r="G1792">
        <f>+VLOOKUP(A1792,'Reuters data'!$U$4:$V$1048576,2,TRUE)</f>
        <v>8.58</v>
      </c>
      <c r="H1792">
        <f>+VLOOKUP(A1792,'Reuters data'!$Y$4:$Z$1048576,2,TRUE)</f>
        <v>17.7</v>
      </c>
    </row>
    <row r="1793" spans="1:8" x14ac:dyDescent="0.3">
      <c r="A1793" s="1">
        <f>+'Reuters data'!B1794</f>
        <v>42335</v>
      </c>
      <c r="B1793" s="3">
        <f t="shared" si="27"/>
        <v>11</v>
      </c>
      <c r="C1793">
        <f>+'Reuters data'!C1794</f>
        <v>79.64</v>
      </c>
      <c r="D1793">
        <f>+VLOOKUP(A1793,'Reuters data'!$E$3:$F$1048576,2,TRUE)/VLOOKUP(Train_Data!A1793,'Reuters data'!$M$3:$N$1048576,2)</f>
        <v>42.360717658168085</v>
      </c>
      <c r="E1793">
        <f>+VLOOKUP(A1793,'Reuters data'!$E$3:$G$1048576,3,TRUE)</f>
        <v>50.034587155963308</v>
      </c>
      <c r="F1793" s="2">
        <f>+VLOOKUP(A1793,'Reuters data'!$Q$4:$R$1048576,2,TRUE)</f>
        <v>50.4</v>
      </c>
      <c r="G1793">
        <f>+VLOOKUP(A1793,'Reuters data'!$U$4:$V$1048576,2,TRUE)</f>
        <v>8.58</v>
      </c>
      <c r="H1793">
        <f>+VLOOKUP(A1793,'Reuters data'!$Y$4:$Z$1048576,2,TRUE)</f>
        <v>17.7</v>
      </c>
    </row>
    <row r="1794" spans="1:8" x14ac:dyDescent="0.3">
      <c r="A1794" s="1">
        <f>+'Reuters data'!B1795</f>
        <v>42336</v>
      </c>
      <c r="B1794" s="3">
        <f t="shared" si="27"/>
        <v>11</v>
      </c>
      <c r="C1794">
        <f>+'Reuters data'!C1795</f>
        <v>79.290000000000006</v>
      </c>
      <c r="D1794">
        <f>+VLOOKUP(A1794,'Reuters data'!$E$3:$F$1048576,2,TRUE)/VLOOKUP(Train_Data!A1794,'Reuters data'!$M$3:$N$1048576,2)</f>
        <v>42.360717658168085</v>
      </c>
      <c r="E1794">
        <f>+VLOOKUP(A1794,'Reuters data'!$E$3:$G$1048576,3,TRUE)</f>
        <v>50.034587155963308</v>
      </c>
      <c r="F1794" s="2">
        <f>+VLOOKUP(A1794,'Reuters data'!$Q$4:$R$1048576,2,TRUE)</f>
        <v>50.4</v>
      </c>
      <c r="G1794">
        <f>+VLOOKUP(A1794,'Reuters data'!$U$4:$V$1048576,2,TRUE)</f>
        <v>8.58</v>
      </c>
      <c r="H1794">
        <f>+VLOOKUP(A1794,'Reuters data'!$Y$4:$Z$1048576,2,TRUE)</f>
        <v>17.7</v>
      </c>
    </row>
    <row r="1795" spans="1:8" x14ac:dyDescent="0.3">
      <c r="A1795" s="1">
        <f>+'Reuters data'!B1796</f>
        <v>42337</v>
      </c>
      <c r="B1795" s="3">
        <f t="shared" si="27"/>
        <v>11</v>
      </c>
      <c r="C1795">
        <f>+'Reuters data'!C1796</f>
        <v>79.010000000000005</v>
      </c>
      <c r="D1795">
        <f>+VLOOKUP(A1795,'Reuters data'!$E$3:$F$1048576,2,TRUE)/VLOOKUP(Train_Data!A1795,'Reuters data'!$M$3:$N$1048576,2)</f>
        <v>42.360717658168085</v>
      </c>
      <c r="E1795">
        <f>+VLOOKUP(A1795,'Reuters data'!$E$3:$G$1048576,3,TRUE)</f>
        <v>50.034587155963308</v>
      </c>
      <c r="F1795" s="2">
        <f>+VLOOKUP(A1795,'Reuters data'!$Q$4:$R$1048576,2,TRUE)</f>
        <v>50.4</v>
      </c>
      <c r="G1795">
        <f>+VLOOKUP(A1795,'Reuters data'!$U$4:$V$1048576,2,TRUE)</f>
        <v>8.58</v>
      </c>
      <c r="H1795">
        <f>+VLOOKUP(A1795,'Reuters data'!$Y$4:$Z$1048576,2,TRUE)</f>
        <v>17.7</v>
      </c>
    </row>
    <row r="1796" spans="1:8" x14ac:dyDescent="0.3">
      <c r="A1796" s="1">
        <f>+'Reuters data'!B1797</f>
        <v>42338</v>
      </c>
      <c r="B1796" s="3">
        <f t="shared" ref="B1796:B1859" si="28">+MONTH(A1796)</f>
        <v>11</v>
      </c>
      <c r="C1796">
        <f>+'Reuters data'!C1797</f>
        <v>78.56</v>
      </c>
      <c r="D1796">
        <f>+VLOOKUP(A1796,'Reuters data'!$E$3:$F$1048576,2,TRUE)/VLOOKUP(Train_Data!A1796,'Reuters data'!$M$3:$N$1048576,2)</f>
        <v>42.232320363533084</v>
      </c>
      <c r="E1796">
        <f>+VLOOKUP(A1796,'Reuters data'!$E$3:$G$1048576,3,TRUE)</f>
        <v>49.86045871559633</v>
      </c>
      <c r="F1796" s="2">
        <f>+VLOOKUP(A1796,'Reuters data'!$Q$4:$R$1048576,2,TRUE)</f>
        <v>49.7</v>
      </c>
      <c r="G1796">
        <f>+VLOOKUP(A1796,'Reuters data'!$U$4:$V$1048576,2,TRUE)</f>
        <v>8.58</v>
      </c>
      <c r="H1796">
        <f>+VLOOKUP(A1796,'Reuters data'!$Y$4:$Z$1048576,2,TRUE)</f>
        <v>18.2</v>
      </c>
    </row>
    <row r="1797" spans="1:8" x14ac:dyDescent="0.3">
      <c r="A1797" s="1">
        <f>+'Reuters data'!B1798</f>
        <v>42339</v>
      </c>
      <c r="B1797" s="3">
        <f t="shared" si="28"/>
        <v>12</v>
      </c>
      <c r="C1797">
        <f>+'Reuters data'!C1798</f>
        <v>78.2</v>
      </c>
      <c r="D1797">
        <f>+VLOOKUP(A1797,'Reuters data'!$E$3:$F$1048576,2,TRUE)/VLOOKUP(Train_Data!A1797,'Reuters data'!$M$3:$N$1048576,2)</f>
        <v>41.802276361584049</v>
      </c>
      <c r="E1797">
        <f>+VLOOKUP(A1797,'Reuters data'!$E$3:$G$1048576,3,TRUE)</f>
        <v>49.699266055045868</v>
      </c>
      <c r="F1797" s="2">
        <f>+VLOOKUP(A1797,'Reuters data'!$Q$4:$R$1048576,2,TRUE)</f>
        <v>48.5</v>
      </c>
      <c r="G1797">
        <f>+VLOOKUP(A1797,'Reuters data'!$U$4:$V$1048576,2,TRUE)</f>
        <v>8.56</v>
      </c>
      <c r="H1797">
        <f>+VLOOKUP(A1797,'Reuters data'!$Y$4:$Z$1048576,2,TRUE)</f>
        <v>17.95</v>
      </c>
    </row>
    <row r="1798" spans="1:8" x14ac:dyDescent="0.3">
      <c r="A1798" s="1">
        <f>+'Reuters data'!B1799</f>
        <v>42340</v>
      </c>
      <c r="B1798" s="3">
        <f t="shared" si="28"/>
        <v>12</v>
      </c>
      <c r="C1798">
        <f>+'Reuters data'!C1799</f>
        <v>77.849999999999994</v>
      </c>
      <c r="D1798">
        <f>+VLOOKUP(A1798,'Reuters data'!$E$3:$F$1048576,2,TRUE)/VLOOKUP(Train_Data!A1798,'Reuters data'!$M$3:$N$1048576,2)</f>
        <v>40.04335123928</v>
      </c>
      <c r="E1798">
        <f>+VLOOKUP(A1798,'Reuters data'!$E$3:$G$1048576,3,TRUE)</f>
        <v>49.519633027522936</v>
      </c>
      <c r="F1798" s="2">
        <f>+VLOOKUP(A1798,'Reuters data'!$Q$4:$R$1048576,2,TRUE)</f>
        <v>48.05</v>
      </c>
      <c r="G1798">
        <f>+VLOOKUP(A1798,'Reuters data'!$U$4:$V$1048576,2,TRUE)</f>
        <v>8.48</v>
      </c>
      <c r="H1798">
        <f>+VLOOKUP(A1798,'Reuters data'!$Y$4:$Z$1048576,2,TRUE)</f>
        <v>17.850000000000001</v>
      </c>
    </row>
    <row r="1799" spans="1:8" x14ac:dyDescent="0.3">
      <c r="A1799" s="1">
        <f>+'Reuters data'!B1800</f>
        <v>42341</v>
      </c>
      <c r="B1799" s="3">
        <f t="shared" si="28"/>
        <v>12</v>
      </c>
      <c r="C1799">
        <f>+'Reuters data'!C1800</f>
        <v>77.48</v>
      </c>
      <c r="D1799">
        <f>+VLOOKUP(A1799,'Reuters data'!$E$3:$F$1048576,2,TRUE)/VLOOKUP(Train_Data!A1799,'Reuters data'!$M$3:$N$1048576,2)</f>
        <v>40.080453464984458</v>
      </c>
      <c r="E1799">
        <f>+VLOOKUP(A1799,'Reuters data'!$E$3:$G$1048576,3,TRUE)</f>
        <v>49.368440366972479</v>
      </c>
      <c r="F1799" s="2">
        <f>+VLOOKUP(A1799,'Reuters data'!$Q$4:$R$1048576,2,TRUE)</f>
        <v>47.2</v>
      </c>
      <c r="G1799">
        <f>+VLOOKUP(A1799,'Reuters data'!$U$4:$V$1048576,2,TRUE)</f>
        <v>8.59</v>
      </c>
      <c r="H1799">
        <f>+VLOOKUP(A1799,'Reuters data'!$Y$4:$Z$1048576,2,TRUE)</f>
        <v>17.149999999999999</v>
      </c>
    </row>
    <row r="1800" spans="1:8" x14ac:dyDescent="0.3">
      <c r="A1800" s="1">
        <f>+'Reuters data'!B1801</f>
        <v>42342</v>
      </c>
      <c r="B1800" s="3">
        <f t="shared" si="28"/>
        <v>12</v>
      </c>
      <c r="C1800">
        <f>+'Reuters data'!C1801</f>
        <v>77.150000000000006</v>
      </c>
      <c r="D1800">
        <f>+VLOOKUP(A1800,'Reuters data'!$E$3:$F$1048576,2,TRUE)/VLOOKUP(Train_Data!A1800,'Reuters data'!$M$3:$N$1048576,2)</f>
        <v>39.507533994854832</v>
      </c>
      <c r="E1800">
        <f>+VLOOKUP(A1800,'Reuters data'!$E$3:$G$1048576,3,TRUE)</f>
        <v>49.244220183486227</v>
      </c>
      <c r="F1800" s="2">
        <f>+VLOOKUP(A1800,'Reuters data'!$Q$4:$R$1048576,2,TRUE)</f>
        <v>46.75</v>
      </c>
      <c r="G1800">
        <f>+VLOOKUP(A1800,'Reuters data'!$U$4:$V$1048576,2,TRUE)</f>
        <v>8.52</v>
      </c>
      <c r="H1800">
        <f>+VLOOKUP(A1800,'Reuters data'!$Y$4:$Z$1048576,2,TRUE)</f>
        <v>17.149999999999999</v>
      </c>
    </row>
    <row r="1801" spans="1:8" x14ac:dyDescent="0.3">
      <c r="A1801" s="1">
        <f>+'Reuters data'!B1802</f>
        <v>42343</v>
      </c>
      <c r="B1801" s="3">
        <f t="shared" si="28"/>
        <v>12</v>
      </c>
      <c r="C1801">
        <f>+'Reuters data'!C1802</f>
        <v>76.91</v>
      </c>
      <c r="D1801">
        <f>+VLOOKUP(A1801,'Reuters data'!$E$3:$F$1048576,2,TRUE)/VLOOKUP(Train_Data!A1801,'Reuters data'!$M$3:$N$1048576,2)</f>
        <v>39.507533994854832</v>
      </c>
      <c r="E1801">
        <f>+VLOOKUP(A1801,'Reuters data'!$E$3:$G$1048576,3,TRUE)</f>
        <v>49.244220183486227</v>
      </c>
      <c r="F1801" s="2">
        <f>+VLOOKUP(A1801,'Reuters data'!$Q$4:$R$1048576,2,TRUE)</f>
        <v>46.75</v>
      </c>
      <c r="G1801">
        <f>+VLOOKUP(A1801,'Reuters data'!$U$4:$V$1048576,2,TRUE)</f>
        <v>8.52</v>
      </c>
      <c r="H1801">
        <f>+VLOOKUP(A1801,'Reuters data'!$Y$4:$Z$1048576,2,TRUE)</f>
        <v>17.149999999999999</v>
      </c>
    </row>
    <row r="1802" spans="1:8" x14ac:dyDescent="0.3">
      <c r="A1802" s="1">
        <f>+'Reuters data'!B1803</f>
        <v>42344</v>
      </c>
      <c r="B1802" s="3">
        <f t="shared" si="28"/>
        <v>12</v>
      </c>
      <c r="C1802">
        <f>+'Reuters data'!C1803</f>
        <v>76.709999999999994</v>
      </c>
      <c r="D1802">
        <f>+VLOOKUP(A1802,'Reuters data'!$E$3:$F$1048576,2,TRUE)/VLOOKUP(Train_Data!A1802,'Reuters data'!$M$3:$N$1048576,2)</f>
        <v>39.507533994854832</v>
      </c>
      <c r="E1802">
        <f>+VLOOKUP(A1802,'Reuters data'!$E$3:$G$1048576,3,TRUE)</f>
        <v>49.244220183486227</v>
      </c>
      <c r="F1802" s="2">
        <f>+VLOOKUP(A1802,'Reuters data'!$Q$4:$R$1048576,2,TRUE)</f>
        <v>46.75</v>
      </c>
      <c r="G1802">
        <f>+VLOOKUP(A1802,'Reuters data'!$U$4:$V$1048576,2,TRUE)</f>
        <v>8.52</v>
      </c>
      <c r="H1802">
        <f>+VLOOKUP(A1802,'Reuters data'!$Y$4:$Z$1048576,2,TRUE)</f>
        <v>17.149999999999999</v>
      </c>
    </row>
    <row r="1803" spans="1:8" x14ac:dyDescent="0.3">
      <c r="A1803" s="1">
        <f>+'Reuters data'!B1804</f>
        <v>42345</v>
      </c>
      <c r="B1803" s="3">
        <f t="shared" si="28"/>
        <v>12</v>
      </c>
      <c r="C1803">
        <f>+'Reuters data'!C1804</f>
        <v>76.44</v>
      </c>
      <c r="D1803">
        <f>+VLOOKUP(A1803,'Reuters data'!$E$3:$F$1048576,2,TRUE)/VLOOKUP(Train_Data!A1803,'Reuters data'!$M$3:$N$1048576,2)</f>
        <v>37.591139824642362</v>
      </c>
      <c r="E1803">
        <f>+VLOOKUP(A1803,'Reuters data'!$E$3:$G$1048576,3,TRUE)</f>
        <v>49.096330275229342</v>
      </c>
      <c r="F1803" s="2">
        <f>+VLOOKUP(A1803,'Reuters data'!$Q$4:$R$1048576,2,TRUE)</f>
        <v>46</v>
      </c>
      <c r="G1803">
        <f>+VLOOKUP(A1803,'Reuters data'!$U$4:$V$1048576,2,TRUE)</f>
        <v>8.41</v>
      </c>
      <c r="H1803">
        <f>+VLOOKUP(A1803,'Reuters data'!$Y$4:$Z$1048576,2,TRUE)</f>
        <v>16.78</v>
      </c>
    </row>
    <row r="1804" spans="1:8" x14ac:dyDescent="0.3">
      <c r="A1804" s="1">
        <f>+'Reuters data'!B1805</f>
        <v>42346</v>
      </c>
      <c r="B1804" s="3">
        <f t="shared" si="28"/>
        <v>12</v>
      </c>
      <c r="C1804">
        <f>+'Reuters data'!C1805</f>
        <v>76.150000000000006</v>
      </c>
      <c r="D1804">
        <f>+VLOOKUP(A1804,'Reuters data'!$E$3:$F$1048576,2,TRUE)/VLOOKUP(Train_Data!A1804,'Reuters data'!$M$3:$N$1048576,2)</f>
        <v>36.959515285045441</v>
      </c>
      <c r="E1804">
        <f>+VLOOKUP(A1804,'Reuters data'!$E$3:$G$1048576,3,TRUE)</f>
        <v>48.942293577981637</v>
      </c>
      <c r="F1804" s="2">
        <f>+VLOOKUP(A1804,'Reuters data'!$Q$4:$R$1048576,2,TRUE)</f>
        <v>45.68</v>
      </c>
      <c r="G1804">
        <f>+VLOOKUP(A1804,'Reuters data'!$U$4:$V$1048576,2,TRUE)</f>
        <v>8.41</v>
      </c>
      <c r="H1804">
        <f>+VLOOKUP(A1804,'Reuters data'!$Y$4:$Z$1048576,2,TRUE)</f>
        <v>16.75</v>
      </c>
    </row>
    <row r="1805" spans="1:8" x14ac:dyDescent="0.3">
      <c r="A1805" s="1">
        <f>+'Reuters data'!B1806</f>
        <v>42347</v>
      </c>
      <c r="B1805" s="3">
        <f t="shared" si="28"/>
        <v>12</v>
      </c>
      <c r="C1805">
        <f>+'Reuters data'!C1806</f>
        <v>75.790000000000006</v>
      </c>
      <c r="D1805">
        <f>+VLOOKUP(A1805,'Reuters data'!$E$3:$F$1048576,2,TRUE)/VLOOKUP(Train_Data!A1805,'Reuters data'!$M$3:$N$1048576,2)</f>
        <v>36.38095238095238</v>
      </c>
      <c r="E1805">
        <f>+VLOOKUP(A1805,'Reuters data'!$E$3:$G$1048576,3,TRUE)</f>
        <v>48.772568807339432</v>
      </c>
      <c r="F1805" s="2">
        <f>+VLOOKUP(A1805,'Reuters data'!$Q$4:$R$1048576,2,TRUE)</f>
        <v>46.2</v>
      </c>
      <c r="G1805">
        <f>+VLOOKUP(A1805,'Reuters data'!$U$4:$V$1048576,2,TRUE)</f>
        <v>8.4</v>
      </c>
      <c r="H1805">
        <f>+VLOOKUP(A1805,'Reuters data'!$Y$4:$Z$1048576,2,TRUE)</f>
        <v>16.649999999999999</v>
      </c>
    </row>
    <row r="1806" spans="1:8" x14ac:dyDescent="0.3">
      <c r="A1806" s="1">
        <f>+'Reuters data'!B1807</f>
        <v>42348</v>
      </c>
      <c r="B1806" s="3">
        <f t="shared" si="28"/>
        <v>12</v>
      </c>
      <c r="C1806">
        <f>+'Reuters data'!C1807</f>
        <v>75.36</v>
      </c>
      <c r="D1806">
        <f>+VLOOKUP(A1806,'Reuters data'!$E$3:$F$1048576,2,TRUE)/VLOOKUP(Train_Data!A1806,'Reuters data'!$M$3:$N$1048576,2)</f>
        <v>36.316270566727603</v>
      </c>
      <c r="E1806">
        <f>+VLOOKUP(A1806,'Reuters data'!$E$3:$G$1048576,3,TRUE)</f>
        <v>48.598256880733928</v>
      </c>
      <c r="F1806" s="2">
        <f>+VLOOKUP(A1806,'Reuters data'!$Q$4:$R$1048576,2,TRUE)</f>
        <v>46.4</v>
      </c>
      <c r="G1806">
        <f>+VLOOKUP(A1806,'Reuters data'!$U$4:$V$1048576,2,TRUE)</f>
        <v>8.36</v>
      </c>
      <c r="H1806">
        <f>+VLOOKUP(A1806,'Reuters data'!$Y$4:$Z$1048576,2,TRUE)</f>
        <v>16.5</v>
      </c>
    </row>
    <row r="1807" spans="1:8" x14ac:dyDescent="0.3">
      <c r="A1807" s="1">
        <f>+'Reuters data'!B1808</f>
        <v>42349</v>
      </c>
      <c r="B1807" s="3">
        <f t="shared" si="28"/>
        <v>12</v>
      </c>
      <c r="C1807">
        <f>+'Reuters data'!C1808</f>
        <v>74.92</v>
      </c>
      <c r="D1807">
        <f>+VLOOKUP(A1807,'Reuters data'!$E$3:$F$1048576,2,TRUE)/VLOOKUP(Train_Data!A1807,'Reuters data'!$M$3:$N$1048576,2)</f>
        <v>34.522617639027942</v>
      </c>
      <c r="E1807">
        <f>+VLOOKUP(A1807,'Reuters data'!$E$3:$G$1048576,3,TRUE)</f>
        <v>48.415504587155944</v>
      </c>
      <c r="F1807" s="2">
        <f>+VLOOKUP(A1807,'Reuters data'!$Q$4:$R$1048576,2,TRUE)</f>
        <v>46.05</v>
      </c>
      <c r="G1807">
        <f>+VLOOKUP(A1807,'Reuters data'!$U$4:$V$1048576,2,TRUE)</f>
        <v>8.07</v>
      </c>
      <c r="H1807">
        <f>+VLOOKUP(A1807,'Reuters data'!$Y$4:$Z$1048576,2,TRUE)</f>
        <v>16.23</v>
      </c>
    </row>
    <row r="1808" spans="1:8" x14ac:dyDescent="0.3">
      <c r="A1808" s="1">
        <f>+'Reuters data'!B1809</f>
        <v>42350</v>
      </c>
      <c r="B1808" s="3">
        <f t="shared" si="28"/>
        <v>12</v>
      </c>
      <c r="C1808">
        <f>+'Reuters data'!C1809</f>
        <v>74.59</v>
      </c>
      <c r="D1808">
        <f>+VLOOKUP(A1808,'Reuters data'!$E$3:$F$1048576,2,TRUE)/VLOOKUP(Train_Data!A1808,'Reuters data'!$M$3:$N$1048576,2)</f>
        <v>34.522617639027942</v>
      </c>
      <c r="E1808">
        <f>+VLOOKUP(A1808,'Reuters data'!$E$3:$G$1048576,3,TRUE)</f>
        <v>48.415504587155944</v>
      </c>
      <c r="F1808" s="2">
        <f>+VLOOKUP(A1808,'Reuters data'!$Q$4:$R$1048576,2,TRUE)</f>
        <v>46.05</v>
      </c>
      <c r="G1808">
        <f>+VLOOKUP(A1808,'Reuters data'!$U$4:$V$1048576,2,TRUE)</f>
        <v>8.07</v>
      </c>
      <c r="H1808">
        <f>+VLOOKUP(A1808,'Reuters data'!$Y$4:$Z$1048576,2,TRUE)</f>
        <v>16.23</v>
      </c>
    </row>
    <row r="1809" spans="1:8" x14ac:dyDescent="0.3">
      <c r="A1809" s="1">
        <f>+'Reuters data'!B1810</f>
        <v>42351</v>
      </c>
      <c r="B1809" s="3">
        <f t="shared" si="28"/>
        <v>12</v>
      </c>
      <c r="C1809">
        <f>+'Reuters data'!C1810</f>
        <v>74.28</v>
      </c>
      <c r="D1809">
        <f>+VLOOKUP(A1809,'Reuters data'!$E$3:$F$1048576,2,TRUE)/VLOOKUP(Train_Data!A1809,'Reuters data'!$M$3:$N$1048576,2)</f>
        <v>34.522617639027942</v>
      </c>
      <c r="E1809">
        <f>+VLOOKUP(A1809,'Reuters data'!$E$3:$G$1048576,3,TRUE)</f>
        <v>48.415504587155944</v>
      </c>
      <c r="F1809" s="2">
        <f>+VLOOKUP(A1809,'Reuters data'!$Q$4:$R$1048576,2,TRUE)</f>
        <v>46.05</v>
      </c>
      <c r="G1809">
        <f>+VLOOKUP(A1809,'Reuters data'!$U$4:$V$1048576,2,TRUE)</f>
        <v>8.07</v>
      </c>
      <c r="H1809">
        <f>+VLOOKUP(A1809,'Reuters data'!$Y$4:$Z$1048576,2,TRUE)</f>
        <v>16.23</v>
      </c>
    </row>
    <row r="1810" spans="1:8" x14ac:dyDescent="0.3">
      <c r="A1810" s="1">
        <f>+'Reuters data'!B1811</f>
        <v>42352</v>
      </c>
      <c r="B1810" s="3">
        <f t="shared" si="28"/>
        <v>12</v>
      </c>
      <c r="C1810">
        <f>+'Reuters data'!C1811</f>
        <v>73.84</v>
      </c>
      <c r="D1810">
        <f>+VLOOKUP(A1810,'Reuters data'!$E$3:$F$1048576,2,TRUE)/VLOOKUP(Train_Data!A1810,'Reuters data'!$M$3:$N$1048576,2)</f>
        <v>34.50409463148317</v>
      </c>
      <c r="E1810">
        <f>+VLOOKUP(A1810,'Reuters data'!$E$3:$G$1048576,3,TRUE)</f>
        <v>48.226605504587141</v>
      </c>
      <c r="F1810" s="2">
        <f>+VLOOKUP(A1810,'Reuters data'!$Q$4:$R$1048576,2,TRUE)</f>
        <v>46.5</v>
      </c>
      <c r="G1810">
        <f>+VLOOKUP(A1810,'Reuters data'!$U$4:$V$1048576,2,TRUE)</f>
        <v>8.07</v>
      </c>
      <c r="H1810">
        <f>+VLOOKUP(A1810,'Reuters data'!$Y$4:$Z$1048576,2,TRUE)</f>
        <v>16.079999999999998</v>
      </c>
    </row>
    <row r="1811" spans="1:8" x14ac:dyDescent="0.3">
      <c r="A1811" s="1">
        <f>+'Reuters data'!B1812</f>
        <v>42353</v>
      </c>
      <c r="B1811" s="3">
        <f t="shared" si="28"/>
        <v>12</v>
      </c>
      <c r="C1811">
        <f>+'Reuters data'!C1812</f>
        <v>73.41</v>
      </c>
      <c r="D1811">
        <f>+VLOOKUP(A1811,'Reuters data'!$E$3:$F$1048576,2,TRUE)/VLOOKUP(Train_Data!A1811,'Reuters data'!$M$3:$N$1048576,2)</f>
        <v>35.188066257893297</v>
      </c>
      <c r="E1811">
        <f>+VLOOKUP(A1811,'Reuters data'!$E$3:$G$1048576,3,TRUE)</f>
        <v>48.055963302752282</v>
      </c>
      <c r="F1811" s="2">
        <f>+VLOOKUP(A1811,'Reuters data'!$Q$4:$R$1048576,2,TRUE)</f>
        <v>46.8</v>
      </c>
      <c r="G1811">
        <f>+VLOOKUP(A1811,'Reuters data'!$U$4:$V$1048576,2,TRUE)</f>
        <v>8.19</v>
      </c>
      <c r="H1811">
        <f>+VLOOKUP(A1811,'Reuters data'!$Y$4:$Z$1048576,2,TRUE)</f>
        <v>15.95</v>
      </c>
    </row>
    <row r="1812" spans="1:8" x14ac:dyDescent="0.3">
      <c r="A1812" s="1">
        <f>+'Reuters data'!B1813</f>
        <v>42354</v>
      </c>
      <c r="B1812" s="3">
        <f t="shared" si="28"/>
        <v>12</v>
      </c>
      <c r="C1812">
        <f>+'Reuters data'!C1813</f>
        <v>73.03</v>
      </c>
      <c r="D1812">
        <f>+VLOOKUP(A1812,'Reuters data'!$E$3:$F$1048576,2,TRUE)/VLOOKUP(Train_Data!A1812,'Reuters data'!$M$3:$N$1048576,2)</f>
        <v>34.084868481349098</v>
      </c>
      <c r="E1812">
        <f>+VLOOKUP(A1812,'Reuters data'!$E$3:$G$1048576,3,TRUE)</f>
        <v>47.86954128440366</v>
      </c>
      <c r="F1812" s="2">
        <f>+VLOOKUP(A1812,'Reuters data'!$Q$4:$R$1048576,2,TRUE)</f>
        <v>46.86</v>
      </c>
      <c r="G1812">
        <f>+VLOOKUP(A1812,'Reuters data'!$U$4:$V$1048576,2,TRUE)</f>
        <v>8.1300000000000008</v>
      </c>
      <c r="H1812">
        <f>+VLOOKUP(A1812,'Reuters data'!$Y$4:$Z$1048576,2,TRUE)</f>
        <v>15.25</v>
      </c>
    </row>
    <row r="1813" spans="1:8" x14ac:dyDescent="0.3">
      <c r="A1813" s="1">
        <f>+'Reuters data'!B1814</f>
        <v>42355</v>
      </c>
      <c r="B1813" s="3">
        <f t="shared" si="28"/>
        <v>12</v>
      </c>
      <c r="C1813">
        <f>+'Reuters data'!C1814</f>
        <v>72.760000000000005</v>
      </c>
      <c r="D1813">
        <f>+VLOOKUP(A1813,'Reuters data'!$E$3:$F$1048576,2,TRUE)/VLOOKUP(Train_Data!A1813,'Reuters data'!$M$3:$N$1048576,2)</f>
        <v>34.235565819861435</v>
      </c>
      <c r="E1813">
        <f>+VLOOKUP(A1813,'Reuters data'!$E$3:$G$1048576,3,TRUE)</f>
        <v>47.685688073394488</v>
      </c>
      <c r="F1813" s="2">
        <f>+VLOOKUP(A1813,'Reuters data'!$Q$4:$R$1048576,2,TRUE)</f>
        <v>46.93</v>
      </c>
      <c r="G1813">
        <f>+VLOOKUP(A1813,'Reuters data'!$U$4:$V$1048576,2,TRUE)</f>
        <v>8.07</v>
      </c>
      <c r="H1813">
        <f>+VLOOKUP(A1813,'Reuters data'!$Y$4:$Z$1048576,2,TRUE)</f>
        <v>15.5</v>
      </c>
    </row>
    <row r="1814" spans="1:8" x14ac:dyDescent="0.3">
      <c r="A1814" s="1">
        <f>+'Reuters data'!B1815</f>
        <v>42356</v>
      </c>
      <c r="B1814" s="3">
        <f t="shared" si="28"/>
        <v>12</v>
      </c>
      <c r="C1814">
        <f>+'Reuters data'!C1815</f>
        <v>72.5</v>
      </c>
      <c r="D1814">
        <f>+VLOOKUP(A1814,'Reuters data'!$E$3:$F$1048576,2,TRUE)/VLOOKUP(Train_Data!A1814,'Reuters data'!$M$3:$N$1048576,2)</f>
        <v>33.943856419696274</v>
      </c>
      <c r="E1814">
        <f>+VLOOKUP(A1814,'Reuters data'!$E$3:$G$1048576,3,TRUE)</f>
        <v>47.504311926605489</v>
      </c>
      <c r="F1814" s="2">
        <f>+VLOOKUP(A1814,'Reuters data'!$Q$4:$R$1048576,2,TRUE)</f>
        <v>46.33</v>
      </c>
      <c r="G1814">
        <f>+VLOOKUP(A1814,'Reuters data'!$U$4:$V$1048576,2,TRUE)</f>
        <v>8.06</v>
      </c>
      <c r="H1814">
        <f>+VLOOKUP(A1814,'Reuters data'!$Y$4:$Z$1048576,2,TRUE)</f>
        <v>14.9</v>
      </c>
    </row>
    <row r="1815" spans="1:8" x14ac:dyDescent="0.3">
      <c r="A1815" s="1">
        <f>+'Reuters data'!B1816</f>
        <v>42357</v>
      </c>
      <c r="B1815" s="3">
        <f t="shared" si="28"/>
        <v>12</v>
      </c>
      <c r="C1815">
        <f>+'Reuters data'!C1816</f>
        <v>72.37</v>
      </c>
      <c r="D1815">
        <f>+VLOOKUP(A1815,'Reuters data'!$E$3:$F$1048576,2,TRUE)/VLOOKUP(Train_Data!A1815,'Reuters data'!$M$3:$N$1048576,2)</f>
        <v>33.943856419696274</v>
      </c>
      <c r="E1815">
        <f>+VLOOKUP(A1815,'Reuters data'!$E$3:$G$1048576,3,TRUE)</f>
        <v>47.504311926605489</v>
      </c>
      <c r="F1815" s="2">
        <f>+VLOOKUP(A1815,'Reuters data'!$Q$4:$R$1048576,2,TRUE)</f>
        <v>46.33</v>
      </c>
      <c r="G1815">
        <f>+VLOOKUP(A1815,'Reuters data'!$U$4:$V$1048576,2,TRUE)</f>
        <v>8.06</v>
      </c>
      <c r="H1815">
        <f>+VLOOKUP(A1815,'Reuters data'!$Y$4:$Z$1048576,2,TRUE)</f>
        <v>14.9</v>
      </c>
    </row>
    <row r="1816" spans="1:8" x14ac:dyDescent="0.3">
      <c r="A1816" s="1">
        <f>+'Reuters data'!B1817</f>
        <v>42358</v>
      </c>
      <c r="B1816" s="3">
        <f t="shared" si="28"/>
        <v>12</v>
      </c>
      <c r="C1816">
        <f>+'Reuters data'!C1817</f>
        <v>72.260000000000005</v>
      </c>
      <c r="D1816">
        <f>+VLOOKUP(A1816,'Reuters data'!$E$3:$F$1048576,2,TRUE)/VLOOKUP(Train_Data!A1816,'Reuters data'!$M$3:$N$1048576,2)</f>
        <v>33.943856419696274</v>
      </c>
      <c r="E1816">
        <f>+VLOOKUP(A1816,'Reuters data'!$E$3:$G$1048576,3,TRUE)</f>
        <v>47.504311926605489</v>
      </c>
      <c r="F1816" s="2">
        <f>+VLOOKUP(A1816,'Reuters data'!$Q$4:$R$1048576,2,TRUE)</f>
        <v>46.33</v>
      </c>
      <c r="G1816">
        <f>+VLOOKUP(A1816,'Reuters data'!$U$4:$V$1048576,2,TRUE)</f>
        <v>8.06</v>
      </c>
      <c r="H1816">
        <f>+VLOOKUP(A1816,'Reuters data'!$Y$4:$Z$1048576,2,TRUE)</f>
        <v>14.9</v>
      </c>
    </row>
    <row r="1817" spans="1:8" x14ac:dyDescent="0.3">
      <c r="A1817" s="1">
        <f>+'Reuters data'!B1818</f>
        <v>42359</v>
      </c>
      <c r="B1817" s="3">
        <f t="shared" si="28"/>
        <v>12</v>
      </c>
      <c r="C1817">
        <f>+'Reuters data'!C1818</f>
        <v>72.010000000000005</v>
      </c>
      <c r="D1817">
        <f>+VLOOKUP(A1817,'Reuters data'!$E$3:$F$1048576,2,TRUE)/VLOOKUP(Train_Data!A1817,'Reuters data'!$M$3:$N$1048576,2)</f>
        <v>33.311950146627566</v>
      </c>
      <c r="E1817">
        <f>+VLOOKUP(A1817,'Reuters data'!$E$3:$G$1048576,3,TRUE)</f>
        <v>47.314495412844032</v>
      </c>
      <c r="F1817" s="2">
        <f>+VLOOKUP(A1817,'Reuters data'!$Q$4:$R$1048576,2,TRUE)</f>
        <v>46.92</v>
      </c>
      <c r="G1817">
        <f>+VLOOKUP(A1817,'Reuters data'!$U$4:$V$1048576,2,TRUE)</f>
        <v>8.19</v>
      </c>
      <c r="H1817">
        <f>+VLOOKUP(A1817,'Reuters data'!$Y$4:$Z$1048576,2,TRUE)</f>
        <v>14.35</v>
      </c>
    </row>
    <row r="1818" spans="1:8" x14ac:dyDescent="0.3">
      <c r="A1818" s="1">
        <f>+'Reuters data'!B1819</f>
        <v>42360</v>
      </c>
      <c r="B1818" s="3">
        <f t="shared" si="28"/>
        <v>12</v>
      </c>
      <c r="C1818">
        <f>+'Reuters data'!C1819</f>
        <v>71.81</v>
      </c>
      <c r="D1818">
        <f>+VLOOKUP(A1818,'Reuters data'!$E$3:$F$1048576,2,TRUE)/VLOOKUP(Train_Data!A1818,'Reuters data'!$M$3:$N$1048576,2)</f>
        <v>32.965126894285191</v>
      </c>
      <c r="E1818">
        <f>+VLOOKUP(A1818,'Reuters data'!$E$3:$G$1048576,3,TRUE)</f>
        <v>47.130825688073386</v>
      </c>
      <c r="F1818" s="2">
        <f>+VLOOKUP(A1818,'Reuters data'!$Q$4:$R$1048576,2,TRUE)</f>
        <v>46.56</v>
      </c>
      <c r="G1818">
        <f>+VLOOKUP(A1818,'Reuters data'!$U$4:$V$1048576,2,TRUE)</f>
        <v>8.25</v>
      </c>
      <c r="H1818">
        <f>+VLOOKUP(A1818,'Reuters data'!$Y$4:$Z$1048576,2,TRUE)</f>
        <v>13.85</v>
      </c>
    </row>
    <row r="1819" spans="1:8" x14ac:dyDescent="0.3">
      <c r="A1819" s="1">
        <f>+'Reuters data'!B1820</f>
        <v>42361</v>
      </c>
      <c r="B1819" s="3">
        <f t="shared" si="28"/>
        <v>12</v>
      </c>
      <c r="C1819">
        <f>+'Reuters data'!C1820</f>
        <v>71.61</v>
      </c>
      <c r="D1819">
        <f>+VLOOKUP(A1819,'Reuters data'!$E$3:$F$1048576,2,TRUE)/VLOOKUP(Train_Data!A1819,'Reuters data'!$M$3:$N$1048576,2)</f>
        <v>34.246952057933818</v>
      </c>
      <c r="E1819">
        <f>+VLOOKUP(A1819,'Reuters data'!$E$3:$G$1048576,3,TRUE)</f>
        <v>46.96651376146788</v>
      </c>
      <c r="F1819" s="2">
        <f>+VLOOKUP(A1819,'Reuters data'!$Q$4:$R$1048576,2,TRUE)</f>
        <v>47.03</v>
      </c>
      <c r="G1819">
        <f>+VLOOKUP(A1819,'Reuters data'!$U$4:$V$1048576,2,TRUE)</f>
        <v>8.2200000000000006</v>
      </c>
      <c r="H1819">
        <f>+VLOOKUP(A1819,'Reuters data'!$Y$4:$Z$1048576,2,TRUE)</f>
        <v>13.93</v>
      </c>
    </row>
    <row r="1820" spans="1:8" x14ac:dyDescent="0.3">
      <c r="A1820" s="1">
        <f>+'Reuters data'!B1821</f>
        <v>42362</v>
      </c>
      <c r="B1820" s="3">
        <f t="shared" si="28"/>
        <v>12</v>
      </c>
      <c r="C1820">
        <f>+'Reuters data'!C1821</f>
        <v>71.47</v>
      </c>
      <c r="D1820">
        <f>+VLOOKUP(A1820,'Reuters data'!$E$3:$F$1048576,2,TRUE)/VLOOKUP(Train_Data!A1820,'Reuters data'!$M$3:$N$1048576,2)</f>
        <v>34.542802443249158</v>
      </c>
      <c r="E1820">
        <f>+VLOOKUP(A1820,'Reuters data'!$E$3:$G$1048576,3,TRUE)</f>
        <v>46.813027522935769</v>
      </c>
      <c r="F1820" s="2">
        <f>+VLOOKUP(A1820,'Reuters data'!$Q$4:$R$1048576,2,TRUE)</f>
        <v>47.37</v>
      </c>
      <c r="G1820">
        <f>+VLOOKUP(A1820,'Reuters data'!$U$4:$V$1048576,2,TRUE)</f>
        <v>8.19</v>
      </c>
      <c r="H1820">
        <f>+VLOOKUP(A1820,'Reuters data'!$Y$4:$Z$1048576,2,TRUE)</f>
        <v>14.2</v>
      </c>
    </row>
    <row r="1821" spans="1:8" x14ac:dyDescent="0.3">
      <c r="A1821" s="1">
        <f>+'Reuters data'!B1822</f>
        <v>42363</v>
      </c>
      <c r="B1821" s="3">
        <f t="shared" si="28"/>
        <v>12</v>
      </c>
      <c r="C1821">
        <f>+'Reuters data'!C1822</f>
        <v>71.37</v>
      </c>
      <c r="D1821">
        <f>+VLOOKUP(A1821,'Reuters data'!$E$3:$F$1048576,2,TRUE)/VLOOKUP(Train_Data!A1821,'Reuters data'!$M$3:$N$1048576,2)</f>
        <v>34.530210516722867</v>
      </c>
      <c r="E1821">
        <f>+VLOOKUP(A1821,'Reuters data'!$E$3:$G$1048576,3,TRUE)</f>
        <v>46.813027522935769</v>
      </c>
      <c r="F1821" s="2">
        <f>+VLOOKUP(A1821,'Reuters data'!$Q$4:$R$1048576,2,TRUE)</f>
        <v>47.37</v>
      </c>
      <c r="G1821">
        <f>+VLOOKUP(A1821,'Reuters data'!$U$4:$V$1048576,2,TRUE)</f>
        <v>8.19</v>
      </c>
      <c r="H1821">
        <f>+VLOOKUP(A1821,'Reuters data'!$Y$4:$Z$1048576,2,TRUE)</f>
        <v>14.2</v>
      </c>
    </row>
    <row r="1822" spans="1:8" x14ac:dyDescent="0.3">
      <c r="A1822" s="1">
        <f>+'Reuters data'!B1823</f>
        <v>42364</v>
      </c>
      <c r="B1822" s="3">
        <f t="shared" si="28"/>
        <v>12</v>
      </c>
      <c r="C1822">
        <f>+'Reuters data'!C1823</f>
        <v>71.290000000000006</v>
      </c>
      <c r="D1822">
        <f>+VLOOKUP(A1822,'Reuters data'!$E$3:$F$1048576,2,TRUE)/VLOOKUP(Train_Data!A1822,'Reuters data'!$M$3:$N$1048576,2)</f>
        <v>34.530210516722867</v>
      </c>
      <c r="E1822">
        <f>+VLOOKUP(A1822,'Reuters data'!$E$3:$G$1048576,3,TRUE)</f>
        <v>46.813027522935769</v>
      </c>
      <c r="F1822" s="2">
        <f>+VLOOKUP(A1822,'Reuters data'!$Q$4:$R$1048576,2,TRUE)</f>
        <v>47.37</v>
      </c>
      <c r="G1822">
        <f>+VLOOKUP(A1822,'Reuters data'!$U$4:$V$1048576,2,TRUE)</f>
        <v>8.19</v>
      </c>
      <c r="H1822">
        <f>+VLOOKUP(A1822,'Reuters data'!$Y$4:$Z$1048576,2,TRUE)</f>
        <v>14.2</v>
      </c>
    </row>
    <row r="1823" spans="1:8" x14ac:dyDescent="0.3">
      <c r="A1823" s="1">
        <f>+'Reuters data'!B1824</f>
        <v>42365</v>
      </c>
      <c r="B1823" s="3">
        <f t="shared" si="28"/>
        <v>12</v>
      </c>
      <c r="C1823">
        <f>+'Reuters data'!C1824</f>
        <v>71.16</v>
      </c>
      <c r="D1823">
        <f>+VLOOKUP(A1823,'Reuters data'!$E$3:$F$1048576,2,TRUE)/VLOOKUP(Train_Data!A1823,'Reuters data'!$M$3:$N$1048576,2)</f>
        <v>34.530210516722867</v>
      </c>
      <c r="E1823">
        <f>+VLOOKUP(A1823,'Reuters data'!$E$3:$G$1048576,3,TRUE)</f>
        <v>46.813027522935769</v>
      </c>
      <c r="F1823" s="2">
        <f>+VLOOKUP(A1823,'Reuters data'!$Q$4:$R$1048576,2,TRUE)</f>
        <v>47.37</v>
      </c>
      <c r="G1823">
        <f>+VLOOKUP(A1823,'Reuters data'!$U$4:$V$1048576,2,TRUE)</f>
        <v>8.19</v>
      </c>
      <c r="H1823">
        <f>+VLOOKUP(A1823,'Reuters data'!$Y$4:$Z$1048576,2,TRUE)</f>
        <v>14.2</v>
      </c>
    </row>
    <row r="1824" spans="1:8" x14ac:dyDescent="0.3">
      <c r="A1824" s="1">
        <f>+'Reuters data'!B1825</f>
        <v>42366</v>
      </c>
      <c r="B1824" s="3">
        <f t="shared" si="28"/>
        <v>12</v>
      </c>
      <c r="C1824">
        <f>+'Reuters data'!C1825</f>
        <v>70.900000000000006</v>
      </c>
      <c r="D1824">
        <f>+VLOOKUP(A1824,'Reuters data'!$E$3:$F$1048576,2,TRUE)/VLOOKUP(Train_Data!A1824,'Reuters data'!$M$3:$N$1048576,2)</f>
        <v>33.397172822617414</v>
      </c>
      <c r="E1824">
        <f>+VLOOKUP(A1824,'Reuters data'!$E$3:$G$1048576,3,TRUE)</f>
        <v>46.658440366972464</v>
      </c>
      <c r="F1824" s="2">
        <f>+VLOOKUP(A1824,'Reuters data'!$Q$4:$R$1048576,2,TRUE)</f>
        <v>47.39</v>
      </c>
      <c r="G1824">
        <f>+VLOOKUP(A1824,'Reuters data'!$U$4:$V$1048576,2,TRUE)</f>
        <v>8.31</v>
      </c>
      <c r="H1824">
        <f>+VLOOKUP(A1824,'Reuters data'!$Y$4:$Z$1048576,2,TRUE)</f>
        <v>14.42</v>
      </c>
    </row>
    <row r="1825" spans="1:8" x14ac:dyDescent="0.3">
      <c r="A1825" s="1">
        <f>+'Reuters data'!B1826</f>
        <v>42367</v>
      </c>
      <c r="B1825" s="3">
        <f t="shared" si="28"/>
        <v>12</v>
      </c>
      <c r="C1825">
        <f>+'Reuters data'!C1826</f>
        <v>70.599999999999994</v>
      </c>
      <c r="D1825">
        <f>+VLOOKUP(A1825,'Reuters data'!$E$3:$F$1048576,2,TRUE)/VLOOKUP(Train_Data!A1825,'Reuters data'!$M$3:$N$1048576,2)</f>
        <v>34.615736924063391</v>
      </c>
      <c r="E1825">
        <f>+VLOOKUP(A1825,'Reuters data'!$E$3:$G$1048576,3,TRUE)</f>
        <v>46.516146788990817</v>
      </c>
      <c r="F1825" s="2">
        <f>+VLOOKUP(A1825,'Reuters data'!$Q$4:$R$1048576,2,TRUE)</f>
        <v>47.64</v>
      </c>
      <c r="G1825">
        <f>+VLOOKUP(A1825,'Reuters data'!$U$4:$V$1048576,2,TRUE)</f>
        <v>8.27</v>
      </c>
      <c r="H1825">
        <f>+VLOOKUP(A1825,'Reuters data'!$Y$4:$Z$1048576,2,TRUE)</f>
        <v>15.4</v>
      </c>
    </row>
    <row r="1826" spans="1:8" x14ac:dyDescent="0.3">
      <c r="A1826" s="1">
        <f>+'Reuters data'!B1827</f>
        <v>42368</v>
      </c>
      <c r="B1826" s="3">
        <f t="shared" si="28"/>
        <v>12</v>
      </c>
      <c r="C1826">
        <f>+'Reuters data'!C1827</f>
        <v>70.31</v>
      </c>
      <c r="D1826">
        <f>+VLOOKUP(A1826,'Reuters data'!$E$3:$F$1048576,2,TRUE)/VLOOKUP(Train_Data!A1826,'Reuters data'!$M$3:$N$1048576,2)</f>
        <v>33.360783237258673</v>
      </c>
      <c r="E1826">
        <f>+VLOOKUP(A1826,'Reuters data'!$E$3:$G$1048576,3,TRUE)</f>
        <v>46.360917431192647</v>
      </c>
      <c r="F1826" s="2">
        <f>+VLOOKUP(A1826,'Reuters data'!$Q$4:$R$1048576,2,TRUE)</f>
        <v>47.83</v>
      </c>
      <c r="G1826">
        <f>+VLOOKUP(A1826,'Reuters data'!$U$4:$V$1048576,2,TRUE)</f>
        <v>8.2100000000000009</v>
      </c>
      <c r="H1826">
        <f>+VLOOKUP(A1826,'Reuters data'!$Y$4:$Z$1048576,2,TRUE)</f>
        <v>14.3</v>
      </c>
    </row>
    <row r="1827" spans="1:8" x14ac:dyDescent="0.3">
      <c r="A1827" s="1">
        <f>+'Reuters data'!B1828</f>
        <v>42369</v>
      </c>
      <c r="B1827" s="3">
        <f t="shared" si="28"/>
        <v>12</v>
      </c>
      <c r="C1827">
        <f>+'Reuters data'!C1828</f>
        <v>70.12</v>
      </c>
      <c r="D1827">
        <f>+VLOOKUP(A1827,'Reuters data'!$E$3:$F$1048576,2,TRUE)/VLOOKUP(Train_Data!A1827,'Reuters data'!$M$3:$N$1048576,2)</f>
        <v>34.32780847145488</v>
      </c>
      <c r="E1827">
        <f>+VLOOKUP(A1827,'Reuters data'!$E$3:$G$1048576,3,TRUE)</f>
        <v>46.213853211009159</v>
      </c>
      <c r="F1827" s="2">
        <f>+VLOOKUP(A1827,'Reuters data'!$Q$4:$R$1048576,2,TRUE)</f>
        <v>47.4</v>
      </c>
      <c r="G1827">
        <f>+VLOOKUP(A1827,'Reuters data'!$U$4:$V$1048576,2,TRUE)</f>
        <v>8.2200000000000006</v>
      </c>
      <c r="H1827">
        <f>+VLOOKUP(A1827,'Reuters data'!$Y$4:$Z$1048576,2,TRUE)</f>
        <v>14.4</v>
      </c>
    </row>
    <row r="1828" spans="1:8" x14ac:dyDescent="0.3">
      <c r="A1828" s="1">
        <f>+'Reuters data'!B1829</f>
        <v>42370</v>
      </c>
      <c r="B1828" s="3">
        <f t="shared" si="28"/>
        <v>1</v>
      </c>
      <c r="C1828">
        <f>+'Reuters data'!C1829</f>
        <v>69.86</v>
      </c>
      <c r="D1828">
        <f>+VLOOKUP(A1828,'Reuters data'!$E$3:$F$1048576,2,TRUE)/VLOOKUP(Train_Data!A1828,'Reuters data'!$M$3:$N$1048576,2)</f>
        <v>34.334131515932953</v>
      </c>
      <c r="E1828">
        <f>+VLOOKUP(A1828,'Reuters data'!$E$3:$G$1048576,3,TRUE)</f>
        <v>46.213853211009159</v>
      </c>
      <c r="F1828" s="2">
        <f>+VLOOKUP(A1828,'Reuters data'!$Q$4:$R$1048576,2,TRUE)</f>
        <v>46.63</v>
      </c>
      <c r="G1828">
        <f>+VLOOKUP(A1828,'Reuters data'!$U$4:$V$1048576,2,TRUE)</f>
        <v>8.2200000000000006</v>
      </c>
      <c r="H1828">
        <f>+VLOOKUP(A1828,'Reuters data'!$Y$4:$Z$1048576,2,TRUE)</f>
        <v>14.62</v>
      </c>
    </row>
    <row r="1829" spans="1:8" x14ac:dyDescent="0.3">
      <c r="A1829" s="1">
        <f>+'Reuters data'!B1830</f>
        <v>42371</v>
      </c>
      <c r="B1829" s="3">
        <f t="shared" si="28"/>
        <v>1</v>
      </c>
      <c r="C1829">
        <f>+'Reuters data'!C1830</f>
        <v>69.5</v>
      </c>
      <c r="D1829">
        <f>+VLOOKUP(A1829,'Reuters data'!$E$3:$F$1048576,2,TRUE)/VLOOKUP(Train_Data!A1829,'Reuters data'!$M$3:$N$1048576,2)</f>
        <v>34.334131515932953</v>
      </c>
      <c r="E1829">
        <f>+VLOOKUP(A1829,'Reuters data'!$E$3:$G$1048576,3,TRUE)</f>
        <v>46.213853211009159</v>
      </c>
      <c r="F1829" s="2">
        <f>+VLOOKUP(A1829,'Reuters data'!$Q$4:$R$1048576,2,TRUE)</f>
        <v>46.63</v>
      </c>
      <c r="G1829">
        <f>+VLOOKUP(A1829,'Reuters data'!$U$4:$V$1048576,2,TRUE)</f>
        <v>8.2200000000000006</v>
      </c>
      <c r="H1829">
        <f>+VLOOKUP(A1829,'Reuters data'!$Y$4:$Z$1048576,2,TRUE)</f>
        <v>14.62</v>
      </c>
    </row>
    <row r="1830" spans="1:8" x14ac:dyDescent="0.3">
      <c r="A1830" s="1">
        <f>+'Reuters data'!B1831</f>
        <v>42372</v>
      </c>
      <c r="B1830" s="3">
        <f t="shared" si="28"/>
        <v>1</v>
      </c>
      <c r="C1830">
        <f>+'Reuters data'!C1831</f>
        <v>69.09</v>
      </c>
      <c r="D1830">
        <f>+VLOOKUP(A1830,'Reuters data'!$E$3:$F$1048576,2,TRUE)/VLOOKUP(Train_Data!A1830,'Reuters data'!$M$3:$N$1048576,2)</f>
        <v>34.334131515932953</v>
      </c>
      <c r="E1830">
        <f>+VLOOKUP(A1830,'Reuters data'!$E$3:$G$1048576,3,TRUE)</f>
        <v>46.213853211009159</v>
      </c>
      <c r="F1830" s="2">
        <f>+VLOOKUP(A1830,'Reuters data'!$Q$4:$R$1048576,2,TRUE)</f>
        <v>46.63</v>
      </c>
      <c r="G1830">
        <f>+VLOOKUP(A1830,'Reuters data'!$U$4:$V$1048576,2,TRUE)</f>
        <v>8.2200000000000006</v>
      </c>
      <c r="H1830">
        <f>+VLOOKUP(A1830,'Reuters data'!$Y$4:$Z$1048576,2,TRUE)</f>
        <v>14.62</v>
      </c>
    </row>
    <row r="1831" spans="1:8" x14ac:dyDescent="0.3">
      <c r="A1831" s="1">
        <f>+'Reuters data'!B1832</f>
        <v>42373</v>
      </c>
      <c r="B1831" s="3">
        <f t="shared" si="28"/>
        <v>1</v>
      </c>
      <c r="C1831">
        <f>+'Reuters data'!C1832</f>
        <v>68.52</v>
      </c>
      <c r="D1831">
        <f>+VLOOKUP(A1831,'Reuters data'!$E$3:$F$1048576,2,TRUE)/VLOOKUP(Train_Data!A1831,'Reuters data'!$M$3:$N$1048576,2)</f>
        <v>34.370671345461261</v>
      </c>
      <c r="E1831">
        <f>+VLOOKUP(A1831,'Reuters data'!$E$3:$G$1048576,3,TRUE)</f>
        <v>46.076330275229346</v>
      </c>
      <c r="F1831" s="2">
        <f>+VLOOKUP(A1831,'Reuters data'!$Q$4:$R$1048576,2,TRUE)</f>
        <v>46.55</v>
      </c>
      <c r="G1831">
        <f>+VLOOKUP(A1831,'Reuters data'!$U$4:$V$1048576,2,TRUE)</f>
        <v>8.0399999999999991</v>
      </c>
      <c r="H1831">
        <f>+VLOOKUP(A1831,'Reuters data'!$Y$4:$Z$1048576,2,TRUE)</f>
        <v>14.68</v>
      </c>
    </row>
    <row r="1832" spans="1:8" x14ac:dyDescent="0.3">
      <c r="A1832" s="1">
        <f>+'Reuters data'!B1833</f>
        <v>42374</v>
      </c>
      <c r="B1832" s="3">
        <f t="shared" si="28"/>
        <v>1</v>
      </c>
      <c r="C1832">
        <f>+'Reuters data'!C1833</f>
        <v>67.95</v>
      </c>
      <c r="D1832">
        <f>+VLOOKUP(A1832,'Reuters data'!$E$3:$F$1048576,2,TRUE)/VLOOKUP(Train_Data!A1832,'Reuters data'!$M$3:$N$1048576,2)</f>
        <v>33.891680625348968</v>
      </c>
      <c r="E1832">
        <f>+VLOOKUP(A1832,'Reuters data'!$E$3:$G$1048576,3,TRUE)</f>
        <v>45.956146788990822</v>
      </c>
      <c r="F1832" s="2">
        <f>+VLOOKUP(A1832,'Reuters data'!$Q$4:$R$1048576,2,TRUE)</f>
        <v>46.1</v>
      </c>
      <c r="G1832">
        <f>+VLOOKUP(A1832,'Reuters data'!$U$4:$V$1048576,2,TRUE)</f>
        <v>7.99</v>
      </c>
      <c r="H1832">
        <f>+VLOOKUP(A1832,'Reuters data'!$Y$4:$Z$1048576,2,TRUE)</f>
        <v>14.7</v>
      </c>
    </row>
    <row r="1833" spans="1:8" x14ac:dyDescent="0.3">
      <c r="A1833" s="1">
        <f>+'Reuters data'!B1834</f>
        <v>42375</v>
      </c>
      <c r="B1833" s="3">
        <f t="shared" si="28"/>
        <v>1</v>
      </c>
      <c r="C1833">
        <f>+'Reuters data'!C1834</f>
        <v>67.430000000000007</v>
      </c>
      <c r="D1833">
        <f>+VLOOKUP(A1833,'Reuters data'!$E$3:$F$1048576,2,TRUE)/VLOOKUP(Train_Data!A1833,'Reuters data'!$M$3:$N$1048576,2)</f>
        <v>31.759138986825008</v>
      </c>
      <c r="E1833">
        <f>+VLOOKUP(A1833,'Reuters data'!$E$3:$G$1048576,3,TRUE)</f>
        <v>45.811559633027514</v>
      </c>
      <c r="F1833" s="2">
        <f>+VLOOKUP(A1833,'Reuters data'!$Q$4:$R$1048576,2,TRUE)</f>
        <v>46.9</v>
      </c>
      <c r="G1833">
        <f>+VLOOKUP(A1833,'Reuters data'!$U$4:$V$1048576,2,TRUE)</f>
        <v>7.74</v>
      </c>
      <c r="H1833">
        <f>+VLOOKUP(A1833,'Reuters data'!$Y$4:$Z$1048576,2,TRUE)</f>
        <v>15.18</v>
      </c>
    </row>
    <row r="1834" spans="1:8" x14ac:dyDescent="0.3">
      <c r="A1834" s="1">
        <f>+'Reuters data'!B1835</f>
        <v>42376</v>
      </c>
      <c r="B1834" s="3">
        <f t="shared" si="28"/>
        <v>1</v>
      </c>
      <c r="C1834">
        <f>+'Reuters data'!C1835</f>
        <v>66.88</v>
      </c>
      <c r="D1834">
        <f>+VLOOKUP(A1834,'Reuters data'!$E$3:$F$1048576,2,TRUE)/VLOOKUP(Train_Data!A1834,'Reuters data'!$M$3:$N$1048576,2)</f>
        <v>30.867020303640025</v>
      </c>
      <c r="E1834">
        <f>+VLOOKUP(A1834,'Reuters data'!$E$3:$G$1048576,3,TRUE)</f>
        <v>45.666238532110086</v>
      </c>
      <c r="F1834" s="2">
        <f>+VLOOKUP(A1834,'Reuters data'!$Q$4:$R$1048576,2,TRUE)</f>
        <v>47.5</v>
      </c>
      <c r="G1834">
        <f>+VLOOKUP(A1834,'Reuters data'!$U$4:$V$1048576,2,TRUE)</f>
        <v>7.54</v>
      </c>
      <c r="H1834">
        <f>+VLOOKUP(A1834,'Reuters data'!$Y$4:$Z$1048576,2,TRUE)</f>
        <v>15.38</v>
      </c>
    </row>
    <row r="1835" spans="1:8" x14ac:dyDescent="0.3">
      <c r="A1835" s="1">
        <f>+'Reuters data'!B1836</f>
        <v>42377</v>
      </c>
      <c r="B1835" s="3">
        <f t="shared" si="28"/>
        <v>1</v>
      </c>
      <c r="C1835">
        <f>+'Reuters data'!C1836</f>
        <v>66.39</v>
      </c>
      <c r="D1835">
        <f>+VLOOKUP(A1835,'Reuters data'!$E$3:$F$1048576,2,TRUE)/VLOOKUP(Train_Data!A1835,'Reuters data'!$M$3:$N$1048576,2)</f>
        <v>30.69814255650105</v>
      </c>
      <c r="E1835">
        <f>+VLOOKUP(A1835,'Reuters data'!$E$3:$G$1048576,3,TRUE)</f>
        <v>45.519724770642199</v>
      </c>
      <c r="F1835" s="2">
        <f>+VLOOKUP(A1835,'Reuters data'!$Q$4:$R$1048576,2,TRUE)</f>
        <v>46.1</v>
      </c>
      <c r="G1835">
        <f>+VLOOKUP(A1835,'Reuters data'!$U$4:$V$1048576,2,TRUE)</f>
        <v>7.41</v>
      </c>
      <c r="H1835">
        <f>+VLOOKUP(A1835,'Reuters data'!$Y$4:$Z$1048576,2,TRUE)</f>
        <v>14.57</v>
      </c>
    </row>
    <row r="1836" spans="1:8" x14ac:dyDescent="0.3">
      <c r="A1836" s="1">
        <f>+'Reuters data'!B1837</f>
        <v>42378</v>
      </c>
      <c r="B1836" s="3">
        <f t="shared" si="28"/>
        <v>1</v>
      </c>
      <c r="C1836">
        <f>+'Reuters data'!C1837</f>
        <v>66.02</v>
      </c>
      <c r="D1836">
        <f>+VLOOKUP(A1836,'Reuters data'!$E$3:$F$1048576,2,TRUE)/VLOOKUP(Train_Data!A1836,'Reuters data'!$M$3:$N$1048576,2)</f>
        <v>30.69814255650105</v>
      </c>
      <c r="E1836">
        <f>+VLOOKUP(A1836,'Reuters data'!$E$3:$G$1048576,3,TRUE)</f>
        <v>45.519724770642199</v>
      </c>
      <c r="F1836" s="2">
        <f>+VLOOKUP(A1836,'Reuters data'!$Q$4:$R$1048576,2,TRUE)</f>
        <v>46.1</v>
      </c>
      <c r="G1836">
        <f>+VLOOKUP(A1836,'Reuters data'!$U$4:$V$1048576,2,TRUE)</f>
        <v>7.41</v>
      </c>
      <c r="H1836">
        <f>+VLOOKUP(A1836,'Reuters data'!$Y$4:$Z$1048576,2,TRUE)</f>
        <v>14.57</v>
      </c>
    </row>
    <row r="1837" spans="1:8" x14ac:dyDescent="0.3">
      <c r="A1837" s="1">
        <f>+'Reuters data'!B1838</f>
        <v>42379</v>
      </c>
      <c r="B1837" s="3">
        <f t="shared" si="28"/>
        <v>1</v>
      </c>
      <c r="C1837">
        <f>+'Reuters data'!C1838</f>
        <v>65.7</v>
      </c>
      <c r="D1837">
        <f>+VLOOKUP(A1837,'Reuters data'!$E$3:$F$1048576,2,TRUE)/VLOOKUP(Train_Data!A1837,'Reuters data'!$M$3:$N$1048576,2)</f>
        <v>30.69814255650105</v>
      </c>
      <c r="E1837">
        <f>+VLOOKUP(A1837,'Reuters data'!$E$3:$G$1048576,3,TRUE)</f>
        <v>45.519724770642199</v>
      </c>
      <c r="F1837" s="2">
        <f>+VLOOKUP(A1837,'Reuters data'!$Q$4:$R$1048576,2,TRUE)</f>
        <v>46.1</v>
      </c>
      <c r="G1837">
        <f>+VLOOKUP(A1837,'Reuters data'!$U$4:$V$1048576,2,TRUE)</f>
        <v>7.41</v>
      </c>
      <c r="H1837">
        <f>+VLOOKUP(A1837,'Reuters data'!$Y$4:$Z$1048576,2,TRUE)</f>
        <v>14.57</v>
      </c>
    </row>
    <row r="1838" spans="1:8" x14ac:dyDescent="0.3">
      <c r="A1838" s="1">
        <f>+'Reuters data'!B1839</f>
        <v>42380</v>
      </c>
      <c r="B1838" s="3">
        <f t="shared" si="28"/>
        <v>1</v>
      </c>
      <c r="C1838">
        <f>+'Reuters data'!C1839</f>
        <v>65.25</v>
      </c>
      <c r="D1838">
        <f>+VLOOKUP(A1838,'Reuters data'!$E$3:$F$1048576,2,TRUE)/VLOOKUP(Train_Data!A1838,'Reuters data'!$M$3:$N$1048576,2)</f>
        <v>29.054240721981763</v>
      </c>
      <c r="E1838">
        <f>+VLOOKUP(A1838,'Reuters data'!$E$3:$G$1048576,3,TRUE)</f>
        <v>45.363211009174314</v>
      </c>
      <c r="F1838" s="2">
        <f>+VLOOKUP(A1838,'Reuters data'!$Q$4:$R$1048576,2,TRUE)</f>
        <v>45.7</v>
      </c>
      <c r="G1838">
        <f>+VLOOKUP(A1838,'Reuters data'!$U$4:$V$1048576,2,TRUE)</f>
        <v>7.12</v>
      </c>
      <c r="H1838">
        <f>+VLOOKUP(A1838,'Reuters data'!$Y$4:$Z$1048576,2,TRUE)</f>
        <v>14.48</v>
      </c>
    </row>
    <row r="1839" spans="1:8" x14ac:dyDescent="0.3">
      <c r="A1839" s="1">
        <f>+'Reuters data'!B1840</f>
        <v>42381</v>
      </c>
      <c r="B1839" s="3">
        <f t="shared" si="28"/>
        <v>1</v>
      </c>
      <c r="C1839">
        <f>+'Reuters data'!C1840</f>
        <v>64.84</v>
      </c>
      <c r="D1839">
        <f>+VLOOKUP(A1839,'Reuters data'!$E$3:$F$1048576,2,TRUE)/VLOOKUP(Train_Data!A1839,'Reuters data'!$M$3:$N$1048576,2)</f>
        <v>28.431914501566244</v>
      </c>
      <c r="E1839">
        <f>+VLOOKUP(A1839,'Reuters data'!$E$3:$G$1048576,3,TRUE)</f>
        <v>45.183853211009172</v>
      </c>
      <c r="F1839" s="2">
        <f>+VLOOKUP(A1839,'Reuters data'!$Q$4:$R$1048576,2,TRUE)</f>
        <v>45</v>
      </c>
      <c r="G1839">
        <f>+VLOOKUP(A1839,'Reuters data'!$U$4:$V$1048576,2,TRUE)</f>
        <v>7.1</v>
      </c>
      <c r="H1839">
        <f>+VLOOKUP(A1839,'Reuters data'!$Y$4:$Z$1048576,2,TRUE)</f>
        <v>14.05</v>
      </c>
    </row>
    <row r="1840" spans="1:8" x14ac:dyDescent="0.3">
      <c r="A1840" s="1">
        <f>+'Reuters data'!B1841</f>
        <v>42382</v>
      </c>
      <c r="B1840" s="3">
        <f t="shared" si="28"/>
        <v>1</v>
      </c>
      <c r="C1840">
        <f>+'Reuters data'!C1841</f>
        <v>64.37</v>
      </c>
      <c r="D1840">
        <f>+VLOOKUP(A1840,'Reuters data'!$E$3:$F$1048576,2,TRUE)/VLOOKUP(Train_Data!A1840,'Reuters data'!$M$3:$N$1048576,2)</f>
        <v>27.876391060424908</v>
      </c>
      <c r="E1840">
        <f>+VLOOKUP(A1840,'Reuters data'!$E$3:$G$1048576,3,TRUE)</f>
        <v>45.010733944954126</v>
      </c>
      <c r="F1840" s="2">
        <f>+VLOOKUP(A1840,'Reuters data'!$Q$4:$R$1048576,2,TRUE)</f>
        <v>44.5</v>
      </c>
      <c r="G1840">
        <f>+VLOOKUP(A1840,'Reuters data'!$U$4:$V$1048576,2,TRUE)</f>
        <v>7.24</v>
      </c>
      <c r="H1840">
        <f>+VLOOKUP(A1840,'Reuters data'!$Y$4:$Z$1048576,2,TRUE)</f>
        <v>14.25</v>
      </c>
    </row>
    <row r="1841" spans="1:8" x14ac:dyDescent="0.3">
      <c r="A1841" s="1">
        <f>+'Reuters data'!B1842</f>
        <v>42383</v>
      </c>
      <c r="B1841" s="3">
        <f t="shared" si="28"/>
        <v>1</v>
      </c>
      <c r="C1841">
        <f>+'Reuters data'!C1842</f>
        <v>63.79</v>
      </c>
      <c r="D1841">
        <f>+VLOOKUP(A1841,'Reuters data'!$E$3:$F$1048576,2,TRUE)/VLOOKUP(Train_Data!A1841,'Reuters data'!$M$3:$N$1048576,2)</f>
        <v>28.56222385861561</v>
      </c>
      <c r="E1841">
        <f>+VLOOKUP(A1841,'Reuters data'!$E$3:$G$1048576,3,TRUE)</f>
        <v>44.83981651376147</v>
      </c>
      <c r="F1841" s="2">
        <f>+VLOOKUP(A1841,'Reuters data'!$Q$4:$R$1048576,2,TRUE)</f>
        <v>44.35</v>
      </c>
      <c r="G1841">
        <f>+VLOOKUP(A1841,'Reuters data'!$U$4:$V$1048576,2,TRUE)</f>
        <v>7.08</v>
      </c>
      <c r="H1841">
        <f>+VLOOKUP(A1841,'Reuters data'!$Y$4:$Z$1048576,2,TRUE)</f>
        <v>13.82</v>
      </c>
    </row>
    <row r="1842" spans="1:8" x14ac:dyDescent="0.3">
      <c r="A1842" s="1">
        <f>+'Reuters data'!B1843</f>
        <v>42384</v>
      </c>
      <c r="B1842" s="3">
        <f t="shared" si="28"/>
        <v>1</v>
      </c>
      <c r="C1842">
        <f>+'Reuters data'!C1843</f>
        <v>63.17</v>
      </c>
      <c r="D1842">
        <f>+VLOOKUP(A1842,'Reuters data'!$E$3:$F$1048576,2,TRUE)/VLOOKUP(Train_Data!A1842,'Reuters data'!$M$3:$N$1048576,2)</f>
        <v>26.516400952904529</v>
      </c>
      <c r="E1842">
        <f>+VLOOKUP(A1842,'Reuters data'!$E$3:$G$1048576,3,TRUE)</f>
        <v>44.6537614678899</v>
      </c>
      <c r="F1842" s="2">
        <f>+VLOOKUP(A1842,'Reuters data'!$Q$4:$R$1048576,2,TRUE)</f>
        <v>43.95</v>
      </c>
      <c r="G1842">
        <f>+VLOOKUP(A1842,'Reuters data'!$U$4:$V$1048576,2,TRUE)</f>
        <v>6.67</v>
      </c>
      <c r="H1842">
        <f>+VLOOKUP(A1842,'Reuters data'!$Y$4:$Z$1048576,2,TRUE)</f>
        <v>13.43</v>
      </c>
    </row>
    <row r="1843" spans="1:8" x14ac:dyDescent="0.3">
      <c r="A1843" s="1">
        <f>+'Reuters data'!B1844</f>
        <v>42385</v>
      </c>
      <c r="B1843" s="3">
        <f t="shared" si="28"/>
        <v>1</v>
      </c>
      <c r="C1843">
        <f>+'Reuters data'!C1844</f>
        <v>62.63</v>
      </c>
      <c r="D1843">
        <f>+VLOOKUP(A1843,'Reuters data'!$E$3:$F$1048576,2,TRUE)/VLOOKUP(Train_Data!A1843,'Reuters data'!$M$3:$N$1048576,2)</f>
        <v>26.516400952904529</v>
      </c>
      <c r="E1843">
        <f>+VLOOKUP(A1843,'Reuters data'!$E$3:$G$1048576,3,TRUE)</f>
        <v>44.6537614678899</v>
      </c>
      <c r="F1843" s="2">
        <f>+VLOOKUP(A1843,'Reuters data'!$Q$4:$R$1048576,2,TRUE)</f>
        <v>43.95</v>
      </c>
      <c r="G1843">
        <f>+VLOOKUP(A1843,'Reuters data'!$U$4:$V$1048576,2,TRUE)</f>
        <v>6.67</v>
      </c>
      <c r="H1843">
        <f>+VLOOKUP(A1843,'Reuters data'!$Y$4:$Z$1048576,2,TRUE)</f>
        <v>13.43</v>
      </c>
    </row>
    <row r="1844" spans="1:8" x14ac:dyDescent="0.3">
      <c r="A1844" s="1">
        <f>+'Reuters data'!B1845</f>
        <v>42386</v>
      </c>
      <c r="B1844" s="3">
        <f t="shared" si="28"/>
        <v>1</v>
      </c>
      <c r="C1844">
        <f>+'Reuters data'!C1845</f>
        <v>62.05</v>
      </c>
      <c r="D1844">
        <f>+VLOOKUP(A1844,'Reuters data'!$E$3:$F$1048576,2,TRUE)/VLOOKUP(Train_Data!A1844,'Reuters data'!$M$3:$N$1048576,2)</f>
        <v>26.516400952904529</v>
      </c>
      <c r="E1844">
        <f>+VLOOKUP(A1844,'Reuters data'!$E$3:$G$1048576,3,TRUE)</f>
        <v>44.6537614678899</v>
      </c>
      <c r="F1844" s="2">
        <f>+VLOOKUP(A1844,'Reuters data'!$Q$4:$R$1048576,2,TRUE)</f>
        <v>43.95</v>
      </c>
      <c r="G1844">
        <f>+VLOOKUP(A1844,'Reuters data'!$U$4:$V$1048576,2,TRUE)</f>
        <v>6.67</v>
      </c>
      <c r="H1844">
        <f>+VLOOKUP(A1844,'Reuters data'!$Y$4:$Z$1048576,2,TRUE)</f>
        <v>13.43</v>
      </c>
    </row>
    <row r="1845" spans="1:8" x14ac:dyDescent="0.3">
      <c r="A1845" s="1">
        <f>+'Reuters data'!B1846</f>
        <v>42387</v>
      </c>
      <c r="B1845" s="3">
        <f t="shared" si="28"/>
        <v>1</v>
      </c>
      <c r="C1845">
        <f>+'Reuters data'!C1846</f>
        <v>61.2</v>
      </c>
      <c r="D1845">
        <f>+VLOOKUP(A1845,'Reuters data'!$E$3:$F$1048576,2,TRUE)/VLOOKUP(Train_Data!A1845,'Reuters data'!$M$3:$N$1048576,2)</f>
        <v>26.216712580348947</v>
      </c>
      <c r="E1845">
        <f>+VLOOKUP(A1845,'Reuters data'!$E$3:$G$1048576,3,TRUE)</f>
        <v>44.465871559633023</v>
      </c>
      <c r="F1845" s="2">
        <f>+VLOOKUP(A1845,'Reuters data'!$Q$4:$R$1048576,2,TRUE)</f>
        <v>43.53</v>
      </c>
      <c r="G1845">
        <f>+VLOOKUP(A1845,'Reuters data'!$U$4:$V$1048576,2,TRUE)</f>
        <v>6.71</v>
      </c>
      <c r="H1845">
        <f>+VLOOKUP(A1845,'Reuters data'!$Y$4:$Z$1048576,2,TRUE)</f>
        <v>13.63</v>
      </c>
    </row>
    <row r="1846" spans="1:8" x14ac:dyDescent="0.3">
      <c r="A1846" s="1">
        <f>+'Reuters data'!B1847</f>
        <v>42388</v>
      </c>
      <c r="B1846" s="3">
        <f t="shared" si="28"/>
        <v>1</v>
      </c>
      <c r="C1846">
        <f>+'Reuters data'!C1847</f>
        <v>60.35</v>
      </c>
      <c r="D1846">
        <f>+VLOOKUP(A1846,'Reuters data'!$E$3:$F$1048576,2,TRUE)/VLOOKUP(Train_Data!A1846,'Reuters data'!$M$3:$N$1048576,2)</f>
        <v>26.373223292067859</v>
      </c>
      <c r="E1846">
        <f>+VLOOKUP(A1846,'Reuters data'!$E$3:$G$1048576,3,TRUE)</f>
        <v>44.282568807339452</v>
      </c>
      <c r="F1846" s="2">
        <f>+VLOOKUP(A1846,'Reuters data'!$Q$4:$R$1048576,2,TRUE)</f>
        <v>43.8</v>
      </c>
      <c r="G1846">
        <f>+VLOOKUP(A1846,'Reuters data'!$U$4:$V$1048576,2,TRUE)</f>
        <v>6.81</v>
      </c>
      <c r="H1846">
        <f>+VLOOKUP(A1846,'Reuters data'!$Y$4:$Z$1048576,2,TRUE)</f>
        <v>13.7</v>
      </c>
    </row>
    <row r="1847" spans="1:8" x14ac:dyDescent="0.3">
      <c r="A1847" s="1">
        <f>+'Reuters data'!B1848</f>
        <v>42389</v>
      </c>
      <c r="B1847" s="3">
        <f t="shared" si="28"/>
        <v>1</v>
      </c>
      <c r="C1847">
        <f>+'Reuters data'!C1848</f>
        <v>59.53</v>
      </c>
      <c r="D1847">
        <f>+VLOOKUP(A1847,'Reuters data'!$E$3:$F$1048576,2,TRUE)/VLOOKUP(Train_Data!A1847,'Reuters data'!$M$3:$N$1048576,2)</f>
        <v>25.603820369179907</v>
      </c>
      <c r="E1847">
        <f>+VLOOKUP(A1847,'Reuters data'!$E$3:$G$1048576,3,TRUE)</f>
        <v>44.090550458715597</v>
      </c>
      <c r="F1847" s="2">
        <f>+VLOOKUP(A1847,'Reuters data'!$Q$4:$R$1048576,2,TRUE)</f>
        <v>44.75</v>
      </c>
      <c r="G1847">
        <f>+VLOOKUP(A1847,'Reuters data'!$U$4:$V$1048576,2,TRUE)</f>
        <v>6.31</v>
      </c>
      <c r="H1847">
        <f>+VLOOKUP(A1847,'Reuters data'!$Y$4:$Z$1048576,2,TRUE)</f>
        <v>13.05</v>
      </c>
    </row>
    <row r="1848" spans="1:8" x14ac:dyDescent="0.3">
      <c r="A1848" s="1">
        <f>+'Reuters data'!B1849</f>
        <v>42390</v>
      </c>
      <c r="B1848" s="3">
        <f t="shared" si="28"/>
        <v>1</v>
      </c>
      <c r="C1848">
        <f>+'Reuters data'!C1849</f>
        <v>58.72</v>
      </c>
      <c r="D1848">
        <f>+VLOOKUP(A1848,'Reuters data'!$E$3:$F$1048576,2,TRUE)/VLOOKUP(Train_Data!A1848,'Reuters data'!$M$3:$N$1048576,2)</f>
        <v>26.903973509933778</v>
      </c>
      <c r="E1848">
        <f>+VLOOKUP(A1848,'Reuters data'!$E$3:$G$1048576,3,TRUE)</f>
        <v>43.926238532110091</v>
      </c>
      <c r="F1848" s="2">
        <f>+VLOOKUP(A1848,'Reuters data'!$Q$4:$R$1048576,2,TRUE)</f>
        <v>44.8</v>
      </c>
      <c r="G1848">
        <f>+VLOOKUP(A1848,'Reuters data'!$U$4:$V$1048576,2,TRUE)</f>
        <v>6.17</v>
      </c>
      <c r="H1848">
        <f>+VLOOKUP(A1848,'Reuters data'!$Y$4:$Z$1048576,2,TRUE)</f>
        <v>12.98</v>
      </c>
    </row>
    <row r="1849" spans="1:8" x14ac:dyDescent="0.3">
      <c r="A1849" s="1">
        <f>+'Reuters data'!B1850</f>
        <v>42391</v>
      </c>
      <c r="B1849" s="3">
        <f t="shared" si="28"/>
        <v>1</v>
      </c>
      <c r="C1849">
        <f>+'Reuters data'!C1850</f>
        <v>57.97</v>
      </c>
      <c r="D1849">
        <f>+VLOOKUP(A1849,'Reuters data'!$E$3:$F$1048576,2,TRUE)/VLOOKUP(Train_Data!A1849,'Reuters data'!$M$3:$N$1048576,2)</f>
        <v>29.812858995738374</v>
      </c>
      <c r="E1849">
        <f>+VLOOKUP(A1849,'Reuters data'!$E$3:$G$1048576,3,TRUE)</f>
        <v>43.793761467889915</v>
      </c>
      <c r="F1849" s="2">
        <f>+VLOOKUP(A1849,'Reuters data'!$Q$4:$R$1048576,2,TRUE)</f>
        <v>45.6</v>
      </c>
      <c r="G1849">
        <f>+VLOOKUP(A1849,'Reuters data'!$U$4:$V$1048576,2,TRUE)</f>
        <v>6.32</v>
      </c>
      <c r="H1849">
        <f>+VLOOKUP(A1849,'Reuters data'!$Y$4:$Z$1048576,2,TRUE)</f>
        <v>13.5</v>
      </c>
    </row>
    <row r="1850" spans="1:8" x14ac:dyDescent="0.3">
      <c r="A1850" s="1">
        <f>+'Reuters data'!B1851</f>
        <v>42392</v>
      </c>
      <c r="B1850" s="3">
        <f t="shared" si="28"/>
        <v>1</v>
      </c>
      <c r="C1850">
        <f>+'Reuters data'!C1851</f>
        <v>57.42</v>
      </c>
      <c r="D1850">
        <f>+VLOOKUP(A1850,'Reuters data'!$E$3:$F$1048576,2,TRUE)/VLOOKUP(Train_Data!A1850,'Reuters data'!$M$3:$N$1048576,2)</f>
        <v>29.812858995738374</v>
      </c>
      <c r="E1850">
        <f>+VLOOKUP(A1850,'Reuters data'!$E$3:$G$1048576,3,TRUE)</f>
        <v>43.793761467889915</v>
      </c>
      <c r="F1850" s="2">
        <f>+VLOOKUP(A1850,'Reuters data'!$Q$4:$R$1048576,2,TRUE)</f>
        <v>45.6</v>
      </c>
      <c r="G1850">
        <f>+VLOOKUP(A1850,'Reuters data'!$U$4:$V$1048576,2,TRUE)</f>
        <v>6.32</v>
      </c>
      <c r="H1850">
        <f>+VLOOKUP(A1850,'Reuters data'!$Y$4:$Z$1048576,2,TRUE)</f>
        <v>13.5</v>
      </c>
    </row>
    <row r="1851" spans="1:8" x14ac:dyDescent="0.3">
      <c r="A1851" s="1">
        <f>+'Reuters data'!B1852</f>
        <v>42393</v>
      </c>
      <c r="B1851" s="3">
        <f t="shared" si="28"/>
        <v>1</v>
      </c>
      <c r="C1851">
        <f>+'Reuters data'!C1852</f>
        <v>56.97</v>
      </c>
      <c r="D1851">
        <f>+VLOOKUP(A1851,'Reuters data'!$E$3:$F$1048576,2,TRUE)/VLOOKUP(Train_Data!A1851,'Reuters data'!$M$3:$N$1048576,2)</f>
        <v>29.812858995738374</v>
      </c>
      <c r="E1851">
        <f>+VLOOKUP(A1851,'Reuters data'!$E$3:$G$1048576,3,TRUE)</f>
        <v>43.793761467889915</v>
      </c>
      <c r="F1851" s="2">
        <f>+VLOOKUP(A1851,'Reuters data'!$Q$4:$R$1048576,2,TRUE)</f>
        <v>45.6</v>
      </c>
      <c r="G1851">
        <f>+VLOOKUP(A1851,'Reuters data'!$U$4:$V$1048576,2,TRUE)</f>
        <v>6.32</v>
      </c>
      <c r="H1851">
        <f>+VLOOKUP(A1851,'Reuters data'!$Y$4:$Z$1048576,2,TRUE)</f>
        <v>13.5</v>
      </c>
    </row>
    <row r="1852" spans="1:8" x14ac:dyDescent="0.3">
      <c r="A1852" s="1">
        <f>+'Reuters data'!B1853</f>
        <v>42394</v>
      </c>
      <c r="B1852" s="3">
        <f t="shared" si="28"/>
        <v>1</v>
      </c>
      <c r="C1852">
        <f>+'Reuters data'!C1853</f>
        <v>56.52</v>
      </c>
      <c r="D1852">
        <f>+VLOOKUP(A1852,'Reuters data'!$E$3:$F$1048576,2,TRUE)/VLOOKUP(Train_Data!A1852,'Reuters data'!$M$3:$N$1048576,2)</f>
        <v>28.11837374389232</v>
      </c>
      <c r="E1852">
        <f>+VLOOKUP(A1852,'Reuters data'!$E$3:$G$1048576,3,TRUE)</f>
        <v>43.656513761467892</v>
      </c>
      <c r="F1852" s="2">
        <f>+VLOOKUP(A1852,'Reuters data'!$Q$4:$R$1048576,2,TRUE)</f>
        <v>44.8</v>
      </c>
      <c r="G1852">
        <f>+VLOOKUP(A1852,'Reuters data'!$U$4:$V$1048576,2,TRUE)</f>
        <v>5.87</v>
      </c>
      <c r="H1852">
        <f>+VLOOKUP(A1852,'Reuters data'!$Y$4:$Z$1048576,2,TRUE)</f>
        <v>12.77</v>
      </c>
    </row>
    <row r="1853" spans="1:8" x14ac:dyDescent="0.3">
      <c r="A1853" s="1">
        <f>+'Reuters data'!B1854</f>
        <v>42395</v>
      </c>
      <c r="B1853" s="3">
        <f t="shared" si="28"/>
        <v>1</v>
      </c>
      <c r="C1853">
        <f>+'Reuters data'!C1854</f>
        <v>56.11</v>
      </c>
      <c r="D1853">
        <f>+VLOOKUP(A1853,'Reuters data'!$E$3:$F$1048576,2,TRUE)/VLOOKUP(Train_Data!A1853,'Reuters data'!$M$3:$N$1048576,2)</f>
        <v>29.257521391112338</v>
      </c>
      <c r="E1853">
        <f>+VLOOKUP(A1853,'Reuters data'!$E$3:$G$1048576,3,TRUE)</f>
        <v>43.556605504587168</v>
      </c>
      <c r="F1853" s="2">
        <f>+VLOOKUP(A1853,'Reuters data'!$Q$4:$R$1048576,2,TRUE)</f>
        <v>45</v>
      </c>
      <c r="G1853">
        <f>+VLOOKUP(A1853,'Reuters data'!$U$4:$V$1048576,2,TRUE)</f>
        <v>6.07</v>
      </c>
      <c r="H1853">
        <f>+VLOOKUP(A1853,'Reuters data'!$Y$4:$Z$1048576,2,TRUE)</f>
        <v>13.05</v>
      </c>
    </row>
    <row r="1854" spans="1:8" x14ac:dyDescent="0.3">
      <c r="A1854" s="1">
        <f>+'Reuters data'!B1855</f>
        <v>42396</v>
      </c>
      <c r="B1854" s="3">
        <f t="shared" si="28"/>
        <v>1</v>
      </c>
      <c r="C1854">
        <f>+'Reuters data'!C1855</f>
        <v>55.71</v>
      </c>
      <c r="D1854">
        <f>+VLOOKUP(A1854,'Reuters data'!$E$3:$F$1048576,2,TRUE)/VLOOKUP(Train_Data!A1854,'Reuters data'!$M$3:$N$1048576,2)</f>
        <v>30.392066844183272</v>
      </c>
      <c r="E1854">
        <f>+VLOOKUP(A1854,'Reuters data'!$E$3:$G$1048576,3,TRUE)</f>
        <v>43.46385321100918</v>
      </c>
      <c r="F1854" s="2">
        <f>+VLOOKUP(A1854,'Reuters data'!$Q$4:$R$1048576,2,TRUE)</f>
        <v>45.45</v>
      </c>
      <c r="G1854">
        <f>+VLOOKUP(A1854,'Reuters data'!$U$4:$V$1048576,2,TRUE)</f>
        <v>5.9</v>
      </c>
      <c r="H1854">
        <f>+VLOOKUP(A1854,'Reuters data'!$Y$4:$Z$1048576,2,TRUE)</f>
        <v>13.4</v>
      </c>
    </row>
    <row r="1855" spans="1:8" x14ac:dyDescent="0.3">
      <c r="A1855" s="1">
        <f>+'Reuters data'!B1856</f>
        <v>42397</v>
      </c>
      <c r="B1855" s="3">
        <f t="shared" si="28"/>
        <v>1</v>
      </c>
      <c r="C1855">
        <f>+'Reuters data'!C1856</f>
        <v>55.31</v>
      </c>
      <c r="D1855">
        <f>+VLOOKUP(A1855,'Reuters data'!$E$3:$F$1048576,2,TRUE)/VLOOKUP(Train_Data!A1855,'Reuters data'!$M$3:$N$1048576,2)</f>
        <v>30.986559385571915</v>
      </c>
      <c r="E1855">
        <f>+VLOOKUP(A1855,'Reuters data'!$E$3:$G$1048576,3,TRUE)</f>
        <v>43.378990825688085</v>
      </c>
      <c r="F1855" s="2">
        <f>+VLOOKUP(A1855,'Reuters data'!$Q$4:$R$1048576,2,TRUE)</f>
        <v>45.4</v>
      </c>
      <c r="G1855">
        <f>+VLOOKUP(A1855,'Reuters data'!$U$4:$V$1048576,2,TRUE)</f>
        <v>6.06</v>
      </c>
      <c r="H1855">
        <f>+VLOOKUP(A1855,'Reuters data'!$Y$4:$Z$1048576,2,TRUE)</f>
        <v>13.75</v>
      </c>
    </row>
    <row r="1856" spans="1:8" x14ac:dyDescent="0.3">
      <c r="A1856" s="1">
        <f>+'Reuters data'!B1857</f>
        <v>42398</v>
      </c>
      <c r="B1856" s="3">
        <f t="shared" si="28"/>
        <v>1</v>
      </c>
      <c r="C1856">
        <f>+'Reuters data'!C1857</f>
        <v>54.95</v>
      </c>
      <c r="D1856">
        <f>+VLOOKUP(A1856,'Reuters data'!$E$3:$F$1048576,2,TRUE)/VLOOKUP(Train_Data!A1856,'Reuters data'!$M$3:$N$1048576,2)</f>
        <v>32.065719032674913</v>
      </c>
      <c r="E1856">
        <f>+VLOOKUP(A1856,'Reuters data'!$E$3:$G$1048576,3,TRUE)</f>
        <v>43.261376146789004</v>
      </c>
      <c r="F1856" s="2">
        <f>+VLOOKUP(A1856,'Reuters data'!$Q$4:$R$1048576,2,TRUE)</f>
        <v>45</v>
      </c>
      <c r="G1856">
        <f>+VLOOKUP(A1856,'Reuters data'!$U$4:$V$1048576,2,TRUE)</f>
        <v>6.04</v>
      </c>
      <c r="H1856">
        <f>+VLOOKUP(A1856,'Reuters data'!$Y$4:$Z$1048576,2,TRUE)</f>
        <v>13</v>
      </c>
    </row>
    <row r="1857" spans="1:8" x14ac:dyDescent="0.3">
      <c r="A1857" s="1">
        <f>+'Reuters data'!B1858</f>
        <v>42399</v>
      </c>
      <c r="B1857" s="3">
        <f t="shared" si="28"/>
        <v>1</v>
      </c>
      <c r="C1857">
        <f>+'Reuters data'!C1858</f>
        <v>54.65</v>
      </c>
      <c r="D1857">
        <f>+VLOOKUP(A1857,'Reuters data'!$E$3:$F$1048576,2,TRUE)/VLOOKUP(Train_Data!A1857,'Reuters data'!$M$3:$N$1048576,2)</f>
        <v>32.065719032674913</v>
      </c>
      <c r="E1857">
        <f>+VLOOKUP(A1857,'Reuters data'!$E$3:$G$1048576,3,TRUE)</f>
        <v>43.261376146789004</v>
      </c>
      <c r="F1857" s="2">
        <f>+VLOOKUP(A1857,'Reuters data'!$Q$4:$R$1048576,2,TRUE)</f>
        <v>45</v>
      </c>
      <c r="G1857">
        <f>+VLOOKUP(A1857,'Reuters data'!$U$4:$V$1048576,2,TRUE)</f>
        <v>6.04</v>
      </c>
      <c r="H1857">
        <f>+VLOOKUP(A1857,'Reuters data'!$Y$4:$Z$1048576,2,TRUE)</f>
        <v>13</v>
      </c>
    </row>
    <row r="1858" spans="1:8" x14ac:dyDescent="0.3">
      <c r="A1858" s="1">
        <f>+'Reuters data'!B1859</f>
        <v>42400</v>
      </c>
      <c r="B1858" s="3">
        <f t="shared" si="28"/>
        <v>1</v>
      </c>
      <c r="C1858">
        <f>+'Reuters data'!C1859</f>
        <v>54.38</v>
      </c>
      <c r="D1858">
        <f>+VLOOKUP(A1858,'Reuters data'!$E$3:$F$1048576,2,TRUE)/VLOOKUP(Train_Data!A1858,'Reuters data'!$M$3:$N$1048576,2)</f>
        <v>32.065719032674913</v>
      </c>
      <c r="E1858">
        <f>+VLOOKUP(A1858,'Reuters data'!$E$3:$G$1048576,3,TRUE)</f>
        <v>43.261376146789004</v>
      </c>
      <c r="F1858" s="2">
        <f>+VLOOKUP(A1858,'Reuters data'!$Q$4:$R$1048576,2,TRUE)</f>
        <v>45</v>
      </c>
      <c r="G1858">
        <f>+VLOOKUP(A1858,'Reuters data'!$U$4:$V$1048576,2,TRUE)</f>
        <v>6.04</v>
      </c>
      <c r="H1858">
        <f>+VLOOKUP(A1858,'Reuters data'!$Y$4:$Z$1048576,2,TRUE)</f>
        <v>13</v>
      </c>
    </row>
    <row r="1859" spans="1:8" x14ac:dyDescent="0.3">
      <c r="A1859" s="1">
        <f>+'Reuters data'!B1860</f>
        <v>42401</v>
      </c>
      <c r="B1859" s="3">
        <f t="shared" si="28"/>
        <v>2</v>
      </c>
      <c r="C1859">
        <f>+'Reuters data'!C1860</f>
        <v>54.08</v>
      </c>
      <c r="D1859">
        <f>+VLOOKUP(A1859,'Reuters data'!$E$3:$F$1048576,2,TRUE)/VLOOKUP(Train_Data!A1859,'Reuters data'!$M$3:$N$1048576,2)</f>
        <v>31.453242697042075</v>
      </c>
      <c r="E1859">
        <f>+VLOOKUP(A1859,'Reuters data'!$E$3:$G$1048576,3,TRUE)</f>
        <v>43.116330275229359</v>
      </c>
      <c r="F1859" s="2">
        <f>+VLOOKUP(A1859,'Reuters data'!$Q$4:$R$1048576,2,TRUE)</f>
        <v>43.9</v>
      </c>
      <c r="G1859">
        <f>+VLOOKUP(A1859,'Reuters data'!$U$4:$V$1048576,2,TRUE)</f>
        <v>5.68</v>
      </c>
      <c r="H1859">
        <f>+VLOOKUP(A1859,'Reuters data'!$Y$4:$Z$1048576,2,TRUE)</f>
        <v>12.82</v>
      </c>
    </row>
    <row r="1860" spans="1:8" x14ac:dyDescent="0.3">
      <c r="A1860" s="1">
        <f>+'Reuters data'!B1861</f>
        <v>42402</v>
      </c>
      <c r="B1860" s="3">
        <f t="shared" ref="B1860:B1923" si="29">+MONTH(A1860)</f>
        <v>2</v>
      </c>
      <c r="C1860">
        <f>+'Reuters data'!C1861</f>
        <v>53.75</v>
      </c>
      <c r="D1860">
        <f>+VLOOKUP(A1860,'Reuters data'!$E$3:$F$1048576,2,TRUE)/VLOOKUP(Train_Data!A1860,'Reuters data'!$M$3:$N$1048576,2)</f>
        <v>29.974349578600222</v>
      </c>
      <c r="E1860">
        <f>+VLOOKUP(A1860,'Reuters data'!$E$3:$G$1048576,3,TRUE)</f>
        <v>42.919724770642219</v>
      </c>
      <c r="F1860" s="2">
        <f>+VLOOKUP(A1860,'Reuters data'!$Q$4:$R$1048576,2,TRUE)</f>
        <v>44</v>
      </c>
      <c r="G1860">
        <f>+VLOOKUP(A1860,'Reuters data'!$U$4:$V$1048576,2,TRUE)</f>
        <v>5.81</v>
      </c>
      <c r="H1860">
        <f>+VLOOKUP(A1860,'Reuters data'!$Y$4:$Z$1048576,2,TRUE)</f>
        <v>13.05</v>
      </c>
    </row>
    <row r="1861" spans="1:8" x14ac:dyDescent="0.3">
      <c r="A1861" s="1">
        <f>+'Reuters data'!B1862</f>
        <v>42403</v>
      </c>
      <c r="B1861" s="3">
        <f t="shared" si="29"/>
        <v>2</v>
      </c>
      <c r="C1861">
        <f>+'Reuters data'!C1862</f>
        <v>53.57</v>
      </c>
      <c r="D1861">
        <f>+VLOOKUP(A1861,'Reuters data'!$E$3:$F$1048576,2,TRUE)/VLOOKUP(Train_Data!A1861,'Reuters data'!$M$3:$N$1048576,2)</f>
        <v>31.559038097811399</v>
      </c>
      <c r="E1861">
        <f>+VLOOKUP(A1861,'Reuters data'!$E$3:$G$1048576,3,TRUE)</f>
        <v>42.786513761467901</v>
      </c>
      <c r="F1861" s="2">
        <f>+VLOOKUP(A1861,'Reuters data'!$Q$4:$R$1048576,2,TRUE)</f>
        <v>45.2</v>
      </c>
      <c r="G1861">
        <f>+VLOOKUP(A1861,'Reuters data'!$U$4:$V$1048576,2,TRUE)</f>
        <v>5.61</v>
      </c>
      <c r="H1861">
        <f>+VLOOKUP(A1861,'Reuters data'!$Y$4:$Z$1048576,2,TRUE)</f>
        <v>13.15</v>
      </c>
    </row>
    <row r="1862" spans="1:8" x14ac:dyDescent="0.3">
      <c r="A1862" s="1">
        <f>+'Reuters data'!B1863</f>
        <v>42404</v>
      </c>
      <c r="B1862" s="3">
        <f t="shared" si="29"/>
        <v>2</v>
      </c>
      <c r="C1862">
        <f>+'Reuters data'!C1863</f>
        <v>53.14</v>
      </c>
      <c r="D1862">
        <f>+VLOOKUP(A1862,'Reuters data'!$E$3:$F$1048576,2,TRUE)/VLOOKUP(Train_Data!A1862,'Reuters data'!$M$3:$N$1048576,2)</f>
        <v>30.751383187578082</v>
      </c>
      <c r="E1862">
        <f>+VLOOKUP(A1862,'Reuters data'!$E$3:$G$1048576,3,TRUE)</f>
        <v>42.63935779816515</v>
      </c>
      <c r="F1862" s="2">
        <f>+VLOOKUP(A1862,'Reuters data'!$Q$4:$R$1048576,2,TRUE)</f>
        <v>44.5</v>
      </c>
      <c r="G1862">
        <f>+VLOOKUP(A1862,'Reuters data'!$U$4:$V$1048576,2,TRUE)</f>
        <v>5.6</v>
      </c>
      <c r="H1862">
        <f>+VLOOKUP(A1862,'Reuters data'!$Y$4:$Z$1048576,2,TRUE)</f>
        <v>12.45</v>
      </c>
    </row>
    <row r="1863" spans="1:8" x14ac:dyDescent="0.3">
      <c r="A1863" s="1">
        <f>+'Reuters data'!B1864</f>
        <v>42405</v>
      </c>
      <c r="B1863" s="3">
        <f t="shared" si="29"/>
        <v>2</v>
      </c>
      <c r="C1863">
        <f>+'Reuters data'!C1864</f>
        <v>52.77</v>
      </c>
      <c r="D1863">
        <f>+VLOOKUP(A1863,'Reuters data'!$E$3:$F$1048576,2,TRUE)/VLOOKUP(Train_Data!A1863,'Reuters data'!$M$3:$N$1048576,2)</f>
        <v>30.530656149157409</v>
      </c>
      <c r="E1863">
        <f>+VLOOKUP(A1863,'Reuters data'!$E$3:$G$1048576,3,TRUE)</f>
        <v>42.486880733944972</v>
      </c>
      <c r="F1863" s="2">
        <f>+VLOOKUP(A1863,'Reuters data'!$Q$4:$R$1048576,2,TRUE)</f>
        <v>43.55</v>
      </c>
      <c r="G1863">
        <f>+VLOOKUP(A1863,'Reuters data'!$U$4:$V$1048576,2,TRUE)</f>
        <v>5.54</v>
      </c>
      <c r="H1863">
        <f>+VLOOKUP(A1863,'Reuters data'!$Y$4:$Z$1048576,2,TRUE)</f>
        <v>12.7</v>
      </c>
    </row>
    <row r="1864" spans="1:8" x14ac:dyDescent="0.3">
      <c r="A1864" s="1">
        <f>+'Reuters data'!B1865</f>
        <v>42406</v>
      </c>
      <c r="B1864" s="3">
        <f t="shared" si="29"/>
        <v>2</v>
      </c>
      <c r="C1864">
        <f>+'Reuters data'!C1865</f>
        <v>52.51</v>
      </c>
      <c r="D1864">
        <f>+VLOOKUP(A1864,'Reuters data'!$E$3:$F$1048576,2,TRUE)/VLOOKUP(Train_Data!A1864,'Reuters data'!$M$3:$N$1048576,2)</f>
        <v>30.530656149157409</v>
      </c>
      <c r="E1864">
        <f>+VLOOKUP(A1864,'Reuters data'!$E$3:$G$1048576,3,TRUE)</f>
        <v>42.486880733944972</v>
      </c>
      <c r="F1864" s="2">
        <f>+VLOOKUP(A1864,'Reuters data'!$Q$4:$R$1048576,2,TRUE)</f>
        <v>43.55</v>
      </c>
      <c r="G1864">
        <f>+VLOOKUP(A1864,'Reuters data'!$U$4:$V$1048576,2,TRUE)</f>
        <v>5.54</v>
      </c>
      <c r="H1864">
        <f>+VLOOKUP(A1864,'Reuters data'!$Y$4:$Z$1048576,2,TRUE)</f>
        <v>12.7</v>
      </c>
    </row>
    <row r="1865" spans="1:8" x14ac:dyDescent="0.3">
      <c r="A1865" s="1">
        <f>+'Reuters data'!B1866</f>
        <v>42407</v>
      </c>
      <c r="B1865" s="3">
        <f t="shared" si="29"/>
        <v>2</v>
      </c>
      <c r="C1865">
        <f>+'Reuters data'!C1866</f>
        <v>52.28</v>
      </c>
      <c r="D1865">
        <f>+VLOOKUP(A1865,'Reuters data'!$E$3:$F$1048576,2,TRUE)/VLOOKUP(Train_Data!A1865,'Reuters data'!$M$3:$N$1048576,2)</f>
        <v>30.530656149157409</v>
      </c>
      <c r="E1865">
        <f>+VLOOKUP(A1865,'Reuters data'!$E$3:$G$1048576,3,TRUE)</f>
        <v>42.486880733944972</v>
      </c>
      <c r="F1865" s="2">
        <f>+VLOOKUP(A1865,'Reuters data'!$Q$4:$R$1048576,2,TRUE)</f>
        <v>43.55</v>
      </c>
      <c r="G1865">
        <f>+VLOOKUP(A1865,'Reuters data'!$U$4:$V$1048576,2,TRUE)</f>
        <v>5.54</v>
      </c>
      <c r="H1865">
        <f>+VLOOKUP(A1865,'Reuters data'!$Y$4:$Z$1048576,2,TRUE)</f>
        <v>12.7</v>
      </c>
    </row>
    <row r="1866" spans="1:8" x14ac:dyDescent="0.3">
      <c r="A1866" s="1">
        <f>+'Reuters data'!B1867</f>
        <v>42408</v>
      </c>
      <c r="B1866" s="3">
        <f t="shared" si="29"/>
        <v>2</v>
      </c>
      <c r="C1866">
        <f>+'Reuters data'!C1867</f>
        <v>51.95</v>
      </c>
      <c r="D1866">
        <f>+VLOOKUP(A1866,'Reuters data'!$E$3:$F$1048576,2,TRUE)/VLOOKUP(Train_Data!A1866,'Reuters data'!$M$3:$N$1048576,2)</f>
        <v>29.370254577936581</v>
      </c>
      <c r="E1866">
        <f>+VLOOKUP(A1866,'Reuters data'!$E$3:$G$1048576,3,TRUE)</f>
        <v>42.333394495412861</v>
      </c>
      <c r="F1866" s="2">
        <f>+VLOOKUP(A1866,'Reuters data'!$Q$4:$R$1048576,2,TRUE)</f>
        <v>42.95</v>
      </c>
      <c r="G1866">
        <f>+VLOOKUP(A1866,'Reuters data'!$U$4:$V$1048576,2,TRUE)</f>
        <v>5.23</v>
      </c>
      <c r="H1866">
        <f>+VLOOKUP(A1866,'Reuters data'!$Y$4:$Z$1048576,2,TRUE)</f>
        <v>12.25</v>
      </c>
    </row>
    <row r="1867" spans="1:8" x14ac:dyDescent="0.3">
      <c r="A1867" s="1">
        <f>+'Reuters data'!B1868</f>
        <v>42409</v>
      </c>
      <c r="B1867" s="3">
        <f t="shared" si="29"/>
        <v>2</v>
      </c>
      <c r="C1867">
        <f>+'Reuters data'!C1868</f>
        <v>51.6</v>
      </c>
      <c r="D1867">
        <f>+VLOOKUP(A1867,'Reuters data'!$E$3:$F$1048576,2,TRUE)/VLOOKUP(Train_Data!A1867,'Reuters data'!$M$3:$N$1048576,2)</f>
        <v>26.853245948100259</v>
      </c>
      <c r="E1867">
        <f>+VLOOKUP(A1867,'Reuters data'!$E$3:$G$1048576,3,TRUE)</f>
        <v>42.174587155963316</v>
      </c>
      <c r="F1867" s="2">
        <f>+VLOOKUP(A1867,'Reuters data'!$Q$4:$R$1048576,2,TRUE)</f>
        <v>43</v>
      </c>
      <c r="G1867">
        <f>+VLOOKUP(A1867,'Reuters data'!$U$4:$V$1048576,2,TRUE)</f>
        <v>4.95</v>
      </c>
      <c r="H1867">
        <f>+VLOOKUP(A1867,'Reuters data'!$Y$4:$Z$1048576,2,TRUE)</f>
        <v>12.18</v>
      </c>
    </row>
    <row r="1868" spans="1:8" x14ac:dyDescent="0.3">
      <c r="A1868" s="1">
        <f>+'Reuters data'!B1869</f>
        <v>42410</v>
      </c>
      <c r="B1868" s="3">
        <f t="shared" si="29"/>
        <v>2</v>
      </c>
      <c r="C1868">
        <f>+'Reuters data'!C1869</f>
        <v>51.21</v>
      </c>
      <c r="D1868">
        <f>+VLOOKUP(A1868,'Reuters data'!$E$3:$F$1048576,2,TRUE)/VLOOKUP(Train_Data!A1868,'Reuters data'!$M$3:$N$1048576,2)</f>
        <v>27.318628753654</v>
      </c>
      <c r="E1868">
        <f>+VLOOKUP(A1868,'Reuters data'!$E$3:$G$1048576,3,TRUE)</f>
        <v>42.003211009174329</v>
      </c>
      <c r="F1868" s="2">
        <f>+VLOOKUP(A1868,'Reuters data'!$Q$4:$R$1048576,2,TRUE)</f>
        <v>42.95</v>
      </c>
      <c r="G1868">
        <f>+VLOOKUP(A1868,'Reuters data'!$U$4:$V$1048576,2,TRUE)</f>
        <v>4.87</v>
      </c>
      <c r="H1868">
        <f>+VLOOKUP(A1868,'Reuters data'!$Y$4:$Z$1048576,2,TRUE)</f>
        <v>12.18</v>
      </c>
    </row>
    <row r="1869" spans="1:8" x14ac:dyDescent="0.3">
      <c r="A1869" s="1">
        <f>+'Reuters data'!B1870</f>
        <v>42411</v>
      </c>
      <c r="B1869" s="3">
        <f t="shared" si="29"/>
        <v>2</v>
      </c>
      <c r="C1869">
        <f>+'Reuters data'!C1870</f>
        <v>50.78</v>
      </c>
      <c r="D1869">
        <f>+VLOOKUP(A1869,'Reuters data'!$E$3:$F$1048576,2,TRUE)/VLOOKUP(Train_Data!A1869,'Reuters data'!$M$3:$N$1048576,2)</f>
        <v>26.552424697464886</v>
      </c>
      <c r="E1869">
        <f>+VLOOKUP(A1869,'Reuters data'!$E$3:$G$1048576,3,TRUE)</f>
        <v>41.842477064220205</v>
      </c>
      <c r="F1869" s="2">
        <f>+VLOOKUP(A1869,'Reuters data'!$Q$4:$R$1048576,2,TRUE)</f>
        <v>42.85</v>
      </c>
      <c r="G1869">
        <f>+VLOOKUP(A1869,'Reuters data'!$U$4:$V$1048576,2,TRUE)</f>
        <v>4.7300000000000004</v>
      </c>
      <c r="H1869">
        <f>+VLOOKUP(A1869,'Reuters data'!$Y$4:$Z$1048576,2,TRUE)</f>
        <v>12</v>
      </c>
    </row>
    <row r="1870" spans="1:8" x14ac:dyDescent="0.3">
      <c r="A1870" s="1">
        <f>+'Reuters data'!B1871</f>
        <v>42412</v>
      </c>
      <c r="B1870" s="3">
        <f t="shared" si="29"/>
        <v>2</v>
      </c>
      <c r="C1870">
        <f>+'Reuters data'!C1871</f>
        <v>50.39</v>
      </c>
      <c r="D1870">
        <f>+VLOOKUP(A1870,'Reuters data'!$E$3:$F$1048576,2,TRUE)/VLOOKUP(Train_Data!A1870,'Reuters data'!$M$3:$N$1048576,2)</f>
        <v>29.63226150293125</v>
      </c>
      <c r="E1870">
        <f>+VLOOKUP(A1870,'Reuters data'!$E$3:$G$1048576,3,TRUE)</f>
        <v>41.70000000000001</v>
      </c>
      <c r="F1870" s="2">
        <f>+VLOOKUP(A1870,'Reuters data'!$Q$4:$R$1048576,2,TRUE)</f>
        <v>43.15</v>
      </c>
      <c r="G1870">
        <f>+VLOOKUP(A1870,'Reuters data'!$U$4:$V$1048576,2,TRUE)</f>
        <v>5.05</v>
      </c>
      <c r="H1870">
        <f>+VLOOKUP(A1870,'Reuters data'!$Y$4:$Z$1048576,2,TRUE)</f>
        <v>12.15</v>
      </c>
    </row>
    <row r="1871" spans="1:8" x14ac:dyDescent="0.3">
      <c r="A1871" s="1">
        <f>+'Reuters data'!B1872</f>
        <v>42413</v>
      </c>
      <c r="B1871" s="3">
        <f t="shared" si="29"/>
        <v>2</v>
      </c>
      <c r="C1871">
        <f>+'Reuters data'!C1872</f>
        <v>50.09</v>
      </c>
      <c r="D1871">
        <f>+VLOOKUP(A1871,'Reuters data'!$E$3:$F$1048576,2,TRUE)/VLOOKUP(Train_Data!A1871,'Reuters data'!$M$3:$N$1048576,2)</f>
        <v>29.63226150293125</v>
      </c>
      <c r="E1871">
        <f>+VLOOKUP(A1871,'Reuters data'!$E$3:$G$1048576,3,TRUE)</f>
        <v>41.70000000000001</v>
      </c>
      <c r="F1871" s="2">
        <f>+VLOOKUP(A1871,'Reuters data'!$Q$4:$R$1048576,2,TRUE)</f>
        <v>43.15</v>
      </c>
      <c r="G1871">
        <f>+VLOOKUP(A1871,'Reuters data'!$U$4:$V$1048576,2,TRUE)</f>
        <v>5.05</v>
      </c>
      <c r="H1871">
        <f>+VLOOKUP(A1871,'Reuters data'!$Y$4:$Z$1048576,2,TRUE)</f>
        <v>12.15</v>
      </c>
    </row>
    <row r="1872" spans="1:8" x14ac:dyDescent="0.3">
      <c r="A1872" s="1">
        <f>+'Reuters data'!B1873</f>
        <v>42414</v>
      </c>
      <c r="B1872" s="3">
        <f t="shared" si="29"/>
        <v>2</v>
      </c>
      <c r="C1872">
        <f>+'Reuters data'!C1873</f>
        <v>49.82</v>
      </c>
      <c r="D1872">
        <f>+VLOOKUP(A1872,'Reuters data'!$E$3:$F$1048576,2,TRUE)/VLOOKUP(Train_Data!A1872,'Reuters data'!$M$3:$N$1048576,2)</f>
        <v>29.63226150293125</v>
      </c>
      <c r="E1872">
        <f>+VLOOKUP(A1872,'Reuters data'!$E$3:$G$1048576,3,TRUE)</f>
        <v>41.70000000000001</v>
      </c>
      <c r="F1872" s="2">
        <f>+VLOOKUP(A1872,'Reuters data'!$Q$4:$R$1048576,2,TRUE)</f>
        <v>43.15</v>
      </c>
      <c r="G1872">
        <f>+VLOOKUP(A1872,'Reuters data'!$U$4:$V$1048576,2,TRUE)</f>
        <v>5.05</v>
      </c>
      <c r="H1872">
        <f>+VLOOKUP(A1872,'Reuters data'!$Y$4:$Z$1048576,2,TRUE)</f>
        <v>12.15</v>
      </c>
    </row>
    <row r="1873" spans="1:8" x14ac:dyDescent="0.3">
      <c r="A1873" s="1">
        <f>+'Reuters data'!B1874</f>
        <v>42415</v>
      </c>
      <c r="B1873" s="3">
        <f t="shared" si="29"/>
        <v>2</v>
      </c>
      <c r="C1873">
        <f>+'Reuters data'!C1874</f>
        <v>49.37</v>
      </c>
      <c r="D1873">
        <f>+VLOOKUP(A1873,'Reuters data'!$E$3:$F$1048576,2,TRUE)/VLOOKUP(Train_Data!A1873,'Reuters data'!$M$3:$N$1048576,2)</f>
        <v>29.938133237693897</v>
      </c>
      <c r="E1873">
        <f>+VLOOKUP(A1873,'Reuters data'!$E$3:$G$1048576,3,TRUE)</f>
        <v>41.564678899082587</v>
      </c>
      <c r="F1873" s="2">
        <f>+VLOOKUP(A1873,'Reuters data'!$Q$4:$R$1048576,2,TRUE)</f>
        <v>43.25</v>
      </c>
      <c r="G1873">
        <f>+VLOOKUP(A1873,'Reuters data'!$U$4:$V$1048576,2,TRUE)</f>
        <v>4.79</v>
      </c>
      <c r="H1873">
        <f>+VLOOKUP(A1873,'Reuters data'!$Y$4:$Z$1048576,2,TRUE)</f>
        <v>12.5</v>
      </c>
    </row>
    <row r="1874" spans="1:8" x14ac:dyDescent="0.3">
      <c r="A1874" s="1">
        <f>+'Reuters data'!B1875</f>
        <v>42416</v>
      </c>
      <c r="B1874" s="3">
        <f t="shared" si="29"/>
        <v>2</v>
      </c>
      <c r="C1874">
        <f>+'Reuters data'!C1875</f>
        <v>48.86</v>
      </c>
      <c r="D1874">
        <f>+VLOOKUP(A1874,'Reuters data'!$E$3:$F$1048576,2,TRUE)/VLOOKUP(Train_Data!A1874,'Reuters data'!$M$3:$N$1048576,2)</f>
        <v>28.884301229692127</v>
      </c>
      <c r="E1874">
        <f>+VLOOKUP(A1874,'Reuters data'!$E$3:$G$1048576,3,TRUE)</f>
        <v>41.434495412844051</v>
      </c>
      <c r="F1874" s="2">
        <f>+VLOOKUP(A1874,'Reuters data'!$Q$4:$R$1048576,2,TRUE)</f>
        <v>42.8</v>
      </c>
      <c r="G1874">
        <f>+VLOOKUP(A1874,'Reuters data'!$U$4:$V$1048576,2,TRUE)</f>
        <v>4.67</v>
      </c>
      <c r="H1874">
        <f>+VLOOKUP(A1874,'Reuters data'!$Y$4:$Z$1048576,2,TRUE)</f>
        <v>12.58</v>
      </c>
    </row>
    <row r="1875" spans="1:8" x14ac:dyDescent="0.3">
      <c r="A1875" s="1">
        <f>+'Reuters data'!B1876</f>
        <v>42417</v>
      </c>
      <c r="B1875" s="3">
        <f t="shared" si="29"/>
        <v>2</v>
      </c>
      <c r="C1875">
        <f>+'Reuters data'!C1876</f>
        <v>48.32</v>
      </c>
      <c r="D1875">
        <f>+VLOOKUP(A1875,'Reuters data'!$E$3:$F$1048576,2,TRUE)/VLOOKUP(Train_Data!A1875,'Reuters data'!$M$3:$N$1048576,2)</f>
        <v>31.005661903478025</v>
      </c>
      <c r="E1875">
        <f>+VLOOKUP(A1875,'Reuters data'!$E$3:$G$1048576,3,TRUE)</f>
        <v>41.323211009174322</v>
      </c>
      <c r="F1875" s="2">
        <f>+VLOOKUP(A1875,'Reuters data'!$Q$4:$R$1048576,2,TRUE)</f>
        <v>42.95</v>
      </c>
      <c r="G1875">
        <f>+VLOOKUP(A1875,'Reuters data'!$U$4:$V$1048576,2,TRUE)</f>
        <v>5.07</v>
      </c>
      <c r="H1875">
        <f>+VLOOKUP(A1875,'Reuters data'!$Y$4:$Z$1048576,2,TRUE)</f>
        <v>12.32</v>
      </c>
    </row>
    <row r="1876" spans="1:8" x14ac:dyDescent="0.3">
      <c r="A1876" s="1">
        <f>+'Reuters data'!B1877</f>
        <v>42418</v>
      </c>
      <c r="B1876" s="3">
        <f t="shared" si="29"/>
        <v>2</v>
      </c>
      <c r="C1876">
        <f>+'Reuters data'!C1877</f>
        <v>47.8</v>
      </c>
      <c r="D1876">
        <f>+VLOOKUP(A1876,'Reuters data'!$E$3:$F$1048576,2,TRUE)/VLOOKUP(Train_Data!A1876,'Reuters data'!$M$3:$N$1048576,2)</f>
        <v>30.87453841304152</v>
      </c>
      <c r="E1876">
        <f>+VLOOKUP(A1876,'Reuters data'!$E$3:$G$1048576,3,TRUE)</f>
        <v>41.181284403669736</v>
      </c>
      <c r="F1876" s="2">
        <f>+VLOOKUP(A1876,'Reuters data'!$Q$4:$R$1048576,2,TRUE)</f>
        <v>43.15</v>
      </c>
      <c r="G1876">
        <f>+VLOOKUP(A1876,'Reuters data'!$U$4:$V$1048576,2,TRUE)</f>
        <v>5.24</v>
      </c>
      <c r="H1876">
        <f>+VLOOKUP(A1876,'Reuters data'!$Y$4:$Z$1048576,2,TRUE)</f>
        <v>12.35</v>
      </c>
    </row>
    <row r="1877" spans="1:8" x14ac:dyDescent="0.3">
      <c r="A1877" s="1">
        <f>+'Reuters data'!B1878</f>
        <v>42419</v>
      </c>
      <c r="B1877" s="3">
        <f t="shared" si="29"/>
        <v>2</v>
      </c>
      <c r="C1877">
        <f>+'Reuters data'!C1878</f>
        <v>47.37</v>
      </c>
      <c r="D1877">
        <f>+VLOOKUP(A1877,'Reuters data'!$E$3:$F$1048576,2,TRUE)/VLOOKUP(Train_Data!A1877,'Reuters data'!$M$3:$N$1048576,2)</f>
        <v>29.653251886453468</v>
      </c>
      <c r="E1877">
        <f>+VLOOKUP(A1877,'Reuters data'!$E$3:$G$1048576,3,TRUE)</f>
        <v>41.03385321100918</v>
      </c>
      <c r="F1877" s="2">
        <f>+VLOOKUP(A1877,'Reuters data'!$Q$4:$R$1048576,2,TRUE)</f>
        <v>44</v>
      </c>
      <c r="G1877">
        <f>+VLOOKUP(A1877,'Reuters data'!$U$4:$V$1048576,2,TRUE)</f>
        <v>5.15</v>
      </c>
      <c r="H1877">
        <f>+VLOOKUP(A1877,'Reuters data'!$Y$4:$Z$1048576,2,TRUE)</f>
        <v>12.23</v>
      </c>
    </row>
    <row r="1878" spans="1:8" x14ac:dyDescent="0.3">
      <c r="A1878" s="1">
        <f>+'Reuters data'!B1879</f>
        <v>42420</v>
      </c>
      <c r="B1878" s="3">
        <f t="shared" si="29"/>
        <v>2</v>
      </c>
      <c r="C1878">
        <f>+'Reuters data'!C1879</f>
        <v>47.1</v>
      </c>
      <c r="D1878">
        <f>+VLOOKUP(A1878,'Reuters data'!$E$3:$F$1048576,2,TRUE)/VLOOKUP(Train_Data!A1878,'Reuters data'!$M$3:$N$1048576,2)</f>
        <v>29.653251886453468</v>
      </c>
      <c r="E1878">
        <f>+VLOOKUP(A1878,'Reuters data'!$E$3:$G$1048576,3,TRUE)</f>
        <v>41.03385321100918</v>
      </c>
      <c r="F1878" s="2">
        <f>+VLOOKUP(A1878,'Reuters data'!$Q$4:$R$1048576,2,TRUE)</f>
        <v>44</v>
      </c>
      <c r="G1878">
        <f>+VLOOKUP(A1878,'Reuters data'!$U$4:$V$1048576,2,TRUE)</f>
        <v>5.15</v>
      </c>
      <c r="H1878">
        <f>+VLOOKUP(A1878,'Reuters data'!$Y$4:$Z$1048576,2,TRUE)</f>
        <v>12.23</v>
      </c>
    </row>
    <row r="1879" spans="1:8" x14ac:dyDescent="0.3">
      <c r="A1879" s="1">
        <f>+'Reuters data'!B1880</f>
        <v>42421</v>
      </c>
      <c r="B1879" s="3">
        <f t="shared" si="29"/>
        <v>2</v>
      </c>
      <c r="C1879">
        <f>+'Reuters data'!C1880</f>
        <v>46.94</v>
      </c>
      <c r="D1879">
        <f>+VLOOKUP(A1879,'Reuters data'!$E$3:$F$1048576,2,TRUE)/VLOOKUP(Train_Data!A1879,'Reuters data'!$M$3:$N$1048576,2)</f>
        <v>29.653251886453468</v>
      </c>
      <c r="E1879">
        <f>+VLOOKUP(A1879,'Reuters data'!$E$3:$G$1048576,3,TRUE)</f>
        <v>41.03385321100918</v>
      </c>
      <c r="F1879" s="2">
        <f>+VLOOKUP(A1879,'Reuters data'!$Q$4:$R$1048576,2,TRUE)</f>
        <v>44</v>
      </c>
      <c r="G1879">
        <f>+VLOOKUP(A1879,'Reuters data'!$U$4:$V$1048576,2,TRUE)</f>
        <v>5.15</v>
      </c>
      <c r="H1879">
        <f>+VLOOKUP(A1879,'Reuters data'!$Y$4:$Z$1048576,2,TRUE)</f>
        <v>12.23</v>
      </c>
    </row>
    <row r="1880" spans="1:8" x14ac:dyDescent="0.3">
      <c r="A1880" s="1">
        <f>+'Reuters data'!B1881</f>
        <v>42422</v>
      </c>
      <c r="B1880" s="3">
        <f t="shared" si="29"/>
        <v>2</v>
      </c>
      <c r="C1880">
        <f>+'Reuters data'!C1881</f>
        <v>46.68</v>
      </c>
      <c r="D1880">
        <f>+VLOOKUP(A1880,'Reuters data'!$E$3:$F$1048576,2,TRUE)/VLOOKUP(Train_Data!A1880,'Reuters data'!$M$3:$N$1048576,2)</f>
        <v>31.46199891166334</v>
      </c>
      <c r="E1880">
        <f>+VLOOKUP(A1880,'Reuters data'!$E$3:$G$1048576,3,TRUE)</f>
        <v>40.916605504587153</v>
      </c>
      <c r="F1880" s="2">
        <f>+VLOOKUP(A1880,'Reuters data'!$Q$4:$R$1048576,2,TRUE)</f>
        <v>45.55</v>
      </c>
      <c r="G1880">
        <f>+VLOOKUP(A1880,'Reuters data'!$U$4:$V$1048576,2,TRUE)</f>
        <v>5.4</v>
      </c>
      <c r="H1880">
        <f>+VLOOKUP(A1880,'Reuters data'!$Y$4:$Z$1048576,2,TRUE)</f>
        <v>12.65</v>
      </c>
    </row>
    <row r="1881" spans="1:8" x14ac:dyDescent="0.3">
      <c r="A1881" s="1">
        <f>+'Reuters data'!B1882</f>
        <v>42423</v>
      </c>
      <c r="B1881" s="3">
        <f t="shared" si="29"/>
        <v>2</v>
      </c>
      <c r="C1881">
        <f>+'Reuters data'!C1882</f>
        <v>46.37</v>
      </c>
      <c r="D1881">
        <f>+VLOOKUP(A1881,'Reuters data'!$E$3:$F$1048576,2,TRUE)/VLOOKUP(Train_Data!A1881,'Reuters data'!$M$3:$N$1048576,2)</f>
        <v>30.198783697921399</v>
      </c>
      <c r="E1881">
        <f>+VLOOKUP(A1881,'Reuters data'!$E$3:$G$1048576,3,TRUE)</f>
        <v>40.773027522935791</v>
      </c>
      <c r="F1881" s="2">
        <f>+VLOOKUP(A1881,'Reuters data'!$Q$4:$R$1048576,2,TRUE)</f>
        <v>46</v>
      </c>
      <c r="G1881">
        <f>+VLOOKUP(A1881,'Reuters data'!$U$4:$V$1048576,2,TRUE)</f>
        <v>4.8899999999999997</v>
      </c>
      <c r="H1881">
        <f>+VLOOKUP(A1881,'Reuters data'!$Y$4:$Z$1048576,2,TRUE)</f>
        <v>12.7</v>
      </c>
    </row>
    <row r="1882" spans="1:8" x14ac:dyDescent="0.3">
      <c r="A1882" s="1">
        <f>+'Reuters data'!B1883</f>
        <v>42424</v>
      </c>
      <c r="B1882" s="3">
        <f t="shared" si="29"/>
        <v>2</v>
      </c>
      <c r="C1882">
        <f>+'Reuters data'!C1883</f>
        <v>45.99</v>
      </c>
      <c r="D1882">
        <f>+VLOOKUP(A1882,'Reuters data'!$E$3:$F$1048576,2,TRUE)/VLOOKUP(Train_Data!A1882,'Reuters data'!$M$3:$N$1048576,2)</f>
        <v>31.250567614203977</v>
      </c>
      <c r="E1882">
        <f>+VLOOKUP(A1882,'Reuters data'!$E$3:$G$1048576,3,TRUE)</f>
        <v>40.638440366972489</v>
      </c>
      <c r="F1882" s="2">
        <f>+VLOOKUP(A1882,'Reuters data'!$Q$4:$R$1048576,2,TRUE)</f>
        <v>45.6</v>
      </c>
      <c r="G1882">
        <f>+VLOOKUP(A1882,'Reuters data'!$U$4:$V$1048576,2,TRUE)</f>
        <v>4.8499999999999996</v>
      </c>
      <c r="H1882">
        <f>+VLOOKUP(A1882,'Reuters data'!$Y$4:$Z$1048576,2,TRUE)</f>
        <v>12.48</v>
      </c>
    </row>
    <row r="1883" spans="1:8" x14ac:dyDescent="0.3">
      <c r="A1883" s="1">
        <f>+'Reuters data'!B1884</f>
        <v>42425</v>
      </c>
      <c r="B1883" s="3">
        <f t="shared" si="29"/>
        <v>2</v>
      </c>
      <c r="C1883">
        <f>+'Reuters data'!C1884</f>
        <v>45.55</v>
      </c>
      <c r="D1883">
        <f>+VLOOKUP(A1883,'Reuters data'!$E$3:$F$1048576,2,TRUE)/VLOOKUP(Train_Data!A1883,'Reuters data'!$M$3:$N$1048576,2)</f>
        <v>32.020687777878592</v>
      </c>
      <c r="E1883">
        <f>+VLOOKUP(A1883,'Reuters data'!$E$3:$G$1048576,3,TRUE)</f>
        <v>40.524128440366979</v>
      </c>
      <c r="F1883" s="2">
        <f>+VLOOKUP(A1883,'Reuters data'!$Q$4:$R$1048576,2,TRUE)</f>
        <v>45</v>
      </c>
      <c r="G1883">
        <f>+VLOOKUP(A1883,'Reuters data'!$U$4:$V$1048576,2,TRUE)</f>
        <v>5.0599999999999996</v>
      </c>
      <c r="H1883">
        <f>+VLOOKUP(A1883,'Reuters data'!$Y$4:$Z$1048576,2,TRUE)</f>
        <v>12.27</v>
      </c>
    </row>
    <row r="1884" spans="1:8" x14ac:dyDescent="0.3">
      <c r="A1884" s="1">
        <f>+'Reuters data'!B1885</f>
        <v>42426</v>
      </c>
      <c r="B1884" s="3">
        <f t="shared" si="29"/>
        <v>2</v>
      </c>
      <c r="C1884">
        <f>+'Reuters data'!C1885</f>
        <v>45.1</v>
      </c>
      <c r="D1884">
        <f>+VLOOKUP(A1884,'Reuters data'!$E$3:$F$1048576,2,TRUE)/VLOOKUP(Train_Data!A1884,'Reuters data'!$M$3:$N$1048576,2)</f>
        <v>32.110511389625835</v>
      </c>
      <c r="E1884">
        <f>+VLOOKUP(A1884,'Reuters data'!$E$3:$G$1048576,3,TRUE)</f>
        <v>40.40422018348626</v>
      </c>
      <c r="F1884" s="2">
        <f>+VLOOKUP(A1884,'Reuters data'!$Q$4:$R$1048576,2,TRUE)</f>
        <v>44.75</v>
      </c>
      <c r="G1884">
        <f>+VLOOKUP(A1884,'Reuters data'!$U$4:$V$1048576,2,TRUE)</f>
        <v>4.9800000000000004</v>
      </c>
      <c r="H1884">
        <f>+VLOOKUP(A1884,'Reuters data'!$Y$4:$Z$1048576,2,TRUE)</f>
        <v>12.25</v>
      </c>
    </row>
    <row r="1885" spans="1:8" x14ac:dyDescent="0.3">
      <c r="A1885" s="1">
        <f>+'Reuters data'!B1886</f>
        <v>42427</v>
      </c>
      <c r="B1885" s="3">
        <f t="shared" si="29"/>
        <v>2</v>
      </c>
      <c r="C1885">
        <f>+'Reuters data'!C1886</f>
        <v>44.77</v>
      </c>
      <c r="D1885">
        <f>+VLOOKUP(A1885,'Reuters data'!$E$3:$F$1048576,2,TRUE)/VLOOKUP(Train_Data!A1885,'Reuters data'!$M$3:$N$1048576,2)</f>
        <v>32.110511389625835</v>
      </c>
      <c r="E1885">
        <f>+VLOOKUP(A1885,'Reuters data'!$E$3:$G$1048576,3,TRUE)</f>
        <v>40.40422018348626</v>
      </c>
      <c r="F1885" s="2">
        <f>+VLOOKUP(A1885,'Reuters data'!$Q$4:$R$1048576,2,TRUE)</f>
        <v>44.75</v>
      </c>
      <c r="G1885">
        <f>+VLOOKUP(A1885,'Reuters data'!$U$4:$V$1048576,2,TRUE)</f>
        <v>4.9800000000000004</v>
      </c>
      <c r="H1885">
        <f>+VLOOKUP(A1885,'Reuters data'!$Y$4:$Z$1048576,2,TRUE)</f>
        <v>12.25</v>
      </c>
    </row>
    <row r="1886" spans="1:8" x14ac:dyDescent="0.3">
      <c r="A1886" s="1">
        <f>+'Reuters data'!B1887</f>
        <v>42428</v>
      </c>
      <c r="B1886" s="3">
        <f t="shared" si="29"/>
        <v>2</v>
      </c>
      <c r="C1886">
        <f>+'Reuters data'!C1887</f>
        <v>44.47</v>
      </c>
      <c r="D1886">
        <f>+VLOOKUP(A1886,'Reuters data'!$E$3:$F$1048576,2,TRUE)/VLOOKUP(Train_Data!A1886,'Reuters data'!$M$3:$N$1048576,2)</f>
        <v>32.110511389625835</v>
      </c>
      <c r="E1886">
        <f>+VLOOKUP(A1886,'Reuters data'!$E$3:$G$1048576,3,TRUE)</f>
        <v>40.40422018348626</v>
      </c>
      <c r="F1886" s="2">
        <f>+VLOOKUP(A1886,'Reuters data'!$Q$4:$R$1048576,2,TRUE)</f>
        <v>44.75</v>
      </c>
      <c r="G1886">
        <f>+VLOOKUP(A1886,'Reuters data'!$U$4:$V$1048576,2,TRUE)</f>
        <v>4.9800000000000004</v>
      </c>
      <c r="H1886">
        <f>+VLOOKUP(A1886,'Reuters data'!$Y$4:$Z$1048576,2,TRUE)</f>
        <v>12.25</v>
      </c>
    </row>
    <row r="1887" spans="1:8" x14ac:dyDescent="0.3">
      <c r="A1887" s="1">
        <f>+'Reuters data'!B1888</f>
        <v>42429</v>
      </c>
      <c r="B1887" s="3">
        <f t="shared" si="29"/>
        <v>2</v>
      </c>
      <c r="C1887">
        <f>+'Reuters data'!C1888</f>
        <v>44.04</v>
      </c>
      <c r="D1887">
        <f>+VLOOKUP(A1887,'Reuters data'!$E$3:$F$1048576,2,TRUE)/VLOOKUP(Train_Data!A1887,'Reuters data'!$M$3:$N$1048576,2)</f>
        <v>33.088032379725874</v>
      </c>
      <c r="E1887">
        <f>+VLOOKUP(A1887,'Reuters data'!$E$3:$G$1048576,3,TRUE)</f>
        <v>40.288348623853224</v>
      </c>
      <c r="F1887" s="2">
        <f>+VLOOKUP(A1887,'Reuters data'!$Q$4:$R$1048576,2,TRUE)</f>
        <v>44.2</v>
      </c>
      <c r="G1887">
        <f>+VLOOKUP(A1887,'Reuters data'!$U$4:$V$1048576,2,TRUE)</f>
        <v>4.99</v>
      </c>
      <c r="H1887">
        <f>+VLOOKUP(A1887,'Reuters data'!$Y$4:$Z$1048576,2,TRUE)</f>
        <v>12.75</v>
      </c>
    </row>
    <row r="1888" spans="1:8" x14ac:dyDescent="0.3">
      <c r="A1888" s="1">
        <f>+'Reuters data'!B1889</f>
        <v>42430</v>
      </c>
      <c r="B1888" s="3">
        <f t="shared" si="29"/>
        <v>3</v>
      </c>
      <c r="C1888">
        <f>+'Reuters data'!C1889</f>
        <v>43.49</v>
      </c>
      <c r="D1888">
        <f>+VLOOKUP(A1888,'Reuters data'!$E$3:$F$1048576,2,TRUE)/VLOOKUP(Train_Data!A1888,'Reuters data'!$M$3:$N$1048576,2)</f>
        <v>33.882547864506627</v>
      </c>
      <c r="E1888">
        <f>+VLOOKUP(A1888,'Reuters data'!$E$3:$G$1048576,3,TRUE)</f>
        <v>40.191743119266071</v>
      </c>
      <c r="F1888" s="2">
        <f>+VLOOKUP(A1888,'Reuters data'!$Q$4:$R$1048576,2,TRUE)</f>
        <v>43.9</v>
      </c>
      <c r="G1888">
        <f>+VLOOKUP(A1888,'Reuters data'!$U$4:$V$1048576,2,TRUE)</f>
        <v>4.99</v>
      </c>
      <c r="H1888">
        <f>+VLOOKUP(A1888,'Reuters data'!$Y$4:$Z$1048576,2,TRUE)</f>
        <v>12.55</v>
      </c>
    </row>
    <row r="1889" spans="1:8" x14ac:dyDescent="0.3">
      <c r="A1889" s="1">
        <f>+'Reuters data'!B1890</f>
        <v>42431</v>
      </c>
      <c r="B1889" s="3">
        <f t="shared" si="29"/>
        <v>3</v>
      </c>
      <c r="C1889">
        <f>+'Reuters data'!C1890</f>
        <v>43.13</v>
      </c>
      <c r="D1889">
        <f>+VLOOKUP(A1889,'Reuters data'!$E$3:$F$1048576,2,TRUE)/VLOOKUP(Train_Data!A1889,'Reuters data'!$M$3:$N$1048576,2)</f>
        <v>33.98674765323026</v>
      </c>
      <c r="E1889">
        <f>+VLOOKUP(A1889,'Reuters data'!$E$3:$G$1048576,3,TRUE)</f>
        <v>40.088073394495432</v>
      </c>
      <c r="F1889" s="2">
        <f>+VLOOKUP(A1889,'Reuters data'!$Q$4:$R$1048576,2,TRUE)</f>
        <v>43.75</v>
      </c>
      <c r="G1889">
        <f>+VLOOKUP(A1889,'Reuters data'!$U$4:$V$1048576,2,TRUE)</f>
        <v>4.95</v>
      </c>
      <c r="H1889">
        <f>+VLOOKUP(A1889,'Reuters data'!$Y$4:$Z$1048576,2,TRUE)</f>
        <v>12.6</v>
      </c>
    </row>
    <row r="1890" spans="1:8" x14ac:dyDescent="0.3">
      <c r="A1890" s="1">
        <f>+'Reuters data'!B1891</f>
        <v>42432</v>
      </c>
      <c r="B1890" s="3">
        <f t="shared" si="29"/>
        <v>3</v>
      </c>
      <c r="C1890">
        <f>+'Reuters data'!C1891</f>
        <v>42.7</v>
      </c>
      <c r="D1890">
        <f>+VLOOKUP(A1890,'Reuters data'!$E$3:$F$1048576,2,TRUE)/VLOOKUP(Train_Data!A1890,'Reuters data'!$M$3:$N$1048576,2)</f>
        <v>33.838429940666366</v>
      </c>
      <c r="E1890">
        <f>+VLOOKUP(A1890,'Reuters data'!$E$3:$G$1048576,3,TRUE)</f>
        <v>39.984403669724792</v>
      </c>
      <c r="F1890" s="2">
        <f>+VLOOKUP(A1890,'Reuters data'!$Q$4:$R$1048576,2,TRUE)</f>
        <v>44.33</v>
      </c>
      <c r="G1890">
        <f>+VLOOKUP(A1890,'Reuters data'!$U$4:$V$1048576,2,TRUE)</f>
        <v>4.88</v>
      </c>
      <c r="H1890">
        <f>+VLOOKUP(A1890,'Reuters data'!$Y$4:$Z$1048576,2,TRUE)</f>
        <v>12.5</v>
      </c>
    </row>
    <row r="1891" spans="1:8" x14ac:dyDescent="0.3">
      <c r="A1891" s="1">
        <f>+'Reuters data'!B1892</f>
        <v>42433</v>
      </c>
      <c r="B1891" s="3">
        <f t="shared" si="29"/>
        <v>3</v>
      </c>
      <c r="C1891">
        <f>+'Reuters data'!C1892</f>
        <v>42.27</v>
      </c>
      <c r="D1891">
        <f>+VLOOKUP(A1891,'Reuters data'!$E$3:$F$1048576,2,TRUE)/VLOOKUP(Train_Data!A1891,'Reuters data'!$M$3:$N$1048576,2)</f>
        <v>35.196800290882642</v>
      </c>
      <c r="E1891">
        <f>+VLOOKUP(A1891,'Reuters data'!$E$3:$G$1048576,3,TRUE)</f>
        <v>39.902110091743147</v>
      </c>
      <c r="F1891" s="2">
        <f>+VLOOKUP(A1891,'Reuters data'!$Q$4:$R$1048576,2,TRUE)</f>
        <v>45.5</v>
      </c>
      <c r="G1891">
        <f>+VLOOKUP(A1891,'Reuters data'!$U$4:$V$1048576,2,TRUE)</f>
        <v>4.92</v>
      </c>
      <c r="H1891">
        <f>+VLOOKUP(A1891,'Reuters data'!$Y$4:$Z$1048576,2,TRUE)</f>
        <v>12.28</v>
      </c>
    </row>
    <row r="1892" spans="1:8" x14ac:dyDescent="0.3">
      <c r="A1892" s="1">
        <f>+'Reuters data'!B1893</f>
        <v>42434</v>
      </c>
      <c r="B1892" s="3">
        <f t="shared" si="29"/>
        <v>3</v>
      </c>
      <c r="C1892">
        <f>+'Reuters data'!C1893</f>
        <v>41.93</v>
      </c>
      <c r="D1892">
        <f>+VLOOKUP(A1892,'Reuters data'!$E$3:$F$1048576,2,TRUE)/VLOOKUP(Train_Data!A1892,'Reuters data'!$M$3:$N$1048576,2)</f>
        <v>35.196800290882642</v>
      </c>
      <c r="E1892">
        <f>+VLOOKUP(A1892,'Reuters data'!$E$3:$G$1048576,3,TRUE)</f>
        <v>39.902110091743147</v>
      </c>
      <c r="F1892" s="2">
        <f>+VLOOKUP(A1892,'Reuters data'!$Q$4:$R$1048576,2,TRUE)</f>
        <v>45.5</v>
      </c>
      <c r="G1892">
        <f>+VLOOKUP(A1892,'Reuters data'!$U$4:$V$1048576,2,TRUE)</f>
        <v>4.92</v>
      </c>
      <c r="H1892">
        <f>+VLOOKUP(A1892,'Reuters data'!$Y$4:$Z$1048576,2,TRUE)</f>
        <v>12.28</v>
      </c>
    </row>
    <row r="1893" spans="1:8" x14ac:dyDescent="0.3">
      <c r="A1893" s="1">
        <f>+'Reuters data'!B1894</f>
        <v>42435</v>
      </c>
      <c r="B1893" s="3">
        <f t="shared" si="29"/>
        <v>3</v>
      </c>
      <c r="C1893">
        <f>+'Reuters data'!C1894</f>
        <v>41.61</v>
      </c>
      <c r="D1893">
        <f>+VLOOKUP(A1893,'Reuters data'!$E$3:$F$1048576,2,TRUE)/VLOOKUP(Train_Data!A1893,'Reuters data'!$M$3:$N$1048576,2)</f>
        <v>35.196800290882642</v>
      </c>
      <c r="E1893">
        <f>+VLOOKUP(A1893,'Reuters data'!$E$3:$G$1048576,3,TRUE)</f>
        <v>39.902110091743147</v>
      </c>
      <c r="F1893" s="2">
        <f>+VLOOKUP(A1893,'Reuters data'!$Q$4:$R$1048576,2,TRUE)</f>
        <v>45.5</v>
      </c>
      <c r="G1893">
        <f>+VLOOKUP(A1893,'Reuters data'!$U$4:$V$1048576,2,TRUE)</f>
        <v>4.92</v>
      </c>
      <c r="H1893">
        <f>+VLOOKUP(A1893,'Reuters data'!$Y$4:$Z$1048576,2,TRUE)</f>
        <v>12.28</v>
      </c>
    </row>
    <row r="1894" spans="1:8" x14ac:dyDescent="0.3">
      <c r="A1894" s="1">
        <f>+'Reuters data'!B1895</f>
        <v>42436</v>
      </c>
      <c r="B1894" s="3">
        <f t="shared" si="29"/>
        <v>3</v>
      </c>
      <c r="C1894">
        <f>+'Reuters data'!C1895</f>
        <v>41.14</v>
      </c>
      <c r="D1894">
        <f>+VLOOKUP(A1894,'Reuters data'!$E$3:$F$1048576,2,TRUE)/VLOOKUP(Train_Data!A1894,'Reuters data'!$M$3:$N$1048576,2)</f>
        <v>37.086814384308035</v>
      </c>
      <c r="E1894">
        <f>+VLOOKUP(A1894,'Reuters data'!$E$3:$G$1048576,3,TRUE)</f>
        <v>39.835229357798184</v>
      </c>
      <c r="F1894" s="2">
        <f>+VLOOKUP(A1894,'Reuters data'!$Q$4:$R$1048576,2,TRUE)</f>
        <v>46.7</v>
      </c>
      <c r="G1894">
        <f>+VLOOKUP(A1894,'Reuters data'!$U$4:$V$1048576,2,TRUE)</f>
        <v>5.09</v>
      </c>
      <c r="H1894">
        <f>+VLOOKUP(A1894,'Reuters data'!$Y$4:$Z$1048576,2,TRUE)</f>
        <v>12.48</v>
      </c>
    </row>
    <row r="1895" spans="1:8" x14ac:dyDescent="0.3">
      <c r="A1895" s="1">
        <f>+'Reuters data'!B1896</f>
        <v>42437</v>
      </c>
      <c r="B1895" s="3">
        <f t="shared" si="29"/>
        <v>3</v>
      </c>
      <c r="C1895">
        <f>+'Reuters data'!C1896</f>
        <v>40.69</v>
      </c>
      <c r="D1895">
        <f>+VLOOKUP(A1895,'Reuters data'!$E$3:$F$1048576,2,TRUE)/VLOOKUP(Train_Data!A1895,'Reuters data'!$M$3:$N$1048576,2)</f>
        <v>36.015986919792894</v>
      </c>
      <c r="E1895">
        <f>+VLOOKUP(A1895,'Reuters data'!$E$3:$G$1048576,3,TRUE)</f>
        <v>39.74715596330276</v>
      </c>
      <c r="F1895" s="2">
        <f>+VLOOKUP(A1895,'Reuters data'!$Q$4:$R$1048576,2,TRUE)</f>
        <v>45.95</v>
      </c>
      <c r="G1895">
        <f>+VLOOKUP(A1895,'Reuters data'!$U$4:$V$1048576,2,TRUE)</f>
        <v>5.01</v>
      </c>
      <c r="H1895">
        <f>+VLOOKUP(A1895,'Reuters data'!$Y$4:$Z$1048576,2,TRUE)</f>
        <v>12.35</v>
      </c>
    </row>
    <row r="1896" spans="1:8" x14ac:dyDescent="0.3">
      <c r="A1896" s="1">
        <f>+'Reuters data'!B1897</f>
        <v>42438</v>
      </c>
      <c r="B1896" s="3">
        <f t="shared" si="29"/>
        <v>3</v>
      </c>
      <c r="C1896">
        <f>+'Reuters data'!C1897</f>
        <v>40.25</v>
      </c>
      <c r="D1896">
        <f>+VLOOKUP(A1896,'Reuters data'!$E$3:$F$1048576,2,TRUE)/VLOOKUP(Train_Data!A1896,'Reuters data'!$M$3:$N$1048576,2)</f>
        <v>37.346549058834228</v>
      </c>
      <c r="E1896">
        <f>+VLOOKUP(A1896,'Reuters data'!$E$3:$G$1048576,3,TRUE)</f>
        <v>39.647614678899075</v>
      </c>
      <c r="F1896" s="2">
        <f>+VLOOKUP(A1896,'Reuters data'!$Q$4:$R$1048576,2,TRUE)</f>
        <v>45.7</v>
      </c>
      <c r="G1896">
        <f>+VLOOKUP(A1896,'Reuters data'!$U$4:$V$1048576,2,TRUE)</f>
        <v>5.07</v>
      </c>
      <c r="H1896">
        <f>+VLOOKUP(A1896,'Reuters data'!$Y$4:$Z$1048576,2,TRUE)</f>
        <v>12.3</v>
      </c>
    </row>
    <row r="1897" spans="1:8" x14ac:dyDescent="0.3">
      <c r="A1897" s="1">
        <f>+'Reuters data'!B1898</f>
        <v>42439</v>
      </c>
      <c r="B1897" s="3">
        <f t="shared" si="29"/>
        <v>3</v>
      </c>
      <c r="C1897">
        <f>+'Reuters data'!C1898</f>
        <v>39.840000000000003</v>
      </c>
      <c r="D1897">
        <f>+VLOOKUP(A1897,'Reuters data'!$E$3:$F$1048576,2,TRUE)/VLOOKUP(Train_Data!A1897,'Reuters data'!$M$3:$N$1048576,2)</f>
        <v>35.835719398711525</v>
      </c>
      <c r="E1897">
        <f>+VLOOKUP(A1897,'Reuters data'!$E$3:$G$1048576,3,TRUE)</f>
        <v>39.544128440366968</v>
      </c>
      <c r="F1897" s="2">
        <f>+VLOOKUP(A1897,'Reuters data'!$Q$4:$R$1048576,2,TRUE)</f>
        <v>45.95</v>
      </c>
      <c r="G1897">
        <f>+VLOOKUP(A1897,'Reuters data'!$U$4:$V$1048576,2,TRUE)</f>
        <v>4.9000000000000004</v>
      </c>
      <c r="H1897">
        <f>+VLOOKUP(A1897,'Reuters data'!$Y$4:$Z$1048576,2,TRUE)</f>
        <v>12.13</v>
      </c>
    </row>
    <row r="1898" spans="1:8" x14ac:dyDescent="0.3">
      <c r="A1898" s="1">
        <f>+'Reuters data'!B1899</f>
        <v>42440</v>
      </c>
      <c r="B1898" s="3">
        <f t="shared" si="29"/>
        <v>3</v>
      </c>
      <c r="C1898">
        <f>+'Reuters data'!C1899</f>
        <v>39.450000000000003</v>
      </c>
      <c r="D1898">
        <f>+VLOOKUP(A1898,'Reuters data'!$E$3:$F$1048576,2,TRUE)/VLOOKUP(Train_Data!A1898,'Reuters data'!$M$3:$N$1048576,2)</f>
        <v>36.224215246636774</v>
      </c>
      <c r="E1898">
        <f>+VLOOKUP(A1898,'Reuters data'!$E$3:$G$1048576,3,TRUE)</f>
        <v>39.427981651376136</v>
      </c>
      <c r="F1898" s="2">
        <f>+VLOOKUP(A1898,'Reuters data'!$Q$4:$R$1048576,2,TRUE)</f>
        <v>46</v>
      </c>
      <c r="G1898">
        <f>+VLOOKUP(A1898,'Reuters data'!$U$4:$V$1048576,2,TRUE)</f>
        <v>4.9800000000000004</v>
      </c>
      <c r="H1898">
        <f>+VLOOKUP(A1898,'Reuters data'!$Y$4:$Z$1048576,2,TRUE)</f>
        <v>12.4</v>
      </c>
    </row>
    <row r="1899" spans="1:8" x14ac:dyDescent="0.3">
      <c r="A1899" s="1">
        <f>+'Reuters data'!B1900</f>
        <v>42441</v>
      </c>
      <c r="B1899" s="3">
        <f t="shared" si="29"/>
        <v>3</v>
      </c>
      <c r="C1899">
        <f>+'Reuters data'!C1900</f>
        <v>39.21</v>
      </c>
      <c r="D1899">
        <f>+VLOOKUP(A1899,'Reuters data'!$E$3:$F$1048576,2,TRUE)/VLOOKUP(Train_Data!A1899,'Reuters data'!$M$3:$N$1048576,2)</f>
        <v>36.224215246636774</v>
      </c>
      <c r="E1899">
        <f>+VLOOKUP(A1899,'Reuters data'!$E$3:$G$1048576,3,TRUE)</f>
        <v>39.427981651376136</v>
      </c>
      <c r="F1899" s="2">
        <f>+VLOOKUP(A1899,'Reuters data'!$Q$4:$R$1048576,2,TRUE)</f>
        <v>46</v>
      </c>
      <c r="G1899">
        <f>+VLOOKUP(A1899,'Reuters data'!$U$4:$V$1048576,2,TRUE)</f>
        <v>4.9800000000000004</v>
      </c>
      <c r="H1899">
        <f>+VLOOKUP(A1899,'Reuters data'!$Y$4:$Z$1048576,2,TRUE)</f>
        <v>12.4</v>
      </c>
    </row>
    <row r="1900" spans="1:8" x14ac:dyDescent="0.3">
      <c r="A1900" s="1">
        <f>+'Reuters data'!B1901</f>
        <v>42442</v>
      </c>
      <c r="B1900" s="3">
        <f t="shared" si="29"/>
        <v>3</v>
      </c>
      <c r="C1900">
        <f>+'Reuters data'!C1901</f>
        <v>38.97</v>
      </c>
      <c r="D1900">
        <f>+VLOOKUP(A1900,'Reuters data'!$E$3:$F$1048576,2,TRUE)/VLOOKUP(Train_Data!A1900,'Reuters data'!$M$3:$N$1048576,2)</f>
        <v>36.224215246636774</v>
      </c>
      <c r="E1900">
        <f>+VLOOKUP(A1900,'Reuters data'!$E$3:$G$1048576,3,TRUE)</f>
        <v>39.427981651376136</v>
      </c>
      <c r="F1900" s="2">
        <f>+VLOOKUP(A1900,'Reuters data'!$Q$4:$R$1048576,2,TRUE)</f>
        <v>46</v>
      </c>
      <c r="G1900">
        <f>+VLOOKUP(A1900,'Reuters data'!$U$4:$V$1048576,2,TRUE)</f>
        <v>4.9800000000000004</v>
      </c>
      <c r="H1900">
        <f>+VLOOKUP(A1900,'Reuters data'!$Y$4:$Z$1048576,2,TRUE)</f>
        <v>12.4</v>
      </c>
    </row>
    <row r="1901" spans="1:8" x14ac:dyDescent="0.3">
      <c r="A1901" s="1">
        <f>+'Reuters data'!B1902</f>
        <v>42443</v>
      </c>
      <c r="B1901" s="3">
        <f t="shared" si="29"/>
        <v>3</v>
      </c>
      <c r="C1901">
        <f>+'Reuters data'!C1902</f>
        <v>38.630000000000003</v>
      </c>
      <c r="D1901">
        <f>+VLOOKUP(A1901,'Reuters data'!$E$3:$F$1048576,2,TRUE)/VLOOKUP(Train_Data!A1901,'Reuters data'!$M$3:$N$1048576,2)</f>
        <v>35.599783861671469</v>
      </c>
      <c r="E1901">
        <f>+VLOOKUP(A1901,'Reuters data'!$E$3:$G$1048576,3,TRUE)</f>
        <v>39.307614678899078</v>
      </c>
      <c r="F1901" s="2">
        <f>+VLOOKUP(A1901,'Reuters data'!$Q$4:$R$1048576,2,TRUE)</f>
        <v>45.28</v>
      </c>
      <c r="G1901">
        <f>+VLOOKUP(A1901,'Reuters data'!$U$4:$V$1048576,2,TRUE)</f>
        <v>4.8499999999999996</v>
      </c>
      <c r="H1901">
        <f>+VLOOKUP(A1901,'Reuters data'!$Y$4:$Z$1048576,2,TRUE)</f>
        <v>12.33</v>
      </c>
    </row>
    <row r="1902" spans="1:8" x14ac:dyDescent="0.3">
      <c r="A1902" s="1">
        <f>+'Reuters data'!B1903</f>
        <v>42444</v>
      </c>
      <c r="B1902" s="3">
        <f t="shared" si="29"/>
        <v>3</v>
      </c>
      <c r="C1902">
        <f>+'Reuters data'!C1903</f>
        <v>38.24</v>
      </c>
      <c r="D1902">
        <f>+VLOOKUP(A1902,'Reuters data'!$E$3:$F$1048576,2,TRUE)/VLOOKUP(Train_Data!A1902,'Reuters data'!$M$3:$N$1048576,2)</f>
        <v>34.875765214259992</v>
      </c>
      <c r="E1902">
        <f>+VLOOKUP(A1902,'Reuters data'!$E$3:$G$1048576,3,TRUE)</f>
        <v>39.205596330275228</v>
      </c>
      <c r="F1902" s="2">
        <f>+VLOOKUP(A1902,'Reuters data'!$Q$4:$R$1048576,2,TRUE)</f>
        <v>44</v>
      </c>
      <c r="G1902">
        <f>+VLOOKUP(A1902,'Reuters data'!$U$4:$V$1048576,2,TRUE)</f>
        <v>4.8499999999999996</v>
      </c>
      <c r="H1902">
        <f>+VLOOKUP(A1902,'Reuters data'!$Y$4:$Z$1048576,2,TRUE)</f>
        <v>12.25</v>
      </c>
    </row>
    <row r="1903" spans="1:8" x14ac:dyDescent="0.3">
      <c r="A1903" s="1">
        <f>+'Reuters data'!B1904</f>
        <v>42445</v>
      </c>
      <c r="B1903" s="3">
        <f t="shared" si="29"/>
        <v>3</v>
      </c>
      <c r="C1903">
        <f>+'Reuters data'!C1904</f>
        <v>37.840000000000003</v>
      </c>
      <c r="D1903">
        <f>+VLOOKUP(A1903,'Reuters data'!$E$3:$F$1048576,2,TRUE)/VLOOKUP(Train_Data!A1903,'Reuters data'!$M$3:$N$1048576,2)</f>
        <v>35.938335412582425</v>
      </c>
      <c r="E1903">
        <f>+VLOOKUP(A1903,'Reuters data'!$E$3:$G$1048576,3,TRUE)</f>
        <v>39.123853211009177</v>
      </c>
      <c r="F1903" s="2">
        <f>+VLOOKUP(A1903,'Reuters data'!$Q$4:$R$1048576,2,TRUE)</f>
        <v>45</v>
      </c>
      <c r="G1903">
        <f>+VLOOKUP(A1903,'Reuters data'!$U$4:$V$1048576,2,TRUE)</f>
        <v>4.95</v>
      </c>
      <c r="H1903">
        <f>+VLOOKUP(A1903,'Reuters data'!$Y$4:$Z$1048576,2,TRUE)</f>
        <v>12.4</v>
      </c>
    </row>
    <row r="1904" spans="1:8" x14ac:dyDescent="0.3">
      <c r="A1904" s="1">
        <f>+'Reuters data'!B1905</f>
        <v>42446</v>
      </c>
      <c r="B1904" s="3">
        <f t="shared" si="29"/>
        <v>3</v>
      </c>
      <c r="C1904">
        <f>+'Reuters data'!C1905</f>
        <v>37.49</v>
      </c>
      <c r="D1904">
        <f>+VLOOKUP(A1904,'Reuters data'!$E$3:$F$1048576,2,TRUE)/VLOOKUP(Train_Data!A1904,'Reuters data'!$M$3:$N$1048576,2)</f>
        <v>36.705840770522222</v>
      </c>
      <c r="E1904">
        <f>+VLOOKUP(A1904,'Reuters data'!$E$3:$G$1048576,3,TRUE)</f>
        <v>39.05403669724771</v>
      </c>
      <c r="F1904" s="2">
        <f>+VLOOKUP(A1904,'Reuters data'!$Q$4:$R$1048576,2,TRUE)</f>
        <v>46.5</v>
      </c>
      <c r="G1904">
        <f>+VLOOKUP(A1904,'Reuters data'!$U$4:$V$1048576,2,TRUE)</f>
        <v>4.99</v>
      </c>
      <c r="H1904">
        <f>+VLOOKUP(A1904,'Reuters data'!$Y$4:$Z$1048576,2,TRUE)</f>
        <v>12.38</v>
      </c>
    </row>
    <row r="1905" spans="1:8" x14ac:dyDescent="0.3">
      <c r="A1905" s="1">
        <f>+'Reuters data'!B1906</f>
        <v>42447</v>
      </c>
      <c r="B1905" s="3">
        <f t="shared" si="29"/>
        <v>3</v>
      </c>
      <c r="C1905">
        <f>+'Reuters data'!C1906</f>
        <v>37.200000000000003</v>
      </c>
      <c r="D1905">
        <f>+VLOOKUP(A1905,'Reuters data'!$E$3:$F$1048576,2,TRUE)/VLOOKUP(Train_Data!A1905,'Reuters data'!$M$3:$N$1048576,2)</f>
        <v>36.566965474394252</v>
      </c>
      <c r="E1905">
        <f>+VLOOKUP(A1905,'Reuters data'!$E$3:$G$1048576,3,TRUE)</f>
        <v>38.985137614678905</v>
      </c>
      <c r="F1905" s="2">
        <f>+VLOOKUP(A1905,'Reuters data'!$Q$4:$R$1048576,2,TRUE)</f>
        <v>46.75</v>
      </c>
      <c r="G1905">
        <f>+VLOOKUP(A1905,'Reuters data'!$U$4:$V$1048576,2,TRUE)</f>
        <v>4.93</v>
      </c>
      <c r="H1905">
        <f>+VLOOKUP(A1905,'Reuters data'!$Y$4:$Z$1048576,2,TRUE)</f>
        <v>12.28</v>
      </c>
    </row>
    <row r="1906" spans="1:8" x14ac:dyDescent="0.3">
      <c r="A1906" s="1">
        <f>+'Reuters data'!B1907</f>
        <v>42448</v>
      </c>
      <c r="B1906" s="3">
        <f t="shared" si="29"/>
        <v>3</v>
      </c>
      <c r="C1906">
        <f>+'Reuters data'!C1907</f>
        <v>37.03</v>
      </c>
      <c r="D1906">
        <f>+VLOOKUP(A1906,'Reuters data'!$E$3:$F$1048576,2,TRUE)/VLOOKUP(Train_Data!A1906,'Reuters data'!$M$3:$N$1048576,2)</f>
        <v>36.566965474394252</v>
      </c>
      <c r="E1906">
        <f>+VLOOKUP(A1906,'Reuters data'!$E$3:$G$1048576,3,TRUE)</f>
        <v>38.985137614678905</v>
      </c>
      <c r="F1906" s="2">
        <f>+VLOOKUP(A1906,'Reuters data'!$Q$4:$R$1048576,2,TRUE)</f>
        <v>46.75</v>
      </c>
      <c r="G1906">
        <f>+VLOOKUP(A1906,'Reuters data'!$U$4:$V$1048576,2,TRUE)</f>
        <v>4.93</v>
      </c>
      <c r="H1906">
        <f>+VLOOKUP(A1906,'Reuters data'!$Y$4:$Z$1048576,2,TRUE)</f>
        <v>12.28</v>
      </c>
    </row>
    <row r="1907" spans="1:8" x14ac:dyDescent="0.3">
      <c r="A1907" s="1">
        <f>+'Reuters data'!B1908</f>
        <v>42449</v>
      </c>
      <c r="B1907" s="3">
        <f t="shared" si="29"/>
        <v>3</v>
      </c>
      <c r="C1907">
        <f>+'Reuters data'!C1908</f>
        <v>36.880000000000003</v>
      </c>
      <c r="D1907">
        <f>+VLOOKUP(A1907,'Reuters data'!$E$3:$F$1048576,2,TRUE)/VLOOKUP(Train_Data!A1907,'Reuters data'!$M$3:$N$1048576,2)</f>
        <v>36.566965474394252</v>
      </c>
      <c r="E1907">
        <f>+VLOOKUP(A1907,'Reuters data'!$E$3:$G$1048576,3,TRUE)</f>
        <v>38.985137614678905</v>
      </c>
      <c r="F1907" s="2">
        <f>+VLOOKUP(A1907,'Reuters data'!$Q$4:$R$1048576,2,TRUE)</f>
        <v>46.75</v>
      </c>
      <c r="G1907">
        <f>+VLOOKUP(A1907,'Reuters data'!$U$4:$V$1048576,2,TRUE)</f>
        <v>4.93</v>
      </c>
      <c r="H1907">
        <f>+VLOOKUP(A1907,'Reuters data'!$Y$4:$Z$1048576,2,TRUE)</f>
        <v>12.28</v>
      </c>
    </row>
    <row r="1908" spans="1:8" x14ac:dyDescent="0.3">
      <c r="A1908" s="1">
        <f>+'Reuters data'!B1909</f>
        <v>42450</v>
      </c>
      <c r="B1908" s="3">
        <f t="shared" si="29"/>
        <v>3</v>
      </c>
      <c r="C1908">
        <f>+'Reuters data'!C1909</f>
        <v>36.619999999999997</v>
      </c>
      <c r="D1908">
        <f>+VLOOKUP(A1908,'Reuters data'!$E$3:$F$1048576,2,TRUE)/VLOOKUP(Train_Data!A1908,'Reuters data'!$M$3:$N$1048576,2)</f>
        <v>36.960583681822229</v>
      </c>
      <c r="E1908">
        <f>+VLOOKUP(A1908,'Reuters data'!$E$3:$G$1048576,3,TRUE)</f>
        <v>38.903302752293584</v>
      </c>
      <c r="F1908" s="2">
        <f>+VLOOKUP(A1908,'Reuters data'!$Q$4:$R$1048576,2,TRUE)</f>
        <v>46.3</v>
      </c>
      <c r="G1908">
        <f>+VLOOKUP(A1908,'Reuters data'!$U$4:$V$1048576,2,TRUE)</f>
        <v>4.8600000000000003</v>
      </c>
      <c r="H1908">
        <f>+VLOOKUP(A1908,'Reuters data'!$Y$4:$Z$1048576,2,TRUE)</f>
        <v>12</v>
      </c>
    </row>
    <row r="1909" spans="1:8" x14ac:dyDescent="0.3">
      <c r="A1909" s="1">
        <f>+'Reuters data'!B1910</f>
        <v>42451</v>
      </c>
      <c r="B1909" s="3">
        <f t="shared" si="29"/>
        <v>3</v>
      </c>
      <c r="C1909">
        <f>+'Reuters data'!C1910</f>
        <v>36.39</v>
      </c>
      <c r="D1909">
        <f>+VLOOKUP(A1909,'Reuters data'!$E$3:$F$1048576,2,TRUE)/VLOOKUP(Train_Data!A1909,'Reuters data'!$M$3:$N$1048576,2)</f>
        <v>37.265917602996254</v>
      </c>
      <c r="E1909">
        <f>+VLOOKUP(A1909,'Reuters data'!$E$3:$G$1048576,3,TRUE)</f>
        <v>38.840733944954131</v>
      </c>
      <c r="F1909" s="2">
        <f>+VLOOKUP(A1909,'Reuters data'!$Q$4:$R$1048576,2,TRUE)</f>
        <v>45.25</v>
      </c>
      <c r="G1909">
        <f>+VLOOKUP(A1909,'Reuters data'!$U$4:$V$1048576,2,TRUE)</f>
        <v>4.8099999999999996</v>
      </c>
      <c r="H1909">
        <f>+VLOOKUP(A1909,'Reuters data'!$Y$4:$Z$1048576,2,TRUE)</f>
        <v>12.15</v>
      </c>
    </row>
    <row r="1910" spans="1:8" x14ac:dyDescent="0.3">
      <c r="A1910" s="1">
        <f>+'Reuters data'!B1911</f>
        <v>42452</v>
      </c>
      <c r="B1910" s="3">
        <f t="shared" si="29"/>
        <v>3</v>
      </c>
      <c r="C1910">
        <f>+'Reuters data'!C1911</f>
        <v>36.17</v>
      </c>
      <c r="D1910">
        <f>+VLOOKUP(A1910,'Reuters data'!$E$3:$F$1048576,2,TRUE)/VLOOKUP(Train_Data!A1910,'Reuters data'!$M$3:$N$1048576,2)</f>
        <v>36.188858088169539</v>
      </c>
      <c r="E1910">
        <f>+VLOOKUP(A1910,'Reuters data'!$E$3:$G$1048576,3,TRUE)</f>
        <v>38.765137614678906</v>
      </c>
      <c r="F1910" s="2">
        <f>+VLOOKUP(A1910,'Reuters data'!$Q$4:$R$1048576,2,TRUE)</f>
        <v>44.55</v>
      </c>
      <c r="G1910">
        <f>+VLOOKUP(A1910,'Reuters data'!$U$4:$V$1048576,2,TRUE)</f>
        <v>4.79</v>
      </c>
      <c r="H1910">
        <f>+VLOOKUP(A1910,'Reuters data'!$Y$4:$Z$1048576,2,TRUE)</f>
        <v>12.05</v>
      </c>
    </row>
    <row r="1911" spans="1:8" x14ac:dyDescent="0.3">
      <c r="A1911" s="1">
        <f>+'Reuters data'!B1912</f>
        <v>42453</v>
      </c>
      <c r="B1911" s="3">
        <f t="shared" si="29"/>
        <v>3</v>
      </c>
      <c r="C1911">
        <f>+'Reuters data'!C1912</f>
        <v>35.97</v>
      </c>
      <c r="D1911">
        <f>+VLOOKUP(A1911,'Reuters data'!$E$3:$F$1048576,2,TRUE)/VLOOKUP(Train_Data!A1911,'Reuters data'!$M$3:$N$1048576,2)</f>
        <v>36.194397207553926</v>
      </c>
      <c r="E1911">
        <f>+VLOOKUP(A1911,'Reuters data'!$E$3:$G$1048576,3,TRUE)</f>
        <v>38.697155963302748</v>
      </c>
      <c r="F1911" s="2">
        <f>+VLOOKUP(A1911,'Reuters data'!$Q$4:$R$1048576,2,TRUE)</f>
        <v>45.01</v>
      </c>
      <c r="G1911">
        <f>+VLOOKUP(A1911,'Reuters data'!$U$4:$V$1048576,2,TRUE)</f>
        <v>4.84</v>
      </c>
      <c r="H1911">
        <f>+VLOOKUP(A1911,'Reuters data'!$Y$4:$Z$1048576,2,TRUE)</f>
        <v>11.95</v>
      </c>
    </row>
    <row r="1912" spans="1:8" x14ac:dyDescent="0.3">
      <c r="A1912" s="1">
        <f>+'Reuters data'!B1913</f>
        <v>42454</v>
      </c>
      <c r="B1912" s="3">
        <f t="shared" si="29"/>
        <v>3</v>
      </c>
      <c r="C1912">
        <f>+'Reuters data'!C1913</f>
        <v>35.85</v>
      </c>
      <c r="D1912">
        <f>+VLOOKUP(A1912,'Reuters data'!$E$3:$F$1048576,2,TRUE)/VLOOKUP(Train_Data!A1912,'Reuters data'!$M$3:$N$1048576,2)</f>
        <v>36.226820747110985</v>
      </c>
      <c r="E1912">
        <f>+VLOOKUP(A1912,'Reuters data'!$E$3:$G$1048576,3,TRUE)</f>
        <v>38.697155963302748</v>
      </c>
      <c r="F1912" s="2">
        <f>+VLOOKUP(A1912,'Reuters data'!$Q$4:$R$1048576,2,TRUE)</f>
        <v>44.95</v>
      </c>
      <c r="G1912">
        <f>+VLOOKUP(A1912,'Reuters data'!$U$4:$V$1048576,2,TRUE)</f>
        <v>4.84</v>
      </c>
      <c r="H1912">
        <f>+VLOOKUP(A1912,'Reuters data'!$Y$4:$Z$1048576,2,TRUE)</f>
        <v>12.13</v>
      </c>
    </row>
    <row r="1913" spans="1:8" x14ac:dyDescent="0.3">
      <c r="A1913" s="1">
        <f>+'Reuters data'!B1914</f>
        <v>42455</v>
      </c>
      <c r="B1913" s="3">
        <f t="shared" si="29"/>
        <v>3</v>
      </c>
      <c r="C1913">
        <f>+'Reuters data'!C1914</f>
        <v>35.840000000000003</v>
      </c>
      <c r="D1913">
        <f>+VLOOKUP(A1913,'Reuters data'!$E$3:$F$1048576,2,TRUE)/VLOOKUP(Train_Data!A1913,'Reuters data'!$M$3:$N$1048576,2)</f>
        <v>36.226820747110985</v>
      </c>
      <c r="E1913">
        <f>+VLOOKUP(A1913,'Reuters data'!$E$3:$G$1048576,3,TRUE)</f>
        <v>38.697155963302748</v>
      </c>
      <c r="F1913" s="2">
        <f>+VLOOKUP(A1913,'Reuters data'!$Q$4:$R$1048576,2,TRUE)</f>
        <v>44.95</v>
      </c>
      <c r="G1913">
        <f>+VLOOKUP(A1913,'Reuters data'!$U$4:$V$1048576,2,TRUE)</f>
        <v>4.84</v>
      </c>
      <c r="H1913">
        <f>+VLOOKUP(A1913,'Reuters data'!$Y$4:$Z$1048576,2,TRUE)</f>
        <v>12.13</v>
      </c>
    </row>
    <row r="1914" spans="1:8" x14ac:dyDescent="0.3">
      <c r="A1914" s="1">
        <f>+'Reuters data'!B1915</f>
        <v>42456</v>
      </c>
      <c r="B1914" s="3">
        <f t="shared" si="29"/>
        <v>3</v>
      </c>
      <c r="C1914">
        <f>+'Reuters data'!C1915</f>
        <v>35.81</v>
      </c>
      <c r="D1914">
        <f>+VLOOKUP(A1914,'Reuters data'!$E$3:$F$1048576,2,TRUE)/VLOOKUP(Train_Data!A1914,'Reuters data'!$M$3:$N$1048576,2)</f>
        <v>36.226820747110985</v>
      </c>
      <c r="E1914">
        <f>+VLOOKUP(A1914,'Reuters data'!$E$3:$G$1048576,3,TRUE)</f>
        <v>38.697155963302748</v>
      </c>
      <c r="F1914" s="2">
        <f>+VLOOKUP(A1914,'Reuters data'!$Q$4:$R$1048576,2,TRUE)</f>
        <v>44.95</v>
      </c>
      <c r="G1914">
        <f>+VLOOKUP(A1914,'Reuters data'!$U$4:$V$1048576,2,TRUE)</f>
        <v>4.84</v>
      </c>
      <c r="H1914">
        <f>+VLOOKUP(A1914,'Reuters data'!$Y$4:$Z$1048576,2,TRUE)</f>
        <v>12.13</v>
      </c>
    </row>
    <row r="1915" spans="1:8" x14ac:dyDescent="0.3">
      <c r="A1915" s="1">
        <f>+'Reuters data'!B1916</f>
        <v>42457</v>
      </c>
      <c r="B1915" s="3">
        <f t="shared" si="29"/>
        <v>3</v>
      </c>
      <c r="C1915">
        <f>+'Reuters data'!C1916</f>
        <v>35.770000000000003</v>
      </c>
      <c r="D1915">
        <f>+VLOOKUP(A1915,'Reuters data'!$E$3:$F$1048576,2,TRUE)/VLOOKUP(Train_Data!A1915,'Reuters data'!$M$3:$N$1048576,2)</f>
        <v>35.977843294916468</v>
      </c>
      <c r="E1915">
        <f>+VLOOKUP(A1915,'Reuters data'!$E$3:$G$1048576,3,TRUE)</f>
        <v>38.625504587155966</v>
      </c>
      <c r="F1915" s="2">
        <f>+VLOOKUP(A1915,'Reuters data'!$Q$4:$R$1048576,2,TRUE)</f>
        <v>44.95</v>
      </c>
      <c r="G1915">
        <f>+VLOOKUP(A1915,'Reuters data'!$U$4:$V$1048576,2,TRUE)</f>
        <v>4.84</v>
      </c>
      <c r="H1915">
        <f>+VLOOKUP(A1915,'Reuters data'!$Y$4:$Z$1048576,2,TRUE)</f>
        <v>12.22</v>
      </c>
    </row>
    <row r="1916" spans="1:8" x14ac:dyDescent="0.3">
      <c r="A1916" s="1">
        <f>+'Reuters data'!B1917</f>
        <v>42458</v>
      </c>
      <c r="B1916" s="3">
        <f t="shared" si="29"/>
        <v>3</v>
      </c>
      <c r="C1916">
        <f>+'Reuters data'!C1917</f>
        <v>35.67</v>
      </c>
      <c r="D1916">
        <f>+VLOOKUP(A1916,'Reuters data'!$E$3:$F$1048576,2,TRUE)/VLOOKUP(Train_Data!A1916,'Reuters data'!$M$3:$N$1048576,2)</f>
        <v>34.670918593320934</v>
      </c>
      <c r="E1916">
        <f>+VLOOKUP(A1916,'Reuters data'!$E$3:$G$1048576,3,TRUE)</f>
        <v>38.544311926605509</v>
      </c>
      <c r="F1916" s="2">
        <f>+VLOOKUP(A1916,'Reuters data'!$Q$4:$R$1048576,2,TRUE)</f>
        <v>44.38</v>
      </c>
      <c r="G1916">
        <f>+VLOOKUP(A1916,'Reuters data'!$U$4:$V$1048576,2,TRUE)</f>
        <v>4.7699999999999996</v>
      </c>
      <c r="H1916">
        <f>+VLOOKUP(A1916,'Reuters data'!$Y$4:$Z$1048576,2,TRUE)</f>
        <v>11.93</v>
      </c>
    </row>
    <row r="1917" spans="1:8" x14ac:dyDescent="0.3">
      <c r="A1917" s="1">
        <f>+'Reuters data'!B1918</f>
        <v>42459</v>
      </c>
      <c r="B1917" s="3">
        <f t="shared" si="29"/>
        <v>3</v>
      </c>
      <c r="C1917">
        <f>+'Reuters data'!C1918</f>
        <v>35.58</v>
      </c>
      <c r="D1917">
        <f>+VLOOKUP(A1917,'Reuters data'!$E$3:$F$1048576,2,TRUE)/VLOOKUP(Train_Data!A1917,'Reuters data'!$M$3:$N$1048576,2)</f>
        <v>34.633027522935777</v>
      </c>
      <c r="E1917">
        <f>+VLOOKUP(A1917,'Reuters data'!$E$3:$G$1048576,3,TRUE)</f>
        <v>38.46834862385321</v>
      </c>
      <c r="F1917" s="2">
        <f>+VLOOKUP(A1917,'Reuters data'!$Q$4:$R$1048576,2,TRUE)</f>
        <v>44.55</v>
      </c>
      <c r="G1917">
        <f>+VLOOKUP(A1917,'Reuters data'!$U$4:$V$1048576,2,TRUE)</f>
        <v>4.95</v>
      </c>
      <c r="H1917">
        <f>+VLOOKUP(A1917,'Reuters data'!$Y$4:$Z$1048576,2,TRUE)</f>
        <v>12.1</v>
      </c>
    </row>
    <row r="1918" spans="1:8" x14ac:dyDescent="0.3">
      <c r="A1918" s="1">
        <f>+'Reuters data'!B1919</f>
        <v>42460</v>
      </c>
      <c r="B1918" s="3">
        <f t="shared" si="29"/>
        <v>3</v>
      </c>
      <c r="C1918">
        <f>+'Reuters data'!C1919</f>
        <v>35.29</v>
      </c>
      <c r="D1918">
        <f>+VLOOKUP(A1918,'Reuters data'!$E$3:$F$1048576,2,TRUE)/VLOOKUP(Train_Data!A1918,'Reuters data'!$M$3:$N$1048576,2)</f>
        <v>34.804007734223944</v>
      </c>
      <c r="E1918">
        <f>+VLOOKUP(A1918,'Reuters data'!$E$3:$G$1048576,3,TRUE)</f>
        <v>38.402201834862396</v>
      </c>
      <c r="F1918" s="2">
        <f>+VLOOKUP(A1918,'Reuters data'!$Q$4:$R$1048576,2,TRUE)</f>
        <v>44.9</v>
      </c>
      <c r="G1918">
        <f>+VLOOKUP(A1918,'Reuters data'!$U$4:$V$1048576,2,TRUE)</f>
        <v>5.2</v>
      </c>
      <c r="H1918">
        <f>+VLOOKUP(A1918,'Reuters data'!$Y$4:$Z$1048576,2,TRUE)</f>
        <v>12.4</v>
      </c>
    </row>
    <row r="1919" spans="1:8" x14ac:dyDescent="0.3">
      <c r="A1919" s="1">
        <f>+'Reuters data'!B1920</f>
        <v>42461</v>
      </c>
      <c r="B1919" s="3">
        <f t="shared" si="29"/>
        <v>4</v>
      </c>
      <c r="C1919">
        <f>+'Reuters data'!C1920</f>
        <v>35.01</v>
      </c>
      <c r="D1919">
        <f>+VLOOKUP(A1919,'Reuters data'!$E$3:$F$1048576,2,TRUE)/VLOOKUP(Train_Data!A1919,'Reuters data'!$M$3:$N$1048576,2)</f>
        <v>33.962761285789568</v>
      </c>
      <c r="E1919">
        <f>+VLOOKUP(A1919,'Reuters data'!$E$3:$G$1048576,3,TRUE)</f>
        <v>38.306972477064221</v>
      </c>
      <c r="F1919" s="2">
        <f>+VLOOKUP(A1919,'Reuters data'!$Q$4:$R$1048576,2,TRUE)</f>
        <v>44.85</v>
      </c>
      <c r="G1919">
        <f>+VLOOKUP(A1919,'Reuters data'!$U$4:$V$1048576,2,TRUE)</f>
        <v>5.16</v>
      </c>
      <c r="H1919">
        <f>+VLOOKUP(A1919,'Reuters data'!$Y$4:$Z$1048576,2,TRUE)</f>
        <v>11.53</v>
      </c>
    </row>
    <row r="1920" spans="1:8" x14ac:dyDescent="0.3">
      <c r="A1920" s="1">
        <f>+'Reuters data'!B1921</f>
        <v>42462</v>
      </c>
      <c r="B1920" s="3">
        <f t="shared" si="29"/>
        <v>4</v>
      </c>
      <c r="C1920">
        <f>+'Reuters data'!C1921</f>
        <v>35.15</v>
      </c>
      <c r="D1920">
        <f>+VLOOKUP(A1920,'Reuters data'!$E$3:$F$1048576,2,TRUE)/VLOOKUP(Train_Data!A1920,'Reuters data'!$M$3:$N$1048576,2)</f>
        <v>33.962761285789568</v>
      </c>
      <c r="E1920">
        <f>+VLOOKUP(A1920,'Reuters data'!$E$3:$G$1048576,3,TRUE)</f>
        <v>38.306972477064221</v>
      </c>
      <c r="F1920" s="2">
        <f>+VLOOKUP(A1920,'Reuters data'!$Q$4:$R$1048576,2,TRUE)</f>
        <v>44.85</v>
      </c>
      <c r="G1920">
        <f>+VLOOKUP(A1920,'Reuters data'!$U$4:$V$1048576,2,TRUE)</f>
        <v>5.16</v>
      </c>
      <c r="H1920">
        <f>+VLOOKUP(A1920,'Reuters data'!$Y$4:$Z$1048576,2,TRUE)</f>
        <v>11.53</v>
      </c>
    </row>
    <row r="1921" spans="1:8" x14ac:dyDescent="0.3">
      <c r="A1921" s="1">
        <f>+'Reuters data'!B1922</f>
        <v>42463</v>
      </c>
      <c r="B1921" s="3">
        <f t="shared" si="29"/>
        <v>4</v>
      </c>
      <c r="C1921">
        <f>+'Reuters data'!C1922</f>
        <v>35.369999999999997</v>
      </c>
      <c r="D1921">
        <f>+VLOOKUP(A1921,'Reuters data'!$E$3:$F$1048576,2,TRUE)/VLOOKUP(Train_Data!A1921,'Reuters data'!$M$3:$N$1048576,2)</f>
        <v>33.962761285789568</v>
      </c>
      <c r="E1921">
        <f>+VLOOKUP(A1921,'Reuters data'!$E$3:$G$1048576,3,TRUE)</f>
        <v>38.306972477064221</v>
      </c>
      <c r="F1921" s="2">
        <f>+VLOOKUP(A1921,'Reuters data'!$Q$4:$R$1048576,2,TRUE)</f>
        <v>44.85</v>
      </c>
      <c r="G1921">
        <f>+VLOOKUP(A1921,'Reuters data'!$U$4:$V$1048576,2,TRUE)</f>
        <v>5.16</v>
      </c>
      <c r="H1921">
        <f>+VLOOKUP(A1921,'Reuters data'!$Y$4:$Z$1048576,2,TRUE)</f>
        <v>11.53</v>
      </c>
    </row>
    <row r="1922" spans="1:8" x14ac:dyDescent="0.3">
      <c r="A1922" s="1">
        <f>+'Reuters data'!B1923</f>
        <v>42464</v>
      </c>
      <c r="B1922" s="3">
        <f t="shared" si="29"/>
        <v>4</v>
      </c>
      <c r="C1922">
        <f>+'Reuters data'!C1923</f>
        <v>35.520000000000003</v>
      </c>
      <c r="D1922">
        <f>+VLOOKUP(A1922,'Reuters data'!$E$3:$F$1048576,2,TRUE)/VLOOKUP(Train_Data!A1922,'Reuters data'!$M$3:$N$1048576,2)</f>
        <v>33.090430201931518</v>
      </c>
      <c r="E1922">
        <f>+VLOOKUP(A1922,'Reuters data'!$E$3:$G$1048576,3,TRUE)</f>
        <v>38.205045871559626</v>
      </c>
      <c r="F1922" s="2">
        <f>+VLOOKUP(A1922,'Reuters data'!$Q$4:$R$1048576,2,TRUE)</f>
        <v>44.38</v>
      </c>
      <c r="G1922">
        <f>+VLOOKUP(A1922,'Reuters data'!$U$4:$V$1048576,2,TRUE)</f>
        <v>5.32</v>
      </c>
      <c r="H1922">
        <f>+VLOOKUP(A1922,'Reuters data'!$Y$4:$Z$1048576,2,TRUE)</f>
        <v>11.4</v>
      </c>
    </row>
    <row r="1923" spans="1:8" x14ac:dyDescent="0.3">
      <c r="A1923" s="1">
        <f>+'Reuters data'!B1924</f>
        <v>42465</v>
      </c>
      <c r="B1923" s="3">
        <f t="shared" si="29"/>
        <v>4</v>
      </c>
      <c r="C1923">
        <f>+'Reuters data'!C1924</f>
        <v>35.61</v>
      </c>
      <c r="D1923">
        <f>+VLOOKUP(A1923,'Reuters data'!$E$3:$F$1048576,2,TRUE)/VLOOKUP(Train_Data!A1923,'Reuters data'!$M$3:$N$1048576,2)</f>
        <v>33.271832718327175</v>
      </c>
      <c r="E1923">
        <f>+VLOOKUP(A1923,'Reuters data'!$E$3:$G$1048576,3,TRUE)</f>
        <v>38.097798165137604</v>
      </c>
      <c r="F1923" s="2">
        <f>+VLOOKUP(A1923,'Reuters data'!$Q$4:$R$1048576,2,TRUE)</f>
        <v>43.85</v>
      </c>
      <c r="G1923">
        <f>+VLOOKUP(A1923,'Reuters data'!$U$4:$V$1048576,2,TRUE)</f>
        <v>5.23</v>
      </c>
      <c r="H1923">
        <f>+VLOOKUP(A1923,'Reuters data'!$Y$4:$Z$1048576,2,TRUE)</f>
        <v>11.35</v>
      </c>
    </row>
    <row r="1924" spans="1:8" x14ac:dyDescent="0.3">
      <c r="A1924" s="1">
        <f>+'Reuters data'!B1925</f>
        <v>42466</v>
      </c>
      <c r="B1924" s="3">
        <f t="shared" ref="B1924:B1987" si="30">+MONTH(A1924)</f>
        <v>4</v>
      </c>
      <c r="C1924">
        <f>+'Reuters data'!C1925</f>
        <v>35.69</v>
      </c>
      <c r="D1924">
        <f>+VLOOKUP(A1924,'Reuters data'!$E$3:$F$1048576,2,TRUE)/VLOOKUP(Train_Data!A1924,'Reuters data'!$M$3:$N$1048576,2)</f>
        <v>34.956567517767837</v>
      </c>
      <c r="E1924">
        <f>+VLOOKUP(A1924,'Reuters data'!$E$3:$G$1048576,3,TRUE)</f>
        <v>38.015688073394493</v>
      </c>
      <c r="F1924" s="2">
        <f>+VLOOKUP(A1924,'Reuters data'!$Q$4:$R$1048576,2,TRUE)</f>
        <v>44.5</v>
      </c>
      <c r="G1924">
        <f>+VLOOKUP(A1924,'Reuters data'!$U$4:$V$1048576,2,TRUE)</f>
        <v>5.3</v>
      </c>
      <c r="H1924">
        <f>+VLOOKUP(A1924,'Reuters data'!$Y$4:$Z$1048576,2,TRUE)</f>
        <v>11.32</v>
      </c>
    </row>
    <row r="1925" spans="1:8" x14ac:dyDescent="0.3">
      <c r="A1925" s="1">
        <f>+'Reuters data'!B1926</f>
        <v>42467</v>
      </c>
      <c r="B1925" s="3">
        <f t="shared" si="30"/>
        <v>4</v>
      </c>
      <c r="C1925">
        <f>+'Reuters data'!C1926</f>
        <v>36.04</v>
      </c>
      <c r="D1925">
        <f>+VLOOKUP(A1925,'Reuters data'!$E$3:$F$1048576,2,TRUE)/VLOOKUP(Train_Data!A1925,'Reuters data'!$M$3:$N$1048576,2)</f>
        <v>34.663736263736261</v>
      </c>
      <c r="E1925">
        <f>+VLOOKUP(A1925,'Reuters data'!$E$3:$G$1048576,3,TRUE)</f>
        <v>37.913761467889906</v>
      </c>
      <c r="F1925" s="2">
        <f>+VLOOKUP(A1925,'Reuters data'!$Q$4:$R$1048576,2,TRUE)</f>
        <v>43.8</v>
      </c>
      <c r="G1925">
        <f>+VLOOKUP(A1925,'Reuters data'!$U$4:$V$1048576,2,TRUE)</f>
        <v>5.27</v>
      </c>
      <c r="H1925">
        <f>+VLOOKUP(A1925,'Reuters data'!$Y$4:$Z$1048576,2,TRUE)</f>
        <v>11.43</v>
      </c>
    </row>
    <row r="1926" spans="1:8" x14ac:dyDescent="0.3">
      <c r="A1926" s="1">
        <f>+'Reuters data'!B1927</f>
        <v>42468</v>
      </c>
      <c r="B1926" s="3">
        <f t="shared" si="30"/>
        <v>4</v>
      </c>
      <c r="C1926">
        <f>+'Reuters data'!C1927</f>
        <v>36.090000000000003</v>
      </c>
      <c r="D1926">
        <f>+VLOOKUP(A1926,'Reuters data'!$E$3:$F$1048576,2,TRUE)/VLOOKUP(Train_Data!A1926,'Reuters data'!$M$3:$N$1048576,2)</f>
        <v>36.792701114132818</v>
      </c>
      <c r="E1926">
        <f>+VLOOKUP(A1926,'Reuters data'!$E$3:$G$1048576,3,TRUE)</f>
        <v>37.852844036697242</v>
      </c>
      <c r="F1926" s="2">
        <f>+VLOOKUP(A1926,'Reuters data'!$Q$4:$R$1048576,2,TRUE)</f>
        <v>44.1</v>
      </c>
      <c r="G1926">
        <f>+VLOOKUP(A1926,'Reuters data'!$U$4:$V$1048576,2,TRUE)</f>
        <v>5.41</v>
      </c>
      <c r="H1926">
        <f>+VLOOKUP(A1926,'Reuters data'!$Y$4:$Z$1048576,2,TRUE)</f>
        <v>11.2</v>
      </c>
    </row>
    <row r="1927" spans="1:8" x14ac:dyDescent="0.3">
      <c r="A1927" s="1">
        <f>+'Reuters data'!B1928</f>
        <v>42469</v>
      </c>
      <c r="B1927" s="3">
        <f t="shared" si="30"/>
        <v>4</v>
      </c>
      <c r="C1927">
        <f>+'Reuters data'!C1928</f>
        <v>36.24</v>
      </c>
      <c r="D1927">
        <f>+VLOOKUP(A1927,'Reuters data'!$E$3:$F$1048576,2,TRUE)/VLOOKUP(Train_Data!A1927,'Reuters data'!$M$3:$N$1048576,2)</f>
        <v>36.792701114132818</v>
      </c>
      <c r="E1927">
        <f>+VLOOKUP(A1927,'Reuters data'!$E$3:$G$1048576,3,TRUE)</f>
        <v>37.852844036697242</v>
      </c>
      <c r="F1927" s="2">
        <f>+VLOOKUP(A1927,'Reuters data'!$Q$4:$R$1048576,2,TRUE)</f>
        <v>44.1</v>
      </c>
      <c r="G1927">
        <f>+VLOOKUP(A1927,'Reuters data'!$U$4:$V$1048576,2,TRUE)</f>
        <v>5.41</v>
      </c>
      <c r="H1927">
        <f>+VLOOKUP(A1927,'Reuters data'!$Y$4:$Z$1048576,2,TRUE)</f>
        <v>11.2</v>
      </c>
    </row>
    <row r="1928" spans="1:8" x14ac:dyDescent="0.3">
      <c r="A1928" s="1">
        <f>+'Reuters data'!B1929</f>
        <v>42470</v>
      </c>
      <c r="B1928" s="3">
        <f t="shared" si="30"/>
        <v>4</v>
      </c>
      <c r="C1928">
        <f>+'Reuters data'!C1929</f>
        <v>36.450000000000003</v>
      </c>
      <c r="D1928">
        <f>+VLOOKUP(A1928,'Reuters data'!$E$3:$F$1048576,2,TRUE)/VLOOKUP(Train_Data!A1928,'Reuters data'!$M$3:$N$1048576,2)</f>
        <v>36.792701114132818</v>
      </c>
      <c r="E1928">
        <f>+VLOOKUP(A1928,'Reuters data'!$E$3:$G$1048576,3,TRUE)</f>
        <v>37.852844036697242</v>
      </c>
      <c r="F1928" s="2">
        <f>+VLOOKUP(A1928,'Reuters data'!$Q$4:$R$1048576,2,TRUE)</f>
        <v>44.1</v>
      </c>
      <c r="G1928">
        <f>+VLOOKUP(A1928,'Reuters data'!$U$4:$V$1048576,2,TRUE)</f>
        <v>5.41</v>
      </c>
      <c r="H1928">
        <f>+VLOOKUP(A1928,'Reuters data'!$Y$4:$Z$1048576,2,TRUE)</f>
        <v>11.2</v>
      </c>
    </row>
    <row r="1929" spans="1:8" x14ac:dyDescent="0.3">
      <c r="A1929" s="1">
        <f>+'Reuters data'!B1930</f>
        <v>42471</v>
      </c>
      <c r="B1929" s="3">
        <f t="shared" si="30"/>
        <v>4</v>
      </c>
      <c r="C1929">
        <f>+'Reuters data'!C1930</f>
        <v>36.61</v>
      </c>
      <c r="D1929">
        <f>+VLOOKUP(A1929,'Reuters data'!$E$3:$F$1048576,2,TRUE)/VLOOKUP(Train_Data!A1929,'Reuters data'!$M$3:$N$1048576,2)</f>
        <v>37.550412063826052</v>
      </c>
      <c r="E1929">
        <f>+VLOOKUP(A1929,'Reuters data'!$E$3:$G$1048576,3,TRUE)</f>
        <v>37.805596330275222</v>
      </c>
      <c r="F1929" s="2">
        <f>+VLOOKUP(A1929,'Reuters data'!$Q$4:$R$1048576,2,TRUE)</f>
        <v>44.6</v>
      </c>
      <c r="G1929">
        <f>+VLOOKUP(A1929,'Reuters data'!$U$4:$V$1048576,2,TRUE)</f>
        <v>5.57</v>
      </c>
      <c r="H1929">
        <f>+VLOOKUP(A1929,'Reuters data'!$Y$4:$Z$1048576,2,TRUE)</f>
        <v>10.95</v>
      </c>
    </row>
    <row r="1930" spans="1:8" x14ac:dyDescent="0.3">
      <c r="A1930" s="1">
        <f>+'Reuters data'!B1931</f>
        <v>42472</v>
      </c>
      <c r="B1930" s="3">
        <f t="shared" si="30"/>
        <v>4</v>
      </c>
      <c r="C1930">
        <f>+'Reuters data'!C1931</f>
        <v>36.75</v>
      </c>
      <c r="D1930">
        <f>+VLOOKUP(A1930,'Reuters data'!$E$3:$F$1048576,2,TRUE)/VLOOKUP(Train_Data!A1930,'Reuters data'!$M$3:$N$1048576,2)</f>
        <v>39.256851721714682</v>
      </c>
      <c r="E1930">
        <f>+VLOOKUP(A1930,'Reuters data'!$E$3:$G$1048576,3,TRUE)</f>
        <v>37.780550458715588</v>
      </c>
      <c r="F1930" s="2">
        <f>+VLOOKUP(A1930,'Reuters data'!$Q$4:$R$1048576,2,TRUE)</f>
        <v>44.55</v>
      </c>
      <c r="G1930">
        <f>+VLOOKUP(A1930,'Reuters data'!$U$4:$V$1048576,2,TRUE)</f>
        <v>5.58</v>
      </c>
      <c r="H1930">
        <f>+VLOOKUP(A1930,'Reuters data'!$Y$4:$Z$1048576,2,TRUE)</f>
        <v>11.5</v>
      </c>
    </row>
    <row r="1931" spans="1:8" x14ac:dyDescent="0.3">
      <c r="A1931" s="1">
        <f>+'Reuters data'!B1932</f>
        <v>42473</v>
      </c>
      <c r="B1931" s="3">
        <f t="shared" si="30"/>
        <v>4</v>
      </c>
      <c r="C1931">
        <f>+'Reuters data'!C1932</f>
        <v>36.869999999999997</v>
      </c>
      <c r="D1931">
        <f>+VLOOKUP(A1931,'Reuters data'!$E$3:$F$1048576,2,TRUE)/VLOOKUP(Train_Data!A1931,'Reuters data'!$M$3:$N$1048576,2)</f>
        <v>39.194464158978001</v>
      </c>
      <c r="E1931">
        <f>+VLOOKUP(A1931,'Reuters data'!$E$3:$G$1048576,3,TRUE)</f>
        <v>37.752935779816504</v>
      </c>
      <c r="F1931" s="2">
        <f>+VLOOKUP(A1931,'Reuters data'!$Q$4:$R$1048576,2,TRUE)</f>
        <v>44.58</v>
      </c>
      <c r="G1931">
        <f>+VLOOKUP(A1931,'Reuters data'!$U$4:$V$1048576,2,TRUE)</f>
        <v>5.53</v>
      </c>
      <c r="H1931">
        <f>+VLOOKUP(A1931,'Reuters data'!$Y$4:$Z$1048576,2,TRUE)</f>
        <v>11.35</v>
      </c>
    </row>
    <row r="1932" spans="1:8" x14ac:dyDescent="0.3">
      <c r="A1932" s="1">
        <f>+'Reuters data'!B1933</f>
        <v>42474</v>
      </c>
      <c r="B1932" s="3">
        <f t="shared" si="30"/>
        <v>4</v>
      </c>
      <c r="C1932">
        <f>+'Reuters data'!C1933</f>
        <v>36.979999999999997</v>
      </c>
      <c r="D1932">
        <f>+VLOOKUP(A1932,'Reuters data'!$E$3:$F$1048576,2,TRUE)/VLOOKUP(Train_Data!A1932,'Reuters data'!$M$3:$N$1048576,2)</f>
        <v>38.91354518018818</v>
      </c>
      <c r="E1932">
        <f>+VLOOKUP(A1932,'Reuters data'!$E$3:$G$1048576,3,TRUE)</f>
        <v>37.719908256880721</v>
      </c>
      <c r="F1932" s="2">
        <f>+VLOOKUP(A1932,'Reuters data'!$Q$4:$R$1048576,2,TRUE)</f>
        <v>46</v>
      </c>
      <c r="G1932">
        <f>+VLOOKUP(A1932,'Reuters data'!$U$4:$V$1048576,2,TRUE)</f>
        <v>5.6</v>
      </c>
      <c r="H1932">
        <f>+VLOOKUP(A1932,'Reuters data'!$Y$4:$Z$1048576,2,TRUE)</f>
        <v>11.28</v>
      </c>
    </row>
    <row r="1933" spans="1:8" x14ac:dyDescent="0.3">
      <c r="A1933" s="1">
        <f>+'Reuters data'!B1934</f>
        <v>42475</v>
      </c>
      <c r="B1933" s="3">
        <f t="shared" si="30"/>
        <v>4</v>
      </c>
      <c r="C1933">
        <f>+'Reuters data'!C1934</f>
        <v>37.14</v>
      </c>
      <c r="D1933">
        <f>+VLOOKUP(A1933,'Reuters data'!$E$3:$F$1048576,2,TRUE)/VLOOKUP(Train_Data!A1933,'Reuters data'!$M$3:$N$1048576,2)</f>
        <v>38.209219858156033</v>
      </c>
      <c r="E1933">
        <f>+VLOOKUP(A1933,'Reuters data'!$E$3:$G$1048576,3,TRUE)</f>
        <v>37.695045871559628</v>
      </c>
      <c r="F1933" s="2">
        <f>+VLOOKUP(A1933,'Reuters data'!$Q$4:$R$1048576,2,TRUE)</f>
        <v>46.6</v>
      </c>
      <c r="G1933">
        <f>+VLOOKUP(A1933,'Reuters data'!$U$4:$V$1048576,2,TRUE)</f>
        <v>5.47</v>
      </c>
      <c r="H1933">
        <f>+VLOOKUP(A1933,'Reuters data'!$Y$4:$Z$1048576,2,TRUE)</f>
        <v>11.27</v>
      </c>
    </row>
    <row r="1934" spans="1:8" x14ac:dyDescent="0.3">
      <c r="A1934" s="1">
        <f>+'Reuters data'!B1935</f>
        <v>42476</v>
      </c>
      <c r="B1934" s="3">
        <f t="shared" si="30"/>
        <v>4</v>
      </c>
      <c r="C1934">
        <f>+'Reuters data'!C1935</f>
        <v>37.35</v>
      </c>
      <c r="D1934">
        <f>+VLOOKUP(A1934,'Reuters data'!$E$3:$F$1048576,2,TRUE)/VLOOKUP(Train_Data!A1934,'Reuters data'!$M$3:$N$1048576,2)</f>
        <v>38.209219858156033</v>
      </c>
      <c r="E1934">
        <f>+VLOOKUP(A1934,'Reuters data'!$E$3:$G$1048576,3,TRUE)</f>
        <v>37.695045871559628</v>
      </c>
      <c r="F1934" s="2">
        <f>+VLOOKUP(A1934,'Reuters data'!$Q$4:$R$1048576,2,TRUE)</f>
        <v>46.6</v>
      </c>
      <c r="G1934">
        <f>+VLOOKUP(A1934,'Reuters data'!$U$4:$V$1048576,2,TRUE)</f>
        <v>5.47</v>
      </c>
      <c r="H1934">
        <f>+VLOOKUP(A1934,'Reuters data'!$Y$4:$Z$1048576,2,TRUE)</f>
        <v>11.27</v>
      </c>
    </row>
    <row r="1935" spans="1:8" x14ac:dyDescent="0.3">
      <c r="A1935" s="1">
        <f>+'Reuters data'!B1936</f>
        <v>42477</v>
      </c>
      <c r="B1935" s="3">
        <f t="shared" si="30"/>
        <v>4</v>
      </c>
      <c r="C1935">
        <f>+'Reuters data'!C1936</f>
        <v>37.53</v>
      </c>
      <c r="D1935">
        <f>+VLOOKUP(A1935,'Reuters data'!$E$3:$F$1048576,2,TRUE)/VLOOKUP(Train_Data!A1935,'Reuters data'!$M$3:$N$1048576,2)</f>
        <v>38.209219858156033</v>
      </c>
      <c r="E1935">
        <f>+VLOOKUP(A1935,'Reuters data'!$E$3:$G$1048576,3,TRUE)</f>
        <v>37.695045871559628</v>
      </c>
      <c r="F1935" s="2">
        <f>+VLOOKUP(A1935,'Reuters data'!$Q$4:$R$1048576,2,TRUE)</f>
        <v>46.6</v>
      </c>
      <c r="G1935">
        <f>+VLOOKUP(A1935,'Reuters data'!$U$4:$V$1048576,2,TRUE)</f>
        <v>5.47</v>
      </c>
      <c r="H1935">
        <f>+VLOOKUP(A1935,'Reuters data'!$Y$4:$Z$1048576,2,TRUE)</f>
        <v>11.27</v>
      </c>
    </row>
    <row r="1936" spans="1:8" x14ac:dyDescent="0.3">
      <c r="A1936" s="1">
        <f>+'Reuters data'!B1937</f>
        <v>42478</v>
      </c>
      <c r="B1936" s="3">
        <f t="shared" si="30"/>
        <v>4</v>
      </c>
      <c r="C1936">
        <f>+'Reuters data'!C1937</f>
        <v>37.64</v>
      </c>
      <c r="D1936">
        <f>+VLOOKUP(A1936,'Reuters data'!$E$3:$F$1048576,2,TRUE)/VLOOKUP(Train_Data!A1936,'Reuters data'!$M$3:$N$1048576,2)</f>
        <v>37.933168316831683</v>
      </c>
      <c r="E1936">
        <f>+VLOOKUP(A1936,'Reuters data'!$E$3:$G$1048576,3,TRUE)</f>
        <v>37.684495412844036</v>
      </c>
      <c r="F1936" s="2">
        <f>+VLOOKUP(A1936,'Reuters data'!$Q$4:$R$1048576,2,TRUE)</f>
        <v>47.5</v>
      </c>
      <c r="G1936">
        <f>+VLOOKUP(A1936,'Reuters data'!$U$4:$V$1048576,2,TRUE)</f>
        <v>5.46</v>
      </c>
      <c r="H1936">
        <f>+VLOOKUP(A1936,'Reuters data'!$Y$4:$Z$1048576,2,TRUE)</f>
        <v>11.77</v>
      </c>
    </row>
    <row r="1937" spans="1:8" x14ac:dyDescent="0.3">
      <c r="A1937" s="1">
        <f>+'Reuters data'!B1938</f>
        <v>42479</v>
      </c>
      <c r="B1937" s="3">
        <f t="shared" si="30"/>
        <v>4</v>
      </c>
      <c r="C1937">
        <f>+'Reuters data'!C1938</f>
        <v>37.799999999999997</v>
      </c>
      <c r="D1937">
        <f>+VLOOKUP(A1937,'Reuters data'!$E$3:$F$1048576,2,TRUE)/VLOOKUP(Train_Data!A1937,'Reuters data'!$M$3:$N$1048576,2)</f>
        <v>38.772455089820362</v>
      </c>
      <c r="E1937">
        <f>+VLOOKUP(A1937,'Reuters data'!$E$3:$G$1048576,3,TRUE)</f>
        <v>37.688348623853202</v>
      </c>
      <c r="F1937" s="2">
        <f>+VLOOKUP(A1937,'Reuters data'!$Q$4:$R$1048576,2,TRUE)</f>
        <v>47.81</v>
      </c>
      <c r="G1937">
        <f>+VLOOKUP(A1937,'Reuters data'!$U$4:$V$1048576,2,TRUE)</f>
        <v>5.56</v>
      </c>
      <c r="H1937">
        <f>+VLOOKUP(A1937,'Reuters data'!$Y$4:$Z$1048576,2,TRUE)</f>
        <v>11.93</v>
      </c>
    </row>
    <row r="1938" spans="1:8" x14ac:dyDescent="0.3">
      <c r="A1938" s="1">
        <f>+'Reuters data'!B1939</f>
        <v>42480</v>
      </c>
      <c r="B1938" s="3">
        <f t="shared" si="30"/>
        <v>4</v>
      </c>
      <c r="C1938">
        <f>+'Reuters data'!C1939</f>
        <v>37.96</v>
      </c>
      <c r="D1938">
        <f>+VLOOKUP(A1938,'Reuters data'!$E$3:$F$1048576,2,TRUE)/VLOOKUP(Train_Data!A1938,'Reuters data'!$M$3:$N$1048576,2)</f>
        <v>40.548915449313853</v>
      </c>
      <c r="E1938">
        <f>+VLOOKUP(A1938,'Reuters data'!$E$3:$G$1048576,3,TRUE)</f>
        <v>37.699724770642199</v>
      </c>
      <c r="F1938" s="2">
        <f>+VLOOKUP(A1938,'Reuters data'!$Q$4:$R$1048576,2,TRUE)</f>
        <v>46.75</v>
      </c>
      <c r="G1938">
        <f>+VLOOKUP(A1938,'Reuters data'!$U$4:$V$1048576,2,TRUE)</f>
        <v>5.54</v>
      </c>
      <c r="H1938">
        <f>+VLOOKUP(A1938,'Reuters data'!$Y$4:$Z$1048576,2,TRUE)</f>
        <v>11.95</v>
      </c>
    </row>
    <row r="1939" spans="1:8" x14ac:dyDescent="0.3">
      <c r="A1939" s="1">
        <f>+'Reuters data'!B1940</f>
        <v>42481</v>
      </c>
      <c r="B1939" s="3">
        <f t="shared" si="30"/>
        <v>4</v>
      </c>
      <c r="C1939">
        <f>+'Reuters data'!C1940</f>
        <v>38.14</v>
      </c>
      <c r="D1939">
        <f>+VLOOKUP(A1939,'Reuters data'!$E$3:$F$1048576,2,TRUE)/VLOOKUP(Train_Data!A1939,'Reuters data'!$M$3:$N$1048576,2)</f>
        <v>39.455963140173665</v>
      </c>
      <c r="E1939">
        <f>+VLOOKUP(A1939,'Reuters data'!$E$3:$G$1048576,3,TRUE)</f>
        <v>37.708532110091738</v>
      </c>
      <c r="F1939" s="2">
        <f>+VLOOKUP(A1939,'Reuters data'!$Q$4:$R$1048576,2,TRUE)</f>
        <v>45.25</v>
      </c>
      <c r="G1939">
        <f>+VLOOKUP(A1939,'Reuters data'!$U$4:$V$1048576,2,TRUE)</f>
        <v>5.74</v>
      </c>
      <c r="H1939">
        <f>+VLOOKUP(A1939,'Reuters data'!$Y$4:$Z$1048576,2,TRUE)</f>
        <v>12.78</v>
      </c>
    </row>
    <row r="1940" spans="1:8" x14ac:dyDescent="0.3">
      <c r="A1940" s="1">
        <f>+'Reuters data'!B1941</f>
        <v>42482</v>
      </c>
      <c r="B1940" s="3">
        <f t="shared" si="30"/>
        <v>4</v>
      </c>
      <c r="C1940">
        <f>+'Reuters data'!C1941</f>
        <v>38.33</v>
      </c>
      <c r="D1940">
        <f>+VLOOKUP(A1940,'Reuters data'!$E$3:$F$1048576,2,TRUE)/VLOOKUP(Train_Data!A1940,'Reuters data'!$M$3:$N$1048576,2)</f>
        <v>40.169189670525377</v>
      </c>
      <c r="E1940">
        <f>+VLOOKUP(A1940,'Reuters data'!$E$3:$G$1048576,3,TRUE)</f>
        <v>37.717431192660548</v>
      </c>
      <c r="F1940" s="2">
        <f>+VLOOKUP(A1940,'Reuters data'!$Q$4:$R$1048576,2,TRUE)</f>
        <v>46.2</v>
      </c>
      <c r="G1940">
        <f>+VLOOKUP(A1940,'Reuters data'!$U$4:$V$1048576,2,TRUE)</f>
        <v>5.96</v>
      </c>
      <c r="H1940">
        <f>+VLOOKUP(A1940,'Reuters data'!$Y$4:$Z$1048576,2,TRUE)</f>
        <v>13.28</v>
      </c>
    </row>
    <row r="1941" spans="1:8" x14ac:dyDescent="0.3">
      <c r="A1941" s="1">
        <f>+'Reuters data'!B1942</f>
        <v>42483</v>
      </c>
      <c r="B1941" s="3">
        <f t="shared" si="30"/>
        <v>4</v>
      </c>
      <c r="C1941">
        <f>+'Reuters data'!C1942</f>
        <v>38.53</v>
      </c>
      <c r="D1941">
        <f>+VLOOKUP(A1941,'Reuters data'!$E$3:$F$1048576,2,TRUE)/VLOOKUP(Train_Data!A1941,'Reuters data'!$M$3:$N$1048576,2)</f>
        <v>40.169189670525377</v>
      </c>
      <c r="E1941">
        <f>+VLOOKUP(A1941,'Reuters data'!$E$3:$G$1048576,3,TRUE)</f>
        <v>37.717431192660548</v>
      </c>
      <c r="F1941" s="2">
        <f>+VLOOKUP(A1941,'Reuters data'!$Q$4:$R$1048576,2,TRUE)</f>
        <v>46.2</v>
      </c>
      <c r="G1941">
        <f>+VLOOKUP(A1941,'Reuters data'!$U$4:$V$1048576,2,TRUE)</f>
        <v>5.96</v>
      </c>
      <c r="H1941">
        <f>+VLOOKUP(A1941,'Reuters data'!$Y$4:$Z$1048576,2,TRUE)</f>
        <v>13.28</v>
      </c>
    </row>
    <row r="1942" spans="1:8" x14ac:dyDescent="0.3">
      <c r="A1942" s="1">
        <f>+'Reuters data'!B1943</f>
        <v>42484</v>
      </c>
      <c r="B1942" s="3">
        <f t="shared" si="30"/>
        <v>4</v>
      </c>
      <c r="C1942">
        <f>+'Reuters data'!C1943</f>
        <v>38.700000000000003</v>
      </c>
      <c r="D1942">
        <f>+VLOOKUP(A1942,'Reuters data'!$E$3:$F$1048576,2,TRUE)/VLOOKUP(Train_Data!A1942,'Reuters data'!$M$3:$N$1048576,2)</f>
        <v>40.169189670525377</v>
      </c>
      <c r="E1942">
        <f>+VLOOKUP(A1942,'Reuters data'!$E$3:$G$1048576,3,TRUE)</f>
        <v>37.717431192660548</v>
      </c>
      <c r="F1942" s="2">
        <f>+VLOOKUP(A1942,'Reuters data'!$Q$4:$R$1048576,2,TRUE)</f>
        <v>46.2</v>
      </c>
      <c r="G1942">
        <f>+VLOOKUP(A1942,'Reuters data'!$U$4:$V$1048576,2,TRUE)</f>
        <v>5.96</v>
      </c>
      <c r="H1942">
        <f>+VLOOKUP(A1942,'Reuters data'!$Y$4:$Z$1048576,2,TRUE)</f>
        <v>13.28</v>
      </c>
    </row>
    <row r="1943" spans="1:8" x14ac:dyDescent="0.3">
      <c r="A1943" s="1">
        <f>+'Reuters data'!B1944</f>
        <v>42485</v>
      </c>
      <c r="B1943" s="3">
        <f t="shared" si="30"/>
        <v>4</v>
      </c>
      <c r="C1943">
        <f>+'Reuters data'!C1944</f>
        <v>38.729999999999997</v>
      </c>
      <c r="D1943">
        <f>+VLOOKUP(A1943,'Reuters data'!$E$3:$F$1048576,2,TRUE)/VLOOKUP(Train_Data!A1943,'Reuters data'!$M$3:$N$1048576,2)</f>
        <v>39.492142413211397</v>
      </c>
      <c r="E1943">
        <f>+VLOOKUP(A1943,'Reuters data'!$E$3:$G$1048576,3,TRUE)</f>
        <v>37.720183486238533</v>
      </c>
      <c r="F1943" s="2">
        <f>+VLOOKUP(A1943,'Reuters data'!$Q$4:$R$1048576,2,TRUE)</f>
        <v>46.4</v>
      </c>
      <c r="G1943">
        <f>+VLOOKUP(A1943,'Reuters data'!$U$4:$V$1048576,2,TRUE)</f>
        <v>5.89</v>
      </c>
      <c r="H1943">
        <f>+VLOOKUP(A1943,'Reuters data'!$Y$4:$Z$1048576,2,TRUE)</f>
        <v>13.25</v>
      </c>
    </row>
    <row r="1944" spans="1:8" x14ac:dyDescent="0.3">
      <c r="A1944" s="1">
        <f>+'Reuters data'!B1945</f>
        <v>42486</v>
      </c>
      <c r="B1944" s="3">
        <f t="shared" si="30"/>
        <v>4</v>
      </c>
      <c r="C1944">
        <f>+'Reuters data'!C1945</f>
        <v>38.68</v>
      </c>
      <c r="D1944">
        <f>+VLOOKUP(A1944,'Reuters data'!$E$3:$F$1048576,2,TRUE)/VLOOKUP(Train_Data!A1944,'Reuters data'!$M$3:$N$1048576,2)</f>
        <v>40.485041600283239</v>
      </c>
      <c r="E1944">
        <f>+VLOOKUP(A1944,'Reuters data'!$E$3:$G$1048576,3,TRUE)</f>
        <v>37.730091743119267</v>
      </c>
      <c r="F1944" s="2">
        <f>+VLOOKUP(A1944,'Reuters data'!$Q$4:$R$1048576,2,TRUE)</f>
        <v>46.94</v>
      </c>
      <c r="G1944">
        <f>+VLOOKUP(A1944,'Reuters data'!$U$4:$V$1048576,2,TRUE)</f>
        <v>6.61</v>
      </c>
      <c r="H1944">
        <f>+VLOOKUP(A1944,'Reuters data'!$Y$4:$Z$1048576,2,TRUE)</f>
        <v>14.38</v>
      </c>
    </row>
    <row r="1945" spans="1:8" x14ac:dyDescent="0.3">
      <c r="A1945" s="1">
        <f>+'Reuters data'!B1946</f>
        <v>42487</v>
      </c>
      <c r="B1945" s="3">
        <f t="shared" si="30"/>
        <v>4</v>
      </c>
      <c r="C1945">
        <f>+'Reuters data'!C1946</f>
        <v>38.61</v>
      </c>
      <c r="D1945">
        <f>+VLOOKUP(A1945,'Reuters data'!$E$3:$F$1048576,2,TRUE)/VLOOKUP(Train_Data!A1945,'Reuters data'!$M$3:$N$1048576,2)</f>
        <v>41.682127396413115</v>
      </c>
      <c r="E1945">
        <f>+VLOOKUP(A1945,'Reuters data'!$E$3:$G$1048576,3,TRUE)</f>
        <v>37.751651376146782</v>
      </c>
      <c r="F1945" s="2">
        <f>+VLOOKUP(A1945,'Reuters data'!$Q$4:$R$1048576,2,TRUE)</f>
        <v>46.35</v>
      </c>
      <c r="G1945">
        <f>+VLOOKUP(A1945,'Reuters data'!$U$4:$V$1048576,2,TRUE)</f>
        <v>6.83</v>
      </c>
      <c r="H1945">
        <f>+VLOOKUP(A1945,'Reuters data'!$Y$4:$Z$1048576,2,TRUE)</f>
        <v>14.45</v>
      </c>
    </row>
    <row r="1946" spans="1:8" x14ac:dyDescent="0.3">
      <c r="A1946" s="1">
        <f>+'Reuters data'!B1947</f>
        <v>42488</v>
      </c>
      <c r="B1946" s="3">
        <f t="shared" si="30"/>
        <v>4</v>
      </c>
      <c r="C1946">
        <f>+'Reuters data'!C1947</f>
        <v>38.549999999999997</v>
      </c>
      <c r="D1946">
        <f>+VLOOKUP(A1946,'Reuters data'!$E$3:$F$1048576,2,TRUE)/VLOOKUP(Train_Data!A1946,'Reuters data'!$M$3:$N$1048576,2)</f>
        <v>42.410360320676595</v>
      </c>
      <c r="E1946">
        <f>+VLOOKUP(A1946,'Reuters data'!$E$3:$G$1048576,3,TRUE)</f>
        <v>37.77018348623853</v>
      </c>
      <c r="F1946" s="2">
        <f>+VLOOKUP(A1946,'Reuters data'!$Q$4:$R$1048576,2,TRUE)</f>
        <v>46.25</v>
      </c>
      <c r="G1946">
        <f>+VLOOKUP(A1946,'Reuters data'!$U$4:$V$1048576,2,TRUE)</f>
        <v>6.33</v>
      </c>
      <c r="H1946">
        <f>+VLOOKUP(A1946,'Reuters data'!$Y$4:$Z$1048576,2,TRUE)</f>
        <v>13.08</v>
      </c>
    </row>
    <row r="1947" spans="1:8" x14ac:dyDescent="0.3">
      <c r="A1947" s="1">
        <f>+'Reuters data'!B1948</f>
        <v>42489</v>
      </c>
      <c r="B1947" s="3">
        <f t="shared" si="30"/>
        <v>4</v>
      </c>
      <c r="C1947">
        <f>+'Reuters data'!C1948</f>
        <v>38.56</v>
      </c>
      <c r="D1947">
        <f>+VLOOKUP(A1947,'Reuters data'!$E$3:$F$1048576,2,TRUE)/VLOOKUP(Train_Data!A1947,'Reuters data'!$M$3:$N$1048576,2)</f>
        <v>42.020254932774577</v>
      </c>
      <c r="E1947">
        <f>+VLOOKUP(A1947,'Reuters data'!$E$3:$G$1048576,3,TRUE)</f>
        <v>37.788165137614676</v>
      </c>
      <c r="F1947" s="2">
        <f>+VLOOKUP(A1947,'Reuters data'!$Q$4:$R$1048576,2,TRUE)</f>
        <v>45.8</v>
      </c>
      <c r="G1947">
        <f>+VLOOKUP(A1947,'Reuters data'!$U$4:$V$1048576,2,TRUE)</f>
        <v>6.17</v>
      </c>
      <c r="H1947">
        <f>+VLOOKUP(A1947,'Reuters data'!$Y$4:$Z$1048576,2,TRUE)</f>
        <v>12.9</v>
      </c>
    </row>
    <row r="1948" spans="1:8" x14ac:dyDescent="0.3">
      <c r="A1948" s="1">
        <f>+'Reuters data'!B1949</f>
        <v>42490</v>
      </c>
      <c r="B1948" s="3">
        <f t="shared" si="30"/>
        <v>4</v>
      </c>
      <c r="C1948">
        <f>+'Reuters data'!C1949</f>
        <v>38.71</v>
      </c>
      <c r="D1948">
        <f>+VLOOKUP(A1948,'Reuters data'!$E$3:$F$1048576,2,TRUE)/VLOOKUP(Train_Data!A1948,'Reuters data'!$M$3:$N$1048576,2)</f>
        <v>42.020254932774577</v>
      </c>
      <c r="E1948">
        <f>+VLOOKUP(A1948,'Reuters data'!$E$3:$G$1048576,3,TRUE)</f>
        <v>37.788165137614676</v>
      </c>
      <c r="F1948" s="2">
        <f>+VLOOKUP(A1948,'Reuters data'!$Q$4:$R$1048576,2,TRUE)</f>
        <v>45.8</v>
      </c>
      <c r="G1948">
        <f>+VLOOKUP(A1948,'Reuters data'!$U$4:$V$1048576,2,TRUE)</f>
        <v>6.17</v>
      </c>
      <c r="H1948">
        <f>+VLOOKUP(A1948,'Reuters data'!$Y$4:$Z$1048576,2,TRUE)</f>
        <v>12.9</v>
      </c>
    </row>
    <row r="1949" spans="1:8" x14ac:dyDescent="0.3">
      <c r="A1949" s="1">
        <f>+'Reuters data'!B1950</f>
        <v>42491</v>
      </c>
      <c r="B1949" s="3">
        <f t="shared" si="30"/>
        <v>5</v>
      </c>
      <c r="C1949">
        <f>+'Reuters data'!C1950</f>
        <v>38.89</v>
      </c>
      <c r="D1949">
        <f>+VLOOKUP(A1949,'Reuters data'!$E$3:$F$1048576,2,TRUE)/VLOOKUP(Train_Data!A1949,'Reuters data'!$M$3:$N$1048576,2)</f>
        <v>42.020254932774577</v>
      </c>
      <c r="E1949">
        <f>+VLOOKUP(A1949,'Reuters data'!$E$3:$G$1048576,3,TRUE)</f>
        <v>37.788165137614676</v>
      </c>
      <c r="F1949" s="2">
        <f>+VLOOKUP(A1949,'Reuters data'!$Q$4:$R$1048576,2,TRUE)</f>
        <v>45.8</v>
      </c>
      <c r="G1949">
        <f>+VLOOKUP(A1949,'Reuters data'!$U$4:$V$1048576,2,TRUE)</f>
        <v>6.17</v>
      </c>
      <c r="H1949">
        <f>+VLOOKUP(A1949,'Reuters data'!$Y$4:$Z$1048576,2,TRUE)</f>
        <v>12.9</v>
      </c>
    </row>
    <row r="1950" spans="1:8" x14ac:dyDescent="0.3">
      <c r="A1950" s="1">
        <f>+'Reuters data'!B1951</f>
        <v>42492</v>
      </c>
      <c r="B1950" s="3">
        <f t="shared" si="30"/>
        <v>5</v>
      </c>
      <c r="C1950">
        <f>+'Reuters data'!C1951</f>
        <v>39.08</v>
      </c>
      <c r="D1950">
        <f>+VLOOKUP(A1950,'Reuters data'!$E$3:$F$1048576,2,TRUE)/VLOOKUP(Train_Data!A1950,'Reuters data'!$M$3:$N$1048576,2)</f>
        <v>39.751929915864338</v>
      </c>
      <c r="E1950">
        <f>+VLOOKUP(A1950,'Reuters data'!$E$3:$G$1048576,3,TRUE)</f>
        <v>37.791559633027518</v>
      </c>
      <c r="F1950" s="2">
        <f>+VLOOKUP(A1950,'Reuters data'!$Q$4:$R$1048576,2,TRUE)</f>
        <v>46.33</v>
      </c>
      <c r="G1950">
        <f>+VLOOKUP(A1950,'Reuters data'!$U$4:$V$1048576,2,TRUE)</f>
        <v>6.1</v>
      </c>
      <c r="H1950">
        <f>+VLOOKUP(A1950,'Reuters data'!$Y$4:$Z$1048576,2,TRUE)</f>
        <v>12.65</v>
      </c>
    </row>
    <row r="1951" spans="1:8" x14ac:dyDescent="0.3">
      <c r="A1951" s="1">
        <f>+'Reuters data'!B1952</f>
        <v>42493</v>
      </c>
      <c r="B1951" s="3">
        <f t="shared" si="30"/>
        <v>5</v>
      </c>
      <c r="C1951">
        <f>+'Reuters data'!C1952</f>
        <v>39.33</v>
      </c>
      <c r="D1951">
        <f>+VLOOKUP(A1951,'Reuters data'!$E$3:$F$1048576,2,TRUE)/VLOOKUP(Train_Data!A1951,'Reuters data'!$M$3:$N$1048576,2)</f>
        <v>39.121357111787731</v>
      </c>
      <c r="E1951">
        <f>+VLOOKUP(A1951,'Reuters data'!$E$3:$G$1048576,3,TRUE)</f>
        <v>37.792568807339435</v>
      </c>
      <c r="F1951" s="2">
        <f>+VLOOKUP(A1951,'Reuters data'!$Q$4:$R$1048576,2,TRUE)</f>
        <v>45.7</v>
      </c>
      <c r="G1951">
        <f>+VLOOKUP(A1951,'Reuters data'!$U$4:$V$1048576,2,TRUE)</f>
        <v>5.98</v>
      </c>
      <c r="H1951">
        <f>+VLOOKUP(A1951,'Reuters data'!$Y$4:$Z$1048576,2,TRUE)</f>
        <v>12.18</v>
      </c>
    </row>
    <row r="1952" spans="1:8" x14ac:dyDescent="0.3">
      <c r="A1952" s="1">
        <f>+'Reuters data'!B1953</f>
        <v>42494</v>
      </c>
      <c r="B1952" s="3">
        <f t="shared" si="30"/>
        <v>5</v>
      </c>
      <c r="C1952">
        <f>+'Reuters data'!C1953</f>
        <v>39.590000000000003</v>
      </c>
      <c r="D1952">
        <f>+VLOOKUP(A1952,'Reuters data'!$E$3:$F$1048576,2,TRUE)/VLOOKUP(Train_Data!A1952,'Reuters data'!$M$3:$N$1048576,2)</f>
        <v>38.850674793208526</v>
      </c>
      <c r="E1952">
        <f>+VLOOKUP(A1952,'Reuters data'!$E$3:$G$1048576,3,TRUE)</f>
        <v>37.792660550458713</v>
      </c>
      <c r="F1952" s="2">
        <f>+VLOOKUP(A1952,'Reuters data'!$Q$4:$R$1048576,2,TRUE)</f>
        <v>45.75</v>
      </c>
      <c r="G1952">
        <f>+VLOOKUP(A1952,'Reuters data'!$U$4:$V$1048576,2,TRUE)</f>
        <v>6.12</v>
      </c>
      <c r="H1952">
        <f>+VLOOKUP(A1952,'Reuters data'!$Y$4:$Z$1048576,2,TRUE)</f>
        <v>12.3</v>
      </c>
    </row>
    <row r="1953" spans="1:8" x14ac:dyDescent="0.3">
      <c r="A1953" s="1">
        <f>+'Reuters data'!B1954</f>
        <v>42495</v>
      </c>
      <c r="B1953" s="3">
        <f t="shared" si="30"/>
        <v>5</v>
      </c>
      <c r="C1953">
        <f>+'Reuters data'!C1954</f>
        <v>39.97</v>
      </c>
      <c r="D1953">
        <f>+VLOOKUP(A1953,'Reuters data'!$E$3:$F$1048576,2,TRUE)/VLOOKUP(Train_Data!A1953,'Reuters data'!$M$3:$N$1048576,2)</f>
        <v>39.468607506138191</v>
      </c>
      <c r="E1953">
        <f>+VLOOKUP(A1953,'Reuters data'!$E$3:$G$1048576,3,TRUE)</f>
        <v>37.797889908256877</v>
      </c>
      <c r="F1953" s="2">
        <f>+VLOOKUP(A1953,'Reuters data'!$Q$4:$R$1048576,2,TRUE)</f>
        <v>46.13</v>
      </c>
      <c r="G1953">
        <f>+VLOOKUP(A1953,'Reuters data'!$U$4:$V$1048576,2,TRUE)</f>
        <v>6.19</v>
      </c>
      <c r="H1953">
        <f>+VLOOKUP(A1953,'Reuters data'!$Y$4:$Z$1048576,2,TRUE)</f>
        <v>12.6</v>
      </c>
    </row>
    <row r="1954" spans="1:8" x14ac:dyDescent="0.3">
      <c r="A1954" s="1">
        <f>+'Reuters data'!B1955</f>
        <v>42496</v>
      </c>
      <c r="B1954" s="3">
        <f t="shared" si="30"/>
        <v>5</v>
      </c>
      <c r="C1954">
        <f>+'Reuters data'!C1955</f>
        <v>40.340000000000003</v>
      </c>
      <c r="D1954">
        <f>+VLOOKUP(A1954,'Reuters data'!$E$3:$F$1048576,2,TRUE)/VLOOKUP(Train_Data!A1954,'Reuters data'!$M$3:$N$1048576,2)</f>
        <v>39.791264690405185</v>
      </c>
      <c r="E1954">
        <f>+VLOOKUP(A1954,'Reuters data'!$E$3:$G$1048576,3,TRUE)</f>
        <v>37.824311926605496</v>
      </c>
      <c r="F1954" s="2">
        <f>+VLOOKUP(A1954,'Reuters data'!$Q$4:$R$1048576,2,TRUE)</f>
        <v>47.5</v>
      </c>
      <c r="G1954">
        <f>+VLOOKUP(A1954,'Reuters data'!$U$4:$V$1048576,2,TRUE)</f>
        <v>5.85</v>
      </c>
      <c r="H1954">
        <f>+VLOOKUP(A1954,'Reuters data'!$Y$4:$Z$1048576,2,TRUE)</f>
        <v>12.75</v>
      </c>
    </row>
    <row r="1955" spans="1:8" x14ac:dyDescent="0.3">
      <c r="A1955" s="1">
        <f>+'Reuters data'!B1956</f>
        <v>42497</v>
      </c>
      <c r="B1955" s="3">
        <f t="shared" si="30"/>
        <v>5</v>
      </c>
      <c r="C1955">
        <f>+'Reuters data'!C1956</f>
        <v>40.81</v>
      </c>
      <c r="D1955">
        <f>+VLOOKUP(A1955,'Reuters data'!$E$3:$F$1048576,2,TRUE)/VLOOKUP(Train_Data!A1955,'Reuters data'!$M$3:$N$1048576,2)</f>
        <v>39.791264690405185</v>
      </c>
      <c r="E1955">
        <f>+VLOOKUP(A1955,'Reuters data'!$E$3:$G$1048576,3,TRUE)</f>
        <v>37.824311926605496</v>
      </c>
      <c r="F1955" s="2">
        <f>+VLOOKUP(A1955,'Reuters data'!$Q$4:$R$1048576,2,TRUE)</f>
        <v>47.5</v>
      </c>
      <c r="G1955">
        <f>+VLOOKUP(A1955,'Reuters data'!$U$4:$V$1048576,2,TRUE)</f>
        <v>5.85</v>
      </c>
      <c r="H1955">
        <f>+VLOOKUP(A1955,'Reuters data'!$Y$4:$Z$1048576,2,TRUE)</f>
        <v>12.75</v>
      </c>
    </row>
    <row r="1956" spans="1:8" x14ac:dyDescent="0.3">
      <c r="A1956" s="1">
        <f>+'Reuters data'!B1957</f>
        <v>42498</v>
      </c>
      <c r="B1956" s="3">
        <f t="shared" si="30"/>
        <v>5</v>
      </c>
      <c r="C1956">
        <f>+'Reuters data'!C1957</f>
        <v>41.25</v>
      </c>
      <c r="D1956">
        <f>+VLOOKUP(A1956,'Reuters data'!$E$3:$F$1048576,2,TRUE)/VLOOKUP(Train_Data!A1956,'Reuters data'!$M$3:$N$1048576,2)</f>
        <v>39.791264690405185</v>
      </c>
      <c r="E1956">
        <f>+VLOOKUP(A1956,'Reuters data'!$E$3:$G$1048576,3,TRUE)</f>
        <v>37.824311926605496</v>
      </c>
      <c r="F1956" s="2">
        <f>+VLOOKUP(A1956,'Reuters data'!$Q$4:$R$1048576,2,TRUE)</f>
        <v>47.5</v>
      </c>
      <c r="G1956">
        <f>+VLOOKUP(A1956,'Reuters data'!$U$4:$V$1048576,2,TRUE)</f>
        <v>5.85</v>
      </c>
      <c r="H1956">
        <f>+VLOOKUP(A1956,'Reuters data'!$Y$4:$Z$1048576,2,TRUE)</f>
        <v>12.75</v>
      </c>
    </row>
    <row r="1957" spans="1:8" x14ac:dyDescent="0.3">
      <c r="A1957" s="1">
        <f>+'Reuters data'!B1958</f>
        <v>42499</v>
      </c>
      <c r="B1957" s="3">
        <f t="shared" si="30"/>
        <v>5</v>
      </c>
      <c r="C1957">
        <f>+'Reuters data'!C1958</f>
        <v>41.64</v>
      </c>
      <c r="D1957">
        <f>+VLOOKUP(A1957,'Reuters data'!$E$3:$F$1048576,2,TRUE)/VLOOKUP(Train_Data!A1957,'Reuters data'!$M$3:$N$1048576,2)</f>
        <v>38.33582286266585</v>
      </c>
      <c r="E1957">
        <f>+VLOOKUP(A1957,'Reuters data'!$E$3:$G$1048576,3,TRUE)</f>
        <v>37.82238532110091</v>
      </c>
      <c r="F1957" s="2">
        <f>+VLOOKUP(A1957,'Reuters data'!$Q$4:$R$1048576,2,TRUE)</f>
        <v>47.7</v>
      </c>
      <c r="G1957">
        <f>+VLOOKUP(A1957,'Reuters data'!$U$4:$V$1048576,2,TRUE)</f>
        <v>5.69</v>
      </c>
      <c r="H1957">
        <f>+VLOOKUP(A1957,'Reuters data'!$Y$4:$Z$1048576,2,TRUE)</f>
        <v>12.95</v>
      </c>
    </row>
    <row r="1958" spans="1:8" x14ac:dyDescent="0.3">
      <c r="A1958" s="1">
        <f>+'Reuters data'!B1959</f>
        <v>42500</v>
      </c>
      <c r="B1958" s="3">
        <f t="shared" si="30"/>
        <v>5</v>
      </c>
      <c r="C1958">
        <f>+'Reuters data'!C1959</f>
        <v>42.03</v>
      </c>
      <c r="D1958">
        <f>+VLOOKUP(A1958,'Reuters data'!$E$3:$F$1048576,2,TRUE)/VLOOKUP(Train_Data!A1958,'Reuters data'!$M$3:$N$1048576,2)</f>
        <v>40.042223786066153</v>
      </c>
      <c r="E1958">
        <f>+VLOOKUP(A1958,'Reuters data'!$E$3:$G$1048576,3,TRUE)</f>
        <v>37.845504587155965</v>
      </c>
      <c r="F1958" s="2">
        <f>+VLOOKUP(A1958,'Reuters data'!$Q$4:$R$1048576,2,TRUE)</f>
        <v>47.5</v>
      </c>
      <c r="G1958">
        <f>+VLOOKUP(A1958,'Reuters data'!$U$4:$V$1048576,2,TRUE)</f>
        <v>5.89</v>
      </c>
      <c r="H1958">
        <f>+VLOOKUP(A1958,'Reuters data'!$Y$4:$Z$1048576,2,TRUE)</f>
        <v>12.82</v>
      </c>
    </row>
    <row r="1959" spans="1:8" x14ac:dyDescent="0.3">
      <c r="A1959" s="1">
        <f>+'Reuters data'!B1960</f>
        <v>42501</v>
      </c>
      <c r="B1959" s="3">
        <f t="shared" si="30"/>
        <v>5</v>
      </c>
      <c r="C1959">
        <f>+'Reuters data'!C1960</f>
        <v>42.41</v>
      </c>
      <c r="D1959">
        <f>+VLOOKUP(A1959,'Reuters data'!$E$3:$F$1048576,2,TRUE)/VLOOKUP(Train_Data!A1959,'Reuters data'!$M$3:$N$1048576,2)</f>
        <v>41.663019693654263</v>
      </c>
      <c r="E1959">
        <f>+VLOOKUP(A1959,'Reuters data'!$E$3:$G$1048576,3,TRUE)</f>
        <v>37.908532110091741</v>
      </c>
      <c r="F1959" s="2">
        <f>+VLOOKUP(A1959,'Reuters data'!$Q$4:$R$1048576,2,TRUE)</f>
        <v>48.5</v>
      </c>
      <c r="G1959">
        <f>+VLOOKUP(A1959,'Reuters data'!$U$4:$V$1048576,2,TRUE)</f>
        <v>6.01</v>
      </c>
      <c r="H1959">
        <f>+VLOOKUP(A1959,'Reuters data'!$Y$4:$Z$1048576,2,TRUE)</f>
        <v>13</v>
      </c>
    </row>
    <row r="1960" spans="1:8" x14ac:dyDescent="0.3">
      <c r="A1960" s="1">
        <f>+'Reuters data'!B1961</f>
        <v>42502</v>
      </c>
      <c r="B1960" s="3">
        <f t="shared" si="30"/>
        <v>5</v>
      </c>
      <c r="C1960">
        <f>+'Reuters data'!C1961</f>
        <v>42.77</v>
      </c>
      <c r="D1960">
        <f>+VLOOKUP(A1960,'Reuters data'!$E$3:$F$1048576,2,TRUE)/VLOOKUP(Train_Data!A1960,'Reuters data'!$M$3:$N$1048576,2)</f>
        <v>42.268131868131867</v>
      </c>
      <c r="E1960">
        <f>+VLOOKUP(A1960,'Reuters data'!$E$3:$G$1048576,3,TRUE)</f>
        <v>37.980275229357794</v>
      </c>
      <c r="F1960" s="2">
        <f>+VLOOKUP(A1960,'Reuters data'!$Q$4:$R$1048576,2,TRUE)</f>
        <v>48.6</v>
      </c>
      <c r="G1960">
        <f>+VLOOKUP(A1960,'Reuters data'!$U$4:$V$1048576,2,TRUE)</f>
        <v>5.8</v>
      </c>
      <c r="H1960">
        <f>+VLOOKUP(A1960,'Reuters data'!$Y$4:$Z$1048576,2,TRUE)</f>
        <v>12.73</v>
      </c>
    </row>
    <row r="1961" spans="1:8" x14ac:dyDescent="0.3">
      <c r="A1961" s="1">
        <f>+'Reuters data'!B1962</f>
        <v>42503</v>
      </c>
      <c r="B1961" s="3">
        <f t="shared" si="30"/>
        <v>5</v>
      </c>
      <c r="C1961">
        <f>+'Reuters data'!C1962</f>
        <v>43.16</v>
      </c>
      <c r="D1961">
        <f>+VLOOKUP(A1961,'Reuters data'!$E$3:$F$1048576,2,TRUE)/VLOOKUP(Train_Data!A1961,'Reuters data'!$M$3:$N$1048576,2)</f>
        <v>42.308712958867751</v>
      </c>
      <c r="E1961">
        <f>+VLOOKUP(A1961,'Reuters data'!$E$3:$G$1048576,3,TRUE)</f>
        <v>38.051100917431192</v>
      </c>
      <c r="F1961" s="2">
        <f>+VLOOKUP(A1961,'Reuters data'!$Q$4:$R$1048576,2,TRUE)</f>
        <v>48.5</v>
      </c>
      <c r="G1961">
        <f>+VLOOKUP(A1961,'Reuters data'!$U$4:$V$1048576,2,TRUE)</f>
        <v>5.84</v>
      </c>
      <c r="H1961">
        <f>+VLOOKUP(A1961,'Reuters data'!$Y$4:$Z$1048576,2,TRUE)</f>
        <v>12.9</v>
      </c>
    </row>
    <row r="1962" spans="1:8" x14ac:dyDescent="0.3">
      <c r="A1962" s="1">
        <f>+'Reuters data'!B1963</f>
        <v>42504</v>
      </c>
      <c r="B1962" s="3">
        <f t="shared" si="30"/>
        <v>5</v>
      </c>
      <c r="C1962">
        <f>+'Reuters data'!C1963</f>
        <v>43.58</v>
      </c>
      <c r="D1962">
        <f>+VLOOKUP(A1962,'Reuters data'!$E$3:$F$1048576,2,TRUE)/VLOOKUP(Train_Data!A1962,'Reuters data'!$M$3:$N$1048576,2)</f>
        <v>42.308712958867751</v>
      </c>
      <c r="E1962">
        <f>+VLOOKUP(A1962,'Reuters data'!$E$3:$G$1048576,3,TRUE)</f>
        <v>38.051100917431192</v>
      </c>
      <c r="F1962" s="2">
        <f>+VLOOKUP(A1962,'Reuters data'!$Q$4:$R$1048576,2,TRUE)</f>
        <v>48.5</v>
      </c>
      <c r="G1962">
        <f>+VLOOKUP(A1962,'Reuters data'!$U$4:$V$1048576,2,TRUE)</f>
        <v>5.84</v>
      </c>
      <c r="H1962">
        <f>+VLOOKUP(A1962,'Reuters data'!$Y$4:$Z$1048576,2,TRUE)</f>
        <v>12.9</v>
      </c>
    </row>
    <row r="1963" spans="1:8" x14ac:dyDescent="0.3">
      <c r="A1963" s="1">
        <f>+'Reuters data'!B1964</f>
        <v>42505</v>
      </c>
      <c r="B1963" s="3">
        <f t="shared" si="30"/>
        <v>5</v>
      </c>
      <c r="C1963">
        <f>+'Reuters data'!C1964</f>
        <v>43.94</v>
      </c>
      <c r="D1963">
        <f>+VLOOKUP(A1963,'Reuters data'!$E$3:$F$1048576,2,TRUE)/VLOOKUP(Train_Data!A1963,'Reuters data'!$M$3:$N$1048576,2)</f>
        <v>42.308712958867751</v>
      </c>
      <c r="E1963">
        <f>+VLOOKUP(A1963,'Reuters data'!$E$3:$G$1048576,3,TRUE)</f>
        <v>38.051100917431192</v>
      </c>
      <c r="F1963" s="2">
        <f>+VLOOKUP(A1963,'Reuters data'!$Q$4:$R$1048576,2,TRUE)</f>
        <v>48.5</v>
      </c>
      <c r="G1963">
        <f>+VLOOKUP(A1963,'Reuters data'!$U$4:$V$1048576,2,TRUE)</f>
        <v>5.84</v>
      </c>
      <c r="H1963">
        <f>+VLOOKUP(A1963,'Reuters data'!$Y$4:$Z$1048576,2,TRUE)</f>
        <v>12.9</v>
      </c>
    </row>
    <row r="1964" spans="1:8" x14ac:dyDescent="0.3">
      <c r="A1964" s="1">
        <f>+'Reuters data'!B1965</f>
        <v>42506</v>
      </c>
      <c r="B1964" s="3">
        <f t="shared" si="30"/>
        <v>5</v>
      </c>
      <c r="C1964">
        <f>+'Reuters data'!C1965</f>
        <v>44.27</v>
      </c>
      <c r="D1964">
        <f>+VLOOKUP(A1964,'Reuters data'!$E$3:$F$1048576,2,TRUE)/VLOOKUP(Train_Data!A1964,'Reuters data'!$M$3:$N$1048576,2)</f>
        <v>43.275008837044894</v>
      </c>
      <c r="E1964">
        <f>+VLOOKUP(A1964,'Reuters data'!$E$3:$G$1048576,3,TRUE)</f>
        <v>38.135871559633024</v>
      </c>
      <c r="F1964" s="2">
        <f>+VLOOKUP(A1964,'Reuters data'!$Q$4:$R$1048576,2,TRUE)</f>
        <v>49.21</v>
      </c>
      <c r="G1964">
        <f>+VLOOKUP(A1964,'Reuters data'!$U$4:$V$1048576,2,TRUE)</f>
        <v>6.1</v>
      </c>
      <c r="H1964">
        <f>+VLOOKUP(A1964,'Reuters data'!$Y$4:$Z$1048576,2,TRUE)</f>
        <v>13.1</v>
      </c>
    </row>
    <row r="1965" spans="1:8" x14ac:dyDescent="0.3">
      <c r="A1965" s="1">
        <f>+'Reuters data'!B1966</f>
        <v>42507</v>
      </c>
      <c r="B1965" s="3">
        <f t="shared" si="30"/>
        <v>5</v>
      </c>
      <c r="C1965">
        <f>+'Reuters data'!C1966</f>
        <v>44.54</v>
      </c>
      <c r="D1965">
        <f>+VLOOKUP(A1965,'Reuters data'!$E$3:$F$1048576,2,TRUE)/VLOOKUP(Train_Data!A1965,'Reuters data'!$M$3:$N$1048576,2)</f>
        <v>43.568207939174258</v>
      </c>
      <c r="E1965">
        <f>+VLOOKUP(A1965,'Reuters data'!$E$3:$G$1048576,3,TRUE)</f>
        <v>38.239999999999988</v>
      </c>
      <c r="F1965" s="2">
        <f>+VLOOKUP(A1965,'Reuters data'!$Q$4:$R$1048576,2,TRUE)</f>
        <v>49.45</v>
      </c>
      <c r="G1965">
        <f>+VLOOKUP(A1965,'Reuters data'!$U$4:$V$1048576,2,TRUE)</f>
        <v>6.04</v>
      </c>
      <c r="H1965">
        <f>+VLOOKUP(A1965,'Reuters data'!$Y$4:$Z$1048576,2,TRUE)</f>
        <v>13.07</v>
      </c>
    </row>
    <row r="1966" spans="1:8" x14ac:dyDescent="0.3">
      <c r="A1966" s="1">
        <f>+'Reuters data'!B1967</f>
        <v>42508</v>
      </c>
      <c r="B1966" s="3">
        <f t="shared" si="30"/>
        <v>5</v>
      </c>
      <c r="C1966">
        <f>+'Reuters data'!C1967</f>
        <v>44.84</v>
      </c>
      <c r="D1966">
        <f>+VLOOKUP(A1966,'Reuters data'!$E$3:$F$1048576,2,TRUE)/VLOOKUP(Train_Data!A1966,'Reuters data'!$M$3:$N$1048576,2)</f>
        <v>43.629068212215785</v>
      </c>
      <c r="E1966">
        <f>+VLOOKUP(A1966,'Reuters data'!$E$3:$G$1048576,3,TRUE)</f>
        <v>38.341009174311921</v>
      </c>
      <c r="F1966" s="2">
        <f>+VLOOKUP(A1966,'Reuters data'!$Q$4:$R$1048576,2,TRUE)</f>
        <v>48.85</v>
      </c>
      <c r="G1966">
        <f>+VLOOKUP(A1966,'Reuters data'!$U$4:$V$1048576,2,TRUE)</f>
        <v>6.05</v>
      </c>
      <c r="H1966">
        <f>+VLOOKUP(A1966,'Reuters data'!$Y$4:$Z$1048576,2,TRUE)</f>
        <v>13.15</v>
      </c>
    </row>
    <row r="1967" spans="1:8" x14ac:dyDescent="0.3">
      <c r="A1967" s="1">
        <f>+'Reuters data'!B1968</f>
        <v>42509</v>
      </c>
      <c r="B1967" s="3">
        <f t="shared" si="30"/>
        <v>5</v>
      </c>
      <c r="C1967">
        <f>+'Reuters data'!C1968</f>
        <v>45.16</v>
      </c>
      <c r="D1967">
        <f>+VLOOKUP(A1967,'Reuters data'!$E$3:$F$1048576,2,TRUE)/VLOOKUP(Train_Data!A1967,'Reuters data'!$M$3:$N$1048576,2)</f>
        <v>43.572576325656129</v>
      </c>
      <c r="E1967">
        <f>+VLOOKUP(A1967,'Reuters data'!$E$3:$G$1048576,3,TRUE)</f>
        <v>38.436055045871548</v>
      </c>
      <c r="F1967" s="2">
        <f>+VLOOKUP(A1967,'Reuters data'!$Q$4:$R$1048576,2,TRUE)</f>
        <v>48.1</v>
      </c>
      <c r="G1967">
        <f>+VLOOKUP(A1967,'Reuters data'!$U$4:$V$1048576,2,TRUE)</f>
        <v>5.98</v>
      </c>
      <c r="H1967">
        <f>+VLOOKUP(A1967,'Reuters data'!$Y$4:$Z$1048576,2,TRUE)</f>
        <v>12.9</v>
      </c>
    </row>
    <row r="1968" spans="1:8" x14ac:dyDescent="0.3">
      <c r="A1968" s="1">
        <f>+'Reuters data'!B1969</f>
        <v>42510</v>
      </c>
      <c r="B1968" s="3">
        <f t="shared" si="30"/>
        <v>5</v>
      </c>
      <c r="C1968">
        <f>+'Reuters data'!C1969</f>
        <v>45.53</v>
      </c>
      <c r="D1968">
        <f>+VLOOKUP(A1968,'Reuters data'!$E$3:$F$1048576,2,TRUE)/VLOOKUP(Train_Data!A1968,'Reuters data'!$M$3:$N$1048576,2)</f>
        <v>43.41472108358581</v>
      </c>
      <c r="E1968">
        <f>+VLOOKUP(A1968,'Reuters data'!$E$3:$G$1048576,3,TRUE)</f>
        <v>38.541834862385315</v>
      </c>
      <c r="F1968" s="2">
        <f>+VLOOKUP(A1968,'Reuters data'!$Q$4:$R$1048576,2,TRUE)</f>
        <v>48.35</v>
      </c>
      <c r="G1968">
        <f>+VLOOKUP(A1968,'Reuters data'!$U$4:$V$1048576,2,TRUE)</f>
        <v>5.95</v>
      </c>
      <c r="H1968">
        <f>+VLOOKUP(A1968,'Reuters data'!$Y$4:$Z$1048576,2,TRUE)</f>
        <v>12.85</v>
      </c>
    </row>
    <row r="1969" spans="1:8" x14ac:dyDescent="0.3">
      <c r="A1969" s="1">
        <f>+'Reuters data'!B1970</f>
        <v>42511</v>
      </c>
      <c r="B1969" s="3">
        <f t="shared" si="30"/>
        <v>5</v>
      </c>
      <c r="C1969">
        <f>+'Reuters data'!C1970</f>
        <v>45.99</v>
      </c>
      <c r="D1969">
        <f>+VLOOKUP(A1969,'Reuters data'!$E$3:$F$1048576,2,TRUE)/VLOOKUP(Train_Data!A1969,'Reuters data'!$M$3:$N$1048576,2)</f>
        <v>43.41472108358581</v>
      </c>
      <c r="E1969">
        <f>+VLOOKUP(A1969,'Reuters data'!$E$3:$G$1048576,3,TRUE)</f>
        <v>38.541834862385315</v>
      </c>
      <c r="F1969" s="2">
        <f>+VLOOKUP(A1969,'Reuters data'!$Q$4:$R$1048576,2,TRUE)</f>
        <v>48.35</v>
      </c>
      <c r="G1969">
        <f>+VLOOKUP(A1969,'Reuters data'!$U$4:$V$1048576,2,TRUE)</f>
        <v>5.95</v>
      </c>
      <c r="H1969">
        <f>+VLOOKUP(A1969,'Reuters data'!$Y$4:$Z$1048576,2,TRUE)</f>
        <v>12.85</v>
      </c>
    </row>
    <row r="1970" spans="1:8" x14ac:dyDescent="0.3">
      <c r="A1970" s="1">
        <f>+'Reuters data'!B1971</f>
        <v>42512</v>
      </c>
      <c r="B1970" s="3">
        <f t="shared" si="30"/>
        <v>5</v>
      </c>
      <c r="C1970">
        <f>+'Reuters data'!C1971</f>
        <v>46.45</v>
      </c>
      <c r="D1970">
        <f>+VLOOKUP(A1970,'Reuters data'!$E$3:$F$1048576,2,TRUE)/VLOOKUP(Train_Data!A1970,'Reuters data'!$M$3:$N$1048576,2)</f>
        <v>43.41472108358581</v>
      </c>
      <c r="E1970">
        <f>+VLOOKUP(A1970,'Reuters data'!$E$3:$G$1048576,3,TRUE)</f>
        <v>38.541834862385315</v>
      </c>
      <c r="F1970" s="2">
        <f>+VLOOKUP(A1970,'Reuters data'!$Q$4:$R$1048576,2,TRUE)</f>
        <v>48.35</v>
      </c>
      <c r="G1970">
        <f>+VLOOKUP(A1970,'Reuters data'!$U$4:$V$1048576,2,TRUE)</f>
        <v>5.95</v>
      </c>
      <c r="H1970">
        <f>+VLOOKUP(A1970,'Reuters data'!$Y$4:$Z$1048576,2,TRUE)</f>
        <v>12.85</v>
      </c>
    </row>
    <row r="1971" spans="1:8" x14ac:dyDescent="0.3">
      <c r="A1971" s="1">
        <f>+'Reuters data'!B1972</f>
        <v>42513</v>
      </c>
      <c r="B1971" s="3">
        <f t="shared" si="30"/>
        <v>5</v>
      </c>
      <c r="C1971">
        <f>+'Reuters data'!C1972</f>
        <v>46.81</v>
      </c>
      <c r="D1971">
        <f>+VLOOKUP(A1971,'Reuters data'!$E$3:$F$1048576,2,TRUE)/VLOOKUP(Train_Data!A1971,'Reuters data'!$M$3:$N$1048576,2)</f>
        <v>43.108059914407995</v>
      </c>
      <c r="E1971">
        <f>+VLOOKUP(A1971,'Reuters data'!$E$3:$G$1048576,3,TRUE)</f>
        <v>38.645412844036692</v>
      </c>
      <c r="F1971" s="2">
        <f>+VLOOKUP(A1971,'Reuters data'!$Q$4:$R$1048576,2,TRUE)</f>
        <v>48.2</v>
      </c>
      <c r="G1971">
        <f>+VLOOKUP(A1971,'Reuters data'!$U$4:$V$1048576,2,TRUE)</f>
        <v>5.72</v>
      </c>
      <c r="H1971">
        <f>+VLOOKUP(A1971,'Reuters data'!$Y$4:$Z$1048576,2,TRUE)</f>
        <v>12.83</v>
      </c>
    </row>
    <row r="1972" spans="1:8" x14ac:dyDescent="0.3">
      <c r="A1972" s="1">
        <f>+'Reuters data'!B1973</f>
        <v>42514</v>
      </c>
      <c r="B1972" s="3">
        <f t="shared" si="30"/>
        <v>5</v>
      </c>
      <c r="C1972">
        <f>+'Reuters data'!C1973</f>
        <v>47.12</v>
      </c>
      <c r="D1972">
        <f>+VLOOKUP(A1972,'Reuters data'!$E$3:$F$1048576,2,TRUE)/VLOOKUP(Train_Data!A1972,'Reuters data'!$M$3:$N$1048576,2)</f>
        <v>43.635547576301612</v>
      </c>
      <c r="E1972">
        <f>+VLOOKUP(A1972,'Reuters data'!$E$3:$G$1048576,3,TRUE)</f>
        <v>38.753027522935774</v>
      </c>
      <c r="F1972" s="2">
        <f>+VLOOKUP(A1972,'Reuters data'!$Q$4:$R$1048576,2,TRUE)</f>
        <v>48.2</v>
      </c>
      <c r="G1972">
        <f>+VLOOKUP(A1972,'Reuters data'!$U$4:$V$1048576,2,TRUE)</f>
        <v>5.78</v>
      </c>
      <c r="H1972">
        <f>+VLOOKUP(A1972,'Reuters data'!$Y$4:$Z$1048576,2,TRUE)</f>
        <v>13.02</v>
      </c>
    </row>
    <row r="1973" spans="1:8" x14ac:dyDescent="0.3">
      <c r="A1973" s="1">
        <f>+'Reuters data'!B1974</f>
        <v>42515</v>
      </c>
      <c r="B1973" s="3">
        <f t="shared" si="30"/>
        <v>5</v>
      </c>
      <c r="C1973">
        <f>+'Reuters data'!C1974</f>
        <v>47.45</v>
      </c>
      <c r="D1973">
        <f>+VLOOKUP(A1973,'Reuters data'!$E$3:$F$1048576,2,TRUE)/VLOOKUP(Train_Data!A1973,'Reuters data'!$M$3:$N$1048576,2)</f>
        <v>44.597866045010313</v>
      </c>
      <c r="E1973">
        <f>+VLOOKUP(A1973,'Reuters data'!$E$3:$G$1048576,3,TRUE)</f>
        <v>38.875871559633012</v>
      </c>
      <c r="F1973" s="2">
        <f>+VLOOKUP(A1973,'Reuters data'!$Q$4:$R$1048576,2,TRUE)</f>
        <v>49.25</v>
      </c>
      <c r="G1973">
        <f>+VLOOKUP(A1973,'Reuters data'!$U$4:$V$1048576,2,TRUE)</f>
        <v>5.85</v>
      </c>
      <c r="H1973">
        <f>+VLOOKUP(A1973,'Reuters data'!$Y$4:$Z$1048576,2,TRUE)</f>
        <v>13.18</v>
      </c>
    </row>
    <row r="1974" spans="1:8" x14ac:dyDescent="0.3">
      <c r="A1974" s="1">
        <f>+'Reuters data'!B1975</f>
        <v>42516</v>
      </c>
      <c r="B1974" s="3">
        <f t="shared" si="30"/>
        <v>5</v>
      </c>
      <c r="C1974">
        <f>+'Reuters data'!C1975</f>
        <v>47.83</v>
      </c>
      <c r="D1974">
        <f>+VLOOKUP(A1974,'Reuters data'!$E$3:$F$1048576,2,TRUE)/VLOOKUP(Train_Data!A1974,'Reuters data'!$M$3:$N$1048576,2)</f>
        <v>44.308434596140103</v>
      </c>
      <c r="E1974">
        <f>+VLOOKUP(A1974,'Reuters data'!$E$3:$G$1048576,3,TRUE)</f>
        <v>38.999541284403662</v>
      </c>
      <c r="F1974" s="2">
        <f>+VLOOKUP(A1974,'Reuters data'!$Q$4:$R$1048576,2,TRUE)</f>
        <v>50.2</v>
      </c>
      <c r="G1974">
        <f>+VLOOKUP(A1974,'Reuters data'!$U$4:$V$1048576,2,TRUE)</f>
        <v>6.01</v>
      </c>
      <c r="H1974">
        <f>+VLOOKUP(A1974,'Reuters data'!$Y$4:$Z$1048576,2,TRUE)</f>
        <v>13.6</v>
      </c>
    </row>
    <row r="1975" spans="1:8" x14ac:dyDescent="0.3">
      <c r="A1975" s="1">
        <f>+'Reuters data'!B1976</f>
        <v>42517</v>
      </c>
      <c r="B1975" s="3">
        <f t="shared" si="30"/>
        <v>5</v>
      </c>
      <c r="C1975">
        <f>+'Reuters data'!C1976</f>
        <v>48.2</v>
      </c>
      <c r="D1975">
        <f>+VLOOKUP(A1975,'Reuters data'!$E$3:$F$1048576,2,TRUE)/VLOOKUP(Train_Data!A1975,'Reuters data'!$M$3:$N$1048576,2)</f>
        <v>44.376462119848838</v>
      </c>
      <c r="E1975">
        <f>+VLOOKUP(A1975,'Reuters data'!$E$3:$G$1048576,3,TRUE)</f>
        <v>39.10926605504585</v>
      </c>
      <c r="F1975" s="2">
        <f>+VLOOKUP(A1975,'Reuters data'!$Q$4:$R$1048576,2,TRUE)</f>
        <v>51.06</v>
      </c>
      <c r="G1975">
        <f>+VLOOKUP(A1975,'Reuters data'!$U$4:$V$1048576,2,TRUE)</f>
        <v>6.02</v>
      </c>
      <c r="H1975">
        <f>+VLOOKUP(A1975,'Reuters data'!$Y$4:$Z$1048576,2,TRUE)</f>
        <v>14.1</v>
      </c>
    </row>
    <row r="1976" spans="1:8" x14ac:dyDescent="0.3">
      <c r="A1976" s="1">
        <f>+'Reuters data'!B1977</f>
        <v>42518</v>
      </c>
      <c r="B1976" s="3">
        <f t="shared" si="30"/>
        <v>5</v>
      </c>
      <c r="C1976">
        <f>+'Reuters data'!C1977</f>
        <v>48.58</v>
      </c>
      <c r="D1976">
        <f>+VLOOKUP(A1976,'Reuters data'!$E$3:$F$1048576,2,TRUE)/VLOOKUP(Train_Data!A1976,'Reuters data'!$M$3:$N$1048576,2)</f>
        <v>44.376462119848838</v>
      </c>
      <c r="E1976">
        <f>+VLOOKUP(A1976,'Reuters data'!$E$3:$G$1048576,3,TRUE)</f>
        <v>39.10926605504585</v>
      </c>
      <c r="F1976" s="2">
        <f>+VLOOKUP(A1976,'Reuters data'!$Q$4:$R$1048576,2,TRUE)</f>
        <v>51.06</v>
      </c>
      <c r="G1976">
        <f>+VLOOKUP(A1976,'Reuters data'!$U$4:$V$1048576,2,TRUE)</f>
        <v>6.02</v>
      </c>
      <c r="H1976">
        <f>+VLOOKUP(A1976,'Reuters data'!$Y$4:$Z$1048576,2,TRUE)</f>
        <v>14.1</v>
      </c>
    </row>
    <row r="1977" spans="1:8" x14ac:dyDescent="0.3">
      <c r="A1977" s="1">
        <f>+'Reuters data'!B1978</f>
        <v>42519</v>
      </c>
      <c r="B1977" s="3">
        <f t="shared" si="30"/>
        <v>5</v>
      </c>
      <c r="C1977">
        <f>+'Reuters data'!C1978</f>
        <v>48.98</v>
      </c>
      <c r="D1977">
        <f>+VLOOKUP(A1977,'Reuters data'!$E$3:$F$1048576,2,TRUE)/VLOOKUP(Train_Data!A1977,'Reuters data'!$M$3:$N$1048576,2)</f>
        <v>44.376462119848838</v>
      </c>
      <c r="E1977">
        <f>+VLOOKUP(A1977,'Reuters data'!$E$3:$G$1048576,3,TRUE)</f>
        <v>39.10926605504585</v>
      </c>
      <c r="F1977" s="2">
        <f>+VLOOKUP(A1977,'Reuters data'!$Q$4:$R$1048576,2,TRUE)</f>
        <v>51.06</v>
      </c>
      <c r="G1977">
        <f>+VLOOKUP(A1977,'Reuters data'!$U$4:$V$1048576,2,TRUE)</f>
        <v>6.02</v>
      </c>
      <c r="H1977">
        <f>+VLOOKUP(A1977,'Reuters data'!$Y$4:$Z$1048576,2,TRUE)</f>
        <v>14.1</v>
      </c>
    </row>
    <row r="1978" spans="1:8" x14ac:dyDescent="0.3">
      <c r="A1978" s="1">
        <f>+'Reuters data'!B1979</f>
        <v>42520</v>
      </c>
      <c r="B1978" s="3">
        <f t="shared" si="30"/>
        <v>5</v>
      </c>
      <c r="C1978">
        <f>+'Reuters data'!C1979</f>
        <v>48.66</v>
      </c>
      <c r="D1978">
        <f>+VLOOKUP(A1978,'Reuters data'!$E$3:$F$1048576,2,TRUE)/VLOOKUP(Train_Data!A1978,'Reuters data'!$M$3:$N$1048576,2)</f>
        <v>44.651830581478819</v>
      </c>
      <c r="E1978">
        <f>+VLOOKUP(A1978,'Reuters data'!$E$3:$G$1048576,3,TRUE)</f>
        <v>39.218165137614669</v>
      </c>
      <c r="F1978" s="2">
        <f>+VLOOKUP(A1978,'Reuters data'!$Q$4:$R$1048576,2,TRUE)</f>
        <v>51.2</v>
      </c>
      <c r="G1978">
        <f>+VLOOKUP(A1978,'Reuters data'!$U$4:$V$1048576,2,TRUE)</f>
        <v>6.1</v>
      </c>
      <c r="H1978">
        <f>+VLOOKUP(A1978,'Reuters data'!$Y$4:$Z$1048576,2,TRUE)</f>
        <v>14.04</v>
      </c>
    </row>
    <row r="1979" spans="1:8" x14ac:dyDescent="0.3">
      <c r="A1979" s="1">
        <f>+'Reuters data'!B1980</f>
        <v>42521</v>
      </c>
      <c r="B1979" s="3">
        <f t="shared" si="30"/>
        <v>5</v>
      </c>
      <c r="C1979">
        <f>+'Reuters data'!C1980</f>
        <v>49.09</v>
      </c>
      <c r="D1979">
        <f>+VLOOKUP(A1979,'Reuters data'!$E$3:$F$1048576,2,TRUE)/VLOOKUP(Train_Data!A1979,'Reuters data'!$M$3:$N$1048576,2)</f>
        <v>44.649114924970796</v>
      </c>
      <c r="E1979">
        <f>+VLOOKUP(A1979,'Reuters data'!$E$3:$G$1048576,3,TRUE)</f>
        <v>39.338073394495396</v>
      </c>
      <c r="F1979" s="2">
        <f>+VLOOKUP(A1979,'Reuters data'!$Q$4:$R$1048576,2,TRUE)</f>
        <v>51.05</v>
      </c>
      <c r="G1979">
        <f>+VLOOKUP(A1979,'Reuters data'!$U$4:$V$1048576,2,TRUE)</f>
        <v>6.08</v>
      </c>
      <c r="H1979">
        <f>+VLOOKUP(A1979,'Reuters data'!$Y$4:$Z$1048576,2,TRUE)</f>
        <v>14.18</v>
      </c>
    </row>
    <row r="1980" spans="1:8" x14ac:dyDescent="0.3">
      <c r="A1980" s="1">
        <f>+'Reuters data'!B1981</f>
        <v>42522</v>
      </c>
      <c r="B1980" s="3">
        <f t="shared" si="30"/>
        <v>6</v>
      </c>
      <c r="C1980">
        <f>+'Reuters data'!C1981</f>
        <v>49.77</v>
      </c>
      <c r="D1980">
        <f>+VLOOKUP(A1980,'Reuters data'!$E$3:$F$1048576,2,TRUE)/VLOOKUP(Train_Data!A1980,'Reuters data'!$M$3:$N$1048576,2)</f>
        <v>44.452391595887349</v>
      </c>
      <c r="E1980">
        <f>+VLOOKUP(A1980,'Reuters data'!$E$3:$G$1048576,3,TRUE)</f>
        <v>39.447522935779809</v>
      </c>
      <c r="F1980" s="2">
        <f>+VLOOKUP(A1980,'Reuters data'!$Q$4:$R$1048576,2,TRUE)</f>
        <v>50.3</v>
      </c>
      <c r="G1980">
        <f>+VLOOKUP(A1980,'Reuters data'!$U$4:$V$1048576,2,TRUE)</f>
        <v>5.95</v>
      </c>
      <c r="H1980">
        <f>+VLOOKUP(A1980,'Reuters data'!$Y$4:$Z$1048576,2,TRUE)</f>
        <v>14.35</v>
      </c>
    </row>
    <row r="1981" spans="1:8" x14ac:dyDescent="0.3">
      <c r="A1981" s="1">
        <f>+'Reuters data'!B1982</f>
        <v>42523</v>
      </c>
      <c r="B1981" s="3">
        <f t="shared" si="30"/>
        <v>6</v>
      </c>
      <c r="C1981">
        <f>+'Reuters data'!C1982</f>
        <v>49.99</v>
      </c>
      <c r="D1981">
        <f>+VLOOKUP(A1981,'Reuters data'!$E$3:$F$1048576,2,TRUE)/VLOOKUP(Train_Data!A1981,'Reuters data'!$M$3:$N$1048576,2)</f>
        <v>44.88294914342093</v>
      </c>
      <c r="E1981">
        <f>+VLOOKUP(A1981,'Reuters data'!$E$3:$G$1048576,3,TRUE)</f>
        <v>39.572110091743106</v>
      </c>
      <c r="F1981" s="2">
        <f>+VLOOKUP(A1981,'Reuters data'!$Q$4:$R$1048576,2,TRUE)</f>
        <v>50.75</v>
      </c>
      <c r="G1981">
        <f>+VLOOKUP(A1981,'Reuters data'!$U$4:$V$1048576,2,TRUE)</f>
        <v>6.01</v>
      </c>
      <c r="H1981">
        <f>+VLOOKUP(A1981,'Reuters data'!$Y$4:$Z$1048576,2,TRUE)</f>
        <v>14.68</v>
      </c>
    </row>
    <row r="1982" spans="1:8" x14ac:dyDescent="0.3">
      <c r="A1982" s="1">
        <f>+'Reuters data'!B1983</f>
        <v>42524</v>
      </c>
      <c r="B1982" s="3">
        <f t="shared" si="30"/>
        <v>6</v>
      </c>
      <c r="C1982">
        <f>+'Reuters data'!C1983</f>
        <v>50.27</v>
      </c>
      <c r="D1982">
        <f>+VLOOKUP(A1982,'Reuters data'!$E$3:$F$1048576,2,TRUE)/VLOOKUP(Train_Data!A1982,'Reuters data'!$M$3:$N$1048576,2)</f>
        <v>43.677958644962601</v>
      </c>
      <c r="E1982">
        <f>+VLOOKUP(A1982,'Reuters data'!$E$3:$G$1048576,3,TRUE)</f>
        <v>39.685504587155954</v>
      </c>
      <c r="F1982" s="2">
        <f>+VLOOKUP(A1982,'Reuters data'!$Q$4:$R$1048576,2,TRUE)</f>
        <v>52.3</v>
      </c>
      <c r="G1982">
        <f>+VLOOKUP(A1982,'Reuters data'!$U$4:$V$1048576,2,TRUE)</f>
        <v>5.93</v>
      </c>
      <c r="H1982">
        <f>+VLOOKUP(A1982,'Reuters data'!$Y$4:$Z$1048576,2,TRUE)</f>
        <v>14.3</v>
      </c>
    </row>
    <row r="1983" spans="1:8" x14ac:dyDescent="0.3">
      <c r="A1983" s="1">
        <f>+'Reuters data'!B1984</f>
        <v>42525</v>
      </c>
      <c r="B1983" s="3">
        <f t="shared" si="30"/>
        <v>6</v>
      </c>
      <c r="C1983">
        <f>+'Reuters data'!C1984</f>
        <v>50.64</v>
      </c>
      <c r="D1983">
        <f>+VLOOKUP(A1983,'Reuters data'!$E$3:$F$1048576,2,TRUE)/VLOOKUP(Train_Data!A1983,'Reuters data'!$M$3:$N$1048576,2)</f>
        <v>43.677958644962601</v>
      </c>
      <c r="E1983">
        <f>+VLOOKUP(A1983,'Reuters data'!$E$3:$G$1048576,3,TRUE)</f>
        <v>39.685504587155954</v>
      </c>
      <c r="F1983" s="2">
        <f>+VLOOKUP(A1983,'Reuters data'!$Q$4:$R$1048576,2,TRUE)</f>
        <v>52.3</v>
      </c>
      <c r="G1983">
        <f>+VLOOKUP(A1983,'Reuters data'!$U$4:$V$1048576,2,TRUE)</f>
        <v>5.93</v>
      </c>
      <c r="H1983">
        <f>+VLOOKUP(A1983,'Reuters data'!$Y$4:$Z$1048576,2,TRUE)</f>
        <v>14.3</v>
      </c>
    </row>
    <row r="1984" spans="1:8" x14ac:dyDescent="0.3">
      <c r="A1984" s="1">
        <f>+'Reuters data'!B1985</f>
        <v>42526</v>
      </c>
      <c r="B1984" s="3">
        <f t="shared" si="30"/>
        <v>6</v>
      </c>
      <c r="C1984">
        <f>+'Reuters data'!C1985</f>
        <v>51.02</v>
      </c>
      <c r="D1984">
        <f>+VLOOKUP(A1984,'Reuters data'!$E$3:$F$1048576,2,TRUE)/VLOOKUP(Train_Data!A1984,'Reuters data'!$M$3:$N$1048576,2)</f>
        <v>43.677958644962601</v>
      </c>
      <c r="E1984">
        <f>+VLOOKUP(A1984,'Reuters data'!$E$3:$G$1048576,3,TRUE)</f>
        <v>39.685504587155954</v>
      </c>
      <c r="F1984" s="2">
        <f>+VLOOKUP(A1984,'Reuters data'!$Q$4:$R$1048576,2,TRUE)</f>
        <v>52.3</v>
      </c>
      <c r="G1984">
        <f>+VLOOKUP(A1984,'Reuters data'!$U$4:$V$1048576,2,TRUE)</f>
        <v>5.93</v>
      </c>
      <c r="H1984">
        <f>+VLOOKUP(A1984,'Reuters data'!$Y$4:$Z$1048576,2,TRUE)</f>
        <v>14.3</v>
      </c>
    </row>
    <row r="1985" spans="1:8" x14ac:dyDescent="0.3">
      <c r="A1985" s="1">
        <f>+'Reuters data'!B1986</f>
        <v>42527</v>
      </c>
      <c r="B1985" s="3">
        <f t="shared" si="30"/>
        <v>6</v>
      </c>
      <c r="C1985">
        <f>+'Reuters data'!C1986</f>
        <v>51.32</v>
      </c>
      <c r="D1985">
        <f>+VLOOKUP(A1985,'Reuters data'!$E$3:$F$1048576,2,TRUE)/VLOOKUP(Train_Data!A1985,'Reuters data'!$M$3:$N$1048576,2)</f>
        <v>44.533521275658529</v>
      </c>
      <c r="E1985">
        <f>+VLOOKUP(A1985,'Reuters data'!$E$3:$G$1048576,3,TRUE)</f>
        <v>39.807798165137619</v>
      </c>
      <c r="F1985" s="2">
        <f>+VLOOKUP(A1985,'Reuters data'!$Q$4:$R$1048576,2,TRUE)</f>
        <v>52.3</v>
      </c>
      <c r="G1985">
        <f>+VLOOKUP(A1985,'Reuters data'!$U$4:$V$1048576,2,TRUE)</f>
        <v>6.19</v>
      </c>
      <c r="H1985">
        <f>+VLOOKUP(A1985,'Reuters data'!$Y$4:$Z$1048576,2,TRUE)</f>
        <v>14.6</v>
      </c>
    </row>
    <row r="1986" spans="1:8" x14ac:dyDescent="0.3">
      <c r="A1986" s="1">
        <f>+'Reuters data'!B1987</f>
        <v>42528</v>
      </c>
      <c r="B1986" s="3">
        <f t="shared" si="30"/>
        <v>6</v>
      </c>
      <c r="C1986">
        <f>+'Reuters data'!C1987</f>
        <v>51.62</v>
      </c>
      <c r="D1986">
        <f>+VLOOKUP(A1986,'Reuters data'!$E$3:$F$1048576,2,TRUE)/VLOOKUP(Train_Data!A1986,'Reuters data'!$M$3:$N$1048576,2)</f>
        <v>45.297640014089467</v>
      </c>
      <c r="E1986">
        <f>+VLOOKUP(A1986,'Reuters data'!$E$3:$G$1048576,3,TRUE)</f>
        <v>39.945596330275229</v>
      </c>
      <c r="F1986" s="2">
        <f>+VLOOKUP(A1986,'Reuters data'!$Q$4:$R$1048576,2,TRUE)</f>
        <v>53.15</v>
      </c>
      <c r="G1986">
        <f>+VLOOKUP(A1986,'Reuters data'!$U$4:$V$1048576,2,TRUE)</f>
        <v>6.1</v>
      </c>
      <c r="H1986">
        <f>+VLOOKUP(A1986,'Reuters data'!$Y$4:$Z$1048576,2,TRUE)</f>
        <v>14.93</v>
      </c>
    </row>
    <row r="1987" spans="1:8" x14ac:dyDescent="0.3">
      <c r="A1987" s="1">
        <f>+'Reuters data'!B1988</f>
        <v>42529</v>
      </c>
      <c r="B1987" s="3">
        <f t="shared" si="30"/>
        <v>6</v>
      </c>
      <c r="C1987">
        <f>+'Reuters data'!C1988</f>
        <v>52.11</v>
      </c>
      <c r="D1987">
        <f>+VLOOKUP(A1987,'Reuters data'!$E$3:$F$1048576,2,TRUE)/VLOOKUP(Train_Data!A1987,'Reuters data'!$M$3:$N$1048576,2)</f>
        <v>46.09375</v>
      </c>
      <c r="E1987">
        <f>+VLOOKUP(A1987,'Reuters data'!$E$3:$G$1048576,3,TRUE)</f>
        <v>40.113302752293585</v>
      </c>
      <c r="F1987" s="2">
        <f>+VLOOKUP(A1987,'Reuters data'!$Q$4:$R$1048576,2,TRUE)</f>
        <v>52.43</v>
      </c>
      <c r="G1987">
        <f>+VLOOKUP(A1987,'Reuters data'!$U$4:$V$1048576,2,TRUE)</f>
        <v>6.09</v>
      </c>
      <c r="H1987">
        <f>+VLOOKUP(A1987,'Reuters data'!$Y$4:$Z$1048576,2,TRUE)</f>
        <v>14.53</v>
      </c>
    </row>
    <row r="1988" spans="1:8" x14ac:dyDescent="0.3">
      <c r="A1988" s="1">
        <f>+'Reuters data'!B1989</f>
        <v>42530</v>
      </c>
      <c r="B1988" s="3">
        <f t="shared" ref="B1988:B2051" si="31">+MONTH(A1988)</f>
        <v>6</v>
      </c>
      <c r="C1988">
        <f>+'Reuters data'!C1989</f>
        <v>52.24</v>
      </c>
      <c r="D1988">
        <f>+VLOOKUP(A1988,'Reuters data'!$E$3:$F$1048576,2,TRUE)/VLOOKUP(Train_Data!A1988,'Reuters data'!$M$3:$N$1048576,2)</f>
        <v>45.916563549584588</v>
      </c>
      <c r="E1988">
        <f>+VLOOKUP(A1988,'Reuters data'!$E$3:$G$1048576,3,TRUE)</f>
        <v>40.280275229357798</v>
      </c>
      <c r="F1988" s="2">
        <f>+VLOOKUP(A1988,'Reuters data'!$Q$4:$R$1048576,2,TRUE)</f>
        <v>51.25</v>
      </c>
      <c r="G1988">
        <f>+VLOOKUP(A1988,'Reuters data'!$U$4:$V$1048576,2,TRUE)</f>
        <v>6.1</v>
      </c>
      <c r="H1988">
        <f>+VLOOKUP(A1988,'Reuters data'!$Y$4:$Z$1048576,2,TRUE)</f>
        <v>14.32</v>
      </c>
    </row>
    <row r="1989" spans="1:8" x14ac:dyDescent="0.3">
      <c r="A1989" s="1">
        <f>+'Reuters data'!B1990</f>
        <v>42531</v>
      </c>
      <c r="B1989" s="3">
        <f t="shared" si="31"/>
        <v>6</v>
      </c>
      <c r="C1989">
        <f>+'Reuters data'!C1990</f>
        <v>52.58</v>
      </c>
      <c r="D1989">
        <f>+VLOOKUP(A1989,'Reuters data'!$E$3:$F$1048576,2,TRUE)/VLOOKUP(Train_Data!A1989,'Reuters data'!$M$3:$N$1048576,2)</f>
        <v>44.928438083385188</v>
      </c>
      <c r="E1989">
        <f>+VLOOKUP(A1989,'Reuters data'!$E$3:$G$1048576,3,TRUE)</f>
        <v>40.436146788990825</v>
      </c>
      <c r="F1989" s="2">
        <f>+VLOOKUP(A1989,'Reuters data'!$Q$4:$R$1048576,2,TRUE)</f>
        <v>50.9</v>
      </c>
      <c r="G1989">
        <f>+VLOOKUP(A1989,'Reuters data'!$U$4:$V$1048576,2,TRUE)</f>
        <v>5.94</v>
      </c>
      <c r="H1989">
        <f>+VLOOKUP(A1989,'Reuters data'!$Y$4:$Z$1048576,2,TRUE)</f>
        <v>13.85</v>
      </c>
    </row>
    <row r="1990" spans="1:8" x14ac:dyDescent="0.3">
      <c r="A1990" s="1">
        <f>+'Reuters data'!B1991</f>
        <v>42532</v>
      </c>
      <c r="B1990" s="3">
        <f t="shared" si="31"/>
        <v>6</v>
      </c>
      <c r="C1990">
        <f>+'Reuters data'!C1991</f>
        <v>52.99</v>
      </c>
      <c r="D1990">
        <f>+VLOOKUP(A1990,'Reuters data'!$E$3:$F$1048576,2,TRUE)/VLOOKUP(Train_Data!A1990,'Reuters data'!$M$3:$N$1048576,2)</f>
        <v>44.928438083385188</v>
      </c>
      <c r="E1990">
        <f>+VLOOKUP(A1990,'Reuters data'!$E$3:$G$1048576,3,TRUE)</f>
        <v>40.436146788990825</v>
      </c>
      <c r="F1990" s="2">
        <f>+VLOOKUP(A1990,'Reuters data'!$Q$4:$R$1048576,2,TRUE)</f>
        <v>50.9</v>
      </c>
      <c r="G1990">
        <f>+VLOOKUP(A1990,'Reuters data'!$U$4:$V$1048576,2,TRUE)</f>
        <v>5.94</v>
      </c>
      <c r="H1990">
        <f>+VLOOKUP(A1990,'Reuters data'!$Y$4:$Z$1048576,2,TRUE)</f>
        <v>13.85</v>
      </c>
    </row>
    <row r="1991" spans="1:8" x14ac:dyDescent="0.3">
      <c r="A1991" s="1">
        <f>+'Reuters data'!B1992</f>
        <v>42533</v>
      </c>
      <c r="B1991" s="3">
        <f t="shared" si="31"/>
        <v>6</v>
      </c>
      <c r="C1991">
        <f>+'Reuters data'!C1992</f>
        <v>53.42</v>
      </c>
      <c r="D1991">
        <f>+VLOOKUP(A1991,'Reuters data'!$E$3:$F$1048576,2,TRUE)/VLOOKUP(Train_Data!A1991,'Reuters data'!$M$3:$N$1048576,2)</f>
        <v>44.928438083385188</v>
      </c>
      <c r="E1991">
        <f>+VLOOKUP(A1991,'Reuters data'!$E$3:$G$1048576,3,TRUE)</f>
        <v>40.436146788990825</v>
      </c>
      <c r="F1991" s="2">
        <f>+VLOOKUP(A1991,'Reuters data'!$Q$4:$R$1048576,2,TRUE)</f>
        <v>50.9</v>
      </c>
      <c r="G1991">
        <f>+VLOOKUP(A1991,'Reuters data'!$U$4:$V$1048576,2,TRUE)</f>
        <v>5.94</v>
      </c>
      <c r="H1991">
        <f>+VLOOKUP(A1991,'Reuters data'!$Y$4:$Z$1048576,2,TRUE)</f>
        <v>13.85</v>
      </c>
    </row>
    <row r="1992" spans="1:8" x14ac:dyDescent="0.3">
      <c r="A1992" s="1">
        <f>+'Reuters data'!B1993</f>
        <v>42534</v>
      </c>
      <c r="B1992" s="3">
        <f t="shared" si="31"/>
        <v>6</v>
      </c>
      <c r="C1992">
        <f>+'Reuters data'!C1993</f>
        <v>53.79</v>
      </c>
      <c r="D1992">
        <f>+VLOOKUP(A1992,'Reuters data'!$E$3:$F$1048576,2,TRUE)/VLOOKUP(Train_Data!A1992,'Reuters data'!$M$3:$N$1048576,2)</f>
        <v>44.596988485385296</v>
      </c>
      <c r="E1992">
        <f>+VLOOKUP(A1992,'Reuters data'!$E$3:$G$1048576,3,TRUE)</f>
        <v>40.608623853211</v>
      </c>
      <c r="F1992" s="2">
        <f>+VLOOKUP(A1992,'Reuters data'!$Q$4:$R$1048576,2,TRUE)</f>
        <v>50.95</v>
      </c>
      <c r="G1992">
        <f>+VLOOKUP(A1992,'Reuters data'!$U$4:$V$1048576,2,TRUE)</f>
        <v>5.84</v>
      </c>
      <c r="H1992">
        <f>+VLOOKUP(A1992,'Reuters data'!$Y$4:$Z$1048576,2,TRUE)</f>
        <v>13.78</v>
      </c>
    </row>
    <row r="1993" spans="1:8" x14ac:dyDescent="0.3">
      <c r="A1993" s="1">
        <f>+'Reuters data'!B1994</f>
        <v>42535</v>
      </c>
      <c r="B1993" s="3">
        <f t="shared" si="31"/>
        <v>6</v>
      </c>
      <c r="C1993">
        <f>+'Reuters data'!C1994</f>
        <v>54.12</v>
      </c>
      <c r="D1993">
        <f>+VLOOKUP(A1993,'Reuters data'!$E$3:$F$1048576,2,TRUE)/VLOOKUP(Train_Data!A1993,'Reuters data'!$M$3:$N$1048576,2)</f>
        <v>44.467249687667319</v>
      </c>
      <c r="E1993">
        <f>+VLOOKUP(A1993,'Reuters data'!$E$3:$G$1048576,3,TRUE)</f>
        <v>40.782660550458701</v>
      </c>
      <c r="F1993" s="2">
        <f>+VLOOKUP(A1993,'Reuters data'!$Q$4:$R$1048576,2,TRUE)</f>
        <v>51.25</v>
      </c>
      <c r="G1993">
        <f>+VLOOKUP(A1993,'Reuters data'!$U$4:$V$1048576,2,TRUE)</f>
        <v>5.84</v>
      </c>
      <c r="H1993">
        <f>+VLOOKUP(A1993,'Reuters data'!$Y$4:$Z$1048576,2,TRUE)</f>
        <v>14.13</v>
      </c>
    </row>
    <row r="1994" spans="1:8" x14ac:dyDescent="0.3">
      <c r="A1994" s="1">
        <f>+'Reuters data'!B1995</f>
        <v>42536</v>
      </c>
      <c r="B1994" s="3">
        <f t="shared" si="31"/>
        <v>6</v>
      </c>
      <c r="C1994">
        <f>+'Reuters data'!C1995</f>
        <v>54.48</v>
      </c>
      <c r="D1994">
        <f>+VLOOKUP(A1994,'Reuters data'!$E$3:$F$1048576,2,TRUE)/VLOOKUP(Train_Data!A1994,'Reuters data'!$M$3:$N$1048576,2)</f>
        <v>43.501821089100119</v>
      </c>
      <c r="E1994">
        <f>+VLOOKUP(A1994,'Reuters data'!$E$3:$G$1048576,3,TRUE)</f>
        <v>40.953853211009168</v>
      </c>
      <c r="F1994" s="2">
        <f>+VLOOKUP(A1994,'Reuters data'!$Q$4:$R$1048576,2,TRUE)</f>
        <v>52.15</v>
      </c>
      <c r="G1994">
        <f>+VLOOKUP(A1994,'Reuters data'!$U$4:$V$1048576,2,TRUE)</f>
        <v>5.89</v>
      </c>
      <c r="H1994">
        <f>+VLOOKUP(A1994,'Reuters data'!$Y$4:$Z$1048576,2,TRUE)</f>
        <v>14.1</v>
      </c>
    </row>
    <row r="1995" spans="1:8" x14ac:dyDescent="0.3">
      <c r="A1995" s="1">
        <f>+'Reuters data'!B1996</f>
        <v>42537</v>
      </c>
      <c r="B1995" s="3">
        <f t="shared" si="31"/>
        <v>6</v>
      </c>
      <c r="C1995">
        <f>+'Reuters data'!C1996</f>
        <v>54.83</v>
      </c>
      <c r="D1995">
        <f>+VLOOKUP(A1995,'Reuters data'!$E$3:$F$1048576,2,TRUE)/VLOOKUP(Train_Data!A1995,'Reuters data'!$M$3:$N$1048576,2)</f>
        <v>42.047580860732417</v>
      </c>
      <c r="E1995">
        <f>+VLOOKUP(A1995,'Reuters data'!$E$3:$G$1048576,3,TRUE)</f>
        <v>41.102110091743114</v>
      </c>
      <c r="F1995" s="2">
        <f>+VLOOKUP(A1995,'Reuters data'!$Q$4:$R$1048576,2,TRUE)</f>
        <v>53.28</v>
      </c>
      <c r="G1995">
        <f>+VLOOKUP(A1995,'Reuters data'!$U$4:$V$1048576,2,TRUE)</f>
        <v>5.7</v>
      </c>
      <c r="H1995">
        <f>+VLOOKUP(A1995,'Reuters data'!$Y$4:$Z$1048576,2,TRUE)</f>
        <v>14.27</v>
      </c>
    </row>
    <row r="1996" spans="1:8" x14ac:dyDescent="0.3">
      <c r="A1996" s="1">
        <f>+'Reuters data'!B1997</f>
        <v>42538</v>
      </c>
      <c r="B1996" s="3">
        <f t="shared" si="31"/>
        <v>6</v>
      </c>
      <c r="C1996">
        <f>+'Reuters data'!C1997</f>
        <v>55.22</v>
      </c>
      <c r="D1996">
        <f>+VLOOKUP(A1996,'Reuters data'!$E$3:$F$1048576,2,TRUE)/VLOOKUP(Train_Data!A1996,'Reuters data'!$M$3:$N$1048576,2)</f>
        <v>43.613624268227781</v>
      </c>
      <c r="E1996">
        <f>+VLOOKUP(A1996,'Reuters data'!$E$3:$G$1048576,3,TRUE)</f>
        <v>41.287706422018346</v>
      </c>
      <c r="F1996" s="2">
        <f>+VLOOKUP(A1996,'Reuters data'!$Q$4:$R$1048576,2,TRUE)</f>
        <v>54.25</v>
      </c>
      <c r="G1996">
        <f>+VLOOKUP(A1996,'Reuters data'!$U$4:$V$1048576,2,TRUE)</f>
        <v>5.66</v>
      </c>
      <c r="H1996">
        <f>+VLOOKUP(A1996,'Reuters data'!$Y$4:$Z$1048576,2,TRUE)</f>
        <v>14.35</v>
      </c>
    </row>
    <row r="1997" spans="1:8" x14ac:dyDescent="0.3">
      <c r="A1997" s="1">
        <f>+'Reuters data'!B1998</f>
        <v>42539</v>
      </c>
      <c r="B1997" s="3">
        <f t="shared" si="31"/>
        <v>6</v>
      </c>
      <c r="C1997">
        <f>+'Reuters data'!C1998</f>
        <v>55.74</v>
      </c>
      <c r="D1997">
        <f>+VLOOKUP(A1997,'Reuters data'!$E$3:$F$1048576,2,TRUE)/VLOOKUP(Train_Data!A1997,'Reuters data'!$M$3:$N$1048576,2)</f>
        <v>43.613624268227781</v>
      </c>
      <c r="E1997">
        <f>+VLOOKUP(A1997,'Reuters data'!$E$3:$G$1048576,3,TRUE)</f>
        <v>41.287706422018346</v>
      </c>
      <c r="F1997" s="2">
        <f>+VLOOKUP(A1997,'Reuters data'!$Q$4:$R$1048576,2,TRUE)</f>
        <v>54.25</v>
      </c>
      <c r="G1997">
        <f>+VLOOKUP(A1997,'Reuters data'!$U$4:$V$1048576,2,TRUE)</f>
        <v>5.66</v>
      </c>
      <c r="H1997">
        <f>+VLOOKUP(A1997,'Reuters data'!$Y$4:$Z$1048576,2,TRUE)</f>
        <v>14.35</v>
      </c>
    </row>
    <row r="1998" spans="1:8" x14ac:dyDescent="0.3">
      <c r="A1998" s="1">
        <f>+'Reuters data'!B1999</f>
        <v>42540</v>
      </c>
      <c r="B1998" s="3">
        <f t="shared" si="31"/>
        <v>6</v>
      </c>
      <c r="C1998">
        <f>+'Reuters data'!C1999</f>
        <v>56.15</v>
      </c>
      <c r="D1998">
        <f>+VLOOKUP(A1998,'Reuters data'!$E$3:$F$1048576,2,TRUE)/VLOOKUP(Train_Data!A1998,'Reuters data'!$M$3:$N$1048576,2)</f>
        <v>43.613624268227781</v>
      </c>
      <c r="E1998">
        <f>+VLOOKUP(A1998,'Reuters data'!$E$3:$G$1048576,3,TRUE)</f>
        <v>41.287706422018346</v>
      </c>
      <c r="F1998" s="2">
        <f>+VLOOKUP(A1998,'Reuters data'!$Q$4:$R$1048576,2,TRUE)</f>
        <v>54.25</v>
      </c>
      <c r="G1998">
        <f>+VLOOKUP(A1998,'Reuters data'!$U$4:$V$1048576,2,TRUE)</f>
        <v>5.66</v>
      </c>
      <c r="H1998">
        <f>+VLOOKUP(A1998,'Reuters data'!$Y$4:$Z$1048576,2,TRUE)</f>
        <v>14.35</v>
      </c>
    </row>
    <row r="1999" spans="1:8" x14ac:dyDescent="0.3">
      <c r="A1999" s="1">
        <f>+'Reuters data'!B2000</f>
        <v>42541</v>
      </c>
      <c r="B1999" s="3">
        <f t="shared" si="31"/>
        <v>6</v>
      </c>
      <c r="C1999">
        <f>+'Reuters data'!C2000</f>
        <v>56.63</v>
      </c>
      <c r="D1999">
        <f>+VLOOKUP(A1999,'Reuters data'!$E$3:$F$1048576,2,TRUE)/VLOOKUP(Train_Data!A1999,'Reuters data'!$M$3:$N$1048576,2)</f>
        <v>44.783377541998227</v>
      </c>
      <c r="E1999">
        <f>+VLOOKUP(A1999,'Reuters data'!$E$3:$G$1048576,3,TRUE)</f>
        <v>41.490458715596326</v>
      </c>
      <c r="F1999" s="2">
        <f>+VLOOKUP(A1999,'Reuters data'!$Q$4:$R$1048576,2,TRUE)</f>
        <v>57</v>
      </c>
      <c r="G1999">
        <f>+VLOOKUP(A1999,'Reuters data'!$U$4:$V$1048576,2,TRUE)</f>
        <v>5.84</v>
      </c>
      <c r="H1999">
        <f>+VLOOKUP(A1999,'Reuters data'!$Y$4:$Z$1048576,2,TRUE)</f>
        <v>15</v>
      </c>
    </row>
    <row r="2000" spans="1:8" x14ac:dyDescent="0.3">
      <c r="A2000" s="1">
        <f>+'Reuters data'!B2001</f>
        <v>42542</v>
      </c>
      <c r="B2000" s="3">
        <f t="shared" si="31"/>
        <v>6</v>
      </c>
      <c r="C2000">
        <f>+'Reuters data'!C2001</f>
        <v>57.03</v>
      </c>
      <c r="D2000">
        <f>+VLOOKUP(A2000,'Reuters data'!$E$3:$F$1048576,2,TRUE)/VLOOKUP(Train_Data!A2000,'Reuters data'!$M$3:$N$1048576,2)</f>
        <v>45.035587188612091</v>
      </c>
      <c r="E2000">
        <f>+VLOOKUP(A2000,'Reuters data'!$E$3:$G$1048576,3,TRUE)</f>
        <v>41.691009174311915</v>
      </c>
      <c r="F2000" s="2">
        <f>+VLOOKUP(A2000,'Reuters data'!$Q$4:$R$1048576,2,TRUE)</f>
        <v>55.7</v>
      </c>
      <c r="G2000">
        <f>+VLOOKUP(A2000,'Reuters data'!$U$4:$V$1048576,2,TRUE)</f>
        <v>5.54</v>
      </c>
      <c r="H2000">
        <f>+VLOOKUP(A2000,'Reuters data'!$Y$4:$Z$1048576,2,TRUE)</f>
        <v>14.82</v>
      </c>
    </row>
    <row r="2001" spans="1:8" x14ac:dyDescent="0.3">
      <c r="A2001" s="1">
        <f>+'Reuters data'!B2002</f>
        <v>42543</v>
      </c>
      <c r="B2001" s="3">
        <f t="shared" si="31"/>
        <v>6</v>
      </c>
      <c r="C2001">
        <f>+'Reuters data'!C2002</f>
        <v>57.43</v>
      </c>
      <c r="D2001">
        <f>+VLOOKUP(A2001,'Reuters data'!$E$3:$F$1048576,2,TRUE)/VLOOKUP(Train_Data!A2001,'Reuters data'!$M$3:$N$1048576,2)</f>
        <v>44.161133244798584</v>
      </c>
      <c r="E2001">
        <f>+VLOOKUP(A2001,'Reuters data'!$E$3:$G$1048576,3,TRUE)</f>
        <v>41.892844036697248</v>
      </c>
      <c r="F2001" s="2">
        <f>+VLOOKUP(A2001,'Reuters data'!$Q$4:$R$1048576,2,TRUE)</f>
        <v>56.2</v>
      </c>
      <c r="G2001">
        <f>+VLOOKUP(A2001,'Reuters data'!$U$4:$V$1048576,2,TRUE)</f>
        <v>5.67</v>
      </c>
      <c r="H2001">
        <f>+VLOOKUP(A2001,'Reuters data'!$Y$4:$Z$1048576,2,TRUE)</f>
        <v>15.05</v>
      </c>
    </row>
    <row r="2002" spans="1:8" x14ac:dyDescent="0.3">
      <c r="A2002" s="1">
        <f>+'Reuters data'!B2003</f>
        <v>42544</v>
      </c>
      <c r="B2002" s="3">
        <f t="shared" si="31"/>
        <v>6</v>
      </c>
      <c r="C2002">
        <f>+'Reuters data'!C2003</f>
        <v>57.84</v>
      </c>
      <c r="D2002">
        <f>+VLOOKUP(A2002,'Reuters data'!$E$3:$F$1048576,2,TRUE)/VLOOKUP(Train_Data!A2002,'Reuters data'!$M$3:$N$1048576,2)</f>
        <v>44.716732542819493</v>
      </c>
      <c r="E2002">
        <f>+VLOOKUP(A2002,'Reuters data'!$E$3:$G$1048576,3,TRUE)</f>
        <v>42.091559633027522</v>
      </c>
      <c r="F2002" s="2">
        <f>+VLOOKUP(A2002,'Reuters data'!$Q$4:$R$1048576,2,TRUE)</f>
        <v>56.39</v>
      </c>
      <c r="G2002">
        <f>+VLOOKUP(A2002,'Reuters data'!$U$4:$V$1048576,2,TRUE)</f>
        <v>5.63</v>
      </c>
      <c r="H2002">
        <f>+VLOOKUP(A2002,'Reuters data'!$Y$4:$Z$1048576,2,TRUE)</f>
        <v>15.15</v>
      </c>
    </row>
    <row r="2003" spans="1:8" x14ac:dyDescent="0.3">
      <c r="A2003" s="1">
        <f>+'Reuters data'!B2004</f>
        <v>42545</v>
      </c>
      <c r="B2003" s="3">
        <f t="shared" si="31"/>
        <v>6</v>
      </c>
      <c r="C2003">
        <f>+'Reuters data'!C2004</f>
        <v>58.25</v>
      </c>
      <c r="D2003">
        <f>+VLOOKUP(A2003,'Reuters data'!$E$3:$F$1048576,2,TRUE)/VLOOKUP(Train_Data!A2003,'Reuters data'!$M$3:$N$1048576,2)</f>
        <v>43.553756185335132</v>
      </c>
      <c r="E2003">
        <f>+VLOOKUP(A2003,'Reuters data'!$E$3:$G$1048576,3,TRUE)</f>
        <v>42.240458715596326</v>
      </c>
      <c r="F2003" s="2">
        <f>+VLOOKUP(A2003,'Reuters data'!$Q$4:$R$1048576,2,TRUE)</f>
        <v>55</v>
      </c>
      <c r="G2003">
        <f>+VLOOKUP(A2003,'Reuters data'!$U$4:$V$1048576,2,TRUE)</f>
        <v>4.95</v>
      </c>
      <c r="H2003">
        <f>+VLOOKUP(A2003,'Reuters data'!$Y$4:$Z$1048576,2,TRUE)</f>
        <v>14.45</v>
      </c>
    </row>
    <row r="2004" spans="1:8" x14ac:dyDescent="0.3">
      <c r="A2004" s="1">
        <f>+'Reuters data'!B2005</f>
        <v>42546</v>
      </c>
      <c r="B2004" s="3">
        <f t="shared" si="31"/>
        <v>6</v>
      </c>
      <c r="C2004">
        <f>+'Reuters data'!C2005</f>
        <v>58.75</v>
      </c>
      <c r="D2004">
        <f>+VLOOKUP(A2004,'Reuters data'!$E$3:$F$1048576,2,TRUE)/VLOOKUP(Train_Data!A2004,'Reuters data'!$M$3:$N$1048576,2)</f>
        <v>43.553756185335132</v>
      </c>
      <c r="E2004">
        <f>+VLOOKUP(A2004,'Reuters data'!$E$3:$G$1048576,3,TRUE)</f>
        <v>42.240458715596326</v>
      </c>
      <c r="F2004" s="2">
        <f>+VLOOKUP(A2004,'Reuters data'!$Q$4:$R$1048576,2,TRUE)</f>
        <v>55</v>
      </c>
      <c r="G2004">
        <f>+VLOOKUP(A2004,'Reuters data'!$U$4:$V$1048576,2,TRUE)</f>
        <v>4.95</v>
      </c>
      <c r="H2004">
        <f>+VLOOKUP(A2004,'Reuters data'!$Y$4:$Z$1048576,2,TRUE)</f>
        <v>14.45</v>
      </c>
    </row>
    <row r="2005" spans="1:8" x14ac:dyDescent="0.3">
      <c r="A2005" s="1">
        <f>+'Reuters data'!B2006</f>
        <v>42547</v>
      </c>
      <c r="B2005" s="3">
        <f t="shared" si="31"/>
        <v>6</v>
      </c>
      <c r="C2005">
        <f>+'Reuters data'!C2006</f>
        <v>59.24</v>
      </c>
      <c r="D2005">
        <f>+VLOOKUP(A2005,'Reuters data'!$E$3:$F$1048576,2,TRUE)/VLOOKUP(Train_Data!A2005,'Reuters data'!$M$3:$N$1048576,2)</f>
        <v>43.553756185335132</v>
      </c>
      <c r="E2005">
        <f>+VLOOKUP(A2005,'Reuters data'!$E$3:$G$1048576,3,TRUE)</f>
        <v>42.240458715596326</v>
      </c>
      <c r="F2005" s="2">
        <f>+VLOOKUP(A2005,'Reuters data'!$Q$4:$R$1048576,2,TRUE)</f>
        <v>55</v>
      </c>
      <c r="G2005">
        <f>+VLOOKUP(A2005,'Reuters data'!$U$4:$V$1048576,2,TRUE)</f>
        <v>4.95</v>
      </c>
      <c r="H2005">
        <f>+VLOOKUP(A2005,'Reuters data'!$Y$4:$Z$1048576,2,TRUE)</f>
        <v>14.45</v>
      </c>
    </row>
    <row r="2006" spans="1:8" x14ac:dyDescent="0.3">
      <c r="A2006" s="1">
        <f>+'Reuters data'!B2007</f>
        <v>42548</v>
      </c>
      <c r="B2006" s="3">
        <f t="shared" si="31"/>
        <v>6</v>
      </c>
      <c r="C2006">
        <f>+'Reuters data'!C2007</f>
        <v>59.64</v>
      </c>
      <c r="D2006">
        <f>+VLOOKUP(A2006,'Reuters data'!$E$3:$F$1048576,2,TRUE)/VLOOKUP(Train_Data!A2006,'Reuters data'!$M$3:$N$1048576,2)</f>
        <v>42.787152966793677</v>
      </c>
      <c r="E2006">
        <f>+VLOOKUP(A2006,'Reuters data'!$E$3:$G$1048576,3,TRUE)</f>
        <v>42.393302752293572</v>
      </c>
      <c r="F2006" s="2">
        <f>+VLOOKUP(A2006,'Reuters data'!$Q$4:$R$1048576,2,TRUE)</f>
        <v>53</v>
      </c>
      <c r="G2006">
        <f>+VLOOKUP(A2006,'Reuters data'!$U$4:$V$1048576,2,TRUE)</f>
        <v>4.76</v>
      </c>
      <c r="H2006">
        <f>+VLOOKUP(A2006,'Reuters data'!$Y$4:$Z$1048576,2,TRUE)</f>
        <v>14.05</v>
      </c>
    </row>
    <row r="2007" spans="1:8" x14ac:dyDescent="0.3">
      <c r="A2007" s="1">
        <f>+'Reuters data'!B2008</f>
        <v>42549</v>
      </c>
      <c r="B2007" s="3">
        <f t="shared" si="31"/>
        <v>6</v>
      </c>
      <c r="C2007">
        <f>+'Reuters data'!C2008</f>
        <v>59.99</v>
      </c>
      <c r="D2007">
        <f>+VLOOKUP(A2007,'Reuters data'!$E$3:$F$1048576,2,TRUE)/VLOOKUP(Train_Data!A2007,'Reuters data'!$M$3:$N$1048576,2)</f>
        <v>43.904202440126525</v>
      </c>
      <c r="E2007">
        <f>+VLOOKUP(A2007,'Reuters data'!$E$3:$G$1048576,3,TRUE)</f>
        <v>42.547247706422006</v>
      </c>
      <c r="F2007" s="2">
        <f>+VLOOKUP(A2007,'Reuters data'!$Q$4:$R$1048576,2,TRUE)</f>
        <v>53.75</v>
      </c>
      <c r="G2007">
        <f>+VLOOKUP(A2007,'Reuters data'!$U$4:$V$1048576,2,TRUE)</f>
        <v>4.68</v>
      </c>
      <c r="H2007">
        <f>+VLOOKUP(A2007,'Reuters data'!$Y$4:$Z$1048576,2,TRUE)</f>
        <v>14.13</v>
      </c>
    </row>
    <row r="2008" spans="1:8" x14ac:dyDescent="0.3">
      <c r="A2008" s="1">
        <f>+'Reuters data'!B2009</f>
        <v>42550</v>
      </c>
      <c r="B2008" s="3">
        <f t="shared" si="31"/>
        <v>6</v>
      </c>
      <c r="C2008">
        <f>+'Reuters data'!C2009</f>
        <v>60.34</v>
      </c>
      <c r="D2008">
        <f>+VLOOKUP(A2008,'Reuters data'!$E$3:$F$1048576,2,TRUE)/VLOOKUP(Train_Data!A2008,'Reuters data'!$M$3:$N$1048576,2)</f>
        <v>45.500314663310256</v>
      </c>
      <c r="E2008">
        <f>+VLOOKUP(A2008,'Reuters data'!$E$3:$G$1048576,3,TRUE)</f>
        <v>42.70788990825686</v>
      </c>
      <c r="F2008" s="2">
        <f>+VLOOKUP(A2008,'Reuters data'!$Q$4:$R$1048576,2,TRUE)</f>
        <v>54.05</v>
      </c>
      <c r="G2008">
        <f>+VLOOKUP(A2008,'Reuters data'!$U$4:$V$1048576,2,TRUE)</f>
        <v>4.51</v>
      </c>
      <c r="H2008">
        <f>+VLOOKUP(A2008,'Reuters data'!$Y$4:$Z$1048576,2,TRUE)</f>
        <v>14.33</v>
      </c>
    </row>
    <row r="2009" spans="1:8" x14ac:dyDescent="0.3">
      <c r="A2009" s="1">
        <f>+'Reuters data'!B2010</f>
        <v>42551</v>
      </c>
      <c r="B2009" s="3">
        <f t="shared" si="31"/>
        <v>6</v>
      </c>
      <c r="C2009">
        <f>+'Reuters data'!C2010</f>
        <v>60.68</v>
      </c>
      <c r="D2009">
        <f>+VLOOKUP(A2009,'Reuters data'!$E$3:$F$1048576,2,TRUE)/VLOOKUP(Train_Data!A2009,'Reuters data'!$M$3:$N$1048576,2)</f>
        <v>44.740634005763688</v>
      </c>
      <c r="E2009">
        <f>+VLOOKUP(A2009,'Reuters data'!$E$3:$G$1048576,3,TRUE)</f>
        <v>42.852752293577964</v>
      </c>
      <c r="F2009" s="2">
        <f>+VLOOKUP(A2009,'Reuters data'!$Q$4:$R$1048576,2,TRUE)</f>
        <v>55.05</v>
      </c>
      <c r="G2009">
        <f>+VLOOKUP(A2009,'Reuters data'!$U$4:$V$1048576,2,TRUE)</f>
        <v>4.46</v>
      </c>
      <c r="H2009">
        <f>+VLOOKUP(A2009,'Reuters data'!$Y$4:$Z$1048576,2,TRUE)</f>
        <v>14</v>
      </c>
    </row>
    <row r="2010" spans="1:8" x14ac:dyDescent="0.3">
      <c r="A2010" s="1">
        <f>+'Reuters data'!B2011</f>
        <v>42552</v>
      </c>
      <c r="B2010" s="3">
        <f t="shared" si="31"/>
        <v>7</v>
      </c>
      <c r="C2010">
        <f>+'Reuters data'!C2011</f>
        <v>61.02</v>
      </c>
      <c r="D2010">
        <f>+VLOOKUP(A2010,'Reuters data'!$E$3:$F$1048576,2,TRUE)/VLOOKUP(Train_Data!A2010,'Reuters data'!$M$3:$N$1048576,2)</f>
        <v>45.217781769196229</v>
      </c>
      <c r="E2010">
        <f>+VLOOKUP(A2010,'Reuters data'!$E$3:$G$1048576,3,TRUE)</f>
        <v>42.99596330275228</v>
      </c>
      <c r="F2010" s="2">
        <f>+VLOOKUP(A2010,'Reuters data'!$Q$4:$R$1048576,2,TRUE)</f>
        <v>57.14</v>
      </c>
      <c r="G2010">
        <f>+VLOOKUP(A2010,'Reuters data'!$U$4:$V$1048576,2,TRUE)</f>
        <v>4.6100000000000003</v>
      </c>
      <c r="H2010">
        <f>+VLOOKUP(A2010,'Reuters data'!$Y$4:$Z$1048576,2,TRUE)</f>
        <v>14.35</v>
      </c>
    </row>
    <row r="2011" spans="1:8" x14ac:dyDescent="0.3">
      <c r="A2011" s="1">
        <f>+'Reuters data'!B2012</f>
        <v>42553</v>
      </c>
      <c r="B2011" s="3">
        <f t="shared" si="31"/>
        <v>7</v>
      </c>
      <c r="C2011">
        <f>+'Reuters data'!C2012</f>
        <v>61.51</v>
      </c>
      <c r="D2011">
        <f>+VLOOKUP(A2011,'Reuters data'!$E$3:$F$1048576,2,TRUE)/VLOOKUP(Train_Data!A2011,'Reuters data'!$M$3:$N$1048576,2)</f>
        <v>45.217781769196229</v>
      </c>
      <c r="E2011">
        <f>+VLOOKUP(A2011,'Reuters data'!$E$3:$G$1048576,3,TRUE)</f>
        <v>42.99596330275228</v>
      </c>
      <c r="F2011" s="2">
        <f>+VLOOKUP(A2011,'Reuters data'!$Q$4:$R$1048576,2,TRUE)</f>
        <v>57.14</v>
      </c>
      <c r="G2011">
        <f>+VLOOKUP(A2011,'Reuters data'!$U$4:$V$1048576,2,TRUE)</f>
        <v>4.6100000000000003</v>
      </c>
      <c r="H2011">
        <f>+VLOOKUP(A2011,'Reuters data'!$Y$4:$Z$1048576,2,TRUE)</f>
        <v>14.35</v>
      </c>
    </row>
    <row r="2012" spans="1:8" x14ac:dyDescent="0.3">
      <c r="A2012" s="1">
        <f>+'Reuters data'!B2013</f>
        <v>42554</v>
      </c>
      <c r="B2012" s="3">
        <f t="shared" si="31"/>
        <v>7</v>
      </c>
      <c r="C2012">
        <f>+'Reuters data'!C2013</f>
        <v>62.12</v>
      </c>
      <c r="D2012">
        <f>+VLOOKUP(A2012,'Reuters data'!$E$3:$F$1048576,2,TRUE)/VLOOKUP(Train_Data!A2012,'Reuters data'!$M$3:$N$1048576,2)</f>
        <v>45.217781769196229</v>
      </c>
      <c r="E2012">
        <f>+VLOOKUP(A2012,'Reuters data'!$E$3:$G$1048576,3,TRUE)</f>
        <v>42.99596330275228</v>
      </c>
      <c r="F2012" s="2">
        <f>+VLOOKUP(A2012,'Reuters data'!$Q$4:$R$1048576,2,TRUE)</f>
        <v>57.14</v>
      </c>
      <c r="G2012">
        <f>+VLOOKUP(A2012,'Reuters data'!$U$4:$V$1048576,2,TRUE)</f>
        <v>4.6100000000000003</v>
      </c>
      <c r="H2012">
        <f>+VLOOKUP(A2012,'Reuters data'!$Y$4:$Z$1048576,2,TRUE)</f>
        <v>14.35</v>
      </c>
    </row>
    <row r="2013" spans="1:8" x14ac:dyDescent="0.3">
      <c r="A2013" s="1">
        <f>+'Reuters data'!B2014</f>
        <v>42555</v>
      </c>
      <c r="B2013" s="3">
        <f t="shared" si="31"/>
        <v>7</v>
      </c>
      <c r="C2013">
        <f>+'Reuters data'!C2014</f>
        <v>62.47</v>
      </c>
      <c r="D2013">
        <f>+VLOOKUP(A2013,'Reuters data'!$E$3:$F$1048576,2,TRUE)/VLOOKUP(Train_Data!A2013,'Reuters data'!$M$3:$N$1048576,2)</f>
        <v>44.916621839698763</v>
      </c>
      <c r="E2013">
        <f>+VLOOKUP(A2013,'Reuters data'!$E$3:$G$1048576,3,TRUE)</f>
        <v>43.141467889908249</v>
      </c>
      <c r="F2013" s="2">
        <f>+VLOOKUP(A2013,'Reuters data'!$Q$4:$R$1048576,2,TRUE)</f>
        <v>56.68</v>
      </c>
      <c r="G2013">
        <f>+VLOOKUP(A2013,'Reuters data'!$U$4:$V$1048576,2,TRUE)</f>
        <v>4.96</v>
      </c>
      <c r="H2013">
        <f>+VLOOKUP(A2013,'Reuters data'!$Y$4:$Z$1048576,2,TRUE)</f>
        <v>14.4</v>
      </c>
    </row>
    <row r="2014" spans="1:8" x14ac:dyDescent="0.3">
      <c r="A2014" s="1">
        <f>+'Reuters data'!B2015</f>
        <v>42556</v>
      </c>
      <c r="B2014" s="3">
        <f t="shared" si="31"/>
        <v>7</v>
      </c>
      <c r="C2014">
        <f>+'Reuters data'!C2015</f>
        <v>62.87</v>
      </c>
      <c r="D2014">
        <f>+VLOOKUP(A2014,'Reuters data'!$E$3:$F$1048576,2,TRUE)/VLOOKUP(Train_Data!A2014,'Reuters data'!$M$3:$N$1048576,2)</f>
        <v>43.304740406320548</v>
      </c>
      <c r="E2014">
        <f>+VLOOKUP(A2014,'Reuters data'!$E$3:$G$1048576,3,TRUE)</f>
        <v>43.281284403669716</v>
      </c>
      <c r="F2014" s="2">
        <f>+VLOOKUP(A2014,'Reuters data'!$Q$4:$R$1048576,2,TRUE)</f>
        <v>58.4</v>
      </c>
      <c r="G2014">
        <f>+VLOOKUP(A2014,'Reuters data'!$U$4:$V$1048576,2,TRUE)</f>
        <v>4.7</v>
      </c>
      <c r="H2014">
        <f>+VLOOKUP(A2014,'Reuters data'!$Y$4:$Z$1048576,2,TRUE)</f>
        <v>14.15</v>
      </c>
    </row>
    <row r="2015" spans="1:8" x14ac:dyDescent="0.3">
      <c r="A2015" s="1">
        <f>+'Reuters data'!B2016</f>
        <v>42557</v>
      </c>
      <c r="B2015" s="3">
        <f t="shared" si="31"/>
        <v>7</v>
      </c>
      <c r="C2015">
        <f>+'Reuters data'!C2016</f>
        <v>63.24</v>
      </c>
      <c r="D2015">
        <f>+VLOOKUP(A2015,'Reuters data'!$E$3:$F$1048576,2,TRUE)/VLOOKUP(Train_Data!A2015,'Reuters data'!$M$3:$N$1048576,2)</f>
        <v>43.967925038291732</v>
      </c>
      <c r="E2015">
        <f>+VLOOKUP(A2015,'Reuters data'!$E$3:$G$1048576,3,TRUE)</f>
        <v>43.407522935779809</v>
      </c>
      <c r="F2015" s="2">
        <f>+VLOOKUP(A2015,'Reuters data'!$Q$4:$R$1048576,2,TRUE)</f>
        <v>57</v>
      </c>
      <c r="G2015">
        <f>+VLOOKUP(A2015,'Reuters data'!$U$4:$V$1048576,2,TRUE)</f>
        <v>4.58</v>
      </c>
      <c r="H2015">
        <f>+VLOOKUP(A2015,'Reuters data'!$Y$4:$Z$1048576,2,TRUE)</f>
        <v>14.07</v>
      </c>
    </row>
    <row r="2016" spans="1:8" x14ac:dyDescent="0.3">
      <c r="A2016" s="1">
        <f>+'Reuters data'!B2017</f>
        <v>42558</v>
      </c>
      <c r="B2016" s="3">
        <f t="shared" si="31"/>
        <v>7</v>
      </c>
      <c r="C2016">
        <f>+'Reuters data'!C2017</f>
        <v>63.62</v>
      </c>
      <c r="D2016">
        <f>+VLOOKUP(A2016,'Reuters data'!$E$3:$F$1048576,2,TRUE)/VLOOKUP(Train_Data!A2016,'Reuters data'!$M$3:$N$1048576,2)</f>
        <v>41.956777285468846</v>
      </c>
      <c r="E2016">
        <f>+VLOOKUP(A2016,'Reuters data'!$E$3:$G$1048576,3,TRUE)</f>
        <v>43.517064220183478</v>
      </c>
      <c r="F2016" s="2">
        <f>+VLOOKUP(A2016,'Reuters data'!$Q$4:$R$1048576,2,TRUE)</f>
        <v>57.73</v>
      </c>
      <c r="G2016">
        <f>+VLOOKUP(A2016,'Reuters data'!$U$4:$V$1048576,2,TRUE)</f>
        <v>4.57</v>
      </c>
      <c r="H2016">
        <f>+VLOOKUP(A2016,'Reuters data'!$Y$4:$Z$1048576,2,TRUE)</f>
        <v>14.3</v>
      </c>
    </row>
    <row r="2017" spans="1:8" x14ac:dyDescent="0.3">
      <c r="A2017" s="1">
        <f>+'Reuters data'!B2018</f>
        <v>42559</v>
      </c>
      <c r="B2017" s="3">
        <f t="shared" si="31"/>
        <v>7</v>
      </c>
      <c r="C2017">
        <f>+'Reuters data'!C2018</f>
        <v>64.03</v>
      </c>
      <c r="D2017">
        <f>+VLOOKUP(A2017,'Reuters data'!$E$3:$F$1048576,2,TRUE)/VLOOKUP(Train_Data!A2017,'Reuters data'!$M$3:$N$1048576,2)</f>
        <v>42.309084328628302</v>
      </c>
      <c r="E2017">
        <f>+VLOOKUP(A2017,'Reuters data'!$E$3:$G$1048576,3,TRUE)</f>
        <v>43.633577981651371</v>
      </c>
      <c r="F2017" s="2">
        <f>+VLOOKUP(A2017,'Reuters data'!$Q$4:$R$1048576,2,TRUE)</f>
        <v>58.07</v>
      </c>
      <c r="G2017">
        <f>+VLOOKUP(A2017,'Reuters data'!$U$4:$V$1048576,2,TRUE)</f>
        <v>4.53</v>
      </c>
      <c r="H2017">
        <f>+VLOOKUP(A2017,'Reuters data'!$Y$4:$Z$1048576,2,TRUE)</f>
        <v>14</v>
      </c>
    </row>
    <row r="2018" spans="1:8" x14ac:dyDescent="0.3">
      <c r="A2018" s="1">
        <f>+'Reuters data'!B2019</f>
        <v>42560</v>
      </c>
      <c r="B2018" s="3">
        <f t="shared" si="31"/>
        <v>7</v>
      </c>
      <c r="C2018">
        <f>+'Reuters data'!C2019</f>
        <v>64.55</v>
      </c>
      <c r="D2018">
        <f>+VLOOKUP(A2018,'Reuters data'!$E$3:$F$1048576,2,TRUE)/VLOOKUP(Train_Data!A2018,'Reuters data'!$M$3:$N$1048576,2)</f>
        <v>42.309084328628302</v>
      </c>
      <c r="E2018">
        <f>+VLOOKUP(A2018,'Reuters data'!$E$3:$G$1048576,3,TRUE)</f>
        <v>43.633577981651371</v>
      </c>
      <c r="F2018" s="2">
        <f>+VLOOKUP(A2018,'Reuters data'!$Q$4:$R$1048576,2,TRUE)</f>
        <v>58.07</v>
      </c>
      <c r="G2018">
        <f>+VLOOKUP(A2018,'Reuters data'!$U$4:$V$1048576,2,TRUE)</f>
        <v>4.53</v>
      </c>
      <c r="H2018">
        <f>+VLOOKUP(A2018,'Reuters data'!$Y$4:$Z$1048576,2,TRUE)</f>
        <v>14</v>
      </c>
    </row>
    <row r="2019" spans="1:8" x14ac:dyDescent="0.3">
      <c r="A2019" s="1">
        <f>+'Reuters data'!B2020</f>
        <v>42561</v>
      </c>
      <c r="B2019" s="3">
        <f t="shared" si="31"/>
        <v>7</v>
      </c>
      <c r="C2019">
        <f>+'Reuters data'!C2020</f>
        <v>65.06</v>
      </c>
      <c r="D2019">
        <f>+VLOOKUP(A2019,'Reuters data'!$E$3:$F$1048576,2,TRUE)/VLOOKUP(Train_Data!A2019,'Reuters data'!$M$3:$N$1048576,2)</f>
        <v>42.309084328628302</v>
      </c>
      <c r="E2019">
        <f>+VLOOKUP(A2019,'Reuters data'!$E$3:$G$1048576,3,TRUE)</f>
        <v>43.633577981651371</v>
      </c>
      <c r="F2019" s="2">
        <f>+VLOOKUP(A2019,'Reuters data'!$Q$4:$R$1048576,2,TRUE)</f>
        <v>58.07</v>
      </c>
      <c r="G2019">
        <f>+VLOOKUP(A2019,'Reuters data'!$U$4:$V$1048576,2,TRUE)</f>
        <v>4.53</v>
      </c>
      <c r="H2019">
        <f>+VLOOKUP(A2019,'Reuters data'!$Y$4:$Z$1048576,2,TRUE)</f>
        <v>14</v>
      </c>
    </row>
    <row r="2020" spans="1:8" x14ac:dyDescent="0.3">
      <c r="A2020" s="1">
        <f>+'Reuters data'!B2021</f>
        <v>42562</v>
      </c>
      <c r="B2020" s="3">
        <f t="shared" si="31"/>
        <v>7</v>
      </c>
      <c r="C2020">
        <f>+'Reuters data'!C2021</f>
        <v>65.38</v>
      </c>
      <c r="D2020">
        <f>+VLOOKUP(A2020,'Reuters data'!$E$3:$F$1048576,2,TRUE)/VLOOKUP(Train_Data!A2020,'Reuters data'!$M$3:$N$1048576,2)</f>
        <v>41.832489146164981</v>
      </c>
      <c r="E2020">
        <f>+VLOOKUP(A2020,'Reuters data'!$E$3:$G$1048576,3,TRUE)</f>
        <v>43.756238532110075</v>
      </c>
      <c r="F2020" s="2">
        <f>+VLOOKUP(A2020,'Reuters data'!$Q$4:$R$1048576,2,TRUE)</f>
        <v>58</v>
      </c>
      <c r="G2020">
        <f>+VLOOKUP(A2020,'Reuters data'!$U$4:$V$1048576,2,TRUE)</f>
        <v>4.42</v>
      </c>
      <c r="H2020">
        <f>+VLOOKUP(A2020,'Reuters data'!$Y$4:$Z$1048576,2,TRUE)</f>
        <v>13.88</v>
      </c>
    </row>
    <row r="2021" spans="1:8" x14ac:dyDescent="0.3">
      <c r="A2021" s="1">
        <f>+'Reuters data'!B2022</f>
        <v>42563</v>
      </c>
      <c r="B2021" s="3">
        <f t="shared" si="31"/>
        <v>7</v>
      </c>
      <c r="C2021">
        <f>+'Reuters data'!C2022</f>
        <v>65.75</v>
      </c>
      <c r="D2021">
        <f>+VLOOKUP(A2021,'Reuters data'!$E$3:$F$1048576,2,TRUE)/VLOOKUP(Train_Data!A2021,'Reuters data'!$M$3:$N$1048576,2)</f>
        <v>43.836483675499686</v>
      </c>
      <c r="E2021">
        <f>+VLOOKUP(A2021,'Reuters data'!$E$3:$G$1048576,3,TRUE)</f>
        <v>43.922752293577972</v>
      </c>
      <c r="F2021" s="2">
        <f>+VLOOKUP(A2021,'Reuters data'!$Q$4:$R$1048576,2,TRUE)</f>
        <v>59</v>
      </c>
      <c r="G2021">
        <f>+VLOOKUP(A2021,'Reuters data'!$U$4:$V$1048576,2,TRUE)</f>
        <v>4.62</v>
      </c>
      <c r="H2021">
        <f>+VLOOKUP(A2021,'Reuters data'!$Y$4:$Z$1048576,2,TRUE)</f>
        <v>14.3</v>
      </c>
    </row>
    <row r="2022" spans="1:8" x14ac:dyDescent="0.3">
      <c r="A2022" s="1">
        <f>+'Reuters data'!B2023</f>
        <v>42564</v>
      </c>
      <c r="B2022" s="3">
        <f t="shared" si="31"/>
        <v>7</v>
      </c>
      <c r="C2022">
        <f>+'Reuters data'!C2023</f>
        <v>66.14</v>
      </c>
      <c r="D2022">
        <f>+VLOOKUP(A2022,'Reuters data'!$E$3:$F$1048576,2,TRUE)/VLOOKUP(Train_Data!A2022,'Reuters data'!$M$3:$N$1048576,2)</f>
        <v>41.720779220779221</v>
      </c>
      <c r="E2022">
        <f>+VLOOKUP(A2022,'Reuters data'!$E$3:$G$1048576,3,TRUE)</f>
        <v>44.064220183486242</v>
      </c>
      <c r="F2022" s="2">
        <f>+VLOOKUP(A2022,'Reuters data'!$Q$4:$R$1048576,2,TRUE)</f>
        <v>59.88</v>
      </c>
      <c r="G2022">
        <f>+VLOOKUP(A2022,'Reuters data'!$U$4:$V$1048576,2,TRUE)</f>
        <v>4.78</v>
      </c>
      <c r="H2022">
        <f>+VLOOKUP(A2022,'Reuters data'!$Y$4:$Z$1048576,2,TRUE)</f>
        <v>14.2</v>
      </c>
    </row>
    <row r="2023" spans="1:8" x14ac:dyDescent="0.3">
      <c r="A2023" s="1">
        <f>+'Reuters data'!B2024</f>
        <v>42565</v>
      </c>
      <c r="B2023" s="3">
        <f t="shared" si="31"/>
        <v>7</v>
      </c>
      <c r="C2023">
        <f>+'Reuters data'!C2024</f>
        <v>66.540000000000006</v>
      </c>
      <c r="D2023">
        <f>+VLOOKUP(A2023,'Reuters data'!$E$3:$F$1048576,2,TRUE)/VLOOKUP(Train_Data!A2023,'Reuters data'!$M$3:$N$1048576,2)</f>
        <v>42.606583917970859</v>
      </c>
      <c r="E2023">
        <f>+VLOOKUP(A2023,'Reuters data'!$E$3:$G$1048576,3,TRUE)</f>
        <v>44.223027522935773</v>
      </c>
      <c r="F2023" s="2">
        <f>+VLOOKUP(A2023,'Reuters data'!$Q$4:$R$1048576,2,TRUE)</f>
        <v>61.25</v>
      </c>
      <c r="G2023">
        <f>+VLOOKUP(A2023,'Reuters data'!$U$4:$V$1048576,2,TRUE)</f>
        <v>4.7699999999999996</v>
      </c>
      <c r="H2023">
        <f>+VLOOKUP(A2023,'Reuters data'!$Y$4:$Z$1048576,2,TRUE)</f>
        <v>14.25</v>
      </c>
    </row>
    <row r="2024" spans="1:8" x14ac:dyDescent="0.3">
      <c r="A2024" s="1">
        <f>+'Reuters data'!B2025</f>
        <v>42566</v>
      </c>
      <c r="B2024" s="3">
        <f t="shared" si="31"/>
        <v>7</v>
      </c>
      <c r="C2024">
        <f>+'Reuters data'!C2025</f>
        <v>66.989999999999995</v>
      </c>
      <c r="D2024">
        <f>+VLOOKUP(A2024,'Reuters data'!$E$3:$F$1048576,2,TRUE)/VLOOKUP(Train_Data!A2024,'Reuters data'!$M$3:$N$1048576,2)</f>
        <v>43.148450244698211</v>
      </c>
      <c r="E2024">
        <f>+VLOOKUP(A2024,'Reuters data'!$E$3:$G$1048576,3,TRUE)</f>
        <v>44.353761467889903</v>
      </c>
      <c r="F2024" s="2">
        <f>+VLOOKUP(A2024,'Reuters data'!$Q$4:$R$1048576,2,TRUE)</f>
        <v>61.1</v>
      </c>
      <c r="G2024">
        <f>+VLOOKUP(A2024,'Reuters data'!$U$4:$V$1048576,2,TRUE)</f>
        <v>4.92</v>
      </c>
      <c r="H2024">
        <f>+VLOOKUP(A2024,'Reuters data'!$Y$4:$Z$1048576,2,TRUE)</f>
        <v>14.2</v>
      </c>
    </row>
    <row r="2025" spans="1:8" x14ac:dyDescent="0.3">
      <c r="A2025" s="1">
        <f>+'Reuters data'!B2026</f>
        <v>42567</v>
      </c>
      <c r="B2025" s="3">
        <f t="shared" si="31"/>
        <v>7</v>
      </c>
      <c r="C2025">
        <f>+'Reuters data'!C2026</f>
        <v>67.47</v>
      </c>
      <c r="D2025">
        <f>+VLOOKUP(A2025,'Reuters data'!$E$3:$F$1048576,2,TRUE)/VLOOKUP(Train_Data!A2025,'Reuters data'!$M$3:$N$1048576,2)</f>
        <v>43.148450244698211</v>
      </c>
      <c r="E2025">
        <f>+VLOOKUP(A2025,'Reuters data'!$E$3:$G$1048576,3,TRUE)</f>
        <v>44.353761467889903</v>
      </c>
      <c r="F2025" s="2">
        <f>+VLOOKUP(A2025,'Reuters data'!$Q$4:$R$1048576,2,TRUE)</f>
        <v>61.1</v>
      </c>
      <c r="G2025">
        <f>+VLOOKUP(A2025,'Reuters data'!$U$4:$V$1048576,2,TRUE)</f>
        <v>4.92</v>
      </c>
      <c r="H2025">
        <f>+VLOOKUP(A2025,'Reuters data'!$Y$4:$Z$1048576,2,TRUE)</f>
        <v>14.2</v>
      </c>
    </row>
    <row r="2026" spans="1:8" x14ac:dyDescent="0.3">
      <c r="A2026" s="1">
        <f>+'Reuters data'!B2027</f>
        <v>42568</v>
      </c>
      <c r="B2026" s="3">
        <f t="shared" si="31"/>
        <v>7</v>
      </c>
      <c r="C2026">
        <f>+'Reuters data'!C2027</f>
        <v>67.98</v>
      </c>
      <c r="D2026">
        <f>+VLOOKUP(A2026,'Reuters data'!$E$3:$F$1048576,2,TRUE)/VLOOKUP(Train_Data!A2026,'Reuters data'!$M$3:$N$1048576,2)</f>
        <v>43.148450244698211</v>
      </c>
      <c r="E2026">
        <f>+VLOOKUP(A2026,'Reuters data'!$E$3:$G$1048576,3,TRUE)</f>
        <v>44.353761467889903</v>
      </c>
      <c r="F2026" s="2">
        <f>+VLOOKUP(A2026,'Reuters data'!$Q$4:$R$1048576,2,TRUE)</f>
        <v>61.1</v>
      </c>
      <c r="G2026">
        <f>+VLOOKUP(A2026,'Reuters data'!$U$4:$V$1048576,2,TRUE)</f>
        <v>4.92</v>
      </c>
      <c r="H2026">
        <f>+VLOOKUP(A2026,'Reuters data'!$Y$4:$Z$1048576,2,TRUE)</f>
        <v>14.2</v>
      </c>
    </row>
    <row r="2027" spans="1:8" x14ac:dyDescent="0.3">
      <c r="A2027" s="1">
        <f>+'Reuters data'!B2028</f>
        <v>42569</v>
      </c>
      <c r="B2027" s="3">
        <f t="shared" si="31"/>
        <v>7</v>
      </c>
      <c r="C2027">
        <f>+'Reuters data'!C2028</f>
        <v>68.39</v>
      </c>
      <c r="D2027">
        <f>+VLOOKUP(A2027,'Reuters data'!$E$3:$F$1048576,2,TRUE)/VLOOKUP(Train_Data!A2027,'Reuters data'!$M$3:$N$1048576,2)</f>
        <v>42.417125824225458</v>
      </c>
      <c r="E2027">
        <f>+VLOOKUP(A2027,'Reuters data'!$E$3:$G$1048576,3,TRUE)</f>
        <v>44.478256880733944</v>
      </c>
      <c r="F2027" s="2">
        <f>+VLOOKUP(A2027,'Reuters data'!$Q$4:$R$1048576,2,TRUE)</f>
        <v>61.63</v>
      </c>
      <c r="G2027">
        <f>+VLOOKUP(A2027,'Reuters data'!$U$4:$V$1048576,2,TRUE)</f>
        <v>4.84</v>
      </c>
      <c r="H2027">
        <f>+VLOOKUP(A2027,'Reuters data'!$Y$4:$Z$1048576,2,TRUE)</f>
        <v>14.15</v>
      </c>
    </row>
    <row r="2028" spans="1:8" x14ac:dyDescent="0.3">
      <c r="A2028" s="1">
        <f>+'Reuters data'!B2029</f>
        <v>42570</v>
      </c>
      <c r="B2028" s="3">
        <f t="shared" si="31"/>
        <v>7</v>
      </c>
      <c r="C2028">
        <f>+'Reuters data'!C2029</f>
        <v>68.819999999999993</v>
      </c>
      <c r="D2028">
        <f>+VLOOKUP(A2028,'Reuters data'!$E$3:$F$1048576,2,TRUE)/VLOOKUP(Train_Data!A2028,'Reuters data'!$M$3:$N$1048576,2)</f>
        <v>42.337355956809724</v>
      </c>
      <c r="E2028">
        <f>+VLOOKUP(A2028,'Reuters data'!$E$3:$G$1048576,3,TRUE)</f>
        <v>44.611100917431187</v>
      </c>
      <c r="F2028" s="2">
        <f>+VLOOKUP(A2028,'Reuters data'!$Q$4:$R$1048576,2,TRUE)</f>
        <v>60.33</v>
      </c>
      <c r="G2028">
        <f>+VLOOKUP(A2028,'Reuters data'!$U$4:$V$1048576,2,TRUE)</f>
        <v>4.66</v>
      </c>
      <c r="H2028">
        <f>+VLOOKUP(A2028,'Reuters data'!$Y$4:$Z$1048576,2,TRUE)</f>
        <v>14.25</v>
      </c>
    </row>
    <row r="2029" spans="1:8" x14ac:dyDescent="0.3">
      <c r="A2029" s="1">
        <f>+'Reuters data'!B2030</f>
        <v>42571</v>
      </c>
      <c r="B2029" s="3">
        <f t="shared" si="31"/>
        <v>7</v>
      </c>
      <c r="C2029">
        <f>+'Reuters data'!C2030</f>
        <v>69.22</v>
      </c>
      <c r="D2029">
        <f>+VLOOKUP(A2029,'Reuters data'!$E$3:$F$1048576,2,TRUE)/VLOOKUP(Train_Data!A2029,'Reuters data'!$M$3:$N$1048576,2)</f>
        <v>42.831199491510034</v>
      </c>
      <c r="E2029">
        <f>+VLOOKUP(A2029,'Reuters data'!$E$3:$G$1048576,3,TRUE)</f>
        <v>44.727339449541283</v>
      </c>
      <c r="F2029" s="2">
        <f>+VLOOKUP(A2029,'Reuters data'!$Q$4:$R$1048576,2,TRUE)</f>
        <v>58.55</v>
      </c>
      <c r="G2029">
        <f>+VLOOKUP(A2029,'Reuters data'!$U$4:$V$1048576,2,TRUE)</f>
        <v>4.68</v>
      </c>
      <c r="H2029">
        <f>+VLOOKUP(A2029,'Reuters data'!$Y$4:$Z$1048576,2,TRUE)</f>
        <v>14.52</v>
      </c>
    </row>
    <row r="2030" spans="1:8" x14ac:dyDescent="0.3">
      <c r="A2030" s="1">
        <f>+'Reuters data'!B2031</f>
        <v>42572</v>
      </c>
      <c r="B2030" s="3">
        <f t="shared" si="31"/>
        <v>7</v>
      </c>
      <c r="C2030">
        <f>+'Reuters data'!C2031</f>
        <v>69.59</v>
      </c>
      <c r="D2030">
        <f>+VLOOKUP(A2030,'Reuters data'!$E$3:$F$1048576,2,TRUE)/VLOOKUP(Train_Data!A2030,'Reuters data'!$M$3:$N$1048576,2)</f>
        <v>41.912365054885242</v>
      </c>
      <c r="E2030">
        <f>+VLOOKUP(A2030,'Reuters data'!$E$3:$G$1048576,3,TRUE)</f>
        <v>44.836697247706418</v>
      </c>
      <c r="F2030" s="2">
        <f>+VLOOKUP(A2030,'Reuters data'!$Q$4:$R$1048576,2,TRUE)</f>
        <v>58.5</v>
      </c>
      <c r="G2030">
        <f>+VLOOKUP(A2030,'Reuters data'!$U$4:$V$1048576,2,TRUE)</f>
        <v>4.6399999999999997</v>
      </c>
      <c r="H2030">
        <f>+VLOOKUP(A2030,'Reuters data'!$Y$4:$Z$1048576,2,TRUE)</f>
        <v>14.8</v>
      </c>
    </row>
    <row r="2031" spans="1:8" x14ac:dyDescent="0.3">
      <c r="A2031" s="1">
        <f>+'Reuters data'!B2032</f>
        <v>42573</v>
      </c>
      <c r="B2031" s="3">
        <f t="shared" si="31"/>
        <v>7</v>
      </c>
      <c r="C2031">
        <f>+'Reuters data'!C2032</f>
        <v>70</v>
      </c>
      <c r="D2031">
        <f>+VLOOKUP(A2031,'Reuters data'!$E$3:$F$1048576,2,TRUE)/VLOOKUP(Train_Data!A2031,'Reuters data'!$M$3:$N$1048576,2)</f>
        <v>41.638567392691151</v>
      </c>
      <c r="E2031">
        <f>+VLOOKUP(A2031,'Reuters data'!$E$3:$G$1048576,3,TRUE)</f>
        <v>44.95302752293577</v>
      </c>
      <c r="F2031" s="2">
        <f>+VLOOKUP(A2031,'Reuters data'!$Q$4:$R$1048576,2,TRUE)</f>
        <v>58.85</v>
      </c>
      <c r="G2031">
        <f>+VLOOKUP(A2031,'Reuters data'!$U$4:$V$1048576,2,TRUE)</f>
        <v>4.55</v>
      </c>
      <c r="H2031">
        <f>+VLOOKUP(A2031,'Reuters data'!$Y$4:$Z$1048576,2,TRUE)</f>
        <v>14.55</v>
      </c>
    </row>
    <row r="2032" spans="1:8" x14ac:dyDescent="0.3">
      <c r="A2032" s="1">
        <f>+'Reuters data'!B2033</f>
        <v>42574</v>
      </c>
      <c r="B2032" s="3">
        <f t="shared" si="31"/>
        <v>7</v>
      </c>
      <c r="C2032">
        <f>+'Reuters data'!C2033</f>
        <v>70.510000000000005</v>
      </c>
      <c r="D2032">
        <f>+VLOOKUP(A2032,'Reuters data'!$E$3:$F$1048576,2,TRUE)/VLOOKUP(Train_Data!A2032,'Reuters data'!$M$3:$N$1048576,2)</f>
        <v>41.638567392691151</v>
      </c>
      <c r="E2032">
        <f>+VLOOKUP(A2032,'Reuters data'!$E$3:$G$1048576,3,TRUE)</f>
        <v>44.95302752293577</v>
      </c>
      <c r="F2032" s="2">
        <f>+VLOOKUP(A2032,'Reuters data'!$Q$4:$R$1048576,2,TRUE)</f>
        <v>58.85</v>
      </c>
      <c r="G2032">
        <f>+VLOOKUP(A2032,'Reuters data'!$U$4:$V$1048576,2,TRUE)</f>
        <v>4.55</v>
      </c>
      <c r="H2032">
        <f>+VLOOKUP(A2032,'Reuters data'!$Y$4:$Z$1048576,2,TRUE)</f>
        <v>14.55</v>
      </c>
    </row>
    <row r="2033" spans="1:8" x14ac:dyDescent="0.3">
      <c r="A2033" s="1">
        <f>+'Reuters data'!B2034</f>
        <v>42575</v>
      </c>
      <c r="B2033" s="3">
        <f t="shared" si="31"/>
        <v>7</v>
      </c>
      <c r="C2033">
        <f>+'Reuters data'!C2034</f>
        <v>70.989999999999995</v>
      </c>
      <c r="D2033">
        <f>+VLOOKUP(A2033,'Reuters data'!$E$3:$F$1048576,2,TRUE)/VLOOKUP(Train_Data!A2033,'Reuters data'!$M$3:$N$1048576,2)</f>
        <v>41.638567392691151</v>
      </c>
      <c r="E2033">
        <f>+VLOOKUP(A2033,'Reuters data'!$E$3:$G$1048576,3,TRUE)</f>
        <v>44.95302752293577</v>
      </c>
      <c r="F2033" s="2">
        <f>+VLOOKUP(A2033,'Reuters data'!$Q$4:$R$1048576,2,TRUE)</f>
        <v>58.85</v>
      </c>
      <c r="G2033">
        <f>+VLOOKUP(A2033,'Reuters data'!$U$4:$V$1048576,2,TRUE)</f>
        <v>4.55</v>
      </c>
      <c r="H2033">
        <f>+VLOOKUP(A2033,'Reuters data'!$Y$4:$Z$1048576,2,TRUE)</f>
        <v>14.55</v>
      </c>
    </row>
    <row r="2034" spans="1:8" x14ac:dyDescent="0.3">
      <c r="A2034" s="1">
        <f>+'Reuters data'!B2035</f>
        <v>42576</v>
      </c>
      <c r="B2034" s="3">
        <f t="shared" si="31"/>
        <v>7</v>
      </c>
      <c r="C2034">
        <f>+'Reuters data'!C2035</f>
        <v>71.37</v>
      </c>
      <c r="D2034">
        <f>+VLOOKUP(A2034,'Reuters data'!$E$3:$F$1048576,2,TRUE)/VLOOKUP(Train_Data!A2034,'Reuters data'!$M$3:$N$1048576,2)</f>
        <v>40.691537761601452</v>
      </c>
      <c r="E2034">
        <f>+VLOOKUP(A2034,'Reuters data'!$E$3:$G$1048576,3,TRUE)</f>
        <v>45.04504587155963</v>
      </c>
      <c r="F2034" s="2">
        <f>+VLOOKUP(A2034,'Reuters data'!$Q$4:$R$1048576,2,TRUE)</f>
        <v>58.8</v>
      </c>
      <c r="G2034">
        <f>+VLOOKUP(A2034,'Reuters data'!$U$4:$V$1048576,2,TRUE)</f>
        <v>4.58</v>
      </c>
      <c r="H2034">
        <f>+VLOOKUP(A2034,'Reuters data'!$Y$4:$Z$1048576,2,TRUE)</f>
        <v>14.63</v>
      </c>
    </row>
    <row r="2035" spans="1:8" x14ac:dyDescent="0.3">
      <c r="A2035" s="1">
        <f>+'Reuters data'!B2036</f>
        <v>42577</v>
      </c>
      <c r="B2035" s="3">
        <f t="shared" si="31"/>
        <v>7</v>
      </c>
      <c r="C2035">
        <f>+'Reuters data'!C2036</f>
        <v>71.72</v>
      </c>
      <c r="D2035">
        <f>+VLOOKUP(A2035,'Reuters data'!$E$3:$F$1048576,2,TRUE)/VLOOKUP(Train_Data!A2035,'Reuters data'!$M$3:$N$1048576,2)</f>
        <v>40.842890952120875</v>
      </c>
      <c r="E2035">
        <f>+VLOOKUP(A2035,'Reuters data'!$E$3:$G$1048576,3,TRUE)</f>
        <v>45.151467889908254</v>
      </c>
      <c r="F2035" s="2">
        <f>+VLOOKUP(A2035,'Reuters data'!$Q$4:$R$1048576,2,TRUE)</f>
        <v>59.95</v>
      </c>
      <c r="G2035">
        <f>+VLOOKUP(A2035,'Reuters data'!$U$4:$V$1048576,2,TRUE)</f>
        <v>4.5</v>
      </c>
      <c r="H2035">
        <f>+VLOOKUP(A2035,'Reuters data'!$Y$4:$Z$1048576,2,TRUE)</f>
        <v>14.5</v>
      </c>
    </row>
    <row r="2036" spans="1:8" x14ac:dyDescent="0.3">
      <c r="A2036" s="1">
        <f>+'Reuters data'!B2037</f>
        <v>42578</v>
      </c>
      <c r="B2036" s="3">
        <f t="shared" si="31"/>
        <v>7</v>
      </c>
      <c r="C2036">
        <f>+'Reuters data'!C2037</f>
        <v>72.08</v>
      </c>
      <c r="D2036">
        <f>+VLOOKUP(A2036,'Reuters data'!$E$3:$F$1048576,2,TRUE)/VLOOKUP(Train_Data!A2036,'Reuters data'!$M$3:$N$1048576,2)</f>
        <v>39.321573948439621</v>
      </c>
      <c r="E2036">
        <f>+VLOOKUP(A2036,'Reuters data'!$E$3:$G$1048576,3,TRUE)</f>
        <v>45.23458715596329</v>
      </c>
      <c r="F2036" s="2">
        <f>+VLOOKUP(A2036,'Reuters data'!$Q$4:$R$1048576,2,TRUE)</f>
        <v>60.75</v>
      </c>
      <c r="G2036">
        <f>+VLOOKUP(A2036,'Reuters data'!$U$4:$V$1048576,2,TRUE)</f>
        <v>4.5199999999999996</v>
      </c>
      <c r="H2036">
        <f>+VLOOKUP(A2036,'Reuters data'!$Y$4:$Z$1048576,2,TRUE)</f>
        <v>14.23</v>
      </c>
    </row>
    <row r="2037" spans="1:8" x14ac:dyDescent="0.3">
      <c r="A2037" s="1">
        <f>+'Reuters data'!B2038</f>
        <v>42579</v>
      </c>
      <c r="B2037" s="3">
        <f t="shared" si="31"/>
        <v>7</v>
      </c>
      <c r="C2037">
        <f>+'Reuters data'!C2038</f>
        <v>72.430000000000007</v>
      </c>
      <c r="D2037">
        <f>+VLOOKUP(A2037,'Reuters data'!$E$3:$F$1048576,2,TRUE)/VLOOKUP(Train_Data!A2037,'Reuters data'!$M$3:$N$1048576,2)</f>
        <v>38.558786346396971</v>
      </c>
      <c r="E2037">
        <f>+VLOOKUP(A2037,'Reuters data'!$E$3:$G$1048576,3,TRUE)</f>
        <v>45.302568807339441</v>
      </c>
      <c r="F2037" s="2">
        <f>+VLOOKUP(A2037,'Reuters data'!$Q$4:$R$1048576,2,TRUE)</f>
        <v>61.41</v>
      </c>
      <c r="G2037">
        <f>+VLOOKUP(A2037,'Reuters data'!$U$4:$V$1048576,2,TRUE)</f>
        <v>4.47</v>
      </c>
      <c r="H2037">
        <f>+VLOOKUP(A2037,'Reuters data'!$Y$4:$Z$1048576,2,TRUE)</f>
        <v>13.8</v>
      </c>
    </row>
    <row r="2038" spans="1:8" x14ac:dyDescent="0.3">
      <c r="A2038" s="1">
        <f>+'Reuters data'!B2039</f>
        <v>42580</v>
      </c>
      <c r="B2038" s="3">
        <f t="shared" si="31"/>
        <v>7</v>
      </c>
      <c r="C2038">
        <f>+'Reuters data'!C2039</f>
        <v>72.819999999999993</v>
      </c>
      <c r="D2038">
        <f>+VLOOKUP(A2038,'Reuters data'!$E$3:$F$1048576,2,TRUE)/VLOOKUP(Train_Data!A2038,'Reuters data'!$M$3:$N$1048576,2)</f>
        <v>38.012533572068037</v>
      </c>
      <c r="E2038">
        <f>+VLOOKUP(A2038,'Reuters data'!$E$3:$G$1048576,3,TRUE)</f>
        <v>45.370091743119239</v>
      </c>
      <c r="F2038" s="2">
        <f>+VLOOKUP(A2038,'Reuters data'!$Q$4:$R$1048576,2,TRUE)</f>
        <v>61.78</v>
      </c>
      <c r="G2038">
        <f>+VLOOKUP(A2038,'Reuters data'!$U$4:$V$1048576,2,TRUE)</f>
        <v>4.41</v>
      </c>
      <c r="H2038">
        <f>+VLOOKUP(A2038,'Reuters data'!$Y$4:$Z$1048576,2,TRUE)</f>
        <v>13.55</v>
      </c>
    </row>
    <row r="2039" spans="1:8" x14ac:dyDescent="0.3">
      <c r="A2039" s="1">
        <f>+'Reuters data'!B2040</f>
        <v>42581</v>
      </c>
      <c r="B2039" s="3">
        <f t="shared" si="31"/>
        <v>7</v>
      </c>
      <c r="C2039">
        <f>+'Reuters data'!C2040</f>
        <v>73.260000000000005</v>
      </c>
      <c r="D2039">
        <f>+VLOOKUP(A2039,'Reuters data'!$E$3:$F$1048576,2,TRUE)/VLOOKUP(Train_Data!A2039,'Reuters data'!$M$3:$N$1048576,2)</f>
        <v>38.012533572068037</v>
      </c>
      <c r="E2039">
        <f>+VLOOKUP(A2039,'Reuters data'!$E$3:$G$1048576,3,TRUE)</f>
        <v>45.370091743119239</v>
      </c>
      <c r="F2039" s="2">
        <f>+VLOOKUP(A2039,'Reuters data'!$Q$4:$R$1048576,2,TRUE)</f>
        <v>61.78</v>
      </c>
      <c r="G2039">
        <f>+VLOOKUP(A2039,'Reuters data'!$U$4:$V$1048576,2,TRUE)</f>
        <v>4.41</v>
      </c>
      <c r="H2039">
        <f>+VLOOKUP(A2039,'Reuters data'!$Y$4:$Z$1048576,2,TRUE)</f>
        <v>13.55</v>
      </c>
    </row>
    <row r="2040" spans="1:8" x14ac:dyDescent="0.3">
      <c r="A2040" s="1">
        <f>+'Reuters data'!B2041</f>
        <v>42582</v>
      </c>
      <c r="B2040" s="3">
        <f t="shared" si="31"/>
        <v>7</v>
      </c>
      <c r="C2040">
        <f>+'Reuters data'!C2041</f>
        <v>73.75</v>
      </c>
      <c r="D2040">
        <f>+VLOOKUP(A2040,'Reuters data'!$E$3:$F$1048576,2,TRUE)/VLOOKUP(Train_Data!A2040,'Reuters data'!$M$3:$N$1048576,2)</f>
        <v>38.012533572068037</v>
      </c>
      <c r="E2040">
        <f>+VLOOKUP(A2040,'Reuters data'!$E$3:$G$1048576,3,TRUE)</f>
        <v>45.370091743119239</v>
      </c>
      <c r="F2040" s="2">
        <f>+VLOOKUP(A2040,'Reuters data'!$Q$4:$R$1048576,2,TRUE)</f>
        <v>61.78</v>
      </c>
      <c r="G2040">
        <f>+VLOOKUP(A2040,'Reuters data'!$U$4:$V$1048576,2,TRUE)</f>
        <v>4.41</v>
      </c>
      <c r="H2040">
        <f>+VLOOKUP(A2040,'Reuters data'!$Y$4:$Z$1048576,2,TRUE)</f>
        <v>13.55</v>
      </c>
    </row>
    <row r="2041" spans="1:8" x14ac:dyDescent="0.3">
      <c r="A2041" s="1">
        <f>+'Reuters data'!B2042</f>
        <v>42583</v>
      </c>
      <c r="B2041" s="3">
        <f t="shared" si="31"/>
        <v>8</v>
      </c>
      <c r="C2041">
        <f>+'Reuters data'!C2042</f>
        <v>74.05</v>
      </c>
      <c r="D2041">
        <f>+VLOOKUP(A2041,'Reuters data'!$E$3:$F$1048576,2,TRUE)/VLOOKUP(Train_Data!A2041,'Reuters data'!$M$3:$N$1048576,2)</f>
        <v>37.763240433730623</v>
      </c>
      <c r="E2041">
        <f>+VLOOKUP(A2041,'Reuters data'!$E$3:$G$1048576,3,TRUE)</f>
        <v>45.426697247706407</v>
      </c>
      <c r="F2041" s="2">
        <f>+VLOOKUP(A2041,'Reuters data'!$Q$4:$R$1048576,2,TRUE)</f>
        <v>63.16</v>
      </c>
      <c r="G2041">
        <f>+VLOOKUP(A2041,'Reuters data'!$U$4:$V$1048576,2,TRUE)</f>
        <v>4.37</v>
      </c>
      <c r="H2041">
        <f>+VLOOKUP(A2041,'Reuters data'!$Y$4:$Z$1048576,2,TRUE)</f>
        <v>13.65</v>
      </c>
    </row>
    <row r="2042" spans="1:8" x14ac:dyDescent="0.3">
      <c r="A2042" s="1">
        <f>+'Reuters data'!B2043</f>
        <v>42584</v>
      </c>
      <c r="B2042" s="3">
        <f t="shared" si="31"/>
        <v>8</v>
      </c>
      <c r="C2042">
        <f>+'Reuters data'!C2043</f>
        <v>74.41</v>
      </c>
      <c r="D2042">
        <f>+VLOOKUP(A2042,'Reuters data'!$E$3:$F$1048576,2,TRUE)/VLOOKUP(Train_Data!A2042,'Reuters data'!$M$3:$N$1048576,2)</f>
        <v>37.238307349665916</v>
      </c>
      <c r="E2042">
        <f>+VLOOKUP(A2042,'Reuters data'!$E$3:$G$1048576,3,TRUE)</f>
        <v>45.472477064220172</v>
      </c>
      <c r="F2042" s="2">
        <f>+VLOOKUP(A2042,'Reuters data'!$Q$4:$R$1048576,2,TRUE)</f>
        <v>62.9</v>
      </c>
      <c r="G2042">
        <f>+VLOOKUP(A2042,'Reuters data'!$U$4:$V$1048576,2,TRUE)</f>
        <v>4.4000000000000004</v>
      </c>
      <c r="H2042">
        <f>+VLOOKUP(A2042,'Reuters data'!$Y$4:$Z$1048576,2,TRUE)</f>
        <v>13.5</v>
      </c>
    </row>
    <row r="2043" spans="1:8" x14ac:dyDescent="0.3">
      <c r="A2043" s="1">
        <f>+'Reuters data'!B2044</f>
        <v>42585</v>
      </c>
      <c r="B2043" s="3">
        <f t="shared" si="31"/>
        <v>8</v>
      </c>
      <c r="C2043">
        <f>+'Reuters data'!C2044</f>
        <v>74.8</v>
      </c>
      <c r="D2043">
        <f>+VLOOKUP(A2043,'Reuters data'!$E$3:$F$1048576,2,TRUE)/VLOOKUP(Train_Data!A2043,'Reuters data'!$M$3:$N$1048576,2)</f>
        <v>38.665111689243744</v>
      </c>
      <c r="E2043">
        <f>+VLOOKUP(A2043,'Reuters data'!$E$3:$G$1048576,3,TRUE)</f>
        <v>45.529082568807333</v>
      </c>
      <c r="F2043" s="2">
        <f>+VLOOKUP(A2043,'Reuters data'!$Q$4:$R$1048576,2,TRUE)</f>
        <v>62.05</v>
      </c>
      <c r="G2043">
        <f>+VLOOKUP(A2043,'Reuters data'!$U$4:$V$1048576,2,TRUE)</f>
        <v>4.62</v>
      </c>
      <c r="H2043">
        <f>+VLOOKUP(A2043,'Reuters data'!$Y$4:$Z$1048576,2,TRUE)</f>
        <v>13.15</v>
      </c>
    </row>
    <row r="2044" spans="1:8" x14ac:dyDescent="0.3">
      <c r="A2044" s="1">
        <f>+'Reuters data'!B2045</f>
        <v>42586</v>
      </c>
      <c r="B2044" s="3">
        <f t="shared" si="31"/>
        <v>8</v>
      </c>
      <c r="C2044">
        <f>+'Reuters data'!C2045</f>
        <v>75.17</v>
      </c>
      <c r="D2044">
        <f>+VLOOKUP(A2044,'Reuters data'!$E$3:$F$1048576,2,TRUE)/VLOOKUP(Train_Data!A2044,'Reuters data'!$M$3:$N$1048576,2)</f>
        <v>39.800503235082672</v>
      </c>
      <c r="E2044">
        <f>+VLOOKUP(A2044,'Reuters data'!$E$3:$G$1048576,3,TRUE)</f>
        <v>45.595321100917424</v>
      </c>
      <c r="F2044" s="2">
        <f>+VLOOKUP(A2044,'Reuters data'!$Q$4:$R$1048576,2,TRUE)</f>
        <v>61</v>
      </c>
      <c r="G2044">
        <f>+VLOOKUP(A2044,'Reuters data'!$U$4:$V$1048576,2,TRUE)</f>
        <v>4.68</v>
      </c>
      <c r="H2044">
        <f>+VLOOKUP(A2044,'Reuters data'!$Y$4:$Z$1048576,2,TRUE)</f>
        <v>13.35</v>
      </c>
    </row>
    <row r="2045" spans="1:8" x14ac:dyDescent="0.3">
      <c r="A2045" s="1">
        <f>+'Reuters data'!B2046</f>
        <v>42587</v>
      </c>
      <c r="B2045" s="3">
        <f t="shared" si="31"/>
        <v>8</v>
      </c>
      <c r="C2045">
        <f>+'Reuters data'!C2046</f>
        <v>75.55</v>
      </c>
      <c r="D2045">
        <f>+VLOOKUP(A2045,'Reuters data'!$E$3:$F$1048576,2,TRUE)/VLOOKUP(Train_Data!A2045,'Reuters data'!$M$3:$N$1048576,2)</f>
        <v>39.936851601262973</v>
      </c>
      <c r="E2045">
        <f>+VLOOKUP(A2045,'Reuters data'!$E$3:$G$1048576,3,TRUE)</f>
        <v>45.646238532110097</v>
      </c>
      <c r="F2045" s="2">
        <f>+VLOOKUP(A2045,'Reuters data'!$Q$4:$R$1048576,2,TRUE)</f>
        <v>58.75</v>
      </c>
      <c r="G2045">
        <f>+VLOOKUP(A2045,'Reuters data'!$U$4:$V$1048576,2,TRUE)</f>
        <v>4.72</v>
      </c>
      <c r="H2045">
        <f>+VLOOKUP(A2045,'Reuters data'!$Y$4:$Z$1048576,2,TRUE)</f>
        <v>12.45</v>
      </c>
    </row>
    <row r="2046" spans="1:8" x14ac:dyDescent="0.3">
      <c r="A2046" s="1">
        <f>+'Reuters data'!B2047</f>
        <v>42588</v>
      </c>
      <c r="B2046" s="3">
        <f t="shared" si="31"/>
        <v>8</v>
      </c>
      <c r="C2046">
        <f>+'Reuters data'!C2047</f>
        <v>75.98</v>
      </c>
      <c r="D2046">
        <f>+VLOOKUP(A2046,'Reuters data'!$E$3:$F$1048576,2,TRUE)/VLOOKUP(Train_Data!A2046,'Reuters data'!$M$3:$N$1048576,2)</f>
        <v>39.936851601262973</v>
      </c>
      <c r="E2046">
        <f>+VLOOKUP(A2046,'Reuters data'!$E$3:$G$1048576,3,TRUE)</f>
        <v>45.646238532110097</v>
      </c>
      <c r="F2046" s="2">
        <f>+VLOOKUP(A2046,'Reuters data'!$Q$4:$R$1048576,2,TRUE)</f>
        <v>58.75</v>
      </c>
      <c r="G2046">
        <f>+VLOOKUP(A2046,'Reuters data'!$U$4:$V$1048576,2,TRUE)</f>
        <v>4.72</v>
      </c>
      <c r="H2046">
        <f>+VLOOKUP(A2046,'Reuters data'!$Y$4:$Z$1048576,2,TRUE)</f>
        <v>12.45</v>
      </c>
    </row>
    <row r="2047" spans="1:8" x14ac:dyDescent="0.3">
      <c r="A2047" s="1">
        <f>+'Reuters data'!B2048</f>
        <v>42589</v>
      </c>
      <c r="B2047" s="3">
        <f t="shared" si="31"/>
        <v>8</v>
      </c>
      <c r="C2047">
        <f>+'Reuters data'!C2048</f>
        <v>76.47</v>
      </c>
      <c r="D2047">
        <f>+VLOOKUP(A2047,'Reuters data'!$E$3:$F$1048576,2,TRUE)/VLOOKUP(Train_Data!A2047,'Reuters data'!$M$3:$N$1048576,2)</f>
        <v>39.936851601262973</v>
      </c>
      <c r="E2047">
        <f>+VLOOKUP(A2047,'Reuters data'!$E$3:$G$1048576,3,TRUE)</f>
        <v>45.646238532110097</v>
      </c>
      <c r="F2047" s="2">
        <f>+VLOOKUP(A2047,'Reuters data'!$Q$4:$R$1048576,2,TRUE)</f>
        <v>58.75</v>
      </c>
      <c r="G2047">
        <f>+VLOOKUP(A2047,'Reuters data'!$U$4:$V$1048576,2,TRUE)</f>
        <v>4.72</v>
      </c>
      <c r="H2047">
        <f>+VLOOKUP(A2047,'Reuters data'!$Y$4:$Z$1048576,2,TRUE)</f>
        <v>12.45</v>
      </c>
    </row>
    <row r="2048" spans="1:8" x14ac:dyDescent="0.3">
      <c r="A2048" s="1">
        <f>+'Reuters data'!B2049</f>
        <v>42590</v>
      </c>
      <c r="B2048" s="3">
        <f t="shared" si="31"/>
        <v>8</v>
      </c>
      <c r="C2048">
        <f>+'Reuters data'!C2049</f>
        <v>76.87</v>
      </c>
      <c r="D2048">
        <f>+VLOOKUP(A2048,'Reuters data'!$E$3:$F$1048576,2,TRUE)/VLOOKUP(Train_Data!A2048,'Reuters data'!$M$3:$N$1048576,2)</f>
        <v>40.9287646528404</v>
      </c>
      <c r="E2048">
        <f>+VLOOKUP(A2048,'Reuters data'!$E$3:$G$1048576,3,TRUE)</f>
        <v>45.687981651376148</v>
      </c>
      <c r="F2048" s="2">
        <f>+VLOOKUP(A2048,'Reuters data'!$Q$4:$R$1048576,2,TRUE)</f>
        <v>59.15</v>
      </c>
      <c r="G2048">
        <f>+VLOOKUP(A2048,'Reuters data'!$U$4:$V$1048576,2,TRUE)</f>
        <v>4.9400000000000004</v>
      </c>
      <c r="H2048">
        <f>+VLOOKUP(A2048,'Reuters data'!$Y$4:$Z$1048576,2,TRUE)</f>
        <v>12.52</v>
      </c>
    </row>
    <row r="2049" spans="1:8" x14ac:dyDescent="0.3">
      <c r="A2049" s="1">
        <f>+'Reuters data'!B2050</f>
        <v>42591</v>
      </c>
      <c r="B2049" s="3">
        <f t="shared" si="31"/>
        <v>8</v>
      </c>
      <c r="C2049">
        <f>+'Reuters data'!C2050</f>
        <v>77.16</v>
      </c>
      <c r="D2049">
        <f>+VLOOKUP(A2049,'Reuters data'!$E$3:$F$1048576,2,TRUE)/VLOOKUP(Train_Data!A2049,'Reuters data'!$M$3:$N$1048576,2)</f>
        <v>40.460555905370157</v>
      </c>
      <c r="E2049">
        <f>+VLOOKUP(A2049,'Reuters data'!$E$3:$G$1048576,3,TRUE)</f>
        <v>45.73688073394495</v>
      </c>
      <c r="F2049" s="2">
        <f>+VLOOKUP(A2049,'Reuters data'!$Q$4:$R$1048576,2,TRUE)</f>
        <v>61.65</v>
      </c>
      <c r="G2049">
        <f>+VLOOKUP(A2049,'Reuters data'!$U$4:$V$1048576,2,TRUE)</f>
        <v>4.87</v>
      </c>
      <c r="H2049">
        <f>+VLOOKUP(A2049,'Reuters data'!$Y$4:$Z$1048576,2,TRUE)</f>
        <v>12.65</v>
      </c>
    </row>
    <row r="2050" spans="1:8" x14ac:dyDescent="0.3">
      <c r="A2050" s="1">
        <f>+'Reuters data'!B2051</f>
        <v>42592</v>
      </c>
      <c r="B2050" s="3">
        <f t="shared" si="31"/>
        <v>8</v>
      </c>
      <c r="C2050">
        <f>+'Reuters data'!C2051</f>
        <v>77.45</v>
      </c>
      <c r="D2050">
        <f>+VLOOKUP(A2050,'Reuters data'!$E$3:$F$1048576,2,TRUE)/VLOOKUP(Train_Data!A2050,'Reuters data'!$M$3:$N$1048576,2)</f>
        <v>39.421872203329158</v>
      </c>
      <c r="E2050">
        <f>+VLOOKUP(A2050,'Reuters data'!$E$3:$G$1048576,3,TRUE)</f>
        <v>45.764220183486238</v>
      </c>
      <c r="F2050" s="2">
        <f>+VLOOKUP(A2050,'Reuters data'!$Q$4:$R$1048576,2,TRUE)</f>
        <v>61.48</v>
      </c>
      <c r="G2050">
        <f>+VLOOKUP(A2050,'Reuters data'!$U$4:$V$1048576,2,TRUE)</f>
        <v>4.76</v>
      </c>
      <c r="H2050">
        <f>+VLOOKUP(A2050,'Reuters data'!$Y$4:$Z$1048576,2,TRUE)</f>
        <v>12.68</v>
      </c>
    </row>
    <row r="2051" spans="1:8" x14ac:dyDescent="0.3">
      <c r="A2051" s="1">
        <f>+'Reuters data'!B2052</f>
        <v>42593</v>
      </c>
      <c r="B2051" s="3">
        <f t="shared" si="31"/>
        <v>8</v>
      </c>
      <c r="C2051">
        <f>+'Reuters data'!C2052</f>
        <v>77.75</v>
      </c>
      <c r="D2051">
        <f>+VLOOKUP(A2051,'Reuters data'!$E$3:$F$1048576,2,TRUE)/VLOOKUP(Train_Data!A2051,'Reuters data'!$M$3:$N$1048576,2)</f>
        <v>41.34710372698698</v>
      </c>
      <c r="E2051">
        <f>+VLOOKUP(A2051,'Reuters data'!$E$3:$G$1048576,3,TRUE)</f>
        <v>45.819174311926602</v>
      </c>
      <c r="F2051" s="2">
        <f>+VLOOKUP(A2051,'Reuters data'!$Q$4:$R$1048576,2,TRUE)</f>
        <v>61.78</v>
      </c>
      <c r="G2051">
        <f>+VLOOKUP(A2051,'Reuters data'!$U$4:$V$1048576,2,TRUE)</f>
        <v>4.87</v>
      </c>
      <c r="H2051">
        <f>+VLOOKUP(A2051,'Reuters data'!$Y$4:$Z$1048576,2,TRUE)</f>
        <v>12</v>
      </c>
    </row>
    <row r="2052" spans="1:8" x14ac:dyDescent="0.3">
      <c r="A2052" s="1">
        <f>+'Reuters data'!B2053</f>
        <v>42594</v>
      </c>
      <c r="B2052" s="3">
        <f t="shared" ref="B2052:B2115" si="32">+MONTH(A2052)</f>
        <v>8</v>
      </c>
      <c r="C2052">
        <f>+'Reuters data'!C2053</f>
        <v>78.099999999999994</v>
      </c>
      <c r="D2052">
        <f>+VLOOKUP(A2052,'Reuters data'!$E$3:$F$1048576,2,TRUE)/VLOOKUP(Train_Data!A2052,'Reuters data'!$M$3:$N$1048576,2)</f>
        <v>42.095357590966124</v>
      </c>
      <c r="E2052">
        <f>+VLOOKUP(A2052,'Reuters data'!$E$3:$G$1048576,3,TRUE)</f>
        <v>45.879541284403672</v>
      </c>
      <c r="F2052" s="2">
        <f>+VLOOKUP(A2052,'Reuters data'!$Q$4:$R$1048576,2,TRUE)</f>
        <v>62.45</v>
      </c>
      <c r="G2052">
        <f>+VLOOKUP(A2052,'Reuters data'!$U$4:$V$1048576,2,TRUE)</f>
        <v>4.8899999999999997</v>
      </c>
      <c r="H2052">
        <f>+VLOOKUP(A2052,'Reuters data'!$Y$4:$Z$1048576,2,TRUE)</f>
        <v>11.7</v>
      </c>
    </row>
    <row r="2053" spans="1:8" x14ac:dyDescent="0.3">
      <c r="A2053" s="1">
        <f>+'Reuters data'!B2054</f>
        <v>42595</v>
      </c>
      <c r="B2053" s="3">
        <f t="shared" si="32"/>
        <v>8</v>
      </c>
      <c r="C2053">
        <f>+'Reuters data'!C2054</f>
        <v>78.489999999999995</v>
      </c>
      <c r="D2053">
        <f>+VLOOKUP(A2053,'Reuters data'!$E$3:$F$1048576,2,TRUE)/VLOOKUP(Train_Data!A2053,'Reuters data'!$M$3:$N$1048576,2)</f>
        <v>42.095357590966124</v>
      </c>
      <c r="E2053">
        <f>+VLOOKUP(A2053,'Reuters data'!$E$3:$G$1048576,3,TRUE)</f>
        <v>45.879541284403672</v>
      </c>
      <c r="F2053" s="2">
        <f>+VLOOKUP(A2053,'Reuters data'!$Q$4:$R$1048576,2,TRUE)</f>
        <v>62.45</v>
      </c>
      <c r="G2053">
        <f>+VLOOKUP(A2053,'Reuters data'!$U$4:$V$1048576,2,TRUE)</f>
        <v>4.8899999999999997</v>
      </c>
      <c r="H2053">
        <f>+VLOOKUP(A2053,'Reuters data'!$Y$4:$Z$1048576,2,TRUE)</f>
        <v>11.7</v>
      </c>
    </row>
    <row r="2054" spans="1:8" x14ac:dyDescent="0.3">
      <c r="A2054" s="1">
        <f>+'Reuters data'!B2055</f>
        <v>42596</v>
      </c>
      <c r="B2054" s="3">
        <f t="shared" si="32"/>
        <v>8</v>
      </c>
      <c r="C2054">
        <f>+'Reuters data'!C2055</f>
        <v>78.88</v>
      </c>
      <c r="D2054">
        <f>+VLOOKUP(A2054,'Reuters data'!$E$3:$F$1048576,2,TRUE)/VLOOKUP(Train_Data!A2054,'Reuters data'!$M$3:$N$1048576,2)</f>
        <v>42.095357590966124</v>
      </c>
      <c r="E2054">
        <f>+VLOOKUP(A2054,'Reuters data'!$E$3:$G$1048576,3,TRUE)</f>
        <v>45.879541284403672</v>
      </c>
      <c r="F2054" s="2">
        <f>+VLOOKUP(A2054,'Reuters data'!$Q$4:$R$1048576,2,TRUE)</f>
        <v>62.45</v>
      </c>
      <c r="G2054">
        <f>+VLOOKUP(A2054,'Reuters data'!$U$4:$V$1048576,2,TRUE)</f>
        <v>4.8899999999999997</v>
      </c>
      <c r="H2054">
        <f>+VLOOKUP(A2054,'Reuters data'!$Y$4:$Z$1048576,2,TRUE)</f>
        <v>11.7</v>
      </c>
    </row>
    <row r="2055" spans="1:8" x14ac:dyDescent="0.3">
      <c r="A2055" s="1">
        <f>+'Reuters data'!B2056</f>
        <v>42597</v>
      </c>
      <c r="B2055" s="3">
        <f t="shared" si="32"/>
        <v>8</v>
      </c>
      <c r="C2055">
        <f>+'Reuters data'!C2056</f>
        <v>79.209999999999994</v>
      </c>
      <c r="D2055">
        <f>+VLOOKUP(A2055,'Reuters data'!$E$3:$F$1048576,2,TRUE)/VLOOKUP(Train_Data!A2055,'Reuters data'!$M$3:$N$1048576,2)</f>
        <v>43.235267817222571</v>
      </c>
      <c r="E2055">
        <f>+VLOOKUP(A2055,'Reuters data'!$E$3:$G$1048576,3,TRUE)</f>
        <v>45.960458715596332</v>
      </c>
      <c r="F2055" s="2">
        <f>+VLOOKUP(A2055,'Reuters data'!$Q$4:$R$1048576,2,TRUE)</f>
        <v>63.6</v>
      </c>
      <c r="G2055">
        <f>+VLOOKUP(A2055,'Reuters data'!$U$4:$V$1048576,2,TRUE)</f>
        <v>4.8</v>
      </c>
      <c r="H2055">
        <f>+VLOOKUP(A2055,'Reuters data'!$Y$4:$Z$1048576,2,TRUE)</f>
        <v>11.15</v>
      </c>
    </row>
    <row r="2056" spans="1:8" x14ac:dyDescent="0.3">
      <c r="A2056" s="1">
        <f>+'Reuters data'!B2057</f>
        <v>42598</v>
      </c>
      <c r="B2056" s="3">
        <f t="shared" si="32"/>
        <v>8</v>
      </c>
      <c r="C2056">
        <f>+'Reuters data'!C2057</f>
        <v>79.489999999999995</v>
      </c>
      <c r="D2056">
        <f>+VLOOKUP(A2056,'Reuters data'!$E$3:$F$1048576,2,TRUE)/VLOOKUP(Train_Data!A2056,'Reuters data'!$M$3:$N$1048576,2)</f>
        <v>43.65909897126641</v>
      </c>
      <c r="E2056">
        <f>+VLOOKUP(A2056,'Reuters data'!$E$3:$G$1048576,3,TRUE)</f>
        <v>46.056697247706431</v>
      </c>
      <c r="F2056" s="2">
        <f>+VLOOKUP(A2056,'Reuters data'!$Q$4:$R$1048576,2,TRUE)</f>
        <v>62.86</v>
      </c>
      <c r="G2056">
        <f>+VLOOKUP(A2056,'Reuters data'!$U$4:$V$1048576,2,TRUE)</f>
        <v>4.6900000000000004</v>
      </c>
      <c r="H2056">
        <f>+VLOOKUP(A2056,'Reuters data'!$Y$4:$Z$1048576,2,TRUE)</f>
        <v>11.5</v>
      </c>
    </row>
    <row r="2057" spans="1:8" x14ac:dyDescent="0.3">
      <c r="A2057" s="1">
        <f>+'Reuters data'!B2058</f>
        <v>42599</v>
      </c>
      <c r="B2057" s="3">
        <f t="shared" si="32"/>
        <v>8</v>
      </c>
      <c r="C2057">
        <f>+'Reuters data'!C2058</f>
        <v>79.760000000000005</v>
      </c>
      <c r="D2057">
        <f>+VLOOKUP(A2057,'Reuters data'!$E$3:$F$1048576,2,TRUE)/VLOOKUP(Train_Data!A2057,'Reuters data'!$M$3:$N$1048576,2)</f>
        <v>44.169767853978378</v>
      </c>
      <c r="E2057">
        <f>+VLOOKUP(A2057,'Reuters data'!$E$3:$G$1048576,3,TRUE)</f>
        <v>46.144036697247714</v>
      </c>
      <c r="F2057" s="2">
        <f>+VLOOKUP(A2057,'Reuters data'!$Q$4:$R$1048576,2,TRUE)</f>
        <v>62.89</v>
      </c>
      <c r="G2057">
        <f>+VLOOKUP(A2057,'Reuters data'!$U$4:$V$1048576,2,TRUE)</f>
        <v>4.4800000000000004</v>
      </c>
      <c r="H2057">
        <f>+VLOOKUP(A2057,'Reuters data'!$Y$4:$Z$1048576,2,TRUE)</f>
        <v>11.6</v>
      </c>
    </row>
    <row r="2058" spans="1:8" x14ac:dyDescent="0.3">
      <c r="A2058" s="1">
        <f>+'Reuters data'!B2059</f>
        <v>42600</v>
      </c>
      <c r="B2058" s="3">
        <f t="shared" si="32"/>
        <v>8</v>
      </c>
      <c r="C2058">
        <f>+'Reuters data'!C2059</f>
        <v>80.05</v>
      </c>
      <c r="D2058">
        <f>+VLOOKUP(A2058,'Reuters data'!$E$3:$F$1048576,2,TRUE)/VLOOKUP(Train_Data!A2058,'Reuters data'!$M$3:$N$1048576,2)</f>
        <v>44.829105003523608</v>
      </c>
      <c r="E2058">
        <f>+VLOOKUP(A2058,'Reuters data'!$E$3:$G$1048576,3,TRUE)</f>
        <v>46.229816513761484</v>
      </c>
      <c r="F2058" s="2">
        <f>+VLOOKUP(A2058,'Reuters data'!$Q$4:$R$1048576,2,TRUE)</f>
        <v>62.09</v>
      </c>
      <c r="G2058">
        <f>+VLOOKUP(A2058,'Reuters data'!$U$4:$V$1048576,2,TRUE)</f>
        <v>4.68</v>
      </c>
      <c r="H2058">
        <f>+VLOOKUP(A2058,'Reuters data'!$Y$4:$Z$1048576,2,TRUE)</f>
        <v>11.43</v>
      </c>
    </row>
    <row r="2059" spans="1:8" x14ac:dyDescent="0.3">
      <c r="A2059" s="1">
        <f>+'Reuters data'!B2060</f>
        <v>42601</v>
      </c>
      <c r="B2059" s="3">
        <f t="shared" si="32"/>
        <v>8</v>
      </c>
      <c r="C2059">
        <f>+'Reuters data'!C2060</f>
        <v>80.430000000000007</v>
      </c>
      <c r="D2059">
        <f>+VLOOKUP(A2059,'Reuters data'!$E$3:$F$1048576,2,TRUE)/VLOOKUP(Train_Data!A2059,'Reuters data'!$M$3:$N$1048576,2)</f>
        <v>44.927152317880797</v>
      </c>
      <c r="E2059">
        <f>+VLOOKUP(A2059,'Reuters data'!$E$3:$G$1048576,3,TRUE)</f>
        <v>46.318623853211022</v>
      </c>
      <c r="F2059" s="2">
        <f>+VLOOKUP(A2059,'Reuters data'!$Q$4:$R$1048576,2,TRUE)</f>
        <v>60</v>
      </c>
      <c r="G2059">
        <f>+VLOOKUP(A2059,'Reuters data'!$U$4:$V$1048576,2,TRUE)</f>
        <v>4.76</v>
      </c>
      <c r="H2059">
        <f>+VLOOKUP(A2059,'Reuters data'!$Y$4:$Z$1048576,2,TRUE)</f>
        <v>10.58</v>
      </c>
    </row>
    <row r="2060" spans="1:8" x14ac:dyDescent="0.3">
      <c r="A2060" s="1">
        <f>+'Reuters data'!B2061</f>
        <v>42602</v>
      </c>
      <c r="B2060" s="3">
        <f t="shared" si="32"/>
        <v>8</v>
      </c>
      <c r="C2060">
        <f>+'Reuters data'!C2061</f>
        <v>80.83</v>
      </c>
      <c r="D2060">
        <f>+VLOOKUP(A2060,'Reuters data'!$E$3:$F$1048576,2,TRUE)/VLOOKUP(Train_Data!A2060,'Reuters data'!$M$3:$N$1048576,2)</f>
        <v>44.927152317880797</v>
      </c>
      <c r="E2060">
        <f>+VLOOKUP(A2060,'Reuters data'!$E$3:$G$1048576,3,TRUE)</f>
        <v>46.318623853211022</v>
      </c>
      <c r="F2060" s="2">
        <f>+VLOOKUP(A2060,'Reuters data'!$Q$4:$R$1048576,2,TRUE)</f>
        <v>60</v>
      </c>
      <c r="G2060">
        <f>+VLOOKUP(A2060,'Reuters data'!$U$4:$V$1048576,2,TRUE)</f>
        <v>4.76</v>
      </c>
      <c r="H2060">
        <f>+VLOOKUP(A2060,'Reuters data'!$Y$4:$Z$1048576,2,TRUE)</f>
        <v>10.58</v>
      </c>
    </row>
    <row r="2061" spans="1:8" x14ac:dyDescent="0.3">
      <c r="A2061" s="1">
        <f>+'Reuters data'!B2062</f>
        <v>42603</v>
      </c>
      <c r="B2061" s="3">
        <f t="shared" si="32"/>
        <v>8</v>
      </c>
      <c r="C2061">
        <f>+'Reuters data'!C2062</f>
        <v>81.2</v>
      </c>
      <c r="D2061">
        <f>+VLOOKUP(A2061,'Reuters data'!$E$3:$F$1048576,2,TRUE)/VLOOKUP(Train_Data!A2061,'Reuters data'!$M$3:$N$1048576,2)</f>
        <v>44.927152317880797</v>
      </c>
      <c r="E2061">
        <f>+VLOOKUP(A2061,'Reuters data'!$E$3:$G$1048576,3,TRUE)</f>
        <v>46.318623853211022</v>
      </c>
      <c r="F2061" s="2">
        <f>+VLOOKUP(A2061,'Reuters data'!$Q$4:$R$1048576,2,TRUE)</f>
        <v>60</v>
      </c>
      <c r="G2061">
        <f>+VLOOKUP(A2061,'Reuters data'!$U$4:$V$1048576,2,TRUE)</f>
        <v>4.76</v>
      </c>
      <c r="H2061">
        <f>+VLOOKUP(A2061,'Reuters data'!$Y$4:$Z$1048576,2,TRUE)</f>
        <v>10.58</v>
      </c>
    </row>
    <row r="2062" spans="1:8" x14ac:dyDescent="0.3">
      <c r="A2062" s="1">
        <f>+'Reuters data'!B2063</f>
        <v>42604</v>
      </c>
      <c r="B2062" s="3">
        <f t="shared" si="32"/>
        <v>8</v>
      </c>
      <c r="C2062">
        <f>+'Reuters data'!C2063</f>
        <v>81.5</v>
      </c>
      <c r="D2062">
        <f>+VLOOKUP(A2062,'Reuters data'!$E$3:$F$1048576,2,TRUE)/VLOOKUP(Train_Data!A2062,'Reuters data'!$M$3:$N$1048576,2)</f>
        <v>43.446752098983652</v>
      </c>
      <c r="E2062">
        <f>+VLOOKUP(A2062,'Reuters data'!$E$3:$G$1048576,3,TRUE)</f>
        <v>46.388532110091752</v>
      </c>
      <c r="F2062" s="2">
        <f>+VLOOKUP(A2062,'Reuters data'!$Q$4:$R$1048576,2,TRUE)</f>
        <v>60</v>
      </c>
      <c r="G2062">
        <f>+VLOOKUP(A2062,'Reuters data'!$U$4:$V$1048576,2,TRUE)</f>
        <v>4.8899999999999997</v>
      </c>
      <c r="H2062">
        <f>+VLOOKUP(A2062,'Reuters data'!$Y$4:$Z$1048576,2,TRUE)</f>
        <v>11.05</v>
      </c>
    </row>
    <row r="2063" spans="1:8" x14ac:dyDescent="0.3">
      <c r="A2063" s="1">
        <f>+'Reuters data'!B2064</f>
        <v>42605</v>
      </c>
      <c r="B2063" s="3">
        <f t="shared" si="32"/>
        <v>8</v>
      </c>
      <c r="C2063">
        <f>+'Reuters data'!C2064</f>
        <v>81.709999999999994</v>
      </c>
      <c r="D2063">
        <f>+VLOOKUP(A2063,'Reuters data'!$E$3:$F$1048576,2,TRUE)/VLOOKUP(Train_Data!A2063,'Reuters data'!$M$3:$N$1048576,2)</f>
        <v>44.200654693444214</v>
      </c>
      <c r="E2063">
        <f>+VLOOKUP(A2063,'Reuters data'!$E$3:$G$1048576,3,TRUE)</f>
        <v>46.46348623853212</v>
      </c>
      <c r="F2063" s="2">
        <f>+VLOOKUP(A2063,'Reuters data'!$Q$4:$R$1048576,2,TRUE)</f>
        <v>60.3</v>
      </c>
      <c r="G2063">
        <f>+VLOOKUP(A2063,'Reuters data'!$U$4:$V$1048576,2,TRUE)</f>
        <v>4.7</v>
      </c>
      <c r="H2063">
        <f>+VLOOKUP(A2063,'Reuters data'!$Y$4:$Z$1048576,2,TRUE)</f>
        <v>11.35</v>
      </c>
    </row>
    <row r="2064" spans="1:8" x14ac:dyDescent="0.3">
      <c r="A2064" s="1">
        <f>+'Reuters data'!B2065</f>
        <v>42606</v>
      </c>
      <c r="B2064" s="3">
        <f t="shared" si="32"/>
        <v>8</v>
      </c>
      <c r="C2064">
        <f>+'Reuters data'!C2065</f>
        <v>81.94</v>
      </c>
      <c r="D2064">
        <f>+VLOOKUP(A2064,'Reuters data'!$E$3:$F$1048576,2,TRUE)/VLOOKUP(Train_Data!A2064,'Reuters data'!$M$3:$N$1048576,2)</f>
        <v>43.557410531924333</v>
      </c>
      <c r="E2064">
        <f>+VLOOKUP(A2064,'Reuters data'!$E$3:$G$1048576,3,TRUE)</f>
        <v>46.542201834862396</v>
      </c>
      <c r="F2064" s="2">
        <f>+VLOOKUP(A2064,'Reuters data'!$Q$4:$R$1048576,2,TRUE)</f>
        <v>59.05</v>
      </c>
      <c r="G2064">
        <f>+VLOOKUP(A2064,'Reuters data'!$U$4:$V$1048576,2,TRUE)</f>
        <v>4.5999999999999996</v>
      </c>
      <c r="H2064">
        <f>+VLOOKUP(A2064,'Reuters data'!$Y$4:$Z$1048576,2,TRUE)</f>
        <v>11.05</v>
      </c>
    </row>
    <row r="2065" spans="1:8" x14ac:dyDescent="0.3">
      <c r="A2065" s="1">
        <f>+'Reuters data'!B2066</f>
        <v>42607</v>
      </c>
      <c r="B2065" s="3">
        <f t="shared" si="32"/>
        <v>8</v>
      </c>
      <c r="C2065">
        <f>+'Reuters data'!C2066</f>
        <v>82.15</v>
      </c>
      <c r="D2065">
        <f>+VLOOKUP(A2065,'Reuters data'!$E$3:$F$1048576,2,TRUE)/VLOOKUP(Train_Data!A2065,'Reuters data'!$M$3:$N$1048576,2)</f>
        <v>44.037591985105067</v>
      </c>
      <c r="E2065">
        <f>+VLOOKUP(A2065,'Reuters data'!$E$3:$G$1048576,3,TRUE)</f>
        <v>46.626880733944965</v>
      </c>
      <c r="F2065" s="2">
        <f>+VLOOKUP(A2065,'Reuters data'!$Q$4:$R$1048576,2,TRUE)</f>
        <v>58.18</v>
      </c>
      <c r="G2065">
        <f>+VLOOKUP(A2065,'Reuters data'!$U$4:$V$1048576,2,TRUE)</f>
        <v>4.7</v>
      </c>
      <c r="H2065">
        <f>+VLOOKUP(A2065,'Reuters data'!$Y$4:$Z$1048576,2,TRUE)</f>
        <v>11.1</v>
      </c>
    </row>
    <row r="2066" spans="1:8" x14ac:dyDescent="0.3">
      <c r="A2066" s="1">
        <f>+'Reuters data'!B2067</f>
        <v>42608</v>
      </c>
      <c r="B2066" s="3">
        <f t="shared" si="32"/>
        <v>8</v>
      </c>
      <c r="C2066">
        <f>+'Reuters data'!C2067</f>
        <v>82.4</v>
      </c>
      <c r="D2066">
        <f>+VLOOKUP(A2066,'Reuters data'!$E$3:$F$1048576,2,TRUE)/VLOOKUP(Train_Data!A2066,'Reuters data'!$M$3:$N$1048576,2)</f>
        <v>44.591335417597143</v>
      </c>
      <c r="E2066">
        <f>+VLOOKUP(A2066,'Reuters data'!$E$3:$G$1048576,3,TRUE)</f>
        <v>46.715412844036699</v>
      </c>
      <c r="F2066" s="2">
        <f>+VLOOKUP(A2066,'Reuters data'!$Q$4:$R$1048576,2,TRUE)</f>
        <v>59.5</v>
      </c>
      <c r="G2066">
        <f>+VLOOKUP(A2066,'Reuters data'!$U$4:$V$1048576,2,TRUE)</f>
        <v>4.6900000000000004</v>
      </c>
      <c r="H2066">
        <f>+VLOOKUP(A2066,'Reuters data'!$Y$4:$Z$1048576,2,TRUE)</f>
        <v>11.5</v>
      </c>
    </row>
    <row r="2067" spans="1:8" x14ac:dyDescent="0.3">
      <c r="A2067" s="1">
        <f>+'Reuters data'!B2068</f>
        <v>42609</v>
      </c>
      <c r="B2067" s="3">
        <f t="shared" si="32"/>
        <v>8</v>
      </c>
      <c r="C2067">
        <f>+'Reuters data'!C2068</f>
        <v>82.69</v>
      </c>
      <c r="D2067">
        <f>+VLOOKUP(A2067,'Reuters data'!$E$3:$F$1048576,2,TRUE)/VLOOKUP(Train_Data!A2067,'Reuters data'!$M$3:$N$1048576,2)</f>
        <v>44.591335417597143</v>
      </c>
      <c r="E2067">
        <f>+VLOOKUP(A2067,'Reuters data'!$E$3:$G$1048576,3,TRUE)</f>
        <v>46.715412844036699</v>
      </c>
      <c r="F2067" s="2">
        <f>+VLOOKUP(A2067,'Reuters data'!$Q$4:$R$1048576,2,TRUE)</f>
        <v>59.5</v>
      </c>
      <c r="G2067">
        <f>+VLOOKUP(A2067,'Reuters data'!$U$4:$V$1048576,2,TRUE)</f>
        <v>4.6900000000000004</v>
      </c>
      <c r="H2067">
        <f>+VLOOKUP(A2067,'Reuters data'!$Y$4:$Z$1048576,2,TRUE)</f>
        <v>11.5</v>
      </c>
    </row>
    <row r="2068" spans="1:8" x14ac:dyDescent="0.3">
      <c r="A2068" s="1">
        <f>+'Reuters data'!B2069</f>
        <v>42610</v>
      </c>
      <c r="B2068" s="3">
        <f t="shared" si="32"/>
        <v>8</v>
      </c>
      <c r="C2068">
        <f>+'Reuters data'!C2069</f>
        <v>83.02</v>
      </c>
      <c r="D2068">
        <f>+VLOOKUP(A2068,'Reuters data'!$E$3:$F$1048576,2,TRUE)/VLOOKUP(Train_Data!A2068,'Reuters data'!$M$3:$N$1048576,2)</f>
        <v>44.591335417597143</v>
      </c>
      <c r="E2068">
        <f>+VLOOKUP(A2068,'Reuters data'!$E$3:$G$1048576,3,TRUE)</f>
        <v>46.715412844036699</v>
      </c>
      <c r="F2068" s="2">
        <f>+VLOOKUP(A2068,'Reuters data'!$Q$4:$R$1048576,2,TRUE)</f>
        <v>59.5</v>
      </c>
      <c r="G2068">
        <f>+VLOOKUP(A2068,'Reuters data'!$U$4:$V$1048576,2,TRUE)</f>
        <v>4.6900000000000004</v>
      </c>
      <c r="H2068">
        <f>+VLOOKUP(A2068,'Reuters data'!$Y$4:$Z$1048576,2,TRUE)</f>
        <v>11.5</v>
      </c>
    </row>
    <row r="2069" spans="1:8" x14ac:dyDescent="0.3">
      <c r="A2069" s="1">
        <f>+'Reuters data'!B2070</f>
        <v>42611</v>
      </c>
      <c r="B2069" s="3">
        <f t="shared" si="32"/>
        <v>8</v>
      </c>
      <c r="C2069">
        <f>+'Reuters data'!C2070</f>
        <v>83.24</v>
      </c>
      <c r="D2069">
        <f>+VLOOKUP(A2069,'Reuters data'!$E$3:$F$1048576,2,TRUE)/VLOOKUP(Train_Data!A2069,'Reuters data'!$M$3:$N$1048576,2)</f>
        <v>44.029317125491595</v>
      </c>
      <c r="E2069">
        <f>+VLOOKUP(A2069,'Reuters data'!$E$3:$G$1048576,3,TRUE)</f>
        <v>46.80825688073395</v>
      </c>
      <c r="F2069" s="2">
        <f>+VLOOKUP(A2069,'Reuters data'!$Q$4:$R$1048576,2,TRUE)</f>
        <v>60.16</v>
      </c>
      <c r="G2069">
        <f>+VLOOKUP(A2069,'Reuters data'!$U$4:$V$1048576,2,TRUE)</f>
        <v>4.6900000000000004</v>
      </c>
      <c r="H2069">
        <f>+VLOOKUP(A2069,'Reuters data'!$Y$4:$Z$1048576,2,TRUE)</f>
        <v>12.05</v>
      </c>
    </row>
    <row r="2070" spans="1:8" x14ac:dyDescent="0.3">
      <c r="A2070" s="1">
        <f>+'Reuters data'!B2071</f>
        <v>42612</v>
      </c>
      <c r="B2070" s="3">
        <f t="shared" si="32"/>
        <v>8</v>
      </c>
      <c r="C2070">
        <f>+'Reuters data'!C2071</f>
        <v>83.45</v>
      </c>
      <c r="D2070">
        <f>+VLOOKUP(A2070,'Reuters data'!$E$3:$F$1048576,2,TRUE)/VLOOKUP(Train_Data!A2070,'Reuters data'!$M$3:$N$1048576,2)</f>
        <v>43.416210394040029</v>
      </c>
      <c r="E2070">
        <f>+VLOOKUP(A2070,'Reuters data'!$E$3:$G$1048576,3,TRUE)</f>
        <v>46.89183486238533</v>
      </c>
      <c r="F2070" s="2">
        <f>+VLOOKUP(A2070,'Reuters data'!$Q$4:$R$1048576,2,TRUE)</f>
        <v>59.88</v>
      </c>
      <c r="G2070">
        <f>+VLOOKUP(A2070,'Reuters data'!$U$4:$V$1048576,2,TRUE)</f>
        <v>4.54</v>
      </c>
      <c r="H2070">
        <f>+VLOOKUP(A2070,'Reuters data'!$Y$4:$Z$1048576,2,TRUE)</f>
        <v>11.8</v>
      </c>
    </row>
    <row r="2071" spans="1:8" x14ac:dyDescent="0.3">
      <c r="A2071" s="1">
        <f>+'Reuters data'!B2072</f>
        <v>42613</v>
      </c>
      <c r="B2071" s="3">
        <f t="shared" si="32"/>
        <v>8</v>
      </c>
      <c r="C2071">
        <f>+'Reuters data'!C2072</f>
        <v>83.63</v>
      </c>
      <c r="D2071">
        <f>+VLOOKUP(A2071,'Reuters data'!$E$3:$F$1048576,2,TRUE)/VLOOKUP(Train_Data!A2071,'Reuters data'!$M$3:$N$1048576,2)</f>
        <v>42.165650770885627</v>
      </c>
      <c r="E2071">
        <f>+VLOOKUP(A2071,'Reuters data'!$E$3:$G$1048576,3,TRUE)</f>
        <v>46.960091743119271</v>
      </c>
      <c r="F2071" s="2">
        <f>+VLOOKUP(A2071,'Reuters data'!$Q$4:$R$1048576,2,TRUE)</f>
        <v>61.4</v>
      </c>
      <c r="G2071">
        <f>+VLOOKUP(A2071,'Reuters data'!$U$4:$V$1048576,2,TRUE)</f>
        <v>4.46</v>
      </c>
      <c r="H2071">
        <f>+VLOOKUP(A2071,'Reuters data'!$Y$4:$Z$1048576,2,TRUE)</f>
        <v>11.75</v>
      </c>
    </row>
    <row r="2072" spans="1:8" x14ac:dyDescent="0.3">
      <c r="A2072" s="1">
        <f>+'Reuters data'!B2073</f>
        <v>42614</v>
      </c>
      <c r="B2072" s="3">
        <f t="shared" si="32"/>
        <v>9</v>
      </c>
      <c r="C2072">
        <f>+'Reuters data'!C2073</f>
        <v>83.73</v>
      </c>
      <c r="D2072">
        <f>+VLOOKUP(A2072,'Reuters data'!$E$3:$F$1048576,2,TRUE)/VLOOKUP(Train_Data!A2072,'Reuters data'!$M$3:$N$1048576,2)</f>
        <v>40.59485530546624</v>
      </c>
      <c r="E2072">
        <f>+VLOOKUP(A2072,'Reuters data'!$E$3:$G$1048576,3,TRUE)</f>
        <v>47.022293577981657</v>
      </c>
      <c r="F2072" s="2">
        <f>+VLOOKUP(A2072,'Reuters data'!$Q$4:$R$1048576,2,TRUE)</f>
        <v>63.02</v>
      </c>
      <c r="G2072">
        <f>+VLOOKUP(A2072,'Reuters data'!$U$4:$V$1048576,2,TRUE)</f>
        <v>4.37</v>
      </c>
      <c r="H2072">
        <f>+VLOOKUP(A2072,'Reuters data'!$Y$4:$Z$1048576,2,TRUE)</f>
        <v>11.88</v>
      </c>
    </row>
    <row r="2073" spans="1:8" x14ac:dyDescent="0.3">
      <c r="A2073" s="1">
        <f>+'Reuters data'!B2074</f>
        <v>42615</v>
      </c>
      <c r="B2073" s="3">
        <f t="shared" si="32"/>
        <v>9</v>
      </c>
      <c r="C2073">
        <f>+'Reuters data'!C2074</f>
        <v>83.91</v>
      </c>
      <c r="D2073">
        <f>+VLOOKUP(A2073,'Reuters data'!$E$3:$F$1048576,2,TRUE)/VLOOKUP(Train_Data!A2073,'Reuters data'!$M$3:$N$1048576,2)</f>
        <v>41.988702591231061</v>
      </c>
      <c r="E2073">
        <f>+VLOOKUP(A2073,'Reuters data'!$E$3:$G$1048576,3,TRUE)</f>
        <v>47.106146788990834</v>
      </c>
      <c r="F2073" s="2">
        <f>+VLOOKUP(A2073,'Reuters data'!$Q$4:$R$1048576,2,TRUE)</f>
        <v>63.28</v>
      </c>
      <c r="G2073">
        <f>+VLOOKUP(A2073,'Reuters data'!$U$4:$V$1048576,2,TRUE)</f>
        <v>4.08</v>
      </c>
      <c r="H2073">
        <f>+VLOOKUP(A2073,'Reuters data'!$Y$4:$Z$1048576,2,TRUE)</f>
        <v>12.25</v>
      </c>
    </row>
    <row r="2074" spans="1:8" x14ac:dyDescent="0.3">
      <c r="A2074" s="1">
        <f>+'Reuters data'!B2075</f>
        <v>42616</v>
      </c>
      <c r="B2074" s="3">
        <f t="shared" si="32"/>
        <v>9</v>
      </c>
      <c r="C2074">
        <f>+'Reuters data'!C2075</f>
        <v>84.2</v>
      </c>
      <c r="D2074">
        <f>+VLOOKUP(A2074,'Reuters data'!$E$3:$F$1048576,2,TRUE)/VLOOKUP(Train_Data!A2074,'Reuters data'!$M$3:$N$1048576,2)</f>
        <v>41.988702591231061</v>
      </c>
      <c r="E2074">
        <f>+VLOOKUP(A2074,'Reuters data'!$E$3:$G$1048576,3,TRUE)</f>
        <v>47.106146788990834</v>
      </c>
      <c r="F2074" s="2">
        <f>+VLOOKUP(A2074,'Reuters data'!$Q$4:$R$1048576,2,TRUE)</f>
        <v>63.28</v>
      </c>
      <c r="G2074">
        <f>+VLOOKUP(A2074,'Reuters data'!$U$4:$V$1048576,2,TRUE)</f>
        <v>4.08</v>
      </c>
      <c r="H2074">
        <f>+VLOOKUP(A2074,'Reuters data'!$Y$4:$Z$1048576,2,TRUE)</f>
        <v>12.25</v>
      </c>
    </row>
    <row r="2075" spans="1:8" x14ac:dyDescent="0.3">
      <c r="A2075" s="1">
        <f>+'Reuters data'!B2076</f>
        <v>42617</v>
      </c>
      <c r="B2075" s="3">
        <f t="shared" si="32"/>
        <v>9</v>
      </c>
      <c r="C2075">
        <f>+'Reuters data'!C2076</f>
        <v>84.52</v>
      </c>
      <c r="D2075">
        <f>+VLOOKUP(A2075,'Reuters data'!$E$3:$F$1048576,2,TRUE)/VLOOKUP(Train_Data!A2075,'Reuters data'!$M$3:$N$1048576,2)</f>
        <v>41.988702591231061</v>
      </c>
      <c r="E2075">
        <f>+VLOOKUP(A2075,'Reuters data'!$E$3:$G$1048576,3,TRUE)</f>
        <v>47.106146788990834</v>
      </c>
      <c r="F2075" s="2">
        <f>+VLOOKUP(A2075,'Reuters data'!$Q$4:$R$1048576,2,TRUE)</f>
        <v>63.28</v>
      </c>
      <c r="G2075">
        <f>+VLOOKUP(A2075,'Reuters data'!$U$4:$V$1048576,2,TRUE)</f>
        <v>4.08</v>
      </c>
      <c r="H2075">
        <f>+VLOOKUP(A2075,'Reuters data'!$Y$4:$Z$1048576,2,TRUE)</f>
        <v>12.25</v>
      </c>
    </row>
    <row r="2076" spans="1:8" x14ac:dyDescent="0.3">
      <c r="A2076" s="1">
        <f>+'Reuters data'!B2077</f>
        <v>42618</v>
      </c>
      <c r="B2076" s="3">
        <f t="shared" si="32"/>
        <v>9</v>
      </c>
      <c r="C2076">
        <f>+'Reuters data'!C2077</f>
        <v>84.74</v>
      </c>
      <c r="D2076">
        <f>+VLOOKUP(A2076,'Reuters data'!$E$3:$F$1048576,2,TRUE)/VLOOKUP(Train_Data!A2076,'Reuters data'!$M$3:$N$1048576,2)</f>
        <v>42.740488155061023</v>
      </c>
      <c r="E2076">
        <f>+VLOOKUP(A2076,'Reuters data'!$E$3:$G$1048576,3,TRUE)</f>
        <v>47.195688073394493</v>
      </c>
      <c r="F2076" s="2">
        <f>+VLOOKUP(A2076,'Reuters data'!$Q$4:$R$1048576,2,TRUE)</f>
        <v>63.93</v>
      </c>
      <c r="G2076">
        <f>+VLOOKUP(A2076,'Reuters data'!$U$4:$V$1048576,2,TRUE)</f>
        <v>3.93</v>
      </c>
      <c r="H2076">
        <f>+VLOOKUP(A2076,'Reuters data'!$Y$4:$Z$1048576,2,TRUE)</f>
        <v>12.1</v>
      </c>
    </row>
    <row r="2077" spans="1:8" x14ac:dyDescent="0.3">
      <c r="A2077" s="1">
        <f>+'Reuters data'!B2078</f>
        <v>42619</v>
      </c>
      <c r="B2077" s="3">
        <f t="shared" si="32"/>
        <v>9</v>
      </c>
      <c r="C2077">
        <f>+'Reuters data'!C2078</f>
        <v>84.91</v>
      </c>
      <c r="D2077">
        <f>+VLOOKUP(A2077,'Reuters data'!$E$3:$F$1048576,2,TRUE)/VLOOKUP(Train_Data!A2077,'Reuters data'!$M$3:$N$1048576,2)</f>
        <v>42.001421969427653</v>
      </c>
      <c r="E2077">
        <f>+VLOOKUP(A2077,'Reuters data'!$E$3:$G$1048576,3,TRUE)</f>
        <v>47.2637614678899</v>
      </c>
      <c r="F2077" s="2">
        <f>+VLOOKUP(A2077,'Reuters data'!$Q$4:$R$1048576,2,TRUE)</f>
        <v>64.16</v>
      </c>
      <c r="G2077">
        <f>+VLOOKUP(A2077,'Reuters data'!$U$4:$V$1048576,2,TRUE)</f>
        <v>4.13</v>
      </c>
      <c r="H2077">
        <f>+VLOOKUP(A2077,'Reuters data'!$Y$4:$Z$1048576,2,TRUE)</f>
        <v>11.9</v>
      </c>
    </row>
    <row r="2078" spans="1:8" x14ac:dyDescent="0.3">
      <c r="A2078" s="1">
        <f>+'Reuters data'!B2079</f>
        <v>42620</v>
      </c>
      <c r="B2078" s="3">
        <f t="shared" si="32"/>
        <v>9</v>
      </c>
      <c r="C2078">
        <f>+'Reuters data'!C2079</f>
        <v>85.03</v>
      </c>
      <c r="D2078">
        <f>+VLOOKUP(A2078,'Reuters data'!$E$3:$F$1048576,2,TRUE)/VLOOKUP(Train_Data!A2078,'Reuters data'!$M$3:$N$1048576,2)</f>
        <v>42.698229064696982</v>
      </c>
      <c r="E2078">
        <f>+VLOOKUP(A2078,'Reuters data'!$E$3:$G$1048576,3,TRUE)</f>
        <v>47.342201834862379</v>
      </c>
      <c r="F2078" s="2">
        <f>+VLOOKUP(A2078,'Reuters data'!$Q$4:$R$1048576,2,TRUE)</f>
        <v>63.2</v>
      </c>
      <c r="G2078">
        <f>+VLOOKUP(A2078,'Reuters data'!$U$4:$V$1048576,2,TRUE)</f>
        <v>4.01</v>
      </c>
      <c r="H2078">
        <f>+VLOOKUP(A2078,'Reuters data'!$Y$4:$Z$1048576,2,TRUE)</f>
        <v>11.2</v>
      </c>
    </row>
    <row r="2079" spans="1:8" x14ac:dyDescent="0.3">
      <c r="A2079" s="1">
        <f>+'Reuters data'!B2080</f>
        <v>42621</v>
      </c>
      <c r="B2079" s="3">
        <f t="shared" si="32"/>
        <v>9</v>
      </c>
      <c r="C2079">
        <f>+'Reuters data'!C2080</f>
        <v>85.27</v>
      </c>
      <c r="D2079">
        <f>+VLOOKUP(A2079,'Reuters data'!$E$3:$F$1048576,2,TRUE)/VLOOKUP(Train_Data!A2079,'Reuters data'!$M$3:$N$1048576,2)</f>
        <v>44.403979392432056</v>
      </c>
      <c r="E2079">
        <f>+VLOOKUP(A2079,'Reuters data'!$E$3:$G$1048576,3,TRUE)</f>
        <v>47.416055045871545</v>
      </c>
      <c r="F2079" s="2">
        <f>+VLOOKUP(A2079,'Reuters data'!$Q$4:$R$1048576,2,TRUE)</f>
        <v>61.91</v>
      </c>
      <c r="G2079">
        <f>+VLOOKUP(A2079,'Reuters data'!$U$4:$V$1048576,2,TRUE)</f>
        <v>4.08</v>
      </c>
      <c r="H2079">
        <f>+VLOOKUP(A2079,'Reuters data'!$Y$4:$Z$1048576,2,TRUE)</f>
        <v>11.18</v>
      </c>
    </row>
    <row r="2080" spans="1:8" x14ac:dyDescent="0.3">
      <c r="A2080" s="1">
        <f>+'Reuters data'!B2081</f>
        <v>42622</v>
      </c>
      <c r="B2080" s="3">
        <f t="shared" si="32"/>
        <v>9</v>
      </c>
      <c r="C2080">
        <f>+'Reuters data'!C2081</f>
        <v>85.46</v>
      </c>
      <c r="D2080">
        <f>+VLOOKUP(A2080,'Reuters data'!$E$3:$F$1048576,2,TRUE)/VLOOKUP(Train_Data!A2080,'Reuters data'!$M$3:$N$1048576,2)</f>
        <v>42.755365571288628</v>
      </c>
      <c r="E2080">
        <f>+VLOOKUP(A2080,'Reuters data'!$E$3:$G$1048576,3,TRUE)</f>
        <v>47.463577981651376</v>
      </c>
      <c r="F2080" s="2">
        <f>+VLOOKUP(A2080,'Reuters data'!$Q$4:$R$1048576,2,TRUE)</f>
        <v>61.45</v>
      </c>
      <c r="G2080">
        <f>+VLOOKUP(A2080,'Reuters data'!$U$4:$V$1048576,2,TRUE)</f>
        <v>4.08</v>
      </c>
      <c r="H2080">
        <f>+VLOOKUP(A2080,'Reuters data'!$Y$4:$Z$1048576,2,TRUE)</f>
        <v>11.15</v>
      </c>
    </row>
    <row r="2081" spans="1:8" x14ac:dyDescent="0.3">
      <c r="A2081" s="1">
        <f>+'Reuters data'!B2082</f>
        <v>42623</v>
      </c>
      <c r="B2081" s="3">
        <f t="shared" si="32"/>
        <v>9</v>
      </c>
      <c r="C2081">
        <f>+'Reuters data'!C2082</f>
        <v>85.72</v>
      </c>
      <c r="D2081">
        <f>+VLOOKUP(A2081,'Reuters data'!$E$3:$F$1048576,2,TRUE)/VLOOKUP(Train_Data!A2081,'Reuters data'!$M$3:$N$1048576,2)</f>
        <v>42.755365571288628</v>
      </c>
      <c r="E2081">
        <f>+VLOOKUP(A2081,'Reuters data'!$E$3:$G$1048576,3,TRUE)</f>
        <v>47.463577981651376</v>
      </c>
      <c r="F2081" s="2">
        <f>+VLOOKUP(A2081,'Reuters data'!$Q$4:$R$1048576,2,TRUE)</f>
        <v>61.45</v>
      </c>
      <c r="G2081">
        <f>+VLOOKUP(A2081,'Reuters data'!$U$4:$V$1048576,2,TRUE)</f>
        <v>4.08</v>
      </c>
      <c r="H2081">
        <f>+VLOOKUP(A2081,'Reuters data'!$Y$4:$Z$1048576,2,TRUE)</f>
        <v>11.15</v>
      </c>
    </row>
    <row r="2082" spans="1:8" x14ac:dyDescent="0.3">
      <c r="A2082" s="1">
        <f>+'Reuters data'!B2083</f>
        <v>42624</v>
      </c>
      <c r="B2082" s="3">
        <f t="shared" si="32"/>
        <v>9</v>
      </c>
      <c r="C2082">
        <f>+'Reuters data'!C2083</f>
        <v>86</v>
      </c>
      <c r="D2082">
        <f>+VLOOKUP(A2082,'Reuters data'!$E$3:$F$1048576,2,TRUE)/VLOOKUP(Train_Data!A2082,'Reuters data'!$M$3:$N$1048576,2)</f>
        <v>42.755365571288628</v>
      </c>
      <c r="E2082">
        <f>+VLOOKUP(A2082,'Reuters data'!$E$3:$G$1048576,3,TRUE)</f>
        <v>47.463577981651376</v>
      </c>
      <c r="F2082" s="2">
        <f>+VLOOKUP(A2082,'Reuters data'!$Q$4:$R$1048576,2,TRUE)</f>
        <v>61.45</v>
      </c>
      <c r="G2082">
        <f>+VLOOKUP(A2082,'Reuters data'!$U$4:$V$1048576,2,TRUE)</f>
        <v>4.08</v>
      </c>
      <c r="H2082">
        <f>+VLOOKUP(A2082,'Reuters data'!$Y$4:$Z$1048576,2,TRUE)</f>
        <v>11.15</v>
      </c>
    </row>
    <row r="2083" spans="1:8" x14ac:dyDescent="0.3">
      <c r="A2083" s="1">
        <f>+'Reuters data'!B2084</f>
        <v>42625</v>
      </c>
      <c r="B2083" s="3">
        <f t="shared" si="32"/>
        <v>9</v>
      </c>
      <c r="C2083">
        <f>+'Reuters data'!C2084</f>
        <v>86.21</v>
      </c>
      <c r="D2083">
        <f>+VLOOKUP(A2083,'Reuters data'!$E$3:$F$1048576,2,TRUE)/VLOOKUP(Train_Data!A2083,'Reuters data'!$M$3:$N$1048576,2)</f>
        <v>43.019943019943021</v>
      </c>
      <c r="E2083">
        <f>+VLOOKUP(A2083,'Reuters data'!$E$3:$G$1048576,3,TRUE)</f>
        <v>47.496880733944955</v>
      </c>
      <c r="F2083" s="2">
        <f>+VLOOKUP(A2083,'Reuters data'!$Q$4:$R$1048576,2,TRUE)</f>
        <v>61.1</v>
      </c>
      <c r="G2083">
        <f>+VLOOKUP(A2083,'Reuters data'!$U$4:$V$1048576,2,TRUE)</f>
        <v>4.03</v>
      </c>
      <c r="H2083">
        <f>+VLOOKUP(A2083,'Reuters data'!$Y$4:$Z$1048576,2,TRUE)</f>
        <v>10.7</v>
      </c>
    </row>
    <row r="2084" spans="1:8" x14ac:dyDescent="0.3">
      <c r="A2084" s="1">
        <f>+'Reuters data'!B2085</f>
        <v>42626</v>
      </c>
      <c r="B2084" s="3">
        <f t="shared" si="32"/>
        <v>9</v>
      </c>
      <c r="C2084">
        <f>+'Reuters data'!C2085</f>
        <v>86.39</v>
      </c>
      <c r="D2084">
        <f>+VLOOKUP(A2084,'Reuters data'!$E$3:$F$1048576,2,TRUE)/VLOOKUP(Train_Data!A2084,'Reuters data'!$M$3:$N$1048576,2)</f>
        <v>41.989836854774005</v>
      </c>
      <c r="E2084">
        <f>+VLOOKUP(A2084,'Reuters data'!$E$3:$G$1048576,3,TRUE)</f>
        <v>47.523669724770642</v>
      </c>
      <c r="F2084" s="2">
        <f>+VLOOKUP(A2084,'Reuters data'!$Q$4:$R$1048576,2,TRUE)</f>
        <v>62.05</v>
      </c>
      <c r="G2084">
        <f>+VLOOKUP(A2084,'Reuters data'!$U$4:$V$1048576,2,TRUE)</f>
        <v>4.0199999999999996</v>
      </c>
      <c r="H2084">
        <f>+VLOOKUP(A2084,'Reuters data'!$Y$4:$Z$1048576,2,TRUE)</f>
        <v>11.05</v>
      </c>
    </row>
    <row r="2085" spans="1:8" x14ac:dyDescent="0.3">
      <c r="A2085" s="1">
        <f>+'Reuters data'!B2086</f>
        <v>42627</v>
      </c>
      <c r="B2085" s="3">
        <f t="shared" si="32"/>
        <v>9</v>
      </c>
      <c r="C2085">
        <f>+'Reuters data'!C2086</f>
        <v>86.56</v>
      </c>
      <c r="D2085">
        <f>+VLOOKUP(A2085,'Reuters data'!$E$3:$F$1048576,2,TRUE)/VLOOKUP(Train_Data!A2085,'Reuters data'!$M$3:$N$1048576,2)</f>
        <v>40.75917859365277</v>
      </c>
      <c r="E2085">
        <f>+VLOOKUP(A2085,'Reuters data'!$E$3:$G$1048576,3,TRUE)</f>
        <v>47.542110091743112</v>
      </c>
      <c r="F2085" s="2">
        <f>+VLOOKUP(A2085,'Reuters data'!$Q$4:$R$1048576,2,TRUE)</f>
        <v>63.15</v>
      </c>
      <c r="G2085">
        <f>+VLOOKUP(A2085,'Reuters data'!$U$4:$V$1048576,2,TRUE)</f>
        <v>3.98</v>
      </c>
      <c r="H2085">
        <f>+VLOOKUP(A2085,'Reuters data'!$Y$4:$Z$1048576,2,TRUE)</f>
        <v>10.93</v>
      </c>
    </row>
    <row r="2086" spans="1:8" x14ac:dyDescent="0.3">
      <c r="A2086" s="1">
        <f>+'Reuters data'!B2087</f>
        <v>42628</v>
      </c>
      <c r="B2086" s="3">
        <f t="shared" si="32"/>
        <v>9</v>
      </c>
      <c r="C2086">
        <f>+'Reuters data'!C2087</f>
        <v>86.73</v>
      </c>
      <c r="D2086">
        <f>+VLOOKUP(A2086,'Reuters data'!$E$3:$F$1048576,2,TRUE)/VLOOKUP(Train_Data!A2086,'Reuters data'!$M$3:$N$1048576,2)</f>
        <v>41.446490525753937</v>
      </c>
      <c r="E2086">
        <f>+VLOOKUP(A2086,'Reuters data'!$E$3:$G$1048576,3,TRUE)</f>
        <v>47.57412844036697</v>
      </c>
      <c r="F2086" s="2">
        <f>+VLOOKUP(A2086,'Reuters data'!$Q$4:$R$1048576,2,TRUE)</f>
        <v>64.010000000000005</v>
      </c>
      <c r="G2086">
        <f>+VLOOKUP(A2086,'Reuters data'!$U$4:$V$1048576,2,TRUE)</f>
        <v>4.1399999999999997</v>
      </c>
      <c r="H2086">
        <f>+VLOOKUP(A2086,'Reuters data'!$Y$4:$Z$1048576,2,TRUE)</f>
        <v>11.65</v>
      </c>
    </row>
    <row r="2087" spans="1:8" x14ac:dyDescent="0.3">
      <c r="A2087" s="1">
        <f>+'Reuters data'!B2088</f>
        <v>42629</v>
      </c>
      <c r="B2087" s="3">
        <f t="shared" si="32"/>
        <v>9</v>
      </c>
      <c r="C2087">
        <f>+'Reuters data'!C2088</f>
        <v>86.91</v>
      </c>
      <c r="D2087">
        <f>+VLOOKUP(A2087,'Reuters data'!$E$3:$F$1048576,2,TRUE)/VLOOKUP(Train_Data!A2087,'Reuters data'!$M$3:$N$1048576,2)</f>
        <v>41.038285663050303</v>
      </c>
      <c r="E2087">
        <f>+VLOOKUP(A2087,'Reuters data'!$E$3:$G$1048576,3,TRUE)</f>
        <v>47.600366972477062</v>
      </c>
      <c r="F2087" s="2">
        <f>+VLOOKUP(A2087,'Reuters data'!$Q$4:$R$1048576,2,TRUE)</f>
        <v>64.099999999999994</v>
      </c>
      <c r="G2087">
        <f>+VLOOKUP(A2087,'Reuters data'!$U$4:$V$1048576,2,TRUE)</f>
        <v>4.3600000000000003</v>
      </c>
      <c r="H2087">
        <f>+VLOOKUP(A2087,'Reuters data'!$Y$4:$Z$1048576,2,TRUE)</f>
        <v>11.88</v>
      </c>
    </row>
    <row r="2088" spans="1:8" x14ac:dyDescent="0.3">
      <c r="A2088" s="1">
        <f>+'Reuters data'!B2089</f>
        <v>42630</v>
      </c>
      <c r="B2088" s="3">
        <f t="shared" si="32"/>
        <v>9</v>
      </c>
      <c r="C2088">
        <f>+'Reuters data'!C2089</f>
        <v>87.15</v>
      </c>
      <c r="D2088">
        <f>+VLOOKUP(A2088,'Reuters data'!$E$3:$F$1048576,2,TRUE)/VLOOKUP(Train_Data!A2088,'Reuters data'!$M$3:$N$1048576,2)</f>
        <v>41.038285663050303</v>
      </c>
      <c r="E2088">
        <f>+VLOOKUP(A2088,'Reuters data'!$E$3:$G$1048576,3,TRUE)</f>
        <v>47.600366972477062</v>
      </c>
      <c r="F2088" s="2">
        <f>+VLOOKUP(A2088,'Reuters data'!$Q$4:$R$1048576,2,TRUE)</f>
        <v>64.099999999999994</v>
      </c>
      <c r="G2088">
        <f>+VLOOKUP(A2088,'Reuters data'!$U$4:$V$1048576,2,TRUE)</f>
        <v>4.3600000000000003</v>
      </c>
      <c r="H2088">
        <f>+VLOOKUP(A2088,'Reuters data'!$Y$4:$Z$1048576,2,TRUE)</f>
        <v>11.88</v>
      </c>
    </row>
    <row r="2089" spans="1:8" x14ac:dyDescent="0.3">
      <c r="A2089" s="1">
        <f>+'Reuters data'!B2090</f>
        <v>42631</v>
      </c>
      <c r="B2089" s="3">
        <f t="shared" si="32"/>
        <v>9</v>
      </c>
      <c r="C2089">
        <f>+'Reuters data'!C2090</f>
        <v>87.42</v>
      </c>
      <c r="D2089">
        <f>+VLOOKUP(A2089,'Reuters data'!$E$3:$F$1048576,2,TRUE)/VLOOKUP(Train_Data!A2089,'Reuters data'!$M$3:$N$1048576,2)</f>
        <v>41.038285663050303</v>
      </c>
      <c r="E2089">
        <f>+VLOOKUP(A2089,'Reuters data'!$E$3:$G$1048576,3,TRUE)</f>
        <v>47.600366972477062</v>
      </c>
      <c r="F2089" s="2">
        <f>+VLOOKUP(A2089,'Reuters data'!$Q$4:$R$1048576,2,TRUE)</f>
        <v>64.099999999999994</v>
      </c>
      <c r="G2089">
        <f>+VLOOKUP(A2089,'Reuters data'!$U$4:$V$1048576,2,TRUE)</f>
        <v>4.3600000000000003</v>
      </c>
      <c r="H2089">
        <f>+VLOOKUP(A2089,'Reuters data'!$Y$4:$Z$1048576,2,TRUE)</f>
        <v>11.88</v>
      </c>
    </row>
    <row r="2090" spans="1:8" x14ac:dyDescent="0.3">
      <c r="A2090" s="1">
        <f>+'Reuters data'!B2091</f>
        <v>42632</v>
      </c>
      <c r="B2090" s="3">
        <f t="shared" si="32"/>
        <v>9</v>
      </c>
      <c r="C2090">
        <f>+'Reuters data'!C2091</f>
        <v>87.58</v>
      </c>
      <c r="D2090">
        <f>+VLOOKUP(A2090,'Reuters data'!$E$3:$F$1048576,2,TRUE)/VLOOKUP(Train_Data!A2090,'Reuters data'!$M$3:$N$1048576,2)</f>
        <v>41.12592857782154</v>
      </c>
      <c r="E2090">
        <f>+VLOOKUP(A2090,'Reuters data'!$E$3:$G$1048576,3,TRUE)</f>
        <v>47.617981651376141</v>
      </c>
      <c r="F2090" s="2">
        <f>+VLOOKUP(A2090,'Reuters data'!$Q$4:$R$1048576,2,TRUE)</f>
        <v>64.5</v>
      </c>
      <c r="G2090">
        <f>+VLOOKUP(A2090,'Reuters data'!$U$4:$V$1048576,2,TRUE)</f>
        <v>4.4000000000000004</v>
      </c>
      <c r="H2090">
        <f>+VLOOKUP(A2090,'Reuters data'!$Y$4:$Z$1048576,2,TRUE)</f>
        <v>13.4</v>
      </c>
    </row>
    <row r="2091" spans="1:8" x14ac:dyDescent="0.3">
      <c r="A2091" s="1">
        <f>+'Reuters data'!B2092</f>
        <v>42633</v>
      </c>
      <c r="B2091" s="3">
        <f t="shared" si="32"/>
        <v>9</v>
      </c>
      <c r="C2091">
        <f>+'Reuters data'!C2092</f>
        <v>87.73</v>
      </c>
      <c r="D2091">
        <f>+VLOOKUP(A2091,'Reuters data'!$E$3:$F$1048576,2,TRUE)/VLOOKUP(Train_Data!A2091,'Reuters data'!$M$3:$N$1048576,2)</f>
        <v>41.140602582496413</v>
      </c>
      <c r="E2091">
        <f>+VLOOKUP(A2091,'Reuters data'!$E$3:$G$1048576,3,TRUE)</f>
        <v>47.618715596330262</v>
      </c>
      <c r="F2091" s="2">
        <f>+VLOOKUP(A2091,'Reuters data'!$Q$4:$R$1048576,2,TRUE)</f>
        <v>64.58</v>
      </c>
      <c r="G2091">
        <f>+VLOOKUP(A2091,'Reuters data'!$U$4:$V$1048576,2,TRUE)</f>
        <v>4.16</v>
      </c>
      <c r="H2091">
        <f>+VLOOKUP(A2091,'Reuters data'!$Y$4:$Z$1048576,2,TRUE)</f>
        <v>12.43</v>
      </c>
    </row>
    <row r="2092" spans="1:8" x14ac:dyDescent="0.3">
      <c r="A2092" s="1">
        <f>+'Reuters data'!B2093</f>
        <v>42634</v>
      </c>
      <c r="B2092" s="3">
        <f t="shared" si="32"/>
        <v>9</v>
      </c>
      <c r="C2092">
        <f>+'Reuters data'!C2093</f>
        <v>87.94</v>
      </c>
      <c r="D2092">
        <f>+VLOOKUP(A2092,'Reuters data'!$E$3:$F$1048576,2,TRUE)/VLOOKUP(Train_Data!A2092,'Reuters data'!$M$3:$N$1048576,2)</f>
        <v>41.868573983012958</v>
      </c>
      <c r="E2092">
        <f>+VLOOKUP(A2092,'Reuters data'!$E$3:$G$1048576,3,TRUE)</f>
        <v>47.639816513761467</v>
      </c>
      <c r="F2092" s="2">
        <f>+VLOOKUP(A2092,'Reuters data'!$Q$4:$R$1048576,2,TRUE)</f>
        <v>65.849999999999994</v>
      </c>
      <c r="G2092">
        <f>+VLOOKUP(A2092,'Reuters data'!$U$4:$V$1048576,2,TRUE)</f>
        <v>4.21</v>
      </c>
      <c r="H2092">
        <f>+VLOOKUP(A2092,'Reuters data'!$Y$4:$Z$1048576,2,TRUE)</f>
        <v>13.1</v>
      </c>
    </row>
    <row r="2093" spans="1:8" x14ac:dyDescent="0.3">
      <c r="A2093" s="1">
        <f>+'Reuters data'!B2094</f>
        <v>42635</v>
      </c>
      <c r="B2093" s="3">
        <f t="shared" si="32"/>
        <v>9</v>
      </c>
      <c r="C2093">
        <f>+'Reuters data'!C2094</f>
        <v>88.75</v>
      </c>
      <c r="D2093">
        <f>+VLOOKUP(A2093,'Reuters data'!$E$3:$F$1048576,2,TRUE)/VLOOKUP(Train_Data!A2093,'Reuters data'!$M$3:$N$1048576,2)</f>
        <v>42.518069063977869</v>
      </c>
      <c r="E2093">
        <f>+VLOOKUP(A2093,'Reuters data'!$E$3:$G$1048576,3,TRUE)</f>
        <v>47.663119266055041</v>
      </c>
      <c r="F2093" s="2">
        <f>+VLOOKUP(A2093,'Reuters data'!$Q$4:$R$1048576,2,TRUE)</f>
        <v>66.63</v>
      </c>
      <c r="G2093">
        <f>+VLOOKUP(A2093,'Reuters data'!$U$4:$V$1048576,2,TRUE)</f>
        <v>4.42</v>
      </c>
      <c r="H2093">
        <f>+VLOOKUP(A2093,'Reuters data'!$Y$4:$Z$1048576,2,TRUE)</f>
        <v>13.18</v>
      </c>
    </row>
    <row r="2094" spans="1:8" x14ac:dyDescent="0.3">
      <c r="A2094" s="1">
        <f>+'Reuters data'!B2095</f>
        <v>42636</v>
      </c>
      <c r="B2094" s="3">
        <f t="shared" si="32"/>
        <v>9</v>
      </c>
      <c r="C2094">
        <f>+'Reuters data'!C2095</f>
        <v>88.96</v>
      </c>
      <c r="D2094">
        <f>+VLOOKUP(A2094,'Reuters data'!$E$3:$F$1048576,2,TRUE)/VLOOKUP(Train_Data!A2094,'Reuters data'!$M$3:$N$1048576,2)</f>
        <v>40.892888968098376</v>
      </c>
      <c r="E2094">
        <f>+VLOOKUP(A2094,'Reuters data'!$E$3:$G$1048576,3,TRUE)</f>
        <v>47.676055045871557</v>
      </c>
      <c r="F2094" s="2">
        <f>+VLOOKUP(A2094,'Reuters data'!$Q$4:$R$1048576,2,TRUE)</f>
        <v>66.989999999999995</v>
      </c>
      <c r="G2094">
        <f>+VLOOKUP(A2094,'Reuters data'!$U$4:$V$1048576,2,TRUE)</f>
        <v>4.54</v>
      </c>
      <c r="H2094">
        <f>+VLOOKUP(A2094,'Reuters data'!$Y$4:$Z$1048576,2,TRUE)</f>
        <v>13.5</v>
      </c>
    </row>
    <row r="2095" spans="1:8" x14ac:dyDescent="0.3">
      <c r="A2095" s="1">
        <f>+'Reuters data'!B2096</f>
        <v>42637</v>
      </c>
      <c r="B2095" s="3">
        <f t="shared" si="32"/>
        <v>9</v>
      </c>
      <c r="C2095">
        <f>+'Reuters data'!C2096</f>
        <v>89.24</v>
      </c>
      <c r="D2095">
        <f>+VLOOKUP(A2095,'Reuters data'!$E$3:$F$1048576,2,TRUE)/VLOOKUP(Train_Data!A2095,'Reuters data'!$M$3:$N$1048576,2)</f>
        <v>40.892888968098376</v>
      </c>
      <c r="E2095">
        <f>+VLOOKUP(A2095,'Reuters data'!$E$3:$G$1048576,3,TRUE)</f>
        <v>47.676055045871557</v>
      </c>
      <c r="F2095" s="2">
        <f>+VLOOKUP(A2095,'Reuters data'!$Q$4:$R$1048576,2,TRUE)</f>
        <v>66.989999999999995</v>
      </c>
      <c r="G2095">
        <f>+VLOOKUP(A2095,'Reuters data'!$U$4:$V$1048576,2,TRUE)</f>
        <v>4.54</v>
      </c>
      <c r="H2095">
        <f>+VLOOKUP(A2095,'Reuters data'!$Y$4:$Z$1048576,2,TRUE)</f>
        <v>13.5</v>
      </c>
    </row>
    <row r="2096" spans="1:8" x14ac:dyDescent="0.3">
      <c r="A2096" s="1">
        <f>+'Reuters data'!B2097</f>
        <v>42638</v>
      </c>
      <c r="B2096" s="3">
        <f t="shared" si="32"/>
        <v>9</v>
      </c>
      <c r="C2096">
        <f>+'Reuters data'!C2097</f>
        <v>89.53</v>
      </c>
      <c r="D2096">
        <f>+VLOOKUP(A2096,'Reuters data'!$E$3:$F$1048576,2,TRUE)/VLOOKUP(Train_Data!A2096,'Reuters data'!$M$3:$N$1048576,2)</f>
        <v>40.892888968098376</v>
      </c>
      <c r="E2096">
        <f>+VLOOKUP(A2096,'Reuters data'!$E$3:$G$1048576,3,TRUE)</f>
        <v>47.676055045871557</v>
      </c>
      <c r="F2096" s="2">
        <f>+VLOOKUP(A2096,'Reuters data'!$Q$4:$R$1048576,2,TRUE)</f>
        <v>66.989999999999995</v>
      </c>
      <c r="G2096">
        <f>+VLOOKUP(A2096,'Reuters data'!$U$4:$V$1048576,2,TRUE)</f>
        <v>4.54</v>
      </c>
      <c r="H2096">
        <f>+VLOOKUP(A2096,'Reuters data'!$Y$4:$Z$1048576,2,TRUE)</f>
        <v>13.5</v>
      </c>
    </row>
    <row r="2097" spans="1:8" x14ac:dyDescent="0.3">
      <c r="A2097" s="1">
        <f>+'Reuters data'!B2098</f>
        <v>42639</v>
      </c>
      <c r="B2097" s="3">
        <f t="shared" si="32"/>
        <v>9</v>
      </c>
      <c r="C2097">
        <f>+'Reuters data'!C2098</f>
        <v>89.67</v>
      </c>
      <c r="D2097">
        <f>+VLOOKUP(A2097,'Reuters data'!$E$3:$F$1048576,2,TRUE)/VLOOKUP(Train_Data!A2097,'Reuters data'!$M$3:$N$1048576,2)</f>
        <v>42.077668177374925</v>
      </c>
      <c r="E2097">
        <f>+VLOOKUP(A2097,'Reuters data'!$E$3:$G$1048576,3,TRUE)</f>
        <v>47.690825688073396</v>
      </c>
      <c r="F2097" s="2">
        <f>+VLOOKUP(A2097,'Reuters data'!$Q$4:$R$1048576,2,TRUE)</f>
        <v>67.94</v>
      </c>
      <c r="G2097">
        <f>+VLOOKUP(A2097,'Reuters data'!$U$4:$V$1048576,2,TRUE)</f>
        <v>4.62</v>
      </c>
      <c r="H2097">
        <f>+VLOOKUP(A2097,'Reuters data'!$Y$4:$Z$1048576,2,TRUE)</f>
        <v>13.45</v>
      </c>
    </row>
    <row r="2098" spans="1:8" x14ac:dyDescent="0.3">
      <c r="A2098" s="1">
        <f>+'Reuters data'!B2099</f>
        <v>42640</v>
      </c>
      <c r="B2098" s="3">
        <f t="shared" si="32"/>
        <v>9</v>
      </c>
      <c r="C2098">
        <f>+'Reuters data'!C2099</f>
        <v>89.82</v>
      </c>
      <c r="D2098">
        <f>+VLOOKUP(A2098,'Reuters data'!$E$3:$F$1048576,2,TRUE)/VLOOKUP(Train_Data!A2098,'Reuters data'!$M$3:$N$1048576,2)</f>
        <v>40.99705698742531</v>
      </c>
      <c r="E2098">
        <f>+VLOOKUP(A2098,'Reuters data'!$E$3:$G$1048576,3,TRUE)</f>
        <v>47.67972477064221</v>
      </c>
      <c r="F2098" s="2">
        <f>+VLOOKUP(A2098,'Reuters data'!$Q$4:$R$1048576,2,TRUE)</f>
        <v>67.89</v>
      </c>
      <c r="G2098">
        <f>+VLOOKUP(A2098,'Reuters data'!$U$4:$V$1048576,2,TRUE)</f>
        <v>4.43</v>
      </c>
      <c r="H2098">
        <f>+VLOOKUP(A2098,'Reuters data'!$Y$4:$Z$1048576,2,TRUE)</f>
        <v>12.85</v>
      </c>
    </row>
    <row r="2099" spans="1:8" x14ac:dyDescent="0.3">
      <c r="A2099" s="1">
        <f>+'Reuters data'!B2100</f>
        <v>42641</v>
      </c>
      <c r="B2099" s="3">
        <f t="shared" si="32"/>
        <v>9</v>
      </c>
      <c r="C2099">
        <f>+'Reuters data'!C2100</f>
        <v>90.02</v>
      </c>
      <c r="D2099">
        <f>+VLOOKUP(A2099,'Reuters data'!$E$3:$F$1048576,2,TRUE)/VLOOKUP(Train_Data!A2099,'Reuters data'!$M$3:$N$1048576,2)</f>
        <v>43.418940609951846</v>
      </c>
      <c r="E2099">
        <f>+VLOOKUP(A2099,'Reuters data'!$E$3:$G$1048576,3,TRUE)</f>
        <v>47.68477064220184</v>
      </c>
      <c r="F2099" s="2">
        <f>+VLOOKUP(A2099,'Reuters data'!$Q$4:$R$1048576,2,TRUE)</f>
        <v>70</v>
      </c>
      <c r="G2099">
        <f>+VLOOKUP(A2099,'Reuters data'!$U$4:$V$1048576,2,TRUE)</f>
        <v>4.95</v>
      </c>
      <c r="H2099">
        <f>+VLOOKUP(A2099,'Reuters data'!$Y$4:$Z$1048576,2,TRUE)</f>
        <v>13.5</v>
      </c>
    </row>
    <row r="2100" spans="1:8" x14ac:dyDescent="0.3">
      <c r="A2100" s="1">
        <f>+'Reuters data'!B2101</f>
        <v>42642</v>
      </c>
      <c r="B2100" s="3">
        <f t="shared" si="32"/>
        <v>9</v>
      </c>
      <c r="C2100">
        <f>+'Reuters data'!C2101</f>
        <v>90.17</v>
      </c>
      <c r="D2100">
        <f>+VLOOKUP(A2100,'Reuters data'!$E$3:$F$1048576,2,TRUE)/VLOOKUP(Train_Data!A2100,'Reuters data'!$M$3:$N$1048576,2)</f>
        <v>43.882006951252116</v>
      </c>
      <c r="E2100">
        <f>+VLOOKUP(A2100,'Reuters data'!$E$3:$G$1048576,3,TRUE)</f>
        <v>47.694954128440365</v>
      </c>
      <c r="F2100" s="2">
        <f>+VLOOKUP(A2100,'Reuters data'!$Q$4:$R$1048576,2,TRUE)</f>
        <v>71.680000000000007</v>
      </c>
      <c r="G2100">
        <f>+VLOOKUP(A2100,'Reuters data'!$U$4:$V$1048576,2,TRUE)</f>
        <v>5.0199999999999996</v>
      </c>
      <c r="H2100">
        <f>+VLOOKUP(A2100,'Reuters data'!$Y$4:$Z$1048576,2,TRUE)</f>
        <v>13.55</v>
      </c>
    </row>
    <row r="2101" spans="1:8" x14ac:dyDescent="0.3">
      <c r="A2101" s="1">
        <f>+'Reuters data'!B2102</f>
        <v>42643</v>
      </c>
      <c r="B2101" s="3">
        <f t="shared" si="32"/>
        <v>9</v>
      </c>
      <c r="C2101">
        <f>+'Reuters data'!C2102</f>
        <v>90.31</v>
      </c>
      <c r="D2101">
        <f>+VLOOKUP(A2101,'Reuters data'!$E$3:$F$1048576,2,TRUE)/VLOOKUP(Train_Data!A2101,'Reuters data'!$M$3:$N$1048576,2)</f>
        <v>43.655454707243287</v>
      </c>
      <c r="E2101">
        <f>+VLOOKUP(A2101,'Reuters data'!$E$3:$G$1048576,3,TRUE)</f>
        <v>47.724587155963306</v>
      </c>
      <c r="F2101" s="2">
        <f>+VLOOKUP(A2101,'Reuters data'!$Q$4:$R$1048576,2,TRUE)</f>
        <v>70.63</v>
      </c>
      <c r="G2101">
        <f>+VLOOKUP(A2101,'Reuters data'!$U$4:$V$1048576,2,TRUE)</f>
        <v>4.96</v>
      </c>
      <c r="H2101">
        <f>+VLOOKUP(A2101,'Reuters data'!$Y$4:$Z$1048576,2,TRUE)</f>
        <v>13.48</v>
      </c>
    </row>
    <row r="2102" spans="1:8" x14ac:dyDescent="0.3">
      <c r="A2102" s="1">
        <f>+'Reuters data'!B2103</f>
        <v>42644</v>
      </c>
      <c r="B2102" s="3">
        <f t="shared" si="32"/>
        <v>10</v>
      </c>
      <c r="C2102">
        <f>+'Reuters data'!C2103</f>
        <v>90.4</v>
      </c>
      <c r="D2102">
        <f>+VLOOKUP(A2102,'Reuters data'!$E$3:$F$1048576,2,TRUE)/VLOOKUP(Train_Data!A2102,'Reuters data'!$M$3:$N$1048576,2)</f>
        <v>43.655454707243287</v>
      </c>
      <c r="E2102">
        <f>+VLOOKUP(A2102,'Reuters data'!$E$3:$G$1048576,3,TRUE)</f>
        <v>47.724587155963306</v>
      </c>
      <c r="F2102" s="2">
        <f>+VLOOKUP(A2102,'Reuters data'!$Q$4:$R$1048576,2,TRUE)</f>
        <v>70.63</v>
      </c>
      <c r="G2102">
        <f>+VLOOKUP(A2102,'Reuters data'!$U$4:$V$1048576,2,TRUE)</f>
        <v>4.96</v>
      </c>
      <c r="H2102">
        <f>+VLOOKUP(A2102,'Reuters data'!$Y$4:$Z$1048576,2,TRUE)</f>
        <v>13.48</v>
      </c>
    </row>
    <row r="2103" spans="1:8" x14ac:dyDescent="0.3">
      <c r="A2103" s="1">
        <f>+'Reuters data'!B2104</f>
        <v>42645</v>
      </c>
      <c r="B2103" s="3">
        <f t="shared" si="32"/>
        <v>10</v>
      </c>
      <c r="C2103">
        <f>+'Reuters data'!C2104</f>
        <v>90.58</v>
      </c>
      <c r="D2103">
        <f>+VLOOKUP(A2103,'Reuters data'!$E$3:$F$1048576,2,TRUE)/VLOOKUP(Train_Data!A2103,'Reuters data'!$M$3:$N$1048576,2)</f>
        <v>43.655454707243287</v>
      </c>
      <c r="E2103">
        <f>+VLOOKUP(A2103,'Reuters data'!$E$3:$G$1048576,3,TRUE)</f>
        <v>47.724587155963306</v>
      </c>
      <c r="F2103" s="2">
        <f>+VLOOKUP(A2103,'Reuters data'!$Q$4:$R$1048576,2,TRUE)</f>
        <v>70.63</v>
      </c>
      <c r="G2103">
        <f>+VLOOKUP(A2103,'Reuters data'!$U$4:$V$1048576,2,TRUE)</f>
        <v>4.96</v>
      </c>
      <c r="H2103">
        <f>+VLOOKUP(A2103,'Reuters data'!$Y$4:$Z$1048576,2,TRUE)</f>
        <v>13.48</v>
      </c>
    </row>
    <row r="2104" spans="1:8" x14ac:dyDescent="0.3">
      <c r="A2104" s="1">
        <f>+'Reuters data'!B2105</f>
        <v>42646</v>
      </c>
      <c r="B2104" s="3">
        <f t="shared" si="32"/>
        <v>10</v>
      </c>
      <c r="C2104">
        <f>+'Reuters data'!C2105</f>
        <v>90.7</v>
      </c>
      <c r="D2104">
        <f>+VLOOKUP(A2104,'Reuters data'!$E$3:$F$1048576,2,TRUE)/VLOOKUP(Train_Data!A2104,'Reuters data'!$M$3:$N$1048576,2)</f>
        <v>45.401017039878667</v>
      </c>
      <c r="E2104">
        <f>+VLOOKUP(A2104,'Reuters data'!$E$3:$G$1048576,3,TRUE)</f>
        <v>47.77889908256882</v>
      </c>
      <c r="F2104" s="2">
        <f>+VLOOKUP(A2104,'Reuters data'!$Q$4:$R$1048576,2,TRUE)</f>
        <v>72.78</v>
      </c>
      <c r="G2104">
        <f>+VLOOKUP(A2104,'Reuters data'!$U$4:$V$1048576,2,TRUE)</f>
        <v>5.31</v>
      </c>
      <c r="H2104">
        <f>+VLOOKUP(A2104,'Reuters data'!$Y$4:$Z$1048576,2,TRUE)</f>
        <v>12.5</v>
      </c>
    </row>
    <row r="2105" spans="1:8" x14ac:dyDescent="0.3">
      <c r="A2105" s="1">
        <f>+'Reuters data'!B2106</f>
        <v>42647</v>
      </c>
      <c r="B2105" s="3">
        <f t="shared" si="32"/>
        <v>10</v>
      </c>
      <c r="C2105">
        <f>+'Reuters data'!C2106</f>
        <v>90.82</v>
      </c>
      <c r="D2105">
        <f>+VLOOKUP(A2105,'Reuters data'!$E$3:$F$1048576,2,TRUE)/VLOOKUP(Train_Data!A2105,'Reuters data'!$M$3:$N$1048576,2)</f>
        <v>45.411533654704513</v>
      </c>
      <c r="E2105">
        <f>+VLOOKUP(A2105,'Reuters data'!$E$3:$G$1048576,3,TRUE)</f>
        <v>47.836238532110102</v>
      </c>
      <c r="F2105" s="2">
        <f>+VLOOKUP(A2105,'Reuters data'!$Q$4:$R$1048576,2,TRUE)</f>
        <v>73.650000000000006</v>
      </c>
      <c r="G2105">
        <f>+VLOOKUP(A2105,'Reuters data'!$U$4:$V$1048576,2,TRUE)</f>
        <v>5.21</v>
      </c>
      <c r="H2105">
        <f>+VLOOKUP(A2105,'Reuters data'!$Y$4:$Z$1048576,2,TRUE)</f>
        <v>13.82</v>
      </c>
    </row>
    <row r="2106" spans="1:8" x14ac:dyDescent="0.3">
      <c r="A2106" s="1">
        <f>+'Reuters data'!B2107</f>
        <v>42648</v>
      </c>
      <c r="B2106" s="3">
        <f t="shared" si="32"/>
        <v>10</v>
      </c>
      <c r="C2106">
        <f>+'Reuters data'!C2107</f>
        <v>90.95</v>
      </c>
      <c r="D2106">
        <f>+VLOOKUP(A2106,'Reuters data'!$E$3:$F$1048576,2,TRUE)/VLOOKUP(Train_Data!A2106,'Reuters data'!$M$3:$N$1048576,2)</f>
        <v>46.295304409926793</v>
      </c>
      <c r="E2106">
        <f>+VLOOKUP(A2106,'Reuters data'!$E$3:$G$1048576,3,TRUE)</f>
        <v>47.899082568807344</v>
      </c>
      <c r="F2106" s="2">
        <f>+VLOOKUP(A2106,'Reuters data'!$Q$4:$R$1048576,2,TRUE)</f>
        <v>74.41</v>
      </c>
      <c r="G2106">
        <f>+VLOOKUP(A2106,'Reuters data'!$U$4:$V$1048576,2,TRUE)</f>
        <v>5.48</v>
      </c>
      <c r="H2106">
        <f>+VLOOKUP(A2106,'Reuters data'!$Y$4:$Z$1048576,2,TRUE)</f>
        <v>15.1</v>
      </c>
    </row>
    <row r="2107" spans="1:8" x14ac:dyDescent="0.3">
      <c r="A2107" s="1">
        <f>+'Reuters data'!B2108</f>
        <v>42649</v>
      </c>
      <c r="B2107" s="3">
        <f t="shared" si="32"/>
        <v>10</v>
      </c>
      <c r="C2107">
        <f>+'Reuters data'!C2108</f>
        <v>90.97</v>
      </c>
      <c r="D2107">
        <f>+VLOOKUP(A2107,'Reuters data'!$E$3:$F$1048576,2,TRUE)/VLOOKUP(Train_Data!A2107,'Reuters data'!$M$3:$N$1048576,2)</f>
        <v>47.098394474840788</v>
      </c>
      <c r="E2107">
        <f>+VLOOKUP(A2107,'Reuters data'!$E$3:$G$1048576,3,TRUE)</f>
        <v>47.964587155963308</v>
      </c>
      <c r="F2107" s="2">
        <f>+VLOOKUP(A2107,'Reuters data'!$Q$4:$R$1048576,2,TRUE)</f>
        <v>76.7</v>
      </c>
      <c r="G2107">
        <f>+VLOOKUP(A2107,'Reuters data'!$U$4:$V$1048576,2,TRUE)</f>
        <v>5.86</v>
      </c>
      <c r="H2107">
        <f>+VLOOKUP(A2107,'Reuters data'!$Y$4:$Z$1048576,2,TRUE)</f>
        <v>15.38</v>
      </c>
    </row>
    <row r="2108" spans="1:8" x14ac:dyDescent="0.3">
      <c r="A2108" s="1">
        <f>+'Reuters data'!B2109</f>
        <v>42650</v>
      </c>
      <c r="B2108" s="3">
        <f t="shared" si="32"/>
        <v>10</v>
      </c>
      <c r="C2108">
        <f>+'Reuters data'!C2109</f>
        <v>90.96</v>
      </c>
      <c r="D2108">
        <f>+VLOOKUP(A2108,'Reuters data'!$E$3:$F$1048576,2,TRUE)/VLOOKUP(Train_Data!A2108,'Reuters data'!$M$3:$N$1048576,2)</f>
        <v>46.370211626038042</v>
      </c>
      <c r="E2108">
        <f>+VLOOKUP(A2108,'Reuters data'!$E$3:$G$1048576,3,TRUE)</f>
        <v>48.040733944954134</v>
      </c>
      <c r="F2108" s="2">
        <f>+VLOOKUP(A2108,'Reuters data'!$Q$4:$R$1048576,2,TRUE)</f>
        <v>76.25</v>
      </c>
      <c r="G2108">
        <f>+VLOOKUP(A2108,'Reuters data'!$U$4:$V$1048576,2,TRUE)</f>
        <v>5.69</v>
      </c>
      <c r="H2108">
        <f>+VLOOKUP(A2108,'Reuters data'!$Y$4:$Z$1048576,2,TRUE)</f>
        <v>15.45</v>
      </c>
    </row>
    <row r="2109" spans="1:8" x14ac:dyDescent="0.3">
      <c r="A2109" s="1">
        <f>+'Reuters data'!B2110</f>
        <v>42651</v>
      </c>
      <c r="B2109" s="3">
        <f t="shared" si="32"/>
        <v>10</v>
      </c>
      <c r="C2109">
        <f>+'Reuters data'!C2110</f>
        <v>91.05</v>
      </c>
      <c r="D2109">
        <f>+VLOOKUP(A2109,'Reuters data'!$E$3:$F$1048576,2,TRUE)/VLOOKUP(Train_Data!A2109,'Reuters data'!$M$3:$N$1048576,2)</f>
        <v>46.370211626038042</v>
      </c>
      <c r="E2109">
        <f>+VLOOKUP(A2109,'Reuters data'!$E$3:$G$1048576,3,TRUE)</f>
        <v>48.040733944954134</v>
      </c>
      <c r="F2109" s="2">
        <f>+VLOOKUP(A2109,'Reuters data'!$Q$4:$R$1048576,2,TRUE)</f>
        <v>76.25</v>
      </c>
      <c r="G2109">
        <f>+VLOOKUP(A2109,'Reuters data'!$U$4:$V$1048576,2,TRUE)</f>
        <v>5.69</v>
      </c>
      <c r="H2109">
        <f>+VLOOKUP(A2109,'Reuters data'!$Y$4:$Z$1048576,2,TRUE)</f>
        <v>15.45</v>
      </c>
    </row>
    <row r="2110" spans="1:8" x14ac:dyDescent="0.3">
      <c r="A2110" s="1">
        <f>+'Reuters data'!B2111</f>
        <v>42652</v>
      </c>
      <c r="B2110" s="3">
        <f t="shared" si="32"/>
        <v>10</v>
      </c>
      <c r="C2110">
        <f>+'Reuters data'!C2111</f>
        <v>91.14</v>
      </c>
      <c r="D2110">
        <f>+VLOOKUP(A2110,'Reuters data'!$E$3:$F$1048576,2,TRUE)/VLOOKUP(Train_Data!A2110,'Reuters data'!$M$3:$N$1048576,2)</f>
        <v>46.370211626038042</v>
      </c>
      <c r="E2110">
        <f>+VLOOKUP(A2110,'Reuters data'!$E$3:$G$1048576,3,TRUE)</f>
        <v>48.040733944954134</v>
      </c>
      <c r="F2110" s="2">
        <f>+VLOOKUP(A2110,'Reuters data'!$Q$4:$R$1048576,2,TRUE)</f>
        <v>76.25</v>
      </c>
      <c r="G2110">
        <f>+VLOOKUP(A2110,'Reuters data'!$U$4:$V$1048576,2,TRUE)</f>
        <v>5.69</v>
      </c>
      <c r="H2110">
        <f>+VLOOKUP(A2110,'Reuters data'!$Y$4:$Z$1048576,2,TRUE)</f>
        <v>15.45</v>
      </c>
    </row>
    <row r="2111" spans="1:8" x14ac:dyDescent="0.3">
      <c r="A2111" s="1">
        <f>+'Reuters data'!B2112</f>
        <v>42653</v>
      </c>
      <c r="B2111" s="3">
        <f t="shared" si="32"/>
        <v>10</v>
      </c>
      <c r="C2111">
        <f>+'Reuters data'!C2112</f>
        <v>91.13</v>
      </c>
      <c r="D2111">
        <f>+VLOOKUP(A2111,'Reuters data'!$E$3:$F$1048576,2,TRUE)/VLOOKUP(Train_Data!A2111,'Reuters data'!$M$3:$N$1048576,2)</f>
        <v>47.714824459010508</v>
      </c>
      <c r="E2111">
        <f>+VLOOKUP(A2111,'Reuters data'!$E$3:$G$1048576,3,TRUE)</f>
        <v>48.110642201834871</v>
      </c>
      <c r="F2111" s="2">
        <f>+VLOOKUP(A2111,'Reuters data'!$Q$4:$R$1048576,2,TRUE)</f>
        <v>75.5</v>
      </c>
      <c r="G2111">
        <f>+VLOOKUP(A2111,'Reuters data'!$U$4:$V$1048576,2,TRUE)</f>
        <v>5.66</v>
      </c>
      <c r="H2111">
        <f>+VLOOKUP(A2111,'Reuters data'!$Y$4:$Z$1048576,2,TRUE)</f>
        <v>15.55</v>
      </c>
    </row>
    <row r="2112" spans="1:8" x14ac:dyDescent="0.3">
      <c r="A2112" s="1">
        <f>+'Reuters data'!B2113</f>
        <v>42654</v>
      </c>
      <c r="B2112" s="3">
        <f t="shared" si="32"/>
        <v>10</v>
      </c>
      <c r="C2112">
        <f>+'Reuters data'!C2113</f>
        <v>91.03</v>
      </c>
      <c r="D2112">
        <f>+VLOOKUP(A2112,'Reuters data'!$E$3:$F$1048576,2,TRUE)/VLOOKUP(Train_Data!A2112,'Reuters data'!$M$3:$N$1048576,2)</f>
        <v>47.416990862209353</v>
      </c>
      <c r="E2112">
        <f>+VLOOKUP(A2112,'Reuters data'!$E$3:$G$1048576,3,TRUE)</f>
        <v>48.154770642201854</v>
      </c>
      <c r="F2112" s="2">
        <f>+VLOOKUP(A2112,'Reuters data'!$Q$4:$R$1048576,2,TRUE)</f>
        <v>74.03</v>
      </c>
      <c r="G2112">
        <f>+VLOOKUP(A2112,'Reuters data'!$U$4:$V$1048576,2,TRUE)</f>
        <v>5.43</v>
      </c>
      <c r="H2112">
        <f>+VLOOKUP(A2112,'Reuters data'!$Y$4:$Z$1048576,2,TRUE)</f>
        <v>15.55</v>
      </c>
    </row>
    <row r="2113" spans="1:8" x14ac:dyDescent="0.3">
      <c r="A2113" s="1">
        <f>+'Reuters data'!B2114</f>
        <v>42655</v>
      </c>
      <c r="B2113" s="3">
        <f t="shared" si="32"/>
        <v>10</v>
      </c>
      <c r="C2113">
        <f>+'Reuters data'!C2114</f>
        <v>90.94</v>
      </c>
      <c r="D2113">
        <f>+VLOOKUP(A2113,'Reuters data'!$E$3:$F$1048576,2,TRUE)/VLOOKUP(Train_Data!A2113,'Reuters data'!$M$3:$N$1048576,2)</f>
        <v>47.074323096492826</v>
      </c>
      <c r="E2113">
        <f>+VLOOKUP(A2113,'Reuters data'!$E$3:$G$1048576,3,TRUE)</f>
        <v>48.188990825688087</v>
      </c>
      <c r="F2113" s="2">
        <f>+VLOOKUP(A2113,'Reuters data'!$Q$4:$R$1048576,2,TRUE)</f>
        <v>74.55</v>
      </c>
      <c r="G2113">
        <f>+VLOOKUP(A2113,'Reuters data'!$U$4:$V$1048576,2,TRUE)</f>
        <v>5.52</v>
      </c>
      <c r="H2113">
        <f>+VLOOKUP(A2113,'Reuters data'!$Y$4:$Z$1048576,2,TRUE)</f>
        <v>15.35</v>
      </c>
    </row>
    <row r="2114" spans="1:8" x14ac:dyDescent="0.3">
      <c r="A2114" s="1">
        <f>+'Reuters data'!B2115</f>
        <v>42656</v>
      </c>
      <c r="B2114" s="3">
        <f t="shared" si="32"/>
        <v>10</v>
      </c>
      <c r="C2114">
        <f>+'Reuters data'!C2115</f>
        <v>90.87</v>
      </c>
      <c r="D2114">
        <f>+VLOOKUP(A2114,'Reuters data'!$E$3:$F$1048576,2,TRUE)/VLOOKUP(Train_Data!A2114,'Reuters data'!$M$3:$N$1048576,2)</f>
        <v>47.060419681620843</v>
      </c>
      <c r="E2114">
        <f>+VLOOKUP(A2114,'Reuters data'!$E$3:$G$1048576,3,TRUE)</f>
        <v>48.227522935779824</v>
      </c>
      <c r="F2114" s="2">
        <f>+VLOOKUP(A2114,'Reuters data'!$Q$4:$R$1048576,2,TRUE)</f>
        <v>75.3</v>
      </c>
      <c r="G2114">
        <f>+VLOOKUP(A2114,'Reuters data'!$U$4:$V$1048576,2,TRUE)</f>
        <v>5.65</v>
      </c>
      <c r="H2114">
        <f>+VLOOKUP(A2114,'Reuters data'!$Y$4:$Z$1048576,2,TRUE)</f>
        <v>15.65</v>
      </c>
    </row>
    <row r="2115" spans="1:8" x14ac:dyDescent="0.3">
      <c r="A2115" s="1">
        <f>+'Reuters data'!B2116</f>
        <v>42657</v>
      </c>
      <c r="B2115" s="3">
        <f t="shared" si="32"/>
        <v>10</v>
      </c>
      <c r="C2115">
        <f>+'Reuters data'!C2116</f>
        <v>90.83</v>
      </c>
      <c r="D2115">
        <f>+VLOOKUP(A2115,'Reuters data'!$E$3:$F$1048576,2,TRUE)/VLOOKUP(Train_Data!A2115,'Reuters data'!$M$3:$N$1048576,2)</f>
        <v>47.360743914668618</v>
      </c>
      <c r="E2115">
        <f>+VLOOKUP(A2115,'Reuters data'!$E$3:$G$1048576,3,TRUE)</f>
        <v>48.254862385321118</v>
      </c>
      <c r="F2115" s="2">
        <f>+VLOOKUP(A2115,'Reuters data'!$Q$4:$R$1048576,2,TRUE)</f>
        <v>75.7</v>
      </c>
      <c r="G2115">
        <f>+VLOOKUP(A2115,'Reuters data'!$U$4:$V$1048576,2,TRUE)</f>
        <v>5.81</v>
      </c>
      <c r="H2115">
        <f>+VLOOKUP(A2115,'Reuters data'!$Y$4:$Z$1048576,2,TRUE)</f>
        <v>15.5</v>
      </c>
    </row>
    <row r="2116" spans="1:8" x14ac:dyDescent="0.3">
      <c r="A2116" s="1">
        <f>+'Reuters data'!B2117</f>
        <v>42658</v>
      </c>
      <c r="B2116" s="3">
        <f t="shared" ref="B2116:B2179" si="33">+MONTH(A2116)</f>
        <v>10</v>
      </c>
      <c r="C2116">
        <f>+'Reuters data'!C2117</f>
        <v>90.93</v>
      </c>
      <c r="D2116">
        <f>+VLOOKUP(A2116,'Reuters data'!$E$3:$F$1048576,2,TRUE)/VLOOKUP(Train_Data!A2116,'Reuters data'!$M$3:$N$1048576,2)</f>
        <v>47.360743914668618</v>
      </c>
      <c r="E2116">
        <f>+VLOOKUP(A2116,'Reuters data'!$E$3:$G$1048576,3,TRUE)</f>
        <v>48.254862385321118</v>
      </c>
      <c r="F2116" s="2">
        <f>+VLOOKUP(A2116,'Reuters data'!$Q$4:$R$1048576,2,TRUE)</f>
        <v>75.7</v>
      </c>
      <c r="G2116">
        <f>+VLOOKUP(A2116,'Reuters data'!$U$4:$V$1048576,2,TRUE)</f>
        <v>5.81</v>
      </c>
      <c r="H2116">
        <f>+VLOOKUP(A2116,'Reuters data'!$Y$4:$Z$1048576,2,TRUE)</f>
        <v>15.5</v>
      </c>
    </row>
    <row r="2117" spans="1:8" x14ac:dyDescent="0.3">
      <c r="A2117" s="1">
        <f>+'Reuters data'!B2118</f>
        <v>42659</v>
      </c>
      <c r="B2117" s="3">
        <f t="shared" si="33"/>
        <v>10</v>
      </c>
      <c r="C2117">
        <f>+'Reuters data'!C2118</f>
        <v>91.1</v>
      </c>
      <c r="D2117">
        <f>+VLOOKUP(A2117,'Reuters data'!$E$3:$F$1048576,2,TRUE)/VLOOKUP(Train_Data!A2117,'Reuters data'!$M$3:$N$1048576,2)</f>
        <v>47.360743914668618</v>
      </c>
      <c r="E2117">
        <f>+VLOOKUP(A2117,'Reuters data'!$E$3:$G$1048576,3,TRUE)</f>
        <v>48.254862385321118</v>
      </c>
      <c r="F2117" s="2">
        <f>+VLOOKUP(A2117,'Reuters data'!$Q$4:$R$1048576,2,TRUE)</f>
        <v>75.7</v>
      </c>
      <c r="G2117">
        <f>+VLOOKUP(A2117,'Reuters data'!$U$4:$V$1048576,2,TRUE)</f>
        <v>5.81</v>
      </c>
      <c r="H2117">
        <f>+VLOOKUP(A2117,'Reuters data'!$Y$4:$Z$1048576,2,TRUE)</f>
        <v>15.5</v>
      </c>
    </row>
    <row r="2118" spans="1:8" x14ac:dyDescent="0.3">
      <c r="A2118" s="1">
        <f>+'Reuters data'!B2119</f>
        <v>42660</v>
      </c>
      <c r="B2118" s="3">
        <f t="shared" si="33"/>
        <v>10</v>
      </c>
      <c r="C2118">
        <f>+'Reuters data'!C2119</f>
        <v>91.15</v>
      </c>
      <c r="D2118">
        <f>+VLOOKUP(A2118,'Reuters data'!$E$3:$F$1048576,2,TRUE)/VLOOKUP(Train_Data!A2118,'Reuters data'!$M$3:$N$1048576,2)</f>
        <v>46.849140674729476</v>
      </c>
      <c r="E2118">
        <f>+VLOOKUP(A2118,'Reuters data'!$E$3:$G$1048576,3,TRUE)</f>
        <v>48.275412844036708</v>
      </c>
      <c r="F2118" s="2">
        <f>+VLOOKUP(A2118,'Reuters data'!$Q$4:$R$1048576,2,TRUE)</f>
        <v>75.7</v>
      </c>
      <c r="G2118">
        <f>+VLOOKUP(A2118,'Reuters data'!$U$4:$V$1048576,2,TRUE)</f>
        <v>5.87</v>
      </c>
      <c r="H2118">
        <f>+VLOOKUP(A2118,'Reuters data'!$Y$4:$Z$1048576,2,TRUE)</f>
        <v>16</v>
      </c>
    </row>
    <row r="2119" spans="1:8" x14ac:dyDescent="0.3">
      <c r="A2119" s="1">
        <f>+'Reuters data'!B2120</f>
        <v>42661</v>
      </c>
      <c r="B2119" s="3">
        <f t="shared" si="33"/>
        <v>10</v>
      </c>
      <c r="C2119">
        <f>+'Reuters data'!C2120</f>
        <v>91.14</v>
      </c>
      <c r="D2119">
        <f>+VLOOKUP(A2119,'Reuters data'!$E$3:$F$1048576,2,TRUE)/VLOOKUP(Train_Data!A2119,'Reuters data'!$M$3:$N$1048576,2)</f>
        <v>47.075970122062301</v>
      </c>
      <c r="E2119">
        <f>+VLOOKUP(A2119,'Reuters data'!$E$3:$G$1048576,3,TRUE)</f>
        <v>48.300642201834876</v>
      </c>
      <c r="F2119" s="2">
        <f>+VLOOKUP(A2119,'Reuters data'!$Q$4:$R$1048576,2,TRUE)</f>
        <v>83.5</v>
      </c>
      <c r="G2119">
        <f>+VLOOKUP(A2119,'Reuters data'!$U$4:$V$1048576,2,TRUE)</f>
        <v>5.95</v>
      </c>
      <c r="H2119">
        <f>+VLOOKUP(A2119,'Reuters data'!$Y$4:$Z$1048576,2,TRUE)</f>
        <v>16.75</v>
      </c>
    </row>
    <row r="2120" spans="1:8" x14ac:dyDescent="0.3">
      <c r="A2120" s="1">
        <f>+'Reuters data'!B2121</f>
        <v>42662</v>
      </c>
      <c r="B2120" s="3">
        <f t="shared" si="33"/>
        <v>10</v>
      </c>
      <c r="C2120">
        <f>+'Reuters data'!C2121</f>
        <v>91.09</v>
      </c>
      <c r="D2120">
        <f>+VLOOKUP(A2120,'Reuters data'!$E$3:$F$1048576,2,TRUE)/VLOOKUP(Train_Data!A2120,'Reuters data'!$M$3:$N$1048576,2)</f>
        <v>48.004010207801677</v>
      </c>
      <c r="E2120">
        <f>+VLOOKUP(A2120,'Reuters data'!$E$3:$G$1048576,3,TRUE)</f>
        <v>48.336055045871568</v>
      </c>
      <c r="F2120" s="2">
        <f>+VLOOKUP(A2120,'Reuters data'!$Q$4:$R$1048576,2,TRUE)</f>
        <v>81.2</v>
      </c>
      <c r="G2120">
        <f>+VLOOKUP(A2120,'Reuters data'!$U$4:$V$1048576,2,TRUE)</f>
        <v>5.67</v>
      </c>
      <c r="H2120">
        <f>+VLOOKUP(A2120,'Reuters data'!$Y$4:$Z$1048576,2,TRUE)</f>
        <v>16.95</v>
      </c>
    </row>
    <row r="2121" spans="1:8" x14ac:dyDescent="0.3">
      <c r="A2121" s="1">
        <f>+'Reuters data'!B2122</f>
        <v>42663</v>
      </c>
      <c r="B2121" s="3">
        <f t="shared" si="33"/>
        <v>10</v>
      </c>
      <c r="C2121">
        <f>+'Reuters data'!C2122</f>
        <v>91</v>
      </c>
      <c r="D2121">
        <f>+VLOOKUP(A2121,'Reuters data'!$E$3:$F$1048576,2,TRUE)/VLOOKUP(Train_Data!A2121,'Reuters data'!$M$3:$N$1048576,2)</f>
        <v>47.016837481698396</v>
      </c>
      <c r="E2121">
        <f>+VLOOKUP(A2121,'Reuters data'!$E$3:$G$1048576,3,TRUE)</f>
        <v>48.360458715596337</v>
      </c>
      <c r="F2121" s="2">
        <f>+VLOOKUP(A2121,'Reuters data'!$Q$4:$R$1048576,2,TRUE)</f>
        <v>80.5</v>
      </c>
      <c r="G2121">
        <f>+VLOOKUP(A2121,'Reuters data'!$U$4:$V$1048576,2,TRUE)</f>
        <v>5.58</v>
      </c>
      <c r="H2121">
        <f>+VLOOKUP(A2121,'Reuters data'!$Y$4:$Z$1048576,2,TRUE)</f>
        <v>17.05</v>
      </c>
    </row>
    <row r="2122" spans="1:8" x14ac:dyDescent="0.3">
      <c r="A2122" s="1">
        <f>+'Reuters data'!B2123</f>
        <v>42664</v>
      </c>
      <c r="B2122" s="3">
        <f t="shared" si="33"/>
        <v>10</v>
      </c>
      <c r="C2122">
        <f>+'Reuters data'!C2123</f>
        <v>90.93</v>
      </c>
      <c r="D2122">
        <f>+VLOOKUP(A2122,'Reuters data'!$E$3:$F$1048576,2,TRUE)/VLOOKUP(Train_Data!A2122,'Reuters data'!$M$3:$N$1048576,2)</f>
        <v>47.583164859400846</v>
      </c>
      <c r="E2122">
        <f>+VLOOKUP(A2122,'Reuters data'!$E$3:$G$1048576,3,TRUE)</f>
        <v>48.391926605504587</v>
      </c>
      <c r="F2122" s="2">
        <f>+VLOOKUP(A2122,'Reuters data'!$Q$4:$R$1048576,2,TRUE)</f>
        <v>80.95</v>
      </c>
      <c r="G2122">
        <f>+VLOOKUP(A2122,'Reuters data'!$U$4:$V$1048576,2,TRUE)</f>
        <v>5.89</v>
      </c>
      <c r="H2122">
        <f>+VLOOKUP(A2122,'Reuters data'!$Y$4:$Z$1048576,2,TRUE)</f>
        <v>17</v>
      </c>
    </row>
    <row r="2123" spans="1:8" x14ac:dyDescent="0.3">
      <c r="A2123" s="1">
        <f>+'Reuters data'!B2124</f>
        <v>42665</v>
      </c>
      <c r="B2123" s="3">
        <f t="shared" si="33"/>
        <v>10</v>
      </c>
      <c r="C2123">
        <f>+'Reuters data'!C2124</f>
        <v>90.91</v>
      </c>
      <c r="D2123">
        <f>+VLOOKUP(A2123,'Reuters data'!$E$3:$F$1048576,2,TRUE)/VLOOKUP(Train_Data!A2123,'Reuters data'!$M$3:$N$1048576,2)</f>
        <v>47.583164859400846</v>
      </c>
      <c r="E2123">
        <f>+VLOOKUP(A2123,'Reuters data'!$E$3:$G$1048576,3,TRUE)</f>
        <v>48.391926605504587</v>
      </c>
      <c r="F2123" s="2">
        <f>+VLOOKUP(A2123,'Reuters data'!$Q$4:$R$1048576,2,TRUE)</f>
        <v>80.95</v>
      </c>
      <c r="G2123">
        <f>+VLOOKUP(A2123,'Reuters data'!$U$4:$V$1048576,2,TRUE)</f>
        <v>5.89</v>
      </c>
      <c r="H2123">
        <f>+VLOOKUP(A2123,'Reuters data'!$Y$4:$Z$1048576,2,TRUE)</f>
        <v>17</v>
      </c>
    </row>
    <row r="2124" spans="1:8" x14ac:dyDescent="0.3">
      <c r="A2124" s="1">
        <f>+'Reuters data'!B2125</f>
        <v>42666</v>
      </c>
      <c r="B2124" s="3">
        <f t="shared" si="33"/>
        <v>10</v>
      </c>
      <c r="C2124">
        <f>+'Reuters data'!C2125</f>
        <v>90.92</v>
      </c>
      <c r="D2124">
        <f>+VLOOKUP(A2124,'Reuters data'!$E$3:$F$1048576,2,TRUE)/VLOOKUP(Train_Data!A2124,'Reuters data'!$M$3:$N$1048576,2)</f>
        <v>47.583164859400846</v>
      </c>
      <c r="E2124">
        <f>+VLOOKUP(A2124,'Reuters data'!$E$3:$G$1048576,3,TRUE)</f>
        <v>48.391926605504587</v>
      </c>
      <c r="F2124" s="2">
        <f>+VLOOKUP(A2124,'Reuters data'!$Q$4:$R$1048576,2,TRUE)</f>
        <v>80.95</v>
      </c>
      <c r="G2124">
        <f>+VLOOKUP(A2124,'Reuters data'!$U$4:$V$1048576,2,TRUE)</f>
        <v>5.89</v>
      </c>
      <c r="H2124">
        <f>+VLOOKUP(A2124,'Reuters data'!$Y$4:$Z$1048576,2,TRUE)</f>
        <v>17</v>
      </c>
    </row>
    <row r="2125" spans="1:8" x14ac:dyDescent="0.3">
      <c r="A2125" s="1">
        <f>+'Reuters data'!B2126</f>
        <v>42667</v>
      </c>
      <c r="B2125" s="3">
        <f t="shared" si="33"/>
        <v>10</v>
      </c>
      <c r="C2125">
        <f>+'Reuters data'!C2126</f>
        <v>90.82</v>
      </c>
      <c r="D2125">
        <f>+VLOOKUP(A2125,'Reuters data'!$E$3:$F$1048576,2,TRUE)/VLOOKUP(Train_Data!A2125,'Reuters data'!$M$3:$N$1048576,2)</f>
        <v>47.297794117647058</v>
      </c>
      <c r="E2125">
        <f>+VLOOKUP(A2125,'Reuters data'!$E$3:$G$1048576,3,TRUE)</f>
        <v>48.41807339449543</v>
      </c>
      <c r="F2125" s="2">
        <f>+VLOOKUP(A2125,'Reuters data'!$Q$4:$R$1048576,2,TRUE)</f>
        <v>84.3</v>
      </c>
      <c r="G2125">
        <f>+VLOOKUP(A2125,'Reuters data'!$U$4:$V$1048576,2,TRUE)</f>
        <v>5.81</v>
      </c>
      <c r="H2125">
        <f>+VLOOKUP(A2125,'Reuters data'!$Y$4:$Z$1048576,2,TRUE)</f>
        <v>17.350000000000001</v>
      </c>
    </row>
    <row r="2126" spans="1:8" x14ac:dyDescent="0.3">
      <c r="A2126" s="1">
        <f>+'Reuters data'!B2127</f>
        <v>42668</v>
      </c>
      <c r="B2126" s="3">
        <f t="shared" si="33"/>
        <v>10</v>
      </c>
      <c r="C2126">
        <f>+'Reuters data'!C2127</f>
        <v>90.75</v>
      </c>
      <c r="D2126">
        <f>+VLOOKUP(A2126,'Reuters data'!$E$3:$F$1048576,2,TRUE)/VLOOKUP(Train_Data!A2126,'Reuters data'!$M$3:$N$1048576,2)</f>
        <v>46.656255741319121</v>
      </c>
      <c r="E2126">
        <f>+VLOOKUP(A2126,'Reuters data'!$E$3:$G$1048576,3,TRUE)</f>
        <v>48.427706422018353</v>
      </c>
      <c r="F2126" s="2">
        <f>+VLOOKUP(A2126,'Reuters data'!$Q$4:$R$1048576,2,TRUE)</f>
        <v>84.5</v>
      </c>
      <c r="G2126">
        <f>+VLOOKUP(A2126,'Reuters data'!$U$4:$V$1048576,2,TRUE)</f>
        <v>5.81</v>
      </c>
      <c r="H2126">
        <f>+VLOOKUP(A2126,'Reuters data'!$Y$4:$Z$1048576,2,TRUE)</f>
        <v>17.7</v>
      </c>
    </row>
    <row r="2127" spans="1:8" x14ac:dyDescent="0.3">
      <c r="A2127" s="1">
        <f>+'Reuters data'!B2128</f>
        <v>42669</v>
      </c>
      <c r="B2127" s="3">
        <f t="shared" si="33"/>
        <v>10</v>
      </c>
      <c r="C2127">
        <f>+'Reuters data'!C2128</f>
        <v>90.7</v>
      </c>
      <c r="D2127">
        <f>+VLOOKUP(A2127,'Reuters data'!$E$3:$F$1048576,2,TRUE)/VLOOKUP(Train_Data!A2127,'Reuters data'!$M$3:$N$1048576,2)</f>
        <v>45.82378289172091</v>
      </c>
      <c r="E2127">
        <f>+VLOOKUP(A2127,'Reuters data'!$E$3:$G$1048576,3,TRUE)</f>
        <v>48.431284403669729</v>
      </c>
      <c r="F2127" s="2">
        <f>+VLOOKUP(A2127,'Reuters data'!$Q$4:$R$1048576,2,TRUE)</f>
        <v>85</v>
      </c>
      <c r="G2127">
        <f>+VLOOKUP(A2127,'Reuters data'!$U$4:$V$1048576,2,TRUE)</f>
        <v>5.94</v>
      </c>
      <c r="H2127">
        <f>+VLOOKUP(A2127,'Reuters data'!$Y$4:$Z$1048576,2,TRUE)</f>
        <v>17.27</v>
      </c>
    </row>
    <row r="2128" spans="1:8" x14ac:dyDescent="0.3">
      <c r="A2128" s="1">
        <f>+'Reuters data'!B2129</f>
        <v>42670</v>
      </c>
      <c r="B2128" s="3">
        <f t="shared" si="33"/>
        <v>10</v>
      </c>
      <c r="C2128">
        <f>+'Reuters data'!C2129</f>
        <v>90.64</v>
      </c>
      <c r="D2128">
        <f>+VLOOKUP(A2128,'Reuters data'!$E$3:$F$1048576,2,TRUE)/VLOOKUP(Train_Data!A2128,'Reuters data'!$M$3:$N$1048576,2)</f>
        <v>46.328254084817331</v>
      </c>
      <c r="E2128">
        <f>+VLOOKUP(A2128,'Reuters data'!$E$3:$G$1048576,3,TRUE)</f>
        <v>48.441834862385328</v>
      </c>
      <c r="F2128" s="2">
        <f>+VLOOKUP(A2128,'Reuters data'!$Q$4:$R$1048576,2,TRUE)</f>
        <v>84.06</v>
      </c>
      <c r="G2128">
        <f>+VLOOKUP(A2128,'Reuters data'!$U$4:$V$1048576,2,TRUE)</f>
        <v>5.81</v>
      </c>
      <c r="H2128">
        <f>+VLOOKUP(A2128,'Reuters data'!$Y$4:$Z$1048576,2,TRUE)</f>
        <v>17.350000000000001</v>
      </c>
    </row>
    <row r="2129" spans="1:8" x14ac:dyDescent="0.3">
      <c r="A2129" s="1">
        <f>+'Reuters data'!B2130</f>
        <v>42671</v>
      </c>
      <c r="B2129" s="3">
        <f t="shared" si="33"/>
        <v>10</v>
      </c>
      <c r="C2129">
        <f>+'Reuters data'!C2130</f>
        <v>90.61</v>
      </c>
      <c r="D2129">
        <f>+VLOOKUP(A2129,'Reuters data'!$E$3:$F$1048576,2,TRUE)/VLOOKUP(Train_Data!A2129,'Reuters data'!$M$3:$N$1048576,2)</f>
        <v>45.260857689155969</v>
      </c>
      <c r="E2129">
        <f>+VLOOKUP(A2129,'Reuters data'!$E$3:$G$1048576,3,TRUE)</f>
        <v>48.441376146788997</v>
      </c>
      <c r="F2129" s="2">
        <f>+VLOOKUP(A2129,'Reuters data'!$Q$4:$R$1048576,2,TRUE)</f>
        <v>82.64</v>
      </c>
      <c r="G2129">
        <f>+VLOOKUP(A2129,'Reuters data'!$U$4:$V$1048576,2,TRUE)</f>
        <v>5.88</v>
      </c>
      <c r="H2129">
        <f>+VLOOKUP(A2129,'Reuters data'!$Y$4:$Z$1048576,2,TRUE)</f>
        <v>16.899999999999999</v>
      </c>
    </row>
    <row r="2130" spans="1:8" x14ac:dyDescent="0.3">
      <c r="A2130" s="1">
        <f>+'Reuters data'!B2131</f>
        <v>42672</v>
      </c>
      <c r="B2130" s="3">
        <f t="shared" si="33"/>
        <v>10</v>
      </c>
      <c r="C2130">
        <f>+'Reuters data'!C2131</f>
        <v>90.62</v>
      </c>
      <c r="D2130">
        <f>+VLOOKUP(A2130,'Reuters data'!$E$3:$F$1048576,2,TRUE)/VLOOKUP(Train_Data!A2130,'Reuters data'!$M$3:$N$1048576,2)</f>
        <v>45.260857689155969</v>
      </c>
      <c r="E2130">
        <f>+VLOOKUP(A2130,'Reuters data'!$E$3:$G$1048576,3,TRUE)</f>
        <v>48.441376146788997</v>
      </c>
      <c r="F2130" s="2">
        <f>+VLOOKUP(A2130,'Reuters data'!$Q$4:$R$1048576,2,TRUE)</f>
        <v>82.64</v>
      </c>
      <c r="G2130">
        <f>+VLOOKUP(A2130,'Reuters data'!$U$4:$V$1048576,2,TRUE)</f>
        <v>5.88</v>
      </c>
      <c r="H2130">
        <f>+VLOOKUP(A2130,'Reuters data'!$Y$4:$Z$1048576,2,TRUE)</f>
        <v>16.899999999999999</v>
      </c>
    </row>
    <row r="2131" spans="1:8" x14ac:dyDescent="0.3">
      <c r="A2131" s="1">
        <f>+'Reuters data'!B2132</f>
        <v>42673</v>
      </c>
      <c r="B2131" s="3">
        <f t="shared" si="33"/>
        <v>10</v>
      </c>
      <c r="C2131">
        <f>+'Reuters data'!C2132</f>
        <v>90.74</v>
      </c>
      <c r="D2131">
        <f>+VLOOKUP(A2131,'Reuters data'!$E$3:$F$1048576,2,TRUE)/VLOOKUP(Train_Data!A2131,'Reuters data'!$M$3:$N$1048576,2)</f>
        <v>45.260857689155969</v>
      </c>
      <c r="E2131">
        <f>+VLOOKUP(A2131,'Reuters data'!$E$3:$G$1048576,3,TRUE)</f>
        <v>48.441376146788997</v>
      </c>
      <c r="F2131" s="2">
        <f>+VLOOKUP(A2131,'Reuters data'!$Q$4:$R$1048576,2,TRUE)</f>
        <v>82.64</v>
      </c>
      <c r="G2131">
        <f>+VLOOKUP(A2131,'Reuters data'!$U$4:$V$1048576,2,TRUE)</f>
        <v>5.88</v>
      </c>
      <c r="H2131">
        <f>+VLOOKUP(A2131,'Reuters data'!$Y$4:$Z$1048576,2,TRUE)</f>
        <v>16.899999999999999</v>
      </c>
    </row>
    <row r="2132" spans="1:8" x14ac:dyDescent="0.3">
      <c r="A2132" s="1">
        <f>+'Reuters data'!B2133</f>
        <v>42674</v>
      </c>
      <c r="B2132" s="3">
        <f t="shared" si="33"/>
        <v>10</v>
      </c>
      <c r="C2132">
        <f>+'Reuters data'!C2133</f>
        <v>90.63</v>
      </c>
      <c r="D2132">
        <f>+VLOOKUP(A2132,'Reuters data'!$E$3:$F$1048576,2,TRUE)/VLOOKUP(Train_Data!A2132,'Reuters data'!$M$3:$N$1048576,2)</f>
        <v>43.993077693779028</v>
      </c>
      <c r="E2132">
        <f>+VLOOKUP(A2132,'Reuters data'!$E$3:$G$1048576,3,TRUE)</f>
        <v>48.428623853211015</v>
      </c>
      <c r="F2132" s="2">
        <f>+VLOOKUP(A2132,'Reuters data'!$Q$4:$R$1048576,2,TRUE)</f>
        <v>84.06</v>
      </c>
      <c r="G2132">
        <f>+VLOOKUP(A2132,'Reuters data'!$U$4:$V$1048576,2,TRUE)</f>
        <v>5.9</v>
      </c>
      <c r="H2132">
        <f>+VLOOKUP(A2132,'Reuters data'!$Y$4:$Z$1048576,2,TRUE)</f>
        <v>17.8</v>
      </c>
    </row>
    <row r="2133" spans="1:8" x14ac:dyDescent="0.3">
      <c r="A2133" s="1">
        <f>+'Reuters data'!B2134</f>
        <v>42675</v>
      </c>
      <c r="B2133" s="3">
        <f t="shared" si="33"/>
        <v>11</v>
      </c>
      <c r="C2133">
        <f>+'Reuters data'!C2134</f>
        <v>90.57</v>
      </c>
      <c r="D2133">
        <f>+VLOOKUP(A2133,'Reuters data'!$E$3:$F$1048576,2,TRUE)/VLOOKUP(Train_Data!A2133,'Reuters data'!$M$3:$N$1048576,2)</f>
        <v>43.553786302361353</v>
      </c>
      <c r="E2133">
        <f>+VLOOKUP(A2133,'Reuters data'!$E$3:$G$1048576,3,TRUE)</f>
        <v>48.414128440366987</v>
      </c>
      <c r="F2133" s="2">
        <f>+VLOOKUP(A2133,'Reuters data'!$Q$4:$R$1048576,2,TRUE)</f>
        <v>85.2</v>
      </c>
      <c r="G2133">
        <f>+VLOOKUP(A2133,'Reuters data'!$U$4:$V$1048576,2,TRUE)</f>
        <v>6.03</v>
      </c>
      <c r="H2133">
        <f>+VLOOKUP(A2133,'Reuters data'!$Y$4:$Z$1048576,2,TRUE)</f>
        <v>18.05</v>
      </c>
    </row>
    <row r="2134" spans="1:8" x14ac:dyDescent="0.3">
      <c r="A2134" s="1">
        <f>+'Reuters data'!B2135</f>
        <v>42676</v>
      </c>
      <c r="B2134" s="3">
        <f t="shared" si="33"/>
        <v>11</v>
      </c>
      <c r="C2134">
        <f>+'Reuters data'!C2135</f>
        <v>90.39</v>
      </c>
      <c r="D2134">
        <f>+VLOOKUP(A2134,'Reuters data'!$E$3:$F$1048576,2,TRUE)/VLOOKUP(Train_Data!A2134,'Reuters data'!$M$3:$N$1048576,2)</f>
        <v>42.239048134126556</v>
      </c>
      <c r="E2134">
        <f>+VLOOKUP(A2134,'Reuters data'!$E$3:$G$1048576,3,TRUE)</f>
        <v>48.384954128440377</v>
      </c>
      <c r="F2134" s="2">
        <f>+VLOOKUP(A2134,'Reuters data'!$Q$4:$R$1048576,2,TRUE)</f>
        <v>84.6</v>
      </c>
      <c r="G2134">
        <f>+VLOOKUP(A2134,'Reuters data'!$U$4:$V$1048576,2,TRUE)</f>
        <v>6.24</v>
      </c>
      <c r="H2134">
        <f>+VLOOKUP(A2134,'Reuters data'!$Y$4:$Z$1048576,2,TRUE)</f>
        <v>19.149999999999999</v>
      </c>
    </row>
    <row r="2135" spans="1:8" x14ac:dyDescent="0.3">
      <c r="A2135" s="1">
        <f>+'Reuters data'!B2136</f>
        <v>42677</v>
      </c>
      <c r="B2135" s="3">
        <f t="shared" si="33"/>
        <v>11</v>
      </c>
      <c r="C2135">
        <f>+'Reuters data'!C2136</f>
        <v>90.1</v>
      </c>
      <c r="D2135">
        <f>+VLOOKUP(A2135,'Reuters data'!$E$3:$F$1048576,2,TRUE)/VLOOKUP(Train_Data!A2135,'Reuters data'!$M$3:$N$1048576,2)</f>
        <v>41.745474196163201</v>
      </c>
      <c r="E2135">
        <f>+VLOOKUP(A2135,'Reuters data'!$E$3:$G$1048576,3,TRUE)</f>
        <v>48.354770642201842</v>
      </c>
      <c r="F2135" s="2">
        <f>+VLOOKUP(A2135,'Reuters data'!$Q$4:$R$1048576,2,TRUE)</f>
        <v>85.5</v>
      </c>
      <c r="G2135">
        <f>+VLOOKUP(A2135,'Reuters data'!$U$4:$V$1048576,2,TRUE)</f>
        <v>6.5</v>
      </c>
      <c r="H2135">
        <f>+VLOOKUP(A2135,'Reuters data'!$Y$4:$Z$1048576,2,TRUE)</f>
        <v>18.8</v>
      </c>
    </row>
    <row r="2136" spans="1:8" x14ac:dyDescent="0.3">
      <c r="A2136" s="1">
        <f>+'Reuters data'!B2137</f>
        <v>42678</v>
      </c>
      <c r="B2136" s="3">
        <f t="shared" si="33"/>
        <v>11</v>
      </c>
      <c r="C2136">
        <f>+'Reuters data'!C2137</f>
        <v>89.83</v>
      </c>
      <c r="D2136">
        <f>+VLOOKUP(A2136,'Reuters data'!$E$3:$F$1048576,2,TRUE)/VLOOKUP(Train_Data!A2136,'Reuters data'!$M$3:$N$1048576,2)</f>
        <v>40.933991917377639</v>
      </c>
      <c r="E2136">
        <f>+VLOOKUP(A2136,'Reuters data'!$E$3:$G$1048576,3,TRUE)</f>
        <v>48.309174311926611</v>
      </c>
      <c r="F2136" s="2">
        <f>+VLOOKUP(A2136,'Reuters data'!$Q$4:$R$1048576,2,TRUE)</f>
        <v>86.2</v>
      </c>
      <c r="G2136">
        <f>+VLOOKUP(A2136,'Reuters data'!$U$4:$V$1048576,2,TRUE)</f>
        <v>6.41</v>
      </c>
      <c r="H2136">
        <f>+VLOOKUP(A2136,'Reuters data'!$Y$4:$Z$1048576,2,TRUE)</f>
        <v>18.25</v>
      </c>
    </row>
    <row r="2137" spans="1:8" x14ac:dyDescent="0.3">
      <c r="A2137" s="1">
        <f>+'Reuters data'!B2138</f>
        <v>42679</v>
      </c>
      <c r="B2137" s="3">
        <f t="shared" si="33"/>
        <v>11</v>
      </c>
      <c r="C2137">
        <f>+'Reuters data'!C2138</f>
        <v>89.67</v>
      </c>
      <c r="D2137">
        <f>+VLOOKUP(A2137,'Reuters data'!$E$3:$F$1048576,2,TRUE)/VLOOKUP(Train_Data!A2137,'Reuters data'!$M$3:$N$1048576,2)</f>
        <v>40.933991917377639</v>
      </c>
      <c r="E2137">
        <f>+VLOOKUP(A2137,'Reuters data'!$E$3:$G$1048576,3,TRUE)</f>
        <v>48.309174311926611</v>
      </c>
      <c r="F2137" s="2">
        <f>+VLOOKUP(A2137,'Reuters data'!$Q$4:$R$1048576,2,TRUE)</f>
        <v>86.2</v>
      </c>
      <c r="G2137">
        <f>+VLOOKUP(A2137,'Reuters data'!$U$4:$V$1048576,2,TRUE)</f>
        <v>6.41</v>
      </c>
      <c r="H2137">
        <f>+VLOOKUP(A2137,'Reuters data'!$Y$4:$Z$1048576,2,TRUE)</f>
        <v>18.25</v>
      </c>
    </row>
    <row r="2138" spans="1:8" x14ac:dyDescent="0.3">
      <c r="A2138" s="1">
        <f>+'Reuters data'!B2139</f>
        <v>42680</v>
      </c>
      <c r="B2138" s="3">
        <f t="shared" si="33"/>
        <v>11</v>
      </c>
      <c r="C2138">
        <f>+'Reuters data'!C2139</f>
        <v>89.5</v>
      </c>
      <c r="D2138">
        <f>+VLOOKUP(A2138,'Reuters data'!$E$3:$F$1048576,2,TRUE)/VLOOKUP(Train_Data!A2138,'Reuters data'!$M$3:$N$1048576,2)</f>
        <v>40.933991917377639</v>
      </c>
      <c r="E2138">
        <f>+VLOOKUP(A2138,'Reuters data'!$E$3:$G$1048576,3,TRUE)</f>
        <v>48.309174311926611</v>
      </c>
      <c r="F2138" s="2">
        <f>+VLOOKUP(A2138,'Reuters data'!$Q$4:$R$1048576,2,TRUE)</f>
        <v>86.2</v>
      </c>
      <c r="G2138">
        <f>+VLOOKUP(A2138,'Reuters data'!$U$4:$V$1048576,2,TRUE)</f>
        <v>6.41</v>
      </c>
      <c r="H2138">
        <f>+VLOOKUP(A2138,'Reuters data'!$Y$4:$Z$1048576,2,TRUE)</f>
        <v>18.25</v>
      </c>
    </row>
    <row r="2139" spans="1:8" x14ac:dyDescent="0.3">
      <c r="A2139" s="1">
        <f>+'Reuters data'!B2140</f>
        <v>42681</v>
      </c>
      <c r="B2139" s="3">
        <f t="shared" si="33"/>
        <v>11</v>
      </c>
      <c r="C2139">
        <f>+'Reuters data'!C2140</f>
        <v>89.09</v>
      </c>
      <c r="D2139">
        <f>+VLOOKUP(A2139,'Reuters data'!$E$3:$F$1048576,2,TRUE)/VLOOKUP(Train_Data!A2139,'Reuters data'!$M$3:$N$1048576,2)</f>
        <v>41.810110527269437</v>
      </c>
      <c r="E2139">
        <f>+VLOOKUP(A2139,'Reuters data'!$E$3:$G$1048576,3,TRUE)</f>
        <v>48.26064220183487</v>
      </c>
      <c r="F2139" s="2">
        <f>+VLOOKUP(A2139,'Reuters data'!$Q$4:$R$1048576,2,TRUE)</f>
        <v>89</v>
      </c>
      <c r="G2139">
        <f>+VLOOKUP(A2139,'Reuters data'!$U$4:$V$1048576,2,TRUE)</f>
        <v>6.23</v>
      </c>
      <c r="H2139">
        <f>+VLOOKUP(A2139,'Reuters data'!$Y$4:$Z$1048576,2,TRUE)</f>
        <v>17.88</v>
      </c>
    </row>
    <row r="2140" spans="1:8" x14ac:dyDescent="0.3">
      <c r="A2140" s="1">
        <f>+'Reuters data'!B2141</f>
        <v>42682</v>
      </c>
      <c r="B2140" s="3">
        <f t="shared" si="33"/>
        <v>11</v>
      </c>
      <c r="C2140">
        <f>+'Reuters data'!C2141</f>
        <v>88.65</v>
      </c>
      <c r="D2140">
        <f>+VLOOKUP(A2140,'Reuters data'!$E$3:$F$1048576,2,TRUE)/VLOOKUP(Train_Data!A2140,'Reuters data'!$M$3:$N$1048576,2)</f>
        <v>41.767214007076113</v>
      </c>
      <c r="E2140">
        <f>+VLOOKUP(A2140,'Reuters data'!$E$3:$G$1048576,3,TRUE)</f>
        <v>48.201284403669732</v>
      </c>
      <c r="F2140" s="2">
        <f>+VLOOKUP(A2140,'Reuters data'!$Q$4:$R$1048576,2,TRUE)</f>
        <v>87.54</v>
      </c>
      <c r="G2140">
        <f>+VLOOKUP(A2140,'Reuters data'!$U$4:$V$1048576,2,TRUE)</f>
        <v>6.15</v>
      </c>
      <c r="H2140">
        <f>+VLOOKUP(A2140,'Reuters data'!$Y$4:$Z$1048576,2,TRUE)</f>
        <v>17.850000000000001</v>
      </c>
    </row>
    <row r="2141" spans="1:8" x14ac:dyDescent="0.3">
      <c r="A2141" s="1">
        <f>+'Reuters data'!B2142</f>
        <v>42683</v>
      </c>
      <c r="B2141" s="3">
        <f t="shared" si="33"/>
        <v>11</v>
      </c>
      <c r="C2141">
        <f>+'Reuters data'!C2142</f>
        <v>88.14</v>
      </c>
      <c r="D2141">
        <f>+VLOOKUP(A2141,'Reuters data'!$E$3:$F$1048576,2,TRUE)/VLOOKUP(Train_Data!A2141,'Reuters data'!$M$3:$N$1048576,2)</f>
        <v>42.49702080850674</v>
      </c>
      <c r="E2141">
        <f>+VLOOKUP(A2141,'Reuters data'!$E$3:$G$1048576,3,TRUE)</f>
        <v>48.150000000000006</v>
      </c>
      <c r="F2141" s="2">
        <f>+VLOOKUP(A2141,'Reuters data'!$Q$4:$R$1048576,2,TRUE)</f>
        <v>90.5</v>
      </c>
      <c r="G2141">
        <f>+VLOOKUP(A2141,'Reuters data'!$U$4:$V$1048576,2,TRUE)</f>
        <v>6.13</v>
      </c>
      <c r="H2141">
        <f>+VLOOKUP(A2141,'Reuters data'!$Y$4:$Z$1048576,2,TRUE)</f>
        <v>18.02</v>
      </c>
    </row>
    <row r="2142" spans="1:8" x14ac:dyDescent="0.3">
      <c r="A2142" s="1">
        <f>+'Reuters data'!B2143</f>
        <v>42684</v>
      </c>
      <c r="B2142" s="3">
        <f t="shared" si="33"/>
        <v>11</v>
      </c>
      <c r="C2142">
        <f>+'Reuters data'!C2143</f>
        <v>87.66</v>
      </c>
      <c r="D2142">
        <f>+VLOOKUP(A2142,'Reuters data'!$E$3:$F$1048576,2,TRUE)/VLOOKUP(Train_Data!A2142,'Reuters data'!$M$3:$N$1048576,2)</f>
        <v>42.097529617044728</v>
      </c>
      <c r="E2142">
        <f>+VLOOKUP(A2142,'Reuters data'!$E$3:$G$1048576,3,TRUE)</f>
        <v>48.106880733944948</v>
      </c>
      <c r="F2142" s="2">
        <f>+VLOOKUP(A2142,'Reuters data'!$Q$4:$R$1048576,2,TRUE)</f>
        <v>90.5</v>
      </c>
      <c r="G2142">
        <f>+VLOOKUP(A2142,'Reuters data'!$U$4:$V$1048576,2,TRUE)</f>
        <v>5.92</v>
      </c>
      <c r="H2142">
        <f>+VLOOKUP(A2142,'Reuters data'!$Y$4:$Z$1048576,2,TRUE)</f>
        <v>18.100000000000001</v>
      </c>
    </row>
    <row r="2143" spans="1:8" x14ac:dyDescent="0.3">
      <c r="A2143" s="1">
        <f>+'Reuters data'!B2144</f>
        <v>42685</v>
      </c>
      <c r="B2143" s="3">
        <f t="shared" si="33"/>
        <v>11</v>
      </c>
      <c r="C2143">
        <f>+'Reuters data'!C2144</f>
        <v>87.29</v>
      </c>
      <c r="D2143">
        <f>+VLOOKUP(A2143,'Reuters data'!$E$3:$F$1048576,2,TRUE)/VLOOKUP(Train_Data!A2143,'Reuters data'!$M$3:$N$1048576,2)</f>
        <v>41.244239631336406</v>
      </c>
      <c r="E2143">
        <f>+VLOOKUP(A2143,'Reuters data'!$E$3:$G$1048576,3,TRUE)</f>
        <v>48.055504587155966</v>
      </c>
      <c r="F2143" s="2">
        <f>+VLOOKUP(A2143,'Reuters data'!$Q$4:$R$1048576,2,TRUE)</f>
        <v>87.5</v>
      </c>
      <c r="G2143">
        <f>+VLOOKUP(A2143,'Reuters data'!$U$4:$V$1048576,2,TRUE)</f>
        <v>5.67</v>
      </c>
      <c r="H2143">
        <f>+VLOOKUP(A2143,'Reuters data'!$Y$4:$Z$1048576,2,TRUE)</f>
        <v>18.18</v>
      </c>
    </row>
    <row r="2144" spans="1:8" x14ac:dyDescent="0.3">
      <c r="A2144" s="1">
        <f>+'Reuters data'!B2145</f>
        <v>42686</v>
      </c>
      <c r="B2144" s="3">
        <f t="shared" si="33"/>
        <v>11</v>
      </c>
      <c r="C2144">
        <f>+'Reuters data'!C2145</f>
        <v>86.92</v>
      </c>
      <c r="D2144">
        <f>+VLOOKUP(A2144,'Reuters data'!$E$3:$F$1048576,2,TRUE)/VLOOKUP(Train_Data!A2144,'Reuters data'!$M$3:$N$1048576,2)</f>
        <v>41.244239631336406</v>
      </c>
      <c r="E2144">
        <f>+VLOOKUP(A2144,'Reuters data'!$E$3:$G$1048576,3,TRUE)</f>
        <v>48.055504587155966</v>
      </c>
      <c r="F2144" s="2">
        <f>+VLOOKUP(A2144,'Reuters data'!$Q$4:$R$1048576,2,TRUE)</f>
        <v>87.5</v>
      </c>
      <c r="G2144">
        <f>+VLOOKUP(A2144,'Reuters data'!$U$4:$V$1048576,2,TRUE)</f>
        <v>5.67</v>
      </c>
      <c r="H2144">
        <f>+VLOOKUP(A2144,'Reuters data'!$Y$4:$Z$1048576,2,TRUE)</f>
        <v>18.18</v>
      </c>
    </row>
    <row r="2145" spans="1:8" x14ac:dyDescent="0.3">
      <c r="A2145" s="1">
        <f>+'Reuters data'!B2146</f>
        <v>42687</v>
      </c>
      <c r="B2145" s="3">
        <f t="shared" si="33"/>
        <v>11</v>
      </c>
      <c r="C2145">
        <f>+'Reuters data'!C2146</f>
        <v>86.58</v>
      </c>
      <c r="D2145">
        <f>+VLOOKUP(A2145,'Reuters data'!$E$3:$F$1048576,2,TRUE)/VLOOKUP(Train_Data!A2145,'Reuters data'!$M$3:$N$1048576,2)</f>
        <v>41.244239631336406</v>
      </c>
      <c r="E2145">
        <f>+VLOOKUP(A2145,'Reuters data'!$E$3:$G$1048576,3,TRUE)</f>
        <v>48.055504587155966</v>
      </c>
      <c r="F2145" s="2">
        <f>+VLOOKUP(A2145,'Reuters data'!$Q$4:$R$1048576,2,TRUE)</f>
        <v>87.5</v>
      </c>
      <c r="G2145">
        <f>+VLOOKUP(A2145,'Reuters data'!$U$4:$V$1048576,2,TRUE)</f>
        <v>5.67</v>
      </c>
      <c r="H2145">
        <f>+VLOOKUP(A2145,'Reuters data'!$Y$4:$Z$1048576,2,TRUE)</f>
        <v>18.18</v>
      </c>
    </row>
    <row r="2146" spans="1:8" x14ac:dyDescent="0.3">
      <c r="A2146" s="1">
        <f>+'Reuters data'!B2147</f>
        <v>42688</v>
      </c>
      <c r="B2146" s="3">
        <f t="shared" si="33"/>
        <v>11</v>
      </c>
      <c r="C2146">
        <f>+'Reuters data'!C2147</f>
        <v>86.14</v>
      </c>
      <c r="D2146">
        <f>+VLOOKUP(A2146,'Reuters data'!$E$3:$F$1048576,2,TRUE)/VLOOKUP(Train_Data!A2146,'Reuters data'!$M$3:$N$1048576,2)</f>
        <v>41.391839016210177</v>
      </c>
      <c r="E2146">
        <f>+VLOOKUP(A2146,'Reuters data'!$E$3:$G$1048576,3,TRUE)</f>
        <v>48.005963302752292</v>
      </c>
      <c r="F2146" s="2">
        <f>+VLOOKUP(A2146,'Reuters data'!$Q$4:$R$1048576,2,TRUE)</f>
        <v>89</v>
      </c>
      <c r="G2146">
        <f>+VLOOKUP(A2146,'Reuters data'!$U$4:$V$1048576,2,TRUE)</f>
        <v>5.41</v>
      </c>
      <c r="H2146">
        <f>+VLOOKUP(A2146,'Reuters data'!$Y$4:$Z$1048576,2,TRUE)</f>
        <v>17.600000000000001</v>
      </c>
    </row>
    <row r="2147" spans="1:8" x14ac:dyDescent="0.3">
      <c r="A2147" s="1">
        <f>+'Reuters data'!B2148</f>
        <v>42689</v>
      </c>
      <c r="B2147" s="3">
        <f t="shared" si="33"/>
        <v>11</v>
      </c>
      <c r="C2147">
        <f>+'Reuters data'!C2148</f>
        <v>85.69</v>
      </c>
      <c r="D2147">
        <f>+VLOOKUP(A2147,'Reuters data'!$E$3:$F$1048576,2,TRUE)/VLOOKUP(Train_Data!A2147,'Reuters data'!$M$3:$N$1048576,2)</f>
        <v>43.796641791044777</v>
      </c>
      <c r="E2147">
        <f>+VLOOKUP(A2147,'Reuters data'!$E$3:$G$1048576,3,TRUE)</f>
        <v>47.987431192660544</v>
      </c>
      <c r="F2147" s="2">
        <f>+VLOOKUP(A2147,'Reuters data'!$Q$4:$R$1048576,2,TRUE)</f>
        <v>86</v>
      </c>
      <c r="G2147">
        <f>+VLOOKUP(A2147,'Reuters data'!$U$4:$V$1048576,2,TRUE)</f>
        <v>5.74</v>
      </c>
      <c r="H2147">
        <f>+VLOOKUP(A2147,'Reuters data'!$Y$4:$Z$1048576,2,TRUE)</f>
        <v>17.920000000000002</v>
      </c>
    </row>
    <row r="2148" spans="1:8" x14ac:dyDescent="0.3">
      <c r="A2148" s="1">
        <f>+'Reuters data'!B2149</f>
        <v>42690</v>
      </c>
      <c r="B2148" s="3">
        <f t="shared" si="33"/>
        <v>11</v>
      </c>
      <c r="C2148">
        <f>+'Reuters data'!C2149</f>
        <v>85.38</v>
      </c>
      <c r="D2148">
        <f>+VLOOKUP(A2148,'Reuters data'!$E$3:$F$1048576,2,TRUE)/VLOOKUP(Train_Data!A2148,'Reuters data'!$M$3:$N$1048576,2)</f>
        <v>43.640617688348151</v>
      </c>
      <c r="E2148">
        <f>+VLOOKUP(A2148,'Reuters data'!$E$3:$G$1048576,3,TRUE)</f>
        <v>47.982293577981658</v>
      </c>
      <c r="F2148" s="2">
        <f>+VLOOKUP(A2148,'Reuters data'!$Q$4:$R$1048576,2,TRUE)</f>
        <v>84.5</v>
      </c>
      <c r="G2148">
        <f>+VLOOKUP(A2148,'Reuters data'!$U$4:$V$1048576,2,TRUE)</f>
        <v>5.55</v>
      </c>
      <c r="H2148">
        <f>+VLOOKUP(A2148,'Reuters data'!$Y$4:$Z$1048576,2,TRUE)</f>
        <v>17.45</v>
      </c>
    </row>
    <row r="2149" spans="1:8" x14ac:dyDescent="0.3">
      <c r="A2149" s="1">
        <f>+'Reuters data'!B2150</f>
        <v>42691</v>
      </c>
      <c r="B2149" s="3">
        <f t="shared" si="33"/>
        <v>11</v>
      </c>
      <c r="C2149">
        <f>+'Reuters data'!C2150</f>
        <v>85.05</v>
      </c>
      <c r="D2149">
        <f>+VLOOKUP(A2149,'Reuters data'!$E$3:$F$1048576,2,TRUE)/VLOOKUP(Train_Data!A2149,'Reuters data'!$M$3:$N$1048576,2)</f>
        <v>43.755294117647061</v>
      </c>
      <c r="E2149">
        <f>+VLOOKUP(A2149,'Reuters data'!$E$3:$G$1048576,3,TRUE)</f>
        <v>47.95770642201834</v>
      </c>
      <c r="F2149" s="2">
        <f>+VLOOKUP(A2149,'Reuters data'!$Q$4:$R$1048576,2,TRUE)</f>
        <v>80.5</v>
      </c>
      <c r="G2149">
        <f>+VLOOKUP(A2149,'Reuters data'!$U$4:$V$1048576,2,TRUE)</f>
        <v>5.9</v>
      </c>
      <c r="H2149">
        <f>+VLOOKUP(A2149,'Reuters data'!$Y$4:$Z$1048576,2,TRUE)</f>
        <v>17.78</v>
      </c>
    </row>
    <row r="2150" spans="1:8" x14ac:dyDescent="0.3">
      <c r="A2150" s="1">
        <f>+'Reuters data'!B2151</f>
        <v>42692</v>
      </c>
      <c r="B2150" s="3">
        <f t="shared" si="33"/>
        <v>11</v>
      </c>
      <c r="C2150">
        <f>+'Reuters data'!C2151</f>
        <v>84.74</v>
      </c>
      <c r="D2150">
        <f>+VLOOKUP(A2150,'Reuters data'!$E$3:$F$1048576,2,TRUE)/VLOOKUP(Train_Data!A2150,'Reuters data'!$M$3:$N$1048576,2)</f>
        <v>44.270193670288144</v>
      </c>
      <c r="E2150">
        <f>+VLOOKUP(A2150,'Reuters data'!$E$3:$G$1048576,3,TRUE)</f>
        <v>47.922935779816498</v>
      </c>
      <c r="F2150" s="2">
        <f>+VLOOKUP(A2150,'Reuters data'!$Q$4:$R$1048576,2,TRUE)</f>
        <v>79</v>
      </c>
      <c r="G2150">
        <f>+VLOOKUP(A2150,'Reuters data'!$U$4:$V$1048576,2,TRUE)</f>
        <v>5.58</v>
      </c>
      <c r="H2150">
        <f>+VLOOKUP(A2150,'Reuters data'!$Y$4:$Z$1048576,2,TRUE)</f>
        <v>17.98</v>
      </c>
    </row>
    <row r="2151" spans="1:8" x14ac:dyDescent="0.3">
      <c r="A2151" s="1">
        <f>+'Reuters data'!B2152</f>
        <v>42693</v>
      </c>
      <c r="B2151" s="3">
        <f t="shared" si="33"/>
        <v>11</v>
      </c>
      <c r="C2151">
        <f>+'Reuters data'!C2152</f>
        <v>84.52</v>
      </c>
      <c r="D2151">
        <f>+VLOOKUP(A2151,'Reuters data'!$E$3:$F$1048576,2,TRUE)/VLOOKUP(Train_Data!A2151,'Reuters data'!$M$3:$N$1048576,2)</f>
        <v>44.270193670288144</v>
      </c>
      <c r="E2151">
        <f>+VLOOKUP(A2151,'Reuters data'!$E$3:$G$1048576,3,TRUE)</f>
        <v>47.922935779816498</v>
      </c>
      <c r="F2151" s="2">
        <f>+VLOOKUP(A2151,'Reuters data'!$Q$4:$R$1048576,2,TRUE)</f>
        <v>79</v>
      </c>
      <c r="G2151">
        <f>+VLOOKUP(A2151,'Reuters data'!$U$4:$V$1048576,2,TRUE)</f>
        <v>5.58</v>
      </c>
      <c r="H2151">
        <f>+VLOOKUP(A2151,'Reuters data'!$Y$4:$Z$1048576,2,TRUE)</f>
        <v>17.98</v>
      </c>
    </row>
    <row r="2152" spans="1:8" x14ac:dyDescent="0.3">
      <c r="A2152" s="1">
        <f>+'Reuters data'!B2153</f>
        <v>42694</v>
      </c>
      <c r="B2152" s="3">
        <f t="shared" si="33"/>
        <v>11</v>
      </c>
      <c r="C2152">
        <f>+'Reuters data'!C2153</f>
        <v>84.35</v>
      </c>
      <c r="D2152">
        <f>+VLOOKUP(A2152,'Reuters data'!$E$3:$F$1048576,2,TRUE)/VLOOKUP(Train_Data!A2152,'Reuters data'!$M$3:$N$1048576,2)</f>
        <v>44.270193670288144</v>
      </c>
      <c r="E2152">
        <f>+VLOOKUP(A2152,'Reuters data'!$E$3:$G$1048576,3,TRUE)</f>
        <v>47.922935779816498</v>
      </c>
      <c r="F2152" s="2">
        <f>+VLOOKUP(A2152,'Reuters data'!$Q$4:$R$1048576,2,TRUE)</f>
        <v>79</v>
      </c>
      <c r="G2152">
        <f>+VLOOKUP(A2152,'Reuters data'!$U$4:$V$1048576,2,TRUE)</f>
        <v>5.58</v>
      </c>
      <c r="H2152">
        <f>+VLOOKUP(A2152,'Reuters data'!$Y$4:$Z$1048576,2,TRUE)</f>
        <v>17.98</v>
      </c>
    </row>
    <row r="2153" spans="1:8" x14ac:dyDescent="0.3">
      <c r="A2153" s="1">
        <f>+'Reuters data'!B2154</f>
        <v>42695</v>
      </c>
      <c r="B2153" s="3">
        <f t="shared" si="33"/>
        <v>11</v>
      </c>
      <c r="C2153">
        <f>+'Reuters data'!C2154</f>
        <v>84.13</v>
      </c>
      <c r="D2153">
        <f>+VLOOKUP(A2153,'Reuters data'!$E$3:$F$1048576,2,TRUE)/VLOOKUP(Train_Data!A2153,'Reuters data'!$M$3:$N$1048576,2)</f>
        <v>46.01486778959255</v>
      </c>
      <c r="E2153">
        <f>+VLOOKUP(A2153,'Reuters data'!$E$3:$G$1048576,3,TRUE)</f>
        <v>47.907155963302735</v>
      </c>
      <c r="F2153" s="2">
        <f>+VLOOKUP(A2153,'Reuters data'!$Q$4:$R$1048576,2,TRUE)</f>
        <v>78.7</v>
      </c>
      <c r="G2153">
        <f>+VLOOKUP(A2153,'Reuters data'!$U$4:$V$1048576,2,TRUE)</f>
        <v>5.48</v>
      </c>
      <c r="H2153">
        <f>+VLOOKUP(A2153,'Reuters data'!$Y$4:$Z$1048576,2,TRUE)</f>
        <v>17.3</v>
      </c>
    </row>
    <row r="2154" spans="1:8" x14ac:dyDescent="0.3">
      <c r="A2154" s="1">
        <f>+'Reuters data'!B2155</f>
        <v>42696</v>
      </c>
      <c r="B2154" s="3">
        <f t="shared" si="33"/>
        <v>11</v>
      </c>
      <c r="C2154">
        <f>+'Reuters data'!C2155</f>
        <v>83.9</v>
      </c>
      <c r="D2154">
        <f>+VLOOKUP(A2154,'Reuters data'!$E$3:$F$1048576,2,TRUE)/VLOOKUP(Train_Data!A2154,'Reuters data'!$M$3:$N$1048576,2)</f>
        <v>46.234939759036145</v>
      </c>
      <c r="E2154">
        <f>+VLOOKUP(A2154,'Reuters data'!$E$3:$G$1048576,3,TRUE)</f>
        <v>47.900183486238511</v>
      </c>
      <c r="F2154" s="2">
        <f>+VLOOKUP(A2154,'Reuters data'!$Q$4:$R$1048576,2,TRUE)</f>
        <v>80.2</v>
      </c>
      <c r="G2154">
        <f>+VLOOKUP(A2154,'Reuters data'!$U$4:$V$1048576,2,TRUE)</f>
        <v>5.51</v>
      </c>
      <c r="H2154">
        <f>+VLOOKUP(A2154,'Reuters data'!$Y$4:$Z$1048576,2,TRUE)</f>
        <v>17.649999999999999</v>
      </c>
    </row>
    <row r="2155" spans="1:8" x14ac:dyDescent="0.3">
      <c r="A2155" s="1">
        <f>+'Reuters data'!B2156</f>
        <v>42697</v>
      </c>
      <c r="B2155" s="3">
        <f t="shared" si="33"/>
        <v>11</v>
      </c>
      <c r="C2155">
        <f>+'Reuters data'!C2156</f>
        <v>83.61</v>
      </c>
      <c r="D2155">
        <f>+VLOOKUP(A2155,'Reuters data'!$E$3:$F$1048576,2,TRUE)/VLOOKUP(Train_Data!A2155,'Reuters data'!$M$3:$N$1048576,2)</f>
        <v>46.371731716559303</v>
      </c>
      <c r="E2155">
        <f>+VLOOKUP(A2155,'Reuters data'!$E$3:$G$1048576,3,TRUE)</f>
        <v>47.882201834862364</v>
      </c>
      <c r="F2155" s="2">
        <f>+VLOOKUP(A2155,'Reuters data'!$Q$4:$R$1048576,2,TRUE)</f>
        <v>81.08</v>
      </c>
      <c r="G2155">
        <f>+VLOOKUP(A2155,'Reuters data'!$U$4:$V$1048576,2,TRUE)</f>
        <v>5.39</v>
      </c>
      <c r="H2155">
        <f>+VLOOKUP(A2155,'Reuters data'!$Y$4:$Z$1048576,2,TRUE)</f>
        <v>17.73</v>
      </c>
    </row>
    <row r="2156" spans="1:8" x14ac:dyDescent="0.3">
      <c r="A2156" s="1">
        <f>+'Reuters data'!B2157</f>
        <v>42698</v>
      </c>
      <c r="B2156" s="3">
        <f t="shared" si="33"/>
        <v>11</v>
      </c>
      <c r="C2156">
        <f>+'Reuters data'!C2157</f>
        <v>83.3</v>
      </c>
      <c r="D2156">
        <f>+VLOOKUP(A2156,'Reuters data'!$E$3:$F$1048576,2,TRUE)/VLOOKUP(Train_Data!A2156,'Reuters data'!$M$3:$N$1048576,2)</f>
        <v>46.436694465504175</v>
      </c>
      <c r="E2156">
        <f>+VLOOKUP(A2156,'Reuters data'!$E$3:$G$1048576,3,TRUE)</f>
        <v>47.887614678899062</v>
      </c>
      <c r="F2156" s="2">
        <f>+VLOOKUP(A2156,'Reuters data'!$Q$4:$R$1048576,2,TRUE)</f>
        <v>82</v>
      </c>
      <c r="G2156">
        <f>+VLOOKUP(A2156,'Reuters data'!$U$4:$V$1048576,2,TRUE)</f>
        <v>5.34</v>
      </c>
      <c r="H2156">
        <f>+VLOOKUP(A2156,'Reuters data'!$Y$4:$Z$1048576,2,TRUE)</f>
        <v>17.88</v>
      </c>
    </row>
    <row r="2157" spans="1:8" x14ac:dyDescent="0.3">
      <c r="A2157" s="1">
        <f>+'Reuters data'!B2158</f>
        <v>42699</v>
      </c>
      <c r="B2157" s="3">
        <f t="shared" si="33"/>
        <v>11</v>
      </c>
      <c r="C2157">
        <f>+'Reuters data'!C2158</f>
        <v>82.91</v>
      </c>
      <c r="D2157">
        <f>+VLOOKUP(A2157,'Reuters data'!$E$3:$F$1048576,2,TRUE)/VLOOKUP(Train_Data!A2157,'Reuters data'!$M$3:$N$1048576,2)</f>
        <v>44.633408919123205</v>
      </c>
      <c r="E2157">
        <f>+VLOOKUP(A2157,'Reuters data'!$E$3:$G$1048576,3,TRUE)</f>
        <v>47.88834862385319</v>
      </c>
      <c r="F2157" s="2">
        <f>+VLOOKUP(A2157,'Reuters data'!$Q$4:$R$1048576,2,TRUE)</f>
        <v>82.18</v>
      </c>
      <c r="G2157">
        <f>+VLOOKUP(A2157,'Reuters data'!$U$4:$V$1048576,2,TRUE)</f>
        <v>5</v>
      </c>
      <c r="H2157">
        <f>+VLOOKUP(A2157,'Reuters data'!$Y$4:$Z$1048576,2,TRUE)</f>
        <v>17.78</v>
      </c>
    </row>
    <row r="2158" spans="1:8" x14ac:dyDescent="0.3">
      <c r="A2158" s="1">
        <f>+'Reuters data'!B2159</f>
        <v>42700</v>
      </c>
      <c r="B2158" s="3">
        <f t="shared" si="33"/>
        <v>11</v>
      </c>
      <c r="C2158">
        <f>+'Reuters data'!C2159</f>
        <v>82.62</v>
      </c>
      <c r="D2158">
        <f>+VLOOKUP(A2158,'Reuters data'!$E$3:$F$1048576,2,TRUE)/VLOOKUP(Train_Data!A2158,'Reuters data'!$M$3:$N$1048576,2)</f>
        <v>44.633408919123205</v>
      </c>
      <c r="E2158">
        <f>+VLOOKUP(A2158,'Reuters data'!$E$3:$G$1048576,3,TRUE)</f>
        <v>47.88834862385319</v>
      </c>
      <c r="F2158" s="2">
        <f>+VLOOKUP(A2158,'Reuters data'!$Q$4:$R$1048576,2,TRUE)</f>
        <v>82.18</v>
      </c>
      <c r="G2158">
        <f>+VLOOKUP(A2158,'Reuters data'!$U$4:$V$1048576,2,TRUE)</f>
        <v>5</v>
      </c>
      <c r="H2158">
        <f>+VLOOKUP(A2158,'Reuters data'!$Y$4:$Z$1048576,2,TRUE)</f>
        <v>17.78</v>
      </c>
    </row>
    <row r="2159" spans="1:8" x14ac:dyDescent="0.3">
      <c r="A2159" s="1">
        <f>+'Reuters data'!B2160</f>
        <v>42701</v>
      </c>
      <c r="B2159" s="3">
        <f t="shared" si="33"/>
        <v>11</v>
      </c>
      <c r="C2159">
        <f>+'Reuters data'!C2160</f>
        <v>82.34</v>
      </c>
      <c r="D2159">
        <f>+VLOOKUP(A2159,'Reuters data'!$E$3:$F$1048576,2,TRUE)/VLOOKUP(Train_Data!A2159,'Reuters data'!$M$3:$N$1048576,2)</f>
        <v>44.633408919123205</v>
      </c>
      <c r="E2159">
        <f>+VLOOKUP(A2159,'Reuters data'!$E$3:$G$1048576,3,TRUE)</f>
        <v>47.88834862385319</v>
      </c>
      <c r="F2159" s="2">
        <f>+VLOOKUP(A2159,'Reuters data'!$Q$4:$R$1048576,2,TRUE)</f>
        <v>82.18</v>
      </c>
      <c r="G2159">
        <f>+VLOOKUP(A2159,'Reuters data'!$U$4:$V$1048576,2,TRUE)</f>
        <v>5</v>
      </c>
      <c r="H2159">
        <f>+VLOOKUP(A2159,'Reuters data'!$Y$4:$Z$1048576,2,TRUE)</f>
        <v>17.78</v>
      </c>
    </row>
    <row r="2160" spans="1:8" x14ac:dyDescent="0.3">
      <c r="A2160" s="1">
        <f>+'Reuters data'!B2161</f>
        <v>42702</v>
      </c>
      <c r="B2160" s="3">
        <f t="shared" si="33"/>
        <v>11</v>
      </c>
      <c r="C2160">
        <f>+'Reuters data'!C2161</f>
        <v>81.8</v>
      </c>
      <c r="D2160">
        <f>+VLOOKUP(A2160,'Reuters data'!$E$3:$F$1048576,2,TRUE)/VLOOKUP(Train_Data!A2160,'Reuters data'!$M$3:$N$1048576,2)</f>
        <v>45.453688872137953</v>
      </c>
      <c r="E2160">
        <f>+VLOOKUP(A2160,'Reuters data'!$E$3:$G$1048576,3,TRUE)</f>
        <v>47.885229357798146</v>
      </c>
      <c r="F2160" s="2">
        <f>+VLOOKUP(A2160,'Reuters data'!$Q$4:$R$1048576,2,TRUE)</f>
        <v>84.08</v>
      </c>
      <c r="G2160">
        <f>+VLOOKUP(A2160,'Reuters data'!$U$4:$V$1048576,2,TRUE)</f>
        <v>4.74</v>
      </c>
      <c r="H2160">
        <f>+VLOOKUP(A2160,'Reuters data'!$Y$4:$Z$1048576,2,TRUE)</f>
        <v>18.399999999999999</v>
      </c>
    </row>
    <row r="2161" spans="1:8" x14ac:dyDescent="0.3">
      <c r="A2161" s="1">
        <f>+'Reuters data'!B2162</f>
        <v>42703</v>
      </c>
      <c r="B2161" s="3">
        <f t="shared" si="33"/>
        <v>11</v>
      </c>
      <c r="C2161">
        <f>+'Reuters data'!C2162</f>
        <v>81.099999999999994</v>
      </c>
      <c r="D2161">
        <f>+VLOOKUP(A2161,'Reuters data'!$E$3:$F$1048576,2,TRUE)/VLOOKUP(Train_Data!A2161,'Reuters data'!$M$3:$N$1048576,2)</f>
        <v>43.561566638489715</v>
      </c>
      <c r="E2161">
        <f>+VLOOKUP(A2161,'Reuters data'!$E$3:$G$1048576,3,TRUE)</f>
        <v>47.846422018348612</v>
      </c>
      <c r="F2161" s="2">
        <f>+VLOOKUP(A2161,'Reuters data'!$Q$4:$R$1048576,2,TRUE)</f>
        <v>85.65</v>
      </c>
      <c r="G2161">
        <f>+VLOOKUP(A2161,'Reuters data'!$U$4:$V$1048576,2,TRUE)</f>
        <v>4.5599999999999996</v>
      </c>
      <c r="H2161">
        <f>+VLOOKUP(A2161,'Reuters data'!$Y$4:$Z$1048576,2,TRUE)</f>
        <v>18.399999999999999</v>
      </c>
    </row>
    <row r="2162" spans="1:8" x14ac:dyDescent="0.3">
      <c r="A2162" s="1">
        <f>+'Reuters data'!B2163</f>
        <v>42704</v>
      </c>
      <c r="B2162" s="3">
        <f t="shared" si="33"/>
        <v>11</v>
      </c>
      <c r="C2162">
        <f>+'Reuters data'!C2163</f>
        <v>80.37</v>
      </c>
      <c r="D2162">
        <f>+VLOOKUP(A2162,'Reuters data'!$E$3:$F$1048576,2,TRUE)/VLOOKUP(Train_Data!A2162,'Reuters data'!$M$3:$N$1048576,2)</f>
        <v>47.680680207841284</v>
      </c>
      <c r="E2162">
        <f>+VLOOKUP(A2162,'Reuters data'!$E$3:$G$1048576,3,TRUE)</f>
        <v>47.853669724770626</v>
      </c>
      <c r="F2162" s="2">
        <f>+VLOOKUP(A2162,'Reuters data'!$Q$4:$R$1048576,2,TRUE)</f>
        <v>86.25</v>
      </c>
      <c r="G2162">
        <f>+VLOOKUP(A2162,'Reuters data'!$U$4:$V$1048576,2,TRUE)</f>
        <v>4.58</v>
      </c>
      <c r="H2162">
        <f>+VLOOKUP(A2162,'Reuters data'!$Y$4:$Z$1048576,2,TRUE)</f>
        <v>18.2</v>
      </c>
    </row>
    <row r="2163" spans="1:8" x14ac:dyDescent="0.3">
      <c r="A2163" s="1">
        <f>+'Reuters data'!B2164</f>
        <v>42705</v>
      </c>
      <c r="B2163" s="3">
        <f t="shared" si="33"/>
        <v>12</v>
      </c>
      <c r="C2163">
        <f>+'Reuters data'!C2164</f>
        <v>79.760000000000005</v>
      </c>
      <c r="D2163">
        <f>+VLOOKUP(A2163,'Reuters data'!$E$3:$F$1048576,2,TRUE)/VLOOKUP(Train_Data!A2163,'Reuters data'!$M$3:$N$1048576,2)</f>
        <v>50.600375234521572</v>
      </c>
      <c r="E2163">
        <f>+VLOOKUP(A2163,'Reuters data'!$E$3:$G$1048576,3,TRUE)</f>
        <v>47.886605504587131</v>
      </c>
      <c r="F2163" s="2">
        <f>+VLOOKUP(A2163,'Reuters data'!$Q$4:$R$1048576,2,TRUE)</f>
        <v>78.27</v>
      </c>
      <c r="G2163">
        <f>+VLOOKUP(A2163,'Reuters data'!$U$4:$V$1048576,2,TRUE)</f>
        <v>4.46</v>
      </c>
      <c r="H2163">
        <f>+VLOOKUP(A2163,'Reuters data'!$Y$4:$Z$1048576,2,TRUE)</f>
        <v>18.079999999999998</v>
      </c>
    </row>
    <row r="2164" spans="1:8" x14ac:dyDescent="0.3">
      <c r="A2164" s="1">
        <f>+'Reuters data'!B2165</f>
        <v>42706</v>
      </c>
      <c r="B2164" s="3">
        <f t="shared" si="33"/>
        <v>12</v>
      </c>
      <c r="C2164">
        <f>+'Reuters data'!C2165</f>
        <v>79.180000000000007</v>
      </c>
      <c r="D2164">
        <f>+VLOOKUP(A2164,'Reuters data'!$E$3:$F$1048576,2,TRUE)/VLOOKUP(Train_Data!A2164,'Reuters data'!$M$3:$N$1048576,2)</f>
        <v>51.040299906279294</v>
      </c>
      <c r="E2164">
        <f>+VLOOKUP(A2164,'Reuters data'!$E$3:$G$1048576,3,TRUE)</f>
        <v>47.926605504587137</v>
      </c>
      <c r="F2164" s="2">
        <f>+VLOOKUP(A2164,'Reuters data'!$Q$4:$R$1048576,2,TRUE)</f>
        <v>78.260000000000005</v>
      </c>
      <c r="G2164">
        <f>+VLOOKUP(A2164,'Reuters data'!$U$4:$V$1048576,2,TRUE)</f>
        <v>4.3</v>
      </c>
      <c r="H2164">
        <f>+VLOOKUP(A2164,'Reuters data'!$Y$4:$Z$1048576,2,TRUE)</f>
        <v>17.600000000000001</v>
      </c>
    </row>
    <row r="2165" spans="1:8" x14ac:dyDescent="0.3">
      <c r="A2165" s="1">
        <f>+'Reuters data'!B2166</f>
        <v>42707</v>
      </c>
      <c r="B2165" s="3">
        <f t="shared" si="33"/>
        <v>12</v>
      </c>
      <c r="C2165">
        <f>+'Reuters data'!C2166</f>
        <v>78.680000000000007</v>
      </c>
      <c r="D2165">
        <f>+VLOOKUP(A2165,'Reuters data'!$E$3:$F$1048576,2,TRUE)/VLOOKUP(Train_Data!A2165,'Reuters data'!$M$3:$N$1048576,2)</f>
        <v>51.040299906279294</v>
      </c>
      <c r="E2165">
        <f>+VLOOKUP(A2165,'Reuters data'!$E$3:$G$1048576,3,TRUE)</f>
        <v>47.926605504587137</v>
      </c>
      <c r="F2165" s="2">
        <f>+VLOOKUP(A2165,'Reuters data'!$Q$4:$R$1048576,2,TRUE)</f>
        <v>78.260000000000005</v>
      </c>
      <c r="G2165">
        <f>+VLOOKUP(A2165,'Reuters data'!$U$4:$V$1048576,2,TRUE)</f>
        <v>4.3</v>
      </c>
      <c r="H2165">
        <f>+VLOOKUP(A2165,'Reuters data'!$Y$4:$Z$1048576,2,TRUE)</f>
        <v>17.600000000000001</v>
      </c>
    </row>
    <row r="2166" spans="1:8" x14ac:dyDescent="0.3">
      <c r="A2166" s="1">
        <f>+'Reuters data'!B2167</f>
        <v>42708</v>
      </c>
      <c r="B2166" s="3">
        <f t="shared" si="33"/>
        <v>12</v>
      </c>
      <c r="C2166">
        <f>+'Reuters data'!C2167</f>
        <v>78.14</v>
      </c>
      <c r="D2166">
        <f>+VLOOKUP(A2166,'Reuters data'!$E$3:$F$1048576,2,TRUE)/VLOOKUP(Train_Data!A2166,'Reuters data'!$M$3:$N$1048576,2)</f>
        <v>51.040299906279294</v>
      </c>
      <c r="E2166">
        <f>+VLOOKUP(A2166,'Reuters data'!$E$3:$G$1048576,3,TRUE)</f>
        <v>47.926605504587137</v>
      </c>
      <c r="F2166" s="2">
        <f>+VLOOKUP(A2166,'Reuters data'!$Q$4:$R$1048576,2,TRUE)</f>
        <v>78.260000000000005</v>
      </c>
      <c r="G2166">
        <f>+VLOOKUP(A2166,'Reuters data'!$U$4:$V$1048576,2,TRUE)</f>
        <v>4.3</v>
      </c>
      <c r="H2166">
        <f>+VLOOKUP(A2166,'Reuters data'!$Y$4:$Z$1048576,2,TRUE)</f>
        <v>17.600000000000001</v>
      </c>
    </row>
    <row r="2167" spans="1:8" x14ac:dyDescent="0.3">
      <c r="A2167" s="1">
        <f>+'Reuters data'!B2168</f>
        <v>42709</v>
      </c>
      <c r="B2167" s="3">
        <f t="shared" si="33"/>
        <v>12</v>
      </c>
      <c r="C2167">
        <f>+'Reuters data'!C2168</f>
        <v>77.42</v>
      </c>
      <c r="D2167">
        <f>+VLOOKUP(A2167,'Reuters data'!$E$3:$F$1048576,2,TRUE)/VLOOKUP(Train_Data!A2167,'Reuters data'!$M$3:$N$1048576,2)</f>
        <v>51.049990708046828</v>
      </c>
      <c r="E2167">
        <f>+VLOOKUP(A2167,'Reuters data'!$E$3:$G$1048576,3,TRUE)</f>
        <v>47.990642201834845</v>
      </c>
      <c r="F2167" s="2">
        <f>+VLOOKUP(A2167,'Reuters data'!$Q$4:$R$1048576,2,TRUE)</f>
        <v>75.13</v>
      </c>
      <c r="G2167">
        <f>+VLOOKUP(A2167,'Reuters data'!$U$4:$V$1048576,2,TRUE)</f>
        <v>4.37</v>
      </c>
      <c r="H2167">
        <f>+VLOOKUP(A2167,'Reuters data'!$Y$4:$Z$1048576,2,TRUE)</f>
        <v>16.920000000000002</v>
      </c>
    </row>
    <row r="2168" spans="1:8" x14ac:dyDescent="0.3">
      <c r="A2168" s="1">
        <f>+'Reuters data'!B2169</f>
        <v>42710</v>
      </c>
      <c r="B2168" s="3">
        <f t="shared" si="33"/>
        <v>12</v>
      </c>
      <c r="C2168">
        <f>+'Reuters data'!C2169</f>
        <v>76.680000000000007</v>
      </c>
      <c r="D2168">
        <f>+VLOOKUP(A2168,'Reuters data'!$E$3:$F$1048576,2,TRUE)/VLOOKUP(Train_Data!A2168,'Reuters data'!$M$3:$N$1048576,2)</f>
        <v>50.321918447326674</v>
      </c>
      <c r="E2168">
        <f>+VLOOKUP(A2168,'Reuters data'!$E$3:$G$1048576,3,TRUE)</f>
        <v>48.037706422018331</v>
      </c>
      <c r="F2168" s="2">
        <f>+VLOOKUP(A2168,'Reuters data'!$Q$4:$R$1048576,2,TRUE)</f>
        <v>72</v>
      </c>
      <c r="G2168">
        <f>+VLOOKUP(A2168,'Reuters data'!$U$4:$V$1048576,2,TRUE)</f>
        <v>4.5</v>
      </c>
      <c r="H2168">
        <f>+VLOOKUP(A2168,'Reuters data'!$Y$4:$Z$1048576,2,TRUE)</f>
        <v>16.48</v>
      </c>
    </row>
    <row r="2169" spans="1:8" x14ac:dyDescent="0.3">
      <c r="A2169" s="1">
        <f>+'Reuters data'!B2170</f>
        <v>42711</v>
      </c>
      <c r="B2169" s="3">
        <f t="shared" si="33"/>
        <v>12</v>
      </c>
      <c r="C2169">
        <f>+'Reuters data'!C2170</f>
        <v>76.040000000000006</v>
      </c>
      <c r="D2169">
        <f>+VLOOKUP(A2169,'Reuters data'!$E$3:$F$1048576,2,TRUE)/VLOOKUP(Train_Data!A2169,'Reuters data'!$M$3:$N$1048576,2)</f>
        <v>49.297739745139992</v>
      </c>
      <c r="E2169">
        <f>+VLOOKUP(A2169,'Reuters data'!$E$3:$G$1048576,3,TRUE)</f>
        <v>48.098256880733921</v>
      </c>
      <c r="F2169" s="2">
        <f>+VLOOKUP(A2169,'Reuters data'!$Q$4:$R$1048576,2,TRUE)</f>
        <v>69.25</v>
      </c>
      <c r="G2169">
        <f>+VLOOKUP(A2169,'Reuters data'!$U$4:$V$1048576,2,TRUE)</f>
        <v>4.3</v>
      </c>
      <c r="H2169">
        <f>+VLOOKUP(A2169,'Reuters data'!$Y$4:$Z$1048576,2,TRUE)</f>
        <v>16.43</v>
      </c>
    </row>
    <row r="2170" spans="1:8" x14ac:dyDescent="0.3">
      <c r="A2170" s="1">
        <f>+'Reuters data'!B2171</f>
        <v>42712</v>
      </c>
      <c r="B2170" s="3">
        <f t="shared" si="33"/>
        <v>12</v>
      </c>
      <c r="C2170">
        <f>+'Reuters data'!C2171</f>
        <v>75.510000000000005</v>
      </c>
      <c r="D2170">
        <f>+VLOOKUP(A2170,'Reuters data'!$E$3:$F$1048576,2,TRUE)/VLOOKUP(Train_Data!A2170,'Reuters data'!$M$3:$N$1048576,2)</f>
        <v>50.767781441356568</v>
      </c>
      <c r="E2170">
        <f>+VLOOKUP(A2170,'Reuters data'!$E$3:$G$1048576,3,TRUE)</f>
        <v>48.163669724770621</v>
      </c>
      <c r="F2170" s="2">
        <f>+VLOOKUP(A2170,'Reuters data'!$Q$4:$R$1048576,2,TRUE)</f>
        <v>72.16</v>
      </c>
      <c r="G2170">
        <f>+VLOOKUP(A2170,'Reuters data'!$U$4:$V$1048576,2,TRUE)</f>
        <v>4.6100000000000003</v>
      </c>
      <c r="H2170">
        <f>+VLOOKUP(A2170,'Reuters data'!$Y$4:$Z$1048576,2,TRUE)</f>
        <v>16.600000000000001</v>
      </c>
    </row>
    <row r="2171" spans="1:8" x14ac:dyDescent="0.3">
      <c r="A2171" s="1">
        <f>+'Reuters data'!B2172</f>
        <v>42713</v>
      </c>
      <c r="B2171" s="3">
        <f t="shared" si="33"/>
        <v>12</v>
      </c>
      <c r="C2171">
        <f>+'Reuters data'!C2172</f>
        <v>75.05</v>
      </c>
      <c r="D2171">
        <f>+VLOOKUP(A2171,'Reuters data'!$E$3:$F$1048576,2,TRUE)/VLOOKUP(Train_Data!A2171,'Reuters data'!$M$3:$N$1048576,2)</f>
        <v>51.453736149256557</v>
      </c>
      <c r="E2171">
        <f>+VLOOKUP(A2171,'Reuters data'!$E$3:$G$1048576,3,TRUE)</f>
        <v>48.237798165137598</v>
      </c>
      <c r="F2171" s="2">
        <f>+VLOOKUP(A2171,'Reuters data'!$Q$4:$R$1048576,2,TRUE)</f>
        <v>75.5</v>
      </c>
      <c r="G2171">
        <f>+VLOOKUP(A2171,'Reuters data'!$U$4:$V$1048576,2,TRUE)</f>
        <v>4.46</v>
      </c>
      <c r="H2171">
        <f>+VLOOKUP(A2171,'Reuters data'!$Y$4:$Z$1048576,2,TRUE)</f>
        <v>16.600000000000001</v>
      </c>
    </row>
    <row r="2172" spans="1:8" x14ac:dyDescent="0.3">
      <c r="A2172" s="1">
        <f>+'Reuters data'!B2173</f>
        <v>42714</v>
      </c>
      <c r="B2172" s="3">
        <f t="shared" si="33"/>
        <v>12</v>
      </c>
      <c r="C2172">
        <f>+'Reuters data'!C2173</f>
        <v>74.7</v>
      </c>
      <c r="D2172">
        <f>+VLOOKUP(A2172,'Reuters data'!$E$3:$F$1048576,2,TRUE)/VLOOKUP(Train_Data!A2172,'Reuters data'!$M$3:$N$1048576,2)</f>
        <v>51.453736149256557</v>
      </c>
      <c r="E2172">
        <f>+VLOOKUP(A2172,'Reuters data'!$E$3:$G$1048576,3,TRUE)</f>
        <v>48.237798165137598</v>
      </c>
      <c r="F2172" s="2">
        <f>+VLOOKUP(A2172,'Reuters data'!$Q$4:$R$1048576,2,TRUE)</f>
        <v>75.5</v>
      </c>
      <c r="G2172">
        <f>+VLOOKUP(A2172,'Reuters data'!$U$4:$V$1048576,2,TRUE)</f>
        <v>4.46</v>
      </c>
      <c r="H2172">
        <f>+VLOOKUP(A2172,'Reuters data'!$Y$4:$Z$1048576,2,TRUE)</f>
        <v>16.600000000000001</v>
      </c>
    </row>
    <row r="2173" spans="1:8" x14ac:dyDescent="0.3">
      <c r="A2173" s="1">
        <f>+'Reuters data'!B2174</f>
        <v>42715</v>
      </c>
      <c r="B2173" s="3">
        <f t="shared" si="33"/>
        <v>12</v>
      </c>
      <c r="C2173">
        <f>+'Reuters data'!C2174</f>
        <v>74.37</v>
      </c>
      <c r="D2173">
        <f>+VLOOKUP(A2173,'Reuters data'!$E$3:$F$1048576,2,TRUE)/VLOOKUP(Train_Data!A2173,'Reuters data'!$M$3:$N$1048576,2)</f>
        <v>51.453736149256557</v>
      </c>
      <c r="E2173">
        <f>+VLOOKUP(A2173,'Reuters data'!$E$3:$G$1048576,3,TRUE)</f>
        <v>48.237798165137598</v>
      </c>
      <c r="F2173" s="2">
        <f>+VLOOKUP(A2173,'Reuters data'!$Q$4:$R$1048576,2,TRUE)</f>
        <v>75.5</v>
      </c>
      <c r="G2173">
        <f>+VLOOKUP(A2173,'Reuters data'!$U$4:$V$1048576,2,TRUE)</f>
        <v>4.46</v>
      </c>
      <c r="H2173">
        <f>+VLOOKUP(A2173,'Reuters data'!$Y$4:$Z$1048576,2,TRUE)</f>
        <v>16.600000000000001</v>
      </c>
    </row>
    <row r="2174" spans="1:8" x14ac:dyDescent="0.3">
      <c r="A2174" s="1">
        <f>+'Reuters data'!B2175</f>
        <v>42716</v>
      </c>
      <c r="B2174" s="3">
        <f t="shared" si="33"/>
        <v>12</v>
      </c>
      <c r="C2174">
        <f>+'Reuters data'!C2175</f>
        <v>73.81</v>
      </c>
      <c r="D2174">
        <f>+VLOOKUP(A2174,'Reuters data'!$E$3:$F$1048576,2,TRUE)/VLOOKUP(Train_Data!A2174,'Reuters data'!$M$3:$N$1048576,2)</f>
        <v>52.369757381982325</v>
      </c>
      <c r="E2174">
        <f>+VLOOKUP(A2174,'Reuters data'!$E$3:$G$1048576,3,TRUE)</f>
        <v>48.304036697247682</v>
      </c>
      <c r="F2174" s="2">
        <f>+VLOOKUP(A2174,'Reuters data'!$Q$4:$R$1048576,2,TRUE)</f>
        <v>77.510000000000005</v>
      </c>
      <c r="G2174">
        <f>+VLOOKUP(A2174,'Reuters data'!$U$4:$V$1048576,2,TRUE)</f>
        <v>4.87</v>
      </c>
      <c r="H2174">
        <f>+VLOOKUP(A2174,'Reuters data'!$Y$4:$Z$1048576,2,TRUE)</f>
        <v>17.2</v>
      </c>
    </row>
    <row r="2175" spans="1:8" x14ac:dyDescent="0.3">
      <c r="A2175" s="1">
        <f>+'Reuters data'!B2176</f>
        <v>42717</v>
      </c>
      <c r="B2175" s="3">
        <f t="shared" si="33"/>
        <v>12</v>
      </c>
      <c r="C2175">
        <f>+'Reuters data'!C2176</f>
        <v>73.239999999999995</v>
      </c>
      <c r="D2175">
        <f>+VLOOKUP(A2175,'Reuters data'!$E$3:$F$1048576,2,TRUE)/VLOOKUP(Train_Data!A2175,'Reuters data'!$M$3:$N$1048576,2)</f>
        <v>52.442352941176466</v>
      </c>
      <c r="E2175">
        <f>+VLOOKUP(A2175,'Reuters data'!$E$3:$G$1048576,3,TRUE)</f>
        <v>48.39082568807337</v>
      </c>
      <c r="F2175" s="2">
        <f>+VLOOKUP(A2175,'Reuters data'!$Q$4:$R$1048576,2,TRUE)</f>
        <v>78.75</v>
      </c>
      <c r="G2175">
        <f>+VLOOKUP(A2175,'Reuters data'!$U$4:$V$1048576,2,TRUE)</f>
        <v>4.79</v>
      </c>
      <c r="H2175">
        <f>+VLOOKUP(A2175,'Reuters data'!$Y$4:$Z$1048576,2,TRUE)</f>
        <v>17.3</v>
      </c>
    </row>
    <row r="2176" spans="1:8" x14ac:dyDescent="0.3">
      <c r="A2176" s="1">
        <f>+'Reuters data'!B2177</f>
        <v>42718</v>
      </c>
      <c r="B2176" s="3">
        <f t="shared" si="33"/>
        <v>12</v>
      </c>
      <c r="C2176">
        <f>+'Reuters data'!C2177</f>
        <v>72.650000000000006</v>
      </c>
      <c r="D2176">
        <f>+VLOOKUP(A2176,'Reuters data'!$E$3:$F$1048576,2,TRUE)/VLOOKUP(Train_Data!A2176,'Reuters data'!$M$3:$N$1048576,2)</f>
        <v>51.16279069767441</v>
      </c>
      <c r="E2176">
        <f>+VLOOKUP(A2176,'Reuters data'!$E$3:$G$1048576,3,TRUE)</f>
        <v>48.450733944954109</v>
      </c>
      <c r="F2176" s="2">
        <f>+VLOOKUP(A2176,'Reuters data'!$Q$4:$R$1048576,2,TRUE)</f>
        <v>80.25</v>
      </c>
      <c r="G2176">
        <f>+VLOOKUP(A2176,'Reuters data'!$U$4:$V$1048576,2,TRUE)</f>
        <v>5.01</v>
      </c>
      <c r="H2176">
        <f>+VLOOKUP(A2176,'Reuters data'!$Y$4:$Z$1048576,2,TRUE)</f>
        <v>17</v>
      </c>
    </row>
    <row r="2177" spans="1:8" x14ac:dyDescent="0.3">
      <c r="A2177" s="1">
        <f>+'Reuters data'!B2178</f>
        <v>42719</v>
      </c>
      <c r="B2177" s="3">
        <f t="shared" si="33"/>
        <v>12</v>
      </c>
      <c r="C2177">
        <f>+'Reuters data'!C2178</f>
        <v>72.040000000000006</v>
      </c>
      <c r="D2177">
        <f>+VLOOKUP(A2177,'Reuters data'!$E$3:$F$1048576,2,TRUE)/VLOOKUP(Train_Data!A2177,'Reuters data'!$M$3:$N$1048576,2)</f>
        <v>51.882443334613917</v>
      </c>
      <c r="E2177">
        <f>+VLOOKUP(A2177,'Reuters data'!$E$3:$G$1048576,3,TRUE)</f>
        <v>48.509541284403653</v>
      </c>
      <c r="F2177" s="2">
        <f>+VLOOKUP(A2177,'Reuters data'!$Q$4:$R$1048576,2,TRUE)</f>
        <v>80.95</v>
      </c>
      <c r="G2177">
        <f>+VLOOKUP(A2177,'Reuters data'!$U$4:$V$1048576,2,TRUE)</f>
        <v>4.84</v>
      </c>
      <c r="H2177">
        <f>+VLOOKUP(A2177,'Reuters data'!$Y$4:$Z$1048576,2,TRUE)</f>
        <v>17</v>
      </c>
    </row>
    <row r="2178" spans="1:8" x14ac:dyDescent="0.3">
      <c r="A2178" s="1">
        <f>+'Reuters data'!B2179</f>
        <v>42720</v>
      </c>
      <c r="B2178" s="3">
        <f t="shared" si="33"/>
        <v>12</v>
      </c>
      <c r="C2178">
        <f>+'Reuters data'!C2179</f>
        <v>71.41</v>
      </c>
      <c r="D2178">
        <f>+VLOOKUP(A2178,'Reuters data'!$E$3:$F$1048576,2,TRUE)/VLOOKUP(Train_Data!A2178,'Reuters data'!$M$3:$N$1048576,2)</f>
        <v>52.847707475830383</v>
      </c>
      <c r="E2178">
        <f>+VLOOKUP(A2178,'Reuters data'!$E$3:$G$1048576,3,TRUE)</f>
        <v>48.585229357798148</v>
      </c>
      <c r="F2178" s="2">
        <f>+VLOOKUP(A2178,'Reuters data'!$Q$4:$R$1048576,2,TRUE)</f>
        <v>82.25</v>
      </c>
      <c r="G2178">
        <f>+VLOOKUP(A2178,'Reuters data'!$U$4:$V$1048576,2,TRUE)</f>
        <v>4.93</v>
      </c>
      <c r="H2178">
        <f>+VLOOKUP(A2178,'Reuters data'!$Y$4:$Z$1048576,2,TRUE)</f>
        <v>17.5</v>
      </c>
    </row>
    <row r="2179" spans="1:8" x14ac:dyDescent="0.3">
      <c r="A2179" s="1">
        <f>+'Reuters data'!B2180</f>
        <v>42721</v>
      </c>
      <c r="B2179" s="3">
        <f t="shared" si="33"/>
        <v>12</v>
      </c>
      <c r="C2179">
        <f>+'Reuters data'!C2180</f>
        <v>70.89</v>
      </c>
      <c r="D2179">
        <f>+VLOOKUP(A2179,'Reuters data'!$E$3:$F$1048576,2,TRUE)/VLOOKUP(Train_Data!A2179,'Reuters data'!$M$3:$N$1048576,2)</f>
        <v>52.847707475830383</v>
      </c>
      <c r="E2179">
        <f>+VLOOKUP(A2179,'Reuters data'!$E$3:$G$1048576,3,TRUE)</f>
        <v>48.585229357798148</v>
      </c>
      <c r="F2179" s="2">
        <f>+VLOOKUP(A2179,'Reuters data'!$Q$4:$R$1048576,2,TRUE)</f>
        <v>82.25</v>
      </c>
      <c r="G2179">
        <f>+VLOOKUP(A2179,'Reuters data'!$U$4:$V$1048576,2,TRUE)</f>
        <v>4.93</v>
      </c>
      <c r="H2179">
        <f>+VLOOKUP(A2179,'Reuters data'!$Y$4:$Z$1048576,2,TRUE)</f>
        <v>17.5</v>
      </c>
    </row>
    <row r="2180" spans="1:8" x14ac:dyDescent="0.3">
      <c r="A2180" s="1">
        <f>+'Reuters data'!B2181</f>
        <v>42722</v>
      </c>
      <c r="B2180" s="3">
        <f t="shared" ref="B2180:B2243" si="34">+MONTH(A2180)</f>
        <v>12</v>
      </c>
      <c r="C2180">
        <f>+'Reuters data'!C2181</f>
        <v>70.39</v>
      </c>
      <c r="D2180">
        <f>+VLOOKUP(A2180,'Reuters data'!$E$3:$F$1048576,2,TRUE)/VLOOKUP(Train_Data!A2180,'Reuters data'!$M$3:$N$1048576,2)</f>
        <v>52.847707475830383</v>
      </c>
      <c r="E2180">
        <f>+VLOOKUP(A2180,'Reuters data'!$E$3:$G$1048576,3,TRUE)</f>
        <v>48.585229357798148</v>
      </c>
      <c r="F2180" s="2">
        <f>+VLOOKUP(A2180,'Reuters data'!$Q$4:$R$1048576,2,TRUE)</f>
        <v>82.25</v>
      </c>
      <c r="G2180">
        <f>+VLOOKUP(A2180,'Reuters data'!$U$4:$V$1048576,2,TRUE)</f>
        <v>4.93</v>
      </c>
      <c r="H2180">
        <f>+VLOOKUP(A2180,'Reuters data'!$Y$4:$Z$1048576,2,TRUE)</f>
        <v>17.5</v>
      </c>
    </row>
    <row r="2181" spans="1:8" x14ac:dyDescent="0.3">
      <c r="A2181" s="1">
        <f>+'Reuters data'!B2182</f>
        <v>42723</v>
      </c>
      <c r="B2181" s="3">
        <f t="shared" si="34"/>
        <v>12</v>
      </c>
      <c r="C2181">
        <f>+'Reuters data'!C2182</f>
        <v>69.7</v>
      </c>
      <c r="D2181">
        <f>+VLOOKUP(A2181,'Reuters data'!$E$3:$F$1048576,2,TRUE)/VLOOKUP(Train_Data!A2181,'Reuters data'!$M$3:$N$1048576,2)</f>
        <v>52.797538934820231</v>
      </c>
      <c r="E2181">
        <f>+VLOOKUP(A2181,'Reuters data'!$E$3:$G$1048576,3,TRUE)</f>
        <v>48.6610091743119</v>
      </c>
      <c r="F2181" s="2">
        <f>+VLOOKUP(A2181,'Reuters data'!$Q$4:$R$1048576,2,TRUE)</f>
        <v>81.5</v>
      </c>
      <c r="G2181">
        <f>+VLOOKUP(A2181,'Reuters data'!$U$4:$V$1048576,2,TRUE)</f>
        <v>5.09</v>
      </c>
      <c r="H2181">
        <f>+VLOOKUP(A2181,'Reuters data'!$Y$4:$Z$1048576,2,TRUE)</f>
        <v>17.8</v>
      </c>
    </row>
    <row r="2182" spans="1:8" x14ac:dyDescent="0.3">
      <c r="A2182" s="1">
        <f>+'Reuters data'!B2183</f>
        <v>42724</v>
      </c>
      <c r="B2182" s="3">
        <f t="shared" si="34"/>
        <v>12</v>
      </c>
      <c r="C2182">
        <f>+'Reuters data'!C2183</f>
        <v>68.97</v>
      </c>
      <c r="D2182">
        <f>+VLOOKUP(A2182,'Reuters data'!$E$3:$F$1048576,2,TRUE)/VLOOKUP(Train_Data!A2182,'Reuters data'!$M$3:$N$1048576,2)</f>
        <v>53.298025999037073</v>
      </c>
      <c r="E2182">
        <f>+VLOOKUP(A2182,'Reuters data'!$E$3:$G$1048576,3,TRUE)</f>
        <v>48.736055045871538</v>
      </c>
      <c r="F2182" s="2">
        <f>+VLOOKUP(A2182,'Reuters data'!$Q$4:$R$1048576,2,TRUE)</f>
        <v>82.8</v>
      </c>
      <c r="G2182">
        <f>+VLOOKUP(A2182,'Reuters data'!$U$4:$V$1048576,2,TRUE)</f>
        <v>5.23</v>
      </c>
      <c r="H2182">
        <f>+VLOOKUP(A2182,'Reuters data'!$Y$4:$Z$1048576,2,TRUE)</f>
        <v>17.73</v>
      </c>
    </row>
    <row r="2183" spans="1:8" x14ac:dyDescent="0.3">
      <c r="A2183" s="1">
        <f>+'Reuters data'!B2184</f>
        <v>42725</v>
      </c>
      <c r="B2183" s="3">
        <f t="shared" si="34"/>
        <v>12</v>
      </c>
      <c r="C2183">
        <f>+'Reuters data'!C2184</f>
        <v>68.319999999999993</v>
      </c>
      <c r="D2183">
        <f>+VLOOKUP(A2183,'Reuters data'!$E$3:$F$1048576,2,TRUE)/VLOOKUP(Train_Data!A2183,'Reuters data'!$M$3:$N$1048576,2)</f>
        <v>52.249832102081932</v>
      </c>
      <c r="E2183">
        <f>+VLOOKUP(A2183,'Reuters data'!$E$3:$G$1048576,3,TRUE)</f>
        <v>48.811834862385304</v>
      </c>
      <c r="F2183" s="2">
        <f>+VLOOKUP(A2183,'Reuters data'!$Q$4:$R$1048576,2,TRUE)</f>
        <v>82.75</v>
      </c>
      <c r="G2183">
        <f>+VLOOKUP(A2183,'Reuters data'!$U$4:$V$1048576,2,TRUE)</f>
        <v>5.8</v>
      </c>
      <c r="H2183">
        <f>+VLOOKUP(A2183,'Reuters data'!$Y$4:$Z$1048576,2,TRUE)</f>
        <v>17.95</v>
      </c>
    </row>
    <row r="2184" spans="1:8" x14ac:dyDescent="0.3">
      <c r="A2184" s="1">
        <f>+'Reuters data'!B2185</f>
        <v>42726</v>
      </c>
      <c r="B2184" s="3">
        <f t="shared" si="34"/>
        <v>12</v>
      </c>
      <c r="C2184">
        <f>+'Reuters data'!C2185</f>
        <v>67.73</v>
      </c>
      <c r="D2184">
        <f>+VLOOKUP(A2184,'Reuters data'!$E$3:$F$1048576,2,TRUE)/VLOOKUP(Train_Data!A2184,'Reuters data'!$M$3:$N$1048576,2)</f>
        <v>52.755150934355527</v>
      </c>
      <c r="E2184">
        <f>+VLOOKUP(A2184,'Reuters data'!$E$3:$G$1048576,3,TRUE)</f>
        <v>48.897706422018338</v>
      </c>
      <c r="F2184" s="2">
        <f>+VLOOKUP(A2184,'Reuters data'!$Q$4:$R$1048576,2,TRUE)</f>
        <v>82.38</v>
      </c>
      <c r="G2184">
        <f>+VLOOKUP(A2184,'Reuters data'!$U$4:$V$1048576,2,TRUE)</f>
        <v>6.07</v>
      </c>
      <c r="H2184">
        <f>+VLOOKUP(A2184,'Reuters data'!$Y$4:$Z$1048576,2,TRUE)</f>
        <v>18.13</v>
      </c>
    </row>
    <row r="2185" spans="1:8" x14ac:dyDescent="0.3">
      <c r="A2185" s="1">
        <f>+'Reuters data'!B2186</f>
        <v>42727</v>
      </c>
      <c r="B2185" s="3">
        <f t="shared" si="34"/>
        <v>12</v>
      </c>
      <c r="C2185">
        <f>+'Reuters data'!C2186</f>
        <v>67.239999999999995</v>
      </c>
      <c r="D2185">
        <f>+VLOOKUP(A2185,'Reuters data'!$E$3:$F$1048576,2,TRUE)/VLOOKUP(Train_Data!A2185,'Reuters data'!$M$3:$N$1048576,2)</f>
        <v>52.764492060455318</v>
      </c>
      <c r="E2185">
        <f>+VLOOKUP(A2185,'Reuters data'!$E$3:$G$1048576,3,TRUE)</f>
        <v>48.9934862385321</v>
      </c>
      <c r="F2185" s="2">
        <f>+VLOOKUP(A2185,'Reuters data'!$Q$4:$R$1048576,2,TRUE)</f>
        <v>84</v>
      </c>
      <c r="G2185">
        <f>+VLOOKUP(A2185,'Reuters data'!$U$4:$V$1048576,2,TRUE)</f>
        <v>6.22</v>
      </c>
      <c r="H2185">
        <f>+VLOOKUP(A2185,'Reuters data'!$Y$4:$Z$1048576,2,TRUE)</f>
        <v>18.399999999999999</v>
      </c>
    </row>
    <row r="2186" spans="1:8" x14ac:dyDescent="0.3">
      <c r="A2186" s="1">
        <f>+'Reuters data'!B2187</f>
        <v>42728</v>
      </c>
      <c r="B2186" s="3">
        <f t="shared" si="34"/>
        <v>12</v>
      </c>
      <c r="C2186">
        <f>+'Reuters data'!C2187</f>
        <v>66.98</v>
      </c>
      <c r="D2186">
        <f>+VLOOKUP(A2186,'Reuters data'!$E$3:$F$1048576,2,TRUE)/VLOOKUP(Train_Data!A2186,'Reuters data'!$M$3:$N$1048576,2)</f>
        <v>52.764492060455318</v>
      </c>
      <c r="E2186">
        <f>+VLOOKUP(A2186,'Reuters data'!$E$3:$G$1048576,3,TRUE)</f>
        <v>48.9934862385321</v>
      </c>
      <c r="F2186" s="2">
        <f>+VLOOKUP(A2186,'Reuters data'!$Q$4:$R$1048576,2,TRUE)</f>
        <v>84</v>
      </c>
      <c r="G2186">
        <f>+VLOOKUP(A2186,'Reuters data'!$U$4:$V$1048576,2,TRUE)</f>
        <v>6.22</v>
      </c>
      <c r="H2186">
        <f>+VLOOKUP(A2186,'Reuters data'!$Y$4:$Z$1048576,2,TRUE)</f>
        <v>18.399999999999999</v>
      </c>
    </row>
    <row r="2187" spans="1:8" x14ac:dyDescent="0.3">
      <c r="A2187" s="1">
        <f>+'Reuters data'!B2188</f>
        <v>42729</v>
      </c>
      <c r="B2187" s="3">
        <f t="shared" si="34"/>
        <v>12</v>
      </c>
      <c r="C2187">
        <f>+'Reuters data'!C2188</f>
        <v>66.849999999999994</v>
      </c>
      <c r="D2187">
        <f>+VLOOKUP(A2187,'Reuters data'!$E$3:$F$1048576,2,TRUE)/VLOOKUP(Train_Data!A2187,'Reuters data'!$M$3:$N$1048576,2)</f>
        <v>52.764492060455318</v>
      </c>
      <c r="E2187">
        <f>+VLOOKUP(A2187,'Reuters data'!$E$3:$G$1048576,3,TRUE)</f>
        <v>48.9934862385321</v>
      </c>
      <c r="F2187" s="2">
        <f>+VLOOKUP(A2187,'Reuters data'!$Q$4:$R$1048576,2,TRUE)</f>
        <v>84</v>
      </c>
      <c r="G2187">
        <f>+VLOOKUP(A2187,'Reuters data'!$U$4:$V$1048576,2,TRUE)</f>
        <v>6.22</v>
      </c>
      <c r="H2187">
        <f>+VLOOKUP(A2187,'Reuters data'!$Y$4:$Z$1048576,2,TRUE)</f>
        <v>18.399999999999999</v>
      </c>
    </row>
    <row r="2188" spans="1:8" x14ac:dyDescent="0.3">
      <c r="A2188" s="1">
        <f>+'Reuters data'!B2189</f>
        <v>42730</v>
      </c>
      <c r="B2188" s="3">
        <f t="shared" si="34"/>
        <v>12</v>
      </c>
      <c r="C2188">
        <f>+'Reuters data'!C2189</f>
        <v>66.63</v>
      </c>
      <c r="D2188">
        <f>+VLOOKUP(A2188,'Reuters data'!$E$3:$F$1048576,2,TRUE)/VLOOKUP(Train_Data!A2188,'Reuters data'!$M$3:$N$1048576,2)</f>
        <v>52.769539845020567</v>
      </c>
      <c r="E2188">
        <f>+VLOOKUP(A2188,'Reuters data'!$E$3:$G$1048576,3,TRUE)</f>
        <v>48.9934862385321</v>
      </c>
      <c r="F2188" s="2">
        <f>+VLOOKUP(A2188,'Reuters data'!$Q$4:$R$1048576,2,TRUE)</f>
        <v>83.91</v>
      </c>
      <c r="G2188">
        <f>+VLOOKUP(A2188,'Reuters data'!$U$4:$V$1048576,2,TRUE)</f>
        <v>6.22</v>
      </c>
      <c r="H2188">
        <f>+VLOOKUP(A2188,'Reuters data'!$Y$4:$Z$1048576,2,TRUE)</f>
        <v>18.399999999999999</v>
      </c>
    </row>
    <row r="2189" spans="1:8" x14ac:dyDescent="0.3">
      <c r="A2189" s="1">
        <f>+'Reuters data'!B2190</f>
        <v>42731</v>
      </c>
      <c r="B2189" s="3">
        <f t="shared" si="34"/>
        <v>12</v>
      </c>
      <c r="C2189">
        <f>+'Reuters data'!C2190</f>
        <v>66.19</v>
      </c>
      <c r="D2189">
        <f>+VLOOKUP(A2189,'Reuters data'!$E$3:$F$1048576,2,TRUE)/VLOOKUP(Train_Data!A2189,'Reuters data'!$M$3:$N$1048576,2)</f>
        <v>53.648971783835485</v>
      </c>
      <c r="E2189">
        <f>+VLOOKUP(A2189,'Reuters data'!$E$3:$G$1048576,3,TRUE)</f>
        <v>49.096422018348619</v>
      </c>
      <c r="F2189" s="2">
        <f>+VLOOKUP(A2189,'Reuters data'!$Q$4:$R$1048576,2,TRUE)</f>
        <v>83.91</v>
      </c>
      <c r="G2189">
        <f>+VLOOKUP(A2189,'Reuters data'!$U$4:$V$1048576,2,TRUE)</f>
        <v>6.32</v>
      </c>
      <c r="H2189">
        <f>+VLOOKUP(A2189,'Reuters data'!$Y$4:$Z$1048576,2,TRUE)</f>
        <v>18.600000000000001</v>
      </c>
    </row>
    <row r="2190" spans="1:8" x14ac:dyDescent="0.3">
      <c r="A2190" s="1">
        <f>+'Reuters data'!B2191</f>
        <v>42732</v>
      </c>
      <c r="B2190" s="3">
        <f t="shared" si="34"/>
        <v>12</v>
      </c>
      <c r="C2190">
        <f>+'Reuters data'!C2191</f>
        <v>65.69</v>
      </c>
      <c r="D2190">
        <f>+VLOOKUP(A2190,'Reuters data'!$E$3:$F$1048576,2,TRUE)/VLOOKUP(Train_Data!A2190,'Reuters data'!$M$3:$N$1048576,2)</f>
        <v>54.021331795906605</v>
      </c>
      <c r="E2190">
        <f>+VLOOKUP(A2190,'Reuters data'!$E$3:$G$1048576,3,TRUE)</f>
        <v>49.213394495412849</v>
      </c>
      <c r="F2190" s="2">
        <f>+VLOOKUP(A2190,'Reuters data'!$Q$4:$R$1048576,2,TRUE)</f>
        <v>84.48</v>
      </c>
      <c r="G2190">
        <f>+VLOOKUP(A2190,'Reuters data'!$U$4:$V$1048576,2,TRUE)</f>
        <v>6.32</v>
      </c>
      <c r="H2190">
        <f>+VLOOKUP(A2190,'Reuters data'!$Y$4:$Z$1048576,2,TRUE)</f>
        <v>18.78</v>
      </c>
    </row>
    <row r="2191" spans="1:8" x14ac:dyDescent="0.3">
      <c r="A2191" s="1">
        <f>+'Reuters data'!B2192</f>
        <v>42733</v>
      </c>
      <c r="B2191" s="3">
        <f t="shared" si="34"/>
        <v>12</v>
      </c>
      <c r="C2191">
        <f>+'Reuters data'!C2192</f>
        <v>65.12</v>
      </c>
      <c r="D2191">
        <f>+VLOOKUP(A2191,'Reuters data'!$E$3:$F$1048576,2,TRUE)/VLOOKUP(Train_Data!A2191,'Reuters data'!$M$3:$N$1048576,2)</f>
        <v>53.517635843660635</v>
      </c>
      <c r="E2191">
        <f>+VLOOKUP(A2191,'Reuters data'!$E$3:$G$1048576,3,TRUE)</f>
        <v>49.336697247706418</v>
      </c>
      <c r="F2191" s="2">
        <f>+VLOOKUP(A2191,'Reuters data'!$Q$4:$R$1048576,2,TRUE)</f>
        <v>86.5</v>
      </c>
      <c r="G2191">
        <f>+VLOOKUP(A2191,'Reuters data'!$U$4:$V$1048576,2,TRUE)</f>
        <v>6.34</v>
      </c>
      <c r="H2191">
        <f>+VLOOKUP(A2191,'Reuters data'!$Y$4:$Z$1048576,2,TRUE)</f>
        <v>18.920000000000002</v>
      </c>
    </row>
    <row r="2192" spans="1:8" x14ac:dyDescent="0.3">
      <c r="A2192" s="1">
        <f>+'Reuters data'!B2193</f>
        <v>42734</v>
      </c>
      <c r="B2192" s="3">
        <f t="shared" si="34"/>
        <v>12</v>
      </c>
      <c r="C2192">
        <f>+'Reuters data'!C2193</f>
        <v>64.540000000000006</v>
      </c>
      <c r="D2192">
        <f>+VLOOKUP(A2192,'Reuters data'!$E$3:$F$1048576,2,TRUE)/VLOOKUP(Train_Data!A2192,'Reuters data'!$M$3:$N$1048576,2)</f>
        <v>54.047369922952541</v>
      </c>
      <c r="E2192">
        <f>+VLOOKUP(A2192,'Reuters data'!$E$3:$G$1048576,3,TRUE)</f>
        <v>49.46844036697248</v>
      </c>
      <c r="F2192" s="2">
        <f>+VLOOKUP(A2192,'Reuters data'!$Q$4:$R$1048576,2,TRUE)</f>
        <v>86.85</v>
      </c>
      <c r="G2192">
        <f>+VLOOKUP(A2192,'Reuters data'!$U$4:$V$1048576,2,TRUE)</f>
        <v>6.54</v>
      </c>
      <c r="H2192">
        <f>+VLOOKUP(A2192,'Reuters data'!$Y$4:$Z$1048576,2,TRUE)</f>
        <v>19.75</v>
      </c>
    </row>
    <row r="2193" spans="1:8" x14ac:dyDescent="0.3">
      <c r="A2193" s="1">
        <f>+'Reuters data'!B2194</f>
        <v>42735</v>
      </c>
      <c r="B2193" s="3">
        <f t="shared" si="34"/>
        <v>12</v>
      </c>
      <c r="C2193">
        <f>+'Reuters data'!C2194</f>
        <v>64.06</v>
      </c>
      <c r="D2193">
        <f>+VLOOKUP(A2193,'Reuters data'!$E$3:$F$1048576,2,TRUE)/VLOOKUP(Train_Data!A2193,'Reuters data'!$M$3:$N$1048576,2)</f>
        <v>54.047369922952541</v>
      </c>
      <c r="E2193">
        <f>+VLOOKUP(A2193,'Reuters data'!$E$3:$G$1048576,3,TRUE)</f>
        <v>49.46844036697248</v>
      </c>
      <c r="F2193" s="2">
        <f>+VLOOKUP(A2193,'Reuters data'!$Q$4:$R$1048576,2,TRUE)</f>
        <v>86.85</v>
      </c>
      <c r="G2193">
        <f>+VLOOKUP(A2193,'Reuters data'!$U$4:$V$1048576,2,TRUE)</f>
        <v>6.54</v>
      </c>
      <c r="H2193">
        <f>+VLOOKUP(A2193,'Reuters data'!$Y$4:$Z$1048576,2,TRUE)</f>
        <v>19.75</v>
      </c>
    </row>
    <row r="2194" spans="1:8" x14ac:dyDescent="0.3">
      <c r="A2194" s="1">
        <f>+'Reuters data'!B2195</f>
        <v>42736</v>
      </c>
      <c r="B2194" s="3">
        <f t="shared" si="34"/>
        <v>1</v>
      </c>
      <c r="C2194">
        <f>+'Reuters data'!C2195</f>
        <v>63.55</v>
      </c>
      <c r="D2194">
        <f>+VLOOKUP(A2194,'Reuters data'!$E$3:$F$1048576,2,TRUE)/VLOOKUP(Train_Data!A2194,'Reuters data'!$M$3:$N$1048576,2)</f>
        <v>54.047369922952541</v>
      </c>
      <c r="E2194">
        <f>+VLOOKUP(A2194,'Reuters data'!$E$3:$G$1048576,3,TRUE)</f>
        <v>49.46844036697248</v>
      </c>
      <c r="F2194" s="2">
        <f>+VLOOKUP(A2194,'Reuters data'!$Q$4:$R$1048576,2,TRUE)</f>
        <v>86.85</v>
      </c>
      <c r="G2194">
        <f>+VLOOKUP(A2194,'Reuters data'!$U$4:$V$1048576,2,TRUE)</f>
        <v>6.54</v>
      </c>
      <c r="H2194">
        <f>+VLOOKUP(A2194,'Reuters data'!$Y$4:$Z$1048576,2,TRUE)</f>
        <v>19.75</v>
      </c>
    </row>
    <row r="2195" spans="1:8" x14ac:dyDescent="0.3">
      <c r="A2195" s="1">
        <f>+'Reuters data'!B2196</f>
        <v>42737</v>
      </c>
      <c r="B2195" s="3">
        <f t="shared" si="34"/>
        <v>1</v>
      </c>
      <c r="C2195">
        <f>+'Reuters data'!C2196</f>
        <v>62.94</v>
      </c>
      <c r="D2195">
        <f>+VLOOKUP(A2195,'Reuters data'!$E$3:$F$1048576,2,TRUE)/VLOOKUP(Train_Data!A2195,'Reuters data'!$M$3:$N$1048576,2)</f>
        <v>54.336807879889065</v>
      </c>
      <c r="E2195">
        <f>+VLOOKUP(A2195,'Reuters data'!$E$3:$G$1048576,3,TRUE)</f>
        <v>49.46844036697248</v>
      </c>
      <c r="F2195" s="2">
        <f>+VLOOKUP(A2195,'Reuters data'!$Q$4:$R$1048576,2,TRUE)</f>
        <v>80.12</v>
      </c>
      <c r="G2195">
        <f>+VLOOKUP(A2195,'Reuters data'!$U$4:$V$1048576,2,TRUE)</f>
        <v>6.11</v>
      </c>
      <c r="H2195">
        <f>+VLOOKUP(A2195,'Reuters data'!$Y$4:$Z$1048576,2,TRUE)</f>
        <v>19.399999999999999</v>
      </c>
    </row>
    <row r="2196" spans="1:8" x14ac:dyDescent="0.3">
      <c r="A2196" s="1">
        <f>+'Reuters data'!B2197</f>
        <v>42738</v>
      </c>
      <c r="B2196" s="3">
        <f t="shared" si="34"/>
        <v>1</v>
      </c>
      <c r="C2196">
        <f>+'Reuters data'!C2197</f>
        <v>62.21</v>
      </c>
      <c r="D2196">
        <f>+VLOOKUP(A2196,'Reuters data'!$E$3:$F$1048576,2,TRUE)/VLOOKUP(Train_Data!A2196,'Reuters data'!$M$3:$N$1048576,2)</f>
        <v>53.31603229527105</v>
      </c>
      <c r="E2196">
        <f>+VLOOKUP(A2196,'Reuters data'!$E$3:$G$1048576,3,TRUE)</f>
        <v>49.590733944954131</v>
      </c>
      <c r="F2196" s="2">
        <f>+VLOOKUP(A2196,'Reuters data'!$Q$4:$R$1048576,2,TRUE)</f>
        <v>78.25</v>
      </c>
      <c r="G2196">
        <f>+VLOOKUP(A2196,'Reuters data'!$U$4:$V$1048576,2,TRUE)</f>
        <v>5.41</v>
      </c>
      <c r="H2196">
        <f>+VLOOKUP(A2196,'Reuters data'!$Y$4:$Z$1048576,2,TRUE)</f>
        <v>18.5</v>
      </c>
    </row>
    <row r="2197" spans="1:8" x14ac:dyDescent="0.3">
      <c r="A2197" s="1">
        <f>+'Reuters data'!B2198</f>
        <v>42739</v>
      </c>
      <c r="B2197" s="3">
        <f t="shared" si="34"/>
        <v>1</v>
      </c>
      <c r="C2197">
        <f>+'Reuters data'!C2198</f>
        <v>61.51</v>
      </c>
      <c r="D2197">
        <f>+VLOOKUP(A2197,'Reuters data'!$E$3:$F$1048576,2,TRUE)/VLOOKUP(Train_Data!A2197,'Reuters data'!$M$3:$N$1048576,2)</f>
        <v>53.843219530802976</v>
      </c>
      <c r="E2197">
        <f>+VLOOKUP(A2197,'Reuters data'!$E$3:$G$1048576,3,TRUE)</f>
        <v>49.72522935779817</v>
      </c>
      <c r="F2197" s="2">
        <f>+VLOOKUP(A2197,'Reuters data'!$Q$4:$R$1048576,2,TRUE)</f>
        <v>78</v>
      </c>
      <c r="G2197">
        <f>+VLOOKUP(A2197,'Reuters data'!$U$4:$V$1048576,2,TRUE)</f>
        <v>5.7</v>
      </c>
      <c r="H2197">
        <f>+VLOOKUP(A2197,'Reuters data'!$Y$4:$Z$1048576,2,TRUE)</f>
        <v>19.38</v>
      </c>
    </row>
    <row r="2198" spans="1:8" x14ac:dyDescent="0.3">
      <c r="A2198" s="1">
        <f>+'Reuters data'!B2199</f>
        <v>42740</v>
      </c>
      <c r="B2198" s="3">
        <f t="shared" si="34"/>
        <v>1</v>
      </c>
      <c r="C2198">
        <f>+'Reuters data'!C2199</f>
        <v>60.68</v>
      </c>
      <c r="D2198">
        <f>+VLOOKUP(A2198,'Reuters data'!$E$3:$F$1048576,2,TRUE)/VLOOKUP(Train_Data!A2198,'Reuters data'!$M$3:$N$1048576,2)</f>
        <v>53.654626049231346</v>
      </c>
      <c r="E2198">
        <f>+VLOOKUP(A2198,'Reuters data'!$E$3:$G$1048576,3,TRUE)</f>
        <v>49.851743119266068</v>
      </c>
      <c r="F2198" s="2">
        <f>+VLOOKUP(A2198,'Reuters data'!$Q$4:$R$1048576,2,TRUE)</f>
        <v>78.8</v>
      </c>
      <c r="G2198">
        <f>+VLOOKUP(A2198,'Reuters data'!$U$4:$V$1048576,2,TRUE)</f>
        <v>5.27</v>
      </c>
      <c r="H2198">
        <f>+VLOOKUP(A2198,'Reuters data'!$Y$4:$Z$1048576,2,TRUE)</f>
        <v>18.77</v>
      </c>
    </row>
    <row r="2199" spans="1:8" x14ac:dyDescent="0.3">
      <c r="A2199" s="1">
        <f>+'Reuters data'!B2200</f>
        <v>42741</v>
      </c>
      <c r="B2199" s="3">
        <f t="shared" si="34"/>
        <v>1</v>
      </c>
      <c r="C2199">
        <f>+'Reuters data'!C2200</f>
        <v>59.8</v>
      </c>
      <c r="D2199">
        <f>+VLOOKUP(A2199,'Reuters data'!$E$3:$F$1048576,2,TRUE)/VLOOKUP(Train_Data!A2199,'Reuters data'!$M$3:$N$1048576,2)</f>
        <v>54.226020892687565</v>
      </c>
      <c r="E2199">
        <f>+VLOOKUP(A2199,'Reuters data'!$E$3:$G$1048576,3,TRUE)</f>
        <v>49.969266055045885</v>
      </c>
      <c r="F2199" s="2">
        <f>+VLOOKUP(A2199,'Reuters data'!$Q$4:$R$1048576,2,TRUE)</f>
        <v>79.069999999999993</v>
      </c>
      <c r="G2199">
        <f>+VLOOKUP(A2199,'Reuters data'!$U$4:$V$1048576,2,TRUE)</f>
        <v>5.03</v>
      </c>
      <c r="H2199">
        <f>+VLOOKUP(A2199,'Reuters data'!$Y$4:$Z$1048576,2,TRUE)</f>
        <v>18.649999999999999</v>
      </c>
    </row>
    <row r="2200" spans="1:8" x14ac:dyDescent="0.3">
      <c r="A2200" s="1">
        <f>+'Reuters data'!B2201</f>
        <v>42742</v>
      </c>
      <c r="B2200" s="3">
        <f t="shared" si="34"/>
        <v>1</v>
      </c>
      <c r="C2200">
        <f>+'Reuters data'!C2201</f>
        <v>59.1</v>
      </c>
      <c r="D2200">
        <f>+VLOOKUP(A2200,'Reuters data'!$E$3:$F$1048576,2,TRUE)/VLOOKUP(Train_Data!A2200,'Reuters data'!$M$3:$N$1048576,2)</f>
        <v>54.226020892687565</v>
      </c>
      <c r="E2200">
        <f>+VLOOKUP(A2200,'Reuters data'!$E$3:$G$1048576,3,TRUE)</f>
        <v>49.969266055045885</v>
      </c>
      <c r="F2200" s="2">
        <f>+VLOOKUP(A2200,'Reuters data'!$Q$4:$R$1048576,2,TRUE)</f>
        <v>79.069999999999993</v>
      </c>
      <c r="G2200">
        <f>+VLOOKUP(A2200,'Reuters data'!$U$4:$V$1048576,2,TRUE)</f>
        <v>5.03</v>
      </c>
      <c r="H2200">
        <f>+VLOOKUP(A2200,'Reuters data'!$Y$4:$Z$1048576,2,TRUE)</f>
        <v>18.649999999999999</v>
      </c>
    </row>
    <row r="2201" spans="1:8" x14ac:dyDescent="0.3">
      <c r="A2201" s="1">
        <f>+'Reuters data'!B2202</f>
        <v>42743</v>
      </c>
      <c r="B2201" s="3">
        <f t="shared" si="34"/>
        <v>1</v>
      </c>
      <c r="C2201">
        <f>+'Reuters data'!C2202</f>
        <v>58.41</v>
      </c>
      <c r="D2201">
        <f>+VLOOKUP(A2201,'Reuters data'!$E$3:$F$1048576,2,TRUE)/VLOOKUP(Train_Data!A2201,'Reuters data'!$M$3:$N$1048576,2)</f>
        <v>54.226020892687565</v>
      </c>
      <c r="E2201">
        <f>+VLOOKUP(A2201,'Reuters data'!$E$3:$G$1048576,3,TRUE)</f>
        <v>49.969266055045885</v>
      </c>
      <c r="F2201" s="2">
        <f>+VLOOKUP(A2201,'Reuters data'!$Q$4:$R$1048576,2,TRUE)</f>
        <v>79.069999999999993</v>
      </c>
      <c r="G2201">
        <f>+VLOOKUP(A2201,'Reuters data'!$U$4:$V$1048576,2,TRUE)</f>
        <v>5.03</v>
      </c>
      <c r="H2201">
        <f>+VLOOKUP(A2201,'Reuters data'!$Y$4:$Z$1048576,2,TRUE)</f>
        <v>18.649999999999999</v>
      </c>
    </row>
    <row r="2202" spans="1:8" x14ac:dyDescent="0.3">
      <c r="A2202" s="1">
        <f>+'Reuters data'!B2203</f>
        <v>42744</v>
      </c>
      <c r="B2202" s="3">
        <f t="shared" si="34"/>
        <v>1</v>
      </c>
      <c r="C2202">
        <f>+'Reuters data'!C2203</f>
        <v>57.62</v>
      </c>
      <c r="D2202">
        <f>+VLOOKUP(A2202,'Reuters data'!$E$3:$F$1048576,2,TRUE)/VLOOKUP(Train_Data!A2202,'Reuters data'!$M$3:$N$1048576,2)</f>
        <v>51.967461218312529</v>
      </c>
      <c r="E2202">
        <f>+VLOOKUP(A2202,'Reuters data'!$E$3:$G$1048576,3,TRUE)</f>
        <v>50.06715596330276</v>
      </c>
      <c r="F2202" s="2">
        <f>+VLOOKUP(A2202,'Reuters data'!$Q$4:$R$1048576,2,TRUE)</f>
        <v>78.33</v>
      </c>
      <c r="G2202">
        <f>+VLOOKUP(A2202,'Reuters data'!$U$4:$V$1048576,2,TRUE)</f>
        <v>5.25</v>
      </c>
      <c r="H2202">
        <f>+VLOOKUP(A2202,'Reuters data'!$Y$4:$Z$1048576,2,TRUE)</f>
        <v>19.2</v>
      </c>
    </row>
    <row r="2203" spans="1:8" x14ac:dyDescent="0.3">
      <c r="A2203" s="1">
        <f>+'Reuters data'!B2204</f>
        <v>42745</v>
      </c>
      <c r="B2203" s="3">
        <f t="shared" si="34"/>
        <v>1</v>
      </c>
      <c r="C2203">
        <f>+'Reuters data'!C2204</f>
        <v>56.85</v>
      </c>
      <c r="D2203">
        <f>+VLOOKUP(A2203,'Reuters data'!$E$3:$F$1048576,2,TRUE)/VLOOKUP(Train_Data!A2203,'Reuters data'!$M$3:$N$1048576,2)</f>
        <v>50.829148109542317</v>
      </c>
      <c r="E2203">
        <f>+VLOOKUP(A2203,'Reuters data'!$E$3:$G$1048576,3,TRUE)</f>
        <v>50.142844036697255</v>
      </c>
      <c r="F2203" s="2">
        <f>+VLOOKUP(A2203,'Reuters data'!$Q$4:$R$1048576,2,TRUE)</f>
        <v>79</v>
      </c>
      <c r="G2203">
        <f>+VLOOKUP(A2203,'Reuters data'!$U$4:$V$1048576,2,TRUE)</f>
        <v>5.49</v>
      </c>
      <c r="H2203">
        <f>+VLOOKUP(A2203,'Reuters data'!$Y$4:$Z$1048576,2,TRUE)</f>
        <v>20.100000000000001</v>
      </c>
    </row>
    <row r="2204" spans="1:8" x14ac:dyDescent="0.3">
      <c r="A2204" s="1">
        <f>+'Reuters data'!B2205</f>
        <v>42746</v>
      </c>
      <c r="B2204" s="3">
        <f t="shared" si="34"/>
        <v>1</v>
      </c>
      <c r="C2204">
        <f>+'Reuters data'!C2205</f>
        <v>56.11</v>
      </c>
      <c r="D2204">
        <f>+VLOOKUP(A2204,'Reuters data'!$E$3:$F$1048576,2,TRUE)/VLOOKUP(Train_Data!A2204,'Reuters data'!$M$3:$N$1048576,2)</f>
        <v>52.07939508506616</v>
      </c>
      <c r="E2204">
        <f>+VLOOKUP(A2204,'Reuters data'!$E$3:$G$1048576,3,TRUE)</f>
        <v>50.235688073394506</v>
      </c>
      <c r="F2204" s="2">
        <f>+VLOOKUP(A2204,'Reuters data'!$Q$4:$R$1048576,2,TRUE)</f>
        <v>82.45</v>
      </c>
      <c r="G2204">
        <f>+VLOOKUP(A2204,'Reuters data'!$U$4:$V$1048576,2,TRUE)</f>
        <v>5.51</v>
      </c>
      <c r="H2204">
        <f>+VLOOKUP(A2204,'Reuters data'!$Y$4:$Z$1048576,2,TRUE)</f>
        <v>20.6</v>
      </c>
    </row>
    <row r="2205" spans="1:8" x14ac:dyDescent="0.3">
      <c r="A2205" s="1">
        <f>+'Reuters data'!B2206</f>
        <v>42747</v>
      </c>
      <c r="B2205" s="3">
        <f t="shared" si="34"/>
        <v>1</v>
      </c>
      <c r="C2205">
        <f>+'Reuters data'!C2206</f>
        <v>55.41</v>
      </c>
      <c r="D2205">
        <f>+VLOOKUP(A2205,'Reuters data'!$E$3:$F$1048576,2,TRUE)/VLOOKUP(Train_Data!A2205,'Reuters data'!$M$3:$N$1048576,2)</f>
        <v>52.789820923656926</v>
      </c>
      <c r="E2205">
        <f>+VLOOKUP(A2205,'Reuters data'!$E$3:$G$1048576,3,TRUE)</f>
        <v>50.345412844036709</v>
      </c>
      <c r="F2205" s="2">
        <f>+VLOOKUP(A2205,'Reuters data'!$Q$4:$R$1048576,2,TRUE)</f>
        <v>85</v>
      </c>
      <c r="G2205">
        <f>+VLOOKUP(A2205,'Reuters data'!$U$4:$V$1048576,2,TRUE)</f>
        <v>5.03</v>
      </c>
      <c r="H2205">
        <f>+VLOOKUP(A2205,'Reuters data'!$Y$4:$Z$1048576,2,TRUE)</f>
        <v>20.8</v>
      </c>
    </row>
    <row r="2206" spans="1:8" x14ac:dyDescent="0.3">
      <c r="A2206" s="1">
        <f>+'Reuters data'!B2207</f>
        <v>42748</v>
      </c>
      <c r="B2206" s="3">
        <f t="shared" si="34"/>
        <v>1</v>
      </c>
      <c r="C2206">
        <f>+'Reuters data'!C2207</f>
        <v>54.69</v>
      </c>
      <c r="D2206">
        <f>+VLOOKUP(A2206,'Reuters data'!$E$3:$F$1048576,2,TRUE)/VLOOKUP(Train_Data!A2206,'Reuters data'!$M$3:$N$1048576,2)</f>
        <v>52.109764119913542</v>
      </c>
      <c r="E2206">
        <f>+VLOOKUP(A2206,'Reuters data'!$E$3:$G$1048576,3,TRUE)</f>
        <v>50.431743119266066</v>
      </c>
      <c r="F2206" s="2">
        <f>+VLOOKUP(A2206,'Reuters data'!$Q$4:$R$1048576,2,TRUE)</f>
        <v>85.5</v>
      </c>
      <c r="G2206">
        <f>+VLOOKUP(A2206,'Reuters data'!$U$4:$V$1048576,2,TRUE)</f>
        <v>5.03</v>
      </c>
      <c r="H2206">
        <f>+VLOOKUP(A2206,'Reuters data'!$Y$4:$Z$1048576,2,TRUE)</f>
        <v>20.170000000000002</v>
      </c>
    </row>
    <row r="2207" spans="1:8" x14ac:dyDescent="0.3">
      <c r="A2207" s="1">
        <f>+'Reuters data'!B2208</f>
        <v>42749</v>
      </c>
      <c r="B2207" s="3">
        <f t="shared" si="34"/>
        <v>1</v>
      </c>
      <c r="C2207">
        <f>+'Reuters data'!C2208</f>
        <v>54.1</v>
      </c>
      <c r="D2207">
        <f>+VLOOKUP(A2207,'Reuters data'!$E$3:$F$1048576,2,TRUE)/VLOOKUP(Train_Data!A2207,'Reuters data'!$M$3:$N$1048576,2)</f>
        <v>52.109764119913542</v>
      </c>
      <c r="E2207">
        <f>+VLOOKUP(A2207,'Reuters data'!$E$3:$G$1048576,3,TRUE)</f>
        <v>50.431743119266066</v>
      </c>
      <c r="F2207" s="2">
        <f>+VLOOKUP(A2207,'Reuters data'!$Q$4:$R$1048576,2,TRUE)</f>
        <v>85.5</v>
      </c>
      <c r="G2207">
        <f>+VLOOKUP(A2207,'Reuters data'!$U$4:$V$1048576,2,TRUE)</f>
        <v>5.03</v>
      </c>
      <c r="H2207">
        <f>+VLOOKUP(A2207,'Reuters data'!$Y$4:$Z$1048576,2,TRUE)</f>
        <v>20.170000000000002</v>
      </c>
    </row>
    <row r="2208" spans="1:8" x14ac:dyDescent="0.3">
      <c r="A2208" s="1">
        <f>+'Reuters data'!B2209</f>
        <v>42750</v>
      </c>
      <c r="B2208" s="3">
        <f t="shared" si="34"/>
        <v>1</v>
      </c>
      <c r="C2208">
        <f>+'Reuters data'!C2209</f>
        <v>53.51</v>
      </c>
      <c r="D2208">
        <f>+VLOOKUP(A2208,'Reuters data'!$E$3:$F$1048576,2,TRUE)/VLOOKUP(Train_Data!A2208,'Reuters data'!$M$3:$N$1048576,2)</f>
        <v>52.109764119913542</v>
      </c>
      <c r="E2208">
        <f>+VLOOKUP(A2208,'Reuters data'!$E$3:$G$1048576,3,TRUE)</f>
        <v>50.431743119266066</v>
      </c>
      <c r="F2208" s="2">
        <f>+VLOOKUP(A2208,'Reuters data'!$Q$4:$R$1048576,2,TRUE)</f>
        <v>85.5</v>
      </c>
      <c r="G2208">
        <f>+VLOOKUP(A2208,'Reuters data'!$U$4:$V$1048576,2,TRUE)</f>
        <v>5.03</v>
      </c>
      <c r="H2208">
        <f>+VLOOKUP(A2208,'Reuters data'!$Y$4:$Z$1048576,2,TRUE)</f>
        <v>20.170000000000002</v>
      </c>
    </row>
    <row r="2209" spans="1:8" x14ac:dyDescent="0.3">
      <c r="A2209" s="1">
        <f>+'Reuters data'!B2210</f>
        <v>42751</v>
      </c>
      <c r="B2209" s="3">
        <f t="shared" si="34"/>
        <v>1</v>
      </c>
      <c r="C2209">
        <f>+'Reuters data'!C2210</f>
        <v>52.68</v>
      </c>
      <c r="D2209">
        <f>+VLOOKUP(A2209,'Reuters data'!$E$3:$F$1048576,2,TRUE)/VLOOKUP(Train_Data!A2209,'Reuters data'!$M$3:$N$1048576,2)</f>
        <v>52.698113207547166</v>
      </c>
      <c r="E2209">
        <f>+VLOOKUP(A2209,'Reuters data'!$E$3:$G$1048576,3,TRUE)</f>
        <v>50.51330275229359</v>
      </c>
      <c r="F2209" s="2">
        <f>+VLOOKUP(A2209,'Reuters data'!$Q$4:$R$1048576,2,TRUE)</f>
        <v>84</v>
      </c>
      <c r="G2209">
        <f>+VLOOKUP(A2209,'Reuters data'!$U$4:$V$1048576,2,TRUE)</f>
        <v>4.6900000000000004</v>
      </c>
      <c r="H2209">
        <f>+VLOOKUP(A2209,'Reuters data'!$Y$4:$Z$1048576,2,TRUE)</f>
        <v>19.079999999999998</v>
      </c>
    </row>
    <row r="2210" spans="1:8" x14ac:dyDescent="0.3">
      <c r="A2210" s="1">
        <f>+'Reuters data'!B2211</f>
        <v>42752</v>
      </c>
      <c r="B2210" s="3">
        <f t="shared" si="34"/>
        <v>1</v>
      </c>
      <c r="C2210">
        <f>+'Reuters data'!C2211</f>
        <v>51.77</v>
      </c>
      <c r="D2210">
        <f>+VLOOKUP(A2210,'Reuters data'!$E$3:$F$1048576,2,TRUE)/VLOOKUP(Train_Data!A2210,'Reuters data'!$M$3:$N$1048576,2)</f>
        <v>51.783047050037347</v>
      </c>
      <c r="E2210">
        <f>+VLOOKUP(A2210,'Reuters data'!$E$3:$G$1048576,3,TRUE)</f>
        <v>50.57862385321102</v>
      </c>
      <c r="F2210" s="2">
        <f>+VLOOKUP(A2210,'Reuters data'!$Q$4:$R$1048576,2,TRUE)</f>
        <v>87.75</v>
      </c>
      <c r="G2210">
        <f>+VLOOKUP(A2210,'Reuters data'!$U$4:$V$1048576,2,TRUE)</f>
        <v>4.99</v>
      </c>
      <c r="H2210">
        <f>+VLOOKUP(A2210,'Reuters data'!$Y$4:$Z$1048576,2,TRUE)</f>
        <v>20.05</v>
      </c>
    </row>
    <row r="2211" spans="1:8" x14ac:dyDescent="0.3">
      <c r="A2211" s="1">
        <f>+'Reuters data'!B2212</f>
        <v>42753</v>
      </c>
      <c r="B2211" s="3">
        <f t="shared" si="34"/>
        <v>1</v>
      </c>
      <c r="C2211">
        <f>+'Reuters data'!C2212</f>
        <v>50.84</v>
      </c>
      <c r="D2211">
        <f>+VLOOKUP(A2211,'Reuters data'!$E$3:$F$1048576,2,TRUE)/VLOOKUP(Train_Data!A2211,'Reuters data'!$M$3:$N$1048576,2)</f>
        <v>50.724365004703671</v>
      </c>
      <c r="E2211">
        <f>+VLOOKUP(A2211,'Reuters data'!$E$3:$G$1048576,3,TRUE)</f>
        <v>50.621651376146808</v>
      </c>
      <c r="F2211" s="2">
        <f>+VLOOKUP(A2211,'Reuters data'!$Q$4:$R$1048576,2,TRUE)</f>
        <v>88.15</v>
      </c>
      <c r="G2211">
        <f>+VLOOKUP(A2211,'Reuters data'!$U$4:$V$1048576,2,TRUE)</f>
        <v>4.83</v>
      </c>
      <c r="H2211">
        <f>+VLOOKUP(A2211,'Reuters data'!$Y$4:$Z$1048576,2,TRUE)</f>
        <v>20.05</v>
      </c>
    </row>
    <row r="2212" spans="1:8" x14ac:dyDescent="0.3">
      <c r="A2212" s="1">
        <f>+'Reuters data'!B2213</f>
        <v>42754</v>
      </c>
      <c r="B2212" s="3">
        <f t="shared" si="34"/>
        <v>1</v>
      </c>
      <c r="C2212">
        <f>+'Reuters data'!C2213</f>
        <v>49.92</v>
      </c>
      <c r="D2212">
        <f>+VLOOKUP(A2212,'Reuters data'!$E$3:$F$1048576,2,TRUE)/VLOOKUP(Train_Data!A2212,'Reuters data'!$M$3:$N$1048576,2)</f>
        <v>50.792459908093406</v>
      </c>
      <c r="E2212">
        <f>+VLOOKUP(A2212,'Reuters data'!$E$3:$G$1048576,3,TRUE)</f>
        <v>50.661192660550469</v>
      </c>
      <c r="F2212" s="2">
        <f>+VLOOKUP(A2212,'Reuters data'!$Q$4:$R$1048576,2,TRUE)</f>
        <v>86.28</v>
      </c>
      <c r="G2212">
        <f>+VLOOKUP(A2212,'Reuters data'!$U$4:$V$1048576,2,TRUE)</f>
        <v>5.19</v>
      </c>
      <c r="H2212">
        <f>+VLOOKUP(A2212,'Reuters data'!$Y$4:$Z$1048576,2,TRUE)</f>
        <v>20.67</v>
      </c>
    </row>
    <row r="2213" spans="1:8" x14ac:dyDescent="0.3">
      <c r="A2213" s="1">
        <f>+'Reuters data'!B2214</f>
        <v>42755</v>
      </c>
      <c r="B2213" s="3">
        <f t="shared" si="34"/>
        <v>1</v>
      </c>
      <c r="C2213">
        <f>+'Reuters data'!C2214</f>
        <v>49.06</v>
      </c>
      <c r="D2213">
        <f>+VLOOKUP(A2213,'Reuters data'!$E$3:$F$1048576,2,TRUE)/VLOOKUP(Train_Data!A2213,'Reuters data'!$M$3:$N$1048576,2)</f>
        <v>51.864660248621362</v>
      </c>
      <c r="E2213">
        <f>+VLOOKUP(A2213,'Reuters data'!$E$3:$G$1048576,3,TRUE)</f>
        <v>50.703394495412859</v>
      </c>
      <c r="F2213" s="2">
        <f>+VLOOKUP(A2213,'Reuters data'!$Q$4:$R$1048576,2,TRUE)</f>
        <v>85.41</v>
      </c>
      <c r="G2213">
        <f>+VLOOKUP(A2213,'Reuters data'!$U$4:$V$1048576,2,TRUE)</f>
        <v>5.42</v>
      </c>
      <c r="H2213">
        <f>+VLOOKUP(A2213,'Reuters data'!$Y$4:$Z$1048576,2,TRUE)</f>
        <v>20.75</v>
      </c>
    </row>
    <row r="2214" spans="1:8" x14ac:dyDescent="0.3">
      <c r="A2214" s="1">
        <f>+'Reuters data'!B2215</f>
        <v>42756</v>
      </c>
      <c r="B2214" s="3">
        <f t="shared" si="34"/>
        <v>1</v>
      </c>
      <c r="C2214">
        <f>+'Reuters data'!C2215</f>
        <v>48.37</v>
      </c>
      <c r="D2214">
        <f>+VLOOKUP(A2214,'Reuters data'!$E$3:$F$1048576,2,TRUE)/VLOOKUP(Train_Data!A2214,'Reuters data'!$M$3:$N$1048576,2)</f>
        <v>51.864660248621362</v>
      </c>
      <c r="E2214">
        <f>+VLOOKUP(A2214,'Reuters data'!$E$3:$G$1048576,3,TRUE)</f>
        <v>50.703394495412859</v>
      </c>
      <c r="F2214" s="2">
        <f>+VLOOKUP(A2214,'Reuters data'!$Q$4:$R$1048576,2,TRUE)</f>
        <v>85.41</v>
      </c>
      <c r="G2214">
        <f>+VLOOKUP(A2214,'Reuters data'!$U$4:$V$1048576,2,TRUE)</f>
        <v>5.42</v>
      </c>
      <c r="H2214">
        <f>+VLOOKUP(A2214,'Reuters data'!$Y$4:$Z$1048576,2,TRUE)</f>
        <v>20.75</v>
      </c>
    </row>
    <row r="2215" spans="1:8" x14ac:dyDescent="0.3">
      <c r="A2215" s="1">
        <f>+'Reuters data'!B2216</f>
        <v>42757</v>
      </c>
      <c r="B2215" s="3">
        <f t="shared" si="34"/>
        <v>1</v>
      </c>
      <c r="C2215">
        <f>+'Reuters data'!C2216</f>
        <v>47.66</v>
      </c>
      <c r="D2215">
        <f>+VLOOKUP(A2215,'Reuters data'!$E$3:$F$1048576,2,TRUE)/VLOOKUP(Train_Data!A2215,'Reuters data'!$M$3:$N$1048576,2)</f>
        <v>51.864660248621362</v>
      </c>
      <c r="E2215">
        <f>+VLOOKUP(A2215,'Reuters data'!$E$3:$G$1048576,3,TRUE)</f>
        <v>50.703394495412859</v>
      </c>
      <c r="F2215" s="2">
        <f>+VLOOKUP(A2215,'Reuters data'!$Q$4:$R$1048576,2,TRUE)</f>
        <v>85.41</v>
      </c>
      <c r="G2215">
        <f>+VLOOKUP(A2215,'Reuters data'!$U$4:$V$1048576,2,TRUE)</f>
        <v>5.42</v>
      </c>
      <c r="H2215">
        <f>+VLOOKUP(A2215,'Reuters data'!$Y$4:$Z$1048576,2,TRUE)</f>
        <v>20.75</v>
      </c>
    </row>
    <row r="2216" spans="1:8" x14ac:dyDescent="0.3">
      <c r="A2216" s="1">
        <f>+'Reuters data'!B2217</f>
        <v>42758</v>
      </c>
      <c r="B2216" s="3">
        <f t="shared" si="34"/>
        <v>1</v>
      </c>
      <c r="C2216">
        <f>+'Reuters data'!C2217</f>
        <v>46.78</v>
      </c>
      <c r="D2216">
        <f>+VLOOKUP(A2216,'Reuters data'!$E$3:$F$1048576,2,TRUE)/VLOOKUP(Train_Data!A2216,'Reuters data'!$M$3:$N$1048576,2)</f>
        <v>51.324226373013651</v>
      </c>
      <c r="E2216">
        <f>+VLOOKUP(A2216,'Reuters data'!$E$3:$G$1048576,3,TRUE)</f>
        <v>50.743302752293587</v>
      </c>
      <c r="F2216" s="2">
        <f>+VLOOKUP(A2216,'Reuters data'!$Q$4:$R$1048576,2,TRUE)</f>
        <v>87.5</v>
      </c>
      <c r="G2216">
        <f>+VLOOKUP(A2216,'Reuters data'!$U$4:$V$1048576,2,TRUE)</f>
        <v>5.31</v>
      </c>
      <c r="H2216">
        <f>+VLOOKUP(A2216,'Reuters data'!$Y$4:$Z$1048576,2,TRUE)</f>
        <v>22.2</v>
      </c>
    </row>
    <row r="2217" spans="1:8" x14ac:dyDescent="0.3">
      <c r="A2217" s="1">
        <f>+'Reuters data'!B2218</f>
        <v>42759</v>
      </c>
      <c r="B2217" s="3">
        <f t="shared" si="34"/>
        <v>1</v>
      </c>
      <c r="C2217">
        <f>+'Reuters data'!C2218</f>
        <v>45.93</v>
      </c>
      <c r="D2217">
        <f>+VLOOKUP(A2217,'Reuters data'!$E$3:$F$1048576,2,TRUE)/VLOOKUP(Train_Data!A2217,'Reuters data'!$M$3:$N$1048576,2)</f>
        <v>51.668219944082011</v>
      </c>
      <c r="E2217">
        <f>+VLOOKUP(A2217,'Reuters data'!$E$3:$G$1048576,3,TRUE)</f>
        <v>50.800917431192666</v>
      </c>
      <c r="F2217" s="2">
        <f>+VLOOKUP(A2217,'Reuters data'!$Q$4:$R$1048576,2,TRUE)</f>
        <v>86.5</v>
      </c>
      <c r="G2217">
        <f>+VLOOKUP(A2217,'Reuters data'!$U$4:$V$1048576,2,TRUE)</f>
        <v>5.07</v>
      </c>
      <c r="H2217">
        <f>+VLOOKUP(A2217,'Reuters data'!$Y$4:$Z$1048576,2,TRUE)</f>
        <v>21.83</v>
      </c>
    </row>
    <row r="2218" spans="1:8" x14ac:dyDescent="0.3">
      <c r="A2218" s="1">
        <f>+'Reuters data'!B2219</f>
        <v>42760</v>
      </c>
      <c r="B2218" s="3">
        <f t="shared" si="34"/>
        <v>1</v>
      </c>
      <c r="C2218">
        <f>+'Reuters data'!C2219</f>
        <v>45.07</v>
      </c>
      <c r="D2218">
        <f>+VLOOKUP(A2218,'Reuters data'!$E$3:$F$1048576,2,TRUE)/VLOOKUP(Train_Data!A2218,'Reuters data'!$M$3:$N$1048576,2)</f>
        <v>51.265822784810126</v>
      </c>
      <c r="E2218">
        <f>+VLOOKUP(A2218,'Reuters data'!$E$3:$G$1048576,3,TRUE)</f>
        <v>50.847889908256882</v>
      </c>
      <c r="F2218" s="2">
        <f>+VLOOKUP(A2218,'Reuters data'!$Q$4:$R$1048576,2,TRUE)</f>
        <v>84.25</v>
      </c>
      <c r="G2218">
        <f>+VLOOKUP(A2218,'Reuters data'!$U$4:$V$1048576,2,TRUE)</f>
        <v>4.97</v>
      </c>
      <c r="H2218">
        <f>+VLOOKUP(A2218,'Reuters data'!$Y$4:$Z$1048576,2,TRUE)</f>
        <v>20.65</v>
      </c>
    </row>
    <row r="2219" spans="1:8" x14ac:dyDescent="0.3">
      <c r="A2219" s="1">
        <f>+'Reuters data'!B2220</f>
        <v>42761</v>
      </c>
      <c r="B2219" s="3">
        <f t="shared" si="34"/>
        <v>1</v>
      </c>
      <c r="C2219">
        <f>+'Reuters data'!C2220</f>
        <v>44.21</v>
      </c>
      <c r="D2219">
        <f>+VLOOKUP(A2219,'Reuters data'!$E$3:$F$1048576,2,TRUE)/VLOOKUP(Train_Data!A2219,'Reuters data'!$M$3:$N$1048576,2)</f>
        <v>52.659176029962545</v>
      </c>
      <c r="E2219">
        <f>+VLOOKUP(A2219,'Reuters data'!$E$3:$G$1048576,3,TRUE)</f>
        <v>50.913853211009169</v>
      </c>
      <c r="F2219" s="2">
        <f>+VLOOKUP(A2219,'Reuters data'!$Q$4:$R$1048576,2,TRUE)</f>
        <v>82.73</v>
      </c>
      <c r="G2219">
        <f>+VLOOKUP(A2219,'Reuters data'!$U$4:$V$1048576,2,TRUE)</f>
        <v>5.19</v>
      </c>
      <c r="H2219">
        <f>+VLOOKUP(A2219,'Reuters data'!$Y$4:$Z$1048576,2,TRUE)</f>
        <v>20.25</v>
      </c>
    </row>
    <row r="2220" spans="1:8" x14ac:dyDescent="0.3">
      <c r="A2220" s="1">
        <f>+'Reuters data'!B2221</f>
        <v>42762</v>
      </c>
      <c r="B2220" s="3">
        <f t="shared" si="34"/>
        <v>1</v>
      </c>
      <c r="C2220">
        <f>+'Reuters data'!C2221</f>
        <v>43.43</v>
      </c>
      <c r="D2220">
        <f>+VLOOKUP(A2220,'Reuters data'!$E$3:$F$1048576,2,TRUE)/VLOOKUP(Train_Data!A2220,'Reuters data'!$M$3:$N$1048576,2)</f>
        <v>51.916962782868907</v>
      </c>
      <c r="E2220">
        <f>+VLOOKUP(A2220,'Reuters data'!$E$3:$G$1048576,3,TRUE)</f>
        <v>50.967522935779819</v>
      </c>
      <c r="F2220" s="2">
        <f>+VLOOKUP(A2220,'Reuters data'!$Q$4:$R$1048576,2,TRUE)</f>
        <v>81.150000000000006</v>
      </c>
      <c r="G2220">
        <f>+VLOOKUP(A2220,'Reuters data'!$U$4:$V$1048576,2,TRUE)</f>
        <v>4.91</v>
      </c>
      <c r="H2220">
        <f>+VLOOKUP(A2220,'Reuters data'!$Y$4:$Z$1048576,2,TRUE)</f>
        <v>19.7</v>
      </c>
    </row>
    <row r="2221" spans="1:8" x14ac:dyDescent="0.3">
      <c r="A2221" s="1">
        <f>+'Reuters data'!B2222</f>
        <v>42763</v>
      </c>
      <c r="B2221" s="3">
        <f t="shared" si="34"/>
        <v>1</v>
      </c>
      <c r="C2221">
        <f>+'Reuters data'!C2222</f>
        <v>42.87</v>
      </c>
      <c r="D2221">
        <f>+VLOOKUP(A2221,'Reuters data'!$E$3:$F$1048576,2,TRUE)/VLOOKUP(Train_Data!A2221,'Reuters data'!$M$3:$N$1048576,2)</f>
        <v>51.916962782868907</v>
      </c>
      <c r="E2221">
        <f>+VLOOKUP(A2221,'Reuters data'!$E$3:$G$1048576,3,TRUE)</f>
        <v>50.967522935779819</v>
      </c>
      <c r="F2221" s="2">
        <f>+VLOOKUP(A2221,'Reuters data'!$Q$4:$R$1048576,2,TRUE)</f>
        <v>81.150000000000006</v>
      </c>
      <c r="G2221">
        <f>+VLOOKUP(A2221,'Reuters data'!$U$4:$V$1048576,2,TRUE)</f>
        <v>4.91</v>
      </c>
      <c r="H2221">
        <f>+VLOOKUP(A2221,'Reuters data'!$Y$4:$Z$1048576,2,TRUE)</f>
        <v>19.7</v>
      </c>
    </row>
    <row r="2222" spans="1:8" x14ac:dyDescent="0.3">
      <c r="A2222" s="1">
        <f>+'Reuters data'!B2223</f>
        <v>42764</v>
      </c>
      <c r="B2222" s="3">
        <f t="shared" si="34"/>
        <v>1</v>
      </c>
      <c r="C2222">
        <f>+'Reuters data'!C2223</f>
        <v>42.34</v>
      </c>
      <c r="D2222">
        <f>+VLOOKUP(A2222,'Reuters data'!$E$3:$F$1048576,2,TRUE)/VLOOKUP(Train_Data!A2222,'Reuters data'!$M$3:$N$1048576,2)</f>
        <v>51.916962782868907</v>
      </c>
      <c r="E2222">
        <f>+VLOOKUP(A2222,'Reuters data'!$E$3:$G$1048576,3,TRUE)</f>
        <v>50.967522935779819</v>
      </c>
      <c r="F2222" s="2">
        <f>+VLOOKUP(A2222,'Reuters data'!$Q$4:$R$1048576,2,TRUE)</f>
        <v>81.150000000000006</v>
      </c>
      <c r="G2222">
        <f>+VLOOKUP(A2222,'Reuters data'!$U$4:$V$1048576,2,TRUE)</f>
        <v>4.91</v>
      </c>
      <c r="H2222">
        <f>+VLOOKUP(A2222,'Reuters data'!$Y$4:$Z$1048576,2,TRUE)</f>
        <v>19.7</v>
      </c>
    </row>
    <row r="2223" spans="1:8" x14ac:dyDescent="0.3">
      <c r="A2223" s="1">
        <f>+'Reuters data'!B2224</f>
        <v>42765</v>
      </c>
      <c r="B2223" s="3">
        <f t="shared" si="34"/>
        <v>1</v>
      </c>
      <c r="C2223">
        <f>+'Reuters data'!C2224</f>
        <v>41.72</v>
      </c>
      <c r="D2223">
        <f>+VLOOKUP(A2223,'Reuters data'!$E$3:$F$1048576,2,TRUE)/VLOOKUP(Train_Data!A2223,'Reuters data'!$M$3:$N$1048576,2)</f>
        <v>51.655443322109988</v>
      </c>
      <c r="E2223">
        <f>+VLOOKUP(A2223,'Reuters data'!$E$3:$G$1048576,3,TRUE)</f>
        <v>51.016238532110087</v>
      </c>
      <c r="F2223" s="2">
        <f>+VLOOKUP(A2223,'Reuters data'!$Q$4:$R$1048576,2,TRUE)</f>
        <v>81.5</v>
      </c>
      <c r="G2223">
        <f>+VLOOKUP(A2223,'Reuters data'!$U$4:$V$1048576,2,TRUE)</f>
        <v>5.15</v>
      </c>
      <c r="H2223">
        <f>+VLOOKUP(A2223,'Reuters data'!$Y$4:$Z$1048576,2,TRUE)</f>
        <v>20.7</v>
      </c>
    </row>
    <row r="2224" spans="1:8" x14ac:dyDescent="0.3">
      <c r="A2224" s="1">
        <f>+'Reuters data'!B2225</f>
        <v>42766</v>
      </c>
      <c r="B2224" s="3">
        <f t="shared" si="34"/>
        <v>1</v>
      </c>
      <c r="C2224">
        <f>+'Reuters data'!C2225</f>
        <v>41.08</v>
      </c>
      <c r="D2224">
        <f>+VLOOKUP(A2224,'Reuters data'!$E$3:$F$1048576,2,TRUE)/VLOOKUP(Train_Data!A2224,'Reuters data'!$M$3:$N$1048576,2)</f>
        <v>51.597962019453455</v>
      </c>
      <c r="E2224">
        <f>+VLOOKUP(A2224,'Reuters data'!$E$3:$G$1048576,3,TRUE)</f>
        <v>51.075321100917421</v>
      </c>
      <c r="F2224" s="2">
        <f>+VLOOKUP(A2224,'Reuters data'!$Q$4:$R$1048576,2,TRUE)</f>
        <v>85.5</v>
      </c>
      <c r="G2224">
        <f>+VLOOKUP(A2224,'Reuters data'!$U$4:$V$1048576,2,TRUE)</f>
        <v>5.35</v>
      </c>
      <c r="H2224">
        <f>+VLOOKUP(A2224,'Reuters data'!$Y$4:$Z$1048576,2,TRUE)</f>
        <v>21.2</v>
      </c>
    </row>
    <row r="2225" spans="1:8" x14ac:dyDescent="0.3">
      <c r="A2225" s="1">
        <f>+'Reuters data'!B2226</f>
        <v>42767</v>
      </c>
      <c r="B2225" s="3">
        <f t="shared" si="34"/>
        <v>2</v>
      </c>
      <c r="C2225">
        <f>+'Reuters data'!C2226</f>
        <v>40.57</v>
      </c>
      <c r="D2225">
        <f>+VLOOKUP(A2225,'Reuters data'!$E$3:$F$1048576,2,TRUE)/VLOOKUP(Train_Data!A2225,'Reuters data'!$M$3:$N$1048576,2)</f>
        <v>52.753784712547599</v>
      </c>
      <c r="E2225">
        <f>+VLOOKUP(A2225,'Reuters data'!$E$3:$G$1048576,3,TRUE)</f>
        <v>51.15266055045872</v>
      </c>
      <c r="F2225" s="2">
        <f>+VLOOKUP(A2225,'Reuters data'!$Q$4:$R$1048576,2,TRUE)</f>
        <v>81.5</v>
      </c>
      <c r="G2225">
        <f>+VLOOKUP(A2225,'Reuters data'!$U$4:$V$1048576,2,TRUE)</f>
        <v>5.26</v>
      </c>
      <c r="H2225">
        <f>+VLOOKUP(A2225,'Reuters data'!$Y$4:$Z$1048576,2,TRUE)</f>
        <v>22.27</v>
      </c>
    </row>
    <row r="2226" spans="1:8" x14ac:dyDescent="0.3">
      <c r="A2226" s="1">
        <f>+'Reuters data'!B2227</f>
        <v>42768</v>
      </c>
      <c r="B2226" s="3">
        <f t="shared" si="34"/>
        <v>2</v>
      </c>
      <c r="C2226">
        <f>+'Reuters data'!C2227</f>
        <v>40.119999999999997</v>
      </c>
      <c r="D2226">
        <f>+VLOOKUP(A2226,'Reuters data'!$E$3:$F$1048576,2,TRUE)/VLOOKUP(Train_Data!A2226,'Reuters data'!$M$3:$N$1048576,2)</f>
        <v>52.574828034950734</v>
      </c>
      <c r="E2226">
        <f>+VLOOKUP(A2226,'Reuters data'!$E$3:$G$1048576,3,TRUE)</f>
        <v>51.24</v>
      </c>
      <c r="F2226" s="2">
        <f>+VLOOKUP(A2226,'Reuters data'!$Q$4:$R$1048576,2,TRUE)</f>
        <v>81</v>
      </c>
      <c r="G2226">
        <f>+VLOOKUP(A2226,'Reuters data'!$U$4:$V$1048576,2,TRUE)</f>
        <v>5.22</v>
      </c>
      <c r="H2226">
        <f>+VLOOKUP(A2226,'Reuters data'!$Y$4:$Z$1048576,2,TRUE)</f>
        <v>22</v>
      </c>
    </row>
    <row r="2227" spans="1:8" x14ac:dyDescent="0.3">
      <c r="A2227" s="1">
        <f>+'Reuters data'!B2228</f>
        <v>42769</v>
      </c>
      <c r="B2227" s="3">
        <f t="shared" si="34"/>
        <v>2</v>
      </c>
      <c r="C2227">
        <f>+'Reuters data'!C2228</f>
        <v>39.74</v>
      </c>
      <c r="D2227">
        <f>+VLOOKUP(A2227,'Reuters data'!$E$3:$F$1048576,2,TRUE)/VLOOKUP(Train_Data!A2227,'Reuters data'!$M$3:$N$1048576,2)</f>
        <v>52.694555236063444</v>
      </c>
      <c r="E2227">
        <f>+VLOOKUP(A2227,'Reuters data'!$E$3:$G$1048576,3,TRUE)</f>
        <v>51.344220183486243</v>
      </c>
      <c r="F2227" s="2">
        <f>+VLOOKUP(A2227,'Reuters data'!$Q$4:$R$1048576,2,TRUE)</f>
        <v>81.3</v>
      </c>
      <c r="G2227">
        <f>+VLOOKUP(A2227,'Reuters data'!$U$4:$V$1048576,2,TRUE)</f>
        <v>5.15</v>
      </c>
      <c r="H2227">
        <f>+VLOOKUP(A2227,'Reuters data'!$Y$4:$Z$1048576,2,TRUE)</f>
        <v>23</v>
      </c>
    </row>
    <row r="2228" spans="1:8" x14ac:dyDescent="0.3">
      <c r="A2228" s="1">
        <f>+'Reuters data'!B2229</f>
        <v>42770</v>
      </c>
      <c r="B2228" s="3">
        <f t="shared" si="34"/>
        <v>2</v>
      </c>
      <c r="C2228">
        <f>+'Reuters data'!C2229</f>
        <v>39.450000000000003</v>
      </c>
      <c r="D2228">
        <f>+VLOOKUP(A2228,'Reuters data'!$E$3:$F$1048576,2,TRUE)/VLOOKUP(Train_Data!A2228,'Reuters data'!$M$3:$N$1048576,2)</f>
        <v>52.694555236063444</v>
      </c>
      <c r="E2228">
        <f>+VLOOKUP(A2228,'Reuters data'!$E$3:$G$1048576,3,TRUE)</f>
        <v>51.344220183486243</v>
      </c>
      <c r="F2228" s="2">
        <f>+VLOOKUP(A2228,'Reuters data'!$Q$4:$R$1048576,2,TRUE)</f>
        <v>81.3</v>
      </c>
      <c r="G2228">
        <f>+VLOOKUP(A2228,'Reuters data'!$U$4:$V$1048576,2,TRUE)</f>
        <v>5.15</v>
      </c>
      <c r="H2228">
        <f>+VLOOKUP(A2228,'Reuters data'!$Y$4:$Z$1048576,2,TRUE)</f>
        <v>23</v>
      </c>
    </row>
    <row r="2229" spans="1:8" x14ac:dyDescent="0.3">
      <c r="A2229" s="1">
        <f>+'Reuters data'!B2230</f>
        <v>42771</v>
      </c>
      <c r="B2229" s="3">
        <f t="shared" si="34"/>
        <v>2</v>
      </c>
      <c r="C2229">
        <f>+'Reuters data'!C2230</f>
        <v>39.15</v>
      </c>
      <c r="D2229">
        <f>+VLOOKUP(A2229,'Reuters data'!$E$3:$F$1048576,2,TRUE)/VLOOKUP(Train_Data!A2229,'Reuters data'!$M$3:$N$1048576,2)</f>
        <v>52.694555236063444</v>
      </c>
      <c r="E2229">
        <f>+VLOOKUP(A2229,'Reuters data'!$E$3:$G$1048576,3,TRUE)</f>
        <v>51.344220183486243</v>
      </c>
      <c r="F2229" s="2">
        <f>+VLOOKUP(A2229,'Reuters data'!$Q$4:$R$1048576,2,TRUE)</f>
        <v>81.3</v>
      </c>
      <c r="G2229">
        <f>+VLOOKUP(A2229,'Reuters data'!$U$4:$V$1048576,2,TRUE)</f>
        <v>5.15</v>
      </c>
      <c r="H2229">
        <f>+VLOOKUP(A2229,'Reuters data'!$Y$4:$Z$1048576,2,TRUE)</f>
        <v>23</v>
      </c>
    </row>
    <row r="2230" spans="1:8" x14ac:dyDescent="0.3">
      <c r="A2230" s="1">
        <f>+'Reuters data'!B2231</f>
        <v>42772</v>
      </c>
      <c r="B2230" s="3">
        <f t="shared" si="34"/>
        <v>2</v>
      </c>
      <c r="C2230">
        <f>+'Reuters data'!C2231</f>
        <v>38.619999999999997</v>
      </c>
      <c r="D2230">
        <f>+VLOOKUP(A2230,'Reuters data'!$E$3:$F$1048576,2,TRUE)/VLOOKUP(Train_Data!A2230,'Reuters data'!$M$3:$N$1048576,2)</f>
        <v>51.837380221415948</v>
      </c>
      <c r="E2230">
        <f>+VLOOKUP(A2230,'Reuters data'!$E$3:$G$1048576,3,TRUE)</f>
        <v>51.425779816513767</v>
      </c>
      <c r="F2230" s="2">
        <f>+VLOOKUP(A2230,'Reuters data'!$Q$4:$R$1048576,2,TRUE)</f>
        <v>80.25</v>
      </c>
      <c r="G2230">
        <f>+VLOOKUP(A2230,'Reuters data'!$U$4:$V$1048576,2,TRUE)</f>
        <v>5.09</v>
      </c>
      <c r="H2230">
        <f>+VLOOKUP(A2230,'Reuters data'!$Y$4:$Z$1048576,2,TRUE)</f>
        <v>23</v>
      </c>
    </row>
    <row r="2231" spans="1:8" x14ac:dyDescent="0.3">
      <c r="A2231" s="1">
        <f>+'Reuters data'!B2232</f>
        <v>42773</v>
      </c>
      <c r="B2231" s="3">
        <f t="shared" si="34"/>
        <v>2</v>
      </c>
      <c r="C2231">
        <f>+'Reuters data'!C2232</f>
        <v>38.049999999999997</v>
      </c>
      <c r="D2231">
        <f>+VLOOKUP(A2231,'Reuters data'!$E$3:$F$1048576,2,TRUE)/VLOOKUP(Train_Data!A2231,'Reuters data'!$M$3:$N$1048576,2)</f>
        <v>51.544943820224717</v>
      </c>
      <c r="E2231">
        <f>+VLOOKUP(A2231,'Reuters data'!$E$3:$G$1048576,3,TRUE)</f>
        <v>51.493853211009174</v>
      </c>
      <c r="F2231" s="2">
        <f>+VLOOKUP(A2231,'Reuters data'!$Q$4:$R$1048576,2,TRUE)</f>
        <v>80.2</v>
      </c>
      <c r="G2231">
        <f>+VLOOKUP(A2231,'Reuters data'!$U$4:$V$1048576,2,TRUE)</f>
        <v>5.16</v>
      </c>
      <c r="H2231">
        <f>+VLOOKUP(A2231,'Reuters data'!$Y$4:$Z$1048576,2,TRUE)</f>
        <v>21.88</v>
      </c>
    </row>
    <row r="2232" spans="1:8" x14ac:dyDescent="0.3">
      <c r="A2232" s="1">
        <f>+'Reuters data'!B2233</f>
        <v>42774</v>
      </c>
      <c r="B2232" s="3">
        <f t="shared" si="34"/>
        <v>2</v>
      </c>
      <c r="C2232">
        <f>+'Reuters data'!C2233</f>
        <v>37.42</v>
      </c>
      <c r="D2232">
        <f>+VLOOKUP(A2232,'Reuters data'!$E$3:$F$1048576,2,TRUE)/VLOOKUP(Train_Data!A2232,'Reuters data'!$M$3:$N$1048576,2)</f>
        <v>51.528465925025699</v>
      </c>
      <c r="E2232">
        <f>+VLOOKUP(A2232,'Reuters data'!$E$3:$G$1048576,3,TRUE)</f>
        <v>51.565963302752301</v>
      </c>
      <c r="F2232" s="2">
        <f>+VLOOKUP(A2232,'Reuters data'!$Q$4:$R$1048576,2,TRUE)</f>
        <v>79.349999999999994</v>
      </c>
      <c r="G2232">
        <f>+VLOOKUP(A2232,'Reuters data'!$U$4:$V$1048576,2,TRUE)</f>
        <v>5.21</v>
      </c>
      <c r="H2232">
        <f>+VLOOKUP(A2232,'Reuters data'!$Y$4:$Z$1048576,2,TRUE)</f>
        <v>20.55</v>
      </c>
    </row>
    <row r="2233" spans="1:8" x14ac:dyDescent="0.3">
      <c r="A2233" s="1">
        <f>+'Reuters data'!B2234</f>
        <v>42775</v>
      </c>
      <c r="B2233" s="3">
        <f t="shared" si="34"/>
        <v>2</v>
      </c>
      <c r="C2233">
        <f>+'Reuters data'!C2234</f>
        <v>36.68</v>
      </c>
      <c r="D2233">
        <f>+VLOOKUP(A2233,'Reuters data'!$E$3:$F$1048576,2,TRUE)/VLOOKUP(Train_Data!A2233,'Reuters data'!$M$3:$N$1048576,2)</f>
        <v>52.215130467430079</v>
      </c>
      <c r="E2233">
        <f>+VLOOKUP(A2233,'Reuters data'!$E$3:$G$1048576,3,TRUE)</f>
        <v>51.636146788990828</v>
      </c>
      <c r="F2233" s="2">
        <f>+VLOOKUP(A2233,'Reuters data'!$Q$4:$R$1048576,2,TRUE)</f>
        <v>79.5</v>
      </c>
      <c r="G2233">
        <f>+VLOOKUP(A2233,'Reuters data'!$U$4:$V$1048576,2,TRUE)</f>
        <v>5.27</v>
      </c>
      <c r="H2233">
        <f>+VLOOKUP(A2233,'Reuters data'!$Y$4:$Z$1048576,2,TRUE)</f>
        <v>20.6</v>
      </c>
    </row>
    <row r="2234" spans="1:8" x14ac:dyDescent="0.3">
      <c r="A2234" s="1">
        <f>+'Reuters data'!B2235</f>
        <v>42776</v>
      </c>
      <c r="B2234" s="3">
        <f t="shared" si="34"/>
        <v>2</v>
      </c>
      <c r="C2234">
        <f>+'Reuters data'!C2235</f>
        <v>35.94</v>
      </c>
      <c r="D2234">
        <f>+VLOOKUP(A2234,'Reuters data'!$E$3:$F$1048576,2,TRUE)/VLOOKUP(Train_Data!A2234,'Reuters data'!$M$3:$N$1048576,2)</f>
        <v>53.299492385786799</v>
      </c>
      <c r="E2234">
        <f>+VLOOKUP(A2234,'Reuters data'!$E$3:$G$1048576,3,TRUE)</f>
        <v>51.697706422018342</v>
      </c>
      <c r="F2234" s="2">
        <f>+VLOOKUP(A2234,'Reuters data'!$Q$4:$R$1048576,2,TRUE)</f>
        <v>77.5</v>
      </c>
      <c r="G2234">
        <f>+VLOOKUP(A2234,'Reuters data'!$U$4:$V$1048576,2,TRUE)</f>
        <v>5.1100000000000003</v>
      </c>
      <c r="H2234">
        <f>+VLOOKUP(A2234,'Reuters data'!$Y$4:$Z$1048576,2,TRUE)</f>
        <v>20.100000000000001</v>
      </c>
    </row>
    <row r="2235" spans="1:8" x14ac:dyDescent="0.3">
      <c r="A2235" s="1">
        <f>+'Reuters data'!B2236</f>
        <v>42777</v>
      </c>
      <c r="B2235" s="3">
        <f t="shared" si="34"/>
        <v>2</v>
      </c>
      <c r="C2235">
        <f>+'Reuters data'!C2236</f>
        <v>35.380000000000003</v>
      </c>
      <c r="D2235">
        <f>+VLOOKUP(A2235,'Reuters data'!$E$3:$F$1048576,2,TRUE)/VLOOKUP(Train_Data!A2235,'Reuters data'!$M$3:$N$1048576,2)</f>
        <v>53.299492385786799</v>
      </c>
      <c r="E2235">
        <f>+VLOOKUP(A2235,'Reuters data'!$E$3:$G$1048576,3,TRUE)</f>
        <v>51.697706422018342</v>
      </c>
      <c r="F2235" s="2">
        <f>+VLOOKUP(A2235,'Reuters data'!$Q$4:$R$1048576,2,TRUE)</f>
        <v>77.5</v>
      </c>
      <c r="G2235">
        <f>+VLOOKUP(A2235,'Reuters data'!$U$4:$V$1048576,2,TRUE)</f>
        <v>5.1100000000000003</v>
      </c>
      <c r="H2235">
        <f>+VLOOKUP(A2235,'Reuters data'!$Y$4:$Z$1048576,2,TRUE)</f>
        <v>20.100000000000001</v>
      </c>
    </row>
    <row r="2236" spans="1:8" x14ac:dyDescent="0.3">
      <c r="A2236" s="1">
        <f>+'Reuters data'!B2237</f>
        <v>42778</v>
      </c>
      <c r="B2236" s="3">
        <f t="shared" si="34"/>
        <v>2</v>
      </c>
      <c r="C2236">
        <f>+'Reuters data'!C2237</f>
        <v>34.979999999999997</v>
      </c>
      <c r="D2236">
        <f>+VLOOKUP(A2236,'Reuters data'!$E$3:$F$1048576,2,TRUE)/VLOOKUP(Train_Data!A2236,'Reuters data'!$M$3:$N$1048576,2)</f>
        <v>53.299492385786799</v>
      </c>
      <c r="E2236">
        <f>+VLOOKUP(A2236,'Reuters data'!$E$3:$G$1048576,3,TRUE)</f>
        <v>51.697706422018342</v>
      </c>
      <c r="F2236" s="2">
        <f>+VLOOKUP(A2236,'Reuters data'!$Q$4:$R$1048576,2,TRUE)</f>
        <v>77.5</v>
      </c>
      <c r="G2236">
        <f>+VLOOKUP(A2236,'Reuters data'!$U$4:$V$1048576,2,TRUE)</f>
        <v>5.1100000000000003</v>
      </c>
      <c r="H2236">
        <f>+VLOOKUP(A2236,'Reuters data'!$Y$4:$Z$1048576,2,TRUE)</f>
        <v>20.100000000000001</v>
      </c>
    </row>
    <row r="2237" spans="1:8" x14ac:dyDescent="0.3">
      <c r="A2237" s="1">
        <f>+'Reuters data'!B2238</f>
        <v>42779</v>
      </c>
      <c r="B2237" s="3">
        <f t="shared" si="34"/>
        <v>2</v>
      </c>
      <c r="C2237">
        <f>+'Reuters data'!C2238</f>
        <v>34.479999999999997</v>
      </c>
      <c r="D2237">
        <f>+VLOOKUP(A2237,'Reuters data'!$E$3:$F$1048576,2,TRUE)/VLOOKUP(Train_Data!A2237,'Reuters data'!$M$3:$N$1048576,2)</f>
        <v>52.458242898933662</v>
      </c>
      <c r="E2237">
        <f>+VLOOKUP(A2237,'Reuters data'!$E$3:$G$1048576,3,TRUE)</f>
        <v>51.767247706422012</v>
      </c>
      <c r="F2237" s="2">
        <f>+VLOOKUP(A2237,'Reuters data'!$Q$4:$R$1048576,2,TRUE)</f>
        <v>75.25</v>
      </c>
      <c r="G2237">
        <f>+VLOOKUP(A2237,'Reuters data'!$U$4:$V$1048576,2,TRUE)</f>
        <v>4.8899999999999997</v>
      </c>
      <c r="H2237">
        <f>+VLOOKUP(A2237,'Reuters data'!$Y$4:$Z$1048576,2,TRUE)</f>
        <v>19.079999999999998</v>
      </c>
    </row>
    <row r="2238" spans="1:8" x14ac:dyDescent="0.3">
      <c r="A2238" s="1">
        <f>+'Reuters data'!B2239</f>
        <v>42780</v>
      </c>
      <c r="B2238" s="3">
        <f t="shared" si="34"/>
        <v>2</v>
      </c>
      <c r="C2238">
        <f>+'Reuters data'!C2239</f>
        <v>33.909999999999997</v>
      </c>
      <c r="D2238">
        <f>+VLOOKUP(A2238,'Reuters data'!$E$3:$F$1048576,2,TRUE)/VLOOKUP(Train_Data!A2238,'Reuters data'!$M$3:$N$1048576,2)</f>
        <v>52.916706060319555</v>
      </c>
      <c r="E2238">
        <f>+VLOOKUP(A2238,'Reuters data'!$E$3:$G$1048576,3,TRUE)</f>
        <v>51.837431192660539</v>
      </c>
      <c r="F2238" s="2">
        <f>+VLOOKUP(A2238,'Reuters data'!$Q$4:$R$1048576,2,TRUE)</f>
        <v>74.900000000000006</v>
      </c>
      <c r="G2238">
        <f>+VLOOKUP(A2238,'Reuters data'!$U$4:$V$1048576,2,TRUE)</f>
        <v>5.12</v>
      </c>
      <c r="H2238">
        <f>+VLOOKUP(A2238,'Reuters data'!$Y$4:$Z$1048576,2,TRUE)</f>
        <v>18.600000000000001</v>
      </c>
    </row>
    <row r="2239" spans="1:8" x14ac:dyDescent="0.3">
      <c r="A2239" s="1">
        <f>+'Reuters data'!B2240</f>
        <v>42781</v>
      </c>
      <c r="B2239" s="3">
        <f t="shared" si="34"/>
        <v>2</v>
      </c>
      <c r="C2239">
        <f>+'Reuters data'!C2240</f>
        <v>33.47</v>
      </c>
      <c r="D2239">
        <f>+VLOOKUP(A2239,'Reuters data'!$E$3:$F$1048576,2,TRUE)/VLOOKUP(Train_Data!A2239,'Reuters data'!$M$3:$N$1048576,2)</f>
        <v>52.604264955652006</v>
      </c>
      <c r="E2239">
        <f>+VLOOKUP(A2239,'Reuters data'!$E$3:$G$1048576,3,TRUE)</f>
        <v>51.916788990825673</v>
      </c>
      <c r="F2239" s="2">
        <f>+VLOOKUP(A2239,'Reuters data'!$Q$4:$R$1048576,2,TRUE)</f>
        <v>76</v>
      </c>
      <c r="G2239">
        <f>+VLOOKUP(A2239,'Reuters data'!$U$4:$V$1048576,2,TRUE)</f>
        <v>5.05</v>
      </c>
      <c r="H2239">
        <f>+VLOOKUP(A2239,'Reuters data'!$Y$4:$Z$1048576,2,TRUE)</f>
        <v>18.8</v>
      </c>
    </row>
    <row r="2240" spans="1:8" x14ac:dyDescent="0.3">
      <c r="A2240" s="1">
        <f>+'Reuters data'!B2241</f>
        <v>42782</v>
      </c>
      <c r="B2240" s="3">
        <f t="shared" si="34"/>
        <v>2</v>
      </c>
      <c r="C2240">
        <f>+'Reuters data'!C2241</f>
        <v>33.020000000000003</v>
      </c>
      <c r="D2240">
        <f>+VLOOKUP(A2240,'Reuters data'!$E$3:$F$1048576,2,TRUE)/VLOOKUP(Train_Data!A2240,'Reuters data'!$M$3:$N$1048576,2)</f>
        <v>52.145802098950526</v>
      </c>
      <c r="E2240">
        <f>+VLOOKUP(A2240,'Reuters data'!$E$3:$G$1048576,3,TRUE)</f>
        <v>52.006697247706413</v>
      </c>
      <c r="F2240" s="2">
        <f>+VLOOKUP(A2240,'Reuters data'!$Q$4:$R$1048576,2,TRUE)</f>
        <v>77</v>
      </c>
      <c r="G2240">
        <f>+VLOOKUP(A2240,'Reuters data'!$U$4:$V$1048576,2,TRUE)</f>
        <v>4.93</v>
      </c>
      <c r="H2240">
        <f>+VLOOKUP(A2240,'Reuters data'!$Y$4:$Z$1048576,2,TRUE)</f>
        <v>18.899999999999999</v>
      </c>
    </row>
    <row r="2241" spans="1:8" x14ac:dyDescent="0.3">
      <c r="A2241" s="1">
        <f>+'Reuters data'!B2242</f>
        <v>42783</v>
      </c>
      <c r="B2241" s="3">
        <f t="shared" si="34"/>
        <v>2</v>
      </c>
      <c r="C2241">
        <f>+'Reuters data'!C2242</f>
        <v>32.619999999999997</v>
      </c>
      <c r="D2241">
        <f>+VLOOKUP(A2241,'Reuters data'!$E$3:$F$1048576,2,TRUE)/VLOOKUP(Train_Data!A2241,'Reuters data'!$M$3:$N$1048576,2)</f>
        <v>52.596362265573468</v>
      </c>
      <c r="E2241">
        <f>+VLOOKUP(A2241,'Reuters data'!$E$3:$G$1048576,3,TRUE)</f>
        <v>52.091284403669718</v>
      </c>
      <c r="F2241" s="2">
        <f>+VLOOKUP(A2241,'Reuters data'!$Q$4:$R$1048576,2,TRUE)</f>
        <v>78.08</v>
      </c>
      <c r="G2241">
        <f>+VLOOKUP(A2241,'Reuters data'!$U$4:$V$1048576,2,TRUE)</f>
        <v>4.97</v>
      </c>
      <c r="H2241">
        <f>+VLOOKUP(A2241,'Reuters data'!$Y$4:$Z$1048576,2,TRUE)</f>
        <v>18.23</v>
      </c>
    </row>
    <row r="2242" spans="1:8" x14ac:dyDescent="0.3">
      <c r="A2242" s="1">
        <f>+'Reuters data'!B2243</f>
        <v>42784</v>
      </c>
      <c r="B2242" s="3">
        <f t="shared" si="34"/>
        <v>2</v>
      </c>
      <c r="C2242">
        <f>+'Reuters data'!C2243</f>
        <v>32.36</v>
      </c>
      <c r="D2242">
        <f>+VLOOKUP(A2242,'Reuters data'!$E$3:$F$1048576,2,TRUE)/VLOOKUP(Train_Data!A2242,'Reuters data'!$M$3:$N$1048576,2)</f>
        <v>52.596362265573468</v>
      </c>
      <c r="E2242">
        <f>+VLOOKUP(A2242,'Reuters data'!$E$3:$G$1048576,3,TRUE)</f>
        <v>52.091284403669718</v>
      </c>
      <c r="F2242" s="2">
        <f>+VLOOKUP(A2242,'Reuters data'!$Q$4:$R$1048576,2,TRUE)</f>
        <v>78.08</v>
      </c>
      <c r="G2242">
        <f>+VLOOKUP(A2242,'Reuters data'!$U$4:$V$1048576,2,TRUE)</f>
        <v>4.97</v>
      </c>
      <c r="H2242">
        <f>+VLOOKUP(A2242,'Reuters data'!$Y$4:$Z$1048576,2,TRUE)</f>
        <v>18.23</v>
      </c>
    </row>
    <row r="2243" spans="1:8" x14ac:dyDescent="0.3">
      <c r="A2243" s="1">
        <f>+'Reuters data'!B2244</f>
        <v>42785</v>
      </c>
      <c r="B2243" s="3">
        <f t="shared" si="34"/>
        <v>2</v>
      </c>
      <c r="C2243">
        <f>+'Reuters data'!C2244</f>
        <v>32.090000000000003</v>
      </c>
      <c r="D2243">
        <f>+VLOOKUP(A2243,'Reuters data'!$E$3:$F$1048576,2,TRUE)/VLOOKUP(Train_Data!A2243,'Reuters data'!$M$3:$N$1048576,2)</f>
        <v>52.596362265573468</v>
      </c>
      <c r="E2243">
        <f>+VLOOKUP(A2243,'Reuters data'!$E$3:$G$1048576,3,TRUE)</f>
        <v>52.091284403669718</v>
      </c>
      <c r="F2243" s="2">
        <f>+VLOOKUP(A2243,'Reuters data'!$Q$4:$R$1048576,2,TRUE)</f>
        <v>78.08</v>
      </c>
      <c r="G2243">
        <f>+VLOOKUP(A2243,'Reuters data'!$U$4:$V$1048576,2,TRUE)</f>
        <v>4.97</v>
      </c>
      <c r="H2243">
        <f>+VLOOKUP(A2243,'Reuters data'!$Y$4:$Z$1048576,2,TRUE)</f>
        <v>18.23</v>
      </c>
    </row>
    <row r="2244" spans="1:8" x14ac:dyDescent="0.3">
      <c r="A2244" s="1">
        <f>+'Reuters data'!B2245</f>
        <v>42786</v>
      </c>
      <c r="B2244" s="3">
        <f t="shared" ref="B2244:B2307" si="35">+MONTH(A2244)</f>
        <v>2</v>
      </c>
      <c r="C2244">
        <f>+'Reuters data'!C2245</f>
        <v>31.66</v>
      </c>
      <c r="D2244">
        <f>+VLOOKUP(A2244,'Reuters data'!$E$3:$F$1048576,2,TRUE)/VLOOKUP(Train_Data!A2244,'Reuters data'!$M$3:$N$1048576,2)</f>
        <v>52.95503817513432</v>
      </c>
      <c r="E2244">
        <f>+VLOOKUP(A2244,'Reuters data'!$E$3:$G$1048576,3,TRUE)</f>
        <v>52.186788990825676</v>
      </c>
      <c r="F2244" s="2">
        <f>+VLOOKUP(A2244,'Reuters data'!$Q$4:$R$1048576,2,TRUE)</f>
        <v>79.75</v>
      </c>
      <c r="G2244">
        <f>+VLOOKUP(A2244,'Reuters data'!$U$4:$V$1048576,2,TRUE)</f>
        <v>5.08</v>
      </c>
      <c r="H2244">
        <f>+VLOOKUP(A2244,'Reuters data'!$Y$4:$Z$1048576,2,TRUE)</f>
        <v>18.149999999999999</v>
      </c>
    </row>
    <row r="2245" spans="1:8" x14ac:dyDescent="0.3">
      <c r="A2245" s="1">
        <f>+'Reuters data'!B2246</f>
        <v>42787</v>
      </c>
      <c r="B2245" s="3">
        <f t="shared" si="35"/>
        <v>2</v>
      </c>
      <c r="C2245">
        <f>+'Reuters data'!C2246</f>
        <v>31.38</v>
      </c>
      <c r="D2245">
        <f>+VLOOKUP(A2245,'Reuters data'!$E$3:$F$1048576,2,TRUE)/VLOOKUP(Train_Data!A2245,'Reuters data'!$M$3:$N$1048576,2)</f>
        <v>53.782629330802081</v>
      </c>
      <c r="E2245">
        <f>+VLOOKUP(A2245,'Reuters data'!$E$3:$G$1048576,3,TRUE)</f>
        <v>52.28504587155961</v>
      </c>
      <c r="F2245" s="2">
        <f>+VLOOKUP(A2245,'Reuters data'!$Q$4:$R$1048576,2,TRUE)</f>
        <v>81.08</v>
      </c>
      <c r="G2245">
        <f>+VLOOKUP(A2245,'Reuters data'!$U$4:$V$1048576,2,TRUE)</f>
        <v>5.04</v>
      </c>
      <c r="H2245">
        <f>+VLOOKUP(A2245,'Reuters data'!$Y$4:$Z$1048576,2,TRUE)</f>
        <v>17.77</v>
      </c>
    </row>
    <row r="2246" spans="1:8" x14ac:dyDescent="0.3">
      <c r="A2246" s="1">
        <f>+'Reuters data'!B2247</f>
        <v>42788</v>
      </c>
      <c r="B2246" s="3">
        <f t="shared" si="35"/>
        <v>2</v>
      </c>
      <c r="C2246">
        <f>+'Reuters data'!C2247</f>
        <v>31.1</v>
      </c>
      <c r="D2246">
        <f>+VLOOKUP(A2246,'Reuters data'!$E$3:$F$1048576,2,TRUE)/VLOOKUP(Train_Data!A2246,'Reuters data'!$M$3:$N$1048576,2)</f>
        <v>52.903837044054946</v>
      </c>
      <c r="E2246">
        <f>+VLOOKUP(A2246,'Reuters data'!$E$3:$G$1048576,3,TRUE)</f>
        <v>52.376422018348613</v>
      </c>
      <c r="F2246" s="2">
        <f>+VLOOKUP(A2246,'Reuters data'!$Q$4:$R$1048576,2,TRUE)</f>
        <v>80.2</v>
      </c>
      <c r="G2246">
        <f>+VLOOKUP(A2246,'Reuters data'!$U$4:$V$1048576,2,TRUE)</f>
        <v>5.0599999999999996</v>
      </c>
      <c r="H2246">
        <f>+VLOOKUP(A2246,'Reuters data'!$Y$4:$Z$1048576,2,TRUE)</f>
        <v>17.8</v>
      </c>
    </row>
    <row r="2247" spans="1:8" x14ac:dyDescent="0.3">
      <c r="A2247" s="1">
        <f>+'Reuters data'!B2248</f>
        <v>42789</v>
      </c>
      <c r="B2247" s="3">
        <f t="shared" si="35"/>
        <v>2</v>
      </c>
      <c r="C2247">
        <f>+'Reuters data'!C2248</f>
        <v>30.79</v>
      </c>
      <c r="D2247">
        <f>+VLOOKUP(A2247,'Reuters data'!$E$3:$F$1048576,2,TRUE)/VLOOKUP(Train_Data!A2247,'Reuters data'!$M$3:$N$1048576,2)</f>
        <v>53.483316003402962</v>
      </c>
      <c r="E2247">
        <f>+VLOOKUP(A2247,'Reuters data'!$E$3:$G$1048576,3,TRUE)</f>
        <v>52.465871559633015</v>
      </c>
      <c r="F2247" s="2">
        <f>+VLOOKUP(A2247,'Reuters data'!$Q$4:$R$1048576,2,TRUE)</f>
        <v>80.75</v>
      </c>
      <c r="G2247">
        <f>+VLOOKUP(A2247,'Reuters data'!$U$4:$V$1048576,2,TRUE)</f>
        <v>5.34</v>
      </c>
      <c r="H2247">
        <f>+VLOOKUP(A2247,'Reuters data'!$Y$4:$Z$1048576,2,TRUE)</f>
        <v>18.45</v>
      </c>
    </row>
    <row r="2248" spans="1:8" x14ac:dyDescent="0.3">
      <c r="A2248" s="1">
        <f>+'Reuters data'!B2249</f>
        <v>42790</v>
      </c>
      <c r="B2248" s="3">
        <f t="shared" si="35"/>
        <v>2</v>
      </c>
      <c r="C2248">
        <f>+'Reuters data'!C2249</f>
        <v>30.4</v>
      </c>
      <c r="D2248">
        <f>+VLOOKUP(A2248,'Reuters data'!$E$3:$F$1048576,2,TRUE)/VLOOKUP(Train_Data!A2248,'Reuters data'!$M$3:$N$1048576,2)</f>
        <v>53.020833333333336</v>
      </c>
      <c r="E2248">
        <f>+VLOOKUP(A2248,'Reuters data'!$E$3:$G$1048576,3,TRUE)</f>
        <v>52.542385321100902</v>
      </c>
      <c r="F2248" s="2">
        <f>+VLOOKUP(A2248,'Reuters data'!$Q$4:$R$1048576,2,TRUE)</f>
        <v>80</v>
      </c>
      <c r="G2248">
        <f>+VLOOKUP(A2248,'Reuters data'!$U$4:$V$1048576,2,TRUE)</f>
        <v>5.38</v>
      </c>
      <c r="H2248">
        <f>+VLOOKUP(A2248,'Reuters data'!$Y$4:$Z$1048576,2,TRUE)</f>
        <v>17.55</v>
      </c>
    </row>
    <row r="2249" spans="1:8" x14ac:dyDescent="0.3">
      <c r="A2249" s="1">
        <f>+'Reuters data'!B2250</f>
        <v>42791</v>
      </c>
      <c r="B2249" s="3">
        <f t="shared" si="35"/>
        <v>2</v>
      </c>
      <c r="C2249">
        <f>+'Reuters data'!C2250</f>
        <v>30.11</v>
      </c>
      <c r="D2249">
        <f>+VLOOKUP(A2249,'Reuters data'!$E$3:$F$1048576,2,TRUE)/VLOOKUP(Train_Data!A2249,'Reuters data'!$M$3:$N$1048576,2)</f>
        <v>53.020833333333336</v>
      </c>
      <c r="E2249">
        <f>+VLOOKUP(A2249,'Reuters data'!$E$3:$G$1048576,3,TRUE)</f>
        <v>52.542385321100902</v>
      </c>
      <c r="F2249" s="2">
        <f>+VLOOKUP(A2249,'Reuters data'!$Q$4:$R$1048576,2,TRUE)</f>
        <v>80</v>
      </c>
      <c r="G2249">
        <f>+VLOOKUP(A2249,'Reuters data'!$U$4:$V$1048576,2,TRUE)</f>
        <v>5.38</v>
      </c>
      <c r="H2249">
        <f>+VLOOKUP(A2249,'Reuters data'!$Y$4:$Z$1048576,2,TRUE)</f>
        <v>17.55</v>
      </c>
    </row>
    <row r="2250" spans="1:8" x14ac:dyDescent="0.3">
      <c r="A2250" s="1">
        <f>+'Reuters data'!B2251</f>
        <v>42792</v>
      </c>
      <c r="B2250" s="3">
        <f t="shared" si="35"/>
        <v>2</v>
      </c>
      <c r="C2250">
        <f>+'Reuters data'!C2251</f>
        <v>29.92</v>
      </c>
      <c r="D2250">
        <f>+VLOOKUP(A2250,'Reuters data'!$E$3:$F$1048576,2,TRUE)/VLOOKUP(Train_Data!A2250,'Reuters data'!$M$3:$N$1048576,2)</f>
        <v>53.020833333333336</v>
      </c>
      <c r="E2250">
        <f>+VLOOKUP(A2250,'Reuters data'!$E$3:$G$1048576,3,TRUE)</f>
        <v>52.542385321100902</v>
      </c>
      <c r="F2250" s="2">
        <f>+VLOOKUP(A2250,'Reuters data'!$Q$4:$R$1048576,2,TRUE)</f>
        <v>80</v>
      </c>
      <c r="G2250">
        <f>+VLOOKUP(A2250,'Reuters data'!$U$4:$V$1048576,2,TRUE)</f>
        <v>5.38</v>
      </c>
      <c r="H2250">
        <f>+VLOOKUP(A2250,'Reuters data'!$Y$4:$Z$1048576,2,TRUE)</f>
        <v>17.55</v>
      </c>
    </row>
    <row r="2251" spans="1:8" x14ac:dyDescent="0.3">
      <c r="A2251" s="1">
        <f>+'Reuters data'!B2252</f>
        <v>42793</v>
      </c>
      <c r="B2251" s="3">
        <f t="shared" si="35"/>
        <v>2</v>
      </c>
      <c r="C2251">
        <f>+'Reuters data'!C2252</f>
        <v>29.64</v>
      </c>
      <c r="D2251">
        <f>+VLOOKUP(A2251,'Reuters data'!$E$3:$F$1048576,2,TRUE)/VLOOKUP(Train_Data!A2251,'Reuters data'!$M$3:$N$1048576,2)</f>
        <v>52.838923004251299</v>
      </c>
      <c r="E2251">
        <f>+VLOOKUP(A2251,'Reuters data'!$E$3:$G$1048576,3,TRUE)</f>
        <v>52.634495412844025</v>
      </c>
      <c r="F2251" s="2">
        <f>+VLOOKUP(A2251,'Reuters data'!$Q$4:$R$1048576,2,TRUE)</f>
        <v>79</v>
      </c>
      <c r="G2251">
        <f>+VLOOKUP(A2251,'Reuters data'!$U$4:$V$1048576,2,TRUE)</f>
        <v>5.19</v>
      </c>
      <c r="H2251">
        <f>+VLOOKUP(A2251,'Reuters data'!$Y$4:$Z$1048576,2,TRUE)</f>
        <v>17.23</v>
      </c>
    </row>
    <row r="2252" spans="1:8" x14ac:dyDescent="0.3">
      <c r="A2252" s="1">
        <f>+'Reuters data'!B2253</f>
        <v>42794</v>
      </c>
      <c r="B2252" s="3">
        <f t="shared" si="35"/>
        <v>2</v>
      </c>
      <c r="C2252">
        <f>+'Reuters data'!C2253</f>
        <v>29.28</v>
      </c>
      <c r="D2252">
        <f>+VLOOKUP(A2252,'Reuters data'!$E$3:$F$1048576,2,TRUE)/VLOOKUP(Train_Data!A2252,'Reuters data'!$M$3:$N$1048576,2)</f>
        <v>52.567375886524822</v>
      </c>
      <c r="E2252">
        <f>+VLOOKUP(A2252,'Reuters data'!$E$3:$G$1048576,3,TRUE)</f>
        <v>52.710091743119257</v>
      </c>
      <c r="F2252" s="2">
        <f>+VLOOKUP(A2252,'Reuters data'!$Q$4:$R$1048576,2,TRUE)</f>
        <v>78.58</v>
      </c>
      <c r="G2252">
        <f>+VLOOKUP(A2252,'Reuters data'!$U$4:$V$1048576,2,TRUE)</f>
        <v>5.23</v>
      </c>
      <c r="H2252">
        <f>+VLOOKUP(A2252,'Reuters data'!$Y$4:$Z$1048576,2,TRUE)</f>
        <v>17.100000000000001</v>
      </c>
    </row>
    <row r="2253" spans="1:8" x14ac:dyDescent="0.3">
      <c r="A2253" s="1">
        <f>+'Reuters data'!B2254</f>
        <v>42795</v>
      </c>
      <c r="B2253" s="3">
        <f t="shared" si="35"/>
        <v>3</v>
      </c>
      <c r="C2253">
        <f>+'Reuters data'!C2254</f>
        <v>28.94</v>
      </c>
      <c r="D2253">
        <f>+VLOOKUP(A2253,'Reuters data'!$E$3:$F$1048576,2,TRUE)/VLOOKUP(Train_Data!A2253,'Reuters data'!$M$3:$N$1048576,2)</f>
        <v>53.442063341551297</v>
      </c>
      <c r="E2253">
        <f>+VLOOKUP(A2253,'Reuters data'!$E$3:$G$1048576,3,TRUE)</f>
        <v>52.805412844036688</v>
      </c>
      <c r="F2253" s="2">
        <f>+VLOOKUP(A2253,'Reuters data'!$Q$4:$R$1048576,2,TRUE)</f>
        <v>75.25</v>
      </c>
      <c r="G2253">
        <f>+VLOOKUP(A2253,'Reuters data'!$U$4:$V$1048576,2,TRUE)</f>
        <v>5.9</v>
      </c>
      <c r="H2253">
        <f>+VLOOKUP(A2253,'Reuters data'!$Y$4:$Z$1048576,2,TRUE)</f>
        <v>17.149999999999999</v>
      </c>
    </row>
    <row r="2254" spans="1:8" x14ac:dyDescent="0.3">
      <c r="A2254" s="1">
        <f>+'Reuters data'!B2255</f>
        <v>42796</v>
      </c>
      <c r="B2254" s="3">
        <f t="shared" si="35"/>
        <v>3</v>
      </c>
      <c r="C2254">
        <f>+'Reuters data'!C2255</f>
        <v>28.64</v>
      </c>
      <c r="D2254">
        <f>+VLOOKUP(A2254,'Reuters data'!$E$3:$F$1048576,2,TRUE)/VLOOKUP(Train_Data!A2254,'Reuters data'!$M$3:$N$1048576,2)</f>
        <v>52.427184466019419</v>
      </c>
      <c r="E2254">
        <f>+VLOOKUP(A2254,'Reuters data'!$E$3:$G$1048576,3,TRUE)</f>
        <v>52.864036697247691</v>
      </c>
      <c r="F2254" s="2">
        <f>+VLOOKUP(A2254,'Reuters data'!$Q$4:$R$1048576,2,TRUE)</f>
        <v>75.53</v>
      </c>
      <c r="G2254">
        <f>+VLOOKUP(A2254,'Reuters data'!$U$4:$V$1048576,2,TRUE)</f>
        <v>5.46</v>
      </c>
      <c r="H2254">
        <f>+VLOOKUP(A2254,'Reuters data'!$Y$4:$Z$1048576,2,TRUE)</f>
        <v>17.02</v>
      </c>
    </row>
    <row r="2255" spans="1:8" x14ac:dyDescent="0.3">
      <c r="A2255" s="1">
        <f>+'Reuters data'!B2256</f>
        <v>42797</v>
      </c>
      <c r="B2255" s="3">
        <f t="shared" si="35"/>
        <v>3</v>
      </c>
      <c r="C2255">
        <f>+'Reuters data'!C2256</f>
        <v>28.38</v>
      </c>
      <c r="D2255">
        <f>+VLOOKUP(A2255,'Reuters data'!$E$3:$F$1048576,2,TRUE)/VLOOKUP(Train_Data!A2255,'Reuters data'!$M$3:$N$1048576,2)</f>
        <v>52.636534839924664</v>
      </c>
      <c r="E2255">
        <f>+VLOOKUP(A2255,'Reuters data'!$E$3:$G$1048576,3,TRUE)</f>
        <v>52.925137614678881</v>
      </c>
      <c r="F2255" s="2">
        <f>+VLOOKUP(A2255,'Reuters data'!$Q$4:$R$1048576,2,TRUE)</f>
        <v>73.349999999999994</v>
      </c>
      <c r="G2255">
        <f>+VLOOKUP(A2255,'Reuters data'!$U$4:$V$1048576,2,TRUE)</f>
        <v>5.59</v>
      </c>
      <c r="H2255">
        <f>+VLOOKUP(A2255,'Reuters data'!$Y$4:$Z$1048576,2,TRUE)</f>
        <v>16.7</v>
      </c>
    </row>
    <row r="2256" spans="1:8" x14ac:dyDescent="0.3">
      <c r="A2256" s="1">
        <f>+'Reuters data'!B2257</f>
        <v>42798</v>
      </c>
      <c r="B2256" s="3">
        <f t="shared" si="35"/>
        <v>3</v>
      </c>
      <c r="C2256">
        <f>+'Reuters data'!C2257</f>
        <v>28.29</v>
      </c>
      <c r="D2256">
        <f>+VLOOKUP(A2256,'Reuters data'!$E$3:$F$1048576,2,TRUE)/VLOOKUP(Train_Data!A2256,'Reuters data'!$M$3:$N$1048576,2)</f>
        <v>52.636534839924664</v>
      </c>
      <c r="E2256">
        <f>+VLOOKUP(A2256,'Reuters data'!$E$3:$G$1048576,3,TRUE)</f>
        <v>52.925137614678881</v>
      </c>
      <c r="F2256" s="2">
        <f>+VLOOKUP(A2256,'Reuters data'!$Q$4:$R$1048576,2,TRUE)</f>
        <v>73.349999999999994</v>
      </c>
      <c r="G2256">
        <f>+VLOOKUP(A2256,'Reuters data'!$U$4:$V$1048576,2,TRUE)</f>
        <v>5.59</v>
      </c>
      <c r="H2256">
        <f>+VLOOKUP(A2256,'Reuters data'!$Y$4:$Z$1048576,2,TRUE)</f>
        <v>16.7</v>
      </c>
    </row>
    <row r="2257" spans="1:8" x14ac:dyDescent="0.3">
      <c r="A2257" s="1">
        <f>+'Reuters data'!B2258</f>
        <v>42799</v>
      </c>
      <c r="B2257" s="3">
        <f t="shared" si="35"/>
        <v>3</v>
      </c>
      <c r="C2257">
        <f>+'Reuters data'!C2258</f>
        <v>28.19</v>
      </c>
      <c r="D2257">
        <f>+VLOOKUP(A2257,'Reuters data'!$E$3:$F$1048576,2,TRUE)/VLOOKUP(Train_Data!A2257,'Reuters data'!$M$3:$N$1048576,2)</f>
        <v>52.636534839924664</v>
      </c>
      <c r="E2257">
        <f>+VLOOKUP(A2257,'Reuters data'!$E$3:$G$1048576,3,TRUE)</f>
        <v>52.925137614678881</v>
      </c>
      <c r="F2257" s="2">
        <f>+VLOOKUP(A2257,'Reuters data'!$Q$4:$R$1048576,2,TRUE)</f>
        <v>73.349999999999994</v>
      </c>
      <c r="G2257">
        <f>+VLOOKUP(A2257,'Reuters data'!$U$4:$V$1048576,2,TRUE)</f>
        <v>5.59</v>
      </c>
      <c r="H2257">
        <f>+VLOOKUP(A2257,'Reuters data'!$Y$4:$Z$1048576,2,TRUE)</f>
        <v>16.7</v>
      </c>
    </row>
    <row r="2258" spans="1:8" x14ac:dyDescent="0.3">
      <c r="A2258" s="1">
        <f>+'Reuters data'!B2259</f>
        <v>42800</v>
      </c>
      <c r="B2258" s="3">
        <f t="shared" si="35"/>
        <v>3</v>
      </c>
      <c r="C2258">
        <f>+'Reuters data'!C2259</f>
        <v>27.91</v>
      </c>
      <c r="D2258">
        <f>+VLOOKUP(A2258,'Reuters data'!$E$3:$F$1048576,2,TRUE)/VLOOKUP(Train_Data!A2258,'Reuters data'!$M$3:$N$1048576,2)</f>
        <v>52.949517867271688</v>
      </c>
      <c r="E2258">
        <f>+VLOOKUP(A2258,'Reuters data'!$E$3:$G$1048576,3,TRUE)</f>
        <v>52.9888990825688</v>
      </c>
      <c r="F2258" s="2">
        <f>+VLOOKUP(A2258,'Reuters data'!$Q$4:$R$1048576,2,TRUE)</f>
        <v>73.599999999999994</v>
      </c>
      <c r="G2258">
        <f>+VLOOKUP(A2258,'Reuters data'!$U$4:$V$1048576,2,TRUE)</f>
        <v>5.48</v>
      </c>
      <c r="H2258">
        <f>+VLOOKUP(A2258,'Reuters data'!$Y$4:$Z$1048576,2,TRUE)</f>
        <v>16.829999999999998</v>
      </c>
    </row>
    <row r="2259" spans="1:8" x14ac:dyDescent="0.3">
      <c r="A2259" s="1">
        <f>+'Reuters data'!B2260</f>
        <v>42801</v>
      </c>
      <c r="B2259" s="3">
        <f t="shared" si="35"/>
        <v>3</v>
      </c>
      <c r="C2259">
        <f>+'Reuters data'!C2260</f>
        <v>27.56</v>
      </c>
      <c r="D2259">
        <f>+VLOOKUP(A2259,'Reuters data'!$E$3:$F$1048576,2,TRUE)/VLOOKUP(Train_Data!A2259,'Reuters data'!$M$3:$N$1048576,2)</f>
        <v>52.92948414576432</v>
      </c>
      <c r="E2259">
        <f>+VLOOKUP(A2259,'Reuters data'!$E$3:$G$1048576,3,TRUE)</f>
        <v>53.035045871559632</v>
      </c>
      <c r="F2259" s="2">
        <f>+VLOOKUP(A2259,'Reuters data'!$Q$4:$R$1048576,2,TRUE)</f>
        <v>72.930000000000007</v>
      </c>
      <c r="G2259">
        <f>+VLOOKUP(A2259,'Reuters data'!$U$4:$V$1048576,2,TRUE)</f>
        <v>5.37</v>
      </c>
      <c r="H2259">
        <f>+VLOOKUP(A2259,'Reuters data'!$Y$4:$Z$1048576,2,TRUE)</f>
        <v>16.399999999999999</v>
      </c>
    </row>
    <row r="2260" spans="1:8" x14ac:dyDescent="0.3">
      <c r="A2260" s="1">
        <f>+'Reuters data'!B2261</f>
        <v>42802</v>
      </c>
      <c r="B2260" s="3">
        <f t="shared" si="35"/>
        <v>3</v>
      </c>
      <c r="C2260">
        <f>+'Reuters data'!C2261</f>
        <v>27.29</v>
      </c>
      <c r="D2260">
        <f>+VLOOKUP(A2260,'Reuters data'!$E$3:$F$1048576,2,TRUE)/VLOOKUP(Train_Data!A2260,'Reuters data'!$M$3:$N$1048576,2)</f>
        <v>50.393775500521869</v>
      </c>
      <c r="E2260">
        <f>+VLOOKUP(A2260,'Reuters data'!$E$3:$G$1048576,3,TRUE)</f>
        <v>53.055596330275222</v>
      </c>
      <c r="F2260" s="2">
        <f>+VLOOKUP(A2260,'Reuters data'!$Q$4:$R$1048576,2,TRUE)</f>
        <v>72.25</v>
      </c>
      <c r="G2260">
        <f>+VLOOKUP(A2260,'Reuters data'!$U$4:$V$1048576,2,TRUE)</f>
        <v>5.23</v>
      </c>
      <c r="H2260">
        <f>+VLOOKUP(A2260,'Reuters data'!$Y$4:$Z$1048576,2,TRUE)</f>
        <v>16.45</v>
      </c>
    </row>
    <row r="2261" spans="1:8" x14ac:dyDescent="0.3">
      <c r="A2261" s="1">
        <f>+'Reuters data'!B2262</f>
        <v>42803</v>
      </c>
      <c r="B2261" s="3">
        <f t="shared" si="35"/>
        <v>3</v>
      </c>
      <c r="C2261">
        <f>+'Reuters data'!C2262</f>
        <v>27.11</v>
      </c>
      <c r="D2261">
        <f>+VLOOKUP(A2261,'Reuters data'!$E$3:$F$1048576,2,TRUE)/VLOOKUP(Train_Data!A2261,'Reuters data'!$M$3:$N$1048576,2)</f>
        <v>49.352245862884153</v>
      </c>
      <c r="E2261">
        <f>+VLOOKUP(A2261,'Reuters data'!$E$3:$G$1048576,3,TRUE)</f>
        <v>53.058623853211003</v>
      </c>
      <c r="F2261" s="2">
        <f>+VLOOKUP(A2261,'Reuters data'!$Q$4:$R$1048576,2,TRUE)</f>
        <v>72</v>
      </c>
      <c r="G2261">
        <f>+VLOOKUP(A2261,'Reuters data'!$U$4:$V$1048576,2,TRUE)</f>
        <v>5.12</v>
      </c>
      <c r="H2261">
        <f>+VLOOKUP(A2261,'Reuters data'!$Y$4:$Z$1048576,2,TRUE)</f>
        <v>16.05</v>
      </c>
    </row>
    <row r="2262" spans="1:8" x14ac:dyDescent="0.3">
      <c r="A2262" s="1">
        <f>+'Reuters data'!B2263</f>
        <v>42804</v>
      </c>
      <c r="B2262" s="3">
        <f t="shared" si="35"/>
        <v>3</v>
      </c>
      <c r="C2262">
        <f>+'Reuters data'!C2263</f>
        <v>26.96</v>
      </c>
      <c r="D2262">
        <f>+VLOOKUP(A2262,'Reuters data'!$E$3:$F$1048576,2,TRUE)/VLOOKUP(Train_Data!A2262,'Reuters data'!$M$3:$N$1048576,2)</f>
        <v>48.148842440716095</v>
      </c>
      <c r="E2262">
        <f>+VLOOKUP(A2262,'Reuters data'!$E$3:$G$1048576,3,TRUE)</f>
        <v>53.048165137614667</v>
      </c>
      <c r="F2262" s="2">
        <f>+VLOOKUP(A2262,'Reuters data'!$Q$4:$R$1048576,2,TRUE)</f>
        <v>72.349999999999994</v>
      </c>
      <c r="G2262">
        <f>+VLOOKUP(A2262,'Reuters data'!$U$4:$V$1048576,2,TRUE)</f>
        <v>5.16</v>
      </c>
      <c r="H2262">
        <f>+VLOOKUP(A2262,'Reuters data'!$Y$4:$Z$1048576,2,TRUE)</f>
        <v>16</v>
      </c>
    </row>
    <row r="2263" spans="1:8" x14ac:dyDescent="0.3">
      <c r="A2263" s="1">
        <f>+'Reuters data'!B2264</f>
        <v>42805</v>
      </c>
      <c r="B2263" s="3">
        <f t="shared" si="35"/>
        <v>3</v>
      </c>
      <c r="C2263">
        <f>+'Reuters data'!C2264</f>
        <v>26.9</v>
      </c>
      <c r="D2263">
        <f>+VLOOKUP(A2263,'Reuters data'!$E$3:$F$1048576,2,TRUE)/VLOOKUP(Train_Data!A2263,'Reuters data'!$M$3:$N$1048576,2)</f>
        <v>48.148842440716095</v>
      </c>
      <c r="E2263">
        <f>+VLOOKUP(A2263,'Reuters data'!$E$3:$G$1048576,3,TRUE)</f>
        <v>53.048165137614667</v>
      </c>
      <c r="F2263" s="2">
        <f>+VLOOKUP(A2263,'Reuters data'!$Q$4:$R$1048576,2,TRUE)</f>
        <v>72.349999999999994</v>
      </c>
      <c r="G2263">
        <f>+VLOOKUP(A2263,'Reuters data'!$U$4:$V$1048576,2,TRUE)</f>
        <v>5.16</v>
      </c>
      <c r="H2263">
        <f>+VLOOKUP(A2263,'Reuters data'!$Y$4:$Z$1048576,2,TRUE)</f>
        <v>16</v>
      </c>
    </row>
    <row r="2264" spans="1:8" x14ac:dyDescent="0.3">
      <c r="A2264" s="1">
        <f>+'Reuters data'!B2265</f>
        <v>42806</v>
      </c>
      <c r="B2264" s="3">
        <f t="shared" si="35"/>
        <v>3</v>
      </c>
      <c r="C2264">
        <f>+'Reuters data'!C2265</f>
        <v>26.86</v>
      </c>
      <c r="D2264">
        <f>+VLOOKUP(A2264,'Reuters data'!$E$3:$F$1048576,2,TRUE)/VLOOKUP(Train_Data!A2264,'Reuters data'!$M$3:$N$1048576,2)</f>
        <v>48.148842440716095</v>
      </c>
      <c r="E2264">
        <f>+VLOOKUP(A2264,'Reuters data'!$E$3:$G$1048576,3,TRUE)</f>
        <v>53.048165137614667</v>
      </c>
      <c r="F2264" s="2">
        <f>+VLOOKUP(A2264,'Reuters data'!$Q$4:$R$1048576,2,TRUE)</f>
        <v>72.349999999999994</v>
      </c>
      <c r="G2264">
        <f>+VLOOKUP(A2264,'Reuters data'!$U$4:$V$1048576,2,TRUE)</f>
        <v>5.16</v>
      </c>
      <c r="H2264">
        <f>+VLOOKUP(A2264,'Reuters data'!$Y$4:$Z$1048576,2,TRUE)</f>
        <v>16</v>
      </c>
    </row>
    <row r="2265" spans="1:8" x14ac:dyDescent="0.3">
      <c r="A2265" s="1">
        <f>+'Reuters data'!B2266</f>
        <v>42807</v>
      </c>
      <c r="B2265" s="3">
        <f t="shared" si="35"/>
        <v>3</v>
      </c>
      <c r="C2265">
        <f>+'Reuters data'!C2266</f>
        <v>26.65</v>
      </c>
      <c r="D2265">
        <f>+VLOOKUP(A2265,'Reuters data'!$E$3:$F$1048576,2,TRUE)/VLOOKUP(Train_Data!A2265,'Reuters data'!$M$3:$N$1048576,2)</f>
        <v>48.202384304890643</v>
      </c>
      <c r="E2265">
        <f>+VLOOKUP(A2265,'Reuters data'!$E$3:$G$1048576,3,TRUE)</f>
        <v>53.042844036697247</v>
      </c>
      <c r="F2265" s="2">
        <f>+VLOOKUP(A2265,'Reuters data'!$Q$4:$R$1048576,2,TRUE)</f>
        <v>72.75</v>
      </c>
      <c r="G2265">
        <f>+VLOOKUP(A2265,'Reuters data'!$U$4:$V$1048576,2,TRUE)</f>
        <v>5.15</v>
      </c>
      <c r="H2265">
        <f>+VLOOKUP(A2265,'Reuters data'!$Y$4:$Z$1048576,2,TRUE)</f>
        <v>15.83</v>
      </c>
    </row>
    <row r="2266" spans="1:8" x14ac:dyDescent="0.3">
      <c r="A2266" s="1">
        <f>+'Reuters data'!B2267</f>
        <v>42808</v>
      </c>
      <c r="B2266" s="3">
        <f t="shared" si="35"/>
        <v>3</v>
      </c>
      <c r="C2266">
        <f>+'Reuters data'!C2267</f>
        <v>26.46</v>
      </c>
      <c r="D2266">
        <f>+VLOOKUP(A2266,'Reuters data'!$E$3:$F$1048576,2,TRUE)/VLOOKUP(Train_Data!A2266,'Reuters data'!$M$3:$N$1048576,2)</f>
        <v>48.028673835125446</v>
      </c>
      <c r="E2266">
        <f>+VLOOKUP(A2266,'Reuters data'!$E$3:$G$1048576,3,TRUE)</f>
        <v>53.02247706422019</v>
      </c>
      <c r="F2266" s="2">
        <f>+VLOOKUP(A2266,'Reuters data'!$Q$4:$R$1048576,2,TRUE)</f>
        <v>73</v>
      </c>
      <c r="G2266">
        <f>+VLOOKUP(A2266,'Reuters data'!$U$4:$V$1048576,2,TRUE)</f>
        <v>5.0999999999999996</v>
      </c>
      <c r="H2266">
        <f>+VLOOKUP(A2266,'Reuters data'!$Y$4:$Z$1048576,2,TRUE)</f>
        <v>15.95</v>
      </c>
    </row>
    <row r="2267" spans="1:8" x14ac:dyDescent="0.3">
      <c r="A2267" s="1">
        <f>+'Reuters data'!B2268</f>
        <v>42809</v>
      </c>
      <c r="B2267" s="3">
        <f t="shared" si="35"/>
        <v>3</v>
      </c>
      <c r="C2267">
        <f>+'Reuters data'!C2268</f>
        <v>26.32</v>
      </c>
      <c r="D2267">
        <f>+VLOOKUP(A2267,'Reuters data'!$E$3:$F$1048576,2,TRUE)/VLOOKUP(Train_Data!A2267,'Reuters data'!$M$3:$N$1048576,2)</f>
        <v>48.276183376817002</v>
      </c>
      <c r="E2267">
        <f>+VLOOKUP(A2267,'Reuters data'!$E$3:$G$1048576,3,TRUE)</f>
        <v>53.016972477064222</v>
      </c>
      <c r="F2267" s="2">
        <f>+VLOOKUP(A2267,'Reuters data'!$Q$4:$R$1048576,2,TRUE)</f>
        <v>72</v>
      </c>
      <c r="G2267">
        <f>+VLOOKUP(A2267,'Reuters data'!$U$4:$V$1048576,2,TRUE)</f>
        <v>5.19</v>
      </c>
      <c r="H2267">
        <f>+VLOOKUP(A2267,'Reuters data'!$Y$4:$Z$1048576,2,TRUE)</f>
        <v>15.77</v>
      </c>
    </row>
    <row r="2268" spans="1:8" x14ac:dyDescent="0.3">
      <c r="A2268" s="1">
        <f>+'Reuters data'!B2269</f>
        <v>42810</v>
      </c>
      <c r="B2268" s="3">
        <f t="shared" si="35"/>
        <v>3</v>
      </c>
      <c r="C2268">
        <f>+'Reuters data'!C2269</f>
        <v>26.22</v>
      </c>
      <c r="D2268">
        <f>+VLOOKUP(A2268,'Reuters data'!$E$3:$F$1048576,2,TRUE)/VLOOKUP(Train_Data!A2268,'Reuters data'!$M$3:$N$1048576,2)</f>
        <v>48.067632850241544</v>
      </c>
      <c r="E2268">
        <f>+VLOOKUP(A2268,'Reuters data'!$E$3:$G$1048576,3,TRUE)</f>
        <v>53.016330275229365</v>
      </c>
      <c r="F2268" s="2">
        <f>+VLOOKUP(A2268,'Reuters data'!$Q$4:$R$1048576,2,TRUE)</f>
        <v>72.03</v>
      </c>
      <c r="G2268">
        <f>+VLOOKUP(A2268,'Reuters data'!$U$4:$V$1048576,2,TRUE)</f>
        <v>5.14</v>
      </c>
      <c r="H2268">
        <f>+VLOOKUP(A2268,'Reuters data'!$Y$4:$Z$1048576,2,TRUE)</f>
        <v>15.73</v>
      </c>
    </row>
    <row r="2269" spans="1:8" x14ac:dyDescent="0.3">
      <c r="A2269" s="1">
        <f>+'Reuters data'!B2270</f>
        <v>42811</v>
      </c>
      <c r="B2269" s="3">
        <f t="shared" si="35"/>
        <v>3</v>
      </c>
      <c r="C2269">
        <f>+'Reuters data'!C2270</f>
        <v>26.13</v>
      </c>
      <c r="D2269">
        <f>+VLOOKUP(A2269,'Reuters data'!$E$3:$F$1048576,2,TRUE)/VLOOKUP(Train_Data!A2269,'Reuters data'!$M$3:$N$1048576,2)</f>
        <v>48.211624441132628</v>
      </c>
      <c r="E2269">
        <f>+VLOOKUP(A2269,'Reuters data'!$E$3:$G$1048576,3,TRUE)</f>
        <v>53.013853211009177</v>
      </c>
      <c r="F2269" s="2">
        <f>+VLOOKUP(A2269,'Reuters data'!$Q$4:$R$1048576,2,TRUE)</f>
        <v>72.13</v>
      </c>
      <c r="G2269">
        <f>+VLOOKUP(A2269,'Reuters data'!$U$4:$V$1048576,2,TRUE)</f>
        <v>5.13</v>
      </c>
      <c r="H2269">
        <f>+VLOOKUP(A2269,'Reuters data'!$Y$4:$Z$1048576,2,TRUE)</f>
        <v>15.7</v>
      </c>
    </row>
    <row r="2270" spans="1:8" x14ac:dyDescent="0.3">
      <c r="A2270" s="1">
        <f>+'Reuters data'!B2271</f>
        <v>42812</v>
      </c>
      <c r="B2270" s="3">
        <f t="shared" si="35"/>
        <v>3</v>
      </c>
      <c r="C2270">
        <f>+'Reuters data'!C2271</f>
        <v>26.14</v>
      </c>
      <c r="D2270">
        <f>+VLOOKUP(A2270,'Reuters data'!$E$3:$F$1048576,2,TRUE)/VLOOKUP(Train_Data!A2270,'Reuters data'!$M$3:$N$1048576,2)</f>
        <v>48.211624441132628</v>
      </c>
      <c r="E2270">
        <f>+VLOOKUP(A2270,'Reuters data'!$E$3:$G$1048576,3,TRUE)</f>
        <v>53.013853211009177</v>
      </c>
      <c r="F2270" s="2">
        <f>+VLOOKUP(A2270,'Reuters data'!$Q$4:$R$1048576,2,TRUE)</f>
        <v>72.13</v>
      </c>
      <c r="G2270">
        <f>+VLOOKUP(A2270,'Reuters data'!$U$4:$V$1048576,2,TRUE)</f>
        <v>5.13</v>
      </c>
      <c r="H2270">
        <f>+VLOOKUP(A2270,'Reuters data'!$Y$4:$Z$1048576,2,TRUE)</f>
        <v>15.7</v>
      </c>
    </row>
    <row r="2271" spans="1:8" x14ac:dyDescent="0.3">
      <c r="A2271" s="1">
        <f>+'Reuters data'!B2272</f>
        <v>42813</v>
      </c>
      <c r="B2271" s="3">
        <f t="shared" si="35"/>
        <v>3</v>
      </c>
      <c r="C2271">
        <f>+'Reuters data'!C2272</f>
        <v>26.19</v>
      </c>
      <c r="D2271">
        <f>+VLOOKUP(A2271,'Reuters data'!$E$3:$F$1048576,2,TRUE)/VLOOKUP(Train_Data!A2271,'Reuters data'!$M$3:$N$1048576,2)</f>
        <v>48.211624441132628</v>
      </c>
      <c r="E2271">
        <f>+VLOOKUP(A2271,'Reuters data'!$E$3:$G$1048576,3,TRUE)</f>
        <v>53.013853211009177</v>
      </c>
      <c r="F2271" s="2">
        <f>+VLOOKUP(A2271,'Reuters data'!$Q$4:$R$1048576,2,TRUE)</f>
        <v>72.13</v>
      </c>
      <c r="G2271">
        <f>+VLOOKUP(A2271,'Reuters data'!$U$4:$V$1048576,2,TRUE)</f>
        <v>5.13</v>
      </c>
      <c r="H2271">
        <f>+VLOOKUP(A2271,'Reuters data'!$Y$4:$Z$1048576,2,TRUE)</f>
        <v>15.7</v>
      </c>
    </row>
    <row r="2272" spans="1:8" x14ac:dyDescent="0.3">
      <c r="A2272" s="1">
        <f>+'Reuters data'!B2273</f>
        <v>42814</v>
      </c>
      <c r="B2272" s="3">
        <f t="shared" si="35"/>
        <v>3</v>
      </c>
      <c r="C2272">
        <f>+'Reuters data'!C2273</f>
        <v>26.07</v>
      </c>
      <c r="D2272">
        <f>+VLOOKUP(A2272,'Reuters data'!$E$3:$F$1048576,2,TRUE)/VLOOKUP(Train_Data!A2272,'Reuters data'!$M$3:$N$1048576,2)</f>
        <v>48.076743969451421</v>
      </c>
      <c r="E2272">
        <f>+VLOOKUP(A2272,'Reuters data'!$E$3:$G$1048576,3,TRUE)</f>
        <v>53.010825688073389</v>
      </c>
      <c r="F2272" s="2">
        <f>+VLOOKUP(A2272,'Reuters data'!$Q$4:$R$1048576,2,TRUE)</f>
        <v>71</v>
      </c>
      <c r="G2272">
        <f>+VLOOKUP(A2272,'Reuters data'!$U$4:$V$1048576,2,TRUE)</f>
        <v>4.99</v>
      </c>
      <c r="H2272">
        <f>+VLOOKUP(A2272,'Reuters data'!$Y$4:$Z$1048576,2,TRUE)</f>
        <v>15.4</v>
      </c>
    </row>
    <row r="2273" spans="1:8" x14ac:dyDescent="0.3">
      <c r="A2273" s="1">
        <f>+'Reuters data'!B2274</f>
        <v>42815</v>
      </c>
      <c r="B2273" s="3">
        <f t="shared" si="35"/>
        <v>3</v>
      </c>
      <c r="C2273">
        <f>+'Reuters data'!C2274</f>
        <v>26.02</v>
      </c>
      <c r="D2273">
        <f>+VLOOKUP(A2273,'Reuters data'!$E$3:$F$1048576,2,TRUE)/VLOOKUP(Train_Data!A2273,'Reuters data'!$M$3:$N$1048576,2)</f>
        <v>47.150259067357517</v>
      </c>
      <c r="E2273">
        <f>+VLOOKUP(A2273,'Reuters data'!$E$3:$G$1048576,3,TRUE)</f>
        <v>53.005688073394488</v>
      </c>
      <c r="F2273" s="2">
        <f>+VLOOKUP(A2273,'Reuters data'!$Q$4:$R$1048576,2,TRUE)</f>
        <v>70.5</v>
      </c>
      <c r="G2273">
        <f>+VLOOKUP(A2273,'Reuters data'!$U$4:$V$1048576,2,TRUE)</f>
        <v>4.93</v>
      </c>
      <c r="H2273">
        <f>+VLOOKUP(A2273,'Reuters data'!$Y$4:$Z$1048576,2,TRUE)</f>
        <v>15.52</v>
      </c>
    </row>
    <row r="2274" spans="1:8" x14ac:dyDescent="0.3">
      <c r="A2274" s="1">
        <f>+'Reuters data'!B2275</f>
        <v>42816</v>
      </c>
      <c r="B2274" s="3">
        <f t="shared" si="35"/>
        <v>3</v>
      </c>
      <c r="C2274">
        <f>+'Reuters data'!C2275</f>
        <v>25.88</v>
      </c>
      <c r="D2274">
        <f>+VLOOKUP(A2274,'Reuters data'!$E$3:$F$1048576,2,TRUE)/VLOOKUP(Train_Data!A2274,'Reuters data'!$M$3:$N$1048576,2)</f>
        <v>46.910606762390003</v>
      </c>
      <c r="E2274">
        <f>+VLOOKUP(A2274,'Reuters data'!$E$3:$G$1048576,3,TRUE)</f>
        <v>52.996146788990828</v>
      </c>
      <c r="F2274" s="2">
        <f>+VLOOKUP(A2274,'Reuters data'!$Q$4:$R$1048576,2,TRUE)</f>
        <v>69.45</v>
      </c>
      <c r="G2274">
        <f>+VLOOKUP(A2274,'Reuters data'!$U$4:$V$1048576,2,TRUE)</f>
        <v>4.96</v>
      </c>
      <c r="H2274">
        <f>+VLOOKUP(A2274,'Reuters data'!$Y$4:$Z$1048576,2,TRUE)</f>
        <v>15.45</v>
      </c>
    </row>
    <row r="2275" spans="1:8" x14ac:dyDescent="0.3">
      <c r="A2275" s="1">
        <f>+'Reuters data'!B2276</f>
        <v>42817</v>
      </c>
      <c r="B2275" s="3">
        <f t="shared" si="35"/>
        <v>3</v>
      </c>
      <c r="C2275">
        <f>+'Reuters data'!C2276</f>
        <v>25.79</v>
      </c>
      <c r="D2275">
        <f>+VLOOKUP(A2275,'Reuters data'!$E$3:$F$1048576,2,TRUE)/VLOOKUP(Train_Data!A2275,'Reuters data'!$M$3:$N$1048576,2)</f>
        <v>46.901669758812616</v>
      </c>
      <c r="E2275">
        <f>+VLOOKUP(A2275,'Reuters data'!$E$3:$G$1048576,3,TRUE)</f>
        <v>52.976788990825689</v>
      </c>
      <c r="F2275" s="2">
        <f>+VLOOKUP(A2275,'Reuters data'!$Q$4:$R$1048576,2,TRUE)</f>
        <v>70.5</v>
      </c>
      <c r="G2275">
        <f>+VLOOKUP(A2275,'Reuters data'!$U$4:$V$1048576,2,TRUE)</f>
        <v>4.97</v>
      </c>
      <c r="H2275">
        <f>+VLOOKUP(A2275,'Reuters data'!$Y$4:$Z$1048576,2,TRUE)</f>
        <v>15.2</v>
      </c>
    </row>
    <row r="2276" spans="1:8" x14ac:dyDescent="0.3">
      <c r="A2276" s="1">
        <f>+'Reuters data'!B2277</f>
        <v>42818</v>
      </c>
      <c r="B2276" s="3">
        <f t="shared" si="35"/>
        <v>3</v>
      </c>
      <c r="C2276">
        <f>+'Reuters data'!C2277</f>
        <v>25.7</v>
      </c>
      <c r="D2276">
        <f>+VLOOKUP(A2276,'Reuters data'!$E$3:$F$1048576,2,TRUE)/VLOOKUP(Train_Data!A2276,'Reuters data'!$M$3:$N$1048576,2)</f>
        <v>47.050106511067881</v>
      </c>
      <c r="E2276">
        <f>+VLOOKUP(A2276,'Reuters data'!$E$3:$G$1048576,3,TRUE)</f>
        <v>52.971467889908261</v>
      </c>
      <c r="F2276" s="2">
        <f>+VLOOKUP(A2276,'Reuters data'!$Q$4:$R$1048576,2,TRUE)</f>
        <v>70.5</v>
      </c>
      <c r="G2276">
        <f>+VLOOKUP(A2276,'Reuters data'!$U$4:$V$1048576,2,TRUE)</f>
        <v>4.76</v>
      </c>
      <c r="H2276">
        <f>+VLOOKUP(A2276,'Reuters data'!$Y$4:$Z$1048576,2,TRUE)</f>
        <v>14.9</v>
      </c>
    </row>
    <row r="2277" spans="1:8" x14ac:dyDescent="0.3">
      <c r="A2277" s="1">
        <f>+'Reuters data'!B2278</f>
        <v>42819</v>
      </c>
      <c r="B2277" s="3">
        <f t="shared" si="35"/>
        <v>3</v>
      </c>
      <c r="C2277">
        <f>+'Reuters data'!C2278</f>
        <v>25.75</v>
      </c>
      <c r="D2277">
        <f>+VLOOKUP(A2277,'Reuters data'!$E$3:$F$1048576,2,TRUE)/VLOOKUP(Train_Data!A2277,'Reuters data'!$M$3:$N$1048576,2)</f>
        <v>47.050106511067881</v>
      </c>
      <c r="E2277">
        <f>+VLOOKUP(A2277,'Reuters data'!$E$3:$G$1048576,3,TRUE)</f>
        <v>52.971467889908261</v>
      </c>
      <c r="F2277" s="2">
        <f>+VLOOKUP(A2277,'Reuters data'!$Q$4:$R$1048576,2,TRUE)</f>
        <v>70.5</v>
      </c>
      <c r="G2277">
        <f>+VLOOKUP(A2277,'Reuters data'!$U$4:$V$1048576,2,TRUE)</f>
        <v>4.76</v>
      </c>
      <c r="H2277">
        <f>+VLOOKUP(A2277,'Reuters data'!$Y$4:$Z$1048576,2,TRUE)</f>
        <v>14.9</v>
      </c>
    </row>
    <row r="2278" spans="1:8" x14ac:dyDescent="0.3">
      <c r="A2278" s="1">
        <f>+'Reuters data'!B2279</f>
        <v>42820</v>
      </c>
      <c r="B2278" s="3">
        <f t="shared" si="35"/>
        <v>3</v>
      </c>
      <c r="C2278">
        <f>+'Reuters data'!C2279</f>
        <v>25.77</v>
      </c>
      <c r="D2278">
        <f>+VLOOKUP(A2278,'Reuters data'!$E$3:$F$1048576,2,TRUE)/VLOOKUP(Train_Data!A2278,'Reuters data'!$M$3:$N$1048576,2)</f>
        <v>47.050106511067881</v>
      </c>
      <c r="E2278">
        <f>+VLOOKUP(A2278,'Reuters data'!$E$3:$G$1048576,3,TRUE)</f>
        <v>52.971467889908261</v>
      </c>
      <c r="F2278" s="2">
        <f>+VLOOKUP(A2278,'Reuters data'!$Q$4:$R$1048576,2,TRUE)</f>
        <v>70.5</v>
      </c>
      <c r="G2278">
        <f>+VLOOKUP(A2278,'Reuters data'!$U$4:$V$1048576,2,TRUE)</f>
        <v>4.76</v>
      </c>
      <c r="H2278">
        <f>+VLOOKUP(A2278,'Reuters data'!$Y$4:$Z$1048576,2,TRUE)</f>
        <v>14.9</v>
      </c>
    </row>
    <row r="2279" spans="1:8" x14ac:dyDescent="0.3">
      <c r="A2279" s="1">
        <f>+'Reuters data'!B2280</f>
        <v>42821</v>
      </c>
      <c r="B2279" s="3">
        <f t="shared" si="35"/>
        <v>3</v>
      </c>
      <c r="C2279">
        <f>+'Reuters data'!C2280</f>
        <v>25.68</v>
      </c>
      <c r="D2279">
        <f>+VLOOKUP(A2279,'Reuters data'!$E$3:$F$1048576,2,TRUE)/VLOOKUP(Train_Data!A2279,'Reuters data'!$M$3:$N$1048576,2)</f>
        <v>46.713917525773198</v>
      </c>
      <c r="E2279">
        <f>+VLOOKUP(A2279,'Reuters data'!$E$3:$G$1048576,3,TRUE)</f>
        <v>52.962018348623857</v>
      </c>
      <c r="F2279" s="2">
        <f>+VLOOKUP(A2279,'Reuters data'!$Q$4:$R$1048576,2,TRUE)</f>
        <v>69.95</v>
      </c>
      <c r="G2279">
        <f>+VLOOKUP(A2279,'Reuters data'!$U$4:$V$1048576,2,TRUE)</f>
        <v>4.62</v>
      </c>
      <c r="H2279">
        <f>+VLOOKUP(A2279,'Reuters data'!$Y$4:$Z$1048576,2,TRUE)</f>
        <v>14.73</v>
      </c>
    </row>
    <row r="2280" spans="1:8" x14ac:dyDescent="0.3">
      <c r="A2280" s="1">
        <f>+'Reuters data'!B2281</f>
        <v>42822</v>
      </c>
      <c r="B2280" s="3">
        <f t="shared" si="35"/>
        <v>3</v>
      </c>
      <c r="C2280">
        <f>+'Reuters data'!C2281</f>
        <v>25.64</v>
      </c>
      <c r="D2280">
        <f>+VLOOKUP(A2280,'Reuters data'!$E$3:$F$1048576,2,TRUE)/VLOOKUP(Train_Data!A2280,'Reuters data'!$M$3:$N$1048576,2)</f>
        <v>47.475027746947838</v>
      </c>
      <c r="E2280">
        <f>+VLOOKUP(A2280,'Reuters data'!$E$3:$G$1048576,3,TRUE)</f>
        <v>52.960825688073399</v>
      </c>
      <c r="F2280" s="2">
        <f>+VLOOKUP(A2280,'Reuters data'!$Q$4:$R$1048576,2,TRUE)</f>
        <v>69.25</v>
      </c>
      <c r="G2280">
        <f>+VLOOKUP(A2280,'Reuters data'!$U$4:$V$1048576,2,TRUE)</f>
        <v>4.7300000000000004</v>
      </c>
      <c r="H2280">
        <f>+VLOOKUP(A2280,'Reuters data'!$Y$4:$Z$1048576,2,TRUE)</f>
        <v>14.6</v>
      </c>
    </row>
    <row r="2281" spans="1:8" x14ac:dyDescent="0.3">
      <c r="A2281" s="1">
        <f>+'Reuters data'!B2282</f>
        <v>42823</v>
      </c>
      <c r="B2281" s="3">
        <f t="shared" si="35"/>
        <v>3</v>
      </c>
      <c r="C2281">
        <f>+'Reuters data'!C2282</f>
        <v>25.66</v>
      </c>
      <c r="D2281">
        <f>+VLOOKUP(A2281,'Reuters data'!$E$3:$F$1048576,2,TRUE)/VLOOKUP(Train_Data!A2281,'Reuters data'!$M$3:$N$1048576,2)</f>
        <v>48.690321382128928</v>
      </c>
      <c r="E2281">
        <f>+VLOOKUP(A2281,'Reuters data'!$E$3:$G$1048576,3,TRUE)</f>
        <v>52.975779816513764</v>
      </c>
      <c r="F2281" s="2">
        <f>+VLOOKUP(A2281,'Reuters data'!$Q$4:$R$1048576,2,TRUE)</f>
        <v>70.8</v>
      </c>
      <c r="G2281">
        <f>+VLOOKUP(A2281,'Reuters data'!$U$4:$V$1048576,2,TRUE)</f>
        <v>4.75</v>
      </c>
      <c r="H2281">
        <f>+VLOOKUP(A2281,'Reuters data'!$Y$4:$Z$1048576,2,TRUE)</f>
        <v>15</v>
      </c>
    </row>
    <row r="2282" spans="1:8" x14ac:dyDescent="0.3">
      <c r="A2282" s="1">
        <f>+'Reuters data'!B2283</f>
        <v>42824</v>
      </c>
      <c r="B2282" s="3">
        <f t="shared" si="35"/>
        <v>3</v>
      </c>
      <c r="C2282">
        <f>+'Reuters data'!C2283</f>
        <v>25.74</v>
      </c>
      <c r="D2282">
        <f>+VLOOKUP(A2282,'Reuters data'!$E$3:$F$1048576,2,TRUE)/VLOOKUP(Train_Data!A2282,'Reuters data'!$M$3:$N$1048576,2)</f>
        <v>49.615889076260075</v>
      </c>
      <c r="E2282">
        <f>+VLOOKUP(A2282,'Reuters data'!$E$3:$G$1048576,3,TRUE)</f>
        <v>53.003119266055045</v>
      </c>
      <c r="F2282" s="2">
        <f>+VLOOKUP(A2282,'Reuters data'!$Q$4:$R$1048576,2,TRUE)</f>
        <v>71.099999999999994</v>
      </c>
      <c r="G2282">
        <f>+VLOOKUP(A2282,'Reuters data'!$U$4:$V$1048576,2,TRUE)</f>
        <v>4.91</v>
      </c>
      <c r="H2282">
        <f>+VLOOKUP(A2282,'Reuters data'!$Y$4:$Z$1048576,2,TRUE)</f>
        <v>15.68</v>
      </c>
    </row>
    <row r="2283" spans="1:8" x14ac:dyDescent="0.3">
      <c r="A2283" s="1">
        <f>+'Reuters data'!B2284</f>
        <v>42825</v>
      </c>
      <c r="B2283" s="3">
        <f t="shared" si="35"/>
        <v>3</v>
      </c>
      <c r="C2283">
        <f>+'Reuters data'!C2284</f>
        <v>25.75</v>
      </c>
      <c r="D2283">
        <f>+VLOOKUP(A2283,'Reuters data'!$E$3:$F$1048576,2,TRUE)/VLOOKUP(Train_Data!A2283,'Reuters data'!$M$3:$N$1048576,2)</f>
        <v>49.610292046201522</v>
      </c>
      <c r="E2283">
        <f>+VLOOKUP(A2283,'Reuters data'!$E$3:$G$1048576,3,TRUE)</f>
        <v>53.02477064220183</v>
      </c>
      <c r="F2283" s="2">
        <f>+VLOOKUP(A2283,'Reuters data'!$Q$4:$R$1048576,2,TRUE)</f>
        <v>72.349999999999994</v>
      </c>
      <c r="G2283">
        <f>+VLOOKUP(A2283,'Reuters data'!$U$4:$V$1048576,2,TRUE)</f>
        <v>4.68</v>
      </c>
      <c r="H2283">
        <f>+VLOOKUP(A2283,'Reuters data'!$Y$4:$Z$1048576,2,TRUE)</f>
        <v>15.32</v>
      </c>
    </row>
    <row r="2284" spans="1:8" x14ac:dyDescent="0.3">
      <c r="A2284" s="1">
        <f>+'Reuters data'!B2285</f>
        <v>42826</v>
      </c>
      <c r="B2284" s="3">
        <f t="shared" si="35"/>
        <v>4</v>
      </c>
      <c r="C2284">
        <f>+'Reuters data'!C2285</f>
        <v>26.17</v>
      </c>
      <c r="D2284">
        <f>+VLOOKUP(A2284,'Reuters data'!$E$3:$F$1048576,2,TRUE)/VLOOKUP(Train_Data!A2284,'Reuters data'!$M$3:$N$1048576,2)</f>
        <v>49.610292046201522</v>
      </c>
      <c r="E2284">
        <f>+VLOOKUP(A2284,'Reuters data'!$E$3:$G$1048576,3,TRUE)</f>
        <v>53.02477064220183</v>
      </c>
      <c r="F2284" s="2">
        <f>+VLOOKUP(A2284,'Reuters data'!$Q$4:$R$1048576,2,TRUE)</f>
        <v>72.349999999999994</v>
      </c>
      <c r="G2284">
        <f>+VLOOKUP(A2284,'Reuters data'!$U$4:$V$1048576,2,TRUE)</f>
        <v>4.68</v>
      </c>
      <c r="H2284">
        <f>+VLOOKUP(A2284,'Reuters data'!$Y$4:$Z$1048576,2,TRUE)</f>
        <v>15.32</v>
      </c>
    </row>
    <row r="2285" spans="1:8" x14ac:dyDescent="0.3">
      <c r="A2285" s="1">
        <f>+'Reuters data'!B2286</f>
        <v>42827</v>
      </c>
      <c r="B2285" s="3">
        <f t="shared" si="35"/>
        <v>4</v>
      </c>
      <c r="C2285">
        <f>+'Reuters data'!C2286</f>
        <v>26.44</v>
      </c>
      <c r="D2285">
        <f>+VLOOKUP(A2285,'Reuters data'!$E$3:$F$1048576,2,TRUE)/VLOOKUP(Train_Data!A2285,'Reuters data'!$M$3:$N$1048576,2)</f>
        <v>49.610292046201522</v>
      </c>
      <c r="E2285">
        <f>+VLOOKUP(A2285,'Reuters data'!$E$3:$G$1048576,3,TRUE)</f>
        <v>53.02477064220183</v>
      </c>
      <c r="F2285" s="2">
        <f>+VLOOKUP(A2285,'Reuters data'!$Q$4:$R$1048576,2,TRUE)</f>
        <v>72.349999999999994</v>
      </c>
      <c r="G2285">
        <f>+VLOOKUP(A2285,'Reuters data'!$U$4:$V$1048576,2,TRUE)</f>
        <v>4.68</v>
      </c>
      <c r="H2285">
        <f>+VLOOKUP(A2285,'Reuters data'!$Y$4:$Z$1048576,2,TRUE)</f>
        <v>15.32</v>
      </c>
    </row>
    <row r="2286" spans="1:8" x14ac:dyDescent="0.3">
      <c r="A2286" s="1">
        <f>+'Reuters data'!B2287</f>
        <v>42828</v>
      </c>
      <c r="B2286" s="3">
        <f t="shared" si="35"/>
        <v>4</v>
      </c>
      <c r="C2286">
        <f>+'Reuters data'!C2287</f>
        <v>26.58</v>
      </c>
      <c r="D2286">
        <f>+VLOOKUP(A2286,'Reuters data'!$E$3:$F$1048576,2,TRUE)/VLOOKUP(Train_Data!A2286,'Reuters data'!$M$3:$N$1048576,2)</f>
        <v>49.793775778027744</v>
      </c>
      <c r="E2286">
        <f>+VLOOKUP(A2286,'Reuters data'!$E$3:$G$1048576,3,TRUE)</f>
        <v>53.05605504587156</v>
      </c>
      <c r="F2286" s="2">
        <f>+VLOOKUP(A2286,'Reuters data'!$Q$4:$R$1048576,2,TRUE)</f>
        <v>75.5</v>
      </c>
      <c r="G2286">
        <f>+VLOOKUP(A2286,'Reuters data'!$U$4:$V$1048576,2,TRUE)</f>
        <v>4.8600000000000003</v>
      </c>
      <c r="H2286">
        <f>+VLOOKUP(A2286,'Reuters data'!$Y$4:$Z$1048576,2,TRUE)</f>
        <v>16.100000000000001</v>
      </c>
    </row>
    <row r="2287" spans="1:8" x14ac:dyDescent="0.3">
      <c r="A2287" s="1">
        <f>+'Reuters data'!B2288</f>
        <v>42829</v>
      </c>
      <c r="B2287" s="3">
        <f t="shared" si="35"/>
        <v>4</v>
      </c>
      <c r="C2287">
        <f>+'Reuters data'!C2288</f>
        <v>26.73</v>
      </c>
      <c r="D2287">
        <f>+VLOOKUP(A2287,'Reuters data'!$E$3:$F$1048576,2,TRUE)/VLOOKUP(Train_Data!A2287,'Reuters data'!$M$3:$N$1048576,2)</f>
        <v>50.758995502248879</v>
      </c>
      <c r="E2287">
        <f>+VLOOKUP(A2287,'Reuters data'!$E$3:$G$1048576,3,TRUE)</f>
        <v>53.109908256880729</v>
      </c>
      <c r="F2287" s="2">
        <f>+VLOOKUP(A2287,'Reuters data'!$Q$4:$R$1048576,2,TRUE)</f>
        <v>76.099999999999994</v>
      </c>
      <c r="G2287">
        <f>+VLOOKUP(A2287,'Reuters data'!$U$4:$V$1048576,2,TRUE)</f>
        <v>4.6399999999999997</v>
      </c>
      <c r="H2287">
        <f>+VLOOKUP(A2287,'Reuters data'!$Y$4:$Z$1048576,2,TRUE)</f>
        <v>16.05</v>
      </c>
    </row>
    <row r="2288" spans="1:8" x14ac:dyDescent="0.3">
      <c r="A2288" s="1">
        <f>+'Reuters data'!B2289</f>
        <v>42830</v>
      </c>
      <c r="B2288" s="3">
        <f t="shared" si="35"/>
        <v>4</v>
      </c>
      <c r="C2288">
        <f>+'Reuters data'!C2289</f>
        <v>26.85</v>
      </c>
      <c r="D2288">
        <f>+VLOOKUP(A2288,'Reuters data'!$E$3:$F$1048576,2,TRUE)/VLOOKUP(Train_Data!A2288,'Reuters data'!$M$3:$N$1048576,2)</f>
        <v>50.984805852560491</v>
      </c>
      <c r="E2288">
        <f>+VLOOKUP(A2288,'Reuters data'!$E$3:$G$1048576,3,TRUE)</f>
        <v>53.16697247706422</v>
      </c>
      <c r="F2288" s="2">
        <f>+VLOOKUP(A2288,'Reuters data'!$Q$4:$R$1048576,2,TRUE)</f>
        <v>76.19</v>
      </c>
      <c r="G2288">
        <f>+VLOOKUP(A2288,'Reuters data'!$U$4:$V$1048576,2,TRUE)</f>
        <v>4.8099999999999996</v>
      </c>
      <c r="H2288">
        <f>+VLOOKUP(A2288,'Reuters data'!$Y$4:$Z$1048576,2,TRUE)</f>
        <v>16.3</v>
      </c>
    </row>
    <row r="2289" spans="1:8" x14ac:dyDescent="0.3">
      <c r="A2289" s="1">
        <f>+'Reuters data'!B2290</f>
        <v>42831</v>
      </c>
      <c r="B2289" s="3">
        <f t="shared" si="35"/>
        <v>4</v>
      </c>
      <c r="C2289">
        <f>+'Reuters data'!C2290</f>
        <v>26.93</v>
      </c>
      <c r="D2289">
        <f>+VLOOKUP(A2289,'Reuters data'!$E$3:$F$1048576,2,TRUE)/VLOOKUP(Train_Data!A2289,'Reuters data'!$M$3:$N$1048576,2)</f>
        <v>51.578650629580906</v>
      </c>
      <c r="E2289">
        <f>+VLOOKUP(A2289,'Reuters data'!$E$3:$G$1048576,3,TRUE)</f>
        <v>53.240642201834859</v>
      </c>
      <c r="F2289" s="2">
        <f>+VLOOKUP(A2289,'Reuters data'!$Q$4:$R$1048576,2,TRUE)</f>
        <v>76.73</v>
      </c>
      <c r="G2289">
        <f>+VLOOKUP(A2289,'Reuters data'!$U$4:$V$1048576,2,TRUE)</f>
        <v>5.05</v>
      </c>
      <c r="H2289">
        <f>+VLOOKUP(A2289,'Reuters data'!$Y$4:$Z$1048576,2,TRUE)</f>
        <v>15.98</v>
      </c>
    </row>
    <row r="2290" spans="1:8" x14ac:dyDescent="0.3">
      <c r="A2290" s="1">
        <f>+'Reuters data'!B2291</f>
        <v>42832</v>
      </c>
      <c r="B2290" s="3">
        <f t="shared" si="35"/>
        <v>4</v>
      </c>
      <c r="C2290">
        <f>+'Reuters data'!C2291</f>
        <v>27.06</v>
      </c>
      <c r="D2290">
        <f>+VLOOKUP(A2290,'Reuters data'!$E$3:$F$1048576,2,TRUE)/VLOOKUP(Train_Data!A2290,'Reuters data'!$M$3:$N$1048576,2)</f>
        <v>52.172270494899891</v>
      </c>
      <c r="E2290">
        <f>+VLOOKUP(A2290,'Reuters data'!$E$3:$G$1048576,3,TRUE)</f>
        <v>53.322201834862376</v>
      </c>
      <c r="F2290" s="2">
        <f>+VLOOKUP(A2290,'Reuters data'!$Q$4:$R$1048576,2,TRUE)</f>
        <v>76</v>
      </c>
      <c r="G2290">
        <f>+VLOOKUP(A2290,'Reuters data'!$U$4:$V$1048576,2,TRUE)</f>
        <v>4.88</v>
      </c>
      <c r="H2290">
        <f>+VLOOKUP(A2290,'Reuters data'!$Y$4:$Z$1048576,2,TRUE)</f>
        <v>15.6</v>
      </c>
    </row>
    <row r="2291" spans="1:8" x14ac:dyDescent="0.3">
      <c r="A2291" s="1">
        <f>+'Reuters data'!B2292</f>
        <v>42833</v>
      </c>
      <c r="B2291" s="3">
        <f t="shared" si="35"/>
        <v>4</v>
      </c>
      <c r="C2291">
        <f>+'Reuters data'!C2292</f>
        <v>27.28</v>
      </c>
      <c r="D2291">
        <f>+VLOOKUP(A2291,'Reuters data'!$E$3:$F$1048576,2,TRUE)/VLOOKUP(Train_Data!A2291,'Reuters data'!$M$3:$N$1048576,2)</f>
        <v>52.172270494899891</v>
      </c>
      <c r="E2291">
        <f>+VLOOKUP(A2291,'Reuters data'!$E$3:$G$1048576,3,TRUE)</f>
        <v>53.322201834862376</v>
      </c>
      <c r="F2291" s="2">
        <f>+VLOOKUP(A2291,'Reuters data'!$Q$4:$R$1048576,2,TRUE)</f>
        <v>76</v>
      </c>
      <c r="G2291">
        <f>+VLOOKUP(A2291,'Reuters data'!$U$4:$V$1048576,2,TRUE)</f>
        <v>4.88</v>
      </c>
      <c r="H2291">
        <f>+VLOOKUP(A2291,'Reuters data'!$Y$4:$Z$1048576,2,TRUE)</f>
        <v>15.6</v>
      </c>
    </row>
    <row r="2292" spans="1:8" x14ac:dyDescent="0.3">
      <c r="A2292" s="1">
        <f>+'Reuters data'!B2293</f>
        <v>42834</v>
      </c>
      <c r="B2292" s="3">
        <f t="shared" si="35"/>
        <v>4</v>
      </c>
      <c r="C2292">
        <f>+'Reuters data'!C2293</f>
        <v>27.6</v>
      </c>
      <c r="D2292">
        <f>+VLOOKUP(A2292,'Reuters data'!$E$3:$F$1048576,2,TRUE)/VLOOKUP(Train_Data!A2292,'Reuters data'!$M$3:$N$1048576,2)</f>
        <v>52.172270494899891</v>
      </c>
      <c r="E2292">
        <f>+VLOOKUP(A2292,'Reuters data'!$E$3:$G$1048576,3,TRUE)</f>
        <v>53.322201834862376</v>
      </c>
      <c r="F2292" s="2">
        <f>+VLOOKUP(A2292,'Reuters data'!$Q$4:$R$1048576,2,TRUE)</f>
        <v>76</v>
      </c>
      <c r="G2292">
        <f>+VLOOKUP(A2292,'Reuters data'!$U$4:$V$1048576,2,TRUE)</f>
        <v>4.88</v>
      </c>
      <c r="H2292">
        <f>+VLOOKUP(A2292,'Reuters data'!$Y$4:$Z$1048576,2,TRUE)</f>
        <v>15.6</v>
      </c>
    </row>
    <row r="2293" spans="1:8" x14ac:dyDescent="0.3">
      <c r="A2293" s="1">
        <f>+'Reuters data'!B2294</f>
        <v>42835</v>
      </c>
      <c r="B2293" s="3">
        <f t="shared" si="35"/>
        <v>4</v>
      </c>
      <c r="C2293">
        <f>+'Reuters data'!C2294</f>
        <v>27.81</v>
      </c>
      <c r="D2293">
        <f>+VLOOKUP(A2293,'Reuters data'!$E$3:$F$1048576,2,TRUE)/VLOOKUP(Train_Data!A2293,'Reuters data'!$M$3:$N$1048576,2)</f>
        <v>52.846219201359389</v>
      </c>
      <c r="E2293">
        <f>+VLOOKUP(A2293,'Reuters data'!$E$3:$G$1048576,3,TRUE)</f>
        <v>53.417614678899071</v>
      </c>
      <c r="F2293" s="2">
        <f>+VLOOKUP(A2293,'Reuters data'!$Q$4:$R$1048576,2,TRUE)</f>
        <v>75.260000000000005</v>
      </c>
      <c r="G2293">
        <f>+VLOOKUP(A2293,'Reuters data'!$U$4:$V$1048576,2,TRUE)</f>
        <v>4.78</v>
      </c>
      <c r="H2293">
        <f>+VLOOKUP(A2293,'Reuters data'!$Y$4:$Z$1048576,2,TRUE)</f>
        <v>15.6</v>
      </c>
    </row>
    <row r="2294" spans="1:8" x14ac:dyDescent="0.3">
      <c r="A2294" s="1">
        <f>+'Reuters data'!B2295</f>
        <v>42836</v>
      </c>
      <c r="B2294" s="3">
        <f t="shared" si="35"/>
        <v>4</v>
      </c>
      <c r="C2294">
        <f>+'Reuters data'!C2295</f>
        <v>28</v>
      </c>
      <c r="D2294">
        <f>+VLOOKUP(A2294,'Reuters data'!$E$3:$F$1048576,2,TRUE)/VLOOKUP(Train_Data!A2294,'Reuters data'!$M$3:$N$1048576,2)</f>
        <v>53.037162799471794</v>
      </c>
      <c r="E2294">
        <f>+VLOOKUP(A2294,'Reuters data'!$E$3:$G$1048576,3,TRUE)</f>
        <v>53.510091743119254</v>
      </c>
      <c r="F2294" s="2">
        <f>+VLOOKUP(A2294,'Reuters data'!$Q$4:$R$1048576,2,TRUE)</f>
        <v>73.7</v>
      </c>
      <c r="G2294">
        <f>+VLOOKUP(A2294,'Reuters data'!$U$4:$V$1048576,2,TRUE)</f>
        <v>4.8600000000000003</v>
      </c>
      <c r="H2294">
        <f>+VLOOKUP(A2294,'Reuters data'!$Y$4:$Z$1048576,2,TRUE)</f>
        <v>15.65</v>
      </c>
    </row>
    <row r="2295" spans="1:8" x14ac:dyDescent="0.3">
      <c r="A2295" s="1">
        <f>+'Reuters data'!B2296</f>
        <v>42837</v>
      </c>
      <c r="B2295" s="3">
        <f t="shared" si="35"/>
        <v>4</v>
      </c>
      <c r="C2295">
        <f>+'Reuters data'!C2296</f>
        <v>28.17</v>
      </c>
      <c r="D2295">
        <f>+VLOOKUP(A2295,'Reuters data'!$E$3:$F$1048576,2,TRUE)/VLOOKUP(Train_Data!A2295,'Reuters data'!$M$3:$N$1048576,2)</f>
        <v>52.381845461365337</v>
      </c>
      <c r="E2295">
        <f>+VLOOKUP(A2295,'Reuters data'!$E$3:$G$1048576,3,TRUE)</f>
        <v>53.600183486238514</v>
      </c>
      <c r="F2295" s="2">
        <f>+VLOOKUP(A2295,'Reuters data'!$Q$4:$R$1048576,2,TRUE)</f>
        <v>73.099999999999994</v>
      </c>
      <c r="G2295">
        <f>+VLOOKUP(A2295,'Reuters data'!$U$4:$V$1048576,2,TRUE)</f>
        <v>4.92</v>
      </c>
      <c r="H2295">
        <f>+VLOOKUP(A2295,'Reuters data'!$Y$4:$Z$1048576,2,TRUE)</f>
        <v>15.73</v>
      </c>
    </row>
    <row r="2296" spans="1:8" x14ac:dyDescent="0.3">
      <c r="A2296" s="1">
        <f>+'Reuters data'!B2297</f>
        <v>42838</v>
      </c>
      <c r="B2296" s="3">
        <f t="shared" si="35"/>
        <v>4</v>
      </c>
      <c r="C2296">
        <f>+'Reuters data'!C2297</f>
        <v>28.34</v>
      </c>
      <c r="D2296">
        <f>+VLOOKUP(A2296,'Reuters data'!$E$3:$F$1048576,2,TRUE)/VLOOKUP(Train_Data!A2296,'Reuters data'!$M$3:$N$1048576,2)</f>
        <v>52.666792310591788</v>
      </c>
      <c r="E2296">
        <f>+VLOOKUP(A2296,'Reuters data'!$E$3:$G$1048576,3,TRUE)</f>
        <v>53.687614678899067</v>
      </c>
      <c r="F2296" s="2">
        <f>+VLOOKUP(A2296,'Reuters data'!$Q$4:$R$1048576,2,TRUE)</f>
        <v>73.53</v>
      </c>
      <c r="G2296">
        <f>+VLOOKUP(A2296,'Reuters data'!$U$4:$V$1048576,2,TRUE)</f>
        <v>4.9400000000000004</v>
      </c>
      <c r="H2296">
        <f>+VLOOKUP(A2296,'Reuters data'!$Y$4:$Z$1048576,2,TRUE)</f>
        <v>15.7</v>
      </c>
    </row>
    <row r="2297" spans="1:8" x14ac:dyDescent="0.3">
      <c r="A2297" s="1">
        <f>+'Reuters data'!B2298</f>
        <v>42839</v>
      </c>
      <c r="B2297" s="3">
        <f t="shared" si="35"/>
        <v>4</v>
      </c>
      <c r="C2297">
        <f>+'Reuters data'!C2298</f>
        <v>28.55</v>
      </c>
      <c r="D2297">
        <f>+VLOOKUP(A2297,'Reuters data'!$E$3:$F$1048576,2,TRUE)/VLOOKUP(Train_Data!A2297,'Reuters data'!$M$3:$N$1048576,2)</f>
        <v>52.681685361485535</v>
      </c>
      <c r="E2297">
        <f>+VLOOKUP(A2297,'Reuters data'!$E$3:$G$1048576,3,TRUE)</f>
        <v>53.687614678899067</v>
      </c>
      <c r="F2297" s="2">
        <f>+VLOOKUP(A2297,'Reuters data'!$Q$4:$R$1048576,2,TRUE)</f>
        <v>74.150000000000006</v>
      </c>
      <c r="G2297">
        <f>+VLOOKUP(A2297,'Reuters data'!$U$4:$V$1048576,2,TRUE)</f>
        <v>4.9400000000000004</v>
      </c>
      <c r="H2297">
        <f>+VLOOKUP(A2297,'Reuters data'!$Y$4:$Z$1048576,2,TRUE)</f>
        <v>15.7</v>
      </c>
    </row>
    <row r="2298" spans="1:8" x14ac:dyDescent="0.3">
      <c r="A2298" s="1">
        <f>+'Reuters data'!B2299</f>
        <v>42840</v>
      </c>
      <c r="B2298" s="3">
        <f t="shared" si="35"/>
        <v>4</v>
      </c>
      <c r="C2298">
        <f>+'Reuters data'!C2299</f>
        <v>28.84</v>
      </c>
      <c r="D2298">
        <f>+VLOOKUP(A2298,'Reuters data'!$E$3:$F$1048576,2,TRUE)/VLOOKUP(Train_Data!A2298,'Reuters data'!$M$3:$N$1048576,2)</f>
        <v>52.681685361485535</v>
      </c>
      <c r="E2298">
        <f>+VLOOKUP(A2298,'Reuters data'!$E$3:$G$1048576,3,TRUE)</f>
        <v>53.687614678899067</v>
      </c>
      <c r="F2298" s="2">
        <f>+VLOOKUP(A2298,'Reuters data'!$Q$4:$R$1048576,2,TRUE)</f>
        <v>74.150000000000006</v>
      </c>
      <c r="G2298">
        <f>+VLOOKUP(A2298,'Reuters data'!$U$4:$V$1048576,2,TRUE)</f>
        <v>4.9400000000000004</v>
      </c>
      <c r="H2298">
        <f>+VLOOKUP(A2298,'Reuters data'!$Y$4:$Z$1048576,2,TRUE)</f>
        <v>15.7</v>
      </c>
    </row>
    <row r="2299" spans="1:8" x14ac:dyDescent="0.3">
      <c r="A2299" s="1">
        <f>+'Reuters data'!B2300</f>
        <v>42841</v>
      </c>
      <c r="B2299" s="3">
        <f t="shared" si="35"/>
        <v>4</v>
      </c>
      <c r="C2299">
        <f>+'Reuters data'!C2300</f>
        <v>29.08</v>
      </c>
      <c r="D2299">
        <f>+VLOOKUP(A2299,'Reuters data'!$E$3:$F$1048576,2,TRUE)/VLOOKUP(Train_Data!A2299,'Reuters data'!$M$3:$N$1048576,2)</f>
        <v>52.681685361485535</v>
      </c>
      <c r="E2299">
        <f>+VLOOKUP(A2299,'Reuters data'!$E$3:$G$1048576,3,TRUE)</f>
        <v>53.687614678899067</v>
      </c>
      <c r="F2299" s="2">
        <f>+VLOOKUP(A2299,'Reuters data'!$Q$4:$R$1048576,2,TRUE)</f>
        <v>74.150000000000006</v>
      </c>
      <c r="G2299">
        <f>+VLOOKUP(A2299,'Reuters data'!$U$4:$V$1048576,2,TRUE)</f>
        <v>4.9400000000000004</v>
      </c>
      <c r="H2299">
        <f>+VLOOKUP(A2299,'Reuters data'!$Y$4:$Z$1048576,2,TRUE)</f>
        <v>15.7</v>
      </c>
    </row>
    <row r="2300" spans="1:8" x14ac:dyDescent="0.3">
      <c r="A2300" s="1">
        <f>+'Reuters data'!B2301</f>
        <v>42842</v>
      </c>
      <c r="B2300" s="3">
        <f t="shared" si="35"/>
        <v>4</v>
      </c>
      <c r="C2300">
        <f>+'Reuters data'!C2301</f>
        <v>29.37</v>
      </c>
      <c r="D2300">
        <f>+VLOOKUP(A2300,'Reuters data'!$E$3:$F$1048576,2,TRUE)/VLOOKUP(Train_Data!A2300,'Reuters data'!$M$3:$N$1048576,2)</f>
        <v>52.030075187969921</v>
      </c>
      <c r="E2300">
        <f>+VLOOKUP(A2300,'Reuters data'!$E$3:$G$1048576,3,TRUE)</f>
        <v>53.774954128440342</v>
      </c>
      <c r="F2300" s="2">
        <f>+VLOOKUP(A2300,'Reuters data'!$Q$4:$R$1048576,2,TRUE)</f>
        <v>74.150000000000006</v>
      </c>
      <c r="G2300">
        <f>+VLOOKUP(A2300,'Reuters data'!$U$4:$V$1048576,2,TRUE)</f>
        <v>4.9400000000000004</v>
      </c>
      <c r="H2300">
        <f>+VLOOKUP(A2300,'Reuters data'!$Y$4:$Z$1048576,2,TRUE)</f>
        <v>15.97</v>
      </c>
    </row>
    <row r="2301" spans="1:8" x14ac:dyDescent="0.3">
      <c r="A2301" s="1">
        <f>+'Reuters data'!B2302</f>
        <v>42843</v>
      </c>
      <c r="B2301" s="3">
        <f t="shared" si="35"/>
        <v>4</v>
      </c>
      <c r="C2301">
        <f>+'Reuters data'!C2302</f>
        <v>29.4</v>
      </c>
      <c r="D2301">
        <f>+VLOOKUP(A2301,'Reuters data'!$E$3:$F$1048576,2,TRUE)/VLOOKUP(Train_Data!A2301,'Reuters data'!$M$3:$N$1048576,2)</f>
        <v>51.146105106224383</v>
      </c>
      <c r="E2301">
        <f>+VLOOKUP(A2301,'Reuters data'!$E$3:$G$1048576,3,TRUE)</f>
        <v>53.867981651376127</v>
      </c>
      <c r="F2301" s="2">
        <f>+VLOOKUP(A2301,'Reuters data'!$Q$4:$R$1048576,2,TRUE)</f>
        <v>73.5</v>
      </c>
      <c r="G2301">
        <f>+VLOOKUP(A2301,'Reuters data'!$U$4:$V$1048576,2,TRUE)</f>
        <v>4.8499999999999996</v>
      </c>
      <c r="H2301">
        <f>+VLOOKUP(A2301,'Reuters data'!$Y$4:$Z$1048576,2,TRUE)</f>
        <v>16.399999999999999</v>
      </c>
    </row>
    <row r="2302" spans="1:8" x14ac:dyDescent="0.3">
      <c r="A2302" s="1">
        <f>+'Reuters data'!B2303</f>
        <v>42844</v>
      </c>
      <c r="B2302" s="3">
        <f t="shared" si="35"/>
        <v>4</v>
      </c>
      <c r="C2302">
        <f>+'Reuters data'!C2303</f>
        <v>29.32</v>
      </c>
      <c r="D2302">
        <f>+VLOOKUP(A2302,'Reuters data'!$E$3:$F$1048576,2,TRUE)/VLOOKUP(Train_Data!A2302,'Reuters data'!$M$3:$N$1048576,2)</f>
        <v>49.425716686898873</v>
      </c>
      <c r="E2302">
        <f>+VLOOKUP(A2302,'Reuters data'!$E$3:$G$1048576,3,TRUE)</f>
        <v>53.945963302752283</v>
      </c>
      <c r="F2302" s="2">
        <f>+VLOOKUP(A2302,'Reuters data'!$Q$4:$R$1048576,2,TRUE)</f>
        <v>74</v>
      </c>
      <c r="G2302">
        <f>+VLOOKUP(A2302,'Reuters data'!$U$4:$V$1048576,2,TRUE)</f>
        <v>4.82</v>
      </c>
      <c r="H2302">
        <f>+VLOOKUP(A2302,'Reuters data'!$Y$4:$Z$1048576,2,TRUE)</f>
        <v>16.25</v>
      </c>
    </row>
    <row r="2303" spans="1:8" x14ac:dyDescent="0.3">
      <c r="A2303" s="1">
        <f>+'Reuters data'!B2304</f>
        <v>42845</v>
      </c>
      <c r="B2303" s="3">
        <f t="shared" si="35"/>
        <v>4</v>
      </c>
      <c r="C2303">
        <f>+'Reuters data'!C2304</f>
        <v>29.25</v>
      </c>
      <c r="D2303">
        <f>+VLOOKUP(A2303,'Reuters data'!$E$3:$F$1048576,2,TRUE)/VLOOKUP(Train_Data!A2303,'Reuters data'!$M$3:$N$1048576,2)</f>
        <v>49.458652230726159</v>
      </c>
      <c r="E2303">
        <f>+VLOOKUP(A2303,'Reuters data'!$E$3:$G$1048576,3,TRUE)</f>
        <v>54.001376146788978</v>
      </c>
      <c r="F2303" s="2">
        <f>+VLOOKUP(A2303,'Reuters data'!$Q$4:$R$1048576,2,TRUE)</f>
        <v>74.540000000000006</v>
      </c>
      <c r="G2303">
        <f>+VLOOKUP(A2303,'Reuters data'!$U$4:$V$1048576,2,TRUE)</f>
        <v>4.74</v>
      </c>
      <c r="H2303">
        <f>+VLOOKUP(A2303,'Reuters data'!$Y$4:$Z$1048576,2,TRUE)</f>
        <v>16.100000000000001</v>
      </c>
    </row>
    <row r="2304" spans="1:8" x14ac:dyDescent="0.3">
      <c r="A2304" s="1">
        <f>+'Reuters data'!B2305</f>
        <v>42846</v>
      </c>
      <c r="B2304" s="3">
        <f t="shared" si="35"/>
        <v>4</v>
      </c>
      <c r="C2304">
        <f>+'Reuters data'!C2305</f>
        <v>29.28</v>
      </c>
      <c r="D2304">
        <f>+VLOOKUP(A2304,'Reuters data'!$E$3:$F$1048576,2,TRUE)/VLOOKUP(Train_Data!A2304,'Reuters data'!$M$3:$N$1048576,2)</f>
        <v>48.44303561439493</v>
      </c>
      <c r="E2304">
        <f>+VLOOKUP(A2304,'Reuters data'!$E$3:$G$1048576,3,TRUE)</f>
        <v>54.050275229357787</v>
      </c>
      <c r="F2304" s="2">
        <f>+VLOOKUP(A2304,'Reuters data'!$Q$4:$R$1048576,2,TRUE)</f>
        <v>74.5</v>
      </c>
      <c r="G2304">
        <f>+VLOOKUP(A2304,'Reuters data'!$U$4:$V$1048576,2,TRUE)</f>
        <v>4.5599999999999996</v>
      </c>
      <c r="H2304">
        <f>+VLOOKUP(A2304,'Reuters data'!$Y$4:$Z$1048576,2,TRUE)</f>
        <v>16.579999999999998</v>
      </c>
    </row>
    <row r="2305" spans="1:8" x14ac:dyDescent="0.3">
      <c r="A2305" s="1">
        <f>+'Reuters data'!B2306</f>
        <v>42847</v>
      </c>
      <c r="B2305" s="3">
        <f t="shared" si="35"/>
        <v>4</v>
      </c>
      <c r="C2305">
        <f>+'Reuters data'!C2306</f>
        <v>29.48</v>
      </c>
      <c r="D2305">
        <f>+VLOOKUP(A2305,'Reuters data'!$E$3:$F$1048576,2,TRUE)/VLOOKUP(Train_Data!A2305,'Reuters data'!$M$3:$N$1048576,2)</f>
        <v>48.44303561439493</v>
      </c>
      <c r="E2305">
        <f>+VLOOKUP(A2305,'Reuters data'!$E$3:$G$1048576,3,TRUE)</f>
        <v>54.050275229357787</v>
      </c>
      <c r="F2305" s="2">
        <f>+VLOOKUP(A2305,'Reuters data'!$Q$4:$R$1048576,2,TRUE)</f>
        <v>74.5</v>
      </c>
      <c r="G2305">
        <f>+VLOOKUP(A2305,'Reuters data'!$U$4:$V$1048576,2,TRUE)</f>
        <v>4.5599999999999996</v>
      </c>
      <c r="H2305">
        <f>+VLOOKUP(A2305,'Reuters data'!$Y$4:$Z$1048576,2,TRUE)</f>
        <v>16.579999999999998</v>
      </c>
    </row>
    <row r="2306" spans="1:8" x14ac:dyDescent="0.3">
      <c r="A2306" s="1">
        <f>+'Reuters data'!B2307</f>
        <v>42848</v>
      </c>
      <c r="B2306" s="3">
        <f t="shared" si="35"/>
        <v>4</v>
      </c>
      <c r="C2306">
        <f>+'Reuters data'!C2307</f>
        <v>29.68</v>
      </c>
      <c r="D2306">
        <f>+VLOOKUP(A2306,'Reuters data'!$E$3:$F$1048576,2,TRUE)/VLOOKUP(Train_Data!A2306,'Reuters data'!$M$3:$N$1048576,2)</f>
        <v>48.44303561439493</v>
      </c>
      <c r="E2306">
        <f>+VLOOKUP(A2306,'Reuters data'!$E$3:$G$1048576,3,TRUE)</f>
        <v>54.050275229357787</v>
      </c>
      <c r="F2306" s="2">
        <f>+VLOOKUP(A2306,'Reuters data'!$Q$4:$R$1048576,2,TRUE)</f>
        <v>74.5</v>
      </c>
      <c r="G2306">
        <f>+VLOOKUP(A2306,'Reuters data'!$U$4:$V$1048576,2,TRUE)</f>
        <v>4.5599999999999996</v>
      </c>
      <c r="H2306">
        <f>+VLOOKUP(A2306,'Reuters data'!$Y$4:$Z$1048576,2,TRUE)</f>
        <v>16.579999999999998</v>
      </c>
    </row>
    <row r="2307" spans="1:8" x14ac:dyDescent="0.3">
      <c r="A2307" s="1">
        <f>+'Reuters data'!B2308</f>
        <v>42849</v>
      </c>
      <c r="B2307" s="3">
        <f t="shared" si="35"/>
        <v>4</v>
      </c>
      <c r="C2307">
        <f>+'Reuters data'!C2308</f>
        <v>29.82</v>
      </c>
      <c r="D2307">
        <f>+VLOOKUP(A2307,'Reuters data'!$E$3:$F$1048576,2,TRUE)/VLOOKUP(Train_Data!A2307,'Reuters data'!$M$3:$N$1048576,2)</f>
        <v>47.483206036624644</v>
      </c>
      <c r="E2307">
        <f>+VLOOKUP(A2307,'Reuters data'!$E$3:$G$1048576,3,TRUE)</f>
        <v>54.097155963302747</v>
      </c>
      <c r="F2307" s="2">
        <f>+VLOOKUP(A2307,'Reuters data'!$Q$4:$R$1048576,2,TRUE)</f>
        <v>73.75</v>
      </c>
      <c r="G2307">
        <f>+VLOOKUP(A2307,'Reuters data'!$U$4:$V$1048576,2,TRUE)</f>
        <v>4.63</v>
      </c>
      <c r="H2307">
        <f>+VLOOKUP(A2307,'Reuters data'!$Y$4:$Z$1048576,2,TRUE)</f>
        <v>16.27</v>
      </c>
    </row>
    <row r="2308" spans="1:8" x14ac:dyDescent="0.3">
      <c r="A2308" s="1">
        <f>+'Reuters data'!B2309</f>
        <v>42850</v>
      </c>
      <c r="B2308" s="3">
        <f t="shared" ref="B2308:B2371" si="36">+MONTH(A2308)</f>
        <v>4</v>
      </c>
      <c r="C2308">
        <f>+'Reuters data'!C2309</f>
        <v>29.41</v>
      </c>
      <c r="D2308">
        <f>+VLOOKUP(A2308,'Reuters data'!$E$3:$F$1048576,2,TRUE)/VLOOKUP(Train_Data!A2308,'Reuters data'!$M$3:$N$1048576,2)</f>
        <v>47.688787185354691</v>
      </c>
      <c r="E2308">
        <f>+VLOOKUP(A2308,'Reuters data'!$E$3:$G$1048576,3,TRUE)</f>
        <v>54.145229357798158</v>
      </c>
      <c r="F2308" s="2">
        <f>+VLOOKUP(A2308,'Reuters data'!$Q$4:$R$1048576,2,TRUE)</f>
        <v>73.2</v>
      </c>
      <c r="G2308">
        <f>+VLOOKUP(A2308,'Reuters data'!$U$4:$V$1048576,2,TRUE)</f>
        <v>4.49</v>
      </c>
      <c r="H2308">
        <f>+VLOOKUP(A2308,'Reuters data'!$Y$4:$Z$1048576,2,TRUE)</f>
        <v>16.079999999999998</v>
      </c>
    </row>
    <row r="2309" spans="1:8" x14ac:dyDescent="0.3">
      <c r="A2309" s="1">
        <f>+'Reuters data'!B2310</f>
        <v>42851</v>
      </c>
      <c r="B2309" s="3">
        <f t="shared" si="36"/>
        <v>4</v>
      </c>
      <c r="C2309">
        <f>+'Reuters data'!C2310</f>
        <v>29.92</v>
      </c>
      <c r="D2309">
        <f>+VLOOKUP(A2309,'Reuters data'!$E$3:$F$1048576,2,TRUE)/VLOOKUP(Train_Data!A2309,'Reuters data'!$M$3:$N$1048576,2)</f>
        <v>47.528203246812801</v>
      </c>
      <c r="E2309">
        <f>+VLOOKUP(A2309,'Reuters data'!$E$3:$G$1048576,3,TRUE)</f>
        <v>54.172018348623844</v>
      </c>
      <c r="F2309" s="2">
        <f>+VLOOKUP(A2309,'Reuters data'!$Q$4:$R$1048576,2,TRUE)</f>
        <v>73.78</v>
      </c>
      <c r="G2309">
        <f>+VLOOKUP(A2309,'Reuters data'!$U$4:$V$1048576,2,TRUE)</f>
        <v>4.5999999999999996</v>
      </c>
      <c r="H2309">
        <f>+VLOOKUP(A2309,'Reuters data'!$Y$4:$Z$1048576,2,TRUE)</f>
        <v>16.399999999999999</v>
      </c>
    </row>
    <row r="2310" spans="1:8" x14ac:dyDescent="0.3">
      <c r="A2310" s="1">
        <f>+'Reuters data'!B2311</f>
        <v>42852</v>
      </c>
      <c r="B2310" s="3">
        <f t="shared" si="36"/>
        <v>4</v>
      </c>
      <c r="C2310">
        <f>+'Reuters data'!C2311</f>
        <v>29.95</v>
      </c>
      <c r="D2310">
        <f>+VLOOKUP(A2310,'Reuters data'!$E$3:$F$1048576,2,TRUE)/VLOOKUP(Train_Data!A2310,'Reuters data'!$M$3:$N$1048576,2)</f>
        <v>47.31420161883738</v>
      </c>
      <c r="E2310">
        <f>+VLOOKUP(A2310,'Reuters data'!$E$3:$G$1048576,3,TRUE)</f>
        <v>54.193302752293576</v>
      </c>
      <c r="F2310" s="2">
        <f>+VLOOKUP(A2310,'Reuters data'!$Q$4:$R$1048576,2,TRUE)</f>
        <v>74.150000000000006</v>
      </c>
      <c r="G2310">
        <f>+VLOOKUP(A2310,'Reuters data'!$U$4:$V$1048576,2,TRUE)</f>
        <v>4.54</v>
      </c>
      <c r="H2310">
        <f>+VLOOKUP(A2310,'Reuters data'!$Y$4:$Z$1048576,2,TRUE)</f>
        <v>16.149999999999999</v>
      </c>
    </row>
    <row r="2311" spans="1:8" x14ac:dyDescent="0.3">
      <c r="A2311" s="1">
        <f>+'Reuters data'!B2312</f>
        <v>42853</v>
      </c>
      <c r="B2311" s="3">
        <f t="shared" si="36"/>
        <v>4</v>
      </c>
      <c r="C2311">
        <f>+'Reuters data'!C2312</f>
        <v>30</v>
      </c>
      <c r="D2311">
        <f>+VLOOKUP(A2311,'Reuters data'!$E$3:$F$1048576,2,TRUE)/VLOOKUP(Train_Data!A2311,'Reuters data'!$M$3:$N$1048576,2)</f>
        <v>47.48049564020193</v>
      </c>
      <c r="E2311">
        <f>+VLOOKUP(A2311,'Reuters data'!$E$3:$G$1048576,3,TRUE)</f>
        <v>54.218807339449533</v>
      </c>
      <c r="F2311" s="2">
        <f>+VLOOKUP(A2311,'Reuters data'!$Q$4:$R$1048576,2,TRUE)</f>
        <v>74.63</v>
      </c>
      <c r="G2311">
        <f>+VLOOKUP(A2311,'Reuters data'!$U$4:$V$1048576,2,TRUE)</f>
        <v>4.5599999999999996</v>
      </c>
      <c r="H2311">
        <f>+VLOOKUP(A2311,'Reuters data'!$Y$4:$Z$1048576,2,TRUE)</f>
        <v>16.55</v>
      </c>
    </row>
    <row r="2312" spans="1:8" x14ac:dyDescent="0.3">
      <c r="A2312" s="1">
        <f>+'Reuters data'!B2313</f>
        <v>42854</v>
      </c>
      <c r="B2312" s="3">
        <f t="shared" si="36"/>
        <v>4</v>
      </c>
      <c r="C2312">
        <f>+'Reuters data'!C2313</f>
        <v>30.2</v>
      </c>
      <c r="D2312">
        <f>+VLOOKUP(A2312,'Reuters data'!$E$3:$F$1048576,2,TRUE)/VLOOKUP(Train_Data!A2312,'Reuters data'!$M$3:$N$1048576,2)</f>
        <v>47.48049564020193</v>
      </c>
      <c r="E2312">
        <f>+VLOOKUP(A2312,'Reuters data'!$E$3:$G$1048576,3,TRUE)</f>
        <v>54.218807339449533</v>
      </c>
      <c r="F2312" s="2">
        <f>+VLOOKUP(A2312,'Reuters data'!$Q$4:$R$1048576,2,TRUE)</f>
        <v>74.63</v>
      </c>
      <c r="G2312">
        <f>+VLOOKUP(A2312,'Reuters data'!$U$4:$V$1048576,2,TRUE)</f>
        <v>4.5599999999999996</v>
      </c>
      <c r="H2312">
        <f>+VLOOKUP(A2312,'Reuters data'!$Y$4:$Z$1048576,2,TRUE)</f>
        <v>16.55</v>
      </c>
    </row>
    <row r="2313" spans="1:8" x14ac:dyDescent="0.3">
      <c r="A2313" s="1">
        <f>+'Reuters data'!B2314</f>
        <v>42855</v>
      </c>
      <c r="B2313" s="3">
        <f t="shared" si="36"/>
        <v>4</v>
      </c>
      <c r="C2313">
        <f>+'Reuters data'!C2314</f>
        <v>30.51</v>
      </c>
      <c r="D2313">
        <f>+VLOOKUP(A2313,'Reuters data'!$E$3:$F$1048576,2,TRUE)/VLOOKUP(Train_Data!A2313,'Reuters data'!$M$3:$N$1048576,2)</f>
        <v>47.48049564020193</v>
      </c>
      <c r="E2313">
        <f>+VLOOKUP(A2313,'Reuters data'!$E$3:$G$1048576,3,TRUE)</f>
        <v>54.218807339449533</v>
      </c>
      <c r="F2313" s="2">
        <f>+VLOOKUP(A2313,'Reuters data'!$Q$4:$R$1048576,2,TRUE)</f>
        <v>74.63</v>
      </c>
      <c r="G2313">
        <f>+VLOOKUP(A2313,'Reuters data'!$U$4:$V$1048576,2,TRUE)</f>
        <v>4.5599999999999996</v>
      </c>
      <c r="H2313">
        <f>+VLOOKUP(A2313,'Reuters data'!$Y$4:$Z$1048576,2,TRUE)</f>
        <v>16.55</v>
      </c>
    </row>
    <row r="2314" spans="1:8" x14ac:dyDescent="0.3">
      <c r="A2314" s="1">
        <f>+'Reuters data'!B2315</f>
        <v>42856</v>
      </c>
      <c r="B2314" s="3">
        <f t="shared" si="36"/>
        <v>5</v>
      </c>
      <c r="C2314">
        <f>+'Reuters data'!C2315</f>
        <v>30.77</v>
      </c>
      <c r="D2314">
        <f>+VLOOKUP(A2314,'Reuters data'!$E$3:$F$1048576,2,TRUE)/VLOOKUP(Train_Data!A2314,'Reuters data'!$M$3:$N$1048576,2)</f>
        <v>47.274729308129928</v>
      </c>
      <c r="E2314">
        <f>+VLOOKUP(A2314,'Reuters data'!$E$3:$G$1048576,3,TRUE)</f>
        <v>54.241926605504588</v>
      </c>
      <c r="F2314" s="2">
        <f>+VLOOKUP(A2314,'Reuters data'!$Q$4:$R$1048576,2,TRUE)</f>
        <v>74.349999999999994</v>
      </c>
      <c r="G2314">
        <f>+VLOOKUP(A2314,'Reuters data'!$U$4:$V$1048576,2,TRUE)</f>
        <v>4.5599999999999996</v>
      </c>
      <c r="H2314">
        <f>+VLOOKUP(A2314,'Reuters data'!$Y$4:$Z$1048576,2,TRUE)</f>
        <v>16.72</v>
      </c>
    </row>
    <row r="2315" spans="1:8" x14ac:dyDescent="0.3">
      <c r="A2315" s="1">
        <f>+'Reuters data'!B2316</f>
        <v>42857</v>
      </c>
      <c r="B2315" s="3">
        <f t="shared" si="36"/>
        <v>5</v>
      </c>
      <c r="C2315">
        <f>+'Reuters data'!C2316</f>
        <v>30.92</v>
      </c>
      <c r="D2315">
        <f>+VLOOKUP(A2315,'Reuters data'!$E$3:$F$1048576,2,TRUE)/VLOOKUP(Train_Data!A2315,'Reuters data'!$M$3:$N$1048576,2)</f>
        <v>46.179189164455018</v>
      </c>
      <c r="E2315">
        <f>+VLOOKUP(A2315,'Reuters data'!$E$3:$G$1048576,3,TRUE)</f>
        <v>54.271467889908251</v>
      </c>
      <c r="F2315" s="2">
        <f>+VLOOKUP(A2315,'Reuters data'!$Q$4:$R$1048576,2,TRUE)</f>
        <v>73.5</v>
      </c>
      <c r="G2315">
        <f>+VLOOKUP(A2315,'Reuters data'!$U$4:$V$1048576,2,TRUE)</f>
        <v>4.4400000000000004</v>
      </c>
      <c r="H2315">
        <f>+VLOOKUP(A2315,'Reuters data'!$Y$4:$Z$1048576,2,TRUE)</f>
        <v>16.7</v>
      </c>
    </row>
    <row r="2316" spans="1:8" x14ac:dyDescent="0.3">
      <c r="A2316" s="1">
        <f>+'Reuters data'!B2317</f>
        <v>42858</v>
      </c>
      <c r="B2316" s="3">
        <f t="shared" si="36"/>
        <v>5</v>
      </c>
      <c r="C2316">
        <f>+'Reuters data'!C2317</f>
        <v>31.11</v>
      </c>
      <c r="D2316">
        <f>+VLOOKUP(A2316,'Reuters data'!$E$3:$F$1048576,2,TRUE)/VLOOKUP(Train_Data!A2316,'Reuters data'!$M$3:$N$1048576,2)</f>
        <v>46.673405623966183</v>
      </c>
      <c r="E2316">
        <f>+VLOOKUP(A2316,'Reuters data'!$E$3:$G$1048576,3,TRUE)</f>
        <v>54.294862385321096</v>
      </c>
      <c r="F2316" s="2">
        <f>+VLOOKUP(A2316,'Reuters data'!$Q$4:$R$1048576,2,TRUE)</f>
        <v>73.63</v>
      </c>
      <c r="G2316">
        <f>+VLOOKUP(A2316,'Reuters data'!$U$4:$V$1048576,2,TRUE)</f>
        <v>4.3899999999999997</v>
      </c>
      <c r="H2316">
        <f>+VLOOKUP(A2316,'Reuters data'!$Y$4:$Z$1048576,2,TRUE)</f>
        <v>16.600000000000001</v>
      </c>
    </row>
    <row r="2317" spans="1:8" x14ac:dyDescent="0.3">
      <c r="A2317" s="1">
        <f>+'Reuters data'!B2318</f>
        <v>42859</v>
      </c>
      <c r="B2317" s="3">
        <f t="shared" si="36"/>
        <v>5</v>
      </c>
      <c r="C2317">
        <f>+'Reuters data'!C2318</f>
        <v>31.27</v>
      </c>
      <c r="D2317">
        <f>+VLOOKUP(A2317,'Reuters data'!$E$3:$F$1048576,2,TRUE)/VLOOKUP(Train_Data!A2317,'Reuters data'!$M$3:$N$1048576,2)</f>
        <v>44.045884923525129</v>
      </c>
      <c r="E2317">
        <f>+VLOOKUP(A2317,'Reuters data'!$E$3:$G$1048576,3,TRUE)</f>
        <v>54.31321100917431</v>
      </c>
      <c r="F2317" s="2">
        <f>+VLOOKUP(A2317,'Reuters data'!$Q$4:$R$1048576,2,TRUE)</f>
        <v>72.75</v>
      </c>
      <c r="G2317">
        <f>+VLOOKUP(A2317,'Reuters data'!$U$4:$V$1048576,2,TRUE)</f>
        <v>4.51</v>
      </c>
      <c r="H2317">
        <f>+VLOOKUP(A2317,'Reuters data'!$Y$4:$Z$1048576,2,TRUE)</f>
        <v>16.100000000000001</v>
      </c>
    </row>
    <row r="2318" spans="1:8" x14ac:dyDescent="0.3">
      <c r="A2318" s="1">
        <f>+'Reuters data'!B2319</f>
        <v>42860</v>
      </c>
      <c r="B2318" s="3">
        <f t="shared" si="36"/>
        <v>5</v>
      </c>
      <c r="C2318">
        <f>+'Reuters data'!C2319</f>
        <v>31.53</v>
      </c>
      <c r="D2318">
        <f>+VLOOKUP(A2318,'Reuters data'!$E$3:$F$1048576,2,TRUE)/VLOOKUP(Train_Data!A2318,'Reuters data'!$M$3:$N$1048576,2)</f>
        <v>44.656662119145068</v>
      </c>
      <c r="E2318">
        <f>+VLOOKUP(A2318,'Reuters data'!$E$3:$G$1048576,3,TRUE)</f>
        <v>54.300642201834862</v>
      </c>
      <c r="F2318" s="2">
        <f>+VLOOKUP(A2318,'Reuters data'!$Q$4:$R$1048576,2,TRUE)</f>
        <v>72.599999999999994</v>
      </c>
      <c r="G2318">
        <f>+VLOOKUP(A2318,'Reuters data'!$U$4:$V$1048576,2,TRUE)</f>
        <v>4.57</v>
      </c>
      <c r="H2318">
        <f>+VLOOKUP(A2318,'Reuters data'!$Y$4:$Z$1048576,2,TRUE)</f>
        <v>16</v>
      </c>
    </row>
    <row r="2319" spans="1:8" x14ac:dyDescent="0.3">
      <c r="A2319" s="1">
        <f>+'Reuters data'!B2320</f>
        <v>42861</v>
      </c>
      <c r="B2319" s="3">
        <f t="shared" si="36"/>
        <v>5</v>
      </c>
      <c r="C2319">
        <f>+'Reuters data'!C2320</f>
        <v>31.8</v>
      </c>
      <c r="D2319">
        <f>+VLOOKUP(A2319,'Reuters data'!$E$3:$F$1048576,2,TRUE)/VLOOKUP(Train_Data!A2319,'Reuters data'!$M$3:$N$1048576,2)</f>
        <v>44.656662119145068</v>
      </c>
      <c r="E2319">
        <f>+VLOOKUP(A2319,'Reuters data'!$E$3:$G$1048576,3,TRUE)</f>
        <v>54.300642201834862</v>
      </c>
      <c r="F2319" s="2">
        <f>+VLOOKUP(A2319,'Reuters data'!$Q$4:$R$1048576,2,TRUE)</f>
        <v>72.599999999999994</v>
      </c>
      <c r="G2319">
        <f>+VLOOKUP(A2319,'Reuters data'!$U$4:$V$1048576,2,TRUE)</f>
        <v>4.57</v>
      </c>
      <c r="H2319">
        <f>+VLOOKUP(A2319,'Reuters data'!$Y$4:$Z$1048576,2,TRUE)</f>
        <v>16</v>
      </c>
    </row>
    <row r="2320" spans="1:8" x14ac:dyDescent="0.3">
      <c r="A2320" s="1">
        <f>+'Reuters data'!B2321</f>
        <v>42862</v>
      </c>
      <c r="B2320" s="3">
        <f t="shared" si="36"/>
        <v>5</v>
      </c>
      <c r="C2320">
        <f>+'Reuters data'!C2321</f>
        <v>32.11</v>
      </c>
      <c r="D2320">
        <f>+VLOOKUP(A2320,'Reuters data'!$E$3:$F$1048576,2,TRUE)/VLOOKUP(Train_Data!A2320,'Reuters data'!$M$3:$N$1048576,2)</f>
        <v>44.656662119145068</v>
      </c>
      <c r="E2320">
        <f>+VLOOKUP(A2320,'Reuters data'!$E$3:$G$1048576,3,TRUE)</f>
        <v>54.300642201834862</v>
      </c>
      <c r="F2320" s="2">
        <f>+VLOOKUP(A2320,'Reuters data'!$Q$4:$R$1048576,2,TRUE)</f>
        <v>72.599999999999994</v>
      </c>
      <c r="G2320">
        <f>+VLOOKUP(A2320,'Reuters data'!$U$4:$V$1048576,2,TRUE)</f>
        <v>4.57</v>
      </c>
      <c r="H2320">
        <f>+VLOOKUP(A2320,'Reuters data'!$Y$4:$Z$1048576,2,TRUE)</f>
        <v>16</v>
      </c>
    </row>
    <row r="2321" spans="1:8" x14ac:dyDescent="0.3">
      <c r="A2321" s="1">
        <f>+'Reuters data'!B2322</f>
        <v>42863</v>
      </c>
      <c r="B2321" s="3">
        <f t="shared" si="36"/>
        <v>5</v>
      </c>
      <c r="C2321">
        <f>+'Reuters data'!C2322</f>
        <v>32.270000000000003</v>
      </c>
      <c r="D2321">
        <f>+VLOOKUP(A2321,'Reuters data'!$E$3:$F$1048576,2,TRUE)/VLOOKUP(Train_Data!A2321,'Reuters data'!$M$3:$N$1048576,2)</f>
        <v>45.174876396264423</v>
      </c>
      <c r="E2321">
        <f>+VLOOKUP(A2321,'Reuters data'!$E$3:$G$1048576,3,TRUE)</f>
        <v>54.258440366972479</v>
      </c>
      <c r="F2321" s="2">
        <f>+VLOOKUP(A2321,'Reuters data'!$Q$4:$R$1048576,2,TRUE)</f>
        <v>71.650000000000006</v>
      </c>
      <c r="G2321">
        <f>+VLOOKUP(A2321,'Reuters data'!$U$4:$V$1048576,2,TRUE)</f>
        <v>4.42</v>
      </c>
      <c r="H2321">
        <f>+VLOOKUP(A2321,'Reuters data'!$Y$4:$Z$1048576,2,TRUE)</f>
        <v>15.82</v>
      </c>
    </row>
    <row r="2322" spans="1:8" x14ac:dyDescent="0.3">
      <c r="A2322" s="1">
        <f>+'Reuters data'!B2323</f>
        <v>42864</v>
      </c>
      <c r="B2322" s="3">
        <f t="shared" si="36"/>
        <v>5</v>
      </c>
      <c r="C2322">
        <f>+'Reuters data'!C2323</f>
        <v>32.340000000000003</v>
      </c>
      <c r="D2322">
        <f>+VLOOKUP(A2322,'Reuters data'!$E$3:$F$1048576,2,TRUE)/VLOOKUP(Train_Data!A2322,'Reuters data'!$M$3:$N$1048576,2)</f>
        <v>44.821559970566589</v>
      </c>
      <c r="E2322">
        <f>+VLOOKUP(A2322,'Reuters data'!$E$3:$G$1048576,3,TRUE)</f>
        <v>54.205871559633025</v>
      </c>
      <c r="F2322" s="2">
        <f>+VLOOKUP(A2322,'Reuters data'!$Q$4:$R$1048576,2,TRUE)</f>
        <v>70.849999999999994</v>
      </c>
      <c r="G2322">
        <f>+VLOOKUP(A2322,'Reuters data'!$U$4:$V$1048576,2,TRUE)</f>
        <v>4.51</v>
      </c>
      <c r="H2322">
        <f>+VLOOKUP(A2322,'Reuters data'!$Y$4:$Z$1048576,2,TRUE)</f>
        <v>15.85</v>
      </c>
    </row>
    <row r="2323" spans="1:8" x14ac:dyDescent="0.3">
      <c r="A2323" s="1">
        <f>+'Reuters data'!B2324</f>
        <v>42865</v>
      </c>
      <c r="B2323" s="3">
        <f t="shared" si="36"/>
        <v>5</v>
      </c>
      <c r="C2323">
        <f>+'Reuters data'!C2324</f>
        <v>32.46</v>
      </c>
      <c r="D2323">
        <f>+VLOOKUP(A2323,'Reuters data'!$E$3:$F$1048576,2,TRUE)/VLOOKUP(Train_Data!A2323,'Reuters data'!$M$3:$N$1048576,2)</f>
        <v>46.217559359469902</v>
      </c>
      <c r="E2323">
        <f>+VLOOKUP(A2323,'Reuters data'!$E$3:$G$1048576,3,TRUE)</f>
        <v>54.16256880733944</v>
      </c>
      <c r="F2323" s="2">
        <f>+VLOOKUP(A2323,'Reuters data'!$Q$4:$R$1048576,2,TRUE)</f>
        <v>71.900000000000006</v>
      </c>
      <c r="G2323">
        <f>+VLOOKUP(A2323,'Reuters data'!$U$4:$V$1048576,2,TRUE)</f>
        <v>4.45</v>
      </c>
      <c r="H2323">
        <f>+VLOOKUP(A2323,'Reuters data'!$Y$4:$Z$1048576,2,TRUE)</f>
        <v>15.95</v>
      </c>
    </row>
    <row r="2324" spans="1:8" x14ac:dyDescent="0.3">
      <c r="A2324" s="1">
        <f>+'Reuters data'!B2325</f>
        <v>42866</v>
      </c>
      <c r="B2324" s="3">
        <f t="shared" si="36"/>
        <v>5</v>
      </c>
      <c r="C2324">
        <f>+'Reuters data'!C2325</f>
        <v>32.65</v>
      </c>
      <c r="D2324">
        <f>+VLOOKUP(A2324,'Reuters data'!$E$3:$F$1048576,2,TRUE)/VLOOKUP(Train_Data!A2324,'Reuters data'!$M$3:$N$1048576,2)</f>
        <v>46.745235245373351</v>
      </c>
      <c r="E2324">
        <f>+VLOOKUP(A2324,'Reuters data'!$E$3:$G$1048576,3,TRUE)</f>
        <v>54.133577981651378</v>
      </c>
      <c r="F2324" s="2">
        <f>+VLOOKUP(A2324,'Reuters data'!$Q$4:$R$1048576,2,TRUE)</f>
        <v>71.53</v>
      </c>
      <c r="G2324">
        <f>+VLOOKUP(A2324,'Reuters data'!$U$4:$V$1048576,2,TRUE)</f>
        <v>4.34</v>
      </c>
      <c r="H2324">
        <f>+VLOOKUP(A2324,'Reuters data'!$Y$4:$Z$1048576,2,TRUE)</f>
        <v>15.3</v>
      </c>
    </row>
    <row r="2325" spans="1:8" x14ac:dyDescent="0.3">
      <c r="A2325" s="1">
        <f>+'Reuters data'!B2326</f>
        <v>42867</v>
      </c>
      <c r="B2325" s="3">
        <f t="shared" si="36"/>
        <v>5</v>
      </c>
      <c r="C2325">
        <f>+'Reuters data'!C2326</f>
        <v>32.9</v>
      </c>
      <c r="D2325">
        <f>+VLOOKUP(A2325,'Reuters data'!$E$3:$F$1048576,2,TRUE)/VLOOKUP(Train_Data!A2325,'Reuters data'!$M$3:$N$1048576,2)</f>
        <v>46.522693997071748</v>
      </c>
      <c r="E2325">
        <f>+VLOOKUP(A2325,'Reuters data'!$E$3:$G$1048576,3,TRUE)</f>
        <v>54.113761467889908</v>
      </c>
      <c r="F2325" s="2">
        <f>+VLOOKUP(A2325,'Reuters data'!$Q$4:$R$1048576,2,TRUE)</f>
        <v>71.75</v>
      </c>
      <c r="G2325">
        <f>+VLOOKUP(A2325,'Reuters data'!$U$4:$V$1048576,2,TRUE)</f>
        <v>4.45</v>
      </c>
      <c r="H2325">
        <f>+VLOOKUP(A2325,'Reuters data'!$Y$4:$Z$1048576,2,TRUE)</f>
        <v>15.58</v>
      </c>
    </row>
    <row r="2326" spans="1:8" x14ac:dyDescent="0.3">
      <c r="A2326" s="1">
        <f>+'Reuters data'!B2327</f>
        <v>42868</v>
      </c>
      <c r="B2326" s="3">
        <f t="shared" si="36"/>
        <v>5</v>
      </c>
      <c r="C2326">
        <f>+'Reuters data'!C2327</f>
        <v>33.25</v>
      </c>
      <c r="D2326">
        <f>+VLOOKUP(A2326,'Reuters data'!$E$3:$F$1048576,2,TRUE)/VLOOKUP(Train_Data!A2326,'Reuters data'!$M$3:$N$1048576,2)</f>
        <v>46.522693997071748</v>
      </c>
      <c r="E2326">
        <f>+VLOOKUP(A2326,'Reuters data'!$E$3:$G$1048576,3,TRUE)</f>
        <v>54.113761467889908</v>
      </c>
      <c r="F2326" s="2">
        <f>+VLOOKUP(A2326,'Reuters data'!$Q$4:$R$1048576,2,TRUE)</f>
        <v>71.75</v>
      </c>
      <c r="G2326">
        <f>+VLOOKUP(A2326,'Reuters data'!$U$4:$V$1048576,2,TRUE)</f>
        <v>4.45</v>
      </c>
      <c r="H2326">
        <f>+VLOOKUP(A2326,'Reuters data'!$Y$4:$Z$1048576,2,TRUE)</f>
        <v>15.58</v>
      </c>
    </row>
    <row r="2327" spans="1:8" x14ac:dyDescent="0.3">
      <c r="A2327" s="1">
        <f>+'Reuters data'!B2328</f>
        <v>42869</v>
      </c>
      <c r="B2327" s="3">
        <f t="shared" si="36"/>
        <v>5</v>
      </c>
      <c r="C2327">
        <f>+'Reuters data'!C2328</f>
        <v>33.590000000000003</v>
      </c>
      <c r="D2327">
        <f>+VLOOKUP(A2327,'Reuters data'!$E$3:$F$1048576,2,TRUE)/VLOOKUP(Train_Data!A2327,'Reuters data'!$M$3:$N$1048576,2)</f>
        <v>46.522693997071748</v>
      </c>
      <c r="E2327">
        <f>+VLOOKUP(A2327,'Reuters data'!$E$3:$G$1048576,3,TRUE)</f>
        <v>54.113761467889908</v>
      </c>
      <c r="F2327" s="2">
        <f>+VLOOKUP(A2327,'Reuters data'!$Q$4:$R$1048576,2,TRUE)</f>
        <v>71.75</v>
      </c>
      <c r="G2327">
        <f>+VLOOKUP(A2327,'Reuters data'!$U$4:$V$1048576,2,TRUE)</f>
        <v>4.45</v>
      </c>
      <c r="H2327">
        <f>+VLOOKUP(A2327,'Reuters data'!$Y$4:$Z$1048576,2,TRUE)</f>
        <v>15.58</v>
      </c>
    </row>
    <row r="2328" spans="1:8" x14ac:dyDescent="0.3">
      <c r="A2328" s="1">
        <f>+'Reuters data'!B2329</f>
        <v>42870</v>
      </c>
      <c r="B2328" s="3">
        <f t="shared" si="36"/>
        <v>5</v>
      </c>
      <c r="C2328">
        <f>+'Reuters data'!C2329</f>
        <v>33.9</v>
      </c>
      <c r="D2328">
        <f>+VLOOKUP(A2328,'Reuters data'!$E$3:$F$1048576,2,TRUE)/VLOOKUP(Train_Data!A2328,'Reuters data'!$M$3:$N$1048576,2)</f>
        <v>47.225006834958535</v>
      </c>
      <c r="E2328">
        <f>+VLOOKUP(A2328,'Reuters data'!$E$3:$G$1048576,3,TRUE)</f>
        <v>54.094770642201837</v>
      </c>
      <c r="F2328" s="2">
        <f>+VLOOKUP(A2328,'Reuters data'!$Q$4:$R$1048576,2,TRUE)</f>
        <v>72.03</v>
      </c>
      <c r="G2328">
        <f>+VLOOKUP(A2328,'Reuters data'!$U$4:$V$1048576,2,TRUE)</f>
        <v>4.38</v>
      </c>
      <c r="H2328">
        <f>+VLOOKUP(A2328,'Reuters data'!$Y$4:$Z$1048576,2,TRUE)</f>
        <v>15.48</v>
      </c>
    </row>
    <row r="2329" spans="1:8" x14ac:dyDescent="0.3">
      <c r="A2329" s="1">
        <f>+'Reuters data'!B2330</f>
        <v>42871</v>
      </c>
      <c r="B2329" s="3">
        <f t="shared" si="36"/>
        <v>5</v>
      </c>
      <c r="C2329">
        <f>+'Reuters data'!C2330</f>
        <v>34.200000000000003</v>
      </c>
      <c r="D2329">
        <f>+VLOOKUP(A2329,'Reuters data'!$E$3:$F$1048576,2,TRUE)/VLOOKUP(Train_Data!A2329,'Reuters data'!$M$3:$N$1048576,2)</f>
        <v>46.607110629850204</v>
      </c>
      <c r="E2329">
        <f>+VLOOKUP(A2329,'Reuters data'!$E$3:$G$1048576,3,TRUE)</f>
        <v>54.070183486238527</v>
      </c>
      <c r="F2329" s="2">
        <f>+VLOOKUP(A2329,'Reuters data'!$Q$4:$R$1048576,2,TRUE)</f>
        <v>72.75</v>
      </c>
      <c r="G2329">
        <f>+VLOOKUP(A2329,'Reuters data'!$U$4:$V$1048576,2,TRUE)</f>
        <v>4.53</v>
      </c>
      <c r="H2329">
        <f>+VLOOKUP(A2329,'Reuters data'!$Y$4:$Z$1048576,2,TRUE)</f>
        <v>15.57</v>
      </c>
    </row>
    <row r="2330" spans="1:8" x14ac:dyDescent="0.3">
      <c r="A2330" s="1">
        <f>+'Reuters data'!B2331</f>
        <v>42872</v>
      </c>
      <c r="B2330" s="3">
        <f t="shared" si="36"/>
        <v>5</v>
      </c>
      <c r="C2330">
        <f>+'Reuters data'!C2331</f>
        <v>34.54</v>
      </c>
      <c r="D2330">
        <f>+VLOOKUP(A2330,'Reuters data'!$E$3:$F$1048576,2,TRUE)/VLOOKUP(Train_Data!A2330,'Reuters data'!$M$3:$N$1048576,2)</f>
        <v>46.791539702455644</v>
      </c>
      <c r="E2330">
        <f>+VLOOKUP(A2330,'Reuters data'!$E$3:$G$1048576,3,TRUE)</f>
        <v>54.03825688073394</v>
      </c>
      <c r="F2330" s="2">
        <f>+VLOOKUP(A2330,'Reuters data'!$Q$4:$R$1048576,2,TRUE)</f>
        <v>74</v>
      </c>
      <c r="G2330">
        <f>+VLOOKUP(A2330,'Reuters data'!$U$4:$V$1048576,2,TRUE)</f>
        <v>4.57</v>
      </c>
      <c r="H2330">
        <f>+VLOOKUP(A2330,'Reuters data'!$Y$4:$Z$1048576,2,TRUE)</f>
        <v>15.5</v>
      </c>
    </row>
    <row r="2331" spans="1:8" x14ac:dyDescent="0.3">
      <c r="A2331" s="1">
        <f>+'Reuters data'!B2332</f>
        <v>42873</v>
      </c>
      <c r="B2331" s="3">
        <f t="shared" si="36"/>
        <v>5</v>
      </c>
      <c r="C2331">
        <f>+'Reuters data'!C2332</f>
        <v>34.869999999999997</v>
      </c>
      <c r="D2331">
        <f>+VLOOKUP(A2331,'Reuters data'!$E$3:$F$1048576,2,TRUE)/VLOOKUP(Train_Data!A2331,'Reuters data'!$M$3:$N$1048576,2)</f>
        <v>47.302044860823344</v>
      </c>
      <c r="E2331">
        <f>+VLOOKUP(A2331,'Reuters data'!$E$3:$G$1048576,3,TRUE)</f>
        <v>54.008807339449532</v>
      </c>
      <c r="F2331" s="2">
        <f>+VLOOKUP(A2331,'Reuters data'!$Q$4:$R$1048576,2,TRUE)</f>
        <v>74.3</v>
      </c>
      <c r="G2331">
        <f>+VLOOKUP(A2331,'Reuters data'!$U$4:$V$1048576,2,TRUE)</f>
        <v>4.76</v>
      </c>
      <c r="H2331">
        <f>+VLOOKUP(A2331,'Reuters data'!$Y$4:$Z$1048576,2,TRUE)</f>
        <v>15.6</v>
      </c>
    </row>
    <row r="2332" spans="1:8" x14ac:dyDescent="0.3">
      <c r="A2332" s="1">
        <f>+'Reuters data'!B2333</f>
        <v>42874</v>
      </c>
      <c r="B2332" s="3">
        <f t="shared" si="36"/>
        <v>5</v>
      </c>
      <c r="C2332">
        <f>+'Reuters data'!C2333</f>
        <v>35.200000000000003</v>
      </c>
      <c r="D2332">
        <f>+VLOOKUP(A2332,'Reuters data'!$E$3:$F$1048576,2,TRUE)/VLOOKUP(Train_Data!A2332,'Reuters data'!$M$3:$N$1048576,2)</f>
        <v>47.848982506247765</v>
      </c>
      <c r="E2332">
        <f>+VLOOKUP(A2332,'Reuters data'!$E$3:$G$1048576,3,TRUE)</f>
        <v>54.006146788990819</v>
      </c>
      <c r="F2332" s="2">
        <f>+VLOOKUP(A2332,'Reuters data'!$Q$4:$R$1048576,2,TRUE)</f>
        <v>76.2</v>
      </c>
      <c r="G2332">
        <f>+VLOOKUP(A2332,'Reuters data'!$U$4:$V$1048576,2,TRUE)</f>
        <v>4.8499999999999996</v>
      </c>
      <c r="H2332">
        <f>+VLOOKUP(A2332,'Reuters data'!$Y$4:$Z$1048576,2,TRUE)</f>
        <v>15.3</v>
      </c>
    </row>
    <row r="2333" spans="1:8" x14ac:dyDescent="0.3">
      <c r="A2333" s="1">
        <f>+'Reuters data'!B2334</f>
        <v>42875</v>
      </c>
      <c r="B2333" s="3">
        <f t="shared" si="36"/>
        <v>5</v>
      </c>
      <c r="C2333">
        <f>+'Reuters data'!C2334</f>
        <v>35.61</v>
      </c>
      <c r="D2333">
        <f>+VLOOKUP(A2333,'Reuters data'!$E$3:$F$1048576,2,TRUE)/VLOOKUP(Train_Data!A2333,'Reuters data'!$M$3:$N$1048576,2)</f>
        <v>47.848982506247765</v>
      </c>
      <c r="E2333">
        <f>+VLOOKUP(A2333,'Reuters data'!$E$3:$G$1048576,3,TRUE)</f>
        <v>54.006146788990819</v>
      </c>
      <c r="F2333" s="2">
        <f>+VLOOKUP(A2333,'Reuters data'!$Q$4:$R$1048576,2,TRUE)</f>
        <v>76.2</v>
      </c>
      <c r="G2333">
        <f>+VLOOKUP(A2333,'Reuters data'!$U$4:$V$1048576,2,TRUE)</f>
        <v>4.8499999999999996</v>
      </c>
      <c r="H2333">
        <f>+VLOOKUP(A2333,'Reuters data'!$Y$4:$Z$1048576,2,TRUE)</f>
        <v>15.3</v>
      </c>
    </row>
    <row r="2334" spans="1:8" x14ac:dyDescent="0.3">
      <c r="A2334" s="1">
        <f>+'Reuters data'!B2335</f>
        <v>42876</v>
      </c>
      <c r="B2334" s="3">
        <f t="shared" si="36"/>
        <v>5</v>
      </c>
      <c r="C2334">
        <f>+'Reuters data'!C2335</f>
        <v>36.07</v>
      </c>
      <c r="D2334">
        <f>+VLOOKUP(A2334,'Reuters data'!$E$3:$F$1048576,2,TRUE)/VLOOKUP(Train_Data!A2334,'Reuters data'!$M$3:$N$1048576,2)</f>
        <v>47.848982506247765</v>
      </c>
      <c r="E2334">
        <f>+VLOOKUP(A2334,'Reuters data'!$E$3:$G$1048576,3,TRUE)</f>
        <v>54.006146788990819</v>
      </c>
      <c r="F2334" s="2">
        <f>+VLOOKUP(A2334,'Reuters data'!$Q$4:$R$1048576,2,TRUE)</f>
        <v>76.2</v>
      </c>
      <c r="G2334">
        <f>+VLOOKUP(A2334,'Reuters data'!$U$4:$V$1048576,2,TRUE)</f>
        <v>4.8499999999999996</v>
      </c>
      <c r="H2334">
        <f>+VLOOKUP(A2334,'Reuters data'!$Y$4:$Z$1048576,2,TRUE)</f>
        <v>15.3</v>
      </c>
    </row>
    <row r="2335" spans="1:8" x14ac:dyDescent="0.3">
      <c r="A2335" s="1">
        <f>+'Reuters data'!B2336</f>
        <v>42877</v>
      </c>
      <c r="B2335" s="3">
        <f t="shared" si="36"/>
        <v>5</v>
      </c>
      <c r="C2335">
        <f>+'Reuters data'!C2336</f>
        <v>36.450000000000003</v>
      </c>
      <c r="D2335">
        <f>+VLOOKUP(A2335,'Reuters data'!$E$3:$F$1048576,2,TRUE)/VLOOKUP(Train_Data!A2335,'Reuters data'!$M$3:$N$1048576,2)</f>
        <v>47.944108223567106</v>
      </c>
      <c r="E2335">
        <f>+VLOOKUP(A2335,'Reuters data'!$E$3:$G$1048576,3,TRUE)</f>
        <v>54.004770642201834</v>
      </c>
      <c r="F2335" s="2">
        <f>+VLOOKUP(A2335,'Reuters data'!$Q$4:$R$1048576,2,TRUE)</f>
        <v>75.3</v>
      </c>
      <c r="G2335">
        <f>+VLOOKUP(A2335,'Reuters data'!$U$4:$V$1048576,2,TRUE)</f>
        <v>4.9000000000000004</v>
      </c>
      <c r="H2335">
        <f>+VLOOKUP(A2335,'Reuters data'!$Y$4:$Z$1048576,2,TRUE)</f>
        <v>15.25</v>
      </c>
    </row>
    <row r="2336" spans="1:8" x14ac:dyDescent="0.3">
      <c r="A2336" s="1">
        <f>+'Reuters data'!B2337</f>
        <v>42878</v>
      </c>
      <c r="B2336" s="3">
        <f t="shared" si="36"/>
        <v>5</v>
      </c>
      <c r="C2336">
        <f>+'Reuters data'!C2337</f>
        <v>36.83</v>
      </c>
      <c r="D2336">
        <f>+VLOOKUP(A2336,'Reuters data'!$E$3:$F$1048576,2,TRUE)/VLOOKUP(Train_Data!A2336,'Reuters data'!$M$3:$N$1048576,2)</f>
        <v>48.426041852977995</v>
      </c>
      <c r="E2336">
        <f>+VLOOKUP(A2336,'Reuters data'!$E$3:$G$1048576,3,TRUE)</f>
        <v>53.995045871559618</v>
      </c>
      <c r="F2336" s="2">
        <f>+VLOOKUP(A2336,'Reuters data'!$Q$4:$R$1048576,2,TRUE)</f>
        <v>76.7</v>
      </c>
      <c r="G2336">
        <f>+VLOOKUP(A2336,'Reuters data'!$U$4:$V$1048576,2,TRUE)</f>
        <v>4.75</v>
      </c>
      <c r="H2336">
        <f>+VLOOKUP(A2336,'Reuters data'!$Y$4:$Z$1048576,2,TRUE)</f>
        <v>15.55</v>
      </c>
    </row>
    <row r="2337" spans="1:8" x14ac:dyDescent="0.3">
      <c r="A2337" s="1">
        <f>+'Reuters data'!B2338</f>
        <v>42879</v>
      </c>
      <c r="B2337" s="3">
        <f t="shared" si="36"/>
        <v>5</v>
      </c>
      <c r="C2337">
        <f>+'Reuters data'!C2338</f>
        <v>37.200000000000003</v>
      </c>
      <c r="D2337">
        <f>+VLOOKUP(A2337,'Reuters data'!$E$3:$F$1048576,2,TRUE)/VLOOKUP(Train_Data!A2337,'Reuters data'!$M$3:$N$1048576,2)</f>
        <v>48.105554069715616</v>
      </c>
      <c r="E2337">
        <f>+VLOOKUP(A2337,'Reuters data'!$E$3:$G$1048576,3,TRUE)</f>
        <v>53.986238532110086</v>
      </c>
      <c r="F2337" s="2">
        <f>+VLOOKUP(A2337,'Reuters data'!$Q$4:$R$1048576,2,TRUE)</f>
        <v>76.5</v>
      </c>
      <c r="G2337">
        <f>+VLOOKUP(A2337,'Reuters data'!$U$4:$V$1048576,2,TRUE)</f>
        <v>4.91</v>
      </c>
      <c r="H2337">
        <f>+VLOOKUP(A2337,'Reuters data'!$Y$4:$Z$1048576,2,TRUE)</f>
        <v>15.2</v>
      </c>
    </row>
    <row r="2338" spans="1:8" x14ac:dyDescent="0.3">
      <c r="A2338" s="1">
        <f>+'Reuters data'!B2339</f>
        <v>42880</v>
      </c>
      <c r="B2338" s="3">
        <f t="shared" si="36"/>
        <v>5</v>
      </c>
      <c r="C2338">
        <f>+'Reuters data'!C2339</f>
        <v>37.630000000000003</v>
      </c>
      <c r="D2338">
        <f>+VLOOKUP(A2338,'Reuters data'!$E$3:$F$1048576,2,TRUE)/VLOOKUP(Train_Data!A2338,'Reuters data'!$M$3:$N$1048576,2)</f>
        <v>45.909536979213129</v>
      </c>
      <c r="E2338">
        <f>+VLOOKUP(A2338,'Reuters data'!$E$3:$G$1048576,3,TRUE)</f>
        <v>53.950550458715583</v>
      </c>
      <c r="F2338" s="2">
        <f>+VLOOKUP(A2338,'Reuters data'!$Q$4:$R$1048576,2,TRUE)</f>
        <v>76.48</v>
      </c>
      <c r="G2338">
        <f>+VLOOKUP(A2338,'Reuters data'!$U$4:$V$1048576,2,TRUE)</f>
        <v>4.9800000000000004</v>
      </c>
      <c r="H2338">
        <f>+VLOOKUP(A2338,'Reuters data'!$Y$4:$Z$1048576,2,TRUE)</f>
        <v>15</v>
      </c>
    </row>
    <row r="2339" spans="1:8" x14ac:dyDescent="0.3">
      <c r="A2339" s="1">
        <f>+'Reuters data'!B2340</f>
        <v>42881</v>
      </c>
      <c r="B2339" s="3">
        <f t="shared" si="36"/>
        <v>5</v>
      </c>
      <c r="C2339">
        <f>+'Reuters data'!C2340</f>
        <v>38.08</v>
      </c>
      <c r="D2339">
        <f>+VLOOKUP(A2339,'Reuters data'!$E$3:$F$1048576,2,TRUE)/VLOOKUP(Train_Data!A2339,'Reuters data'!$M$3:$N$1048576,2)</f>
        <v>46.637453049543907</v>
      </c>
      <c r="E2339">
        <f>+VLOOKUP(A2339,'Reuters data'!$E$3:$G$1048576,3,TRUE)</f>
        <v>53.929357798165121</v>
      </c>
      <c r="F2339" s="2">
        <f>+VLOOKUP(A2339,'Reuters data'!$Q$4:$R$1048576,2,TRUE)</f>
        <v>76.08</v>
      </c>
      <c r="G2339">
        <f>+VLOOKUP(A2339,'Reuters data'!$U$4:$V$1048576,2,TRUE)</f>
        <v>5.19</v>
      </c>
      <c r="H2339">
        <f>+VLOOKUP(A2339,'Reuters data'!$Y$4:$Z$1048576,2,TRUE)</f>
        <v>15.1</v>
      </c>
    </row>
    <row r="2340" spans="1:8" x14ac:dyDescent="0.3">
      <c r="A2340" s="1">
        <f>+'Reuters data'!B2341</f>
        <v>42882</v>
      </c>
      <c r="B2340" s="3">
        <f t="shared" si="36"/>
        <v>5</v>
      </c>
      <c r="C2340">
        <f>+'Reuters data'!C2341</f>
        <v>38.590000000000003</v>
      </c>
      <c r="D2340">
        <f>+VLOOKUP(A2340,'Reuters data'!$E$3:$F$1048576,2,TRUE)/VLOOKUP(Train_Data!A2340,'Reuters data'!$M$3:$N$1048576,2)</f>
        <v>46.637453049543907</v>
      </c>
      <c r="E2340">
        <f>+VLOOKUP(A2340,'Reuters data'!$E$3:$G$1048576,3,TRUE)</f>
        <v>53.929357798165121</v>
      </c>
      <c r="F2340" s="2">
        <f>+VLOOKUP(A2340,'Reuters data'!$Q$4:$R$1048576,2,TRUE)</f>
        <v>76.08</v>
      </c>
      <c r="G2340">
        <f>+VLOOKUP(A2340,'Reuters data'!$U$4:$V$1048576,2,TRUE)</f>
        <v>5.19</v>
      </c>
      <c r="H2340">
        <f>+VLOOKUP(A2340,'Reuters data'!$Y$4:$Z$1048576,2,TRUE)</f>
        <v>15.1</v>
      </c>
    </row>
    <row r="2341" spans="1:8" x14ac:dyDescent="0.3">
      <c r="A2341" s="1">
        <f>+'Reuters data'!B2342</f>
        <v>42883</v>
      </c>
      <c r="B2341" s="3">
        <f t="shared" si="36"/>
        <v>5</v>
      </c>
      <c r="C2341">
        <f>+'Reuters data'!C2342</f>
        <v>38.76</v>
      </c>
      <c r="D2341">
        <f>+VLOOKUP(A2341,'Reuters data'!$E$3:$F$1048576,2,TRUE)/VLOOKUP(Train_Data!A2341,'Reuters data'!$M$3:$N$1048576,2)</f>
        <v>46.637453049543907</v>
      </c>
      <c r="E2341">
        <f>+VLOOKUP(A2341,'Reuters data'!$E$3:$G$1048576,3,TRUE)</f>
        <v>53.929357798165121</v>
      </c>
      <c r="F2341" s="2">
        <f>+VLOOKUP(A2341,'Reuters data'!$Q$4:$R$1048576,2,TRUE)</f>
        <v>76.08</v>
      </c>
      <c r="G2341">
        <f>+VLOOKUP(A2341,'Reuters data'!$U$4:$V$1048576,2,TRUE)</f>
        <v>5.19</v>
      </c>
      <c r="H2341">
        <f>+VLOOKUP(A2341,'Reuters data'!$Y$4:$Z$1048576,2,TRUE)</f>
        <v>15.1</v>
      </c>
    </row>
    <row r="2342" spans="1:8" x14ac:dyDescent="0.3">
      <c r="A2342" s="1">
        <f>+'Reuters data'!B2343</f>
        <v>42884</v>
      </c>
      <c r="B2342" s="3">
        <f t="shared" si="36"/>
        <v>5</v>
      </c>
      <c r="C2342">
        <f>+'Reuters data'!C2343</f>
        <v>39.49</v>
      </c>
      <c r="D2342">
        <f>+VLOOKUP(A2342,'Reuters data'!$E$3:$F$1048576,2,TRUE)/VLOOKUP(Train_Data!A2342,'Reuters data'!$M$3:$N$1048576,2)</f>
        <v>46.838050877821566</v>
      </c>
      <c r="E2342">
        <f>+VLOOKUP(A2342,'Reuters data'!$E$3:$G$1048576,3,TRUE)</f>
        <v>53.90403669724769</v>
      </c>
      <c r="F2342" s="2">
        <f>+VLOOKUP(A2342,'Reuters data'!$Q$4:$R$1048576,2,TRUE)</f>
        <v>76.62</v>
      </c>
      <c r="G2342">
        <f>+VLOOKUP(A2342,'Reuters data'!$U$4:$V$1048576,2,TRUE)</f>
        <v>5.17</v>
      </c>
      <c r="H2342">
        <f>+VLOOKUP(A2342,'Reuters data'!$Y$4:$Z$1048576,2,TRUE)</f>
        <v>15.34</v>
      </c>
    </row>
    <row r="2343" spans="1:8" x14ac:dyDescent="0.3">
      <c r="A2343" s="1">
        <f>+'Reuters data'!B2344</f>
        <v>42885</v>
      </c>
      <c r="B2343" s="3">
        <f t="shared" si="36"/>
        <v>5</v>
      </c>
      <c r="C2343">
        <f>+'Reuters data'!C2344</f>
        <v>39.880000000000003</v>
      </c>
      <c r="D2343">
        <f>+VLOOKUP(A2343,'Reuters data'!$E$3:$F$1048576,2,TRUE)/VLOOKUP(Train_Data!A2343,'Reuters data'!$M$3:$N$1048576,2)</f>
        <v>46.356076187069661</v>
      </c>
      <c r="E2343">
        <f>+VLOOKUP(A2343,'Reuters data'!$E$3:$G$1048576,3,TRUE)</f>
        <v>53.873577981651373</v>
      </c>
      <c r="F2343" s="2">
        <f>+VLOOKUP(A2343,'Reuters data'!$Q$4:$R$1048576,2,TRUE)</f>
        <v>77.7</v>
      </c>
      <c r="G2343">
        <f>+VLOOKUP(A2343,'Reuters data'!$U$4:$V$1048576,2,TRUE)</f>
        <v>5.14</v>
      </c>
      <c r="H2343">
        <f>+VLOOKUP(A2343,'Reuters data'!$Y$4:$Z$1048576,2,TRUE)</f>
        <v>15.58</v>
      </c>
    </row>
    <row r="2344" spans="1:8" x14ac:dyDescent="0.3">
      <c r="A2344" s="1">
        <f>+'Reuters data'!B2345</f>
        <v>42886</v>
      </c>
      <c r="B2344" s="3">
        <f t="shared" si="36"/>
        <v>5</v>
      </c>
      <c r="C2344">
        <f>+'Reuters data'!C2345</f>
        <v>40.229999999999997</v>
      </c>
      <c r="D2344">
        <f>+VLOOKUP(A2344,'Reuters data'!$E$3:$F$1048576,2,TRUE)/VLOOKUP(Train_Data!A2344,'Reuters data'!$M$3:$N$1048576,2)</f>
        <v>44.755804643714967</v>
      </c>
      <c r="E2344">
        <f>+VLOOKUP(A2344,'Reuters data'!$E$3:$G$1048576,3,TRUE)</f>
        <v>53.820550458715594</v>
      </c>
      <c r="F2344" s="2">
        <f>+VLOOKUP(A2344,'Reuters data'!$Q$4:$R$1048576,2,TRUE)</f>
        <v>77.150000000000006</v>
      </c>
      <c r="G2344">
        <f>+VLOOKUP(A2344,'Reuters data'!$U$4:$V$1048576,2,TRUE)</f>
        <v>4.9800000000000004</v>
      </c>
      <c r="H2344">
        <f>+VLOOKUP(A2344,'Reuters data'!$Y$4:$Z$1048576,2,TRUE)</f>
        <v>15.3</v>
      </c>
    </row>
    <row r="2345" spans="1:8" x14ac:dyDescent="0.3">
      <c r="A2345" s="1">
        <f>+'Reuters data'!B2346</f>
        <v>42887</v>
      </c>
      <c r="B2345" s="3">
        <f t="shared" si="36"/>
        <v>6</v>
      </c>
      <c r="C2345">
        <f>+'Reuters data'!C2346</f>
        <v>40.65</v>
      </c>
      <c r="D2345">
        <f>+VLOOKUP(A2345,'Reuters data'!$E$3:$F$1048576,2,TRUE)/VLOOKUP(Train_Data!A2345,'Reuters data'!$M$3:$N$1048576,2)</f>
        <v>45.161002586745163</v>
      </c>
      <c r="E2345">
        <f>+VLOOKUP(A2345,'Reuters data'!$E$3:$G$1048576,3,TRUE)</f>
        <v>53.769266055045875</v>
      </c>
      <c r="F2345" s="2">
        <f>+VLOOKUP(A2345,'Reuters data'!$Q$4:$R$1048576,2,TRUE)</f>
        <v>75.95</v>
      </c>
      <c r="G2345">
        <f>+VLOOKUP(A2345,'Reuters data'!$U$4:$V$1048576,2,TRUE)</f>
        <v>5.08</v>
      </c>
      <c r="H2345">
        <f>+VLOOKUP(A2345,'Reuters data'!$Y$4:$Z$1048576,2,TRUE)</f>
        <v>15.07</v>
      </c>
    </row>
    <row r="2346" spans="1:8" x14ac:dyDescent="0.3">
      <c r="A2346" s="1">
        <f>+'Reuters data'!B2347</f>
        <v>42888</v>
      </c>
      <c r="B2346" s="3">
        <f t="shared" si="36"/>
        <v>6</v>
      </c>
      <c r="C2346">
        <f>+'Reuters data'!C2347</f>
        <v>41.12</v>
      </c>
      <c r="D2346">
        <f>+VLOOKUP(A2346,'Reuters data'!$E$3:$F$1048576,2,TRUE)/VLOOKUP(Train_Data!A2346,'Reuters data'!$M$3:$N$1048576,2)</f>
        <v>44.281914893617028</v>
      </c>
      <c r="E2346">
        <f>+VLOOKUP(A2346,'Reuters data'!$E$3:$G$1048576,3,TRUE)</f>
        <v>53.712477064220181</v>
      </c>
      <c r="F2346" s="2">
        <f>+VLOOKUP(A2346,'Reuters data'!$Q$4:$R$1048576,2,TRUE)</f>
        <v>77.08</v>
      </c>
      <c r="G2346">
        <f>+VLOOKUP(A2346,'Reuters data'!$U$4:$V$1048576,2,TRUE)</f>
        <v>5.16</v>
      </c>
      <c r="H2346">
        <f>+VLOOKUP(A2346,'Reuters data'!$Y$4:$Z$1048576,2,TRUE)</f>
        <v>14.65</v>
      </c>
    </row>
    <row r="2347" spans="1:8" x14ac:dyDescent="0.3">
      <c r="A2347" s="1">
        <f>+'Reuters data'!B2348</f>
        <v>42889</v>
      </c>
      <c r="B2347" s="3">
        <f t="shared" si="36"/>
        <v>6</v>
      </c>
      <c r="C2347">
        <f>+'Reuters data'!C2348</f>
        <v>41.65</v>
      </c>
      <c r="D2347">
        <f>+VLOOKUP(A2347,'Reuters data'!$E$3:$F$1048576,2,TRUE)/VLOOKUP(Train_Data!A2347,'Reuters data'!$M$3:$N$1048576,2)</f>
        <v>44.281914893617028</v>
      </c>
      <c r="E2347">
        <f>+VLOOKUP(A2347,'Reuters data'!$E$3:$G$1048576,3,TRUE)</f>
        <v>53.712477064220181</v>
      </c>
      <c r="F2347" s="2">
        <f>+VLOOKUP(A2347,'Reuters data'!$Q$4:$R$1048576,2,TRUE)</f>
        <v>77.08</v>
      </c>
      <c r="G2347">
        <f>+VLOOKUP(A2347,'Reuters data'!$U$4:$V$1048576,2,TRUE)</f>
        <v>5.16</v>
      </c>
      <c r="H2347">
        <f>+VLOOKUP(A2347,'Reuters data'!$Y$4:$Z$1048576,2,TRUE)</f>
        <v>14.65</v>
      </c>
    </row>
    <row r="2348" spans="1:8" x14ac:dyDescent="0.3">
      <c r="A2348" s="1">
        <f>+'Reuters data'!B2349</f>
        <v>42890</v>
      </c>
      <c r="B2348" s="3">
        <f t="shared" si="36"/>
        <v>6</v>
      </c>
      <c r="C2348">
        <f>+'Reuters data'!C2349</f>
        <v>42.21</v>
      </c>
      <c r="D2348">
        <f>+VLOOKUP(A2348,'Reuters data'!$E$3:$F$1048576,2,TRUE)/VLOOKUP(Train_Data!A2348,'Reuters data'!$M$3:$N$1048576,2)</f>
        <v>44.281914893617028</v>
      </c>
      <c r="E2348">
        <f>+VLOOKUP(A2348,'Reuters data'!$E$3:$G$1048576,3,TRUE)</f>
        <v>53.712477064220181</v>
      </c>
      <c r="F2348" s="2">
        <f>+VLOOKUP(A2348,'Reuters data'!$Q$4:$R$1048576,2,TRUE)</f>
        <v>77.08</v>
      </c>
      <c r="G2348">
        <f>+VLOOKUP(A2348,'Reuters data'!$U$4:$V$1048576,2,TRUE)</f>
        <v>5.16</v>
      </c>
      <c r="H2348">
        <f>+VLOOKUP(A2348,'Reuters data'!$Y$4:$Z$1048576,2,TRUE)</f>
        <v>14.65</v>
      </c>
    </row>
    <row r="2349" spans="1:8" x14ac:dyDescent="0.3">
      <c r="A2349" s="1">
        <f>+'Reuters data'!B2350</f>
        <v>42891</v>
      </c>
      <c r="B2349" s="3">
        <f t="shared" si="36"/>
        <v>6</v>
      </c>
      <c r="C2349">
        <f>+'Reuters data'!C2350</f>
        <v>42.59</v>
      </c>
      <c r="D2349">
        <f>+VLOOKUP(A2349,'Reuters data'!$E$3:$F$1048576,2,TRUE)/VLOOKUP(Train_Data!A2349,'Reuters data'!$M$3:$N$1048576,2)</f>
        <v>43.96551724137931</v>
      </c>
      <c r="E2349">
        <f>+VLOOKUP(A2349,'Reuters data'!$E$3:$G$1048576,3,TRUE)</f>
        <v>53.645045871559638</v>
      </c>
      <c r="F2349" s="2">
        <f>+VLOOKUP(A2349,'Reuters data'!$Q$4:$R$1048576,2,TRUE)</f>
        <v>77.900000000000006</v>
      </c>
      <c r="G2349">
        <f>+VLOOKUP(A2349,'Reuters data'!$U$4:$V$1048576,2,TRUE)</f>
        <v>5.17</v>
      </c>
      <c r="H2349">
        <f>+VLOOKUP(A2349,'Reuters data'!$Y$4:$Z$1048576,2,TRUE)</f>
        <v>15.05</v>
      </c>
    </row>
    <row r="2350" spans="1:8" x14ac:dyDescent="0.3">
      <c r="A2350" s="1">
        <f>+'Reuters data'!B2351</f>
        <v>42892</v>
      </c>
      <c r="B2350" s="3">
        <f t="shared" si="36"/>
        <v>6</v>
      </c>
      <c r="C2350">
        <f>+'Reuters data'!C2351</f>
        <v>43.07</v>
      </c>
      <c r="D2350">
        <f>+VLOOKUP(A2350,'Reuters data'!$E$3:$F$1048576,2,TRUE)/VLOOKUP(Train_Data!A2350,'Reuters data'!$M$3:$N$1048576,2)</f>
        <v>44.452328159645234</v>
      </c>
      <c r="E2350">
        <f>+VLOOKUP(A2350,'Reuters data'!$E$3:$G$1048576,3,TRUE)</f>
        <v>53.595963302752295</v>
      </c>
      <c r="F2350" s="2">
        <f>+VLOOKUP(A2350,'Reuters data'!$Q$4:$R$1048576,2,TRUE)</f>
        <v>77.55</v>
      </c>
      <c r="G2350">
        <f>+VLOOKUP(A2350,'Reuters data'!$U$4:$V$1048576,2,TRUE)</f>
        <v>4.97</v>
      </c>
      <c r="H2350">
        <f>+VLOOKUP(A2350,'Reuters data'!$Y$4:$Z$1048576,2,TRUE)</f>
        <v>14.85</v>
      </c>
    </row>
    <row r="2351" spans="1:8" x14ac:dyDescent="0.3">
      <c r="A2351" s="1">
        <f>+'Reuters data'!B2352</f>
        <v>42893</v>
      </c>
      <c r="B2351" s="3">
        <f t="shared" si="36"/>
        <v>6</v>
      </c>
      <c r="C2351">
        <f>+'Reuters data'!C2352</f>
        <v>43.46</v>
      </c>
      <c r="D2351">
        <f>+VLOOKUP(A2351,'Reuters data'!$E$3:$F$1048576,2,TRUE)/VLOOKUP(Train_Data!A2351,'Reuters data'!$M$3:$N$1048576,2)</f>
        <v>42.701021768103068</v>
      </c>
      <c r="E2351">
        <f>+VLOOKUP(A2351,'Reuters data'!$E$3:$G$1048576,3,TRUE)</f>
        <v>53.518899082568801</v>
      </c>
      <c r="F2351" s="2">
        <f>+VLOOKUP(A2351,'Reuters data'!$Q$4:$R$1048576,2,TRUE)</f>
        <v>77.400000000000006</v>
      </c>
      <c r="G2351">
        <f>+VLOOKUP(A2351,'Reuters data'!$U$4:$V$1048576,2,TRUE)</f>
        <v>4.87</v>
      </c>
      <c r="H2351">
        <f>+VLOOKUP(A2351,'Reuters data'!$Y$4:$Z$1048576,2,TRUE)</f>
        <v>14.98</v>
      </c>
    </row>
    <row r="2352" spans="1:8" x14ac:dyDescent="0.3">
      <c r="A2352" s="1">
        <f>+'Reuters data'!B2353</f>
        <v>42894</v>
      </c>
      <c r="B2352" s="3">
        <f t="shared" si="36"/>
        <v>6</v>
      </c>
      <c r="C2352">
        <f>+'Reuters data'!C2353</f>
        <v>43.77</v>
      </c>
      <c r="D2352">
        <f>+VLOOKUP(A2352,'Reuters data'!$E$3:$F$1048576,2,TRUE)/VLOOKUP(Train_Data!A2352,'Reuters data'!$M$3:$N$1048576,2)</f>
        <v>42.68640742062076</v>
      </c>
      <c r="E2352">
        <f>+VLOOKUP(A2352,'Reuters data'!$E$3:$G$1048576,3,TRUE)</f>
        <v>53.436055045871555</v>
      </c>
      <c r="F2352" s="2">
        <f>+VLOOKUP(A2352,'Reuters data'!$Q$4:$R$1048576,2,TRUE)</f>
        <v>77.849999999999994</v>
      </c>
      <c r="G2352">
        <f>+VLOOKUP(A2352,'Reuters data'!$U$4:$V$1048576,2,TRUE)</f>
        <v>5.04</v>
      </c>
      <c r="H2352">
        <f>+VLOOKUP(A2352,'Reuters data'!$Y$4:$Z$1048576,2,TRUE)</f>
        <v>15.08</v>
      </c>
    </row>
    <row r="2353" spans="1:8" x14ac:dyDescent="0.3">
      <c r="A2353" s="1">
        <f>+'Reuters data'!B2354</f>
        <v>42895</v>
      </c>
      <c r="B2353" s="3">
        <f t="shared" si="36"/>
        <v>6</v>
      </c>
      <c r="C2353">
        <f>+'Reuters data'!C2354</f>
        <v>44.21</v>
      </c>
      <c r="D2353">
        <f>+VLOOKUP(A2353,'Reuters data'!$E$3:$F$1048576,2,TRUE)/VLOOKUP(Train_Data!A2353,'Reuters data'!$M$3:$N$1048576,2)</f>
        <v>43.021801286633313</v>
      </c>
      <c r="E2353">
        <f>+VLOOKUP(A2353,'Reuters data'!$E$3:$G$1048576,3,TRUE)</f>
        <v>53.35394495412843</v>
      </c>
      <c r="F2353" s="2">
        <f>+VLOOKUP(A2353,'Reuters data'!$Q$4:$R$1048576,2,TRUE)</f>
        <v>78.680000000000007</v>
      </c>
      <c r="G2353">
        <f>+VLOOKUP(A2353,'Reuters data'!$U$4:$V$1048576,2,TRUE)</f>
        <v>5.04</v>
      </c>
      <c r="H2353">
        <f>+VLOOKUP(A2353,'Reuters data'!$Y$4:$Z$1048576,2,TRUE)</f>
        <v>15.07</v>
      </c>
    </row>
    <row r="2354" spans="1:8" x14ac:dyDescent="0.3">
      <c r="A2354" s="1">
        <f>+'Reuters data'!B2355</f>
        <v>42896</v>
      </c>
      <c r="B2354" s="3">
        <f t="shared" si="36"/>
        <v>6</v>
      </c>
      <c r="C2354">
        <f>+'Reuters data'!C2355</f>
        <v>44.68</v>
      </c>
      <c r="D2354">
        <f>+VLOOKUP(A2354,'Reuters data'!$E$3:$F$1048576,2,TRUE)/VLOOKUP(Train_Data!A2354,'Reuters data'!$M$3:$N$1048576,2)</f>
        <v>43.021801286633313</v>
      </c>
      <c r="E2354">
        <f>+VLOOKUP(A2354,'Reuters data'!$E$3:$G$1048576,3,TRUE)</f>
        <v>53.35394495412843</v>
      </c>
      <c r="F2354" s="2">
        <f>+VLOOKUP(A2354,'Reuters data'!$Q$4:$R$1048576,2,TRUE)</f>
        <v>78.680000000000007</v>
      </c>
      <c r="G2354">
        <f>+VLOOKUP(A2354,'Reuters data'!$U$4:$V$1048576,2,TRUE)</f>
        <v>5.04</v>
      </c>
      <c r="H2354">
        <f>+VLOOKUP(A2354,'Reuters data'!$Y$4:$Z$1048576,2,TRUE)</f>
        <v>15.07</v>
      </c>
    </row>
    <row r="2355" spans="1:8" x14ac:dyDescent="0.3">
      <c r="A2355" s="1">
        <f>+'Reuters data'!B2356</f>
        <v>42897</v>
      </c>
      <c r="B2355" s="3">
        <f t="shared" si="36"/>
        <v>6</v>
      </c>
      <c r="C2355">
        <f>+'Reuters data'!C2356</f>
        <v>45.21</v>
      </c>
      <c r="D2355">
        <f>+VLOOKUP(A2355,'Reuters data'!$E$3:$F$1048576,2,TRUE)/VLOOKUP(Train_Data!A2355,'Reuters data'!$M$3:$N$1048576,2)</f>
        <v>43.021801286633313</v>
      </c>
      <c r="E2355">
        <f>+VLOOKUP(A2355,'Reuters data'!$E$3:$G$1048576,3,TRUE)</f>
        <v>53.35394495412843</v>
      </c>
      <c r="F2355" s="2">
        <f>+VLOOKUP(A2355,'Reuters data'!$Q$4:$R$1048576,2,TRUE)</f>
        <v>78.680000000000007</v>
      </c>
      <c r="G2355">
        <f>+VLOOKUP(A2355,'Reuters data'!$U$4:$V$1048576,2,TRUE)</f>
        <v>5.04</v>
      </c>
      <c r="H2355">
        <f>+VLOOKUP(A2355,'Reuters data'!$Y$4:$Z$1048576,2,TRUE)</f>
        <v>15.07</v>
      </c>
    </row>
    <row r="2356" spans="1:8" x14ac:dyDescent="0.3">
      <c r="A2356" s="1">
        <f>+'Reuters data'!B2357</f>
        <v>42898</v>
      </c>
      <c r="B2356" s="3">
        <f t="shared" si="36"/>
        <v>6</v>
      </c>
      <c r="C2356">
        <f>+'Reuters data'!C2357</f>
        <v>45.61</v>
      </c>
      <c r="D2356">
        <f>+VLOOKUP(A2356,'Reuters data'!$E$3:$F$1048576,2,TRUE)/VLOOKUP(Train_Data!A2356,'Reuters data'!$M$3:$N$1048576,2)</f>
        <v>43.116071428571423</v>
      </c>
      <c r="E2356">
        <f>+VLOOKUP(A2356,'Reuters data'!$E$3:$G$1048576,3,TRUE)</f>
        <v>53.292935779816503</v>
      </c>
      <c r="F2356" s="2">
        <f>+VLOOKUP(A2356,'Reuters data'!$Q$4:$R$1048576,2,TRUE)</f>
        <v>78.13</v>
      </c>
      <c r="G2356">
        <f>+VLOOKUP(A2356,'Reuters data'!$U$4:$V$1048576,2,TRUE)</f>
        <v>4.91</v>
      </c>
      <c r="H2356">
        <f>+VLOOKUP(A2356,'Reuters data'!$Y$4:$Z$1048576,2,TRUE)</f>
        <v>15.13</v>
      </c>
    </row>
    <row r="2357" spans="1:8" x14ac:dyDescent="0.3">
      <c r="A2357" s="1">
        <f>+'Reuters data'!B2358</f>
        <v>42899</v>
      </c>
      <c r="B2357" s="3">
        <f t="shared" si="36"/>
        <v>6</v>
      </c>
      <c r="C2357">
        <f>+'Reuters data'!C2358</f>
        <v>45.96</v>
      </c>
      <c r="D2357">
        <f>+VLOOKUP(A2357,'Reuters data'!$E$3:$F$1048576,2,TRUE)/VLOOKUP(Train_Data!A2357,'Reuters data'!$M$3:$N$1048576,2)</f>
        <v>43.445692883895134</v>
      </c>
      <c r="E2357">
        <f>+VLOOKUP(A2357,'Reuters data'!$E$3:$G$1048576,3,TRUE)</f>
        <v>53.24779816513761</v>
      </c>
      <c r="F2357" s="2">
        <f>+VLOOKUP(A2357,'Reuters data'!$Q$4:$R$1048576,2,TRUE)</f>
        <v>77.900000000000006</v>
      </c>
      <c r="G2357">
        <f>+VLOOKUP(A2357,'Reuters data'!$U$4:$V$1048576,2,TRUE)</f>
        <v>5</v>
      </c>
      <c r="H2357">
        <f>+VLOOKUP(A2357,'Reuters data'!$Y$4:$Z$1048576,2,TRUE)</f>
        <v>15.18</v>
      </c>
    </row>
    <row r="2358" spans="1:8" x14ac:dyDescent="0.3">
      <c r="A2358" s="1">
        <f>+'Reuters data'!B2359</f>
        <v>42900</v>
      </c>
      <c r="B2358" s="3">
        <f t="shared" si="36"/>
        <v>6</v>
      </c>
      <c r="C2358">
        <f>+'Reuters data'!C2359</f>
        <v>46.29</v>
      </c>
      <c r="D2358">
        <f>+VLOOKUP(A2358,'Reuters data'!$E$3:$F$1048576,2,TRUE)/VLOOKUP(Train_Data!A2358,'Reuters data'!$M$3:$N$1048576,2)</f>
        <v>41.900686458054743</v>
      </c>
      <c r="E2358">
        <f>+VLOOKUP(A2358,'Reuters data'!$E$3:$G$1048576,3,TRUE)</f>
        <v>53.173486238532107</v>
      </c>
      <c r="F2358" s="2">
        <f>+VLOOKUP(A2358,'Reuters data'!$Q$4:$R$1048576,2,TRUE)</f>
        <v>77.349999999999994</v>
      </c>
      <c r="G2358">
        <f>+VLOOKUP(A2358,'Reuters data'!$U$4:$V$1048576,2,TRUE)</f>
        <v>4.93</v>
      </c>
      <c r="H2358">
        <f>+VLOOKUP(A2358,'Reuters data'!$Y$4:$Z$1048576,2,TRUE)</f>
        <v>15.1</v>
      </c>
    </row>
    <row r="2359" spans="1:8" x14ac:dyDescent="0.3">
      <c r="A2359" s="1">
        <f>+'Reuters data'!B2360</f>
        <v>42901</v>
      </c>
      <c r="B2359" s="3">
        <f t="shared" si="36"/>
        <v>6</v>
      </c>
      <c r="C2359">
        <f>+'Reuters data'!C2360</f>
        <v>46.61</v>
      </c>
      <c r="D2359">
        <f>+VLOOKUP(A2359,'Reuters data'!$E$3:$F$1048576,2,TRUE)/VLOOKUP(Train_Data!A2359,'Reuters data'!$M$3:$N$1048576,2)</f>
        <v>42.107152472404202</v>
      </c>
      <c r="E2359">
        <f>+VLOOKUP(A2359,'Reuters data'!$E$3:$G$1048576,3,TRUE)</f>
        <v>53.090091743119267</v>
      </c>
      <c r="F2359" s="2">
        <f>+VLOOKUP(A2359,'Reuters data'!$Q$4:$R$1048576,2,TRUE)</f>
        <v>77.650000000000006</v>
      </c>
      <c r="G2359">
        <f>+VLOOKUP(A2359,'Reuters data'!$U$4:$V$1048576,2,TRUE)</f>
        <v>4.95</v>
      </c>
      <c r="H2359">
        <f>+VLOOKUP(A2359,'Reuters data'!$Y$4:$Z$1048576,2,TRUE)</f>
        <v>14.7</v>
      </c>
    </row>
    <row r="2360" spans="1:8" x14ac:dyDescent="0.3">
      <c r="A2360" s="1">
        <f>+'Reuters data'!B2361</f>
        <v>42902</v>
      </c>
      <c r="B2360" s="3">
        <f t="shared" si="36"/>
        <v>6</v>
      </c>
      <c r="C2360">
        <f>+'Reuters data'!C2361</f>
        <v>46.93</v>
      </c>
      <c r="D2360">
        <f>+VLOOKUP(A2360,'Reuters data'!$E$3:$F$1048576,2,TRUE)/VLOOKUP(Train_Data!A2360,'Reuters data'!$M$3:$N$1048576,2)</f>
        <v>42.305974814682507</v>
      </c>
      <c r="E2360">
        <f>+VLOOKUP(A2360,'Reuters data'!$E$3:$G$1048576,3,TRUE)</f>
        <v>53.015963302752283</v>
      </c>
      <c r="F2360" s="2">
        <f>+VLOOKUP(A2360,'Reuters data'!$Q$4:$R$1048576,2,TRUE)</f>
        <v>78.180000000000007</v>
      </c>
      <c r="G2360">
        <f>+VLOOKUP(A2360,'Reuters data'!$U$4:$V$1048576,2,TRUE)</f>
        <v>4.87</v>
      </c>
      <c r="H2360">
        <f>+VLOOKUP(A2360,'Reuters data'!$Y$4:$Z$1048576,2,TRUE)</f>
        <v>15.18</v>
      </c>
    </row>
    <row r="2361" spans="1:8" x14ac:dyDescent="0.3">
      <c r="A2361" s="1">
        <f>+'Reuters data'!B2362</f>
        <v>42903</v>
      </c>
      <c r="B2361" s="3">
        <f t="shared" si="36"/>
        <v>6</v>
      </c>
      <c r="C2361">
        <f>+'Reuters data'!C2362</f>
        <v>47.3</v>
      </c>
      <c r="D2361">
        <f>+VLOOKUP(A2361,'Reuters data'!$E$3:$F$1048576,2,TRUE)/VLOOKUP(Train_Data!A2361,'Reuters data'!$M$3:$N$1048576,2)</f>
        <v>42.305974814682507</v>
      </c>
      <c r="E2361">
        <f>+VLOOKUP(A2361,'Reuters data'!$E$3:$G$1048576,3,TRUE)</f>
        <v>53.015963302752283</v>
      </c>
      <c r="F2361" s="2">
        <f>+VLOOKUP(A2361,'Reuters data'!$Q$4:$R$1048576,2,TRUE)</f>
        <v>78.180000000000007</v>
      </c>
      <c r="G2361">
        <f>+VLOOKUP(A2361,'Reuters data'!$U$4:$V$1048576,2,TRUE)</f>
        <v>4.87</v>
      </c>
      <c r="H2361">
        <f>+VLOOKUP(A2361,'Reuters data'!$Y$4:$Z$1048576,2,TRUE)</f>
        <v>15.18</v>
      </c>
    </row>
    <row r="2362" spans="1:8" x14ac:dyDescent="0.3">
      <c r="A2362" s="1">
        <f>+'Reuters data'!B2363</f>
        <v>42904</v>
      </c>
      <c r="B2362" s="3">
        <f t="shared" si="36"/>
        <v>6</v>
      </c>
      <c r="C2362">
        <f>+'Reuters data'!C2363</f>
        <v>47.66</v>
      </c>
      <c r="D2362">
        <f>+VLOOKUP(A2362,'Reuters data'!$E$3:$F$1048576,2,TRUE)/VLOOKUP(Train_Data!A2362,'Reuters data'!$M$3:$N$1048576,2)</f>
        <v>42.305974814682507</v>
      </c>
      <c r="E2362">
        <f>+VLOOKUP(A2362,'Reuters data'!$E$3:$G$1048576,3,TRUE)</f>
        <v>53.015963302752283</v>
      </c>
      <c r="F2362" s="2">
        <f>+VLOOKUP(A2362,'Reuters data'!$Q$4:$R$1048576,2,TRUE)</f>
        <v>78.180000000000007</v>
      </c>
      <c r="G2362">
        <f>+VLOOKUP(A2362,'Reuters data'!$U$4:$V$1048576,2,TRUE)</f>
        <v>4.87</v>
      </c>
      <c r="H2362">
        <f>+VLOOKUP(A2362,'Reuters data'!$Y$4:$Z$1048576,2,TRUE)</f>
        <v>15.18</v>
      </c>
    </row>
    <row r="2363" spans="1:8" x14ac:dyDescent="0.3">
      <c r="A2363" s="1">
        <f>+'Reuters data'!B2364</f>
        <v>42905</v>
      </c>
      <c r="B2363" s="3">
        <f t="shared" si="36"/>
        <v>6</v>
      </c>
      <c r="C2363">
        <f>+'Reuters data'!C2364</f>
        <v>47.89</v>
      </c>
      <c r="D2363">
        <f>+VLOOKUP(A2363,'Reuters data'!$E$3:$F$1048576,2,TRUE)/VLOOKUP(Train_Data!A2363,'Reuters data'!$M$3:$N$1048576,2)</f>
        <v>42.079296734840327</v>
      </c>
      <c r="E2363">
        <f>+VLOOKUP(A2363,'Reuters data'!$E$3:$G$1048576,3,TRUE)</f>
        <v>52.933853211009165</v>
      </c>
      <c r="F2363" s="2">
        <f>+VLOOKUP(A2363,'Reuters data'!$Q$4:$R$1048576,2,TRUE)</f>
        <v>78.75</v>
      </c>
      <c r="G2363">
        <f>+VLOOKUP(A2363,'Reuters data'!$U$4:$V$1048576,2,TRUE)</f>
        <v>4.92</v>
      </c>
      <c r="H2363">
        <f>+VLOOKUP(A2363,'Reuters data'!$Y$4:$Z$1048576,2,TRUE)</f>
        <v>15.38</v>
      </c>
    </row>
    <row r="2364" spans="1:8" x14ac:dyDescent="0.3">
      <c r="A2364" s="1">
        <f>+'Reuters data'!B2365</f>
        <v>42906</v>
      </c>
      <c r="B2364" s="3">
        <f t="shared" si="36"/>
        <v>6</v>
      </c>
      <c r="C2364">
        <f>+'Reuters data'!C2365</f>
        <v>48.11</v>
      </c>
      <c r="D2364">
        <f>+VLOOKUP(A2364,'Reuters data'!$E$3:$F$1048576,2,TRUE)/VLOOKUP(Train_Data!A2364,'Reuters data'!$M$3:$N$1048576,2)</f>
        <v>41.332854320100594</v>
      </c>
      <c r="E2364">
        <f>+VLOOKUP(A2364,'Reuters data'!$E$3:$G$1048576,3,TRUE)</f>
        <v>52.847155963302747</v>
      </c>
      <c r="F2364" s="2">
        <f>+VLOOKUP(A2364,'Reuters data'!$Q$4:$R$1048576,2,TRUE)</f>
        <v>79.599999999999994</v>
      </c>
      <c r="G2364">
        <f>+VLOOKUP(A2364,'Reuters data'!$U$4:$V$1048576,2,TRUE)</f>
        <v>4.9400000000000004</v>
      </c>
      <c r="H2364">
        <f>+VLOOKUP(A2364,'Reuters data'!$Y$4:$Z$1048576,2,TRUE)</f>
        <v>15.38</v>
      </c>
    </row>
    <row r="2365" spans="1:8" x14ac:dyDescent="0.3">
      <c r="A2365" s="1">
        <f>+'Reuters data'!B2366</f>
        <v>42907</v>
      </c>
      <c r="B2365" s="3">
        <f t="shared" si="36"/>
        <v>6</v>
      </c>
      <c r="C2365">
        <f>+'Reuters data'!C2366</f>
        <v>48.3</v>
      </c>
      <c r="D2365">
        <f>+VLOOKUP(A2365,'Reuters data'!$E$3:$F$1048576,2,TRUE)/VLOOKUP(Train_Data!A2365,'Reuters data'!$M$3:$N$1048576,2)</f>
        <v>40.139709833422891</v>
      </c>
      <c r="E2365">
        <f>+VLOOKUP(A2365,'Reuters data'!$E$3:$G$1048576,3,TRUE)</f>
        <v>52.763669724770629</v>
      </c>
      <c r="F2365" s="2">
        <f>+VLOOKUP(A2365,'Reuters data'!$Q$4:$R$1048576,2,TRUE)</f>
        <v>79.010000000000005</v>
      </c>
      <c r="G2365">
        <f>+VLOOKUP(A2365,'Reuters data'!$U$4:$V$1048576,2,TRUE)</f>
        <v>4.87</v>
      </c>
      <c r="H2365">
        <f>+VLOOKUP(A2365,'Reuters data'!$Y$4:$Z$1048576,2,TRUE)</f>
        <v>15.38</v>
      </c>
    </row>
    <row r="2366" spans="1:8" x14ac:dyDescent="0.3">
      <c r="A2366" s="1">
        <f>+'Reuters data'!B2367</f>
        <v>42908</v>
      </c>
      <c r="B2366" s="3">
        <f t="shared" si="36"/>
        <v>6</v>
      </c>
      <c r="C2366">
        <f>+'Reuters data'!C2367</f>
        <v>48.56</v>
      </c>
      <c r="D2366">
        <f>+VLOOKUP(A2366,'Reuters data'!$E$3:$F$1048576,2,TRUE)/VLOOKUP(Train_Data!A2366,'Reuters data'!$M$3:$N$1048576,2)</f>
        <v>40.55605381165919</v>
      </c>
      <c r="E2366">
        <f>+VLOOKUP(A2366,'Reuters data'!$E$3:$G$1048576,3,TRUE)</f>
        <v>52.681651376146782</v>
      </c>
      <c r="F2366" s="2">
        <f>+VLOOKUP(A2366,'Reuters data'!$Q$4:$R$1048576,2,TRUE)</f>
        <v>78.7</v>
      </c>
      <c r="G2366">
        <f>+VLOOKUP(A2366,'Reuters data'!$U$4:$V$1048576,2,TRUE)</f>
        <v>4.8600000000000003</v>
      </c>
      <c r="H2366">
        <f>+VLOOKUP(A2366,'Reuters data'!$Y$4:$Z$1048576,2,TRUE)</f>
        <v>15.23</v>
      </c>
    </row>
    <row r="2367" spans="1:8" x14ac:dyDescent="0.3">
      <c r="A2367" s="1">
        <f>+'Reuters data'!B2368</f>
        <v>42909</v>
      </c>
      <c r="B2367" s="3">
        <f t="shared" si="36"/>
        <v>6</v>
      </c>
      <c r="C2367">
        <f>+'Reuters data'!C2368</f>
        <v>48.82</v>
      </c>
      <c r="D2367">
        <f>+VLOOKUP(A2367,'Reuters data'!$E$3:$F$1048576,2,TRUE)/VLOOKUP(Train_Data!A2367,'Reuters data'!$M$3:$N$1048576,2)</f>
        <v>40.689778413152254</v>
      </c>
      <c r="E2367">
        <f>+VLOOKUP(A2367,'Reuters data'!$E$3:$G$1048576,3,TRUE)</f>
        <v>52.590366972477057</v>
      </c>
      <c r="F2367" s="2">
        <f>+VLOOKUP(A2367,'Reuters data'!$Q$4:$R$1048576,2,TRUE)</f>
        <v>78.73</v>
      </c>
      <c r="G2367">
        <f>+VLOOKUP(A2367,'Reuters data'!$U$4:$V$1048576,2,TRUE)</f>
        <v>4.8600000000000003</v>
      </c>
      <c r="H2367">
        <f>+VLOOKUP(A2367,'Reuters data'!$Y$4:$Z$1048576,2,TRUE)</f>
        <v>15.07</v>
      </c>
    </row>
    <row r="2368" spans="1:8" x14ac:dyDescent="0.3">
      <c r="A2368" s="1">
        <f>+'Reuters data'!B2369</f>
        <v>42910</v>
      </c>
      <c r="B2368" s="3">
        <f t="shared" si="36"/>
        <v>6</v>
      </c>
      <c r="C2368">
        <f>+'Reuters data'!C2369</f>
        <v>49.2</v>
      </c>
      <c r="D2368">
        <f>+VLOOKUP(A2368,'Reuters data'!$E$3:$F$1048576,2,TRUE)/VLOOKUP(Train_Data!A2368,'Reuters data'!$M$3:$N$1048576,2)</f>
        <v>40.689778413152254</v>
      </c>
      <c r="E2368">
        <f>+VLOOKUP(A2368,'Reuters data'!$E$3:$G$1048576,3,TRUE)</f>
        <v>52.590366972477057</v>
      </c>
      <c r="F2368" s="2">
        <f>+VLOOKUP(A2368,'Reuters data'!$Q$4:$R$1048576,2,TRUE)</f>
        <v>78.73</v>
      </c>
      <c r="G2368">
        <f>+VLOOKUP(A2368,'Reuters data'!$U$4:$V$1048576,2,TRUE)</f>
        <v>4.8600000000000003</v>
      </c>
      <c r="H2368">
        <f>+VLOOKUP(A2368,'Reuters data'!$Y$4:$Z$1048576,2,TRUE)</f>
        <v>15.07</v>
      </c>
    </row>
    <row r="2369" spans="1:8" x14ac:dyDescent="0.3">
      <c r="A2369" s="1">
        <f>+'Reuters data'!B2370</f>
        <v>42911</v>
      </c>
      <c r="B2369" s="3">
        <f t="shared" si="36"/>
        <v>6</v>
      </c>
      <c r="C2369">
        <f>+'Reuters data'!C2370</f>
        <v>49.59</v>
      </c>
      <c r="D2369">
        <f>+VLOOKUP(A2369,'Reuters data'!$E$3:$F$1048576,2,TRUE)/VLOOKUP(Train_Data!A2369,'Reuters data'!$M$3:$N$1048576,2)</f>
        <v>40.689778413152254</v>
      </c>
      <c r="E2369">
        <f>+VLOOKUP(A2369,'Reuters data'!$E$3:$G$1048576,3,TRUE)</f>
        <v>52.590366972477057</v>
      </c>
      <c r="F2369" s="2">
        <f>+VLOOKUP(A2369,'Reuters data'!$Q$4:$R$1048576,2,TRUE)</f>
        <v>78.73</v>
      </c>
      <c r="G2369">
        <f>+VLOOKUP(A2369,'Reuters data'!$U$4:$V$1048576,2,TRUE)</f>
        <v>4.8600000000000003</v>
      </c>
      <c r="H2369">
        <f>+VLOOKUP(A2369,'Reuters data'!$Y$4:$Z$1048576,2,TRUE)</f>
        <v>15.07</v>
      </c>
    </row>
    <row r="2370" spans="1:8" x14ac:dyDescent="0.3">
      <c r="A2370" s="1">
        <f>+'Reuters data'!B2371</f>
        <v>42912</v>
      </c>
      <c r="B2370" s="3">
        <f t="shared" si="36"/>
        <v>6</v>
      </c>
      <c r="C2370">
        <f>+'Reuters data'!C2371</f>
        <v>49.92</v>
      </c>
      <c r="D2370">
        <f>+VLOOKUP(A2370,'Reuters data'!$E$3:$F$1048576,2,TRUE)/VLOOKUP(Train_Data!A2370,'Reuters data'!$M$3:$N$1048576,2)</f>
        <v>40.996511315860097</v>
      </c>
      <c r="E2370">
        <f>+VLOOKUP(A2370,'Reuters data'!$E$3:$G$1048576,3,TRUE)</f>
        <v>52.504128440366962</v>
      </c>
      <c r="F2370" s="2">
        <f>+VLOOKUP(A2370,'Reuters data'!$Q$4:$R$1048576,2,TRUE)</f>
        <v>79.3</v>
      </c>
      <c r="G2370">
        <f>+VLOOKUP(A2370,'Reuters data'!$U$4:$V$1048576,2,TRUE)</f>
        <v>4.7699999999999996</v>
      </c>
      <c r="H2370">
        <f>+VLOOKUP(A2370,'Reuters data'!$Y$4:$Z$1048576,2,TRUE)</f>
        <v>15.4</v>
      </c>
    </row>
    <row r="2371" spans="1:8" x14ac:dyDescent="0.3">
      <c r="A2371" s="1">
        <f>+'Reuters data'!B2372</f>
        <v>42913</v>
      </c>
      <c r="B2371" s="3">
        <f t="shared" si="36"/>
        <v>6</v>
      </c>
      <c r="C2371">
        <f>+'Reuters data'!C2372</f>
        <v>50.16</v>
      </c>
      <c r="D2371">
        <f>+VLOOKUP(A2371,'Reuters data'!$E$3:$F$1048576,2,TRUE)/VLOOKUP(Train_Data!A2371,'Reuters data'!$M$3:$N$1048576,2)</f>
        <v>41.148451971421011</v>
      </c>
      <c r="E2371">
        <f>+VLOOKUP(A2371,'Reuters data'!$E$3:$G$1048576,3,TRUE)</f>
        <v>52.423486238532092</v>
      </c>
      <c r="F2371" s="2">
        <f>+VLOOKUP(A2371,'Reuters data'!$Q$4:$R$1048576,2,TRUE)</f>
        <v>78.98</v>
      </c>
      <c r="G2371">
        <f>+VLOOKUP(A2371,'Reuters data'!$U$4:$V$1048576,2,TRUE)</f>
        <v>4.93</v>
      </c>
      <c r="H2371">
        <f>+VLOOKUP(A2371,'Reuters data'!$Y$4:$Z$1048576,2,TRUE)</f>
        <v>15.32</v>
      </c>
    </row>
    <row r="2372" spans="1:8" x14ac:dyDescent="0.3">
      <c r="A2372" s="1">
        <f>+'Reuters data'!B2373</f>
        <v>42914</v>
      </c>
      <c r="B2372" s="3">
        <f t="shared" ref="B2372:B2435" si="37">+MONTH(A2372)</f>
        <v>6</v>
      </c>
      <c r="C2372">
        <f>+'Reuters data'!C2373</f>
        <v>50.43</v>
      </c>
      <c r="D2372">
        <f>+VLOOKUP(A2372,'Reuters data'!$E$3:$F$1048576,2,TRUE)/VLOOKUP(Train_Data!A2372,'Reuters data'!$M$3:$N$1048576,2)</f>
        <v>41.58755274261604</v>
      </c>
      <c r="E2372">
        <f>+VLOOKUP(A2372,'Reuters data'!$E$3:$G$1048576,3,TRUE)</f>
        <v>52.35220183486237</v>
      </c>
      <c r="F2372" s="2">
        <f>+VLOOKUP(A2372,'Reuters data'!$Q$4:$R$1048576,2,TRUE)</f>
        <v>80</v>
      </c>
      <c r="G2372">
        <f>+VLOOKUP(A2372,'Reuters data'!$U$4:$V$1048576,2,TRUE)</f>
        <v>4.93</v>
      </c>
      <c r="H2372">
        <f>+VLOOKUP(A2372,'Reuters data'!$Y$4:$Z$1048576,2,TRUE)</f>
        <v>15.43</v>
      </c>
    </row>
    <row r="2373" spans="1:8" x14ac:dyDescent="0.3">
      <c r="A2373" s="1">
        <f>+'Reuters data'!B2374</f>
        <v>42915</v>
      </c>
      <c r="B2373" s="3">
        <f t="shared" si="37"/>
        <v>6</v>
      </c>
      <c r="C2373">
        <f>+'Reuters data'!C2374</f>
        <v>50.82</v>
      </c>
      <c r="D2373">
        <f>+VLOOKUP(A2373,'Reuters data'!$E$3:$F$1048576,2,TRUE)/VLOOKUP(Train_Data!A2373,'Reuters data'!$M$3:$N$1048576,2)</f>
        <v>41.451048951048953</v>
      </c>
      <c r="E2373">
        <f>+VLOOKUP(A2373,'Reuters data'!$E$3:$G$1048576,3,TRUE)</f>
        <v>52.271284403669711</v>
      </c>
      <c r="F2373" s="2">
        <f>+VLOOKUP(A2373,'Reuters data'!$Q$4:$R$1048576,2,TRUE)</f>
        <v>79.5</v>
      </c>
      <c r="G2373">
        <f>+VLOOKUP(A2373,'Reuters data'!$U$4:$V$1048576,2,TRUE)</f>
        <v>5.0599999999999996</v>
      </c>
      <c r="H2373">
        <f>+VLOOKUP(A2373,'Reuters data'!$Y$4:$Z$1048576,2,TRUE)</f>
        <v>14.98</v>
      </c>
    </row>
    <row r="2374" spans="1:8" x14ac:dyDescent="0.3">
      <c r="A2374" s="1">
        <f>+'Reuters data'!B2375</f>
        <v>42916</v>
      </c>
      <c r="B2374" s="3">
        <f t="shared" si="37"/>
        <v>6</v>
      </c>
      <c r="C2374">
        <f>+'Reuters data'!C2375</f>
        <v>51.16</v>
      </c>
      <c r="D2374">
        <f>+VLOOKUP(A2374,'Reuters data'!$E$3:$F$1048576,2,TRUE)/VLOOKUP(Train_Data!A2374,'Reuters data'!$M$3:$N$1048576,2)</f>
        <v>41.950450844786829</v>
      </c>
      <c r="E2374">
        <f>+VLOOKUP(A2374,'Reuters data'!$E$3:$G$1048576,3,TRUE)</f>
        <v>52.201559633027514</v>
      </c>
      <c r="F2374" s="2">
        <f>+VLOOKUP(A2374,'Reuters data'!$Q$4:$R$1048576,2,TRUE)</f>
        <v>80.150000000000006</v>
      </c>
      <c r="G2374">
        <f>+VLOOKUP(A2374,'Reuters data'!$U$4:$V$1048576,2,TRUE)</f>
        <v>5.0199999999999996</v>
      </c>
      <c r="H2374">
        <f>+VLOOKUP(A2374,'Reuters data'!$Y$4:$Z$1048576,2,TRUE)</f>
        <v>15.35</v>
      </c>
    </row>
    <row r="2375" spans="1:8" x14ac:dyDescent="0.3">
      <c r="A2375" s="1">
        <f>+'Reuters data'!B2376</f>
        <v>42917</v>
      </c>
      <c r="B2375" s="3">
        <f t="shared" si="37"/>
        <v>7</v>
      </c>
      <c r="C2375">
        <f>+'Reuters data'!C2376</f>
        <v>51.57</v>
      </c>
      <c r="D2375">
        <f>+VLOOKUP(A2375,'Reuters data'!$E$3:$F$1048576,2,TRUE)/VLOOKUP(Train_Data!A2375,'Reuters data'!$M$3:$N$1048576,2)</f>
        <v>41.950450844786829</v>
      </c>
      <c r="E2375">
        <f>+VLOOKUP(A2375,'Reuters data'!$E$3:$G$1048576,3,TRUE)</f>
        <v>52.201559633027514</v>
      </c>
      <c r="F2375" s="2">
        <f>+VLOOKUP(A2375,'Reuters data'!$Q$4:$R$1048576,2,TRUE)</f>
        <v>80.150000000000006</v>
      </c>
      <c r="G2375">
        <f>+VLOOKUP(A2375,'Reuters data'!$U$4:$V$1048576,2,TRUE)</f>
        <v>5.0199999999999996</v>
      </c>
      <c r="H2375">
        <f>+VLOOKUP(A2375,'Reuters data'!$Y$4:$Z$1048576,2,TRUE)</f>
        <v>15.35</v>
      </c>
    </row>
    <row r="2376" spans="1:8" x14ac:dyDescent="0.3">
      <c r="A2376" s="1">
        <f>+'Reuters data'!B2377</f>
        <v>42918</v>
      </c>
      <c r="B2376" s="3">
        <f t="shared" si="37"/>
        <v>7</v>
      </c>
      <c r="C2376">
        <f>+'Reuters data'!C2377</f>
        <v>52</v>
      </c>
      <c r="D2376">
        <f>+VLOOKUP(A2376,'Reuters data'!$E$3:$F$1048576,2,TRUE)/VLOOKUP(Train_Data!A2376,'Reuters data'!$M$3:$N$1048576,2)</f>
        <v>41.950450844786829</v>
      </c>
      <c r="E2376">
        <f>+VLOOKUP(A2376,'Reuters data'!$E$3:$G$1048576,3,TRUE)</f>
        <v>52.201559633027514</v>
      </c>
      <c r="F2376" s="2">
        <f>+VLOOKUP(A2376,'Reuters data'!$Q$4:$R$1048576,2,TRUE)</f>
        <v>80.150000000000006</v>
      </c>
      <c r="G2376">
        <f>+VLOOKUP(A2376,'Reuters data'!$U$4:$V$1048576,2,TRUE)</f>
        <v>5.0199999999999996</v>
      </c>
      <c r="H2376">
        <f>+VLOOKUP(A2376,'Reuters data'!$Y$4:$Z$1048576,2,TRUE)</f>
        <v>15.35</v>
      </c>
    </row>
    <row r="2377" spans="1:8" x14ac:dyDescent="0.3">
      <c r="A2377" s="1">
        <f>+'Reuters data'!B2378</f>
        <v>42919</v>
      </c>
      <c r="B2377" s="3">
        <f t="shared" si="37"/>
        <v>7</v>
      </c>
      <c r="C2377">
        <f>+'Reuters data'!C2378</f>
        <v>52.65</v>
      </c>
      <c r="D2377">
        <f>+VLOOKUP(A2377,'Reuters data'!$E$3:$F$1048576,2,TRUE)/VLOOKUP(Train_Data!A2377,'Reuters data'!$M$3:$N$1048576,2)</f>
        <v>43.732394366197184</v>
      </c>
      <c r="E2377">
        <f>+VLOOKUP(A2377,'Reuters data'!$E$3:$G$1048576,3,TRUE)</f>
        <v>52.150642201834863</v>
      </c>
      <c r="F2377" s="2">
        <f>+VLOOKUP(A2377,'Reuters data'!$Q$4:$R$1048576,2,TRUE)</f>
        <v>80</v>
      </c>
      <c r="G2377">
        <f>+VLOOKUP(A2377,'Reuters data'!$U$4:$V$1048576,2,TRUE)</f>
        <v>5.13</v>
      </c>
      <c r="H2377">
        <f>+VLOOKUP(A2377,'Reuters data'!$Y$4:$Z$1048576,2,TRUE)</f>
        <v>15.8</v>
      </c>
    </row>
    <row r="2378" spans="1:8" x14ac:dyDescent="0.3">
      <c r="A2378" s="1">
        <f>+'Reuters data'!B2379</f>
        <v>42920</v>
      </c>
      <c r="B2378" s="3">
        <f t="shared" si="37"/>
        <v>7</v>
      </c>
      <c r="C2378">
        <f>+'Reuters data'!C2379</f>
        <v>52.94</v>
      </c>
      <c r="D2378">
        <f>+VLOOKUP(A2378,'Reuters data'!$E$3:$F$1048576,2,TRUE)/VLOOKUP(Train_Data!A2378,'Reuters data'!$M$3:$N$1048576,2)</f>
        <v>43.740081114441892</v>
      </c>
      <c r="E2378">
        <f>+VLOOKUP(A2378,'Reuters data'!$E$3:$G$1048576,3,TRUE)</f>
        <v>52.094770642201837</v>
      </c>
      <c r="F2378" s="2">
        <f>+VLOOKUP(A2378,'Reuters data'!$Q$4:$R$1048576,2,TRUE)</f>
        <v>80.239999999999995</v>
      </c>
      <c r="G2378">
        <f>+VLOOKUP(A2378,'Reuters data'!$U$4:$V$1048576,2,TRUE)</f>
        <v>5.1100000000000003</v>
      </c>
      <c r="H2378">
        <f>+VLOOKUP(A2378,'Reuters data'!$Y$4:$Z$1048576,2,TRUE)</f>
        <v>15.35</v>
      </c>
    </row>
    <row r="2379" spans="1:8" x14ac:dyDescent="0.3">
      <c r="A2379" s="1">
        <f>+'Reuters data'!B2380</f>
        <v>42921</v>
      </c>
      <c r="B2379" s="3">
        <f t="shared" si="37"/>
        <v>7</v>
      </c>
      <c r="C2379">
        <f>+'Reuters data'!C2380</f>
        <v>53.35</v>
      </c>
      <c r="D2379">
        <f>+VLOOKUP(A2379,'Reuters data'!$E$3:$F$1048576,2,TRUE)/VLOOKUP(Train_Data!A2379,'Reuters data'!$M$3:$N$1048576,2)</f>
        <v>42.098308668076108</v>
      </c>
      <c r="E2379">
        <f>+VLOOKUP(A2379,'Reuters data'!$E$3:$G$1048576,3,TRUE)</f>
        <v>52.012110091743118</v>
      </c>
      <c r="F2379" s="2">
        <f>+VLOOKUP(A2379,'Reuters data'!$Q$4:$R$1048576,2,TRUE)</f>
        <v>81.900000000000006</v>
      </c>
      <c r="G2379">
        <f>+VLOOKUP(A2379,'Reuters data'!$U$4:$V$1048576,2,TRUE)</f>
        <v>5.04</v>
      </c>
      <c r="H2379">
        <f>+VLOOKUP(A2379,'Reuters data'!$Y$4:$Z$1048576,2,TRUE)</f>
        <v>15.35</v>
      </c>
    </row>
    <row r="2380" spans="1:8" x14ac:dyDescent="0.3">
      <c r="A2380" s="1">
        <f>+'Reuters data'!B2381</f>
        <v>42922</v>
      </c>
      <c r="B2380" s="3">
        <f t="shared" si="37"/>
        <v>7</v>
      </c>
      <c r="C2380">
        <f>+'Reuters data'!C2381</f>
        <v>53.69</v>
      </c>
      <c r="D2380">
        <f>+VLOOKUP(A2380,'Reuters data'!$E$3:$F$1048576,2,TRUE)/VLOOKUP(Train_Data!A2380,'Reuters data'!$M$3:$N$1048576,2)</f>
        <v>42.120469269830146</v>
      </c>
      <c r="E2380">
        <f>+VLOOKUP(A2380,'Reuters data'!$E$3:$G$1048576,3,TRUE)</f>
        <v>51.9345871559633</v>
      </c>
      <c r="F2380" s="2">
        <f>+VLOOKUP(A2380,'Reuters data'!$Q$4:$R$1048576,2,TRUE)</f>
        <v>84</v>
      </c>
      <c r="G2380">
        <f>+VLOOKUP(A2380,'Reuters data'!$U$4:$V$1048576,2,TRUE)</f>
        <v>5.23</v>
      </c>
      <c r="H2380">
        <f>+VLOOKUP(A2380,'Reuters data'!$Y$4:$Z$1048576,2,TRUE)</f>
        <v>15.13</v>
      </c>
    </row>
    <row r="2381" spans="1:8" x14ac:dyDescent="0.3">
      <c r="A2381" s="1">
        <f>+'Reuters data'!B2382</f>
        <v>42923</v>
      </c>
      <c r="B2381" s="3">
        <f t="shared" si="37"/>
        <v>7</v>
      </c>
      <c r="C2381">
        <f>+'Reuters data'!C2382</f>
        <v>53.92</v>
      </c>
      <c r="D2381">
        <f>+VLOOKUP(A2381,'Reuters data'!$E$3:$F$1048576,2,TRUE)/VLOOKUP(Train_Data!A2381,'Reuters data'!$M$3:$N$1048576,2)</f>
        <v>40.973684210526322</v>
      </c>
      <c r="E2381">
        <f>+VLOOKUP(A2381,'Reuters data'!$E$3:$G$1048576,3,TRUE)</f>
        <v>51.841926605504582</v>
      </c>
      <c r="F2381" s="2">
        <f>+VLOOKUP(A2381,'Reuters data'!$Q$4:$R$1048576,2,TRUE)</f>
        <v>83.5</v>
      </c>
      <c r="G2381">
        <f>+VLOOKUP(A2381,'Reuters data'!$U$4:$V$1048576,2,TRUE)</f>
        <v>5.33</v>
      </c>
      <c r="H2381">
        <f>+VLOOKUP(A2381,'Reuters data'!$Y$4:$Z$1048576,2,TRUE)</f>
        <v>15.02</v>
      </c>
    </row>
    <row r="2382" spans="1:8" x14ac:dyDescent="0.3">
      <c r="A2382" s="1">
        <f>+'Reuters data'!B2383</f>
        <v>42924</v>
      </c>
      <c r="B2382" s="3">
        <f t="shared" si="37"/>
        <v>7</v>
      </c>
      <c r="C2382">
        <f>+'Reuters data'!C2383</f>
        <v>54.46</v>
      </c>
      <c r="D2382">
        <f>+VLOOKUP(A2382,'Reuters data'!$E$3:$F$1048576,2,TRUE)/VLOOKUP(Train_Data!A2382,'Reuters data'!$M$3:$N$1048576,2)</f>
        <v>40.973684210526322</v>
      </c>
      <c r="E2382">
        <f>+VLOOKUP(A2382,'Reuters data'!$E$3:$G$1048576,3,TRUE)</f>
        <v>51.841926605504582</v>
      </c>
      <c r="F2382" s="2">
        <f>+VLOOKUP(A2382,'Reuters data'!$Q$4:$R$1048576,2,TRUE)</f>
        <v>83.5</v>
      </c>
      <c r="G2382">
        <f>+VLOOKUP(A2382,'Reuters data'!$U$4:$V$1048576,2,TRUE)</f>
        <v>5.33</v>
      </c>
      <c r="H2382">
        <f>+VLOOKUP(A2382,'Reuters data'!$Y$4:$Z$1048576,2,TRUE)</f>
        <v>15.02</v>
      </c>
    </row>
    <row r="2383" spans="1:8" x14ac:dyDescent="0.3">
      <c r="A2383" s="1">
        <f>+'Reuters data'!B2384</f>
        <v>42925</v>
      </c>
      <c r="B2383" s="3">
        <f t="shared" si="37"/>
        <v>7</v>
      </c>
      <c r="C2383">
        <f>+'Reuters data'!C2384</f>
        <v>55.03</v>
      </c>
      <c r="D2383">
        <f>+VLOOKUP(A2383,'Reuters data'!$E$3:$F$1048576,2,TRUE)/VLOOKUP(Train_Data!A2383,'Reuters data'!$M$3:$N$1048576,2)</f>
        <v>40.973684210526322</v>
      </c>
      <c r="E2383">
        <f>+VLOOKUP(A2383,'Reuters data'!$E$3:$G$1048576,3,TRUE)</f>
        <v>51.841926605504582</v>
      </c>
      <c r="F2383" s="2">
        <f>+VLOOKUP(A2383,'Reuters data'!$Q$4:$R$1048576,2,TRUE)</f>
        <v>83.5</v>
      </c>
      <c r="G2383">
        <f>+VLOOKUP(A2383,'Reuters data'!$U$4:$V$1048576,2,TRUE)</f>
        <v>5.33</v>
      </c>
      <c r="H2383">
        <f>+VLOOKUP(A2383,'Reuters data'!$Y$4:$Z$1048576,2,TRUE)</f>
        <v>15.02</v>
      </c>
    </row>
    <row r="2384" spans="1:8" x14ac:dyDescent="0.3">
      <c r="A2384" s="1">
        <f>+'Reuters data'!B2385</f>
        <v>42926</v>
      </c>
      <c r="B2384" s="3">
        <f t="shared" si="37"/>
        <v>7</v>
      </c>
      <c r="C2384">
        <f>+'Reuters data'!C2385</f>
        <v>55.34</v>
      </c>
      <c r="D2384">
        <f>+VLOOKUP(A2384,'Reuters data'!$E$3:$F$1048576,2,TRUE)/VLOOKUP(Train_Data!A2384,'Reuters data'!$M$3:$N$1048576,2)</f>
        <v>41.126414597771742</v>
      </c>
      <c r="E2384">
        <f>+VLOOKUP(A2384,'Reuters data'!$E$3:$G$1048576,3,TRUE)</f>
        <v>51.760825688073396</v>
      </c>
      <c r="F2384" s="2">
        <f>+VLOOKUP(A2384,'Reuters data'!$Q$4:$R$1048576,2,TRUE)</f>
        <v>83</v>
      </c>
      <c r="G2384">
        <f>+VLOOKUP(A2384,'Reuters data'!$U$4:$V$1048576,2,TRUE)</f>
        <v>5.39</v>
      </c>
      <c r="H2384">
        <f>+VLOOKUP(A2384,'Reuters data'!$Y$4:$Z$1048576,2,TRUE)</f>
        <v>15.03</v>
      </c>
    </row>
    <row r="2385" spans="1:8" x14ac:dyDescent="0.3">
      <c r="A2385" s="1">
        <f>+'Reuters data'!B2386</f>
        <v>42927</v>
      </c>
      <c r="B2385" s="3">
        <f t="shared" si="37"/>
        <v>7</v>
      </c>
      <c r="C2385">
        <f>+'Reuters data'!C2386</f>
        <v>55.69</v>
      </c>
      <c r="D2385">
        <f>+VLOOKUP(A2385,'Reuters data'!$E$3:$F$1048576,2,TRUE)/VLOOKUP(Train_Data!A2385,'Reuters data'!$M$3:$N$1048576,2)</f>
        <v>41.447884866986477</v>
      </c>
      <c r="E2385">
        <f>+VLOOKUP(A2385,'Reuters data'!$E$3:$G$1048576,3,TRUE)</f>
        <v>51.691743119266071</v>
      </c>
      <c r="F2385" s="2">
        <f>+VLOOKUP(A2385,'Reuters data'!$Q$4:$R$1048576,2,TRUE)</f>
        <v>82.7</v>
      </c>
      <c r="G2385">
        <f>+VLOOKUP(A2385,'Reuters data'!$U$4:$V$1048576,2,TRUE)</f>
        <v>5.32</v>
      </c>
      <c r="H2385">
        <f>+VLOOKUP(A2385,'Reuters data'!$Y$4:$Z$1048576,2,TRUE)</f>
        <v>14.7</v>
      </c>
    </row>
    <row r="2386" spans="1:8" x14ac:dyDescent="0.3">
      <c r="A2386" s="1">
        <f>+'Reuters data'!B2387</f>
        <v>42928</v>
      </c>
      <c r="B2386" s="3">
        <f t="shared" si="37"/>
        <v>7</v>
      </c>
      <c r="C2386">
        <f>+'Reuters data'!C2387</f>
        <v>55.88</v>
      </c>
      <c r="D2386">
        <f>+VLOOKUP(A2386,'Reuters data'!$E$3:$F$1048576,2,TRUE)/VLOOKUP(Train_Data!A2386,'Reuters data'!$M$3:$N$1048576,2)</f>
        <v>41.840490797546011</v>
      </c>
      <c r="E2386">
        <f>+VLOOKUP(A2386,'Reuters data'!$E$3:$G$1048576,3,TRUE)</f>
        <v>51.62403669724771</v>
      </c>
      <c r="F2386" s="2">
        <f>+VLOOKUP(A2386,'Reuters data'!$Q$4:$R$1048576,2,TRUE)</f>
        <v>82.43</v>
      </c>
      <c r="G2386">
        <f>+VLOOKUP(A2386,'Reuters data'!$U$4:$V$1048576,2,TRUE)</f>
        <v>5.47</v>
      </c>
      <c r="H2386">
        <f>+VLOOKUP(A2386,'Reuters data'!$Y$4:$Z$1048576,2,TRUE)</f>
        <v>14.75</v>
      </c>
    </row>
    <row r="2387" spans="1:8" x14ac:dyDescent="0.3">
      <c r="A2387" s="1">
        <f>+'Reuters data'!B2388</f>
        <v>42929</v>
      </c>
      <c r="B2387" s="3">
        <f t="shared" si="37"/>
        <v>7</v>
      </c>
      <c r="C2387">
        <f>+'Reuters data'!C2388</f>
        <v>56.16</v>
      </c>
      <c r="D2387">
        <f>+VLOOKUP(A2387,'Reuters data'!$E$3:$F$1048576,2,TRUE)/VLOOKUP(Train_Data!A2387,'Reuters data'!$M$3:$N$1048576,2)</f>
        <v>42.49232119350593</v>
      </c>
      <c r="E2387">
        <f>+VLOOKUP(A2387,'Reuters data'!$E$3:$G$1048576,3,TRUE)</f>
        <v>51.557889908256882</v>
      </c>
      <c r="F2387" s="2">
        <f>+VLOOKUP(A2387,'Reuters data'!$Q$4:$R$1048576,2,TRUE)</f>
        <v>81.849999999999994</v>
      </c>
      <c r="G2387">
        <f>+VLOOKUP(A2387,'Reuters data'!$U$4:$V$1048576,2,TRUE)</f>
        <v>5.35</v>
      </c>
      <c r="H2387">
        <f>+VLOOKUP(A2387,'Reuters data'!$Y$4:$Z$1048576,2,TRUE)</f>
        <v>15.05</v>
      </c>
    </row>
    <row r="2388" spans="1:8" x14ac:dyDescent="0.3">
      <c r="A2388" s="1">
        <f>+'Reuters data'!B2389</f>
        <v>42930</v>
      </c>
      <c r="B2388" s="3">
        <f t="shared" si="37"/>
        <v>7</v>
      </c>
      <c r="C2388">
        <f>+'Reuters data'!C2389</f>
        <v>56.63</v>
      </c>
      <c r="D2388">
        <f>+VLOOKUP(A2388,'Reuters data'!$E$3:$F$1048576,2,TRUE)/VLOOKUP(Train_Data!A2388,'Reuters data'!$M$3:$N$1048576,2)</f>
        <v>42.652829859597098</v>
      </c>
      <c r="E2388">
        <f>+VLOOKUP(A2388,'Reuters data'!$E$3:$G$1048576,3,TRUE)</f>
        <v>51.48642201834862</v>
      </c>
      <c r="F2388" s="2">
        <f>+VLOOKUP(A2388,'Reuters data'!$Q$4:$R$1048576,2,TRUE)</f>
        <v>81.400000000000006</v>
      </c>
      <c r="G2388">
        <f>+VLOOKUP(A2388,'Reuters data'!$U$4:$V$1048576,2,TRUE)</f>
        <v>5.41</v>
      </c>
      <c r="H2388">
        <f>+VLOOKUP(A2388,'Reuters data'!$Y$4:$Z$1048576,2,TRUE)</f>
        <v>15</v>
      </c>
    </row>
    <row r="2389" spans="1:8" x14ac:dyDescent="0.3">
      <c r="A2389" s="1">
        <f>+'Reuters data'!B2390</f>
        <v>42931</v>
      </c>
      <c r="B2389" s="3">
        <f t="shared" si="37"/>
        <v>7</v>
      </c>
      <c r="C2389">
        <f>+'Reuters data'!C2390</f>
        <v>57.07</v>
      </c>
      <c r="D2389">
        <f>+VLOOKUP(A2389,'Reuters data'!$E$3:$F$1048576,2,TRUE)/VLOOKUP(Train_Data!A2389,'Reuters data'!$M$3:$N$1048576,2)</f>
        <v>42.652829859597098</v>
      </c>
      <c r="E2389">
        <f>+VLOOKUP(A2389,'Reuters data'!$E$3:$G$1048576,3,TRUE)</f>
        <v>51.48642201834862</v>
      </c>
      <c r="F2389" s="2">
        <f>+VLOOKUP(A2389,'Reuters data'!$Q$4:$R$1048576,2,TRUE)</f>
        <v>81.400000000000006</v>
      </c>
      <c r="G2389">
        <f>+VLOOKUP(A2389,'Reuters data'!$U$4:$V$1048576,2,TRUE)</f>
        <v>5.41</v>
      </c>
      <c r="H2389">
        <f>+VLOOKUP(A2389,'Reuters data'!$Y$4:$Z$1048576,2,TRUE)</f>
        <v>15</v>
      </c>
    </row>
    <row r="2390" spans="1:8" x14ac:dyDescent="0.3">
      <c r="A2390" s="1">
        <f>+'Reuters data'!B2391</f>
        <v>42932</v>
      </c>
      <c r="B2390" s="3">
        <f t="shared" si="37"/>
        <v>7</v>
      </c>
      <c r="C2390">
        <f>+'Reuters data'!C2391</f>
        <v>57.56</v>
      </c>
      <c r="D2390">
        <f>+VLOOKUP(A2390,'Reuters data'!$E$3:$F$1048576,2,TRUE)/VLOOKUP(Train_Data!A2390,'Reuters data'!$M$3:$N$1048576,2)</f>
        <v>42.652829859597098</v>
      </c>
      <c r="E2390">
        <f>+VLOOKUP(A2390,'Reuters data'!$E$3:$G$1048576,3,TRUE)</f>
        <v>51.48642201834862</v>
      </c>
      <c r="F2390" s="2">
        <f>+VLOOKUP(A2390,'Reuters data'!$Q$4:$R$1048576,2,TRUE)</f>
        <v>81.400000000000006</v>
      </c>
      <c r="G2390">
        <f>+VLOOKUP(A2390,'Reuters data'!$U$4:$V$1048576,2,TRUE)</f>
        <v>5.41</v>
      </c>
      <c r="H2390">
        <f>+VLOOKUP(A2390,'Reuters data'!$Y$4:$Z$1048576,2,TRUE)</f>
        <v>15</v>
      </c>
    </row>
    <row r="2391" spans="1:8" x14ac:dyDescent="0.3">
      <c r="A2391" s="1">
        <f>+'Reuters data'!B2392</f>
        <v>42933</v>
      </c>
      <c r="B2391" s="3">
        <f t="shared" si="37"/>
        <v>7</v>
      </c>
      <c r="C2391">
        <f>+'Reuters data'!C2392</f>
        <v>57.83</v>
      </c>
      <c r="D2391">
        <f>+VLOOKUP(A2391,'Reuters data'!$E$3:$F$1048576,2,TRUE)/VLOOKUP(Train_Data!A2391,'Reuters data'!$M$3:$N$1048576,2)</f>
        <v>42.185049660219555</v>
      </c>
      <c r="E2391">
        <f>+VLOOKUP(A2391,'Reuters data'!$E$3:$G$1048576,3,TRUE)</f>
        <v>51.420642201834866</v>
      </c>
      <c r="F2391" s="2">
        <f>+VLOOKUP(A2391,'Reuters data'!$Q$4:$R$1048576,2,TRUE)</f>
        <v>81.88</v>
      </c>
      <c r="G2391">
        <f>+VLOOKUP(A2391,'Reuters data'!$U$4:$V$1048576,2,TRUE)</f>
        <v>5.43</v>
      </c>
      <c r="H2391">
        <f>+VLOOKUP(A2391,'Reuters data'!$Y$4:$Z$1048576,2,TRUE)</f>
        <v>14.9</v>
      </c>
    </row>
    <row r="2392" spans="1:8" x14ac:dyDescent="0.3">
      <c r="A2392" s="1">
        <f>+'Reuters data'!B2393</f>
        <v>42934</v>
      </c>
      <c r="B2392" s="3">
        <f t="shared" si="37"/>
        <v>7</v>
      </c>
      <c r="C2392">
        <f>+'Reuters data'!C2393</f>
        <v>58.13</v>
      </c>
      <c r="D2392">
        <f>+VLOOKUP(A2392,'Reuters data'!$E$3:$F$1048576,2,TRUE)/VLOOKUP(Train_Data!A2392,'Reuters data'!$M$3:$N$1048576,2)</f>
        <v>42.27839335180056</v>
      </c>
      <c r="E2392">
        <f>+VLOOKUP(A2392,'Reuters data'!$E$3:$G$1048576,3,TRUE)</f>
        <v>51.355229357798166</v>
      </c>
      <c r="F2392" s="2">
        <f>+VLOOKUP(A2392,'Reuters data'!$Q$4:$R$1048576,2,TRUE)</f>
        <v>83.08</v>
      </c>
      <c r="G2392">
        <f>+VLOOKUP(A2392,'Reuters data'!$U$4:$V$1048576,2,TRUE)</f>
        <v>5.45</v>
      </c>
      <c r="H2392">
        <f>+VLOOKUP(A2392,'Reuters data'!$Y$4:$Z$1048576,2,TRUE)</f>
        <v>14.98</v>
      </c>
    </row>
    <row r="2393" spans="1:8" x14ac:dyDescent="0.3">
      <c r="A2393" s="1">
        <f>+'Reuters data'!B2394</f>
        <v>42935</v>
      </c>
      <c r="B2393" s="3">
        <f t="shared" si="37"/>
        <v>7</v>
      </c>
      <c r="C2393">
        <f>+'Reuters data'!C2394</f>
        <v>58.48</v>
      </c>
      <c r="D2393">
        <f>+VLOOKUP(A2393,'Reuters data'!$E$3:$F$1048576,2,TRUE)/VLOOKUP(Train_Data!A2393,'Reuters data'!$M$3:$N$1048576,2)</f>
        <v>43.164842800069486</v>
      </c>
      <c r="E2393">
        <f>+VLOOKUP(A2393,'Reuters data'!$E$3:$G$1048576,3,TRUE)</f>
        <v>51.2997247706422</v>
      </c>
      <c r="F2393" s="2">
        <f>+VLOOKUP(A2393,'Reuters data'!$Q$4:$R$1048576,2,TRUE)</f>
        <v>82</v>
      </c>
      <c r="G2393">
        <f>+VLOOKUP(A2393,'Reuters data'!$U$4:$V$1048576,2,TRUE)</f>
        <v>5.38</v>
      </c>
      <c r="H2393">
        <f>+VLOOKUP(A2393,'Reuters data'!$Y$4:$Z$1048576,2,TRUE)</f>
        <v>15.03</v>
      </c>
    </row>
    <row r="2394" spans="1:8" x14ac:dyDescent="0.3">
      <c r="A2394" s="1">
        <f>+'Reuters data'!B2395</f>
        <v>42936</v>
      </c>
      <c r="B2394" s="3">
        <f t="shared" si="37"/>
        <v>7</v>
      </c>
      <c r="C2394">
        <f>+'Reuters data'!C2395</f>
        <v>58.93</v>
      </c>
      <c r="D2394">
        <f>+VLOOKUP(A2394,'Reuters data'!$E$3:$F$1048576,2,TRUE)/VLOOKUP(Train_Data!A2394,'Reuters data'!$M$3:$N$1048576,2)</f>
        <v>42.394014962593509</v>
      </c>
      <c r="E2394">
        <f>+VLOOKUP(A2394,'Reuters data'!$E$3:$G$1048576,3,TRUE)</f>
        <v>51.241467889908265</v>
      </c>
      <c r="F2394" s="2">
        <f>+VLOOKUP(A2394,'Reuters data'!$Q$4:$R$1048576,2,TRUE)</f>
        <v>82.5</v>
      </c>
      <c r="G2394">
        <f>+VLOOKUP(A2394,'Reuters data'!$U$4:$V$1048576,2,TRUE)</f>
        <v>5.29</v>
      </c>
      <c r="H2394">
        <f>+VLOOKUP(A2394,'Reuters data'!$Y$4:$Z$1048576,2,TRUE)</f>
        <v>15.3</v>
      </c>
    </row>
    <row r="2395" spans="1:8" x14ac:dyDescent="0.3">
      <c r="A2395" s="1">
        <f>+'Reuters data'!B2396</f>
        <v>42937</v>
      </c>
      <c r="B2395" s="3">
        <f t="shared" si="37"/>
        <v>7</v>
      </c>
      <c r="C2395">
        <f>+'Reuters data'!C2396</f>
        <v>59.31</v>
      </c>
      <c r="D2395">
        <f>+VLOOKUP(A2395,'Reuters data'!$E$3:$F$1048576,2,TRUE)/VLOOKUP(Train_Data!A2395,'Reuters data'!$M$3:$N$1048576,2)</f>
        <v>41.214304090558279</v>
      </c>
      <c r="E2395">
        <f>+VLOOKUP(A2395,'Reuters data'!$E$3:$G$1048576,3,TRUE)</f>
        <v>51.170366972477069</v>
      </c>
      <c r="F2395" s="2">
        <f>+VLOOKUP(A2395,'Reuters data'!$Q$4:$R$1048576,2,TRUE)</f>
        <v>82.89</v>
      </c>
      <c r="G2395">
        <f>+VLOOKUP(A2395,'Reuters data'!$U$4:$V$1048576,2,TRUE)</f>
        <v>5.08</v>
      </c>
      <c r="H2395">
        <f>+VLOOKUP(A2395,'Reuters data'!$Y$4:$Z$1048576,2,TRUE)</f>
        <v>15.07</v>
      </c>
    </row>
    <row r="2396" spans="1:8" x14ac:dyDescent="0.3">
      <c r="A2396" s="1">
        <f>+'Reuters data'!B2397</f>
        <v>42938</v>
      </c>
      <c r="B2396" s="3">
        <f t="shared" si="37"/>
        <v>7</v>
      </c>
      <c r="C2396">
        <f>+'Reuters data'!C2397</f>
        <v>59.81</v>
      </c>
      <c r="D2396">
        <f>+VLOOKUP(A2396,'Reuters data'!$E$3:$F$1048576,2,TRUE)/VLOOKUP(Train_Data!A2396,'Reuters data'!$M$3:$N$1048576,2)</f>
        <v>41.214304090558279</v>
      </c>
      <c r="E2396">
        <f>+VLOOKUP(A2396,'Reuters data'!$E$3:$G$1048576,3,TRUE)</f>
        <v>51.170366972477069</v>
      </c>
      <c r="F2396" s="2">
        <f>+VLOOKUP(A2396,'Reuters data'!$Q$4:$R$1048576,2,TRUE)</f>
        <v>82.89</v>
      </c>
      <c r="G2396">
        <f>+VLOOKUP(A2396,'Reuters data'!$U$4:$V$1048576,2,TRUE)</f>
        <v>5.08</v>
      </c>
      <c r="H2396">
        <f>+VLOOKUP(A2396,'Reuters data'!$Y$4:$Z$1048576,2,TRUE)</f>
        <v>15.07</v>
      </c>
    </row>
    <row r="2397" spans="1:8" x14ac:dyDescent="0.3">
      <c r="A2397" s="1">
        <f>+'Reuters data'!B2398</f>
        <v>42939</v>
      </c>
      <c r="B2397" s="3">
        <f t="shared" si="37"/>
        <v>7</v>
      </c>
      <c r="C2397">
        <f>+'Reuters data'!C2398</f>
        <v>60.3</v>
      </c>
      <c r="D2397">
        <f>+VLOOKUP(A2397,'Reuters data'!$E$3:$F$1048576,2,TRUE)/VLOOKUP(Train_Data!A2397,'Reuters data'!$M$3:$N$1048576,2)</f>
        <v>41.214304090558279</v>
      </c>
      <c r="E2397">
        <f>+VLOOKUP(A2397,'Reuters data'!$E$3:$G$1048576,3,TRUE)</f>
        <v>51.170366972477069</v>
      </c>
      <c r="F2397" s="2">
        <f>+VLOOKUP(A2397,'Reuters data'!$Q$4:$R$1048576,2,TRUE)</f>
        <v>82.89</v>
      </c>
      <c r="G2397">
        <f>+VLOOKUP(A2397,'Reuters data'!$U$4:$V$1048576,2,TRUE)</f>
        <v>5.08</v>
      </c>
      <c r="H2397">
        <f>+VLOOKUP(A2397,'Reuters data'!$Y$4:$Z$1048576,2,TRUE)</f>
        <v>15.07</v>
      </c>
    </row>
    <row r="2398" spans="1:8" x14ac:dyDescent="0.3">
      <c r="A2398" s="1">
        <f>+'Reuters data'!B2399</f>
        <v>42940</v>
      </c>
      <c r="B2398" s="3">
        <f t="shared" si="37"/>
        <v>7</v>
      </c>
      <c r="C2398">
        <f>+'Reuters data'!C2399</f>
        <v>60.65</v>
      </c>
      <c r="D2398">
        <f>+VLOOKUP(A2398,'Reuters data'!$E$3:$F$1048576,2,TRUE)/VLOOKUP(Train_Data!A2398,'Reuters data'!$M$3:$N$1048576,2)</f>
        <v>41.759752534799794</v>
      </c>
      <c r="E2398">
        <f>+VLOOKUP(A2398,'Reuters data'!$E$3:$G$1048576,3,TRUE)</f>
        <v>51.100825688073407</v>
      </c>
      <c r="F2398" s="2">
        <f>+VLOOKUP(A2398,'Reuters data'!$Q$4:$R$1048576,2,TRUE)</f>
        <v>81.75</v>
      </c>
      <c r="G2398">
        <f>+VLOOKUP(A2398,'Reuters data'!$U$4:$V$1048576,2,TRUE)</f>
        <v>5.13</v>
      </c>
      <c r="H2398">
        <f>+VLOOKUP(A2398,'Reuters data'!$Y$4:$Z$1048576,2,TRUE)</f>
        <v>14.95</v>
      </c>
    </row>
    <row r="2399" spans="1:8" x14ac:dyDescent="0.3">
      <c r="A2399" s="1">
        <f>+'Reuters data'!B2400</f>
        <v>42941</v>
      </c>
      <c r="B2399" s="3">
        <f t="shared" si="37"/>
        <v>7</v>
      </c>
      <c r="C2399">
        <f>+'Reuters data'!C2400</f>
        <v>61.02</v>
      </c>
      <c r="D2399">
        <f>+VLOOKUP(A2399,'Reuters data'!$E$3:$F$1048576,2,TRUE)/VLOOKUP(Train_Data!A2399,'Reuters data'!$M$3:$N$1048576,2)</f>
        <v>43.086430349326243</v>
      </c>
      <c r="E2399">
        <f>+VLOOKUP(A2399,'Reuters data'!$E$3:$G$1048576,3,TRUE)</f>
        <v>51.041559633027539</v>
      </c>
      <c r="F2399" s="2">
        <f>+VLOOKUP(A2399,'Reuters data'!$Q$4:$R$1048576,2,TRUE)</f>
        <v>82.3</v>
      </c>
      <c r="G2399">
        <f>+VLOOKUP(A2399,'Reuters data'!$U$4:$V$1048576,2,TRUE)</f>
        <v>5.15</v>
      </c>
      <c r="H2399">
        <f>+VLOOKUP(A2399,'Reuters data'!$Y$4:$Z$1048576,2,TRUE)</f>
        <v>15.1</v>
      </c>
    </row>
    <row r="2400" spans="1:8" x14ac:dyDescent="0.3">
      <c r="A2400" s="1">
        <f>+'Reuters data'!B2401</f>
        <v>42942</v>
      </c>
      <c r="B2400" s="3">
        <f t="shared" si="37"/>
        <v>7</v>
      </c>
      <c r="C2400">
        <f>+'Reuters data'!C2401</f>
        <v>61.47</v>
      </c>
      <c r="D2400">
        <f>+VLOOKUP(A2400,'Reuters data'!$E$3:$F$1048576,2,TRUE)/VLOOKUP(Train_Data!A2400,'Reuters data'!$M$3:$N$1048576,2)</f>
        <v>43.445277872485505</v>
      </c>
      <c r="E2400">
        <f>+VLOOKUP(A2400,'Reuters data'!$E$3:$G$1048576,3,TRUE)</f>
        <v>50.99688073394497</v>
      </c>
      <c r="F2400" s="2">
        <f>+VLOOKUP(A2400,'Reuters data'!$Q$4:$R$1048576,2,TRUE)</f>
        <v>82.63</v>
      </c>
      <c r="G2400">
        <f>+VLOOKUP(A2400,'Reuters data'!$U$4:$V$1048576,2,TRUE)</f>
        <v>5.24</v>
      </c>
      <c r="H2400">
        <f>+VLOOKUP(A2400,'Reuters data'!$Y$4:$Z$1048576,2,TRUE)</f>
        <v>15.4</v>
      </c>
    </row>
    <row r="2401" spans="1:8" x14ac:dyDescent="0.3">
      <c r="A2401" s="1">
        <f>+'Reuters data'!B2402</f>
        <v>42943</v>
      </c>
      <c r="B2401" s="3">
        <f t="shared" si="37"/>
        <v>7</v>
      </c>
      <c r="C2401">
        <f>+'Reuters data'!C2402</f>
        <v>61.88</v>
      </c>
      <c r="D2401">
        <f>+VLOOKUP(A2401,'Reuters data'!$E$3:$F$1048576,2,TRUE)/VLOOKUP(Train_Data!A2401,'Reuters data'!$M$3:$N$1048576,2)</f>
        <v>44.099006509078457</v>
      </c>
      <c r="E2401">
        <f>+VLOOKUP(A2401,'Reuters data'!$E$3:$G$1048576,3,TRUE)</f>
        <v>50.950183486238544</v>
      </c>
      <c r="F2401" s="2">
        <f>+VLOOKUP(A2401,'Reuters data'!$Q$4:$R$1048576,2,TRUE)</f>
        <v>81.849999999999994</v>
      </c>
      <c r="G2401">
        <f>+VLOOKUP(A2401,'Reuters data'!$U$4:$V$1048576,2,TRUE)</f>
        <v>5.13</v>
      </c>
      <c r="H2401">
        <f>+VLOOKUP(A2401,'Reuters data'!$Y$4:$Z$1048576,2,TRUE)</f>
        <v>15.05</v>
      </c>
    </row>
    <row r="2402" spans="1:8" x14ac:dyDescent="0.3">
      <c r="A2402" s="1">
        <f>+'Reuters data'!B2403</f>
        <v>42944</v>
      </c>
      <c r="B2402" s="3">
        <f t="shared" si="37"/>
        <v>7</v>
      </c>
      <c r="C2402">
        <f>+'Reuters data'!C2403</f>
        <v>62.33</v>
      </c>
      <c r="D2402">
        <f>+VLOOKUP(A2402,'Reuters data'!$E$3:$F$1048576,2,TRUE)/VLOOKUP(Train_Data!A2402,'Reuters data'!$M$3:$N$1048576,2)</f>
        <v>44.697872340425533</v>
      </c>
      <c r="E2402">
        <f>+VLOOKUP(A2402,'Reuters data'!$E$3:$G$1048576,3,TRUE)</f>
        <v>50.918348623853234</v>
      </c>
      <c r="F2402" s="2">
        <f>+VLOOKUP(A2402,'Reuters data'!$Q$4:$R$1048576,2,TRUE)</f>
        <v>81.849999999999994</v>
      </c>
      <c r="G2402">
        <f>+VLOOKUP(A2402,'Reuters data'!$U$4:$V$1048576,2,TRUE)</f>
        <v>5.17</v>
      </c>
      <c r="H2402">
        <f>+VLOOKUP(A2402,'Reuters data'!$Y$4:$Z$1048576,2,TRUE)</f>
        <v>15</v>
      </c>
    </row>
    <row r="2403" spans="1:8" x14ac:dyDescent="0.3">
      <c r="A2403" s="1">
        <f>+'Reuters data'!B2404</f>
        <v>42945</v>
      </c>
      <c r="B2403" s="3">
        <f t="shared" si="37"/>
        <v>7</v>
      </c>
      <c r="C2403">
        <f>+'Reuters data'!C2404</f>
        <v>62.82</v>
      </c>
      <c r="D2403">
        <f>+VLOOKUP(A2403,'Reuters data'!$E$3:$F$1048576,2,TRUE)/VLOOKUP(Train_Data!A2403,'Reuters data'!$M$3:$N$1048576,2)</f>
        <v>44.697872340425533</v>
      </c>
      <c r="E2403">
        <f>+VLOOKUP(A2403,'Reuters data'!$E$3:$G$1048576,3,TRUE)</f>
        <v>50.918348623853234</v>
      </c>
      <c r="F2403" s="2">
        <f>+VLOOKUP(A2403,'Reuters data'!$Q$4:$R$1048576,2,TRUE)</f>
        <v>81.849999999999994</v>
      </c>
      <c r="G2403">
        <f>+VLOOKUP(A2403,'Reuters data'!$U$4:$V$1048576,2,TRUE)</f>
        <v>5.17</v>
      </c>
      <c r="H2403">
        <f>+VLOOKUP(A2403,'Reuters data'!$Y$4:$Z$1048576,2,TRUE)</f>
        <v>15</v>
      </c>
    </row>
    <row r="2404" spans="1:8" x14ac:dyDescent="0.3">
      <c r="A2404" s="1">
        <f>+'Reuters data'!B2405</f>
        <v>42946</v>
      </c>
      <c r="B2404" s="3">
        <f t="shared" si="37"/>
        <v>7</v>
      </c>
      <c r="C2404">
        <f>+'Reuters data'!C2405</f>
        <v>63.62</v>
      </c>
      <c r="D2404">
        <f>+VLOOKUP(A2404,'Reuters data'!$E$3:$F$1048576,2,TRUE)/VLOOKUP(Train_Data!A2404,'Reuters data'!$M$3:$N$1048576,2)</f>
        <v>44.697872340425533</v>
      </c>
      <c r="E2404">
        <f>+VLOOKUP(A2404,'Reuters data'!$E$3:$G$1048576,3,TRUE)</f>
        <v>50.918348623853234</v>
      </c>
      <c r="F2404" s="2">
        <f>+VLOOKUP(A2404,'Reuters data'!$Q$4:$R$1048576,2,TRUE)</f>
        <v>81.849999999999994</v>
      </c>
      <c r="G2404">
        <f>+VLOOKUP(A2404,'Reuters data'!$U$4:$V$1048576,2,TRUE)</f>
        <v>5.17</v>
      </c>
      <c r="H2404">
        <f>+VLOOKUP(A2404,'Reuters data'!$Y$4:$Z$1048576,2,TRUE)</f>
        <v>15</v>
      </c>
    </row>
    <row r="2405" spans="1:8" x14ac:dyDescent="0.3">
      <c r="A2405" s="1">
        <f>+'Reuters data'!B2406</f>
        <v>42947</v>
      </c>
      <c r="B2405" s="3">
        <f t="shared" si="37"/>
        <v>7</v>
      </c>
      <c r="C2405">
        <f>+'Reuters data'!C2406</f>
        <v>64.12</v>
      </c>
      <c r="D2405">
        <f>+VLOOKUP(A2405,'Reuters data'!$E$3:$F$1048576,2,TRUE)/VLOOKUP(Train_Data!A2405,'Reuters data'!$M$3:$N$1048576,2)</f>
        <v>44.467905405405403</v>
      </c>
      <c r="E2405">
        <f>+VLOOKUP(A2405,'Reuters data'!$E$3:$G$1048576,3,TRUE)</f>
        <v>50.888256880733962</v>
      </c>
      <c r="F2405" s="2">
        <f>+VLOOKUP(A2405,'Reuters data'!$Q$4:$R$1048576,2,TRUE)</f>
        <v>83.38</v>
      </c>
      <c r="G2405">
        <f>+VLOOKUP(A2405,'Reuters data'!$U$4:$V$1048576,2,TRUE)</f>
        <v>5.22</v>
      </c>
      <c r="H2405">
        <f>+VLOOKUP(A2405,'Reuters data'!$Y$4:$Z$1048576,2,TRUE)</f>
        <v>15.05</v>
      </c>
    </row>
    <row r="2406" spans="1:8" x14ac:dyDescent="0.3">
      <c r="A2406" s="1">
        <f>+'Reuters data'!B2407</f>
        <v>42948</v>
      </c>
      <c r="B2406" s="3">
        <f t="shared" si="37"/>
        <v>8</v>
      </c>
      <c r="C2406">
        <f>+'Reuters data'!C2407</f>
        <v>64.41</v>
      </c>
      <c r="D2406">
        <f>+VLOOKUP(A2406,'Reuters data'!$E$3:$F$1048576,2,TRUE)/VLOOKUP(Train_Data!A2406,'Reuters data'!$M$3:$N$1048576,2)</f>
        <v>43.877637488348448</v>
      </c>
      <c r="E2406">
        <f>+VLOOKUP(A2406,'Reuters data'!$E$3:$G$1048576,3,TRUE)</f>
        <v>50.853302752293587</v>
      </c>
      <c r="F2406" s="2">
        <f>+VLOOKUP(A2406,'Reuters data'!$Q$4:$R$1048576,2,TRUE)</f>
        <v>82.58</v>
      </c>
      <c r="G2406">
        <f>+VLOOKUP(A2406,'Reuters data'!$U$4:$V$1048576,2,TRUE)</f>
        <v>5.29</v>
      </c>
      <c r="H2406">
        <f>+VLOOKUP(A2406,'Reuters data'!$Y$4:$Z$1048576,2,TRUE)</f>
        <v>14.75</v>
      </c>
    </row>
    <row r="2407" spans="1:8" x14ac:dyDescent="0.3">
      <c r="A2407" s="1">
        <f>+'Reuters data'!B2408</f>
        <v>42949</v>
      </c>
      <c r="B2407" s="3">
        <f t="shared" si="37"/>
        <v>8</v>
      </c>
      <c r="C2407">
        <f>+'Reuters data'!C2408</f>
        <v>64.739999999999995</v>
      </c>
      <c r="D2407">
        <f>+VLOOKUP(A2407,'Reuters data'!$E$3:$F$1048576,2,TRUE)/VLOOKUP(Train_Data!A2407,'Reuters data'!$M$3:$N$1048576,2)</f>
        <v>44.170744052640458</v>
      </c>
      <c r="E2407">
        <f>+VLOOKUP(A2407,'Reuters data'!$E$3:$G$1048576,3,TRUE)</f>
        <v>50.816605504587166</v>
      </c>
      <c r="F2407" s="2">
        <f>+VLOOKUP(A2407,'Reuters data'!$Q$4:$R$1048576,2,TRUE)</f>
        <v>81.45</v>
      </c>
      <c r="G2407">
        <f>+VLOOKUP(A2407,'Reuters data'!$U$4:$V$1048576,2,TRUE)</f>
        <v>5.42</v>
      </c>
      <c r="H2407">
        <f>+VLOOKUP(A2407,'Reuters data'!$Y$4:$Z$1048576,2,TRUE)</f>
        <v>14.93</v>
      </c>
    </row>
    <row r="2408" spans="1:8" x14ac:dyDescent="0.3">
      <c r="A2408" s="1">
        <f>+'Reuters data'!B2409</f>
        <v>42950</v>
      </c>
      <c r="B2408" s="3">
        <f t="shared" si="37"/>
        <v>8</v>
      </c>
      <c r="C2408">
        <f>+'Reuters data'!C2409</f>
        <v>65.14</v>
      </c>
      <c r="D2408">
        <f>+VLOOKUP(A2408,'Reuters data'!$E$3:$F$1048576,2,TRUE)/VLOOKUP(Train_Data!A2408,'Reuters data'!$M$3:$N$1048576,2)</f>
        <v>43.823727671048189</v>
      </c>
      <c r="E2408">
        <f>+VLOOKUP(A2408,'Reuters data'!$E$3:$G$1048576,3,TRUE)</f>
        <v>50.78844036697248</v>
      </c>
      <c r="F2408" s="2">
        <f>+VLOOKUP(A2408,'Reuters data'!$Q$4:$R$1048576,2,TRUE)</f>
        <v>81.760000000000005</v>
      </c>
      <c r="G2408">
        <f>+VLOOKUP(A2408,'Reuters data'!$U$4:$V$1048576,2,TRUE)</f>
        <v>5.42</v>
      </c>
      <c r="H2408">
        <f>+VLOOKUP(A2408,'Reuters data'!$Y$4:$Z$1048576,2,TRUE)</f>
        <v>15.13</v>
      </c>
    </row>
    <row r="2409" spans="1:8" x14ac:dyDescent="0.3">
      <c r="A2409" s="1">
        <f>+'Reuters data'!B2410</f>
        <v>42951</v>
      </c>
      <c r="B2409" s="3">
        <f t="shared" si="37"/>
        <v>8</v>
      </c>
      <c r="C2409">
        <f>+'Reuters data'!C2410</f>
        <v>65.569999999999993</v>
      </c>
      <c r="D2409">
        <f>+VLOOKUP(A2409,'Reuters data'!$E$3:$F$1048576,2,TRUE)/VLOOKUP(Train_Data!A2409,'Reuters data'!$M$3:$N$1048576,2)</f>
        <v>44.544527532290957</v>
      </c>
      <c r="E2409">
        <f>+VLOOKUP(A2409,'Reuters data'!$E$3:$G$1048576,3,TRUE)</f>
        <v>50.7565137614679</v>
      </c>
      <c r="F2409" s="2">
        <f>+VLOOKUP(A2409,'Reuters data'!$Q$4:$R$1048576,2,TRUE)</f>
        <v>83.28</v>
      </c>
      <c r="G2409">
        <f>+VLOOKUP(A2409,'Reuters data'!$U$4:$V$1048576,2,TRUE)</f>
        <v>5.34</v>
      </c>
      <c r="H2409">
        <f>+VLOOKUP(A2409,'Reuters data'!$Y$4:$Z$1048576,2,TRUE)</f>
        <v>15.18</v>
      </c>
    </row>
    <row r="2410" spans="1:8" x14ac:dyDescent="0.3">
      <c r="A2410" s="1">
        <f>+'Reuters data'!B2411</f>
        <v>42952</v>
      </c>
      <c r="B2410" s="3">
        <f t="shared" si="37"/>
        <v>8</v>
      </c>
      <c r="C2410">
        <f>+'Reuters data'!C2411</f>
        <v>66.069999999999993</v>
      </c>
      <c r="D2410">
        <f>+VLOOKUP(A2410,'Reuters data'!$E$3:$F$1048576,2,TRUE)/VLOOKUP(Train_Data!A2410,'Reuters data'!$M$3:$N$1048576,2)</f>
        <v>44.544527532290957</v>
      </c>
      <c r="E2410">
        <f>+VLOOKUP(A2410,'Reuters data'!$E$3:$G$1048576,3,TRUE)</f>
        <v>50.7565137614679</v>
      </c>
      <c r="F2410" s="2">
        <f>+VLOOKUP(A2410,'Reuters data'!$Q$4:$R$1048576,2,TRUE)</f>
        <v>83.28</v>
      </c>
      <c r="G2410">
        <f>+VLOOKUP(A2410,'Reuters data'!$U$4:$V$1048576,2,TRUE)</f>
        <v>5.34</v>
      </c>
      <c r="H2410">
        <f>+VLOOKUP(A2410,'Reuters data'!$Y$4:$Z$1048576,2,TRUE)</f>
        <v>15.18</v>
      </c>
    </row>
    <row r="2411" spans="1:8" x14ac:dyDescent="0.3">
      <c r="A2411" s="1">
        <f>+'Reuters data'!B2412</f>
        <v>42953</v>
      </c>
      <c r="B2411" s="3">
        <f t="shared" si="37"/>
        <v>8</v>
      </c>
      <c r="C2411">
        <f>+'Reuters data'!C2412</f>
        <v>66.58</v>
      </c>
      <c r="D2411">
        <f>+VLOOKUP(A2411,'Reuters data'!$E$3:$F$1048576,2,TRUE)/VLOOKUP(Train_Data!A2411,'Reuters data'!$M$3:$N$1048576,2)</f>
        <v>44.544527532290957</v>
      </c>
      <c r="E2411">
        <f>+VLOOKUP(A2411,'Reuters data'!$E$3:$G$1048576,3,TRUE)</f>
        <v>50.7565137614679</v>
      </c>
      <c r="F2411" s="2">
        <f>+VLOOKUP(A2411,'Reuters data'!$Q$4:$R$1048576,2,TRUE)</f>
        <v>83.28</v>
      </c>
      <c r="G2411">
        <f>+VLOOKUP(A2411,'Reuters data'!$U$4:$V$1048576,2,TRUE)</f>
        <v>5.34</v>
      </c>
      <c r="H2411">
        <f>+VLOOKUP(A2411,'Reuters data'!$Y$4:$Z$1048576,2,TRUE)</f>
        <v>15.18</v>
      </c>
    </row>
    <row r="2412" spans="1:8" x14ac:dyDescent="0.3">
      <c r="A2412" s="1">
        <f>+'Reuters data'!B2413</f>
        <v>42954</v>
      </c>
      <c r="B2412" s="3">
        <f t="shared" si="37"/>
        <v>8</v>
      </c>
      <c r="C2412">
        <f>+'Reuters data'!C2413</f>
        <v>67.02</v>
      </c>
      <c r="D2412">
        <f>+VLOOKUP(A2412,'Reuters data'!$E$3:$F$1048576,2,TRUE)/VLOOKUP(Train_Data!A2412,'Reuters data'!$M$3:$N$1048576,2)</f>
        <v>44.407699482744</v>
      </c>
      <c r="E2412">
        <f>+VLOOKUP(A2412,'Reuters data'!$E$3:$G$1048576,3,TRUE)</f>
        <v>50.723119266055058</v>
      </c>
      <c r="F2412" s="2">
        <f>+VLOOKUP(A2412,'Reuters data'!$Q$4:$R$1048576,2,TRUE)</f>
        <v>83.6</v>
      </c>
      <c r="G2412">
        <f>+VLOOKUP(A2412,'Reuters data'!$U$4:$V$1048576,2,TRUE)</f>
        <v>5.26</v>
      </c>
      <c r="H2412">
        <f>+VLOOKUP(A2412,'Reuters data'!$Y$4:$Z$1048576,2,TRUE)</f>
        <v>15.55</v>
      </c>
    </row>
    <row r="2413" spans="1:8" x14ac:dyDescent="0.3">
      <c r="A2413" s="1">
        <f>+'Reuters data'!B2414</f>
        <v>42955</v>
      </c>
      <c r="B2413" s="3">
        <f t="shared" si="37"/>
        <v>8</v>
      </c>
      <c r="C2413">
        <f>+'Reuters data'!C2414</f>
        <v>67.38</v>
      </c>
      <c r="D2413">
        <f>+VLOOKUP(A2413,'Reuters data'!$E$3:$F$1048576,2,TRUE)/VLOOKUP(Train_Data!A2413,'Reuters data'!$M$3:$N$1048576,2)</f>
        <v>44.378244957017614</v>
      </c>
      <c r="E2413">
        <f>+VLOOKUP(A2413,'Reuters data'!$E$3:$G$1048576,3,TRUE)</f>
        <v>50.688440366972486</v>
      </c>
      <c r="F2413" s="2">
        <f>+VLOOKUP(A2413,'Reuters data'!$Q$4:$R$1048576,2,TRUE)</f>
        <v>83.45</v>
      </c>
      <c r="G2413">
        <f>+VLOOKUP(A2413,'Reuters data'!$U$4:$V$1048576,2,TRUE)</f>
        <v>5.26</v>
      </c>
      <c r="H2413">
        <f>+VLOOKUP(A2413,'Reuters data'!$Y$4:$Z$1048576,2,TRUE)</f>
        <v>15.48</v>
      </c>
    </row>
    <row r="2414" spans="1:8" x14ac:dyDescent="0.3">
      <c r="A2414" s="1">
        <f>+'Reuters data'!B2415</f>
        <v>42956</v>
      </c>
      <c r="B2414" s="3">
        <f t="shared" si="37"/>
        <v>8</v>
      </c>
      <c r="C2414">
        <f>+'Reuters data'!C2415</f>
        <v>67.75</v>
      </c>
      <c r="D2414">
        <f>+VLOOKUP(A2414,'Reuters data'!$E$3:$F$1048576,2,TRUE)/VLOOKUP(Train_Data!A2414,'Reuters data'!$M$3:$N$1048576,2)</f>
        <v>44.824359955771037</v>
      </c>
      <c r="E2414">
        <f>+VLOOKUP(A2414,'Reuters data'!$E$3:$G$1048576,3,TRUE)</f>
        <v>50.684678899082577</v>
      </c>
      <c r="F2414" s="2">
        <f>+VLOOKUP(A2414,'Reuters data'!$Q$4:$R$1048576,2,TRUE)</f>
        <v>83.75</v>
      </c>
      <c r="G2414">
        <f>+VLOOKUP(A2414,'Reuters data'!$U$4:$V$1048576,2,TRUE)</f>
        <v>5.36</v>
      </c>
      <c r="H2414">
        <f>+VLOOKUP(A2414,'Reuters data'!$Y$4:$Z$1048576,2,TRUE)</f>
        <v>15.88</v>
      </c>
    </row>
    <row r="2415" spans="1:8" x14ac:dyDescent="0.3">
      <c r="A2415" s="1">
        <f>+'Reuters data'!B2416</f>
        <v>42957</v>
      </c>
      <c r="B2415" s="3">
        <f t="shared" si="37"/>
        <v>8</v>
      </c>
      <c r="C2415">
        <f>+'Reuters data'!C2416</f>
        <v>68.150000000000006</v>
      </c>
      <c r="D2415">
        <f>+VLOOKUP(A2415,'Reuters data'!$E$3:$F$1048576,2,TRUE)/VLOOKUP(Train_Data!A2415,'Reuters data'!$M$3:$N$1048576,2)</f>
        <v>44.095157179269329</v>
      </c>
      <c r="E2415">
        <f>+VLOOKUP(A2415,'Reuters data'!$E$3:$G$1048576,3,TRUE)</f>
        <v>50.682018348623856</v>
      </c>
      <c r="F2415" s="2">
        <f>+VLOOKUP(A2415,'Reuters data'!$Q$4:$R$1048576,2,TRUE)</f>
        <v>84.5</v>
      </c>
      <c r="G2415">
        <f>+VLOOKUP(A2415,'Reuters data'!$U$4:$V$1048576,2,TRUE)</f>
        <v>5.36</v>
      </c>
      <c r="H2415">
        <f>+VLOOKUP(A2415,'Reuters data'!$Y$4:$Z$1048576,2,TRUE)</f>
        <v>16.149999999999999</v>
      </c>
    </row>
    <row r="2416" spans="1:8" x14ac:dyDescent="0.3">
      <c r="A2416" s="1">
        <f>+'Reuters data'!B2417</f>
        <v>42958</v>
      </c>
      <c r="B2416" s="3">
        <f t="shared" si="37"/>
        <v>8</v>
      </c>
      <c r="C2416">
        <f>+'Reuters data'!C2417</f>
        <v>68.599999999999994</v>
      </c>
      <c r="D2416">
        <f>+VLOOKUP(A2416,'Reuters data'!$E$3:$F$1048576,2,TRUE)/VLOOKUP(Train_Data!A2416,'Reuters data'!$M$3:$N$1048576,2)</f>
        <v>44.077834179357026</v>
      </c>
      <c r="E2416">
        <f>+VLOOKUP(A2416,'Reuters data'!$E$3:$G$1048576,3,TRUE)</f>
        <v>50.688715596330283</v>
      </c>
      <c r="F2416" s="2">
        <f>+VLOOKUP(A2416,'Reuters data'!$Q$4:$R$1048576,2,TRUE)</f>
        <v>84.5</v>
      </c>
      <c r="G2416">
        <f>+VLOOKUP(A2416,'Reuters data'!$U$4:$V$1048576,2,TRUE)</f>
        <v>5.38</v>
      </c>
      <c r="H2416">
        <f>+VLOOKUP(A2416,'Reuters data'!$Y$4:$Z$1048576,2,TRUE)</f>
        <v>16.2</v>
      </c>
    </row>
    <row r="2417" spans="1:8" x14ac:dyDescent="0.3">
      <c r="A2417" s="1">
        <f>+'Reuters data'!B2418</f>
        <v>42959</v>
      </c>
      <c r="B2417" s="3">
        <f t="shared" si="37"/>
        <v>8</v>
      </c>
      <c r="C2417">
        <f>+'Reuters data'!C2418</f>
        <v>69.13</v>
      </c>
      <c r="D2417">
        <f>+VLOOKUP(A2417,'Reuters data'!$E$3:$F$1048576,2,TRUE)/VLOOKUP(Train_Data!A2417,'Reuters data'!$M$3:$N$1048576,2)</f>
        <v>44.077834179357026</v>
      </c>
      <c r="E2417">
        <f>+VLOOKUP(A2417,'Reuters data'!$E$3:$G$1048576,3,TRUE)</f>
        <v>50.688715596330283</v>
      </c>
      <c r="F2417" s="2">
        <f>+VLOOKUP(A2417,'Reuters data'!$Q$4:$R$1048576,2,TRUE)</f>
        <v>84.5</v>
      </c>
      <c r="G2417">
        <f>+VLOOKUP(A2417,'Reuters data'!$U$4:$V$1048576,2,TRUE)</f>
        <v>5.38</v>
      </c>
      <c r="H2417">
        <f>+VLOOKUP(A2417,'Reuters data'!$Y$4:$Z$1048576,2,TRUE)</f>
        <v>16.2</v>
      </c>
    </row>
    <row r="2418" spans="1:8" x14ac:dyDescent="0.3">
      <c r="A2418" s="1">
        <f>+'Reuters data'!B2419</f>
        <v>42960</v>
      </c>
      <c r="B2418" s="3">
        <f t="shared" si="37"/>
        <v>8</v>
      </c>
      <c r="C2418">
        <f>+'Reuters data'!C2419</f>
        <v>69.52</v>
      </c>
      <c r="D2418">
        <f>+VLOOKUP(A2418,'Reuters data'!$E$3:$F$1048576,2,TRUE)/VLOOKUP(Train_Data!A2418,'Reuters data'!$M$3:$N$1048576,2)</f>
        <v>44.077834179357026</v>
      </c>
      <c r="E2418">
        <f>+VLOOKUP(A2418,'Reuters data'!$E$3:$G$1048576,3,TRUE)</f>
        <v>50.688715596330283</v>
      </c>
      <c r="F2418" s="2">
        <f>+VLOOKUP(A2418,'Reuters data'!$Q$4:$R$1048576,2,TRUE)</f>
        <v>84.5</v>
      </c>
      <c r="G2418">
        <f>+VLOOKUP(A2418,'Reuters data'!$U$4:$V$1048576,2,TRUE)</f>
        <v>5.38</v>
      </c>
      <c r="H2418">
        <f>+VLOOKUP(A2418,'Reuters data'!$Y$4:$Z$1048576,2,TRUE)</f>
        <v>16.2</v>
      </c>
    </row>
    <row r="2419" spans="1:8" x14ac:dyDescent="0.3">
      <c r="A2419" s="1">
        <f>+'Reuters data'!B2420</f>
        <v>42961</v>
      </c>
      <c r="B2419" s="3">
        <f t="shared" si="37"/>
        <v>8</v>
      </c>
      <c r="C2419">
        <f>+'Reuters data'!C2420</f>
        <v>70.17</v>
      </c>
      <c r="D2419">
        <f>+VLOOKUP(A2419,'Reuters data'!$E$3:$F$1048576,2,TRUE)/VLOOKUP(Train_Data!A2419,'Reuters data'!$M$3:$N$1048576,2)</f>
        <v>43.071828833418238</v>
      </c>
      <c r="E2419">
        <f>+VLOOKUP(A2419,'Reuters data'!$E$3:$G$1048576,3,TRUE)</f>
        <v>50.683027522935781</v>
      </c>
      <c r="F2419" s="2">
        <f>+VLOOKUP(A2419,'Reuters data'!$Q$4:$R$1048576,2,TRUE)</f>
        <v>86</v>
      </c>
      <c r="G2419">
        <f>+VLOOKUP(A2419,'Reuters data'!$U$4:$V$1048576,2,TRUE)</f>
        <v>5.51</v>
      </c>
      <c r="H2419">
        <f>+VLOOKUP(A2419,'Reuters data'!$Y$4:$Z$1048576,2,TRUE)</f>
        <v>15.83</v>
      </c>
    </row>
    <row r="2420" spans="1:8" x14ac:dyDescent="0.3">
      <c r="A2420" s="1">
        <f>+'Reuters data'!B2421</f>
        <v>42962</v>
      </c>
      <c r="B2420" s="3">
        <f t="shared" si="37"/>
        <v>8</v>
      </c>
      <c r="C2420">
        <f>+'Reuters data'!C2421</f>
        <v>70.66</v>
      </c>
      <c r="D2420">
        <f>+VLOOKUP(A2420,'Reuters data'!$E$3:$F$1048576,2,TRUE)/VLOOKUP(Train_Data!A2420,'Reuters data'!$M$3:$N$1048576,2)</f>
        <v>43.296684564902407</v>
      </c>
      <c r="E2420">
        <f>+VLOOKUP(A2420,'Reuters data'!$E$3:$G$1048576,3,TRUE)</f>
        <v>50.681926605504593</v>
      </c>
      <c r="F2420" s="2">
        <f>+VLOOKUP(A2420,'Reuters data'!$Q$4:$R$1048576,2,TRUE)</f>
        <v>85.13</v>
      </c>
      <c r="G2420">
        <f>+VLOOKUP(A2420,'Reuters data'!$U$4:$V$1048576,2,TRUE)</f>
        <v>5.52</v>
      </c>
      <c r="H2420">
        <f>+VLOOKUP(A2420,'Reuters data'!$Y$4:$Z$1048576,2,TRUE)</f>
        <v>15.8</v>
      </c>
    </row>
    <row r="2421" spans="1:8" x14ac:dyDescent="0.3">
      <c r="A2421" s="1">
        <f>+'Reuters data'!B2422</f>
        <v>42963</v>
      </c>
      <c r="B2421" s="3">
        <f t="shared" si="37"/>
        <v>8</v>
      </c>
      <c r="C2421">
        <f>+'Reuters data'!C2422</f>
        <v>71.11</v>
      </c>
      <c r="D2421">
        <f>+VLOOKUP(A2421,'Reuters data'!$E$3:$F$1048576,2,TRUE)/VLOOKUP(Train_Data!A2421,'Reuters data'!$M$3:$N$1048576,2)</f>
        <v>42.717539089055066</v>
      </c>
      <c r="E2421">
        <f>+VLOOKUP(A2421,'Reuters data'!$E$3:$G$1048576,3,TRUE)</f>
        <v>50.667798165137633</v>
      </c>
      <c r="F2421" s="2">
        <f>+VLOOKUP(A2421,'Reuters data'!$Q$4:$R$1048576,2,TRUE)</f>
        <v>85.13</v>
      </c>
      <c r="G2421">
        <f>+VLOOKUP(A2421,'Reuters data'!$U$4:$V$1048576,2,TRUE)</f>
        <v>5.79</v>
      </c>
      <c r="H2421">
        <f>+VLOOKUP(A2421,'Reuters data'!$Y$4:$Z$1048576,2,TRUE)</f>
        <v>16.2</v>
      </c>
    </row>
    <row r="2422" spans="1:8" x14ac:dyDescent="0.3">
      <c r="A2422" s="1">
        <f>+'Reuters data'!B2423</f>
        <v>42964</v>
      </c>
      <c r="B2422" s="3">
        <f t="shared" si="37"/>
        <v>8</v>
      </c>
      <c r="C2422">
        <f>+'Reuters data'!C2423</f>
        <v>71.61</v>
      </c>
      <c r="D2422">
        <f>+VLOOKUP(A2422,'Reuters data'!$E$3:$F$1048576,2,TRUE)/VLOOKUP(Train_Data!A2422,'Reuters data'!$M$3:$N$1048576,2)</f>
        <v>43.529813187750584</v>
      </c>
      <c r="E2422">
        <f>+VLOOKUP(A2422,'Reuters data'!$E$3:$G$1048576,3,TRUE)</f>
        <v>50.661284403669733</v>
      </c>
      <c r="F2422" s="2">
        <f>+VLOOKUP(A2422,'Reuters data'!$Q$4:$R$1048576,2,TRUE)</f>
        <v>85.13</v>
      </c>
      <c r="G2422">
        <f>+VLOOKUP(A2422,'Reuters data'!$U$4:$V$1048576,2,TRUE)</f>
        <v>5.8</v>
      </c>
      <c r="H2422">
        <f>+VLOOKUP(A2422,'Reuters data'!$Y$4:$Z$1048576,2,TRUE)</f>
        <v>16.100000000000001</v>
      </c>
    </row>
    <row r="2423" spans="1:8" x14ac:dyDescent="0.3">
      <c r="A2423" s="1">
        <f>+'Reuters data'!B2424</f>
        <v>42965</v>
      </c>
      <c r="B2423" s="3">
        <f t="shared" si="37"/>
        <v>8</v>
      </c>
      <c r="C2423">
        <f>+'Reuters data'!C2424</f>
        <v>72.08</v>
      </c>
      <c r="D2423">
        <f>+VLOOKUP(A2423,'Reuters data'!$E$3:$F$1048576,2,TRUE)/VLOOKUP(Train_Data!A2423,'Reuters data'!$M$3:$N$1048576,2)</f>
        <v>44.829931972789119</v>
      </c>
      <c r="E2423">
        <f>+VLOOKUP(A2423,'Reuters data'!$E$3:$G$1048576,3,TRUE)</f>
        <v>50.670091743119272</v>
      </c>
      <c r="F2423" s="2">
        <f>+VLOOKUP(A2423,'Reuters data'!$Q$4:$R$1048576,2,TRUE)</f>
        <v>85.13</v>
      </c>
      <c r="G2423">
        <f>+VLOOKUP(A2423,'Reuters data'!$U$4:$V$1048576,2,TRUE)</f>
        <v>5.81</v>
      </c>
      <c r="H2423">
        <f>+VLOOKUP(A2423,'Reuters data'!$Y$4:$Z$1048576,2,TRUE)</f>
        <v>16.399999999999999</v>
      </c>
    </row>
    <row r="2424" spans="1:8" x14ac:dyDescent="0.3">
      <c r="A2424" s="1">
        <f>+'Reuters data'!B2425</f>
        <v>42966</v>
      </c>
      <c r="B2424" s="3">
        <f t="shared" si="37"/>
        <v>8</v>
      </c>
      <c r="C2424">
        <f>+'Reuters data'!C2425</f>
        <v>72.58</v>
      </c>
      <c r="D2424">
        <f>+VLOOKUP(A2424,'Reuters data'!$E$3:$F$1048576,2,TRUE)/VLOOKUP(Train_Data!A2424,'Reuters data'!$M$3:$N$1048576,2)</f>
        <v>44.829931972789119</v>
      </c>
      <c r="E2424">
        <f>+VLOOKUP(A2424,'Reuters data'!$E$3:$G$1048576,3,TRUE)</f>
        <v>50.670091743119272</v>
      </c>
      <c r="F2424" s="2">
        <f>+VLOOKUP(A2424,'Reuters data'!$Q$4:$R$1048576,2,TRUE)</f>
        <v>85.13</v>
      </c>
      <c r="G2424">
        <f>+VLOOKUP(A2424,'Reuters data'!$U$4:$V$1048576,2,TRUE)</f>
        <v>5.81</v>
      </c>
      <c r="H2424">
        <f>+VLOOKUP(A2424,'Reuters data'!$Y$4:$Z$1048576,2,TRUE)</f>
        <v>16.399999999999999</v>
      </c>
    </row>
    <row r="2425" spans="1:8" x14ac:dyDescent="0.3">
      <c r="A2425" s="1">
        <f>+'Reuters data'!B2426</f>
        <v>42967</v>
      </c>
      <c r="B2425" s="3">
        <f t="shared" si="37"/>
        <v>8</v>
      </c>
      <c r="C2425">
        <f>+'Reuters data'!C2426</f>
        <v>73.05</v>
      </c>
      <c r="D2425">
        <f>+VLOOKUP(A2425,'Reuters data'!$E$3:$F$1048576,2,TRUE)/VLOOKUP(Train_Data!A2425,'Reuters data'!$M$3:$N$1048576,2)</f>
        <v>44.829931972789119</v>
      </c>
      <c r="E2425">
        <f>+VLOOKUP(A2425,'Reuters data'!$E$3:$G$1048576,3,TRUE)</f>
        <v>50.670091743119272</v>
      </c>
      <c r="F2425" s="2">
        <f>+VLOOKUP(A2425,'Reuters data'!$Q$4:$R$1048576,2,TRUE)</f>
        <v>85.13</v>
      </c>
      <c r="G2425">
        <f>+VLOOKUP(A2425,'Reuters data'!$U$4:$V$1048576,2,TRUE)</f>
        <v>5.81</v>
      </c>
      <c r="H2425">
        <f>+VLOOKUP(A2425,'Reuters data'!$Y$4:$Z$1048576,2,TRUE)</f>
        <v>16.399999999999999</v>
      </c>
    </row>
    <row r="2426" spans="1:8" x14ac:dyDescent="0.3">
      <c r="A2426" s="1">
        <f>+'Reuters data'!B2427</f>
        <v>42968</v>
      </c>
      <c r="B2426" s="3">
        <f t="shared" si="37"/>
        <v>8</v>
      </c>
      <c r="C2426">
        <f>+'Reuters data'!C2427</f>
        <v>73.41</v>
      </c>
      <c r="D2426">
        <f>+VLOOKUP(A2426,'Reuters data'!$E$3:$F$1048576,2,TRUE)/VLOOKUP(Train_Data!A2426,'Reuters data'!$M$3:$N$1048576,2)</f>
        <v>43.727780599288977</v>
      </c>
      <c r="E2426">
        <f>+VLOOKUP(A2426,'Reuters data'!$E$3:$G$1048576,3,TRUE)</f>
        <v>50.67045871559634</v>
      </c>
      <c r="F2426" s="2">
        <f>+VLOOKUP(A2426,'Reuters data'!$Q$4:$R$1048576,2,TRUE)</f>
        <v>85.13</v>
      </c>
      <c r="G2426">
        <f>+VLOOKUP(A2426,'Reuters data'!$U$4:$V$1048576,2,TRUE)</f>
        <v>5.74</v>
      </c>
      <c r="H2426">
        <f>+VLOOKUP(A2426,'Reuters data'!$Y$4:$Z$1048576,2,TRUE)</f>
        <v>16.3</v>
      </c>
    </row>
    <row r="2427" spans="1:8" x14ac:dyDescent="0.3">
      <c r="A2427" s="1">
        <f>+'Reuters data'!B2428</f>
        <v>42969</v>
      </c>
      <c r="B2427" s="3">
        <f t="shared" si="37"/>
        <v>8</v>
      </c>
      <c r="C2427">
        <f>+'Reuters data'!C2428</f>
        <v>73.760000000000005</v>
      </c>
      <c r="D2427">
        <f>+VLOOKUP(A2427,'Reuters data'!$E$3:$F$1048576,2,TRUE)/VLOOKUP(Train_Data!A2427,'Reuters data'!$M$3:$N$1048576,2)</f>
        <v>44.107142857142854</v>
      </c>
      <c r="E2427">
        <f>+VLOOKUP(A2427,'Reuters data'!$E$3:$G$1048576,3,TRUE)</f>
        <v>50.678807339449548</v>
      </c>
      <c r="F2427" s="2">
        <f>+VLOOKUP(A2427,'Reuters data'!$Q$4:$R$1048576,2,TRUE)</f>
        <v>86.4</v>
      </c>
      <c r="G2427">
        <f>+VLOOKUP(A2427,'Reuters data'!$U$4:$V$1048576,2,TRUE)</f>
        <v>5.77</v>
      </c>
      <c r="H2427">
        <f>+VLOOKUP(A2427,'Reuters data'!$Y$4:$Z$1048576,2,TRUE)</f>
        <v>16.25</v>
      </c>
    </row>
    <row r="2428" spans="1:8" x14ac:dyDescent="0.3">
      <c r="A2428" s="1">
        <f>+'Reuters data'!B2429</f>
        <v>42970</v>
      </c>
      <c r="B2428" s="3">
        <f t="shared" si="37"/>
        <v>8</v>
      </c>
      <c r="C2428">
        <f>+'Reuters data'!C2429</f>
        <v>74.19</v>
      </c>
      <c r="D2428">
        <f>+VLOOKUP(A2428,'Reuters data'!$E$3:$F$1048576,2,TRUE)/VLOOKUP(Train_Data!A2428,'Reuters data'!$M$3:$N$1048576,2)</f>
        <v>44.531977975434131</v>
      </c>
      <c r="E2428">
        <f>+VLOOKUP(A2428,'Reuters data'!$E$3:$G$1048576,3,TRUE)</f>
        <v>50.696513761467884</v>
      </c>
      <c r="F2428" s="2">
        <f>+VLOOKUP(A2428,'Reuters data'!$Q$4:$R$1048576,2,TRUE)</f>
        <v>86.76</v>
      </c>
      <c r="G2428">
        <f>+VLOOKUP(A2428,'Reuters data'!$U$4:$V$1048576,2,TRUE)</f>
        <v>5.94</v>
      </c>
      <c r="H2428">
        <f>+VLOOKUP(A2428,'Reuters data'!$Y$4:$Z$1048576,2,TRUE)</f>
        <v>16.579999999999998</v>
      </c>
    </row>
    <row r="2429" spans="1:8" x14ac:dyDescent="0.3">
      <c r="A2429" s="1">
        <f>+'Reuters data'!B2430</f>
        <v>42971</v>
      </c>
      <c r="B2429" s="3">
        <f t="shared" si="37"/>
        <v>8</v>
      </c>
      <c r="C2429">
        <f>+'Reuters data'!C2430</f>
        <v>74.569999999999993</v>
      </c>
      <c r="D2429">
        <f>+VLOOKUP(A2429,'Reuters data'!$E$3:$F$1048576,2,TRUE)/VLOOKUP(Train_Data!A2429,'Reuters data'!$M$3:$N$1048576,2)</f>
        <v>44.112910061880136</v>
      </c>
      <c r="E2429">
        <f>+VLOOKUP(A2429,'Reuters data'!$E$3:$G$1048576,3,TRUE)</f>
        <v>50.710091743119264</v>
      </c>
      <c r="F2429" s="2">
        <f>+VLOOKUP(A2429,'Reuters data'!$Q$4:$R$1048576,2,TRUE)</f>
        <v>87.1</v>
      </c>
      <c r="G2429">
        <f>+VLOOKUP(A2429,'Reuters data'!$U$4:$V$1048576,2,TRUE)</f>
        <v>5.94</v>
      </c>
      <c r="H2429">
        <f>+VLOOKUP(A2429,'Reuters data'!$Y$4:$Z$1048576,2,TRUE)</f>
        <v>16.3</v>
      </c>
    </row>
    <row r="2430" spans="1:8" x14ac:dyDescent="0.3">
      <c r="A2430" s="1">
        <f>+'Reuters data'!B2431</f>
        <v>42972</v>
      </c>
      <c r="B2430" s="3">
        <f t="shared" si="37"/>
        <v>8</v>
      </c>
      <c r="C2430">
        <f>+'Reuters data'!C2431</f>
        <v>74.989999999999995</v>
      </c>
      <c r="D2430">
        <f>+VLOOKUP(A2430,'Reuters data'!$E$3:$F$1048576,2,TRUE)/VLOOKUP(Train_Data!A2430,'Reuters data'!$M$3:$N$1048576,2)</f>
        <v>43.953371351895335</v>
      </c>
      <c r="E2430">
        <f>+VLOOKUP(A2430,'Reuters data'!$E$3:$G$1048576,3,TRUE)</f>
        <v>50.724862385321096</v>
      </c>
      <c r="F2430" s="2">
        <f>+VLOOKUP(A2430,'Reuters data'!$Q$4:$R$1048576,2,TRUE)</f>
        <v>88.5</v>
      </c>
      <c r="G2430">
        <f>+VLOOKUP(A2430,'Reuters data'!$U$4:$V$1048576,2,TRUE)</f>
        <v>6.08</v>
      </c>
      <c r="H2430">
        <f>+VLOOKUP(A2430,'Reuters data'!$Y$4:$Z$1048576,2,TRUE)</f>
        <v>16.45</v>
      </c>
    </row>
    <row r="2431" spans="1:8" x14ac:dyDescent="0.3">
      <c r="A2431" s="1">
        <f>+'Reuters data'!B2432</f>
        <v>42973</v>
      </c>
      <c r="B2431" s="3">
        <f t="shared" si="37"/>
        <v>8</v>
      </c>
      <c r="C2431">
        <f>+'Reuters data'!C2432</f>
        <v>75.48</v>
      </c>
      <c r="D2431">
        <f>+VLOOKUP(A2431,'Reuters data'!$E$3:$F$1048576,2,TRUE)/VLOOKUP(Train_Data!A2431,'Reuters data'!$M$3:$N$1048576,2)</f>
        <v>43.953371351895335</v>
      </c>
      <c r="E2431">
        <f>+VLOOKUP(A2431,'Reuters data'!$E$3:$G$1048576,3,TRUE)</f>
        <v>50.724862385321096</v>
      </c>
      <c r="F2431" s="2">
        <f>+VLOOKUP(A2431,'Reuters data'!$Q$4:$R$1048576,2,TRUE)</f>
        <v>88.5</v>
      </c>
      <c r="G2431">
        <f>+VLOOKUP(A2431,'Reuters data'!$U$4:$V$1048576,2,TRUE)</f>
        <v>6.08</v>
      </c>
      <c r="H2431">
        <f>+VLOOKUP(A2431,'Reuters data'!$Y$4:$Z$1048576,2,TRUE)</f>
        <v>16.45</v>
      </c>
    </row>
    <row r="2432" spans="1:8" x14ac:dyDescent="0.3">
      <c r="A2432" s="1">
        <f>+'Reuters data'!B2433</f>
        <v>42974</v>
      </c>
      <c r="B2432" s="3">
        <f t="shared" si="37"/>
        <v>8</v>
      </c>
      <c r="C2432">
        <f>+'Reuters data'!C2433</f>
        <v>76</v>
      </c>
      <c r="D2432">
        <f>+VLOOKUP(A2432,'Reuters data'!$E$3:$F$1048576,2,TRUE)/VLOOKUP(Train_Data!A2432,'Reuters data'!$M$3:$N$1048576,2)</f>
        <v>43.953371351895335</v>
      </c>
      <c r="E2432">
        <f>+VLOOKUP(A2432,'Reuters data'!$E$3:$G$1048576,3,TRUE)</f>
        <v>50.724862385321096</v>
      </c>
      <c r="F2432" s="2">
        <f>+VLOOKUP(A2432,'Reuters data'!$Q$4:$R$1048576,2,TRUE)</f>
        <v>88.5</v>
      </c>
      <c r="G2432">
        <f>+VLOOKUP(A2432,'Reuters data'!$U$4:$V$1048576,2,TRUE)</f>
        <v>6.08</v>
      </c>
      <c r="H2432">
        <f>+VLOOKUP(A2432,'Reuters data'!$Y$4:$Z$1048576,2,TRUE)</f>
        <v>16.45</v>
      </c>
    </row>
    <row r="2433" spans="1:8" x14ac:dyDescent="0.3">
      <c r="A2433" s="1">
        <f>+'Reuters data'!B2434</f>
        <v>42975</v>
      </c>
      <c r="B2433" s="3">
        <f t="shared" si="37"/>
        <v>8</v>
      </c>
      <c r="C2433">
        <f>+'Reuters data'!C2434</f>
        <v>76.42</v>
      </c>
      <c r="D2433">
        <f>+VLOOKUP(A2433,'Reuters data'!$E$3:$F$1048576,2,TRUE)/VLOOKUP(Train_Data!A2433,'Reuters data'!$M$3:$N$1048576,2)</f>
        <v>43.324705685897975</v>
      </c>
      <c r="E2433">
        <f>+VLOOKUP(A2433,'Reuters data'!$E$3:$G$1048576,3,TRUE)</f>
        <v>50.735321100917425</v>
      </c>
      <c r="F2433" s="2">
        <f>+VLOOKUP(A2433,'Reuters data'!$Q$4:$R$1048576,2,TRUE)</f>
        <v>88.5</v>
      </c>
      <c r="G2433">
        <f>+VLOOKUP(A2433,'Reuters data'!$U$4:$V$1048576,2,TRUE)</f>
        <v>6.09</v>
      </c>
      <c r="H2433">
        <f>+VLOOKUP(A2433,'Reuters data'!$Y$4:$Z$1048576,2,TRUE)</f>
        <v>16.77</v>
      </c>
    </row>
    <row r="2434" spans="1:8" x14ac:dyDescent="0.3">
      <c r="A2434" s="1">
        <f>+'Reuters data'!B2435</f>
        <v>42976</v>
      </c>
      <c r="B2434" s="3">
        <f t="shared" si="37"/>
        <v>8</v>
      </c>
      <c r="C2434">
        <f>+'Reuters data'!C2435</f>
        <v>76.78</v>
      </c>
      <c r="D2434">
        <f>+VLOOKUP(A2434,'Reuters data'!$E$3:$F$1048576,2,TRUE)/VLOOKUP(Train_Data!A2434,'Reuters data'!$M$3:$N$1048576,2)</f>
        <v>43.434680922151685</v>
      </c>
      <c r="E2434">
        <f>+VLOOKUP(A2434,'Reuters data'!$E$3:$G$1048576,3,TRUE)</f>
        <v>50.741467889908257</v>
      </c>
      <c r="F2434" s="2">
        <f>+VLOOKUP(A2434,'Reuters data'!$Q$4:$R$1048576,2,TRUE)</f>
        <v>89.5</v>
      </c>
      <c r="G2434">
        <f>+VLOOKUP(A2434,'Reuters data'!$U$4:$V$1048576,2,TRUE)</f>
        <v>6.03</v>
      </c>
      <c r="H2434">
        <f>+VLOOKUP(A2434,'Reuters data'!$Y$4:$Z$1048576,2,TRUE)</f>
        <v>16.45</v>
      </c>
    </row>
    <row r="2435" spans="1:8" x14ac:dyDescent="0.3">
      <c r="A2435" s="1">
        <f>+'Reuters data'!B2436</f>
        <v>42977</v>
      </c>
      <c r="B2435" s="3">
        <f t="shared" si="37"/>
        <v>8</v>
      </c>
      <c r="C2435">
        <f>+'Reuters data'!C2436</f>
        <v>77.17</v>
      </c>
      <c r="D2435">
        <f>+VLOOKUP(A2435,'Reuters data'!$E$3:$F$1048576,2,TRUE)/VLOOKUP(Train_Data!A2435,'Reuters data'!$M$3:$N$1048576,2)</f>
        <v>42.807844457537243</v>
      </c>
      <c r="E2435">
        <f>+VLOOKUP(A2435,'Reuters data'!$E$3:$G$1048576,3,TRUE)</f>
        <v>50.727155963302735</v>
      </c>
      <c r="F2435" s="2">
        <f>+VLOOKUP(A2435,'Reuters data'!$Q$4:$R$1048576,2,TRUE)</f>
        <v>89</v>
      </c>
      <c r="G2435">
        <f>+VLOOKUP(A2435,'Reuters data'!$U$4:$V$1048576,2,TRUE)</f>
        <v>6.02</v>
      </c>
      <c r="H2435">
        <f>+VLOOKUP(A2435,'Reuters data'!$Y$4:$Z$1048576,2,TRUE)</f>
        <v>16.829999999999998</v>
      </c>
    </row>
    <row r="2436" spans="1:8" x14ac:dyDescent="0.3">
      <c r="A2436" s="1">
        <f>+'Reuters data'!B2437</f>
        <v>42978</v>
      </c>
      <c r="B2436" s="3">
        <f t="shared" ref="B2436:B2499" si="38">+MONTH(A2436)</f>
        <v>8</v>
      </c>
      <c r="C2436">
        <f>+'Reuters data'!C2437</f>
        <v>77.540000000000006</v>
      </c>
      <c r="D2436">
        <f>+VLOOKUP(A2436,'Reuters data'!$E$3:$F$1048576,2,TRUE)/VLOOKUP(Train_Data!A2436,'Reuters data'!$M$3:$N$1048576,2)</f>
        <v>43.987235471951628</v>
      </c>
      <c r="E2436">
        <f>+VLOOKUP(A2436,'Reuters data'!$E$3:$G$1048576,3,TRUE)</f>
        <v>50.721834862385307</v>
      </c>
      <c r="F2436" s="2">
        <f>+VLOOKUP(A2436,'Reuters data'!$Q$4:$R$1048576,2,TRUE)</f>
        <v>87.63</v>
      </c>
      <c r="G2436">
        <f>+VLOOKUP(A2436,'Reuters data'!$U$4:$V$1048576,2,TRUE)</f>
        <v>5.93</v>
      </c>
      <c r="H2436">
        <f>+VLOOKUP(A2436,'Reuters data'!$Y$4:$Z$1048576,2,TRUE)</f>
        <v>16.329999999999998</v>
      </c>
    </row>
    <row r="2437" spans="1:8" x14ac:dyDescent="0.3">
      <c r="A2437" s="1">
        <f>+'Reuters data'!B2438</f>
        <v>42979</v>
      </c>
      <c r="B2437" s="3">
        <f t="shared" si="38"/>
        <v>9</v>
      </c>
      <c r="C2437">
        <f>+'Reuters data'!C2438</f>
        <v>77.87</v>
      </c>
      <c r="D2437">
        <f>+VLOOKUP(A2437,'Reuters data'!$E$3:$F$1048576,2,TRUE)/VLOOKUP(Train_Data!A2437,'Reuters data'!$M$3:$N$1048576,2)</f>
        <v>44.488487813106183</v>
      </c>
      <c r="E2437">
        <f>+VLOOKUP(A2437,'Reuters data'!$E$3:$G$1048576,3,TRUE)</f>
        <v>50.72110091743118</v>
      </c>
      <c r="F2437" s="2">
        <f>+VLOOKUP(A2437,'Reuters data'!$Q$4:$R$1048576,2,TRUE)</f>
        <v>86.7</v>
      </c>
      <c r="G2437">
        <f>+VLOOKUP(A2437,'Reuters data'!$U$4:$V$1048576,2,TRUE)</f>
        <v>5.82</v>
      </c>
      <c r="H2437">
        <f>+VLOOKUP(A2437,'Reuters data'!$Y$4:$Z$1048576,2,TRUE)</f>
        <v>16.48</v>
      </c>
    </row>
    <row r="2438" spans="1:8" x14ac:dyDescent="0.3">
      <c r="A2438" s="1">
        <f>+'Reuters data'!B2439</f>
        <v>42980</v>
      </c>
      <c r="B2438" s="3">
        <f t="shared" si="38"/>
        <v>9</v>
      </c>
      <c r="C2438">
        <f>+'Reuters data'!C2439</f>
        <v>78.3</v>
      </c>
      <c r="D2438">
        <f>+VLOOKUP(A2438,'Reuters data'!$E$3:$F$1048576,2,TRUE)/VLOOKUP(Train_Data!A2438,'Reuters data'!$M$3:$N$1048576,2)</f>
        <v>44.488487813106183</v>
      </c>
      <c r="E2438">
        <f>+VLOOKUP(A2438,'Reuters data'!$E$3:$G$1048576,3,TRUE)</f>
        <v>50.72110091743118</v>
      </c>
      <c r="F2438" s="2">
        <f>+VLOOKUP(A2438,'Reuters data'!$Q$4:$R$1048576,2,TRUE)</f>
        <v>86.7</v>
      </c>
      <c r="G2438">
        <f>+VLOOKUP(A2438,'Reuters data'!$U$4:$V$1048576,2,TRUE)</f>
        <v>5.82</v>
      </c>
      <c r="H2438">
        <f>+VLOOKUP(A2438,'Reuters data'!$Y$4:$Z$1048576,2,TRUE)</f>
        <v>16.48</v>
      </c>
    </row>
    <row r="2439" spans="1:8" x14ac:dyDescent="0.3">
      <c r="A2439" s="1">
        <f>+'Reuters data'!B2440</f>
        <v>42981</v>
      </c>
      <c r="B2439" s="3">
        <f t="shared" si="38"/>
        <v>9</v>
      </c>
      <c r="C2439">
        <f>+'Reuters data'!C2440</f>
        <v>78.75</v>
      </c>
      <c r="D2439">
        <f>+VLOOKUP(A2439,'Reuters data'!$E$3:$F$1048576,2,TRUE)/VLOOKUP(Train_Data!A2439,'Reuters data'!$M$3:$N$1048576,2)</f>
        <v>44.488487813106183</v>
      </c>
      <c r="E2439">
        <f>+VLOOKUP(A2439,'Reuters data'!$E$3:$G$1048576,3,TRUE)</f>
        <v>50.72110091743118</v>
      </c>
      <c r="F2439" s="2">
        <f>+VLOOKUP(A2439,'Reuters data'!$Q$4:$R$1048576,2,TRUE)</f>
        <v>86.7</v>
      </c>
      <c r="G2439">
        <f>+VLOOKUP(A2439,'Reuters data'!$U$4:$V$1048576,2,TRUE)</f>
        <v>5.82</v>
      </c>
      <c r="H2439">
        <f>+VLOOKUP(A2439,'Reuters data'!$Y$4:$Z$1048576,2,TRUE)</f>
        <v>16.48</v>
      </c>
    </row>
    <row r="2440" spans="1:8" x14ac:dyDescent="0.3">
      <c r="A2440" s="1">
        <f>+'Reuters data'!B2441</f>
        <v>42982</v>
      </c>
      <c r="B2440" s="3">
        <f t="shared" si="38"/>
        <v>9</v>
      </c>
      <c r="C2440">
        <f>+'Reuters data'!C2441</f>
        <v>79.040000000000006</v>
      </c>
      <c r="D2440">
        <f>+VLOOKUP(A2440,'Reuters data'!$E$3:$F$1048576,2,TRUE)/VLOOKUP(Train_Data!A2440,'Reuters data'!$M$3:$N$1048576,2)</f>
        <v>44.001681378730559</v>
      </c>
      <c r="E2440">
        <f>+VLOOKUP(A2440,'Reuters data'!$E$3:$G$1048576,3,TRUE)</f>
        <v>50.713944954128429</v>
      </c>
      <c r="F2440" s="2">
        <f>+VLOOKUP(A2440,'Reuters data'!$Q$4:$R$1048576,2,TRUE)</f>
        <v>86.75</v>
      </c>
      <c r="G2440">
        <f>+VLOOKUP(A2440,'Reuters data'!$U$4:$V$1048576,2,TRUE)</f>
        <v>5.91</v>
      </c>
      <c r="H2440">
        <f>+VLOOKUP(A2440,'Reuters data'!$Y$4:$Z$1048576,2,TRUE)</f>
        <v>16.52</v>
      </c>
    </row>
    <row r="2441" spans="1:8" x14ac:dyDescent="0.3">
      <c r="A2441" s="1">
        <f>+'Reuters data'!B2442</f>
        <v>42983</v>
      </c>
      <c r="B2441" s="3">
        <f t="shared" si="38"/>
        <v>9</v>
      </c>
      <c r="C2441">
        <f>+'Reuters data'!C2442</f>
        <v>79.42</v>
      </c>
      <c r="D2441">
        <f>+VLOOKUP(A2441,'Reuters data'!$E$3:$F$1048576,2,TRUE)/VLOOKUP(Train_Data!A2441,'Reuters data'!$M$3:$N$1048576,2)</f>
        <v>44.811954331766287</v>
      </c>
      <c r="E2441">
        <f>+VLOOKUP(A2441,'Reuters data'!$E$3:$G$1048576,3,TRUE)</f>
        <v>50.706697247706401</v>
      </c>
      <c r="F2441" s="2">
        <f>+VLOOKUP(A2441,'Reuters data'!$Q$4:$R$1048576,2,TRUE)</f>
        <v>87.63</v>
      </c>
      <c r="G2441">
        <f>+VLOOKUP(A2441,'Reuters data'!$U$4:$V$1048576,2,TRUE)</f>
        <v>6.49</v>
      </c>
      <c r="H2441">
        <f>+VLOOKUP(A2441,'Reuters data'!$Y$4:$Z$1048576,2,TRUE)</f>
        <v>16.95</v>
      </c>
    </row>
    <row r="2442" spans="1:8" x14ac:dyDescent="0.3">
      <c r="A2442" s="1">
        <f>+'Reuters data'!B2443</f>
        <v>42984</v>
      </c>
      <c r="B2442" s="3">
        <f t="shared" si="38"/>
        <v>9</v>
      </c>
      <c r="C2442">
        <f>+'Reuters data'!C2443</f>
        <v>79.75</v>
      </c>
      <c r="D2442">
        <f>+VLOOKUP(A2442,'Reuters data'!$E$3:$F$1048576,2,TRUE)/VLOOKUP(Train_Data!A2442,'Reuters data'!$M$3:$N$1048576,2)</f>
        <v>45.488879563575324</v>
      </c>
      <c r="E2442">
        <f>+VLOOKUP(A2442,'Reuters data'!$E$3:$G$1048576,3,TRUE)</f>
        <v>50.705229357798146</v>
      </c>
      <c r="F2442" s="2">
        <f>+VLOOKUP(A2442,'Reuters data'!$Q$4:$R$1048576,2,TRUE)</f>
        <v>88.53</v>
      </c>
      <c r="G2442">
        <f>+VLOOKUP(A2442,'Reuters data'!$U$4:$V$1048576,2,TRUE)</f>
        <v>6.69</v>
      </c>
      <c r="H2442">
        <f>+VLOOKUP(A2442,'Reuters data'!$Y$4:$Z$1048576,2,TRUE)</f>
        <v>17</v>
      </c>
    </row>
    <row r="2443" spans="1:8" x14ac:dyDescent="0.3">
      <c r="A2443" s="1">
        <f>+'Reuters data'!B2444</f>
        <v>42985</v>
      </c>
      <c r="B2443" s="3">
        <f t="shared" si="38"/>
        <v>9</v>
      </c>
      <c r="C2443">
        <f>+'Reuters data'!C2444</f>
        <v>80.08</v>
      </c>
      <c r="D2443">
        <f>+VLOOKUP(A2443,'Reuters data'!$E$3:$F$1048576,2,TRUE)/VLOOKUP(Train_Data!A2443,'Reuters data'!$M$3:$N$1048576,2)</f>
        <v>45.329007570085686</v>
      </c>
      <c r="E2443">
        <f>+VLOOKUP(A2443,'Reuters data'!$E$3:$G$1048576,3,TRUE)</f>
        <v>50.701559633027507</v>
      </c>
      <c r="F2443" s="2">
        <f>+VLOOKUP(A2443,'Reuters data'!$Q$4:$R$1048576,2,TRUE)</f>
        <v>88.5</v>
      </c>
      <c r="G2443">
        <f>+VLOOKUP(A2443,'Reuters data'!$U$4:$V$1048576,2,TRUE)</f>
        <v>6.89</v>
      </c>
      <c r="H2443">
        <f>+VLOOKUP(A2443,'Reuters data'!$Y$4:$Z$1048576,2,TRUE)</f>
        <v>16.7</v>
      </c>
    </row>
    <row r="2444" spans="1:8" x14ac:dyDescent="0.3">
      <c r="A2444" s="1">
        <f>+'Reuters data'!B2445</f>
        <v>42986</v>
      </c>
      <c r="B2444" s="3">
        <f t="shared" si="38"/>
        <v>9</v>
      </c>
      <c r="C2444">
        <f>+'Reuters data'!C2445</f>
        <v>81.27</v>
      </c>
      <c r="D2444">
        <f>+VLOOKUP(A2444,'Reuters data'!$E$3:$F$1048576,2,TRUE)/VLOOKUP(Train_Data!A2444,'Reuters data'!$M$3:$N$1048576,2)</f>
        <v>44.693758829884487</v>
      </c>
      <c r="E2444">
        <f>+VLOOKUP(A2444,'Reuters data'!$E$3:$G$1048576,3,TRUE)</f>
        <v>50.688165137614661</v>
      </c>
      <c r="F2444" s="2">
        <f>+VLOOKUP(A2444,'Reuters data'!$Q$4:$R$1048576,2,TRUE)</f>
        <v>88.85</v>
      </c>
      <c r="G2444">
        <f>+VLOOKUP(A2444,'Reuters data'!$U$4:$V$1048576,2,TRUE)</f>
        <v>7.06</v>
      </c>
      <c r="H2444">
        <f>+VLOOKUP(A2444,'Reuters data'!$Y$4:$Z$1048576,2,TRUE)</f>
        <v>17.05</v>
      </c>
    </row>
    <row r="2445" spans="1:8" x14ac:dyDescent="0.3">
      <c r="A2445" s="1">
        <f>+'Reuters data'!B2446</f>
        <v>42987</v>
      </c>
      <c r="B2445" s="3">
        <f t="shared" si="38"/>
        <v>9</v>
      </c>
      <c r="C2445">
        <f>+'Reuters data'!C2446</f>
        <v>81.66</v>
      </c>
      <c r="D2445">
        <f>+VLOOKUP(A2445,'Reuters data'!$E$3:$F$1048576,2,TRUE)/VLOOKUP(Train_Data!A2445,'Reuters data'!$M$3:$N$1048576,2)</f>
        <v>44.693758829884487</v>
      </c>
      <c r="E2445">
        <f>+VLOOKUP(A2445,'Reuters data'!$E$3:$G$1048576,3,TRUE)</f>
        <v>50.688165137614661</v>
      </c>
      <c r="F2445" s="2">
        <f>+VLOOKUP(A2445,'Reuters data'!$Q$4:$R$1048576,2,TRUE)</f>
        <v>88.85</v>
      </c>
      <c r="G2445">
        <f>+VLOOKUP(A2445,'Reuters data'!$U$4:$V$1048576,2,TRUE)</f>
        <v>7.06</v>
      </c>
      <c r="H2445">
        <f>+VLOOKUP(A2445,'Reuters data'!$Y$4:$Z$1048576,2,TRUE)</f>
        <v>17.05</v>
      </c>
    </row>
    <row r="2446" spans="1:8" x14ac:dyDescent="0.3">
      <c r="A2446" s="1">
        <f>+'Reuters data'!B2447</f>
        <v>42988</v>
      </c>
      <c r="B2446" s="3">
        <f t="shared" si="38"/>
        <v>9</v>
      </c>
      <c r="C2446">
        <f>+'Reuters data'!C2447</f>
        <v>82.08</v>
      </c>
      <c r="D2446">
        <f>+VLOOKUP(A2446,'Reuters data'!$E$3:$F$1048576,2,TRUE)/VLOOKUP(Train_Data!A2446,'Reuters data'!$M$3:$N$1048576,2)</f>
        <v>44.693758829884487</v>
      </c>
      <c r="E2446">
        <f>+VLOOKUP(A2446,'Reuters data'!$E$3:$G$1048576,3,TRUE)</f>
        <v>50.688165137614661</v>
      </c>
      <c r="F2446" s="2">
        <f>+VLOOKUP(A2446,'Reuters data'!$Q$4:$R$1048576,2,TRUE)</f>
        <v>88.85</v>
      </c>
      <c r="G2446">
        <f>+VLOOKUP(A2446,'Reuters data'!$U$4:$V$1048576,2,TRUE)</f>
        <v>7.06</v>
      </c>
      <c r="H2446">
        <f>+VLOOKUP(A2446,'Reuters data'!$Y$4:$Z$1048576,2,TRUE)</f>
        <v>17.05</v>
      </c>
    </row>
    <row r="2447" spans="1:8" x14ac:dyDescent="0.3">
      <c r="A2447" s="1">
        <f>+'Reuters data'!B2448</f>
        <v>42989</v>
      </c>
      <c r="B2447" s="3">
        <f t="shared" si="38"/>
        <v>9</v>
      </c>
      <c r="C2447">
        <f>+'Reuters data'!C2448</f>
        <v>82.29</v>
      </c>
      <c r="D2447">
        <f>+VLOOKUP(A2447,'Reuters data'!$E$3:$F$1048576,2,TRUE)/VLOOKUP(Train_Data!A2447,'Reuters data'!$M$3:$N$1048576,2)</f>
        <v>45.050623378796757</v>
      </c>
      <c r="E2447">
        <f>+VLOOKUP(A2447,'Reuters data'!$E$3:$G$1048576,3,TRUE)</f>
        <v>50.668532110091732</v>
      </c>
      <c r="F2447" s="2">
        <f>+VLOOKUP(A2447,'Reuters data'!$Q$4:$R$1048576,2,TRUE)</f>
        <v>90.3</v>
      </c>
      <c r="G2447">
        <f>+VLOOKUP(A2447,'Reuters data'!$U$4:$V$1048576,2,TRUE)</f>
        <v>6.87</v>
      </c>
      <c r="H2447">
        <f>+VLOOKUP(A2447,'Reuters data'!$Y$4:$Z$1048576,2,TRUE)</f>
        <v>17.23</v>
      </c>
    </row>
    <row r="2448" spans="1:8" x14ac:dyDescent="0.3">
      <c r="A2448" s="1">
        <f>+'Reuters data'!B2449</f>
        <v>42990</v>
      </c>
      <c r="B2448" s="3">
        <f t="shared" si="38"/>
        <v>9</v>
      </c>
      <c r="C2448">
        <f>+'Reuters data'!C2449</f>
        <v>82.54</v>
      </c>
      <c r="D2448">
        <f>+VLOOKUP(A2448,'Reuters data'!$E$3:$F$1048576,2,TRUE)/VLOOKUP(Train_Data!A2448,'Reuters data'!$M$3:$N$1048576,2)</f>
        <v>45.35729210196407</v>
      </c>
      <c r="E2448">
        <f>+VLOOKUP(A2448,'Reuters data'!$E$3:$G$1048576,3,TRUE)</f>
        <v>50.650550458715593</v>
      </c>
      <c r="F2448" s="2">
        <f>+VLOOKUP(A2448,'Reuters data'!$Q$4:$R$1048576,2,TRUE)</f>
        <v>90.08</v>
      </c>
      <c r="G2448">
        <f>+VLOOKUP(A2448,'Reuters data'!$U$4:$V$1048576,2,TRUE)</f>
        <v>6.86</v>
      </c>
      <c r="H2448">
        <f>+VLOOKUP(A2448,'Reuters data'!$Y$4:$Z$1048576,2,TRUE)</f>
        <v>17.25</v>
      </c>
    </row>
    <row r="2449" spans="1:8" x14ac:dyDescent="0.3">
      <c r="A2449" s="1">
        <f>+'Reuters data'!B2450</f>
        <v>42991</v>
      </c>
      <c r="B2449" s="3">
        <f t="shared" si="38"/>
        <v>9</v>
      </c>
      <c r="C2449">
        <f>+'Reuters data'!C2450</f>
        <v>82.72</v>
      </c>
      <c r="D2449">
        <f>+VLOOKUP(A2449,'Reuters data'!$E$3:$F$1048576,2,TRUE)/VLOOKUP(Train_Data!A2449,'Reuters data'!$M$3:$N$1048576,2)</f>
        <v>46.411442995372319</v>
      </c>
      <c r="E2449">
        <f>+VLOOKUP(A2449,'Reuters data'!$E$3:$G$1048576,3,TRUE)</f>
        <v>50.64412844036697</v>
      </c>
      <c r="F2449" s="2">
        <f>+VLOOKUP(A2449,'Reuters data'!$Q$4:$R$1048576,2,TRUE)</f>
        <v>90.95</v>
      </c>
      <c r="G2449">
        <f>+VLOOKUP(A2449,'Reuters data'!$U$4:$V$1048576,2,TRUE)</f>
        <v>7.09</v>
      </c>
      <c r="H2449">
        <f>+VLOOKUP(A2449,'Reuters data'!$Y$4:$Z$1048576,2,TRUE)</f>
        <v>17.68</v>
      </c>
    </row>
    <row r="2450" spans="1:8" x14ac:dyDescent="0.3">
      <c r="A2450" s="1">
        <f>+'Reuters data'!B2451</f>
        <v>42992</v>
      </c>
      <c r="B2450" s="3">
        <f t="shared" si="38"/>
        <v>9</v>
      </c>
      <c r="C2450">
        <f>+'Reuters data'!C2451</f>
        <v>82.72</v>
      </c>
      <c r="D2450">
        <f>+VLOOKUP(A2450,'Reuters data'!$E$3:$F$1048576,2,TRUE)/VLOOKUP(Train_Data!A2450,'Reuters data'!$M$3:$N$1048576,2)</f>
        <v>46.543044134921963</v>
      </c>
      <c r="E2450">
        <f>+VLOOKUP(A2450,'Reuters data'!$E$3:$G$1048576,3,TRUE)</f>
        <v>50.64027522935779</v>
      </c>
      <c r="F2450" s="2">
        <f>+VLOOKUP(A2450,'Reuters data'!$Q$4:$R$1048576,2,TRUE)</f>
        <v>93.38</v>
      </c>
      <c r="G2450">
        <f>+VLOOKUP(A2450,'Reuters data'!$U$4:$V$1048576,2,TRUE)</f>
        <v>7.09</v>
      </c>
      <c r="H2450">
        <f>+VLOOKUP(A2450,'Reuters data'!$Y$4:$Z$1048576,2,TRUE)</f>
        <v>17.98</v>
      </c>
    </row>
    <row r="2451" spans="1:8" x14ac:dyDescent="0.3">
      <c r="A2451" s="1">
        <f>+'Reuters data'!B2452</f>
        <v>42993</v>
      </c>
      <c r="B2451" s="3">
        <f t="shared" si="38"/>
        <v>9</v>
      </c>
      <c r="C2451">
        <f>+'Reuters data'!C2452</f>
        <v>82.82</v>
      </c>
      <c r="D2451">
        <f>+VLOOKUP(A2451,'Reuters data'!$E$3:$F$1048576,2,TRUE)/VLOOKUP(Train_Data!A2451,'Reuters data'!$M$3:$N$1048576,2)</f>
        <v>46.579013482957876</v>
      </c>
      <c r="E2451">
        <f>+VLOOKUP(A2451,'Reuters data'!$E$3:$G$1048576,3,TRUE)</f>
        <v>50.642660550458707</v>
      </c>
      <c r="F2451" s="2">
        <f>+VLOOKUP(A2451,'Reuters data'!$Q$4:$R$1048576,2,TRUE)</f>
        <v>93.4</v>
      </c>
      <c r="G2451">
        <f>+VLOOKUP(A2451,'Reuters data'!$U$4:$V$1048576,2,TRUE)</f>
        <v>6.94</v>
      </c>
      <c r="H2451">
        <f>+VLOOKUP(A2451,'Reuters data'!$Y$4:$Z$1048576,2,TRUE)</f>
        <v>17.8</v>
      </c>
    </row>
    <row r="2452" spans="1:8" x14ac:dyDescent="0.3">
      <c r="A2452" s="1">
        <f>+'Reuters data'!B2453</f>
        <v>42994</v>
      </c>
      <c r="B2452" s="3">
        <f t="shared" si="38"/>
        <v>9</v>
      </c>
      <c r="C2452">
        <f>+'Reuters data'!C2453</f>
        <v>83.04</v>
      </c>
      <c r="D2452">
        <f>+VLOOKUP(A2452,'Reuters data'!$E$3:$F$1048576,2,TRUE)/VLOOKUP(Train_Data!A2452,'Reuters data'!$M$3:$N$1048576,2)</f>
        <v>46.579013482957876</v>
      </c>
      <c r="E2452">
        <f>+VLOOKUP(A2452,'Reuters data'!$E$3:$G$1048576,3,TRUE)</f>
        <v>50.642660550458707</v>
      </c>
      <c r="F2452" s="2">
        <f>+VLOOKUP(A2452,'Reuters data'!$Q$4:$R$1048576,2,TRUE)</f>
        <v>93.4</v>
      </c>
      <c r="G2452">
        <f>+VLOOKUP(A2452,'Reuters data'!$U$4:$V$1048576,2,TRUE)</f>
        <v>6.94</v>
      </c>
      <c r="H2452">
        <f>+VLOOKUP(A2452,'Reuters data'!$Y$4:$Z$1048576,2,TRUE)</f>
        <v>17.8</v>
      </c>
    </row>
    <row r="2453" spans="1:8" x14ac:dyDescent="0.3">
      <c r="A2453" s="1">
        <f>+'Reuters data'!B2454</f>
        <v>42995</v>
      </c>
      <c r="B2453" s="3">
        <f t="shared" si="38"/>
        <v>9</v>
      </c>
      <c r="C2453">
        <f>+'Reuters data'!C2454</f>
        <v>83.25</v>
      </c>
      <c r="D2453">
        <f>+VLOOKUP(A2453,'Reuters data'!$E$3:$F$1048576,2,TRUE)/VLOOKUP(Train_Data!A2453,'Reuters data'!$M$3:$N$1048576,2)</f>
        <v>46.579013482957876</v>
      </c>
      <c r="E2453">
        <f>+VLOOKUP(A2453,'Reuters data'!$E$3:$G$1048576,3,TRUE)</f>
        <v>50.642660550458707</v>
      </c>
      <c r="F2453" s="2">
        <f>+VLOOKUP(A2453,'Reuters data'!$Q$4:$R$1048576,2,TRUE)</f>
        <v>93.4</v>
      </c>
      <c r="G2453">
        <f>+VLOOKUP(A2453,'Reuters data'!$U$4:$V$1048576,2,TRUE)</f>
        <v>6.94</v>
      </c>
      <c r="H2453">
        <f>+VLOOKUP(A2453,'Reuters data'!$Y$4:$Z$1048576,2,TRUE)</f>
        <v>17.8</v>
      </c>
    </row>
    <row r="2454" spans="1:8" x14ac:dyDescent="0.3">
      <c r="A2454" s="1">
        <f>+'Reuters data'!B2455</f>
        <v>42996</v>
      </c>
      <c r="B2454" s="3">
        <f t="shared" si="38"/>
        <v>9</v>
      </c>
      <c r="C2454">
        <f>+'Reuters data'!C2455</f>
        <v>83.3</v>
      </c>
      <c r="D2454">
        <f>+VLOOKUP(A2454,'Reuters data'!$E$3:$F$1048576,2,TRUE)/VLOOKUP(Train_Data!A2454,'Reuters data'!$M$3:$N$1048576,2)</f>
        <v>46.419009370816596</v>
      </c>
      <c r="E2454">
        <f>+VLOOKUP(A2454,'Reuters data'!$E$3:$G$1048576,3,TRUE)</f>
        <v>50.648073394495405</v>
      </c>
      <c r="F2454" s="2">
        <f>+VLOOKUP(A2454,'Reuters data'!$Q$4:$R$1048576,2,TRUE)</f>
        <v>92.7</v>
      </c>
      <c r="G2454">
        <f>+VLOOKUP(A2454,'Reuters data'!$U$4:$V$1048576,2,TRUE)</f>
        <v>6.72</v>
      </c>
      <c r="H2454">
        <f>+VLOOKUP(A2454,'Reuters data'!$Y$4:$Z$1048576,2,TRUE)</f>
        <v>18</v>
      </c>
    </row>
    <row r="2455" spans="1:8" x14ac:dyDescent="0.3">
      <c r="A2455" s="1">
        <f>+'Reuters data'!B2456</f>
        <v>42997</v>
      </c>
      <c r="B2455" s="3">
        <f t="shared" si="38"/>
        <v>9</v>
      </c>
      <c r="C2455">
        <f>+'Reuters data'!C2456</f>
        <v>83.35</v>
      </c>
      <c r="D2455">
        <f>+VLOOKUP(A2455,'Reuters data'!$E$3:$F$1048576,2,TRUE)/VLOOKUP(Train_Data!A2455,'Reuters data'!$M$3:$N$1048576,2)</f>
        <v>45.980653769179455</v>
      </c>
      <c r="E2455">
        <f>+VLOOKUP(A2455,'Reuters data'!$E$3:$G$1048576,3,TRUE)</f>
        <v>50.668348623853205</v>
      </c>
      <c r="F2455" s="2">
        <f>+VLOOKUP(A2455,'Reuters data'!$Q$4:$R$1048576,2,TRUE)</f>
        <v>92.9</v>
      </c>
      <c r="G2455">
        <f>+VLOOKUP(A2455,'Reuters data'!$U$4:$V$1048576,2,TRUE)</f>
        <v>7.02</v>
      </c>
      <c r="H2455">
        <f>+VLOOKUP(A2455,'Reuters data'!$Y$4:$Z$1048576,2,TRUE)</f>
        <v>17.579999999999998</v>
      </c>
    </row>
    <row r="2456" spans="1:8" x14ac:dyDescent="0.3">
      <c r="A2456" s="1">
        <f>+'Reuters data'!B2457</f>
        <v>42998</v>
      </c>
      <c r="B2456" s="3">
        <f t="shared" si="38"/>
        <v>9</v>
      </c>
      <c r="C2456">
        <f>+'Reuters data'!C2457</f>
        <v>83.43</v>
      </c>
      <c r="D2456">
        <f>+VLOOKUP(A2456,'Reuters data'!$E$3:$F$1048576,2,TRUE)/VLOOKUP(Train_Data!A2456,'Reuters data'!$M$3:$N$1048576,2)</f>
        <v>47.338323101505338</v>
      </c>
      <c r="E2456">
        <f>+VLOOKUP(A2456,'Reuters data'!$E$3:$G$1048576,3,TRUE)</f>
        <v>50.698623853211004</v>
      </c>
      <c r="F2456" s="2">
        <f>+VLOOKUP(A2456,'Reuters data'!$Q$4:$R$1048576,2,TRUE)</f>
        <v>94</v>
      </c>
      <c r="G2456">
        <f>+VLOOKUP(A2456,'Reuters data'!$U$4:$V$1048576,2,TRUE)</f>
        <v>6.9</v>
      </c>
      <c r="H2456">
        <f>+VLOOKUP(A2456,'Reuters data'!$Y$4:$Z$1048576,2,TRUE)</f>
        <v>17.5</v>
      </c>
    </row>
    <row r="2457" spans="1:8" x14ac:dyDescent="0.3">
      <c r="A2457" s="1">
        <f>+'Reuters data'!B2458</f>
        <v>42999</v>
      </c>
      <c r="B2457" s="3">
        <f t="shared" si="38"/>
        <v>9</v>
      </c>
      <c r="C2457">
        <f>+'Reuters data'!C2458</f>
        <v>82.52</v>
      </c>
      <c r="D2457">
        <f>+VLOOKUP(A2457,'Reuters data'!$E$3:$F$1048576,2,TRUE)/VLOOKUP(Train_Data!A2457,'Reuters data'!$M$3:$N$1048576,2)</f>
        <v>47.265265097579366</v>
      </c>
      <c r="E2457">
        <f>+VLOOKUP(A2457,'Reuters data'!$E$3:$G$1048576,3,TRUE)</f>
        <v>50.739633027522935</v>
      </c>
      <c r="F2457" s="2">
        <f>+VLOOKUP(A2457,'Reuters data'!$Q$4:$R$1048576,2,TRUE)</f>
        <v>92.25</v>
      </c>
      <c r="G2457">
        <f>+VLOOKUP(A2457,'Reuters data'!$U$4:$V$1048576,2,TRUE)</f>
        <v>6.55</v>
      </c>
      <c r="H2457">
        <f>+VLOOKUP(A2457,'Reuters data'!$Y$4:$Z$1048576,2,TRUE)</f>
        <v>17.23</v>
      </c>
    </row>
    <row r="2458" spans="1:8" x14ac:dyDescent="0.3">
      <c r="A2458" s="1">
        <f>+'Reuters data'!B2459</f>
        <v>43000</v>
      </c>
      <c r="B2458" s="3">
        <f t="shared" si="38"/>
        <v>9</v>
      </c>
      <c r="C2458">
        <f>+'Reuters data'!C2459</f>
        <v>82.71</v>
      </c>
      <c r="D2458">
        <f>+VLOOKUP(A2458,'Reuters data'!$E$3:$F$1048576,2,TRUE)/VLOOKUP(Train_Data!A2458,'Reuters data'!$M$3:$N$1048576,2)</f>
        <v>47.573627844712178</v>
      </c>
      <c r="E2458">
        <f>+VLOOKUP(A2458,'Reuters data'!$E$3:$G$1048576,3,TRUE)</f>
        <v>50.787889908256879</v>
      </c>
      <c r="F2458" s="2">
        <f>+VLOOKUP(A2458,'Reuters data'!$Q$4:$R$1048576,2,TRUE)</f>
        <v>91.95</v>
      </c>
      <c r="G2458">
        <f>+VLOOKUP(A2458,'Reuters data'!$U$4:$V$1048576,2,TRUE)</f>
        <v>6.64</v>
      </c>
      <c r="H2458">
        <f>+VLOOKUP(A2458,'Reuters data'!$Y$4:$Z$1048576,2,TRUE)</f>
        <v>17.23</v>
      </c>
    </row>
    <row r="2459" spans="1:8" x14ac:dyDescent="0.3">
      <c r="A2459" s="1">
        <f>+'Reuters data'!B2460</f>
        <v>43001</v>
      </c>
      <c r="B2459" s="3">
        <f t="shared" si="38"/>
        <v>9</v>
      </c>
      <c r="C2459">
        <f>+'Reuters data'!C2460</f>
        <v>83.03</v>
      </c>
      <c r="D2459">
        <f>+VLOOKUP(A2459,'Reuters data'!$E$3:$F$1048576,2,TRUE)/VLOOKUP(Train_Data!A2459,'Reuters data'!$M$3:$N$1048576,2)</f>
        <v>47.573627844712178</v>
      </c>
      <c r="E2459">
        <f>+VLOOKUP(A2459,'Reuters data'!$E$3:$G$1048576,3,TRUE)</f>
        <v>50.787889908256879</v>
      </c>
      <c r="F2459" s="2">
        <f>+VLOOKUP(A2459,'Reuters data'!$Q$4:$R$1048576,2,TRUE)</f>
        <v>91.95</v>
      </c>
      <c r="G2459">
        <f>+VLOOKUP(A2459,'Reuters data'!$U$4:$V$1048576,2,TRUE)</f>
        <v>6.64</v>
      </c>
      <c r="H2459">
        <f>+VLOOKUP(A2459,'Reuters data'!$Y$4:$Z$1048576,2,TRUE)</f>
        <v>17.23</v>
      </c>
    </row>
    <row r="2460" spans="1:8" x14ac:dyDescent="0.3">
      <c r="A2460" s="1">
        <f>+'Reuters data'!B2461</f>
        <v>43002</v>
      </c>
      <c r="B2460" s="3">
        <f t="shared" si="38"/>
        <v>9</v>
      </c>
      <c r="C2460">
        <f>+'Reuters data'!C2461</f>
        <v>83.37</v>
      </c>
      <c r="D2460">
        <f>+VLOOKUP(A2460,'Reuters data'!$E$3:$F$1048576,2,TRUE)/VLOOKUP(Train_Data!A2460,'Reuters data'!$M$3:$N$1048576,2)</f>
        <v>47.573627844712178</v>
      </c>
      <c r="E2460">
        <f>+VLOOKUP(A2460,'Reuters data'!$E$3:$G$1048576,3,TRUE)</f>
        <v>50.787889908256879</v>
      </c>
      <c r="F2460" s="2">
        <f>+VLOOKUP(A2460,'Reuters data'!$Q$4:$R$1048576,2,TRUE)</f>
        <v>91.95</v>
      </c>
      <c r="G2460">
        <f>+VLOOKUP(A2460,'Reuters data'!$U$4:$V$1048576,2,TRUE)</f>
        <v>6.64</v>
      </c>
      <c r="H2460">
        <f>+VLOOKUP(A2460,'Reuters data'!$Y$4:$Z$1048576,2,TRUE)</f>
        <v>17.23</v>
      </c>
    </row>
    <row r="2461" spans="1:8" x14ac:dyDescent="0.3">
      <c r="A2461" s="1">
        <f>+'Reuters data'!B2462</f>
        <v>43003</v>
      </c>
      <c r="B2461" s="3">
        <f t="shared" si="38"/>
        <v>9</v>
      </c>
      <c r="C2461">
        <f>+'Reuters data'!C2462</f>
        <v>83.51</v>
      </c>
      <c r="D2461">
        <f>+VLOOKUP(A2461,'Reuters data'!$E$3:$F$1048576,2,TRUE)/VLOOKUP(Train_Data!A2461,'Reuters data'!$M$3:$N$1048576,2)</f>
        <v>49.822724970454161</v>
      </c>
      <c r="E2461">
        <f>+VLOOKUP(A2461,'Reuters data'!$E$3:$G$1048576,3,TRUE)</f>
        <v>50.851376146788994</v>
      </c>
      <c r="F2461" s="2">
        <f>+VLOOKUP(A2461,'Reuters data'!$Q$4:$R$1048576,2,TRUE)</f>
        <v>92.5</v>
      </c>
      <c r="G2461">
        <f>+VLOOKUP(A2461,'Reuters data'!$U$4:$V$1048576,2,TRUE)</f>
        <v>7.27</v>
      </c>
      <c r="H2461">
        <f>+VLOOKUP(A2461,'Reuters data'!$Y$4:$Z$1048576,2,TRUE)</f>
        <v>17.88</v>
      </c>
    </row>
    <row r="2462" spans="1:8" x14ac:dyDescent="0.3">
      <c r="A2462" s="1">
        <f>+'Reuters data'!B2463</f>
        <v>43004</v>
      </c>
      <c r="B2462" s="3">
        <f t="shared" si="38"/>
        <v>9</v>
      </c>
      <c r="C2462">
        <f>+'Reuters data'!C2463</f>
        <v>83.71</v>
      </c>
      <c r="D2462">
        <f>+VLOOKUP(A2462,'Reuters data'!$E$3:$F$1048576,2,TRUE)/VLOOKUP(Train_Data!A2462,'Reuters data'!$M$3:$N$1048576,2)</f>
        <v>49.56322618946654</v>
      </c>
      <c r="E2462">
        <f>+VLOOKUP(A2462,'Reuters data'!$E$3:$G$1048576,3,TRUE)</f>
        <v>50.912110091743109</v>
      </c>
      <c r="F2462" s="2">
        <f>+VLOOKUP(A2462,'Reuters data'!$Q$4:$R$1048576,2,TRUE)</f>
        <v>91.88</v>
      </c>
      <c r="G2462">
        <f>+VLOOKUP(A2462,'Reuters data'!$U$4:$V$1048576,2,TRUE)</f>
        <v>6.97</v>
      </c>
      <c r="H2462">
        <f>+VLOOKUP(A2462,'Reuters data'!$Y$4:$Z$1048576,2,TRUE)</f>
        <v>17.7</v>
      </c>
    </row>
    <row r="2463" spans="1:8" x14ac:dyDescent="0.3">
      <c r="A2463" s="1">
        <f>+'Reuters data'!B2464</f>
        <v>43005</v>
      </c>
      <c r="B2463" s="3">
        <f t="shared" si="38"/>
        <v>9</v>
      </c>
      <c r="C2463">
        <f>+'Reuters data'!C2464</f>
        <v>83.86</v>
      </c>
      <c r="D2463">
        <f>+VLOOKUP(A2463,'Reuters data'!$E$3:$F$1048576,2,TRUE)/VLOOKUP(Train_Data!A2463,'Reuters data'!$M$3:$N$1048576,2)</f>
        <v>49.305969513752878</v>
      </c>
      <c r="E2463">
        <f>+VLOOKUP(A2463,'Reuters data'!$E$3:$G$1048576,3,TRUE)</f>
        <v>50.971376146788984</v>
      </c>
      <c r="F2463" s="2">
        <f>+VLOOKUP(A2463,'Reuters data'!$Q$4:$R$1048576,2,TRUE)</f>
        <v>90.98</v>
      </c>
      <c r="G2463">
        <f>+VLOOKUP(A2463,'Reuters data'!$U$4:$V$1048576,2,TRUE)</f>
        <v>6.92</v>
      </c>
      <c r="H2463">
        <f>+VLOOKUP(A2463,'Reuters data'!$Y$4:$Z$1048576,2,TRUE)</f>
        <v>17.5</v>
      </c>
    </row>
    <row r="2464" spans="1:8" x14ac:dyDescent="0.3">
      <c r="A2464" s="1">
        <f>+'Reuters data'!B2465</f>
        <v>43006</v>
      </c>
      <c r="B2464" s="3">
        <f t="shared" si="38"/>
        <v>9</v>
      </c>
      <c r="C2464">
        <f>+'Reuters data'!C2465</f>
        <v>84.07</v>
      </c>
      <c r="D2464">
        <f>+VLOOKUP(A2464,'Reuters data'!$E$3:$F$1048576,2,TRUE)/VLOOKUP(Train_Data!A2464,'Reuters data'!$M$3:$N$1048576,2)</f>
        <v>48.71860149355058</v>
      </c>
      <c r="E2464">
        <f>+VLOOKUP(A2464,'Reuters data'!$E$3:$G$1048576,3,TRUE)</f>
        <v>51.023486238532094</v>
      </c>
      <c r="F2464" s="2">
        <f>+VLOOKUP(A2464,'Reuters data'!$Q$4:$R$1048576,2,TRUE)</f>
        <v>90.49</v>
      </c>
      <c r="G2464">
        <f>+VLOOKUP(A2464,'Reuters data'!$U$4:$V$1048576,2,TRUE)</f>
        <v>6.96</v>
      </c>
      <c r="H2464">
        <f>+VLOOKUP(A2464,'Reuters data'!$Y$4:$Z$1048576,2,TRUE)</f>
        <v>17.7</v>
      </c>
    </row>
    <row r="2465" spans="1:8" x14ac:dyDescent="0.3">
      <c r="A2465" s="1">
        <f>+'Reuters data'!B2466</f>
        <v>43007</v>
      </c>
      <c r="B2465" s="3">
        <f t="shared" si="38"/>
        <v>9</v>
      </c>
      <c r="C2465">
        <f>+'Reuters data'!C2466</f>
        <v>84.32</v>
      </c>
      <c r="D2465">
        <f>+VLOOKUP(A2465,'Reuters data'!$E$3:$F$1048576,2,TRUE)/VLOOKUP(Train_Data!A2465,'Reuters data'!$M$3:$N$1048576,2)</f>
        <v>48.713173044361668</v>
      </c>
      <c r="E2465">
        <f>+VLOOKUP(A2465,'Reuters data'!$E$3:$G$1048576,3,TRUE)</f>
        <v>51.078715596330277</v>
      </c>
      <c r="F2465" s="2">
        <f>+VLOOKUP(A2465,'Reuters data'!$Q$4:$R$1048576,2,TRUE)</f>
        <v>89.8</v>
      </c>
      <c r="G2465">
        <f>+VLOOKUP(A2465,'Reuters data'!$U$4:$V$1048576,2,TRUE)</f>
        <v>7.06</v>
      </c>
      <c r="H2465">
        <f>+VLOOKUP(A2465,'Reuters data'!$Y$4:$Z$1048576,2,TRUE)</f>
        <v>16.399999999999999</v>
      </c>
    </row>
    <row r="2466" spans="1:8" x14ac:dyDescent="0.3">
      <c r="A2466" s="1">
        <f>+'Reuters data'!B2467</f>
        <v>43008</v>
      </c>
      <c r="B2466" s="3">
        <f t="shared" si="38"/>
        <v>9</v>
      </c>
      <c r="C2466">
        <f>+'Reuters data'!C2467</f>
        <v>84.63</v>
      </c>
      <c r="D2466">
        <f>+VLOOKUP(A2466,'Reuters data'!$E$3:$F$1048576,2,TRUE)/VLOOKUP(Train_Data!A2466,'Reuters data'!$M$3:$N$1048576,2)</f>
        <v>48.713173044361668</v>
      </c>
      <c r="E2466">
        <f>+VLOOKUP(A2466,'Reuters data'!$E$3:$G$1048576,3,TRUE)</f>
        <v>51.078715596330277</v>
      </c>
      <c r="F2466" s="2">
        <f>+VLOOKUP(A2466,'Reuters data'!$Q$4:$R$1048576,2,TRUE)</f>
        <v>89.8</v>
      </c>
      <c r="G2466">
        <f>+VLOOKUP(A2466,'Reuters data'!$U$4:$V$1048576,2,TRUE)</f>
        <v>7.06</v>
      </c>
      <c r="H2466">
        <f>+VLOOKUP(A2466,'Reuters data'!$Y$4:$Z$1048576,2,TRUE)</f>
        <v>16.399999999999999</v>
      </c>
    </row>
    <row r="2467" spans="1:8" x14ac:dyDescent="0.3">
      <c r="A2467" s="1">
        <f>+'Reuters data'!B2468</f>
        <v>43009</v>
      </c>
      <c r="B2467" s="3">
        <f t="shared" si="38"/>
        <v>10</v>
      </c>
      <c r="C2467">
        <f>+'Reuters data'!C2468</f>
        <v>84.97</v>
      </c>
      <c r="D2467">
        <f>+VLOOKUP(A2467,'Reuters data'!$E$3:$F$1048576,2,TRUE)/VLOOKUP(Train_Data!A2467,'Reuters data'!$M$3:$N$1048576,2)</f>
        <v>48.713173044361668</v>
      </c>
      <c r="E2467">
        <f>+VLOOKUP(A2467,'Reuters data'!$E$3:$G$1048576,3,TRUE)</f>
        <v>51.078715596330277</v>
      </c>
      <c r="F2467" s="2">
        <f>+VLOOKUP(A2467,'Reuters data'!$Q$4:$R$1048576,2,TRUE)</f>
        <v>89.8</v>
      </c>
      <c r="G2467">
        <f>+VLOOKUP(A2467,'Reuters data'!$U$4:$V$1048576,2,TRUE)</f>
        <v>7.06</v>
      </c>
      <c r="H2467">
        <f>+VLOOKUP(A2467,'Reuters data'!$Y$4:$Z$1048576,2,TRUE)</f>
        <v>16.399999999999999</v>
      </c>
    </row>
    <row r="2468" spans="1:8" x14ac:dyDescent="0.3">
      <c r="A2468" s="1">
        <f>+'Reuters data'!B2469</f>
        <v>43010</v>
      </c>
      <c r="B2468" s="3">
        <f t="shared" si="38"/>
        <v>10</v>
      </c>
      <c r="C2468">
        <f>+'Reuters data'!C2469</f>
        <v>85.16</v>
      </c>
      <c r="D2468">
        <f>+VLOOKUP(A2468,'Reuters data'!$E$3:$F$1048576,2,TRUE)/VLOOKUP(Train_Data!A2468,'Reuters data'!$M$3:$N$1048576,2)</f>
        <v>47.843137254901954</v>
      </c>
      <c r="E2468">
        <f>+VLOOKUP(A2468,'Reuters data'!$E$3:$G$1048576,3,TRUE)</f>
        <v>51.130642201834853</v>
      </c>
      <c r="F2468" s="2">
        <f>+VLOOKUP(A2468,'Reuters data'!$Q$4:$R$1048576,2,TRUE)</f>
        <v>89.25</v>
      </c>
      <c r="G2468">
        <f>+VLOOKUP(A2468,'Reuters data'!$U$4:$V$1048576,2,TRUE)</f>
        <v>6.93</v>
      </c>
      <c r="H2468">
        <f>+VLOOKUP(A2468,'Reuters data'!$Y$4:$Z$1048576,2,TRUE)</f>
        <v>16.53</v>
      </c>
    </row>
    <row r="2469" spans="1:8" x14ac:dyDescent="0.3">
      <c r="A2469" s="1">
        <f>+'Reuters data'!B2470</f>
        <v>43011</v>
      </c>
      <c r="B2469" s="3">
        <f t="shared" si="38"/>
        <v>10</v>
      </c>
      <c r="C2469">
        <f>+'Reuters data'!C2470</f>
        <v>85.39</v>
      </c>
      <c r="D2469">
        <f>+VLOOKUP(A2469,'Reuters data'!$E$3:$F$1048576,2,TRUE)/VLOOKUP(Train_Data!A2469,'Reuters data'!$M$3:$N$1048576,2)</f>
        <v>47.692045648100837</v>
      </c>
      <c r="E2469">
        <f>+VLOOKUP(A2469,'Reuters data'!$E$3:$G$1048576,3,TRUE)</f>
        <v>51.178440366972467</v>
      </c>
      <c r="F2469" s="2">
        <f>+VLOOKUP(A2469,'Reuters data'!$Q$4:$R$1048576,2,TRUE)</f>
        <v>90.5</v>
      </c>
      <c r="G2469">
        <f>+VLOOKUP(A2469,'Reuters data'!$U$4:$V$1048576,2,TRUE)</f>
        <v>6.99</v>
      </c>
      <c r="H2469">
        <f>+VLOOKUP(A2469,'Reuters data'!$Y$4:$Z$1048576,2,TRUE)</f>
        <v>17.399999999999999</v>
      </c>
    </row>
    <row r="2470" spans="1:8" x14ac:dyDescent="0.3">
      <c r="A2470" s="1">
        <f>+'Reuters data'!B2471</f>
        <v>43012</v>
      </c>
      <c r="B2470" s="3">
        <f t="shared" si="38"/>
        <v>10</v>
      </c>
      <c r="C2470">
        <f>+'Reuters data'!C2471</f>
        <v>85.51</v>
      </c>
      <c r="D2470">
        <f>+VLOOKUP(A2470,'Reuters data'!$E$3:$F$1048576,2,TRUE)/VLOOKUP(Train_Data!A2470,'Reuters data'!$M$3:$N$1048576,2)</f>
        <v>47.453014712135385</v>
      </c>
      <c r="E2470">
        <f>+VLOOKUP(A2470,'Reuters data'!$E$3:$G$1048576,3,TRUE)</f>
        <v>51.246513761467881</v>
      </c>
      <c r="F2470" s="2">
        <f>+VLOOKUP(A2470,'Reuters data'!$Q$4:$R$1048576,2,TRUE)</f>
        <v>91.5</v>
      </c>
      <c r="G2470">
        <f>+VLOOKUP(A2470,'Reuters data'!$U$4:$V$1048576,2,TRUE)</f>
        <v>6.89</v>
      </c>
      <c r="H2470">
        <f>+VLOOKUP(A2470,'Reuters data'!$Y$4:$Z$1048576,2,TRUE)</f>
        <v>17.48</v>
      </c>
    </row>
    <row r="2471" spans="1:8" x14ac:dyDescent="0.3">
      <c r="A2471" s="1">
        <f>+'Reuters data'!B2472</f>
        <v>43013</v>
      </c>
      <c r="B2471" s="3">
        <f t="shared" si="38"/>
        <v>10</v>
      </c>
      <c r="C2471">
        <f>+'Reuters data'!C2472</f>
        <v>85.77</v>
      </c>
      <c r="D2471">
        <f>+VLOOKUP(A2471,'Reuters data'!$E$3:$F$1048576,2,TRUE)/VLOOKUP(Train_Data!A2471,'Reuters data'!$M$3:$N$1048576,2)</f>
        <v>48.676345004269855</v>
      </c>
      <c r="E2471">
        <f>+VLOOKUP(A2471,'Reuters data'!$E$3:$G$1048576,3,TRUE)</f>
        <v>51.318990825688061</v>
      </c>
      <c r="F2471" s="2">
        <f>+VLOOKUP(A2471,'Reuters data'!$Q$4:$R$1048576,2,TRUE)</f>
        <v>90.75</v>
      </c>
      <c r="G2471">
        <f>+VLOOKUP(A2471,'Reuters data'!$U$4:$V$1048576,2,TRUE)</f>
        <v>6.88</v>
      </c>
      <c r="H2471">
        <f>+VLOOKUP(A2471,'Reuters data'!$Y$4:$Z$1048576,2,TRUE)</f>
        <v>17.899999999999999</v>
      </c>
    </row>
    <row r="2472" spans="1:8" x14ac:dyDescent="0.3">
      <c r="A2472" s="1">
        <f>+'Reuters data'!B2473</f>
        <v>43014</v>
      </c>
      <c r="B2472" s="3">
        <f t="shared" si="38"/>
        <v>10</v>
      </c>
      <c r="C2472">
        <f>+'Reuters data'!C2473</f>
        <v>85.89</v>
      </c>
      <c r="D2472">
        <f>+VLOOKUP(A2472,'Reuters data'!$E$3:$F$1048576,2,TRUE)/VLOOKUP(Train_Data!A2472,'Reuters data'!$M$3:$N$1048576,2)</f>
        <v>47.404755816926617</v>
      </c>
      <c r="E2472">
        <f>+VLOOKUP(A2472,'Reuters data'!$E$3:$G$1048576,3,TRUE)</f>
        <v>51.37660550458714</v>
      </c>
      <c r="F2472" s="2">
        <f>+VLOOKUP(A2472,'Reuters data'!$Q$4:$R$1048576,2,TRUE)</f>
        <v>89.35</v>
      </c>
      <c r="G2472">
        <f>+VLOOKUP(A2472,'Reuters data'!$U$4:$V$1048576,2,TRUE)</f>
        <v>6.99</v>
      </c>
      <c r="H2472">
        <f>+VLOOKUP(A2472,'Reuters data'!$Y$4:$Z$1048576,2,TRUE)</f>
        <v>17.73</v>
      </c>
    </row>
    <row r="2473" spans="1:8" x14ac:dyDescent="0.3">
      <c r="A2473" s="1">
        <f>+'Reuters data'!B2474</f>
        <v>43015</v>
      </c>
      <c r="B2473" s="3">
        <f t="shared" si="38"/>
        <v>10</v>
      </c>
      <c r="C2473">
        <f>+'Reuters data'!C2474</f>
        <v>86.07</v>
      </c>
      <c r="D2473">
        <f>+VLOOKUP(A2473,'Reuters data'!$E$3:$F$1048576,2,TRUE)/VLOOKUP(Train_Data!A2473,'Reuters data'!$M$3:$N$1048576,2)</f>
        <v>47.404755816926617</v>
      </c>
      <c r="E2473">
        <f>+VLOOKUP(A2473,'Reuters data'!$E$3:$G$1048576,3,TRUE)</f>
        <v>51.37660550458714</v>
      </c>
      <c r="F2473" s="2">
        <f>+VLOOKUP(A2473,'Reuters data'!$Q$4:$R$1048576,2,TRUE)</f>
        <v>89.35</v>
      </c>
      <c r="G2473">
        <f>+VLOOKUP(A2473,'Reuters data'!$U$4:$V$1048576,2,TRUE)</f>
        <v>6.99</v>
      </c>
      <c r="H2473">
        <f>+VLOOKUP(A2473,'Reuters data'!$Y$4:$Z$1048576,2,TRUE)</f>
        <v>17.73</v>
      </c>
    </row>
    <row r="2474" spans="1:8" x14ac:dyDescent="0.3">
      <c r="A2474" s="1">
        <f>+'Reuters data'!B2475</f>
        <v>43016</v>
      </c>
      <c r="B2474" s="3">
        <f t="shared" si="38"/>
        <v>10</v>
      </c>
      <c r="C2474">
        <f>+'Reuters data'!C2475</f>
        <v>86.26</v>
      </c>
      <c r="D2474">
        <f>+VLOOKUP(A2474,'Reuters data'!$E$3:$F$1048576,2,TRUE)/VLOOKUP(Train_Data!A2474,'Reuters data'!$M$3:$N$1048576,2)</f>
        <v>47.404755816926617</v>
      </c>
      <c r="E2474">
        <f>+VLOOKUP(A2474,'Reuters data'!$E$3:$G$1048576,3,TRUE)</f>
        <v>51.37660550458714</v>
      </c>
      <c r="F2474" s="2">
        <f>+VLOOKUP(A2474,'Reuters data'!$Q$4:$R$1048576,2,TRUE)</f>
        <v>89.35</v>
      </c>
      <c r="G2474">
        <f>+VLOOKUP(A2474,'Reuters data'!$U$4:$V$1048576,2,TRUE)</f>
        <v>6.99</v>
      </c>
      <c r="H2474">
        <f>+VLOOKUP(A2474,'Reuters data'!$Y$4:$Z$1048576,2,TRUE)</f>
        <v>17.73</v>
      </c>
    </row>
    <row r="2475" spans="1:8" x14ac:dyDescent="0.3">
      <c r="A2475" s="1">
        <f>+'Reuters data'!B2476</f>
        <v>43017</v>
      </c>
      <c r="B2475" s="3">
        <f t="shared" si="38"/>
        <v>10</v>
      </c>
      <c r="C2475">
        <f>+'Reuters data'!C2476</f>
        <v>86.32</v>
      </c>
      <c r="D2475">
        <f>+VLOOKUP(A2475,'Reuters data'!$E$3:$F$1048576,2,TRUE)/VLOOKUP(Train_Data!A2475,'Reuters data'!$M$3:$N$1048576,2)</f>
        <v>47.525342874180083</v>
      </c>
      <c r="E2475">
        <f>+VLOOKUP(A2475,'Reuters data'!$E$3:$G$1048576,3,TRUE)</f>
        <v>51.441376146788983</v>
      </c>
      <c r="F2475" s="2">
        <f>+VLOOKUP(A2475,'Reuters data'!$Q$4:$R$1048576,2,TRUE)</f>
        <v>89.25</v>
      </c>
      <c r="G2475">
        <f>+VLOOKUP(A2475,'Reuters data'!$U$4:$V$1048576,2,TRUE)</f>
        <v>6.95</v>
      </c>
      <c r="H2475">
        <f>+VLOOKUP(A2475,'Reuters data'!$Y$4:$Z$1048576,2,TRUE)</f>
        <v>17.899999999999999</v>
      </c>
    </row>
    <row r="2476" spans="1:8" x14ac:dyDescent="0.3">
      <c r="A2476" s="1">
        <f>+'Reuters data'!B2477</f>
        <v>43018</v>
      </c>
      <c r="B2476" s="3">
        <f t="shared" si="38"/>
        <v>10</v>
      </c>
      <c r="C2476">
        <f>+'Reuters data'!C2477</f>
        <v>86.32</v>
      </c>
      <c r="D2476">
        <f>+VLOOKUP(A2476,'Reuters data'!$E$3:$F$1048576,2,TRUE)/VLOOKUP(Train_Data!A2476,'Reuters data'!$M$3:$N$1048576,2)</f>
        <v>47.95019481619515</v>
      </c>
      <c r="E2476">
        <f>+VLOOKUP(A2476,'Reuters data'!$E$3:$G$1048576,3,TRUE)</f>
        <v>51.499999999999993</v>
      </c>
      <c r="F2476" s="2">
        <f>+VLOOKUP(A2476,'Reuters data'!$Q$4:$R$1048576,2,TRUE)</f>
        <v>90</v>
      </c>
      <c r="G2476">
        <f>+VLOOKUP(A2476,'Reuters data'!$U$4:$V$1048576,2,TRUE)</f>
        <v>7.39</v>
      </c>
      <c r="H2476">
        <f>+VLOOKUP(A2476,'Reuters data'!$Y$4:$Z$1048576,2,TRUE)</f>
        <v>17.63</v>
      </c>
    </row>
    <row r="2477" spans="1:8" x14ac:dyDescent="0.3">
      <c r="A2477" s="1">
        <f>+'Reuters data'!B2478</f>
        <v>43019</v>
      </c>
      <c r="B2477" s="3">
        <f t="shared" si="38"/>
        <v>10</v>
      </c>
      <c r="C2477">
        <f>+'Reuters data'!C2478</f>
        <v>86.36</v>
      </c>
      <c r="D2477">
        <f>+VLOOKUP(A2477,'Reuters data'!$E$3:$F$1048576,2,TRUE)/VLOOKUP(Train_Data!A2477,'Reuters data'!$M$3:$N$1048576,2)</f>
        <v>48.02226532849793</v>
      </c>
      <c r="E2477">
        <f>+VLOOKUP(A2477,'Reuters data'!$E$3:$G$1048576,3,TRUE)</f>
        <v>51.556605504587139</v>
      </c>
      <c r="F2477" s="2">
        <f>+VLOOKUP(A2477,'Reuters data'!$Q$4:$R$1048576,2,TRUE)</f>
        <v>89.75</v>
      </c>
      <c r="G2477">
        <f>+VLOOKUP(A2477,'Reuters data'!$U$4:$V$1048576,2,TRUE)</f>
        <v>7.38</v>
      </c>
      <c r="H2477">
        <f>+VLOOKUP(A2477,'Reuters data'!$Y$4:$Z$1048576,2,TRUE)</f>
        <v>17.2</v>
      </c>
    </row>
    <row r="2478" spans="1:8" x14ac:dyDescent="0.3">
      <c r="A2478" s="1">
        <f>+'Reuters data'!B2479</f>
        <v>43020</v>
      </c>
      <c r="B2478" s="3">
        <f t="shared" si="38"/>
        <v>10</v>
      </c>
      <c r="C2478">
        <f>+'Reuters data'!C2479</f>
        <v>86.45</v>
      </c>
      <c r="D2478">
        <f>+VLOOKUP(A2478,'Reuters data'!$E$3:$F$1048576,2,TRUE)/VLOOKUP(Train_Data!A2478,'Reuters data'!$M$3:$N$1048576,2)</f>
        <v>47.552624904894749</v>
      </c>
      <c r="E2478">
        <f>+VLOOKUP(A2478,'Reuters data'!$E$3:$G$1048576,3,TRUE)</f>
        <v>51.606238532110076</v>
      </c>
      <c r="F2478" s="2">
        <f>+VLOOKUP(A2478,'Reuters data'!$Q$4:$R$1048576,2,TRUE)</f>
        <v>90.5</v>
      </c>
      <c r="G2478">
        <f>+VLOOKUP(A2478,'Reuters data'!$U$4:$V$1048576,2,TRUE)</f>
        <v>7.41</v>
      </c>
      <c r="H2478">
        <f>+VLOOKUP(A2478,'Reuters data'!$Y$4:$Z$1048576,2,TRUE)</f>
        <v>16.98</v>
      </c>
    </row>
    <row r="2479" spans="1:8" x14ac:dyDescent="0.3">
      <c r="A2479" s="1">
        <f>+'Reuters data'!B2480</f>
        <v>43021</v>
      </c>
      <c r="B2479" s="3">
        <f t="shared" si="38"/>
        <v>10</v>
      </c>
      <c r="C2479">
        <f>+'Reuters data'!C2480</f>
        <v>86.61</v>
      </c>
      <c r="D2479">
        <f>+VLOOKUP(A2479,'Reuters data'!$E$3:$F$1048576,2,TRUE)/VLOOKUP(Train_Data!A2479,'Reuters data'!$M$3:$N$1048576,2)</f>
        <v>48.358991710370503</v>
      </c>
      <c r="E2479">
        <f>+VLOOKUP(A2479,'Reuters data'!$E$3:$G$1048576,3,TRUE)</f>
        <v>51.655321100917419</v>
      </c>
      <c r="F2479" s="2">
        <f>+VLOOKUP(A2479,'Reuters data'!$Q$4:$R$1048576,2,TRUE)</f>
        <v>91</v>
      </c>
      <c r="G2479">
        <f>+VLOOKUP(A2479,'Reuters data'!$U$4:$V$1048576,2,TRUE)</f>
        <v>7.32</v>
      </c>
      <c r="H2479">
        <f>+VLOOKUP(A2479,'Reuters data'!$Y$4:$Z$1048576,2,TRUE)</f>
        <v>16.55</v>
      </c>
    </row>
    <row r="2480" spans="1:8" x14ac:dyDescent="0.3">
      <c r="A2480" s="1">
        <f>+'Reuters data'!B2481</f>
        <v>43022</v>
      </c>
      <c r="B2480" s="3">
        <f t="shared" si="38"/>
        <v>10</v>
      </c>
      <c r="C2480">
        <f>+'Reuters data'!C2481</f>
        <v>86.93</v>
      </c>
      <c r="D2480">
        <f>+VLOOKUP(A2480,'Reuters data'!$E$3:$F$1048576,2,TRUE)/VLOOKUP(Train_Data!A2480,'Reuters data'!$M$3:$N$1048576,2)</f>
        <v>48.358991710370503</v>
      </c>
      <c r="E2480">
        <f>+VLOOKUP(A2480,'Reuters data'!$E$3:$G$1048576,3,TRUE)</f>
        <v>51.655321100917419</v>
      </c>
      <c r="F2480" s="2">
        <f>+VLOOKUP(A2480,'Reuters data'!$Q$4:$R$1048576,2,TRUE)</f>
        <v>91</v>
      </c>
      <c r="G2480">
        <f>+VLOOKUP(A2480,'Reuters data'!$U$4:$V$1048576,2,TRUE)</f>
        <v>7.32</v>
      </c>
      <c r="H2480">
        <f>+VLOOKUP(A2480,'Reuters data'!$Y$4:$Z$1048576,2,TRUE)</f>
        <v>16.55</v>
      </c>
    </row>
    <row r="2481" spans="1:8" x14ac:dyDescent="0.3">
      <c r="A2481" s="1">
        <f>+'Reuters data'!B2482</f>
        <v>43023</v>
      </c>
      <c r="B2481" s="3">
        <f t="shared" si="38"/>
        <v>10</v>
      </c>
      <c r="C2481">
        <f>+'Reuters data'!C2482</f>
        <v>87.26</v>
      </c>
      <c r="D2481">
        <f>+VLOOKUP(A2481,'Reuters data'!$E$3:$F$1048576,2,TRUE)/VLOOKUP(Train_Data!A2481,'Reuters data'!$M$3:$N$1048576,2)</f>
        <v>48.358991710370503</v>
      </c>
      <c r="E2481">
        <f>+VLOOKUP(A2481,'Reuters data'!$E$3:$G$1048576,3,TRUE)</f>
        <v>51.655321100917419</v>
      </c>
      <c r="F2481" s="2">
        <f>+VLOOKUP(A2481,'Reuters data'!$Q$4:$R$1048576,2,TRUE)</f>
        <v>91</v>
      </c>
      <c r="G2481">
        <f>+VLOOKUP(A2481,'Reuters data'!$U$4:$V$1048576,2,TRUE)</f>
        <v>7.32</v>
      </c>
      <c r="H2481">
        <f>+VLOOKUP(A2481,'Reuters data'!$Y$4:$Z$1048576,2,TRUE)</f>
        <v>16.55</v>
      </c>
    </row>
    <row r="2482" spans="1:8" x14ac:dyDescent="0.3">
      <c r="A2482" s="1">
        <f>+'Reuters data'!B2483</f>
        <v>43024</v>
      </c>
      <c r="B2482" s="3">
        <f t="shared" si="38"/>
        <v>10</v>
      </c>
      <c r="C2482">
        <f>+'Reuters data'!C2483</f>
        <v>87.46</v>
      </c>
      <c r="D2482">
        <f>+VLOOKUP(A2482,'Reuters data'!$E$3:$F$1048576,2,TRUE)/VLOOKUP(Train_Data!A2482,'Reuters data'!$M$3:$N$1048576,2)</f>
        <v>49.020771513353118</v>
      </c>
      <c r="E2482">
        <f>+VLOOKUP(A2482,'Reuters data'!$E$3:$G$1048576,3,TRUE)</f>
        <v>51.711926605504573</v>
      </c>
      <c r="F2482" s="2">
        <f>+VLOOKUP(A2482,'Reuters data'!$Q$4:$R$1048576,2,TRUE)</f>
        <v>92.4</v>
      </c>
      <c r="G2482">
        <f>+VLOOKUP(A2482,'Reuters data'!$U$4:$V$1048576,2,TRUE)</f>
        <v>7.36</v>
      </c>
      <c r="H2482">
        <f>+VLOOKUP(A2482,'Reuters data'!$Y$4:$Z$1048576,2,TRUE)</f>
        <v>16.149999999999999</v>
      </c>
    </row>
    <row r="2483" spans="1:8" x14ac:dyDescent="0.3">
      <c r="A2483" s="1">
        <f>+'Reuters data'!B2484</f>
        <v>43025</v>
      </c>
      <c r="B2483" s="3">
        <f t="shared" si="38"/>
        <v>10</v>
      </c>
      <c r="C2483">
        <f>+'Reuters data'!C2484</f>
        <v>87.64</v>
      </c>
      <c r="D2483">
        <f>+VLOOKUP(A2483,'Reuters data'!$E$3:$F$1048576,2,TRUE)/VLOOKUP(Train_Data!A2483,'Reuters data'!$M$3:$N$1048576,2)</f>
        <v>49.192588815230323</v>
      </c>
      <c r="E2483">
        <f>+VLOOKUP(A2483,'Reuters data'!$E$3:$G$1048576,3,TRUE)</f>
        <v>51.763944954128426</v>
      </c>
      <c r="F2483" s="2">
        <f>+VLOOKUP(A2483,'Reuters data'!$Q$4:$R$1048576,2,TRUE)</f>
        <v>93.25</v>
      </c>
      <c r="G2483">
        <f>+VLOOKUP(A2483,'Reuters data'!$U$4:$V$1048576,2,TRUE)</f>
        <v>7.42</v>
      </c>
      <c r="H2483">
        <f>+VLOOKUP(A2483,'Reuters data'!$Y$4:$Z$1048576,2,TRUE)</f>
        <v>16.850000000000001</v>
      </c>
    </row>
    <row r="2484" spans="1:8" x14ac:dyDescent="0.3">
      <c r="A2484" s="1">
        <f>+'Reuters data'!B2485</f>
        <v>43026</v>
      </c>
      <c r="B2484" s="3">
        <f t="shared" si="38"/>
        <v>10</v>
      </c>
      <c r="C2484">
        <f>+'Reuters data'!C2485</f>
        <v>87.75</v>
      </c>
      <c r="D2484">
        <f>+VLOOKUP(A2484,'Reuters data'!$E$3:$F$1048576,2,TRUE)/VLOOKUP(Train_Data!A2484,'Reuters data'!$M$3:$N$1048576,2)</f>
        <v>49.33401204717061</v>
      </c>
      <c r="E2484">
        <f>+VLOOKUP(A2484,'Reuters data'!$E$3:$G$1048576,3,TRUE)</f>
        <v>51.815688073394476</v>
      </c>
      <c r="F2484" s="2">
        <f>+VLOOKUP(A2484,'Reuters data'!$Q$4:$R$1048576,2,TRUE)</f>
        <v>93.75</v>
      </c>
      <c r="G2484">
        <f>+VLOOKUP(A2484,'Reuters data'!$U$4:$V$1048576,2,TRUE)</f>
        <v>7.81</v>
      </c>
      <c r="H2484">
        <f>+VLOOKUP(A2484,'Reuters data'!$Y$4:$Z$1048576,2,TRUE)</f>
        <v>16.829999999999998</v>
      </c>
    </row>
    <row r="2485" spans="1:8" x14ac:dyDescent="0.3">
      <c r="A2485" s="1">
        <f>+'Reuters data'!B2486</f>
        <v>43027</v>
      </c>
      <c r="B2485" s="3">
        <f t="shared" si="38"/>
        <v>10</v>
      </c>
      <c r="C2485">
        <f>+'Reuters data'!C2486</f>
        <v>87.9</v>
      </c>
      <c r="D2485">
        <f>+VLOOKUP(A2485,'Reuters data'!$E$3:$F$1048576,2,TRUE)/VLOOKUP(Train_Data!A2485,'Reuters data'!$M$3:$N$1048576,2)</f>
        <v>48.295358649789023</v>
      </c>
      <c r="E2485">
        <f>+VLOOKUP(A2485,'Reuters data'!$E$3:$G$1048576,3,TRUE)</f>
        <v>51.848899082568785</v>
      </c>
      <c r="F2485" s="2">
        <f>+VLOOKUP(A2485,'Reuters data'!$Q$4:$R$1048576,2,TRUE)</f>
        <v>93.4</v>
      </c>
      <c r="G2485">
        <f>+VLOOKUP(A2485,'Reuters data'!$U$4:$V$1048576,2,TRUE)</f>
        <v>7.65</v>
      </c>
      <c r="H2485">
        <f>+VLOOKUP(A2485,'Reuters data'!$Y$4:$Z$1048576,2,TRUE)</f>
        <v>16.45</v>
      </c>
    </row>
    <row r="2486" spans="1:8" x14ac:dyDescent="0.3">
      <c r="A2486" s="1">
        <f>+'Reuters data'!B2487</f>
        <v>43028</v>
      </c>
      <c r="B2486" s="3">
        <f t="shared" si="38"/>
        <v>10</v>
      </c>
      <c r="C2486">
        <f>+'Reuters data'!C2487</f>
        <v>88.04</v>
      </c>
      <c r="D2486">
        <f>+VLOOKUP(A2486,'Reuters data'!$E$3:$F$1048576,2,TRUE)/VLOOKUP(Train_Data!A2486,'Reuters data'!$M$3:$N$1048576,2)</f>
        <v>49.011287448018336</v>
      </c>
      <c r="E2486">
        <f>+VLOOKUP(A2486,'Reuters data'!$E$3:$G$1048576,3,TRUE)</f>
        <v>51.884495412844018</v>
      </c>
      <c r="F2486" s="2">
        <f>+VLOOKUP(A2486,'Reuters data'!$Q$4:$R$1048576,2,TRUE)</f>
        <v>92.3</v>
      </c>
      <c r="G2486">
        <f>+VLOOKUP(A2486,'Reuters data'!$U$4:$V$1048576,2,TRUE)</f>
        <v>7.57</v>
      </c>
      <c r="H2486">
        <f>+VLOOKUP(A2486,'Reuters data'!$Y$4:$Z$1048576,2,TRUE)</f>
        <v>16.350000000000001</v>
      </c>
    </row>
    <row r="2487" spans="1:8" x14ac:dyDescent="0.3">
      <c r="A2487" s="1">
        <f>+'Reuters data'!B2488</f>
        <v>43029</v>
      </c>
      <c r="B2487" s="3">
        <f t="shared" si="38"/>
        <v>10</v>
      </c>
      <c r="C2487">
        <f>+'Reuters data'!C2488</f>
        <v>88.28</v>
      </c>
      <c r="D2487">
        <f>+VLOOKUP(A2487,'Reuters data'!$E$3:$F$1048576,2,TRUE)/VLOOKUP(Train_Data!A2487,'Reuters data'!$M$3:$N$1048576,2)</f>
        <v>49.011287448018336</v>
      </c>
      <c r="E2487">
        <f>+VLOOKUP(A2487,'Reuters data'!$E$3:$G$1048576,3,TRUE)</f>
        <v>51.884495412844018</v>
      </c>
      <c r="F2487" s="2">
        <f>+VLOOKUP(A2487,'Reuters data'!$Q$4:$R$1048576,2,TRUE)</f>
        <v>92.3</v>
      </c>
      <c r="G2487">
        <f>+VLOOKUP(A2487,'Reuters data'!$U$4:$V$1048576,2,TRUE)</f>
        <v>7.57</v>
      </c>
      <c r="H2487">
        <f>+VLOOKUP(A2487,'Reuters data'!$Y$4:$Z$1048576,2,TRUE)</f>
        <v>16.350000000000001</v>
      </c>
    </row>
    <row r="2488" spans="1:8" x14ac:dyDescent="0.3">
      <c r="A2488" s="1">
        <f>+'Reuters data'!B2489</f>
        <v>43030</v>
      </c>
      <c r="B2488" s="3">
        <f t="shared" si="38"/>
        <v>10</v>
      </c>
      <c r="C2488">
        <f>+'Reuters data'!C2489</f>
        <v>88.5</v>
      </c>
      <c r="D2488">
        <f>+VLOOKUP(A2488,'Reuters data'!$E$3:$F$1048576,2,TRUE)/VLOOKUP(Train_Data!A2488,'Reuters data'!$M$3:$N$1048576,2)</f>
        <v>49.011287448018336</v>
      </c>
      <c r="E2488">
        <f>+VLOOKUP(A2488,'Reuters data'!$E$3:$G$1048576,3,TRUE)</f>
        <v>51.884495412844018</v>
      </c>
      <c r="F2488" s="2">
        <f>+VLOOKUP(A2488,'Reuters data'!$Q$4:$R$1048576,2,TRUE)</f>
        <v>92.3</v>
      </c>
      <c r="G2488">
        <f>+VLOOKUP(A2488,'Reuters data'!$U$4:$V$1048576,2,TRUE)</f>
        <v>7.57</v>
      </c>
      <c r="H2488">
        <f>+VLOOKUP(A2488,'Reuters data'!$Y$4:$Z$1048576,2,TRUE)</f>
        <v>16.350000000000001</v>
      </c>
    </row>
    <row r="2489" spans="1:8" x14ac:dyDescent="0.3">
      <c r="A2489" s="1">
        <f>+'Reuters data'!B2490</f>
        <v>43031</v>
      </c>
      <c r="B2489" s="3">
        <f t="shared" si="38"/>
        <v>10</v>
      </c>
      <c r="C2489">
        <f>+'Reuters data'!C2490</f>
        <v>88.57</v>
      </c>
      <c r="D2489">
        <f>+VLOOKUP(A2489,'Reuters data'!$E$3:$F$1048576,2,TRUE)/VLOOKUP(Train_Data!A2489,'Reuters data'!$M$3:$N$1048576,2)</f>
        <v>48.838001191793644</v>
      </c>
      <c r="E2489">
        <f>+VLOOKUP(A2489,'Reuters data'!$E$3:$G$1048576,3,TRUE)</f>
        <v>51.914036697247681</v>
      </c>
      <c r="F2489" s="2">
        <f>+VLOOKUP(A2489,'Reuters data'!$Q$4:$R$1048576,2,TRUE)</f>
        <v>91</v>
      </c>
      <c r="G2489">
        <f>+VLOOKUP(A2489,'Reuters data'!$U$4:$V$1048576,2,TRUE)</f>
        <v>7.44</v>
      </c>
      <c r="H2489">
        <f>+VLOOKUP(A2489,'Reuters data'!$Y$4:$Z$1048576,2,TRUE)</f>
        <v>16.88</v>
      </c>
    </row>
    <row r="2490" spans="1:8" x14ac:dyDescent="0.3">
      <c r="A2490" s="1">
        <f>+'Reuters data'!B2491</f>
        <v>43032</v>
      </c>
      <c r="B2490" s="3">
        <f t="shared" si="38"/>
        <v>10</v>
      </c>
      <c r="C2490">
        <f>+'Reuters data'!C2491</f>
        <v>88.65</v>
      </c>
      <c r="D2490">
        <f>+VLOOKUP(A2490,'Reuters data'!$E$3:$F$1048576,2,TRUE)/VLOOKUP(Train_Data!A2490,'Reuters data'!$M$3:$N$1048576,2)</f>
        <v>49.604558210732208</v>
      </c>
      <c r="E2490">
        <f>+VLOOKUP(A2490,'Reuters data'!$E$3:$G$1048576,3,TRUE)</f>
        <v>51.954128440366951</v>
      </c>
      <c r="F2490" s="2">
        <f>+VLOOKUP(A2490,'Reuters data'!$Q$4:$R$1048576,2,TRUE)</f>
        <v>91.25</v>
      </c>
      <c r="G2490">
        <f>+VLOOKUP(A2490,'Reuters data'!$U$4:$V$1048576,2,TRUE)</f>
        <v>7.47</v>
      </c>
      <c r="H2490">
        <f>+VLOOKUP(A2490,'Reuters data'!$Y$4:$Z$1048576,2,TRUE)</f>
        <v>16.579999999999998</v>
      </c>
    </row>
    <row r="2491" spans="1:8" x14ac:dyDescent="0.3">
      <c r="A2491" s="1">
        <f>+'Reuters data'!B2492</f>
        <v>43033</v>
      </c>
      <c r="B2491" s="3">
        <f t="shared" si="38"/>
        <v>10</v>
      </c>
      <c r="C2491">
        <f>+'Reuters data'!C2492</f>
        <v>88.78</v>
      </c>
      <c r="D2491">
        <f>+VLOOKUP(A2491,'Reuters data'!$E$3:$F$1048576,2,TRUE)/VLOOKUP(Train_Data!A2491,'Reuters data'!$M$3:$N$1048576,2)</f>
        <v>49.475110057568571</v>
      </c>
      <c r="E2491">
        <f>+VLOOKUP(A2491,'Reuters data'!$E$3:$G$1048576,3,TRUE)</f>
        <v>52.018165137614652</v>
      </c>
      <c r="F2491" s="2">
        <f>+VLOOKUP(A2491,'Reuters data'!$Q$4:$R$1048576,2,TRUE)</f>
        <v>92.3</v>
      </c>
      <c r="G2491">
        <f>+VLOOKUP(A2491,'Reuters data'!$U$4:$V$1048576,2,TRUE)</f>
        <v>7.4</v>
      </c>
      <c r="H2491">
        <f>+VLOOKUP(A2491,'Reuters data'!$Y$4:$Z$1048576,2,TRUE)</f>
        <v>16.98</v>
      </c>
    </row>
    <row r="2492" spans="1:8" x14ac:dyDescent="0.3">
      <c r="A2492" s="1">
        <f>+'Reuters data'!B2493</f>
        <v>43034</v>
      </c>
      <c r="B2492" s="3">
        <f t="shared" si="38"/>
        <v>10</v>
      </c>
      <c r="C2492">
        <f>+'Reuters data'!C2493</f>
        <v>88.85</v>
      </c>
      <c r="D2492">
        <f>+VLOOKUP(A2492,'Reuters data'!$E$3:$F$1048576,2,TRUE)/VLOOKUP(Train_Data!A2492,'Reuters data'!$M$3:$N$1048576,2)</f>
        <v>50.901287553648068</v>
      </c>
      <c r="E2492">
        <f>+VLOOKUP(A2492,'Reuters data'!$E$3:$G$1048576,3,TRUE)</f>
        <v>52.083761467889886</v>
      </c>
      <c r="F2492" s="2">
        <f>+VLOOKUP(A2492,'Reuters data'!$Q$4:$R$1048576,2,TRUE)</f>
        <v>92.18</v>
      </c>
      <c r="G2492">
        <f>+VLOOKUP(A2492,'Reuters data'!$U$4:$V$1048576,2,TRUE)</f>
        <v>7.2</v>
      </c>
      <c r="H2492">
        <f>+VLOOKUP(A2492,'Reuters data'!$Y$4:$Z$1048576,2,TRUE)</f>
        <v>17.05</v>
      </c>
    </row>
    <row r="2493" spans="1:8" x14ac:dyDescent="0.3">
      <c r="A2493" s="1">
        <f>+'Reuters data'!B2494</f>
        <v>43035</v>
      </c>
      <c r="B2493" s="3">
        <f t="shared" si="38"/>
        <v>10</v>
      </c>
      <c r="C2493">
        <f>+'Reuters data'!C2494</f>
        <v>88.92</v>
      </c>
      <c r="D2493">
        <f>+VLOOKUP(A2493,'Reuters data'!$E$3:$F$1048576,2,TRUE)/VLOOKUP(Train_Data!A2493,'Reuters data'!$M$3:$N$1048576,2)</f>
        <v>52.067539627842862</v>
      </c>
      <c r="E2493">
        <f>+VLOOKUP(A2493,'Reuters data'!$E$3:$G$1048576,3,TRUE)</f>
        <v>52.158532110091713</v>
      </c>
      <c r="F2493" s="2">
        <f>+VLOOKUP(A2493,'Reuters data'!$Q$4:$R$1048576,2,TRUE)</f>
        <v>92.25</v>
      </c>
      <c r="G2493">
        <f>+VLOOKUP(A2493,'Reuters data'!$U$4:$V$1048576,2,TRUE)</f>
        <v>7.17</v>
      </c>
      <c r="H2493">
        <f>+VLOOKUP(A2493,'Reuters data'!$Y$4:$Z$1048576,2,TRUE)</f>
        <v>17.079999999999998</v>
      </c>
    </row>
    <row r="2494" spans="1:8" x14ac:dyDescent="0.3">
      <c r="A2494" s="1">
        <f>+'Reuters data'!B2495</f>
        <v>43036</v>
      </c>
      <c r="B2494" s="3">
        <f t="shared" si="38"/>
        <v>10</v>
      </c>
      <c r="C2494">
        <f>+'Reuters data'!C2495</f>
        <v>89.01</v>
      </c>
      <c r="D2494">
        <f>+VLOOKUP(A2494,'Reuters data'!$E$3:$F$1048576,2,TRUE)/VLOOKUP(Train_Data!A2494,'Reuters data'!$M$3:$N$1048576,2)</f>
        <v>52.067539627842862</v>
      </c>
      <c r="E2494">
        <f>+VLOOKUP(A2494,'Reuters data'!$E$3:$G$1048576,3,TRUE)</f>
        <v>52.158532110091713</v>
      </c>
      <c r="F2494" s="2">
        <f>+VLOOKUP(A2494,'Reuters data'!$Q$4:$R$1048576,2,TRUE)</f>
        <v>92.25</v>
      </c>
      <c r="G2494">
        <f>+VLOOKUP(A2494,'Reuters data'!$U$4:$V$1048576,2,TRUE)</f>
        <v>7.17</v>
      </c>
      <c r="H2494">
        <f>+VLOOKUP(A2494,'Reuters data'!$Y$4:$Z$1048576,2,TRUE)</f>
        <v>17.079999999999998</v>
      </c>
    </row>
    <row r="2495" spans="1:8" x14ac:dyDescent="0.3">
      <c r="A2495" s="1">
        <f>+'Reuters data'!B2496</f>
        <v>43037</v>
      </c>
      <c r="B2495" s="3">
        <f t="shared" si="38"/>
        <v>10</v>
      </c>
      <c r="C2495">
        <f>+'Reuters data'!C2496</f>
        <v>89.22</v>
      </c>
      <c r="D2495">
        <f>+VLOOKUP(A2495,'Reuters data'!$E$3:$F$1048576,2,TRUE)/VLOOKUP(Train_Data!A2495,'Reuters data'!$M$3:$N$1048576,2)</f>
        <v>52.067539627842862</v>
      </c>
      <c r="E2495">
        <f>+VLOOKUP(A2495,'Reuters data'!$E$3:$G$1048576,3,TRUE)</f>
        <v>52.158532110091713</v>
      </c>
      <c r="F2495" s="2">
        <f>+VLOOKUP(A2495,'Reuters data'!$Q$4:$R$1048576,2,TRUE)</f>
        <v>92.25</v>
      </c>
      <c r="G2495">
        <f>+VLOOKUP(A2495,'Reuters data'!$U$4:$V$1048576,2,TRUE)</f>
        <v>7.17</v>
      </c>
      <c r="H2495">
        <f>+VLOOKUP(A2495,'Reuters data'!$Y$4:$Z$1048576,2,TRUE)</f>
        <v>17.079999999999998</v>
      </c>
    </row>
    <row r="2496" spans="1:8" x14ac:dyDescent="0.3">
      <c r="A2496" s="1">
        <f>+'Reuters data'!B2497</f>
        <v>43038</v>
      </c>
      <c r="B2496" s="3">
        <f t="shared" si="38"/>
        <v>10</v>
      </c>
      <c r="C2496">
        <f>+'Reuters data'!C2497</f>
        <v>89.16</v>
      </c>
      <c r="D2496">
        <f>+VLOOKUP(A2496,'Reuters data'!$E$3:$F$1048576,2,TRUE)/VLOOKUP(Train_Data!A2496,'Reuters data'!$M$3:$N$1048576,2)</f>
        <v>52.279165593613179</v>
      </c>
      <c r="E2496">
        <f>+VLOOKUP(A2496,'Reuters data'!$E$3:$G$1048576,3,TRUE)</f>
        <v>52.241651376146756</v>
      </c>
      <c r="F2496" s="2">
        <f>+VLOOKUP(A2496,'Reuters data'!$Q$4:$R$1048576,2,TRUE)</f>
        <v>92.9</v>
      </c>
      <c r="G2496">
        <f>+VLOOKUP(A2496,'Reuters data'!$U$4:$V$1048576,2,TRUE)</f>
        <v>7.14</v>
      </c>
      <c r="H2496">
        <f>+VLOOKUP(A2496,'Reuters data'!$Y$4:$Z$1048576,2,TRUE)</f>
        <v>17.88</v>
      </c>
    </row>
    <row r="2497" spans="1:8" x14ac:dyDescent="0.3">
      <c r="A2497" s="1">
        <f>+'Reuters data'!B2498</f>
        <v>43039</v>
      </c>
      <c r="B2497" s="3">
        <f t="shared" si="38"/>
        <v>10</v>
      </c>
      <c r="C2497">
        <f>+'Reuters data'!C2498</f>
        <v>89.08</v>
      </c>
      <c r="D2497">
        <f>+VLOOKUP(A2497,'Reuters data'!$E$3:$F$1048576,2,TRUE)/VLOOKUP(Train_Data!A2497,'Reuters data'!$M$3:$N$1048576,2)</f>
        <v>52.705255925798689</v>
      </c>
      <c r="E2497">
        <f>+VLOOKUP(A2497,'Reuters data'!$E$3:$G$1048576,3,TRUE)</f>
        <v>52.343119266055012</v>
      </c>
      <c r="F2497" s="2">
        <f>+VLOOKUP(A2497,'Reuters data'!$Q$4:$R$1048576,2,TRUE)</f>
        <v>92.9</v>
      </c>
      <c r="G2497">
        <f>+VLOOKUP(A2497,'Reuters data'!$U$4:$V$1048576,2,TRUE)</f>
        <v>7.37</v>
      </c>
      <c r="H2497">
        <f>+VLOOKUP(A2497,'Reuters data'!$Y$4:$Z$1048576,2,TRUE)</f>
        <v>17.899999999999999</v>
      </c>
    </row>
    <row r="2498" spans="1:8" x14ac:dyDescent="0.3">
      <c r="A2498" s="1">
        <f>+'Reuters data'!B2499</f>
        <v>43040</v>
      </c>
      <c r="B2498" s="3">
        <f t="shared" si="38"/>
        <v>11</v>
      </c>
      <c r="C2498">
        <f>+'Reuters data'!C2499</f>
        <v>89.04</v>
      </c>
      <c r="D2498">
        <f>+VLOOKUP(A2498,'Reuters data'!$E$3:$F$1048576,2,TRUE)/VLOOKUP(Train_Data!A2498,'Reuters data'!$M$3:$N$1048576,2)</f>
        <v>52.070241886889903</v>
      </c>
      <c r="E2498">
        <f>+VLOOKUP(A2498,'Reuters data'!$E$3:$G$1048576,3,TRUE)</f>
        <v>52.433577981651339</v>
      </c>
      <c r="F2498" s="2">
        <f>+VLOOKUP(A2498,'Reuters data'!$Q$4:$R$1048576,2,TRUE)</f>
        <v>94.63</v>
      </c>
      <c r="G2498">
        <f>+VLOOKUP(A2498,'Reuters data'!$U$4:$V$1048576,2,TRUE)</f>
        <v>7.51</v>
      </c>
      <c r="H2498">
        <f>+VLOOKUP(A2498,'Reuters data'!$Y$4:$Z$1048576,2,TRUE)</f>
        <v>18.38</v>
      </c>
    </row>
    <row r="2499" spans="1:8" x14ac:dyDescent="0.3">
      <c r="A2499" s="1">
        <f>+'Reuters data'!B2500</f>
        <v>43041</v>
      </c>
      <c r="B2499" s="3">
        <f t="shared" si="38"/>
        <v>11</v>
      </c>
      <c r="C2499">
        <f>+'Reuters data'!C2500</f>
        <v>88.92</v>
      </c>
      <c r="D2499">
        <f>+VLOOKUP(A2499,'Reuters data'!$E$3:$F$1048576,2,TRUE)/VLOOKUP(Train_Data!A2499,'Reuters data'!$M$3:$N$1048576,2)</f>
        <v>52.007549759780368</v>
      </c>
      <c r="E2499">
        <f>+VLOOKUP(A2499,'Reuters data'!$E$3:$G$1048576,3,TRUE)</f>
        <v>52.531467889908221</v>
      </c>
      <c r="F2499" s="2">
        <f>+VLOOKUP(A2499,'Reuters data'!$Q$4:$R$1048576,2,TRUE)</f>
        <v>94.63</v>
      </c>
      <c r="G2499">
        <f>+VLOOKUP(A2499,'Reuters data'!$U$4:$V$1048576,2,TRUE)</f>
        <v>7.66</v>
      </c>
      <c r="H2499">
        <f>+VLOOKUP(A2499,'Reuters data'!$Y$4:$Z$1048576,2,TRUE)</f>
        <v>18.100000000000001</v>
      </c>
    </row>
    <row r="2500" spans="1:8" x14ac:dyDescent="0.3">
      <c r="A2500" s="1">
        <f>+'Reuters data'!B2501</f>
        <v>43042</v>
      </c>
      <c r="B2500" s="3">
        <f t="shared" ref="B2500:B2563" si="39">+MONTH(A2500)</f>
        <v>11</v>
      </c>
      <c r="C2500">
        <f>+'Reuters data'!C2501</f>
        <v>88.86</v>
      </c>
      <c r="D2500">
        <f>+VLOOKUP(A2500,'Reuters data'!$E$3:$F$1048576,2,TRUE)/VLOOKUP(Train_Data!A2500,'Reuters data'!$M$3:$N$1048576,2)</f>
        <v>53.476350478159731</v>
      </c>
      <c r="E2500">
        <f>+VLOOKUP(A2500,'Reuters data'!$E$3:$G$1048576,3,TRUE)</f>
        <v>52.647064220183445</v>
      </c>
      <c r="F2500" s="2">
        <f>+VLOOKUP(A2500,'Reuters data'!$Q$4:$R$1048576,2,TRUE)</f>
        <v>93.15</v>
      </c>
      <c r="G2500">
        <f>+VLOOKUP(A2500,'Reuters data'!$U$4:$V$1048576,2,TRUE)</f>
        <v>7.88</v>
      </c>
      <c r="H2500">
        <f>+VLOOKUP(A2500,'Reuters data'!$Y$4:$Z$1048576,2,TRUE)</f>
        <v>18.3</v>
      </c>
    </row>
    <row r="2501" spans="1:8" x14ac:dyDescent="0.3">
      <c r="A2501" s="1">
        <f>+'Reuters data'!B2502</f>
        <v>43043</v>
      </c>
      <c r="B2501" s="3">
        <f t="shared" si="39"/>
        <v>11</v>
      </c>
      <c r="C2501">
        <f>+'Reuters data'!C2502</f>
        <v>88.87</v>
      </c>
      <c r="D2501">
        <f>+VLOOKUP(A2501,'Reuters data'!$E$3:$F$1048576,2,TRUE)/VLOOKUP(Train_Data!A2501,'Reuters data'!$M$3:$N$1048576,2)</f>
        <v>53.476350478159731</v>
      </c>
      <c r="E2501">
        <f>+VLOOKUP(A2501,'Reuters data'!$E$3:$G$1048576,3,TRUE)</f>
        <v>52.647064220183445</v>
      </c>
      <c r="F2501" s="2">
        <f>+VLOOKUP(A2501,'Reuters data'!$Q$4:$R$1048576,2,TRUE)</f>
        <v>93.15</v>
      </c>
      <c r="G2501">
        <f>+VLOOKUP(A2501,'Reuters data'!$U$4:$V$1048576,2,TRUE)</f>
        <v>7.88</v>
      </c>
      <c r="H2501">
        <f>+VLOOKUP(A2501,'Reuters data'!$Y$4:$Z$1048576,2,TRUE)</f>
        <v>18.3</v>
      </c>
    </row>
    <row r="2502" spans="1:8" x14ac:dyDescent="0.3">
      <c r="A2502" s="1">
        <f>+'Reuters data'!B2503</f>
        <v>43044</v>
      </c>
      <c r="B2502" s="3">
        <f t="shared" si="39"/>
        <v>11</v>
      </c>
      <c r="C2502">
        <f>+'Reuters data'!C2503</f>
        <v>88.86</v>
      </c>
      <c r="D2502">
        <f>+VLOOKUP(A2502,'Reuters data'!$E$3:$F$1048576,2,TRUE)/VLOOKUP(Train_Data!A2502,'Reuters data'!$M$3:$N$1048576,2)</f>
        <v>53.476350478159731</v>
      </c>
      <c r="E2502">
        <f>+VLOOKUP(A2502,'Reuters data'!$E$3:$G$1048576,3,TRUE)</f>
        <v>52.647064220183445</v>
      </c>
      <c r="F2502" s="2">
        <f>+VLOOKUP(A2502,'Reuters data'!$Q$4:$R$1048576,2,TRUE)</f>
        <v>93.15</v>
      </c>
      <c r="G2502">
        <f>+VLOOKUP(A2502,'Reuters data'!$U$4:$V$1048576,2,TRUE)</f>
        <v>7.88</v>
      </c>
      <c r="H2502">
        <f>+VLOOKUP(A2502,'Reuters data'!$Y$4:$Z$1048576,2,TRUE)</f>
        <v>18.3</v>
      </c>
    </row>
    <row r="2503" spans="1:8" x14ac:dyDescent="0.3">
      <c r="A2503" s="1">
        <f>+'Reuters data'!B2504</f>
        <v>43045</v>
      </c>
      <c r="B2503" s="3">
        <f t="shared" si="39"/>
        <v>11</v>
      </c>
      <c r="C2503">
        <f>+'Reuters data'!C2504</f>
        <v>88.64</v>
      </c>
      <c r="D2503">
        <f>+VLOOKUP(A2503,'Reuters data'!$E$3:$F$1048576,2,TRUE)/VLOOKUP(Train_Data!A2503,'Reuters data'!$M$3:$N$1048576,2)</f>
        <v>55.362218968042029</v>
      </c>
      <c r="E2503">
        <f>+VLOOKUP(A2503,'Reuters data'!$E$3:$G$1048576,3,TRUE)</f>
        <v>52.776880733944914</v>
      </c>
      <c r="F2503" s="2">
        <f>+VLOOKUP(A2503,'Reuters data'!$Q$4:$R$1048576,2,TRUE)</f>
        <v>93.95</v>
      </c>
      <c r="G2503">
        <f>+VLOOKUP(A2503,'Reuters data'!$U$4:$V$1048576,2,TRUE)</f>
        <v>7.92</v>
      </c>
      <c r="H2503">
        <f>+VLOOKUP(A2503,'Reuters data'!$Y$4:$Z$1048576,2,TRUE)</f>
        <v>18.93</v>
      </c>
    </row>
    <row r="2504" spans="1:8" x14ac:dyDescent="0.3">
      <c r="A2504" s="1">
        <f>+'Reuters data'!B2505</f>
        <v>43046</v>
      </c>
      <c r="B2504" s="3">
        <f t="shared" si="39"/>
        <v>11</v>
      </c>
      <c r="C2504">
        <f>+'Reuters data'!C2505</f>
        <v>88.36</v>
      </c>
      <c r="D2504">
        <f>+VLOOKUP(A2504,'Reuters data'!$E$3:$F$1048576,2,TRUE)/VLOOKUP(Train_Data!A2504,'Reuters data'!$M$3:$N$1048576,2)</f>
        <v>54.976262408286573</v>
      </c>
      <c r="E2504">
        <f>+VLOOKUP(A2504,'Reuters data'!$E$3:$G$1048576,3,TRUE)</f>
        <v>52.920275229357763</v>
      </c>
      <c r="F2504" s="2">
        <f>+VLOOKUP(A2504,'Reuters data'!$Q$4:$R$1048576,2,TRUE)</f>
        <v>93.05</v>
      </c>
      <c r="G2504">
        <f>+VLOOKUP(A2504,'Reuters data'!$U$4:$V$1048576,2,TRUE)</f>
        <v>7.75</v>
      </c>
      <c r="H2504">
        <f>+VLOOKUP(A2504,'Reuters data'!$Y$4:$Z$1048576,2,TRUE)</f>
        <v>19.25</v>
      </c>
    </row>
    <row r="2505" spans="1:8" x14ac:dyDescent="0.3">
      <c r="A2505" s="1">
        <f>+'Reuters data'!B2506</f>
        <v>43047</v>
      </c>
      <c r="B2505" s="3">
        <f t="shared" si="39"/>
        <v>11</v>
      </c>
      <c r="C2505">
        <f>+'Reuters data'!C2506</f>
        <v>88.04</v>
      </c>
      <c r="D2505">
        <f>+VLOOKUP(A2505,'Reuters data'!$E$3:$F$1048576,2,TRUE)/VLOOKUP(Train_Data!A2505,'Reuters data'!$M$3:$N$1048576,2)</f>
        <v>54.765806952471323</v>
      </c>
      <c r="E2505">
        <f>+VLOOKUP(A2505,'Reuters data'!$E$3:$G$1048576,3,TRUE)</f>
        <v>53.063669724770605</v>
      </c>
      <c r="F2505" s="2">
        <f>+VLOOKUP(A2505,'Reuters data'!$Q$4:$R$1048576,2,TRUE)</f>
        <v>93.53</v>
      </c>
      <c r="G2505">
        <f>+VLOOKUP(A2505,'Reuters data'!$U$4:$V$1048576,2,TRUE)</f>
        <v>7.72</v>
      </c>
      <c r="H2505">
        <f>+VLOOKUP(A2505,'Reuters data'!$Y$4:$Z$1048576,2,TRUE)</f>
        <v>19.3</v>
      </c>
    </row>
    <row r="2506" spans="1:8" x14ac:dyDescent="0.3">
      <c r="A2506" s="1">
        <f>+'Reuters data'!B2507</f>
        <v>43048</v>
      </c>
      <c r="B2506" s="3">
        <f t="shared" si="39"/>
        <v>11</v>
      </c>
      <c r="C2506">
        <f>+'Reuters data'!C2507</f>
        <v>87.84</v>
      </c>
      <c r="D2506">
        <f>+VLOOKUP(A2506,'Reuters data'!$E$3:$F$1048576,2,TRUE)/VLOOKUP(Train_Data!A2506,'Reuters data'!$M$3:$N$1048576,2)</f>
        <v>54.922680412371136</v>
      </c>
      <c r="E2506">
        <f>+VLOOKUP(A2506,'Reuters data'!$E$3:$G$1048576,3,TRUE)</f>
        <v>53.20844036697244</v>
      </c>
      <c r="F2506" s="2">
        <f>+VLOOKUP(A2506,'Reuters data'!$Q$4:$R$1048576,2,TRUE)</f>
        <v>93.5</v>
      </c>
      <c r="G2506">
        <f>+VLOOKUP(A2506,'Reuters data'!$U$4:$V$1048576,2,TRUE)</f>
        <v>7.55</v>
      </c>
      <c r="H2506">
        <f>+VLOOKUP(A2506,'Reuters data'!$Y$4:$Z$1048576,2,TRUE)</f>
        <v>19.329999999999998</v>
      </c>
    </row>
    <row r="2507" spans="1:8" x14ac:dyDescent="0.3">
      <c r="A2507" s="1">
        <f>+'Reuters data'!B2508</f>
        <v>43049</v>
      </c>
      <c r="B2507" s="3">
        <f t="shared" si="39"/>
        <v>11</v>
      </c>
      <c r="C2507">
        <f>+'Reuters data'!C2508</f>
        <v>87.59</v>
      </c>
      <c r="D2507">
        <f>+VLOOKUP(A2507,'Reuters data'!$E$3:$F$1048576,2,TRUE)/VLOOKUP(Train_Data!A2507,'Reuters data'!$M$3:$N$1048576,2)</f>
        <v>54.462831175512314</v>
      </c>
      <c r="E2507">
        <f>+VLOOKUP(A2507,'Reuters data'!$E$3:$G$1048576,3,TRUE)</f>
        <v>53.348165137614643</v>
      </c>
      <c r="F2507" s="2">
        <f>+VLOOKUP(A2507,'Reuters data'!$Q$4:$R$1048576,2,TRUE)</f>
        <v>92.75</v>
      </c>
      <c r="G2507">
        <f>+VLOOKUP(A2507,'Reuters data'!$U$4:$V$1048576,2,TRUE)</f>
        <v>7.4</v>
      </c>
      <c r="H2507">
        <f>+VLOOKUP(A2507,'Reuters data'!$Y$4:$Z$1048576,2,TRUE)</f>
        <v>19.850000000000001</v>
      </c>
    </row>
    <row r="2508" spans="1:8" x14ac:dyDescent="0.3">
      <c r="A2508" s="1">
        <f>+'Reuters data'!B2509</f>
        <v>43050</v>
      </c>
      <c r="B2508" s="3">
        <f t="shared" si="39"/>
        <v>11</v>
      </c>
      <c r="C2508">
        <f>+'Reuters data'!C2509</f>
        <v>87.45</v>
      </c>
      <c r="D2508">
        <f>+VLOOKUP(A2508,'Reuters data'!$E$3:$F$1048576,2,TRUE)/VLOOKUP(Train_Data!A2508,'Reuters data'!$M$3:$N$1048576,2)</f>
        <v>54.462831175512314</v>
      </c>
      <c r="E2508">
        <f>+VLOOKUP(A2508,'Reuters data'!$E$3:$G$1048576,3,TRUE)</f>
        <v>53.348165137614643</v>
      </c>
      <c r="F2508" s="2">
        <f>+VLOOKUP(A2508,'Reuters data'!$Q$4:$R$1048576,2,TRUE)</f>
        <v>92.75</v>
      </c>
      <c r="G2508">
        <f>+VLOOKUP(A2508,'Reuters data'!$U$4:$V$1048576,2,TRUE)</f>
        <v>7.4</v>
      </c>
      <c r="H2508">
        <f>+VLOOKUP(A2508,'Reuters data'!$Y$4:$Z$1048576,2,TRUE)</f>
        <v>19.850000000000001</v>
      </c>
    </row>
    <row r="2509" spans="1:8" x14ac:dyDescent="0.3">
      <c r="A2509" s="1">
        <f>+'Reuters data'!B2510</f>
        <v>43051</v>
      </c>
      <c r="B2509" s="3">
        <f t="shared" si="39"/>
        <v>11</v>
      </c>
      <c r="C2509">
        <f>+'Reuters data'!C2510</f>
        <v>87.31</v>
      </c>
      <c r="D2509">
        <f>+VLOOKUP(A2509,'Reuters data'!$E$3:$F$1048576,2,TRUE)/VLOOKUP(Train_Data!A2509,'Reuters data'!$M$3:$N$1048576,2)</f>
        <v>54.462831175512314</v>
      </c>
      <c r="E2509">
        <f>+VLOOKUP(A2509,'Reuters data'!$E$3:$G$1048576,3,TRUE)</f>
        <v>53.348165137614643</v>
      </c>
      <c r="F2509" s="2">
        <f>+VLOOKUP(A2509,'Reuters data'!$Q$4:$R$1048576,2,TRUE)</f>
        <v>92.75</v>
      </c>
      <c r="G2509">
        <f>+VLOOKUP(A2509,'Reuters data'!$U$4:$V$1048576,2,TRUE)</f>
        <v>7.4</v>
      </c>
      <c r="H2509">
        <f>+VLOOKUP(A2509,'Reuters data'!$Y$4:$Z$1048576,2,TRUE)</f>
        <v>19.850000000000001</v>
      </c>
    </row>
    <row r="2510" spans="1:8" x14ac:dyDescent="0.3">
      <c r="A2510" s="1">
        <f>+'Reuters data'!B2511</f>
        <v>43052</v>
      </c>
      <c r="B2510" s="3">
        <f t="shared" si="39"/>
        <v>11</v>
      </c>
      <c r="C2510">
        <f>+'Reuters data'!C2511</f>
        <v>87</v>
      </c>
      <c r="D2510">
        <f>+VLOOKUP(A2510,'Reuters data'!$E$3:$F$1048576,2,TRUE)/VLOOKUP(Train_Data!A2510,'Reuters data'!$M$3:$N$1048576,2)</f>
        <v>54.144877839691375</v>
      </c>
      <c r="E2510">
        <f>+VLOOKUP(A2510,'Reuters data'!$E$3:$G$1048576,3,TRUE)</f>
        <v>53.480642201834833</v>
      </c>
      <c r="F2510" s="2">
        <f>+VLOOKUP(A2510,'Reuters data'!$Q$4:$R$1048576,2,TRUE)</f>
        <v>93.5</v>
      </c>
      <c r="G2510">
        <f>+VLOOKUP(A2510,'Reuters data'!$U$4:$V$1048576,2,TRUE)</f>
        <v>7.35</v>
      </c>
      <c r="H2510">
        <f>+VLOOKUP(A2510,'Reuters data'!$Y$4:$Z$1048576,2,TRUE)</f>
        <v>19.98</v>
      </c>
    </row>
    <row r="2511" spans="1:8" x14ac:dyDescent="0.3">
      <c r="A2511" s="1">
        <f>+'Reuters data'!B2512</f>
        <v>43053</v>
      </c>
      <c r="B2511" s="3">
        <f t="shared" si="39"/>
        <v>11</v>
      </c>
      <c r="C2511">
        <f>+'Reuters data'!C2512</f>
        <v>86.55</v>
      </c>
      <c r="D2511">
        <f>+VLOOKUP(A2511,'Reuters data'!$E$3:$F$1048576,2,TRUE)/VLOOKUP(Train_Data!A2511,'Reuters data'!$M$3:$N$1048576,2)</f>
        <v>52.738216344523572</v>
      </c>
      <c r="E2511">
        <f>+VLOOKUP(A2511,'Reuters data'!$E$3:$G$1048576,3,TRUE)</f>
        <v>53.620183486238496</v>
      </c>
      <c r="F2511" s="2">
        <f>+VLOOKUP(A2511,'Reuters data'!$Q$4:$R$1048576,2,TRUE)</f>
        <v>92.7</v>
      </c>
      <c r="G2511">
        <f>+VLOOKUP(A2511,'Reuters data'!$U$4:$V$1048576,2,TRUE)</f>
        <v>7.39</v>
      </c>
      <c r="H2511">
        <f>+VLOOKUP(A2511,'Reuters data'!$Y$4:$Z$1048576,2,TRUE)</f>
        <v>19.329999999999998</v>
      </c>
    </row>
    <row r="2512" spans="1:8" x14ac:dyDescent="0.3">
      <c r="A2512" s="1">
        <f>+'Reuters data'!B2513</f>
        <v>43054</v>
      </c>
      <c r="B2512" s="3">
        <f t="shared" si="39"/>
        <v>11</v>
      </c>
      <c r="C2512">
        <f>+'Reuters data'!C2513</f>
        <v>86.16</v>
      </c>
      <c r="D2512">
        <f>+VLOOKUP(A2512,'Reuters data'!$E$3:$F$1048576,2,TRUE)/VLOOKUP(Train_Data!A2512,'Reuters data'!$M$3:$N$1048576,2)</f>
        <v>52.472224578068015</v>
      </c>
      <c r="E2512">
        <f>+VLOOKUP(A2512,'Reuters data'!$E$3:$G$1048576,3,TRUE)</f>
        <v>53.757339449541242</v>
      </c>
      <c r="F2512" s="2">
        <f>+VLOOKUP(A2512,'Reuters data'!$Q$4:$R$1048576,2,TRUE)</f>
        <v>91</v>
      </c>
      <c r="G2512">
        <f>+VLOOKUP(A2512,'Reuters data'!$U$4:$V$1048576,2,TRUE)</f>
        <v>7.69</v>
      </c>
      <c r="H2512">
        <f>+VLOOKUP(A2512,'Reuters data'!$Y$4:$Z$1048576,2,TRUE)</f>
        <v>19.02</v>
      </c>
    </row>
    <row r="2513" spans="1:8" x14ac:dyDescent="0.3">
      <c r="A2513" s="1">
        <f>+'Reuters data'!B2514</f>
        <v>43055</v>
      </c>
      <c r="B2513" s="3">
        <f t="shared" si="39"/>
        <v>11</v>
      </c>
      <c r="C2513">
        <f>+'Reuters data'!C2514</f>
        <v>85.87</v>
      </c>
      <c r="D2513">
        <f>+VLOOKUP(A2513,'Reuters data'!$E$3:$F$1048576,2,TRUE)/VLOOKUP(Train_Data!A2513,'Reuters data'!$M$3:$N$1048576,2)</f>
        <v>52.136970005947823</v>
      </c>
      <c r="E2513">
        <f>+VLOOKUP(A2513,'Reuters data'!$E$3:$G$1048576,3,TRUE)</f>
        <v>53.885688073394455</v>
      </c>
      <c r="F2513" s="2">
        <f>+VLOOKUP(A2513,'Reuters data'!$Q$4:$R$1048576,2,TRUE)</f>
        <v>90.75</v>
      </c>
      <c r="G2513">
        <f>+VLOOKUP(A2513,'Reuters data'!$U$4:$V$1048576,2,TRUE)</f>
        <v>7.5</v>
      </c>
      <c r="H2513">
        <f>+VLOOKUP(A2513,'Reuters data'!$Y$4:$Z$1048576,2,TRUE)</f>
        <v>19.170000000000002</v>
      </c>
    </row>
    <row r="2514" spans="1:8" x14ac:dyDescent="0.3">
      <c r="A2514" s="1">
        <f>+'Reuters data'!B2515</f>
        <v>43056</v>
      </c>
      <c r="B2514" s="3">
        <f t="shared" si="39"/>
        <v>11</v>
      </c>
      <c r="C2514">
        <f>+'Reuters data'!C2515</f>
        <v>85.46</v>
      </c>
      <c r="D2514">
        <f>+VLOOKUP(A2514,'Reuters data'!$E$3:$F$1048576,2,TRUE)/VLOOKUP(Train_Data!A2514,'Reuters data'!$M$3:$N$1048576,2)</f>
        <v>53.184092258119222</v>
      </c>
      <c r="E2514">
        <f>+VLOOKUP(A2514,'Reuters data'!$E$3:$G$1048576,3,TRUE)</f>
        <v>54.030733944954093</v>
      </c>
      <c r="F2514" s="2">
        <f>+VLOOKUP(A2514,'Reuters data'!$Q$4:$R$1048576,2,TRUE)</f>
        <v>91.1</v>
      </c>
      <c r="G2514">
        <f>+VLOOKUP(A2514,'Reuters data'!$U$4:$V$1048576,2,TRUE)</f>
        <v>7.48</v>
      </c>
      <c r="H2514">
        <f>+VLOOKUP(A2514,'Reuters data'!$Y$4:$Z$1048576,2,TRUE)</f>
        <v>19.05</v>
      </c>
    </row>
    <row r="2515" spans="1:8" x14ac:dyDescent="0.3">
      <c r="A2515" s="1">
        <f>+'Reuters data'!B2516</f>
        <v>43057</v>
      </c>
      <c r="B2515" s="3">
        <f t="shared" si="39"/>
        <v>11</v>
      </c>
      <c r="C2515">
        <f>+'Reuters data'!C2516</f>
        <v>85.34</v>
      </c>
      <c r="D2515">
        <f>+VLOOKUP(A2515,'Reuters data'!$E$3:$F$1048576,2,TRUE)/VLOOKUP(Train_Data!A2515,'Reuters data'!$M$3:$N$1048576,2)</f>
        <v>53.184092258119222</v>
      </c>
      <c r="E2515">
        <f>+VLOOKUP(A2515,'Reuters data'!$E$3:$G$1048576,3,TRUE)</f>
        <v>54.030733944954093</v>
      </c>
      <c r="F2515" s="2">
        <f>+VLOOKUP(A2515,'Reuters data'!$Q$4:$R$1048576,2,TRUE)</f>
        <v>91.1</v>
      </c>
      <c r="G2515">
        <f>+VLOOKUP(A2515,'Reuters data'!$U$4:$V$1048576,2,TRUE)</f>
        <v>7.48</v>
      </c>
      <c r="H2515">
        <f>+VLOOKUP(A2515,'Reuters data'!$Y$4:$Z$1048576,2,TRUE)</f>
        <v>19.05</v>
      </c>
    </row>
    <row r="2516" spans="1:8" x14ac:dyDescent="0.3">
      <c r="A2516" s="1">
        <f>+'Reuters data'!B2517</f>
        <v>43058</v>
      </c>
      <c r="B2516" s="3">
        <f t="shared" si="39"/>
        <v>11</v>
      </c>
      <c r="C2516">
        <f>+'Reuters data'!C2517</f>
        <v>85.13</v>
      </c>
      <c r="D2516">
        <f>+VLOOKUP(A2516,'Reuters data'!$E$3:$F$1048576,2,TRUE)/VLOOKUP(Train_Data!A2516,'Reuters data'!$M$3:$N$1048576,2)</f>
        <v>53.184092258119222</v>
      </c>
      <c r="E2516">
        <f>+VLOOKUP(A2516,'Reuters data'!$E$3:$G$1048576,3,TRUE)</f>
        <v>54.030733944954093</v>
      </c>
      <c r="F2516" s="2">
        <f>+VLOOKUP(A2516,'Reuters data'!$Q$4:$R$1048576,2,TRUE)</f>
        <v>91.1</v>
      </c>
      <c r="G2516">
        <f>+VLOOKUP(A2516,'Reuters data'!$U$4:$V$1048576,2,TRUE)</f>
        <v>7.48</v>
      </c>
      <c r="H2516">
        <f>+VLOOKUP(A2516,'Reuters data'!$Y$4:$Z$1048576,2,TRUE)</f>
        <v>19.05</v>
      </c>
    </row>
    <row r="2517" spans="1:8" x14ac:dyDescent="0.3">
      <c r="A2517" s="1">
        <f>+'Reuters data'!B2518</f>
        <v>43059</v>
      </c>
      <c r="B2517" s="3">
        <f t="shared" si="39"/>
        <v>11</v>
      </c>
      <c r="C2517">
        <f>+'Reuters data'!C2518</f>
        <v>84.55</v>
      </c>
      <c r="D2517">
        <f>+VLOOKUP(A2517,'Reuters data'!$E$3:$F$1048576,2,TRUE)/VLOOKUP(Train_Data!A2517,'Reuters data'!$M$3:$N$1048576,2)</f>
        <v>53.034435731333105</v>
      </c>
      <c r="E2517">
        <f>+VLOOKUP(A2517,'Reuters data'!$E$3:$G$1048576,3,TRUE)</f>
        <v>54.179357798165107</v>
      </c>
      <c r="F2517" s="2">
        <f>+VLOOKUP(A2517,'Reuters data'!$Q$4:$R$1048576,2,TRUE)</f>
        <v>90.5</v>
      </c>
      <c r="G2517">
        <f>+VLOOKUP(A2517,'Reuters data'!$U$4:$V$1048576,2,TRUE)</f>
        <v>7.44</v>
      </c>
      <c r="H2517">
        <f>+VLOOKUP(A2517,'Reuters data'!$Y$4:$Z$1048576,2,TRUE)</f>
        <v>19.52</v>
      </c>
    </row>
    <row r="2518" spans="1:8" x14ac:dyDescent="0.3">
      <c r="A2518" s="1">
        <f>+'Reuters data'!B2519</f>
        <v>43060</v>
      </c>
      <c r="B2518" s="3">
        <f t="shared" si="39"/>
        <v>11</v>
      </c>
      <c r="C2518">
        <f>+'Reuters data'!C2519</f>
        <v>84.21</v>
      </c>
      <c r="D2518">
        <f>+VLOOKUP(A2518,'Reuters data'!$E$3:$F$1048576,2,TRUE)/VLOOKUP(Train_Data!A2518,'Reuters data'!$M$3:$N$1048576,2)</f>
        <v>53.310045156343193</v>
      </c>
      <c r="E2518">
        <f>+VLOOKUP(A2518,'Reuters data'!$E$3:$G$1048576,3,TRUE)</f>
        <v>54.342201834862344</v>
      </c>
      <c r="F2518" s="2">
        <f>+VLOOKUP(A2518,'Reuters data'!$Q$4:$R$1048576,2,TRUE)</f>
        <v>91</v>
      </c>
      <c r="G2518">
        <f>+VLOOKUP(A2518,'Reuters data'!$U$4:$V$1048576,2,TRUE)</f>
        <v>7.39</v>
      </c>
      <c r="H2518">
        <f>+VLOOKUP(A2518,'Reuters data'!$Y$4:$Z$1048576,2,TRUE)</f>
        <v>19.649999999999999</v>
      </c>
    </row>
    <row r="2519" spans="1:8" x14ac:dyDescent="0.3">
      <c r="A2519" s="1">
        <f>+'Reuters data'!B2520</f>
        <v>43061</v>
      </c>
      <c r="B2519" s="3">
        <f t="shared" si="39"/>
        <v>11</v>
      </c>
      <c r="C2519">
        <f>+'Reuters data'!C2520</f>
        <v>83.95</v>
      </c>
      <c r="D2519">
        <f>+VLOOKUP(A2519,'Reuters data'!$E$3:$F$1048576,2,TRUE)/VLOOKUP(Train_Data!A2519,'Reuters data'!$M$3:$N$1048576,2)</f>
        <v>53.570219966159058</v>
      </c>
      <c r="E2519">
        <f>+VLOOKUP(A2519,'Reuters data'!$E$3:$G$1048576,3,TRUE)</f>
        <v>54.50825688073391</v>
      </c>
      <c r="F2519" s="2">
        <f>+VLOOKUP(A2519,'Reuters data'!$Q$4:$R$1048576,2,TRUE)</f>
        <v>90.9</v>
      </c>
      <c r="G2519">
        <f>+VLOOKUP(A2519,'Reuters data'!$U$4:$V$1048576,2,TRUE)</f>
        <v>7.37</v>
      </c>
      <c r="H2519">
        <f>+VLOOKUP(A2519,'Reuters data'!$Y$4:$Z$1048576,2,TRUE)</f>
        <v>19.600000000000001</v>
      </c>
    </row>
    <row r="2520" spans="1:8" x14ac:dyDescent="0.3">
      <c r="A2520" s="1">
        <f>+'Reuters data'!B2521</f>
        <v>43062</v>
      </c>
      <c r="B2520" s="3">
        <f t="shared" si="39"/>
        <v>11</v>
      </c>
      <c r="C2520">
        <f>+'Reuters data'!C2521</f>
        <v>83.67</v>
      </c>
      <c r="D2520">
        <f>+VLOOKUP(A2520,'Reuters data'!$E$3:$F$1048576,2,TRUE)/VLOOKUP(Train_Data!A2520,'Reuters data'!$M$3:$N$1048576,2)</f>
        <v>53.628691983122359</v>
      </c>
      <c r="E2520">
        <f>+VLOOKUP(A2520,'Reuters data'!$E$3:$G$1048576,3,TRUE)</f>
        <v>54.673486238532085</v>
      </c>
      <c r="F2520" s="2">
        <f>+VLOOKUP(A2520,'Reuters data'!$Q$4:$R$1048576,2,TRUE)</f>
        <v>90.9</v>
      </c>
      <c r="G2520">
        <f>+VLOOKUP(A2520,'Reuters data'!$U$4:$V$1048576,2,TRUE)</f>
        <v>7.66</v>
      </c>
      <c r="H2520">
        <f>+VLOOKUP(A2520,'Reuters data'!$Y$4:$Z$1048576,2,TRUE)</f>
        <v>20.25</v>
      </c>
    </row>
    <row r="2521" spans="1:8" x14ac:dyDescent="0.3">
      <c r="A2521" s="1">
        <f>+'Reuters data'!B2522</f>
        <v>43063</v>
      </c>
      <c r="B2521" s="3">
        <f t="shared" si="39"/>
        <v>11</v>
      </c>
      <c r="C2521">
        <f>+'Reuters data'!C2522</f>
        <v>83.31</v>
      </c>
      <c r="D2521">
        <f>+VLOOKUP(A2521,'Reuters data'!$E$3:$F$1048576,2,TRUE)/VLOOKUP(Train_Data!A2521,'Reuters data'!$M$3:$N$1048576,2)</f>
        <v>53.528918692372166</v>
      </c>
      <c r="E2521">
        <f>+VLOOKUP(A2521,'Reuters data'!$E$3:$G$1048576,3,TRUE)</f>
        <v>54.83889908256878</v>
      </c>
      <c r="F2521" s="2">
        <f>+VLOOKUP(A2521,'Reuters data'!$Q$4:$R$1048576,2,TRUE)</f>
        <v>90.8</v>
      </c>
      <c r="G2521">
        <f>+VLOOKUP(A2521,'Reuters data'!$U$4:$V$1048576,2,TRUE)</f>
        <v>7.77</v>
      </c>
      <c r="H2521">
        <f>+VLOOKUP(A2521,'Reuters data'!$Y$4:$Z$1048576,2,TRUE)</f>
        <v>20.5</v>
      </c>
    </row>
    <row r="2522" spans="1:8" x14ac:dyDescent="0.3">
      <c r="A2522" s="1">
        <f>+'Reuters data'!B2523</f>
        <v>43064</v>
      </c>
      <c r="B2522" s="3">
        <f t="shared" si="39"/>
        <v>11</v>
      </c>
      <c r="C2522">
        <f>+'Reuters data'!C2523</f>
        <v>83.07</v>
      </c>
      <c r="D2522">
        <f>+VLOOKUP(A2522,'Reuters data'!$E$3:$F$1048576,2,TRUE)/VLOOKUP(Train_Data!A2522,'Reuters data'!$M$3:$N$1048576,2)</f>
        <v>53.528918692372166</v>
      </c>
      <c r="E2522">
        <f>+VLOOKUP(A2522,'Reuters data'!$E$3:$G$1048576,3,TRUE)</f>
        <v>54.83889908256878</v>
      </c>
      <c r="F2522" s="2">
        <f>+VLOOKUP(A2522,'Reuters data'!$Q$4:$R$1048576,2,TRUE)</f>
        <v>90.8</v>
      </c>
      <c r="G2522">
        <f>+VLOOKUP(A2522,'Reuters data'!$U$4:$V$1048576,2,TRUE)</f>
        <v>7.77</v>
      </c>
      <c r="H2522">
        <f>+VLOOKUP(A2522,'Reuters data'!$Y$4:$Z$1048576,2,TRUE)</f>
        <v>20.5</v>
      </c>
    </row>
    <row r="2523" spans="1:8" x14ac:dyDescent="0.3">
      <c r="A2523" s="1">
        <f>+'Reuters data'!B2524</f>
        <v>43065</v>
      </c>
      <c r="B2523" s="3">
        <f t="shared" si="39"/>
        <v>11</v>
      </c>
      <c r="C2523">
        <f>+'Reuters data'!C2524</f>
        <v>82.81</v>
      </c>
      <c r="D2523">
        <f>+VLOOKUP(A2523,'Reuters data'!$E$3:$F$1048576,2,TRUE)/VLOOKUP(Train_Data!A2523,'Reuters data'!$M$3:$N$1048576,2)</f>
        <v>53.528918692372166</v>
      </c>
      <c r="E2523">
        <f>+VLOOKUP(A2523,'Reuters data'!$E$3:$G$1048576,3,TRUE)</f>
        <v>54.83889908256878</v>
      </c>
      <c r="F2523" s="2">
        <f>+VLOOKUP(A2523,'Reuters data'!$Q$4:$R$1048576,2,TRUE)</f>
        <v>90.8</v>
      </c>
      <c r="G2523">
        <f>+VLOOKUP(A2523,'Reuters data'!$U$4:$V$1048576,2,TRUE)</f>
        <v>7.77</v>
      </c>
      <c r="H2523">
        <f>+VLOOKUP(A2523,'Reuters data'!$Y$4:$Z$1048576,2,TRUE)</f>
        <v>20.5</v>
      </c>
    </row>
    <row r="2524" spans="1:8" x14ac:dyDescent="0.3">
      <c r="A2524" s="1">
        <f>+'Reuters data'!B2525</f>
        <v>43066</v>
      </c>
      <c r="B2524" s="3">
        <f t="shared" si="39"/>
        <v>11</v>
      </c>
      <c r="C2524">
        <f>+'Reuters data'!C2525</f>
        <v>82.31</v>
      </c>
      <c r="D2524">
        <f>+VLOOKUP(A2524,'Reuters data'!$E$3:$F$1048576,2,TRUE)/VLOOKUP(Train_Data!A2524,'Reuters data'!$M$3:$N$1048576,2)</f>
        <v>53.665097511768664</v>
      </c>
      <c r="E2524">
        <f>+VLOOKUP(A2524,'Reuters data'!$E$3:$G$1048576,3,TRUE)</f>
        <v>54.996605504587123</v>
      </c>
      <c r="F2524" s="2">
        <f>+VLOOKUP(A2524,'Reuters data'!$Q$4:$R$1048576,2,TRUE)</f>
        <v>91.65</v>
      </c>
      <c r="G2524">
        <f>+VLOOKUP(A2524,'Reuters data'!$U$4:$V$1048576,2,TRUE)</f>
        <v>7.7</v>
      </c>
      <c r="H2524">
        <f>+VLOOKUP(A2524,'Reuters data'!$Y$4:$Z$1048576,2,TRUE)</f>
        <v>20.9</v>
      </c>
    </row>
    <row r="2525" spans="1:8" x14ac:dyDescent="0.3">
      <c r="A2525" s="1">
        <f>+'Reuters data'!B2526</f>
        <v>43067</v>
      </c>
      <c r="B2525" s="3">
        <f t="shared" si="39"/>
        <v>11</v>
      </c>
      <c r="C2525">
        <f>+'Reuters data'!C2526</f>
        <v>81.77</v>
      </c>
      <c r="D2525">
        <f>+VLOOKUP(A2525,'Reuters data'!$E$3:$F$1048576,2,TRUE)/VLOOKUP(Train_Data!A2525,'Reuters data'!$M$3:$N$1048576,2)</f>
        <v>53.729200101359915</v>
      </c>
      <c r="E2525">
        <f>+VLOOKUP(A2525,'Reuters data'!$E$3:$G$1048576,3,TRUE)</f>
        <v>55.146146788990798</v>
      </c>
      <c r="F2525" s="2">
        <f>+VLOOKUP(A2525,'Reuters data'!$Q$4:$R$1048576,2,TRUE)</f>
        <v>92</v>
      </c>
      <c r="G2525">
        <f>+VLOOKUP(A2525,'Reuters data'!$U$4:$V$1048576,2,TRUE)</f>
        <v>7.59</v>
      </c>
      <c r="H2525">
        <f>+VLOOKUP(A2525,'Reuters data'!$Y$4:$Z$1048576,2,TRUE)</f>
        <v>20.65</v>
      </c>
    </row>
    <row r="2526" spans="1:8" x14ac:dyDescent="0.3">
      <c r="A2526" s="1">
        <f>+'Reuters data'!B2527</f>
        <v>43068</v>
      </c>
      <c r="B2526" s="3">
        <f t="shared" si="39"/>
        <v>11</v>
      </c>
      <c r="C2526">
        <f>+'Reuters data'!C2527</f>
        <v>81.17</v>
      </c>
      <c r="D2526">
        <f>+VLOOKUP(A2526,'Reuters data'!$E$3:$F$1048576,2,TRUE)/VLOOKUP(Train_Data!A2526,'Reuters data'!$M$3:$N$1048576,2)</f>
        <v>53.270870262513711</v>
      </c>
      <c r="E2526">
        <f>+VLOOKUP(A2526,'Reuters data'!$E$3:$G$1048576,3,TRUE)</f>
        <v>55.290091743119234</v>
      </c>
      <c r="F2526" s="2">
        <f>+VLOOKUP(A2526,'Reuters data'!$Q$4:$R$1048576,2,TRUE)</f>
        <v>92.5</v>
      </c>
      <c r="G2526">
        <f>+VLOOKUP(A2526,'Reuters data'!$U$4:$V$1048576,2,TRUE)</f>
        <v>7.7</v>
      </c>
      <c r="H2526">
        <f>+VLOOKUP(A2526,'Reuters data'!$Y$4:$Z$1048576,2,TRUE)</f>
        <v>20.8</v>
      </c>
    </row>
    <row r="2527" spans="1:8" x14ac:dyDescent="0.3">
      <c r="A2527" s="1">
        <f>+'Reuters data'!B2528</f>
        <v>43069</v>
      </c>
      <c r="B2527" s="3">
        <f t="shared" si="39"/>
        <v>11</v>
      </c>
      <c r="C2527">
        <f>+'Reuters data'!C2528</f>
        <v>80.489999999999995</v>
      </c>
      <c r="D2527">
        <f>+VLOOKUP(A2527,'Reuters data'!$E$3:$F$1048576,2,TRUE)/VLOOKUP(Train_Data!A2527,'Reuters data'!$M$3:$N$1048576,2)</f>
        <v>53.411191396403972</v>
      </c>
      <c r="E2527">
        <f>+VLOOKUP(A2527,'Reuters data'!$E$3:$G$1048576,3,TRUE)</f>
        <v>55.43366972477061</v>
      </c>
      <c r="F2527" s="2">
        <f>+VLOOKUP(A2527,'Reuters data'!$Q$4:$R$1048576,2,TRUE)</f>
        <v>93</v>
      </c>
      <c r="G2527">
        <f>+VLOOKUP(A2527,'Reuters data'!$U$4:$V$1048576,2,TRUE)</f>
        <v>7.53</v>
      </c>
      <c r="H2527">
        <f>+VLOOKUP(A2527,'Reuters data'!$Y$4:$Z$1048576,2,TRUE)</f>
        <v>20.7</v>
      </c>
    </row>
    <row r="2528" spans="1:8" x14ac:dyDescent="0.3">
      <c r="A2528" s="1">
        <f>+'Reuters data'!B2529</f>
        <v>43070</v>
      </c>
      <c r="B2528" s="3">
        <f t="shared" si="39"/>
        <v>12</v>
      </c>
      <c r="C2528">
        <f>+'Reuters data'!C2529</f>
        <v>79.94</v>
      </c>
      <c r="D2528">
        <f>+VLOOKUP(A2528,'Reuters data'!$E$3:$F$1048576,2,TRUE)/VLOOKUP(Train_Data!A2528,'Reuters data'!$M$3:$N$1048576,2)</f>
        <v>53.604171923626879</v>
      </c>
      <c r="E2528">
        <f>+VLOOKUP(A2528,'Reuters data'!$E$3:$G$1048576,3,TRUE)</f>
        <v>55.562568807339424</v>
      </c>
      <c r="F2528" s="2">
        <f>+VLOOKUP(A2528,'Reuters data'!$Q$4:$R$1048576,2,TRUE)</f>
        <v>90.5</v>
      </c>
      <c r="G2528">
        <f>+VLOOKUP(A2528,'Reuters data'!$U$4:$V$1048576,2,TRUE)</f>
        <v>7.68</v>
      </c>
      <c r="H2528">
        <f>+VLOOKUP(A2528,'Reuters data'!$Y$4:$Z$1048576,2,TRUE)</f>
        <v>20.85</v>
      </c>
    </row>
    <row r="2529" spans="1:8" x14ac:dyDescent="0.3">
      <c r="A2529" s="1">
        <f>+'Reuters data'!B2530</f>
        <v>43071</v>
      </c>
      <c r="B2529" s="3">
        <f t="shared" si="39"/>
        <v>12</v>
      </c>
      <c r="C2529">
        <f>+'Reuters data'!C2530</f>
        <v>79.31</v>
      </c>
      <c r="D2529">
        <f>+VLOOKUP(A2529,'Reuters data'!$E$3:$F$1048576,2,TRUE)/VLOOKUP(Train_Data!A2529,'Reuters data'!$M$3:$N$1048576,2)</f>
        <v>53.604171923626879</v>
      </c>
      <c r="E2529">
        <f>+VLOOKUP(A2529,'Reuters data'!$E$3:$G$1048576,3,TRUE)</f>
        <v>55.562568807339424</v>
      </c>
      <c r="F2529" s="2">
        <f>+VLOOKUP(A2529,'Reuters data'!$Q$4:$R$1048576,2,TRUE)</f>
        <v>90.5</v>
      </c>
      <c r="G2529">
        <f>+VLOOKUP(A2529,'Reuters data'!$U$4:$V$1048576,2,TRUE)</f>
        <v>7.68</v>
      </c>
      <c r="H2529">
        <f>+VLOOKUP(A2529,'Reuters data'!$Y$4:$Z$1048576,2,TRUE)</f>
        <v>20.85</v>
      </c>
    </row>
    <row r="2530" spans="1:8" x14ac:dyDescent="0.3">
      <c r="A2530" s="1">
        <f>+'Reuters data'!B2531</f>
        <v>43072</v>
      </c>
      <c r="B2530" s="3">
        <f t="shared" si="39"/>
        <v>12</v>
      </c>
      <c r="C2530">
        <f>+'Reuters data'!C2531</f>
        <v>78.819999999999993</v>
      </c>
      <c r="D2530">
        <f>+VLOOKUP(A2530,'Reuters data'!$E$3:$F$1048576,2,TRUE)/VLOOKUP(Train_Data!A2530,'Reuters data'!$M$3:$N$1048576,2)</f>
        <v>53.604171923626879</v>
      </c>
      <c r="E2530">
        <f>+VLOOKUP(A2530,'Reuters data'!$E$3:$G$1048576,3,TRUE)</f>
        <v>55.562568807339424</v>
      </c>
      <c r="F2530" s="2">
        <f>+VLOOKUP(A2530,'Reuters data'!$Q$4:$R$1048576,2,TRUE)</f>
        <v>90.5</v>
      </c>
      <c r="G2530">
        <f>+VLOOKUP(A2530,'Reuters data'!$U$4:$V$1048576,2,TRUE)</f>
        <v>7.68</v>
      </c>
      <c r="H2530">
        <f>+VLOOKUP(A2530,'Reuters data'!$Y$4:$Z$1048576,2,TRUE)</f>
        <v>20.85</v>
      </c>
    </row>
    <row r="2531" spans="1:8" x14ac:dyDescent="0.3">
      <c r="A2531" s="1">
        <f>+'Reuters data'!B2532</f>
        <v>43073</v>
      </c>
      <c r="B2531" s="3">
        <f t="shared" si="39"/>
        <v>12</v>
      </c>
      <c r="C2531">
        <f>+'Reuters data'!C2532</f>
        <v>78.22</v>
      </c>
      <c r="D2531">
        <f>+VLOOKUP(A2531,'Reuters data'!$E$3:$F$1048576,2,TRUE)/VLOOKUP(Train_Data!A2531,'Reuters data'!$M$3:$N$1048576,2)</f>
        <v>52.638233310856378</v>
      </c>
      <c r="E2531">
        <f>+VLOOKUP(A2531,'Reuters data'!$E$3:$G$1048576,3,TRUE)</f>
        <v>55.680366972477039</v>
      </c>
      <c r="F2531" s="2">
        <f>+VLOOKUP(A2531,'Reuters data'!$Q$4:$R$1048576,2,TRUE)</f>
        <v>91.85</v>
      </c>
      <c r="G2531">
        <f>+VLOOKUP(A2531,'Reuters data'!$U$4:$V$1048576,2,TRUE)</f>
        <v>7.55</v>
      </c>
      <c r="H2531">
        <f>+VLOOKUP(A2531,'Reuters data'!$Y$4:$Z$1048576,2,TRUE)</f>
        <v>21.55</v>
      </c>
    </row>
    <row r="2532" spans="1:8" x14ac:dyDescent="0.3">
      <c r="A2532" s="1">
        <f>+'Reuters data'!B2533</f>
        <v>43074</v>
      </c>
      <c r="B2532" s="3">
        <f t="shared" si="39"/>
        <v>12</v>
      </c>
      <c r="C2532">
        <f>+'Reuters data'!C2533</f>
        <v>77.67</v>
      </c>
      <c r="D2532">
        <f>+VLOOKUP(A2532,'Reuters data'!$E$3:$F$1048576,2,TRUE)/VLOOKUP(Train_Data!A2532,'Reuters data'!$M$3:$N$1048576,2)</f>
        <v>53.163058186738837</v>
      </c>
      <c r="E2532">
        <f>+VLOOKUP(A2532,'Reuters data'!$E$3:$G$1048576,3,TRUE)</f>
        <v>55.81862385321098</v>
      </c>
      <c r="F2532" s="2">
        <f>+VLOOKUP(A2532,'Reuters data'!$Q$4:$R$1048576,2,TRUE)</f>
        <v>91.75</v>
      </c>
      <c r="G2532">
        <f>+VLOOKUP(A2532,'Reuters data'!$U$4:$V$1048576,2,TRUE)</f>
        <v>7.43</v>
      </c>
      <c r="H2532">
        <f>+VLOOKUP(A2532,'Reuters data'!$Y$4:$Z$1048576,2,TRUE)</f>
        <v>21.4</v>
      </c>
    </row>
    <row r="2533" spans="1:8" x14ac:dyDescent="0.3">
      <c r="A2533" s="1">
        <f>+'Reuters data'!B2534</f>
        <v>43075</v>
      </c>
      <c r="B2533" s="3">
        <f t="shared" si="39"/>
        <v>12</v>
      </c>
      <c r="C2533">
        <f>+'Reuters data'!C2534</f>
        <v>77.13</v>
      </c>
      <c r="D2533">
        <f>+VLOOKUP(A2533,'Reuters data'!$E$3:$F$1048576,2,TRUE)/VLOOKUP(Train_Data!A2533,'Reuters data'!$M$3:$N$1048576,2)</f>
        <v>51.903348876642646</v>
      </c>
      <c r="E2533">
        <f>+VLOOKUP(A2533,'Reuters data'!$E$3:$G$1048576,3,TRUE)</f>
        <v>55.938899082568774</v>
      </c>
      <c r="F2533" s="2">
        <f>+VLOOKUP(A2533,'Reuters data'!$Q$4:$R$1048576,2,TRUE)</f>
        <v>91.65</v>
      </c>
      <c r="G2533">
        <f>+VLOOKUP(A2533,'Reuters data'!$U$4:$V$1048576,2,TRUE)</f>
        <v>7.27</v>
      </c>
      <c r="H2533">
        <f>+VLOOKUP(A2533,'Reuters data'!$Y$4:$Z$1048576,2,TRUE)</f>
        <v>21.15</v>
      </c>
    </row>
    <row r="2534" spans="1:8" x14ac:dyDescent="0.3">
      <c r="A2534" s="1">
        <f>+'Reuters data'!B2535</f>
        <v>43076</v>
      </c>
      <c r="B2534" s="3">
        <f t="shared" si="39"/>
        <v>12</v>
      </c>
      <c r="C2534">
        <f>+'Reuters data'!C2535</f>
        <v>76.540000000000006</v>
      </c>
      <c r="D2534">
        <f>+VLOOKUP(A2534,'Reuters data'!$E$3:$F$1048576,2,TRUE)/VLOOKUP(Train_Data!A2534,'Reuters data'!$M$3:$N$1048576,2)</f>
        <v>52.841729674624077</v>
      </c>
      <c r="E2534">
        <f>+VLOOKUP(A2534,'Reuters data'!$E$3:$G$1048576,3,TRUE)</f>
        <v>56.081009174311895</v>
      </c>
      <c r="F2534" s="2">
        <f>+VLOOKUP(A2534,'Reuters data'!$Q$4:$R$1048576,2,TRUE)</f>
        <v>91.65</v>
      </c>
      <c r="G2534">
        <f>+VLOOKUP(A2534,'Reuters data'!$U$4:$V$1048576,2,TRUE)</f>
        <v>7.35</v>
      </c>
      <c r="H2534">
        <f>+VLOOKUP(A2534,'Reuters data'!$Y$4:$Z$1048576,2,TRUE)</f>
        <v>21.4</v>
      </c>
    </row>
    <row r="2535" spans="1:8" x14ac:dyDescent="0.3">
      <c r="A2535" s="1">
        <f>+'Reuters data'!B2536</f>
        <v>43077</v>
      </c>
      <c r="B2535" s="3">
        <f t="shared" si="39"/>
        <v>12</v>
      </c>
      <c r="C2535">
        <f>+'Reuters data'!C2536</f>
        <v>75.97</v>
      </c>
      <c r="D2535">
        <f>+VLOOKUP(A2535,'Reuters data'!$E$3:$F$1048576,2,TRUE)/VLOOKUP(Train_Data!A2535,'Reuters data'!$M$3:$N$1048576,2)</f>
        <v>53.893233594015648</v>
      </c>
      <c r="E2535">
        <f>+VLOOKUP(A2535,'Reuters data'!$E$3:$G$1048576,3,TRUE)</f>
        <v>56.232568807339412</v>
      </c>
      <c r="F2535" s="2">
        <f>+VLOOKUP(A2535,'Reuters data'!$Q$4:$R$1048576,2,TRUE)</f>
        <v>93.13</v>
      </c>
      <c r="G2535">
        <f>+VLOOKUP(A2535,'Reuters data'!$U$4:$V$1048576,2,TRUE)</f>
        <v>7.14</v>
      </c>
      <c r="H2535">
        <f>+VLOOKUP(A2535,'Reuters data'!$Y$4:$Z$1048576,2,TRUE)</f>
        <v>21</v>
      </c>
    </row>
    <row r="2536" spans="1:8" x14ac:dyDescent="0.3">
      <c r="A2536" s="1">
        <f>+'Reuters data'!B2537</f>
        <v>43078</v>
      </c>
      <c r="B2536" s="3">
        <f t="shared" si="39"/>
        <v>12</v>
      </c>
      <c r="C2536">
        <f>+'Reuters data'!C2537</f>
        <v>75.41</v>
      </c>
      <c r="D2536">
        <f>+VLOOKUP(A2536,'Reuters data'!$E$3:$F$1048576,2,TRUE)/VLOOKUP(Train_Data!A2536,'Reuters data'!$M$3:$N$1048576,2)</f>
        <v>53.893233594015648</v>
      </c>
      <c r="E2536">
        <f>+VLOOKUP(A2536,'Reuters data'!$E$3:$G$1048576,3,TRUE)</f>
        <v>56.232568807339412</v>
      </c>
      <c r="F2536" s="2">
        <f>+VLOOKUP(A2536,'Reuters data'!$Q$4:$R$1048576,2,TRUE)</f>
        <v>93.13</v>
      </c>
      <c r="G2536">
        <f>+VLOOKUP(A2536,'Reuters data'!$U$4:$V$1048576,2,TRUE)</f>
        <v>7.14</v>
      </c>
      <c r="H2536">
        <f>+VLOOKUP(A2536,'Reuters data'!$Y$4:$Z$1048576,2,TRUE)</f>
        <v>21</v>
      </c>
    </row>
    <row r="2537" spans="1:8" x14ac:dyDescent="0.3">
      <c r="A2537" s="1">
        <f>+'Reuters data'!B2538</f>
        <v>43079</v>
      </c>
      <c r="B2537" s="3">
        <f t="shared" si="39"/>
        <v>12</v>
      </c>
      <c r="C2537">
        <f>+'Reuters data'!C2538</f>
        <v>74.84</v>
      </c>
      <c r="D2537">
        <f>+VLOOKUP(A2537,'Reuters data'!$E$3:$F$1048576,2,TRUE)/VLOOKUP(Train_Data!A2537,'Reuters data'!$M$3:$N$1048576,2)</f>
        <v>53.893233594015648</v>
      </c>
      <c r="E2537">
        <f>+VLOOKUP(A2537,'Reuters data'!$E$3:$G$1048576,3,TRUE)</f>
        <v>56.232568807339412</v>
      </c>
      <c r="F2537" s="2">
        <f>+VLOOKUP(A2537,'Reuters data'!$Q$4:$R$1048576,2,TRUE)</f>
        <v>93.13</v>
      </c>
      <c r="G2537">
        <f>+VLOOKUP(A2537,'Reuters data'!$U$4:$V$1048576,2,TRUE)</f>
        <v>7.14</v>
      </c>
      <c r="H2537">
        <f>+VLOOKUP(A2537,'Reuters data'!$Y$4:$Z$1048576,2,TRUE)</f>
        <v>21</v>
      </c>
    </row>
    <row r="2538" spans="1:8" x14ac:dyDescent="0.3">
      <c r="A2538" s="1">
        <f>+'Reuters data'!B2539</f>
        <v>43080</v>
      </c>
      <c r="B2538" s="3">
        <f t="shared" si="39"/>
        <v>12</v>
      </c>
      <c r="C2538">
        <f>+'Reuters data'!C2539</f>
        <v>74.239999999999995</v>
      </c>
      <c r="D2538">
        <f>+VLOOKUP(A2538,'Reuters data'!$E$3:$F$1048576,2,TRUE)/VLOOKUP(Train_Data!A2538,'Reuters data'!$M$3:$N$1048576,2)</f>
        <v>54.971108089734869</v>
      </c>
      <c r="E2538">
        <f>+VLOOKUP(A2538,'Reuters data'!$E$3:$G$1048576,3,TRUE)</f>
        <v>56.390091743119228</v>
      </c>
      <c r="F2538" s="2">
        <f>+VLOOKUP(A2538,'Reuters data'!$Q$4:$R$1048576,2,TRUE)</f>
        <v>94.23</v>
      </c>
      <c r="G2538">
        <f>+VLOOKUP(A2538,'Reuters data'!$U$4:$V$1048576,2,TRUE)</f>
        <v>7.2</v>
      </c>
      <c r="H2538">
        <f>+VLOOKUP(A2538,'Reuters data'!$Y$4:$Z$1048576,2,TRUE)</f>
        <v>21.77</v>
      </c>
    </row>
    <row r="2539" spans="1:8" x14ac:dyDescent="0.3">
      <c r="A2539" s="1">
        <f>+'Reuters data'!B2540</f>
        <v>43081</v>
      </c>
      <c r="B2539" s="3">
        <f t="shared" si="39"/>
        <v>12</v>
      </c>
      <c r="C2539">
        <f>+'Reuters data'!C2540</f>
        <v>73.33</v>
      </c>
      <c r="D2539">
        <f>+VLOOKUP(A2539,'Reuters data'!$E$3:$F$1048576,2,TRUE)/VLOOKUP(Train_Data!A2539,'Reuters data'!$M$3:$N$1048576,2)</f>
        <v>53.952299829642257</v>
      </c>
      <c r="E2539">
        <f>+VLOOKUP(A2539,'Reuters data'!$E$3:$G$1048576,3,TRUE)</f>
        <v>56.533211009174281</v>
      </c>
      <c r="F2539" s="2">
        <f>+VLOOKUP(A2539,'Reuters data'!$Q$4:$R$1048576,2,TRUE)</f>
        <v>96.13</v>
      </c>
      <c r="G2539">
        <f>+VLOOKUP(A2539,'Reuters data'!$U$4:$V$1048576,2,TRUE)</f>
        <v>7.14</v>
      </c>
      <c r="H2539">
        <f>+VLOOKUP(A2539,'Reuters data'!$Y$4:$Z$1048576,2,TRUE)</f>
        <v>22.17</v>
      </c>
    </row>
    <row r="2540" spans="1:8" x14ac:dyDescent="0.3">
      <c r="A2540" s="1">
        <f>+'Reuters data'!B2541</f>
        <v>43082</v>
      </c>
      <c r="B2540" s="3">
        <f t="shared" si="39"/>
        <v>12</v>
      </c>
      <c r="C2540">
        <f>+'Reuters data'!C2541</f>
        <v>72.599999999999994</v>
      </c>
      <c r="D2540">
        <f>+VLOOKUP(A2540,'Reuters data'!$E$3:$F$1048576,2,TRUE)/VLOOKUP(Train_Data!A2540,'Reuters data'!$M$3:$N$1048576,2)</f>
        <v>52.803382663847771</v>
      </c>
      <c r="E2540">
        <f>+VLOOKUP(A2540,'Reuters data'!$E$3:$G$1048576,3,TRUE)</f>
        <v>56.661834862385284</v>
      </c>
      <c r="F2540" s="2">
        <f>+VLOOKUP(A2540,'Reuters data'!$Q$4:$R$1048576,2,TRUE)</f>
        <v>95.88</v>
      </c>
      <c r="G2540">
        <f>+VLOOKUP(A2540,'Reuters data'!$U$4:$V$1048576,2,TRUE)</f>
        <v>7.07</v>
      </c>
      <c r="H2540">
        <f>+VLOOKUP(A2540,'Reuters data'!$Y$4:$Z$1048576,2,TRUE)</f>
        <v>21.5</v>
      </c>
    </row>
    <row r="2541" spans="1:8" x14ac:dyDescent="0.3">
      <c r="A2541" s="1">
        <f>+'Reuters data'!B2542</f>
        <v>43083</v>
      </c>
      <c r="B2541" s="3">
        <f t="shared" si="39"/>
        <v>12</v>
      </c>
      <c r="C2541">
        <f>+'Reuters data'!C2542</f>
        <v>71.989999999999995</v>
      </c>
      <c r="D2541">
        <f>+VLOOKUP(A2541,'Reuters data'!$E$3:$F$1048576,2,TRUE)/VLOOKUP(Train_Data!A2541,'Reuters data'!$M$3:$N$1048576,2)</f>
        <v>53.757323596841303</v>
      </c>
      <c r="E2541">
        <f>+VLOOKUP(A2541,'Reuters data'!$E$3:$G$1048576,3,TRUE)</f>
        <v>56.793944954128413</v>
      </c>
      <c r="F2541" s="2">
        <f>+VLOOKUP(A2541,'Reuters data'!$Q$4:$R$1048576,2,TRUE)</f>
        <v>94.25</v>
      </c>
      <c r="G2541">
        <f>+VLOOKUP(A2541,'Reuters data'!$U$4:$V$1048576,2,TRUE)</f>
        <v>7.09</v>
      </c>
      <c r="H2541">
        <f>+VLOOKUP(A2541,'Reuters data'!$Y$4:$Z$1048576,2,TRUE)</f>
        <v>21.6</v>
      </c>
    </row>
    <row r="2542" spans="1:8" x14ac:dyDescent="0.3">
      <c r="A2542" s="1">
        <f>+'Reuters data'!B2543</f>
        <v>43084</v>
      </c>
      <c r="B2542" s="3">
        <f t="shared" si="39"/>
        <v>12</v>
      </c>
      <c r="C2542">
        <f>+'Reuters data'!C2543</f>
        <v>71.48</v>
      </c>
      <c r="D2542">
        <f>+VLOOKUP(A2542,'Reuters data'!$E$3:$F$1048576,2,TRUE)/VLOOKUP(Train_Data!A2542,'Reuters data'!$M$3:$N$1048576,2)</f>
        <v>53.803607896528248</v>
      </c>
      <c r="E2542">
        <f>+VLOOKUP(A2542,'Reuters data'!$E$3:$G$1048576,3,TRUE)</f>
        <v>56.929816513761438</v>
      </c>
      <c r="F2542" s="2">
        <f>+VLOOKUP(A2542,'Reuters data'!$Q$4:$R$1048576,2,TRUE)</f>
        <v>95.56</v>
      </c>
      <c r="G2542">
        <f>+VLOOKUP(A2542,'Reuters data'!$U$4:$V$1048576,2,TRUE)</f>
        <v>7.18</v>
      </c>
      <c r="H2542">
        <f>+VLOOKUP(A2542,'Reuters data'!$Y$4:$Z$1048576,2,TRUE)</f>
        <v>21.53</v>
      </c>
    </row>
    <row r="2543" spans="1:8" x14ac:dyDescent="0.3">
      <c r="A2543" s="1">
        <f>+'Reuters data'!B2544</f>
        <v>43085</v>
      </c>
      <c r="B2543" s="3">
        <f t="shared" si="39"/>
        <v>12</v>
      </c>
      <c r="C2543">
        <f>+'Reuters data'!C2544</f>
        <v>70.89</v>
      </c>
      <c r="D2543">
        <f>+VLOOKUP(A2543,'Reuters data'!$E$3:$F$1048576,2,TRUE)/VLOOKUP(Train_Data!A2543,'Reuters data'!$M$3:$N$1048576,2)</f>
        <v>53.803607896528248</v>
      </c>
      <c r="E2543">
        <f>+VLOOKUP(A2543,'Reuters data'!$E$3:$G$1048576,3,TRUE)</f>
        <v>56.929816513761438</v>
      </c>
      <c r="F2543" s="2">
        <f>+VLOOKUP(A2543,'Reuters data'!$Q$4:$R$1048576,2,TRUE)</f>
        <v>95.56</v>
      </c>
      <c r="G2543">
        <f>+VLOOKUP(A2543,'Reuters data'!$U$4:$V$1048576,2,TRUE)</f>
        <v>7.18</v>
      </c>
      <c r="H2543">
        <f>+VLOOKUP(A2543,'Reuters data'!$Y$4:$Z$1048576,2,TRUE)</f>
        <v>21.53</v>
      </c>
    </row>
    <row r="2544" spans="1:8" x14ac:dyDescent="0.3">
      <c r="A2544" s="1">
        <f>+'Reuters data'!B2545</f>
        <v>43086</v>
      </c>
      <c r="B2544" s="3">
        <f t="shared" si="39"/>
        <v>12</v>
      </c>
      <c r="C2544">
        <f>+'Reuters data'!C2545</f>
        <v>70.400000000000006</v>
      </c>
      <c r="D2544">
        <f>+VLOOKUP(A2544,'Reuters data'!$E$3:$F$1048576,2,TRUE)/VLOOKUP(Train_Data!A2544,'Reuters data'!$M$3:$N$1048576,2)</f>
        <v>53.803607896528248</v>
      </c>
      <c r="E2544">
        <f>+VLOOKUP(A2544,'Reuters data'!$E$3:$G$1048576,3,TRUE)</f>
        <v>56.929816513761438</v>
      </c>
      <c r="F2544" s="2">
        <f>+VLOOKUP(A2544,'Reuters data'!$Q$4:$R$1048576,2,TRUE)</f>
        <v>95.56</v>
      </c>
      <c r="G2544">
        <f>+VLOOKUP(A2544,'Reuters data'!$U$4:$V$1048576,2,TRUE)</f>
        <v>7.18</v>
      </c>
      <c r="H2544">
        <f>+VLOOKUP(A2544,'Reuters data'!$Y$4:$Z$1048576,2,TRUE)</f>
        <v>21.53</v>
      </c>
    </row>
    <row r="2545" spans="1:8" x14ac:dyDescent="0.3">
      <c r="A2545" s="1">
        <f>+'Reuters data'!B2546</f>
        <v>43087</v>
      </c>
      <c r="B2545" s="3">
        <f t="shared" si="39"/>
        <v>12</v>
      </c>
      <c r="C2545">
        <f>+'Reuters data'!C2546</f>
        <v>69.69</v>
      </c>
      <c r="D2545">
        <f>+VLOOKUP(A2545,'Reuters data'!$E$3:$F$1048576,2,TRUE)/VLOOKUP(Train_Data!A2545,'Reuters data'!$M$3:$N$1048576,2)</f>
        <v>53.823953823953822</v>
      </c>
      <c r="E2545">
        <f>+VLOOKUP(A2545,'Reuters data'!$E$3:$G$1048576,3,TRUE)</f>
        <v>57.063486238532079</v>
      </c>
      <c r="F2545" s="2">
        <f>+VLOOKUP(A2545,'Reuters data'!$Q$4:$R$1048576,2,TRUE)</f>
        <v>95.9</v>
      </c>
      <c r="G2545">
        <f>+VLOOKUP(A2545,'Reuters data'!$U$4:$V$1048576,2,TRUE)</f>
        <v>7.39</v>
      </c>
      <c r="H2545">
        <f>+VLOOKUP(A2545,'Reuters data'!$Y$4:$Z$1048576,2,TRUE)</f>
        <v>21.2</v>
      </c>
    </row>
    <row r="2546" spans="1:8" x14ac:dyDescent="0.3">
      <c r="A2546" s="1">
        <f>+'Reuters data'!B2547</f>
        <v>43088</v>
      </c>
      <c r="B2546" s="3">
        <f t="shared" si="39"/>
        <v>12</v>
      </c>
      <c r="C2546">
        <f>+'Reuters data'!C2547</f>
        <v>68.989999999999995</v>
      </c>
      <c r="D2546">
        <f>+VLOOKUP(A2546,'Reuters data'!$E$3:$F$1048576,2,TRUE)/VLOOKUP(Train_Data!A2546,'Reuters data'!$M$3:$N$1048576,2)</f>
        <v>53.894238891704681</v>
      </c>
      <c r="E2546">
        <f>+VLOOKUP(A2546,'Reuters data'!$E$3:$G$1048576,3,TRUE)</f>
        <v>57.192844036697217</v>
      </c>
      <c r="F2546" s="2">
        <f>+VLOOKUP(A2546,'Reuters data'!$Q$4:$R$1048576,2,TRUE)</f>
        <v>95.2</v>
      </c>
      <c r="G2546">
        <f>+VLOOKUP(A2546,'Reuters data'!$U$4:$V$1048576,2,TRUE)</f>
        <v>7.5</v>
      </c>
      <c r="H2546">
        <f>+VLOOKUP(A2546,'Reuters data'!$Y$4:$Z$1048576,2,TRUE)</f>
        <v>20.170000000000002</v>
      </c>
    </row>
    <row r="2547" spans="1:8" x14ac:dyDescent="0.3">
      <c r="A2547" s="1">
        <f>+'Reuters data'!B2548</f>
        <v>43089</v>
      </c>
      <c r="B2547" s="3">
        <f t="shared" si="39"/>
        <v>12</v>
      </c>
      <c r="C2547">
        <f>+'Reuters data'!C2548</f>
        <v>68.290000000000006</v>
      </c>
      <c r="D2547">
        <f>+VLOOKUP(A2547,'Reuters data'!$E$3:$F$1048576,2,TRUE)/VLOOKUP(Train_Data!A2547,'Reuters data'!$M$3:$N$1048576,2)</f>
        <v>54.393798972112222</v>
      </c>
      <c r="E2547">
        <f>+VLOOKUP(A2547,'Reuters data'!$E$3:$G$1048576,3,TRUE)</f>
        <v>57.332844036697217</v>
      </c>
      <c r="F2547" s="2">
        <f>+VLOOKUP(A2547,'Reuters data'!$Q$4:$R$1048576,2,TRUE)</f>
        <v>95.25</v>
      </c>
      <c r="G2547">
        <f>+VLOOKUP(A2547,'Reuters data'!$U$4:$V$1048576,2,TRUE)</f>
        <v>7.77</v>
      </c>
      <c r="H2547">
        <f>+VLOOKUP(A2547,'Reuters data'!$Y$4:$Z$1048576,2,TRUE)</f>
        <v>20.38</v>
      </c>
    </row>
    <row r="2548" spans="1:8" x14ac:dyDescent="0.3">
      <c r="A2548" s="1">
        <f>+'Reuters data'!B2549</f>
        <v>43090</v>
      </c>
      <c r="B2548" s="3">
        <f t="shared" si="39"/>
        <v>12</v>
      </c>
      <c r="C2548">
        <f>+'Reuters data'!C2549</f>
        <v>67.709999999999994</v>
      </c>
      <c r="D2548">
        <f>+VLOOKUP(A2548,'Reuters data'!$E$3:$F$1048576,2,TRUE)/VLOOKUP(Train_Data!A2548,'Reuters data'!$M$3:$N$1048576,2)</f>
        <v>54.661837783205598</v>
      </c>
      <c r="E2548">
        <f>+VLOOKUP(A2548,'Reuters data'!$E$3:$G$1048576,3,TRUE)</f>
        <v>57.48733944954126</v>
      </c>
      <c r="F2548" s="2">
        <f>+VLOOKUP(A2548,'Reuters data'!$Q$4:$R$1048576,2,TRUE)</f>
        <v>95.33</v>
      </c>
      <c r="G2548">
        <f>+VLOOKUP(A2548,'Reuters data'!$U$4:$V$1048576,2,TRUE)</f>
        <v>7.98</v>
      </c>
      <c r="H2548">
        <f>+VLOOKUP(A2548,'Reuters data'!$Y$4:$Z$1048576,2,TRUE)</f>
        <v>20.2</v>
      </c>
    </row>
    <row r="2549" spans="1:8" x14ac:dyDescent="0.3">
      <c r="A2549" s="1">
        <f>+'Reuters data'!B2550</f>
        <v>43091</v>
      </c>
      <c r="B2549" s="3">
        <f t="shared" si="39"/>
        <v>12</v>
      </c>
      <c r="C2549">
        <f>+'Reuters data'!C2550</f>
        <v>67.28</v>
      </c>
      <c r="D2549">
        <f>+VLOOKUP(A2549,'Reuters data'!$E$3:$F$1048576,2,TRUE)/VLOOKUP(Train_Data!A2549,'Reuters data'!$M$3:$N$1048576,2)</f>
        <v>55.030783503415705</v>
      </c>
      <c r="E2549">
        <f>+VLOOKUP(A2549,'Reuters data'!$E$3:$G$1048576,3,TRUE)</f>
        <v>57.640091743119235</v>
      </c>
      <c r="F2549" s="2">
        <f>+VLOOKUP(A2549,'Reuters data'!$Q$4:$R$1048576,2,TRUE)</f>
        <v>95.31</v>
      </c>
      <c r="G2549">
        <f>+VLOOKUP(A2549,'Reuters data'!$U$4:$V$1048576,2,TRUE)</f>
        <v>8.15</v>
      </c>
      <c r="H2549">
        <f>+VLOOKUP(A2549,'Reuters data'!$Y$4:$Z$1048576,2,TRUE)</f>
        <v>20</v>
      </c>
    </row>
    <row r="2550" spans="1:8" x14ac:dyDescent="0.3">
      <c r="A2550" s="1">
        <f>+'Reuters data'!B2551</f>
        <v>43092</v>
      </c>
      <c r="B2550" s="3">
        <f t="shared" si="39"/>
        <v>12</v>
      </c>
      <c r="C2550">
        <f>+'Reuters data'!C2551</f>
        <v>67.06</v>
      </c>
      <c r="D2550">
        <f>+VLOOKUP(A2550,'Reuters data'!$E$3:$F$1048576,2,TRUE)/VLOOKUP(Train_Data!A2550,'Reuters data'!$M$3:$N$1048576,2)</f>
        <v>55.030783503415705</v>
      </c>
      <c r="E2550">
        <f>+VLOOKUP(A2550,'Reuters data'!$E$3:$G$1048576,3,TRUE)</f>
        <v>57.640091743119235</v>
      </c>
      <c r="F2550" s="2">
        <f>+VLOOKUP(A2550,'Reuters data'!$Q$4:$R$1048576,2,TRUE)</f>
        <v>95.31</v>
      </c>
      <c r="G2550">
        <f>+VLOOKUP(A2550,'Reuters data'!$U$4:$V$1048576,2,TRUE)</f>
        <v>8.15</v>
      </c>
      <c r="H2550">
        <f>+VLOOKUP(A2550,'Reuters data'!$Y$4:$Z$1048576,2,TRUE)</f>
        <v>20</v>
      </c>
    </row>
    <row r="2551" spans="1:8" x14ac:dyDescent="0.3">
      <c r="A2551" s="1">
        <f>+'Reuters data'!B2552</f>
        <v>43093</v>
      </c>
      <c r="B2551" s="3">
        <f t="shared" si="39"/>
        <v>12</v>
      </c>
      <c r="C2551">
        <f>+'Reuters data'!C2552</f>
        <v>66.91</v>
      </c>
      <c r="D2551">
        <f>+VLOOKUP(A2551,'Reuters data'!$E$3:$F$1048576,2,TRUE)/VLOOKUP(Train_Data!A2551,'Reuters data'!$M$3:$N$1048576,2)</f>
        <v>55.030783503415705</v>
      </c>
      <c r="E2551">
        <f>+VLOOKUP(A2551,'Reuters data'!$E$3:$G$1048576,3,TRUE)</f>
        <v>57.640091743119235</v>
      </c>
      <c r="F2551" s="2">
        <f>+VLOOKUP(A2551,'Reuters data'!$Q$4:$R$1048576,2,TRUE)</f>
        <v>95.31</v>
      </c>
      <c r="G2551">
        <f>+VLOOKUP(A2551,'Reuters data'!$U$4:$V$1048576,2,TRUE)</f>
        <v>8.15</v>
      </c>
      <c r="H2551">
        <f>+VLOOKUP(A2551,'Reuters data'!$Y$4:$Z$1048576,2,TRUE)</f>
        <v>20</v>
      </c>
    </row>
    <row r="2552" spans="1:8" x14ac:dyDescent="0.3">
      <c r="A2552" s="1">
        <f>+'Reuters data'!B2553</f>
        <v>43094</v>
      </c>
      <c r="B2552" s="3">
        <f t="shared" si="39"/>
        <v>12</v>
      </c>
      <c r="C2552">
        <f>+'Reuters data'!C2553</f>
        <v>66.78</v>
      </c>
      <c r="D2552">
        <f>+VLOOKUP(A2552,'Reuters data'!$E$3:$F$1048576,2,TRUE)/VLOOKUP(Train_Data!A2552,'Reuters data'!$M$3:$N$1048576,2)</f>
        <v>54.97977755308392</v>
      </c>
      <c r="E2552">
        <f>+VLOOKUP(A2552,'Reuters data'!$E$3:$G$1048576,3,TRUE)</f>
        <v>57.640091743119235</v>
      </c>
      <c r="F2552" s="2">
        <f>+VLOOKUP(A2552,'Reuters data'!$Q$4:$R$1048576,2,TRUE)</f>
        <v>95.28</v>
      </c>
      <c r="G2552">
        <f>+VLOOKUP(A2552,'Reuters data'!$U$4:$V$1048576,2,TRUE)</f>
        <v>8.15</v>
      </c>
      <c r="H2552">
        <f>+VLOOKUP(A2552,'Reuters data'!$Y$4:$Z$1048576,2,TRUE)</f>
        <v>19.899999999999999</v>
      </c>
    </row>
    <row r="2553" spans="1:8" x14ac:dyDescent="0.3">
      <c r="A2553" s="1">
        <f>+'Reuters data'!B2554</f>
        <v>43095</v>
      </c>
      <c r="B2553" s="3">
        <f t="shared" si="39"/>
        <v>12</v>
      </c>
      <c r="C2553">
        <f>+'Reuters data'!C2554</f>
        <v>66.569999999999993</v>
      </c>
      <c r="D2553">
        <f>+VLOOKUP(A2553,'Reuters data'!$E$3:$F$1048576,2,TRUE)/VLOOKUP(Train_Data!A2553,'Reuters data'!$M$3:$N$1048576,2)</f>
        <v>56.518805869455221</v>
      </c>
      <c r="E2553">
        <f>+VLOOKUP(A2553,'Reuters data'!$E$3:$G$1048576,3,TRUE)</f>
        <v>57.794403669724744</v>
      </c>
      <c r="F2553" s="2">
        <f>+VLOOKUP(A2553,'Reuters data'!$Q$4:$R$1048576,2,TRUE)</f>
        <v>95.28</v>
      </c>
      <c r="G2553">
        <f>+VLOOKUP(A2553,'Reuters data'!$U$4:$V$1048576,2,TRUE)</f>
        <v>8.15</v>
      </c>
      <c r="H2553">
        <f>+VLOOKUP(A2553,'Reuters data'!$Y$4:$Z$1048576,2,TRUE)</f>
        <v>19.850000000000001</v>
      </c>
    </row>
    <row r="2554" spans="1:8" x14ac:dyDescent="0.3">
      <c r="A2554" s="1">
        <f>+'Reuters data'!B2555</f>
        <v>43096</v>
      </c>
      <c r="B2554" s="3">
        <f t="shared" si="39"/>
        <v>12</v>
      </c>
      <c r="C2554">
        <f>+'Reuters data'!C2555</f>
        <v>66.11</v>
      </c>
      <c r="D2554">
        <f>+VLOOKUP(A2554,'Reuters data'!$E$3:$F$1048576,2,TRUE)/VLOOKUP(Train_Data!A2554,'Reuters data'!$M$3:$N$1048576,2)</f>
        <v>55.897694766952711</v>
      </c>
      <c r="E2554">
        <f>+VLOOKUP(A2554,'Reuters data'!$E$3:$G$1048576,3,TRUE)</f>
        <v>57.936330275229338</v>
      </c>
      <c r="F2554" s="2">
        <f>+VLOOKUP(A2554,'Reuters data'!$Q$4:$R$1048576,2,TRUE)</f>
        <v>95.4</v>
      </c>
      <c r="G2554">
        <f>+VLOOKUP(A2554,'Reuters data'!$U$4:$V$1048576,2,TRUE)</f>
        <v>8.1300000000000008</v>
      </c>
      <c r="H2554">
        <f>+VLOOKUP(A2554,'Reuters data'!$Y$4:$Z$1048576,2,TRUE)</f>
        <v>19.95</v>
      </c>
    </row>
    <row r="2555" spans="1:8" x14ac:dyDescent="0.3">
      <c r="A2555" s="1">
        <f>+'Reuters data'!B2556</f>
        <v>43097</v>
      </c>
      <c r="B2555" s="3">
        <f t="shared" si="39"/>
        <v>12</v>
      </c>
      <c r="C2555">
        <f>+'Reuters data'!C2556</f>
        <v>65.64</v>
      </c>
      <c r="D2555">
        <f>+VLOOKUP(A2555,'Reuters data'!$E$3:$F$1048576,2,TRUE)/VLOOKUP(Train_Data!A2555,'Reuters data'!$M$3:$N$1048576,2)</f>
        <v>55.874717360355078</v>
      </c>
      <c r="E2555">
        <f>+VLOOKUP(A2555,'Reuters data'!$E$3:$G$1048576,3,TRUE)</f>
        <v>58.076055045871541</v>
      </c>
      <c r="F2555" s="2">
        <f>+VLOOKUP(A2555,'Reuters data'!$Q$4:$R$1048576,2,TRUE)</f>
        <v>95.68</v>
      </c>
      <c r="G2555">
        <f>+VLOOKUP(A2555,'Reuters data'!$U$4:$V$1048576,2,TRUE)</f>
        <v>8.17</v>
      </c>
      <c r="H2555">
        <f>+VLOOKUP(A2555,'Reuters data'!$Y$4:$Z$1048576,2,TRUE)</f>
        <v>19.78</v>
      </c>
    </row>
    <row r="2556" spans="1:8" x14ac:dyDescent="0.3">
      <c r="A2556" s="1">
        <f>+'Reuters data'!B2557</f>
        <v>43098</v>
      </c>
      <c r="B2556" s="3">
        <f t="shared" si="39"/>
        <v>12</v>
      </c>
      <c r="C2556">
        <f>+'Reuters data'!C2557</f>
        <v>65.19</v>
      </c>
      <c r="D2556">
        <f>+VLOOKUP(A2556,'Reuters data'!$E$3:$F$1048576,2,TRUE)/VLOOKUP(Train_Data!A2556,'Reuters data'!$M$3:$N$1048576,2)</f>
        <v>55.743581193731245</v>
      </c>
      <c r="E2556">
        <f>+VLOOKUP(A2556,'Reuters data'!$E$3:$G$1048576,3,TRUE)</f>
        <v>58.207706422018326</v>
      </c>
      <c r="F2556" s="2">
        <f>+VLOOKUP(A2556,'Reuters data'!$Q$4:$R$1048576,2,TRUE)</f>
        <v>96.03</v>
      </c>
      <c r="G2556">
        <f>+VLOOKUP(A2556,'Reuters data'!$U$4:$V$1048576,2,TRUE)</f>
        <v>8.14</v>
      </c>
      <c r="H2556">
        <f>+VLOOKUP(A2556,'Reuters data'!$Y$4:$Z$1048576,2,TRUE)</f>
        <v>19.350000000000001</v>
      </c>
    </row>
    <row r="2557" spans="1:8" x14ac:dyDescent="0.3">
      <c r="A2557" s="1">
        <f>+'Reuters data'!B2558</f>
        <v>43099</v>
      </c>
      <c r="B2557" s="3">
        <f t="shared" si="39"/>
        <v>12</v>
      </c>
      <c r="C2557">
        <f>+'Reuters data'!C2558</f>
        <v>64.98</v>
      </c>
      <c r="D2557">
        <f>+VLOOKUP(A2557,'Reuters data'!$E$3:$F$1048576,2,TRUE)/VLOOKUP(Train_Data!A2557,'Reuters data'!$M$3:$N$1048576,2)</f>
        <v>55.743581193731245</v>
      </c>
      <c r="E2557">
        <f>+VLOOKUP(A2557,'Reuters data'!$E$3:$G$1048576,3,TRUE)</f>
        <v>58.207706422018326</v>
      </c>
      <c r="F2557" s="2">
        <f>+VLOOKUP(A2557,'Reuters data'!$Q$4:$R$1048576,2,TRUE)</f>
        <v>96.03</v>
      </c>
      <c r="G2557">
        <f>+VLOOKUP(A2557,'Reuters data'!$U$4:$V$1048576,2,TRUE)</f>
        <v>8.14</v>
      </c>
      <c r="H2557">
        <f>+VLOOKUP(A2557,'Reuters data'!$Y$4:$Z$1048576,2,TRUE)</f>
        <v>19.350000000000001</v>
      </c>
    </row>
    <row r="2558" spans="1:8" x14ac:dyDescent="0.3">
      <c r="A2558" s="1">
        <f>+'Reuters data'!B2559</f>
        <v>43100</v>
      </c>
      <c r="B2558" s="3">
        <f t="shared" si="39"/>
        <v>12</v>
      </c>
      <c r="C2558">
        <f>+'Reuters data'!C2559</f>
        <v>64.87</v>
      </c>
      <c r="D2558">
        <f>+VLOOKUP(A2558,'Reuters data'!$E$3:$F$1048576,2,TRUE)/VLOOKUP(Train_Data!A2558,'Reuters data'!$M$3:$N$1048576,2)</f>
        <v>55.743581193731245</v>
      </c>
      <c r="E2558">
        <f>+VLOOKUP(A2558,'Reuters data'!$E$3:$G$1048576,3,TRUE)</f>
        <v>58.207706422018326</v>
      </c>
      <c r="F2558" s="2">
        <f>+VLOOKUP(A2558,'Reuters data'!$Q$4:$R$1048576,2,TRUE)</f>
        <v>96.03</v>
      </c>
      <c r="G2558">
        <f>+VLOOKUP(A2558,'Reuters data'!$U$4:$V$1048576,2,TRUE)</f>
        <v>8.14</v>
      </c>
      <c r="H2558">
        <f>+VLOOKUP(A2558,'Reuters data'!$Y$4:$Z$1048576,2,TRUE)</f>
        <v>19.350000000000001</v>
      </c>
    </row>
    <row r="2559" spans="1:8" x14ac:dyDescent="0.3">
      <c r="A2559" s="1">
        <f>+'Reuters data'!B2560</f>
        <v>43101</v>
      </c>
      <c r="B2559" s="3">
        <f t="shared" si="39"/>
        <v>1</v>
      </c>
      <c r="C2559">
        <f>+'Reuters data'!C2560</f>
        <v>64.62</v>
      </c>
      <c r="D2559">
        <f>+VLOOKUP(A2559,'Reuters data'!$E$3:$F$1048576,2,TRUE)/VLOOKUP(Train_Data!A2559,'Reuters data'!$M$3:$N$1048576,2)</f>
        <v>55.687874750166557</v>
      </c>
      <c r="E2559">
        <f>+VLOOKUP(A2559,'Reuters data'!$E$3:$G$1048576,3,TRUE)</f>
        <v>58.207706422018326</v>
      </c>
      <c r="F2559" s="2">
        <f>+VLOOKUP(A2559,'Reuters data'!$Q$4:$R$1048576,2,TRUE)</f>
        <v>94.77</v>
      </c>
      <c r="G2559">
        <f>+VLOOKUP(A2559,'Reuters data'!$U$4:$V$1048576,2,TRUE)</f>
        <v>8.14</v>
      </c>
      <c r="H2559">
        <f>+VLOOKUP(A2559,'Reuters data'!$Y$4:$Z$1048576,2,TRUE)</f>
        <v>19.55</v>
      </c>
    </row>
    <row r="2560" spans="1:8" x14ac:dyDescent="0.3">
      <c r="A2560" s="1">
        <f>+'Reuters data'!B2561</f>
        <v>43102</v>
      </c>
      <c r="B2560" s="3">
        <f t="shared" si="39"/>
        <v>1</v>
      </c>
      <c r="C2560">
        <f>+'Reuters data'!C2561</f>
        <v>64.290000000000006</v>
      </c>
      <c r="D2560">
        <f>+VLOOKUP(A2560,'Reuters data'!$E$3:$F$1048576,2,TRUE)/VLOOKUP(Train_Data!A2560,'Reuters data'!$M$3:$N$1048576,2)</f>
        <v>55.212739487434682</v>
      </c>
      <c r="E2560">
        <f>+VLOOKUP(A2560,'Reuters data'!$E$3:$G$1048576,3,TRUE)</f>
        <v>58.335412844036668</v>
      </c>
      <c r="F2560" s="2">
        <f>+VLOOKUP(A2560,'Reuters data'!$Q$4:$R$1048576,2,TRUE)</f>
        <v>95.4</v>
      </c>
      <c r="G2560">
        <f>+VLOOKUP(A2560,'Reuters data'!$U$4:$V$1048576,2,TRUE)</f>
        <v>7.78</v>
      </c>
      <c r="H2560">
        <f>+VLOOKUP(A2560,'Reuters data'!$Y$4:$Z$1048576,2,TRUE)</f>
        <v>19.149999999999999</v>
      </c>
    </row>
    <row r="2561" spans="1:8" x14ac:dyDescent="0.3">
      <c r="A2561" s="1">
        <f>+'Reuters data'!B2562</f>
        <v>43103</v>
      </c>
      <c r="B2561" s="3">
        <f t="shared" si="39"/>
        <v>1</v>
      </c>
      <c r="C2561">
        <f>+'Reuters data'!C2562</f>
        <v>63.9</v>
      </c>
      <c r="D2561">
        <f>+VLOOKUP(A2561,'Reuters data'!$E$3:$F$1048576,2,TRUE)/VLOOKUP(Train_Data!A2561,'Reuters data'!$M$3:$N$1048576,2)</f>
        <v>56.476856476856476</v>
      </c>
      <c r="E2561">
        <f>+VLOOKUP(A2561,'Reuters data'!$E$3:$G$1048576,3,TRUE)</f>
        <v>58.482752293577953</v>
      </c>
      <c r="F2561" s="2">
        <f>+VLOOKUP(A2561,'Reuters data'!$Q$4:$R$1048576,2,TRUE)</f>
        <v>95.4</v>
      </c>
      <c r="G2561">
        <f>+VLOOKUP(A2561,'Reuters data'!$U$4:$V$1048576,2,TRUE)</f>
        <v>7.8</v>
      </c>
      <c r="H2561">
        <f>+VLOOKUP(A2561,'Reuters data'!$Y$4:$Z$1048576,2,TRUE)</f>
        <v>19.05</v>
      </c>
    </row>
    <row r="2562" spans="1:8" x14ac:dyDescent="0.3">
      <c r="A2562" s="1">
        <f>+'Reuters data'!B2563</f>
        <v>43104</v>
      </c>
      <c r="B2562" s="3">
        <f t="shared" si="39"/>
        <v>1</v>
      </c>
      <c r="C2562">
        <f>+'Reuters data'!C2563</f>
        <v>63.56</v>
      </c>
      <c r="D2562">
        <f>+VLOOKUP(A2562,'Reuters data'!$E$3:$F$1048576,2,TRUE)/VLOOKUP(Train_Data!A2562,'Reuters data'!$M$3:$N$1048576,2)</f>
        <v>56.410043921438621</v>
      </c>
      <c r="E2562">
        <f>+VLOOKUP(A2562,'Reuters data'!$E$3:$G$1048576,3,TRUE)</f>
        <v>58.626880733944922</v>
      </c>
      <c r="F2562" s="2">
        <f>+VLOOKUP(A2562,'Reuters data'!$Q$4:$R$1048576,2,TRUE)</f>
        <v>94.45</v>
      </c>
      <c r="G2562">
        <f>+VLOOKUP(A2562,'Reuters data'!$U$4:$V$1048576,2,TRUE)</f>
        <v>7.74</v>
      </c>
      <c r="H2562">
        <f>+VLOOKUP(A2562,'Reuters data'!$Y$4:$Z$1048576,2,TRUE)</f>
        <v>19.100000000000001</v>
      </c>
    </row>
    <row r="2563" spans="1:8" x14ac:dyDescent="0.3">
      <c r="A2563" s="1">
        <f>+'Reuters data'!B2564</f>
        <v>43105</v>
      </c>
      <c r="B2563" s="3">
        <f t="shared" si="39"/>
        <v>1</v>
      </c>
      <c r="C2563">
        <f>+'Reuters data'!C2564</f>
        <v>63.21</v>
      </c>
      <c r="D2563">
        <f>+VLOOKUP(A2563,'Reuters data'!$E$3:$F$1048576,2,TRUE)/VLOOKUP(Train_Data!A2563,'Reuters data'!$M$3:$N$1048576,2)</f>
        <v>56.218822746923841</v>
      </c>
      <c r="E2563">
        <f>+VLOOKUP(A2563,'Reuters data'!$E$3:$G$1048576,3,TRUE)</f>
        <v>58.770091743119231</v>
      </c>
      <c r="F2563" s="2">
        <f>+VLOOKUP(A2563,'Reuters data'!$Q$4:$R$1048576,2,TRUE)</f>
        <v>94.45</v>
      </c>
      <c r="G2563">
        <f>+VLOOKUP(A2563,'Reuters data'!$U$4:$V$1048576,2,TRUE)</f>
        <v>7.75</v>
      </c>
      <c r="H2563">
        <f>+VLOOKUP(A2563,'Reuters data'!$Y$4:$Z$1048576,2,TRUE)</f>
        <v>18.77</v>
      </c>
    </row>
    <row r="2564" spans="1:8" x14ac:dyDescent="0.3">
      <c r="A2564" s="1">
        <f>+'Reuters data'!B2565</f>
        <v>43106</v>
      </c>
      <c r="B2564" s="3">
        <f t="shared" ref="B2564:B2627" si="40">+MONTH(A2564)</f>
        <v>1</v>
      </c>
      <c r="C2564">
        <f>+'Reuters data'!C2565</f>
        <v>62.91</v>
      </c>
      <c r="D2564">
        <f>+VLOOKUP(A2564,'Reuters data'!$E$3:$F$1048576,2,TRUE)/VLOOKUP(Train_Data!A2564,'Reuters data'!$M$3:$N$1048576,2)</f>
        <v>56.218822746923841</v>
      </c>
      <c r="E2564">
        <f>+VLOOKUP(A2564,'Reuters data'!$E$3:$G$1048576,3,TRUE)</f>
        <v>58.770091743119231</v>
      </c>
      <c r="F2564" s="2">
        <f>+VLOOKUP(A2564,'Reuters data'!$Q$4:$R$1048576,2,TRUE)</f>
        <v>94.45</v>
      </c>
      <c r="G2564">
        <f>+VLOOKUP(A2564,'Reuters data'!$U$4:$V$1048576,2,TRUE)</f>
        <v>7.75</v>
      </c>
      <c r="H2564">
        <f>+VLOOKUP(A2564,'Reuters data'!$Y$4:$Z$1048576,2,TRUE)</f>
        <v>18.77</v>
      </c>
    </row>
    <row r="2565" spans="1:8" x14ac:dyDescent="0.3">
      <c r="A2565" s="1">
        <f>+'Reuters data'!B2566</f>
        <v>43107</v>
      </c>
      <c r="B2565" s="3">
        <f t="shared" si="40"/>
        <v>1</v>
      </c>
      <c r="C2565">
        <f>+'Reuters data'!C2566</f>
        <v>62.51</v>
      </c>
      <c r="D2565">
        <f>+VLOOKUP(A2565,'Reuters data'!$E$3:$F$1048576,2,TRUE)/VLOOKUP(Train_Data!A2565,'Reuters data'!$M$3:$N$1048576,2)</f>
        <v>56.218822746923841</v>
      </c>
      <c r="E2565">
        <f>+VLOOKUP(A2565,'Reuters data'!$E$3:$G$1048576,3,TRUE)</f>
        <v>58.770091743119231</v>
      </c>
      <c r="F2565" s="2">
        <f>+VLOOKUP(A2565,'Reuters data'!$Q$4:$R$1048576,2,TRUE)</f>
        <v>94.45</v>
      </c>
      <c r="G2565">
        <f>+VLOOKUP(A2565,'Reuters data'!$U$4:$V$1048576,2,TRUE)</f>
        <v>7.75</v>
      </c>
      <c r="H2565">
        <f>+VLOOKUP(A2565,'Reuters data'!$Y$4:$Z$1048576,2,TRUE)</f>
        <v>18.77</v>
      </c>
    </row>
    <row r="2566" spans="1:8" x14ac:dyDescent="0.3">
      <c r="A2566" s="1">
        <f>+'Reuters data'!B2567</f>
        <v>43108</v>
      </c>
      <c r="B2566" s="3">
        <f t="shared" si="40"/>
        <v>1</v>
      </c>
      <c r="C2566">
        <f>+'Reuters data'!C2567</f>
        <v>61.9</v>
      </c>
      <c r="D2566">
        <f>+VLOOKUP(A2566,'Reuters data'!$E$3:$F$1048576,2,TRUE)/VLOOKUP(Train_Data!A2566,'Reuters data'!$M$3:$N$1048576,2)</f>
        <v>56.648558295027165</v>
      </c>
      <c r="E2566">
        <f>+VLOOKUP(A2566,'Reuters data'!$E$3:$G$1048576,3,TRUE)</f>
        <v>58.911009174311893</v>
      </c>
      <c r="F2566" s="2">
        <f>+VLOOKUP(A2566,'Reuters data'!$Q$4:$R$1048576,2,TRUE)</f>
        <v>95.23</v>
      </c>
      <c r="G2566">
        <f>+VLOOKUP(A2566,'Reuters data'!$U$4:$V$1048576,2,TRUE)</f>
        <v>7.62</v>
      </c>
      <c r="H2566">
        <f>+VLOOKUP(A2566,'Reuters data'!$Y$4:$Z$1048576,2,TRUE)</f>
        <v>18.95</v>
      </c>
    </row>
    <row r="2567" spans="1:8" x14ac:dyDescent="0.3">
      <c r="A2567" s="1">
        <f>+'Reuters data'!B2568</f>
        <v>43109</v>
      </c>
      <c r="B2567" s="3">
        <f t="shared" si="40"/>
        <v>1</v>
      </c>
      <c r="C2567">
        <f>+'Reuters data'!C2568</f>
        <v>61.3</v>
      </c>
      <c r="D2567">
        <f>+VLOOKUP(A2567,'Reuters data'!$E$3:$F$1048576,2,TRUE)/VLOOKUP(Train_Data!A2567,'Reuters data'!$M$3:$N$1048576,2)</f>
        <v>57.662337662337656</v>
      </c>
      <c r="E2567">
        <f>+VLOOKUP(A2567,'Reuters data'!$E$3:$G$1048576,3,TRUE)</f>
        <v>59.061926605504553</v>
      </c>
      <c r="F2567" s="2">
        <f>+VLOOKUP(A2567,'Reuters data'!$Q$4:$R$1048576,2,TRUE)</f>
        <v>94.75</v>
      </c>
      <c r="G2567">
        <f>+VLOOKUP(A2567,'Reuters data'!$U$4:$V$1048576,2,TRUE)</f>
        <v>7.75</v>
      </c>
      <c r="H2567">
        <f>+VLOOKUP(A2567,'Reuters data'!$Y$4:$Z$1048576,2,TRUE)</f>
        <v>19.420000000000002</v>
      </c>
    </row>
    <row r="2568" spans="1:8" x14ac:dyDescent="0.3">
      <c r="A2568" s="1">
        <f>+'Reuters data'!B2569</f>
        <v>43110</v>
      </c>
      <c r="B2568" s="3">
        <f t="shared" si="40"/>
        <v>1</v>
      </c>
      <c r="C2568">
        <f>+'Reuters data'!C2569</f>
        <v>60.74</v>
      </c>
      <c r="D2568">
        <f>+VLOOKUP(A2568,'Reuters data'!$E$3:$F$1048576,2,TRUE)/VLOOKUP(Train_Data!A2568,'Reuters data'!$M$3:$N$1048576,2)</f>
        <v>57.932189200502307</v>
      </c>
      <c r="E2568">
        <f>+VLOOKUP(A2568,'Reuters data'!$E$3:$G$1048576,3,TRUE)</f>
        <v>59.218440366972438</v>
      </c>
      <c r="F2568" s="2">
        <f>+VLOOKUP(A2568,'Reuters data'!$Q$4:$R$1048576,2,TRUE)</f>
        <v>94.4</v>
      </c>
      <c r="G2568">
        <f>+VLOOKUP(A2568,'Reuters data'!$U$4:$V$1048576,2,TRUE)</f>
        <v>7.86</v>
      </c>
      <c r="H2568">
        <f>+VLOOKUP(A2568,'Reuters data'!$Y$4:$Z$1048576,2,TRUE)</f>
        <v>19.43</v>
      </c>
    </row>
    <row r="2569" spans="1:8" x14ac:dyDescent="0.3">
      <c r="A2569" s="1">
        <f>+'Reuters data'!B2570</f>
        <v>43111</v>
      </c>
      <c r="B2569" s="3">
        <f t="shared" si="40"/>
        <v>1</v>
      </c>
      <c r="C2569">
        <f>+'Reuters data'!C2570</f>
        <v>60.15</v>
      </c>
      <c r="D2569">
        <f>+VLOOKUP(A2569,'Reuters data'!$E$3:$F$1048576,2,TRUE)/VLOOKUP(Train_Data!A2569,'Reuters data'!$M$3:$N$1048576,2)</f>
        <v>57.567949463884965</v>
      </c>
      <c r="E2569">
        <f>+VLOOKUP(A2569,'Reuters data'!$E$3:$G$1048576,3,TRUE)</f>
        <v>59.370366972477022</v>
      </c>
      <c r="F2569" s="2">
        <f>+VLOOKUP(A2569,'Reuters data'!$Q$4:$R$1048576,2,TRUE)</f>
        <v>94.1</v>
      </c>
      <c r="G2569">
        <f>+VLOOKUP(A2569,'Reuters data'!$U$4:$V$1048576,2,TRUE)</f>
        <v>7.79</v>
      </c>
      <c r="H2569">
        <f>+VLOOKUP(A2569,'Reuters data'!$Y$4:$Z$1048576,2,TRUE)</f>
        <v>19.27</v>
      </c>
    </row>
    <row r="2570" spans="1:8" x14ac:dyDescent="0.3">
      <c r="A2570" s="1">
        <f>+'Reuters data'!B2571</f>
        <v>43112</v>
      </c>
      <c r="B2570" s="3">
        <f t="shared" si="40"/>
        <v>1</v>
      </c>
      <c r="C2570">
        <f>+'Reuters data'!C2571</f>
        <v>59.58</v>
      </c>
      <c r="D2570">
        <f>+VLOOKUP(A2570,'Reuters data'!$E$3:$F$1048576,2,TRUE)/VLOOKUP(Train_Data!A2570,'Reuters data'!$M$3:$N$1048576,2)</f>
        <v>57.3409930242101</v>
      </c>
      <c r="E2570">
        <f>+VLOOKUP(A2570,'Reuters data'!$E$3:$G$1048576,3,TRUE)</f>
        <v>59.535229357798123</v>
      </c>
      <c r="F2570" s="2">
        <f>+VLOOKUP(A2570,'Reuters data'!$Q$4:$R$1048576,2,TRUE)</f>
        <v>94.25</v>
      </c>
      <c r="G2570">
        <f>+VLOOKUP(A2570,'Reuters data'!$U$4:$V$1048576,2,TRUE)</f>
        <v>7.83</v>
      </c>
      <c r="H2570">
        <f>+VLOOKUP(A2570,'Reuters data'!$Y$4:$Z$1048576,2,TRUE)</f>
        <v>19.600000000000001</v>
      </c>
    </row>
    <row r="2571" spans="1:8" x14ac:dyDescent="0.3">
      <c r="A2571" s="1">
        <f>+'Reuters data'!B2572</f>
        <v>43113</v>
      </c>
      <c r="B2571" s="3">
        <f t="shared" si="40"/>
        <v>1</v>
      </c>
      <c r="C2571">
        <f>+'Reuters data'!C2572</f>
        <v>59.09</v>
      </c>
      <c r="D2571">
        <f>+VLOOKUP(A2571,'Reuters data'!$E$3:$F$1048576,2,TRUE)/VLOOKUP(Train_Data!A2571,'Reuters data'!$M$3:$N$1048576,2)</f>
        <v>57.3409930242101</v>
      </c>
      <c r="E2571">
        <f>+VLOOKUP(A2571,'Reuters data'!$E$3:$G$1048576,3,TRUE)</f>
        <v>59.535229357798123</v>
      </c>
      <c r="F2571" s="2">
        <f>+VLOOKUP(A2571,'Reuters data'!$Q$4:$R$1048576,2,TRUE)</f>
        <v>94.25</v>
      </c>
      <c r="G2571">
        <f>+VLOOKUP(A2571,'Reuters data'!$U$4:$V$1048576,2,TRUE)</f>
        <v>7.83</v>
      </c>
      <c r="H2571">
        <f>+VLOOKUP(A2571,'Reuters data'!$Y$4:$Z$1048576,2,TRUE)</f>
        <v>19.600000000000001</v>
      </c>
    </row>
    <row r="2572" spans="1:8" x14ac:dyDescent="0.3">
      <c r="A2572" s="1">
        <f>+'Reuters data'!B2573</f>
        <v>43114</v>
      </c>
      <c r="B2572" s="3">
        <f t="shared" si="40"/>
        <v>1</v>
      </c>
      <c r="C2572">
        <f>+'Reuters data'!C2573</f>
        <v>58.59</v>
      </c>
      <c r="D2572">
        <f>+VLOOKUP(A2572,'Reuters data'!$E$3:$F$1048576,2,TRUE)/VLOOKUP(Train_Data!A2572,'Reuters data'!$M$3:$N$1048576,2)</f>
        <v>57.3409930242101</v>
      </c>
      <c r="E2572">
        <f>+VLOOKUP(A2572,'Reuters data'!$E$3:$G$1048576,3,TRUE)</f>
        <v>59.535229357798123</v>
      </c>
      <c r="F2572" s="2">
        <f>+VLOOKUP(A2572,'Reuters data'!$Q$4:$R$1048576,2,TRUE)</f>
        <v>94.25</v>
      </c>
      <c r="G2572">
        <f>+VLOOKUP(A2572,'Reuters data'!$U$4:$V$1048576,2,TRUE)</f>
        <v>7.83</v>
      </c>
      <c r="H2572">
        <f>+VLOOKUP(A2572,'Reuters data'!$Y$4:$Z$1048576,2,TRUE)</f>
        <v>19.600000000000001</v>
      </c>
    </row>
    <row r="2573" spans="1:8" x14ac:dyDescent="0.3">
      <c r="A2573" s="1">
        <f>+'Reuters data'!B2574</f>
        <v>43115</v>
      </c>
      <c r="B2573" s="3">
        <f t="shared" si="40"/>
        <v>1</v>
      </c>
      <c r="C2573">
        <f>+'Reuters data'!C2574</f>
        <v>57.93</v>
      </c>
      <c r="D2573">
        <f>+VLOOKUP(A2573,'Reuters data'!$E$3:$F$1048576,2,TRUE)/VLOOKUP(Train_Data!A2573,'Reuters data'!$M$3:$N$1048576,2)</f>
        <v>57.303645705896749</v>
      </c>
      <c r="E2573">
        <f>+VLOOKUP(A2573,'Reuters data'!$E$3:$G$1048576,3,TRUE)</f>
        <v>59.70183486238529</v>
      </c>
      <c r="F2573" s="2">
        <f>+VLOOKUP(A2573,'Reuters data'!$Q$4:$R$1048576,2,TRUE)</f>
        <v>93.65</v>
      </c>
      <c r="G2573">
        <f>+VLOOKUP(A2573,'Reuters data'!$U$4:$V$1048576,2,TRUE)</f>
        <v>7.77</v>
      </c>
      <c r="H2573">
        <f>+VLOOKUP(A2573,'Reuters data'!$Y$4:$Z$1048576,2,TRUE)</f>
        <v>19</v>
      </c>
    </row>
    <row r="2574" spans="1:8" x14ac:dyDescent="0.3">
      <c r="A2574" s="1">
        <f>+'Reuters data'!B2575</f>
        <v>43116</v>
      </c>
      <c r="B2574" s="3">
        <f t="shared" si="40"/>
        <v>1</v>
      </c>
      <c r="C2574">
        <f>+'Reuters data'!C2575</f>
        <v>57.29</v>
      </c>
      <c r="D2574">
        <f>+VLOOKUP(A2574,'Reuters data'!$E$3:$F$1048576,2,TRUE)/VLOOKUP(Train_Data!A2574,'Reuters data'!$M$3:$N$1048576,2)</f>
        <v>56.407537319520358</v>
      </c>
      <c r="E2574">
        <f>+VLOOKUP(A2574,'Reuters data'!$E$3:$G$1048576,3,TRUE)</f>
        <v>59.870825688073353</v>
      </c>
      <c r="F2574" s="2">
        <f>+VLOOKUP(A2574,'Reuters data'!$Q$4:$R$1048576,2,TRUE)</f>
        <v>94.4</v>
      </c>
      <c r="G2574">
        <f>+VLOOKUP(A2574,'Reuters data'!$U$4:$V$1048576,2,TRUE)</f>
        <v>8.02</v>
      </c>
      <c r="H2574">
        <f>+VLOOKUP(A2574,'Reuters data'!$Y$4:$Z$1048576,2,TRUE)</f>
        <v>18.8</v>
      </c>
    </row>
    <row r="2575" spans="1:8" x14ac:dyDescent="0.3">
      <c r="A2575" s="1">
        <f>+'Reuters data'!B2576</f>
        <v>43117</v>
      </c>
      <c r="B2575" s="3">
        <f t="shared" si="40"/>
        <v>1</v>
      </c>
      <c r="C2575">
        <f>+'Reuters data'!C2576</f>
        <v>56.6</v>
      </c>
      <c r="D2575">
        <f>+VLOOKUP(A2575,'Reuters data'!$E$3:$F$1048576,2,TRUE)/VLOOKUP(Train_Data!A2575,'Reuters data'!$M$3:$N$1048576,2)</f>
        <v>56.943532501641499</v>
      </c>
      <c r="E2575">
        <f>+VLOOKUP(A2575,'Reuters data'!$E$3:$G$1048576,3,TRUE)</f>
        <v>60.041284403669692</v>
      </c>
      <c r="F2575" s="2">
        <f>+VLOOKUP(A2575,'Reuters data'!$Q$4:$R$1048576,2,TRUE)</f>
        <v>93.3</v>
      </c>
      <c r="G2575">
        <f>+VLOOKUP(A2575,'Reuters data'!$U$4:$V$1048576,2,TRUE)</f>
        <v>8.15</v>
      </c>
      <c r="H2575">
        <f>+VLOOKUP(A2575,'Reuters data'!$Y$4:$Z$1048576,2,TRUE)</f>
        <v>18.420000000000002</v>
      </c>
    </row>
    <row r="2576" spans="1:8" x14ac:dyDescent="0.3">
      <c r="A2576" s="1">
        <f>+'Reuters data'!B2577</f>
        <v>43118</v>
      </c>
      <c r="B2576" s="3">
        <f t="shared" si="40"/>
        <v>1</v>
      </c>
      <c r="C2576">
        <f>+'Reuters data'!C2577</f>
        <v>55.92</v>
      </c>
      <c r="D2576">
        <f>+VLOOKUP(A2576,'Reuters data'!$E$3:$F$1048576,2,TRUE)/VLOOKUP(Train_Data!A2576,'Reuters data'!$M$3:$N$1048576,2)</f>
        <v>56.639699272697555</v>
      </c>
      <c r="E2576">
        <f>+VLOOKUP(A2576,'Reuters data'!$E$3:$G$1048576,3,TRUE)</f>
        <v>60.215963302752272</v>
      </c>
      <c r="F2576" s="2">
        <f>+VLOOKUP(A2576,'Reuters data'!$Q$4:$R$1048576,2,TRUE)</f>
        <v>92.5</v>
      </c>
      <c r="G2576">
        <f>+VLOOKUP(A2576,'Reuters data'!$U$4:$V$1048576,2,TRUE)</f>
        <v>8.4600000000000009</v>
      </c>
      <c r="H2576">
        <f>+VLOOKUP(A2576,'Reuters data'!$Y$4:$Z$1048576,2,TRUE)</f>
        <v>18.73</v>
      </c>
    </row>
    <row r="2577" spans="1:8" x14ac:dyDescent="0.3">
      <c r="A2577" s="1">
        <f>+'Reuters data'!B2578</f>
        <v>43119</v>
      </c>
      <c r="B2577" s="3">
        <f t="shared" si="40"/>
        <v>1</v>
      </c>
      <c r="C2577">
        <f>+'Reuters data'!C2578</f>
        <v>55.24</v>
      </c>
      <c r="D2577">
        <f>+VLOOKUP(A2577,'Reuters data'!$E$3:$F$1048576,2,TRUE)/VLOOKUP(Train_Data!A2577,'Reuters data'!$M$3:$N$1048576,2)</f>
        <v>56.145662847790511</v>
      </c>
      <c r="E2577">
        <f>+VLOOKUP(A2577,'Reuters data'!$E$3:$G$1048576,3,TRUE)</f>
        <v>60.377247706421983</v>
      </c>
      <c r="F2577" s="2">
        <f>+VLOOKUP(A2577,'Reuters data'!$Q$4:$R$1048576,2,TRUE)</f>
        <v>92.75</v>
      </c>
      <c r="G2577">
        <f>+VLOOKUP(A2577,'Reuters data'!$U$4:$V$1048576,2,TRUE)</f>
        <v>8.73</v>
      </c>
      <c r="H2577">
        <f>+VLOOKUP(A2577,'Reuters data'!$Y$4:$Z$1048576,2,TRUE)</f>
        <v>18.3</v>
      </c>
    </row>
    <row r="2578" spans="1:8" x14ac:dyDescent="0.3">
      <c r="A2578" s="1">
        <f>+'Reuters data'!B2579</f>
        <v>43120</v>
      </c>
      <c r="B2578" s="3">
        <f t="shared" si="40"/>
        <v>1</v>
      </c>
      <c r="C2578">
        <f>+'Reuters data'!C2579</f>
        <v>54.66</v>
      </c>
      <c r="D2578">
        <f>+VLOOKUP(A2578,'Reuters data'!$E$3:$F$1048576,2,TRUE)/VLOOKUP(Train_Data!A2578,'Reuters data'!$M$3:$N$1048576,2)</f>
        <v>56.145662847790511</v>
      </c>
      <c r="E2578">
        <f>+VLOOKUP(A2578,'Reuters data'!$E$3:$G$1048576,3,TRUE)</f>
        <v>60.377247706421983</v>
      </c>
      <c r="F2578" s="2">
        <f>+VLOOKUP(A2578,'Reuters data'!$Q$4:$R$1048576,2,TRUE)</f>
        <v>92.75</v>
      </c>
      <c r="G2578">
        <f>+VLOOKUP(A2578,'Reuters data'!$U$4:$V$1048576,2,TRUE)</f>
        <v>8.73</v>
      </c>
      <c r="H2578">
        <f>+VLOOKUP(A2578,'Reuters data'!$Y$4:$Z$1048576,2,TRUE)</f>
        <v>18.3</v>
      </c>
    </row>
    <row r="2579" spans="1:8" x14ac:dyDescent="0.3">
      <c r="A2579" s="1">
        <f>+'Reuters data'!B2580</f>
        <v>43121</v>
      </c>
      <c r="B2579" s="3">
        <f t="shared" si="40"/>
        <v>1</v>
      </c>
      <c r="C2579">
        <f>+'Reuters data'!C2580</f>
        <v>54.16</v>
      </c>
      <c r="D2579">
        <f>+VLOOKUP(A2579,'Reuters data'!$E$3:$F$1048576,2,TRUE)/VLOOKUP(Train_Data!A2579,'Reuters data'!$M$3:$N$1048576,2)</f>
        <v>56.145662847790511</v>
      </c>
      <c r="E2579">
        <f>+VLOOKUP(A2579,'Reuters data'!$E$3:$G$1048576,3,TRUE)</f>
        <v>60.377247706421983</v>
      </c>
      <c r="F2579" s="2">
        <f>+VLOOKUP(A2579,'Reuters data'!$Q$4:$R$1048576,2,TRUE)</f>
        <v>92.75</v>
      </c>
      <c r="G2579">
        <f>+VLOOKUP(A2579,'Reuters data'!$U$4:$V$1048576,2,TRUE)</f>
        <v>8.73</v>
      </c>
      <c r="H2579">
        <f>+VLOOKUP(A2579,'Reuters data'!$Y$4:$Z$1048576,2,TRUE)</f>
        <v>18.3</v>
      </c>
    </row>
    <row r="2580" spans="1:8" x14ac:dyDescent="0.3">
      <c r="A2580" s="1">
        <f>+'Reuters data'!B2581</f>
        <v>43122</v>
      </c>
      <c r="B2580" s="3">
        <f t="shared" si="40"/>
        <v>1</v>
      </c>
      <c r="C2580">
        <f>+'Reuters data'!C2581</f>
        <v>53.54</v>
      </c>
      <c r="D2580">
        <f>+VLOOKUP(A2580,'Reuters data'!$E$3:$F$1048576,2,TRUE)/VLOOKUP(Train_Data!A2580,'Reuters data'!$M$3:$N$1048576,2)</f>
        <v>56.305057096247964</v>
      </c>
      <c r="E2580">
        <f>+VLOOKUP(A2580,'Reuters data'!$E$3:$G$1048576,3,TRUE)</f>
        <v>60.526880733944921</v>
      </c>
      <c r="F2580" s="2">
        <f>+VLOOKUP(A2580,'Reuters data'!$Q$4:$R$1048576,2,TRUE)</f>
        <v>93</v>
      </c>
      <c r="G2580">
        <f>+VLOOKUP(A2580,'Reuters data'!$U$4:$V$1048576,2,TRUE)</f>
        <v>8.7200000000000006</v>
      </c>
      <c r="H2580">
        <f>+VLOOKUP(A2580,'Reuters data'!$Y$4:$Z$1048576,2,TRUE)</f>
        <v>18.5</v>
      </c>
    </row>
    <row r="2581" spans="1:8" x14ac:dyDescent="0.3">
      <c r="A2581" s="1">
        <f>+'Reuters data'!B2582</f>
        <v>43123</v>
      </c>
      <c r="B2581" s="3">
        <f t="shared" si="40"/>
        <v>1</v>
      </c>
      <c r="C2581">
        <f>+'Reuters data'!C2582</f>
        <v>53.01</v>
      </c>
      <c r="D2581">
        <f>+VLOOKUP(A2581,'Reuters data'!$E$3:$F$1048576,2,TRUE)/VLOOKUP(Train_Data!A2581,'Reuters data'!$M$3:$N$1048576,2)</f>
        <v>56.891924859721875</v>
      </c>
      <c r="E2581">
        <f>+VLOOKUP(A2581,'Reuters data'!$E$3:$G$1048576,3,TRUE)</f>
        <v>60.694770642201803</v>
      </c>
      <c r="F2581" s="2">
        <f>+VLOOKUP(A2581,'Reuters data'!$Q$4:$R$1048576,2,TRUE)</f>
        <v>92.85</v>
      </c>
      <c r="G2581">
        <f>+VLOOKUP(A2581,'Reuters data'!$U$4:$V$1048576,2,TRUE)</f>
        <v>8.98</v>
      </c>
      <c r="H2581">
        <f>+VLOOKUP(A2581,'Reuters data'!$Y$4:$Z$1048576,2,TRUE)</f>
        <v>18</v>
      </c>
    </row>
    <row r="2582" spans="1:8" x14ac:dyDescent="0.3">
      <c r="A2582" s="1">
        <f>+'Reuters data'!B2583</f>
        <v>43124</v>
      </c>
      <c r="B2582" s="3">
        <f t="shared" si="40"/>
        <v>1</v>
      </c>
      <c r="C2582">
        <f>+'Reuters data'!C2583</f>
        <v>52.55</v>
      </c>
      <c r="D2582">
        <f>+VLOOKUP(A2582,'Reuters data'!$E$3:$F$1048576,2,TRUE)/VLOOKUP(Train_Data!A2582,'Reuters data'!$M$3:$N$1048576,2)</f>
        <v>56.851523456392073</v>
      </c>
      <c r="E2582">
        <f>+VLOOKUP(A2582,'Reuters data'!$E$3:$G$1048576,3,TRUE)</f>
        <v>60.865963302752263</v>
      </c>
      <c r="F2582" s="2">
        <f>+VLOOKUP(A2582,'Reuters data'!$Q$4:$R$1048576,2,TRUE)</f>
        <v>92.25</v>
      </c>
      <c r="G2582">
        <f>+VLOOKUP(A2582,'Reuters data'!$U$4:$V$1048576,2,TRUE)</f>
        <v>9.42</v>
      </c>
      <c r="H2582">
        <f>+VLOOKUP(A2582,'Reuters data'!$Y$4:$Z$1048576,2,TRUE)</f>
        <v>17.850000000000001</v>
      </c>
    </row>
    <row r="2583" spans="1:8" x14ac:dyDescent="0.3">
      <c r="A2583" s="1">
        <f>+'Reuters data'!B2584</f>
        <v>43125</v>
      </c>
      <c r="B2583" s="3">
        <f t="shared" si="40"/>
        <v>1</v>
      </c>
      <c r="C2583">
        <f>+'Reuters data'!C2584</f>
        <v>51.98</v>
      </c>
      <c r="D2583">
        <f>+VLOOKUP(A2583,'Reuters data'!$E$3:$F$1048576,2,TRUE)/VLOOKUP(Train_Data!A2583,'Reuters data'!$M$3:$N$1048576,2)</f>
        <v>56.813231141589348</v>
      </c>
      <c r="E2583">
        <f>+VLOOKUP(A2583,'Reuters data'!$E$3:$G$1048576,3,TRUE)</f>
        <v>61.029724770642176</v>
      </c>
      <c r="F2583" s="2">
        <f>+VLOOKUP(A2583,'Reuters data'!$Q$4:$R$1048576,2,TRUE)</f>
        <v>92.4</v>
      </c>
      <c r="G2583">
        <f>+VLOOKUP(A2583,'Reuters data'!$U$4:$V$1048576,2,TRUE)</f>
        <v>9.2100000000000009</v>
      </c>
      <c r="H2583">
        <f>+VLOOKUP(A2583,'Reuters data'!$Y$4:$Z$1048576,2,TRUE)</f>
        <v>17.829999999999998</v>
      </c>
    </row>
    <row r="2584" spans="1:8" x14ac:dyDescent="0.3">
      <c r="A2584" s="1">
        <f>+'Reuters data'!B2585</f>
        <v>43126</v>
      </c>
      <c r="B2584" s="3">
        <f t="shared" si="40"/>
        <v>1</v>
      </c>
      <c r="C2584">
        <f>+'Reuters data'!C2585</f>
        <v>51.4</v>
      </c>
      <c r="D2584">
        <f>+VLOOKUP(A2584,'Reuters data'!$E$3:$F$1048576,2,TRUE)/VLOOKUP(Train_Data!A2584,'Reuters data'!$M$3:$N$1048576,2)</f>
        <v>56.783960061196552</v>
      </c>
      <c r="E2584">
        <f>+VLOOKUP(A2584,'Reuters data'!$E$3:$G$1048576,3,TRUE)</f>
        <v>61.199266055045847</v>
      </c>
      <c r="F2584" s="2">
        <f>+VLOOKUP(A2584,'Reuters data'!$Q$4:$R$1048576,2,TRUE)</f>
        <v>92.4</v>
      </c>
      <c r="G2584">
        <f>+VLOOKUP(A2584,'Reuters data'!$U$4:$V$1048576,2,TRUE)</f>
        <v>9.06</v>
      </c>
      <c r="H2584">
        <f>+VLOOKUP(A2584,'Reuters data'!$Y$4:$Z$1048576,2,TRUE)</f>
        <v>17.399999999999999</v>
      </c>
    </row>
    <row r="2585" spans="1:8" x14ac:dyDescent="0.3">
      <c r="A2585" s="1">
        <f>+'Reuters data'!B2586</f>
        <v>43127</v>
      </c>
      <c r="B2585" s="3">
        <f t="shared" si="40"/>
        <v>1</v>
      </c>
      <c r="C2585">
        <f>+'Reuters data'!C2586</f>
        <v>51</v>
      </c>
      <c r="D2585">
        <f>+VLOOKUP(A2585,'Reuters data'!$E$3:$F$1048576,2,TRUE)/VLOOKUP(Train_Data!A2585,'Reuters data'!$M$3:$N$1048576,2)</f>
        <v>56.783960061196552</v>
      </c>
      <c r="E2585">
        <f>+VLOOKUP(A2585,'Reuters data'!$E$3:$G$1048576,3,TRUE)</f>
        <v>61.199266055045847</v>
      </c>
      <c r="F2585" s="2">
        <f>+VLOOKUP(A2585,'Reuters data'!$Q$4:$R$1048576,2,TRUE)</f>
        <v>92.4</v>
      </c>
      <c r="G2585">
        <f>+VLOOKUP(A2585,'Reuters data'!$U$4:$V$1048576,2,TRUE)</f>
        <v>9.06</v>
      </c>
      <c r="H2585">
        <f>+VLOOKUP(A2585,'Reuters data'!$Y$4:$Z$1048576,2,TRUE)</f>
        <v>17.399999999999999</v>
      </c>
    </row>
    <row r="2586" spans="1:8" x14ac:dyDescent="0.3">
      <c r="A2586" s="1">
        <f>+'Reuters data'!B2587</f>
        <v>43128</v>
      </c>
      <c r="B2586" s="3">
        <f t="shared" si="40"/>
        <v>1</v>
      </c>
      <c r="C2586">
        <f>+'Reuters data'!C2587</f>
        <v>50.71</v>
      </c>
      <c r="D2586">
        <f>+VLOOKUP(A2586,'Reuters data'!$E$3:$F$1048576,2,TRUE)/VLOOKUP(Train_Data!A2586,'Reuters data'!$M$3:$N$1048576,2)</f>
        <v>56.783960061196552</v>
      </c>
      <c r="E2586">
        <f>+VLOOKUP(A2586,'Reuters data'!$E$3:$G$1048576,3,TRUE)</f>
        <v>61.199266055045847</v>
      </c>
      <c r="F2586" s="2">
        <f>+VLOOKUP(A2586,'Reuters data'!$Q$4:$R$1048576,2,TRUE)</f>
        <v>92.4</v>
      </c>
      <c r="G2586">
        <f>+VLOOKUP(A2586,'Reuters data'!$U$4:$V$1048576,2,TRUE)</f>
        <v>9.06</v>
      </c>
      <c r="H2586">
        <f>+VLOOKUP(A2586,'Reuters data'!$Y$4:$Z$1048576,2,TRUE)</f>
        <v>17.399999999999999</v>
      </c>
    </row>
    <row r="2587" spans="1:8" x14ac:dyDescent="0.3">
      <c r="A2587" s="1">
        <f>+'Reuters data'!B2588</f>
        <v>43129</v>
      </c>
      <c r="B2587" s="3">
        <f t="shared" si="40"/>
        <v>1</v>
      </c>
      <c r="C2587">
        <f>+'Reuters data'!C2588</f>
        <v>50.25</v>
      </c>
      <c r="D2587">
        <f>+VLOOKUP(A2587,'Reuters data'!$E$3:$F$1048576,2,TRUE)/VLOOKUP(Train_Data!A2587,'Reuters data'!$M$3:$N$1048576,2)</f>
        <v>56.102091915031089</v>
      </c>
      <c r="E2587">
        <f>+VLOOKUP(A2587,'Reuters data'!$E$3:$G$1048576,3,TRUE)</f>
        <v>61.355688073394475</v>
      </c>
      <c r="F2587" s="2">
        <f>+VLOOKUP(A2587,'Reuters data'!$Q$4:$R$1048576,2,TRUE)</f>
        <v>92.3</v>
      </c>
      <c r="G2587">
        <f>+VLOOKUP(A2587,'Reuters data'!$U$4:$V$1048576,2,TRUE)</f>
        <v>8.9700000000000006</v>
      </c>
      <c r="H2587">
        <f>+VLOOKUP(A2587,'Reuters data'!$Y$4:$Z$1048576,2,TRUE)</f>
        <v>17.45</v>
      </c>
    </row>
    <row r="2588" spans="1:8" x14ac:dyDescent="0.3">
      <c r="A2588" s="1">
        <f>+'Reuters data'!B2589</f>
        <v>43130</v>
      </c>
      <c r="B2588" s="3">
        <f t="shared" si="40"/>
        <v>1</v>
      </c>
      <c r="C2588">
        <f>+'Reuters data'!C2589</f>
        <v>49.72</v>
      </c>
      <c r="D2588">
        <f>+VLOOKUP(A2588,'Reuters data'!$E$3:$F$1048576,2,TRUE)/VLOOKUP(Train_Data!A2588,'Reuters data'!$M$3:$N$1048576,2)</f>
        <v>55.661290322580641</v>
      </c>
      <c r="E2588">
        <f>+VLOOKUP(A2588,'Reuters data'!$E$3:$G$1048576,3,TRUE)</f>
        <v>61.512844036697238</v>
      </c>
      <c r="F2588" s="2">
        <f>+VLOOKUP(A2588,'Reuters data'!$Q$4:$R$1048576,2,TRUE)</f>
        <v>92.3</v>
      </c>
      <c r="G2588">
        <f>+VLOOKUP(A2588,'Reuters data'!$U$4:$V$1048576,2,TRUE)</f>
        <v>8.86</v>
      </c>
      <c r="H2588">
        <f>+VLOOKUP(A2588,'Reuters data'!$Y$4:$Z$1048576,2,TRUE)</f>
        <v>17.399999999999999</v>
      </c>
    </row>
    <row r="2589" spans="1:8" x14ac:dyDescent="0.3">
      <c r="A2589" s="1">
        <f>+'Reuters data'!B2590</f>
        <v>43131</v>
      </c>
      <c r="B2589" s="3">
        <f t="shared" si="40"/>
        <v>1</v>
      </c>
      <c r="C2589">
        <f>+'Reuters data'!C2590</f>
        <v>49.18</v>
      </c>
      <c r="D2589">
        <f>+VLOOKUP(A2589,'Reuters data'!$E$3:$F$1048576,2,TRUE)/VLOOKUP(Train_Data!A2589,'Reuters data'!$M$3:$N$1048576,2)</f>
        <v>55.595813204508858</v>
      </c>
      <c r="E2589">
        <f>+VLOOKUP(A2589,'Reuters data'!$E$3:$G$1048576,3,TRUE)</f>
        <v>61.66926605504586</v>
      </c>
      <c r="F2589" s="2">
        <f>+VLOOKUP(A2589,'Reuters data'!$Q$4:$R$1048576,2,TRUE)</f>
        <v>89.75</v>
      </c>
      <c r="G2589">
        <f>+VLOOKUP(A2589,'Reuters data'!$U$4:$V$1048576,2,TRUE)</f>
        <v>9.25</v>
      </c>
      <c r="H2589">
        <f>+VLOOKUP(A2589,'Reuters data'!$Y$4:$Z$1048576,2,TRUE)</f>
        <v>17.829999999999998</v>
      </c>
    </row>
    <row r="2590" spans="1:8" x14ac:dyDescent="0.3">
      <c r="A2590" s="1">
        <f>+'Reuters data'!B2591</f>
        <v>43132</v>
      </c>
      <c r="B2590" s="3">
        <f t="shared" si="40"/>
        <v>2</v>
      </c>
      <c r="C2590">
        <f>+'Reuters data'!C2591</f>
        <v>48.62</v>
      </c>
      <c r="D2590">
        <f>+VLOOKUP(A2590,'Reuters data'!$E$3:$F$1048576,2,TRUE)/VLOOKUP(Train_Data!A2590,'Reuters data'!$M$3:$N$1048576,2)</f>
        <v>55.684362008314686</v>
      </c>
      <c r="E2590">
        <f>+VLOOKUP(A2590,'Reuters data'!$E$3:$G$1048576,3,TRUE)</f>
        <v>61.841651376146771</v>
      </c>
      <c r="F2590" s="2">
        <f>+VLOOKUP(A2590,'Reuters data'!$Q$4:$R$1048576,2,TRUE)</f>
        <v>87.4</v>
      </c>
      <c r="G2590">
        <f>+VLOOKUP(A2590,'Reuters data'!$U$4:$V$1048576,2,TRUE)</f>
        <v>9.24</v>
      </c>
      <c r="H2590">
        <f>+VLOOKUP(A2590,'Reuters data'!$Y$4:$Z$1048576,2,TRUE)</f>
        <v>18.100000000000001</v>
      </c>
    </row>
    <row r="2591" spans="1:8" x14ac:dyDescent="0.3">
      <c r="A2591" s="1">
        <f>+'Reuters data'!B2592</f>
        <v>43133</v>
      </c>
      <c r="B2591" s="3">
        <f t="shared" si="40"/>
        <v>2</v>
      </c>
      <c r="C2591">
        <f>+'Reuters data'!C2592</f>
        <v>48.02</v>
      </c>
      <c r="D2591">
        <f>+VLOOKUP(A2591,'Reuters data'!$E$3:$F$1048576,2,TRUE)/VLOOKUP(Train_Data!A2591,'Reuters data'!$M$3:$N$1048576,2)</f>
        <v>55.040128410914924</v>
      </c>
      <c r="E2591">
        <f>+VLOOKUP(A2591,'Reuters data'!$E$3:$G$1048576,3,TRUE)</f>
        <v>61.990275229357785</v>
      </c>
      <c r="F2591" s="2">
        <f>+VLOOKUP(A2591,'Reuters data'!$Q$4:$R$1048576,2,TRUE)</f>
        <v>87.3</v>
      </c>
      <c r="G2591">
        <f>+VLOOKUP(A2591,'Reuters data'!$U$4:$V$1048576,2,TRUE)</f>
        <v>8.93</v>
      </c>
      <c r="H2591">
        <f>+VLOOKUP(A2591,'Reuters data'!$Y$4:$Z$1048576,2,TRUE)</f>
        <v>18.27</v>
      </c>
    </row>
    <row r="2592" spans="1:8" x14ac:dyDescent="0.3">
      <c r="A2592" s="1">
        <f>+'Reuters data'!B2593</f>
        <v>43134</v>
      </c>
      <c r="B2592" s="3">
        <f t="shared" si="40"/>
        <v>2</v>
      </c>
      <c r="C2592">
        <f>+'Reuters data'!C2593</f>
        <v>47.49</v>
      </c>
      <c r="D2592">
        <f>+VLOOKUP(A2592,'Reuters data'!$E$3:$F$1048576,2,TRUE)/VLOOKUP(Train_Data!A2592,'Reuters data'!$M$3:$N$1048576,2)</f>
        <v>55.040128410914924</v>
      </c>
      <c r="E2592">
        <f>+VLOOKUP(A2592,'Reuters data'!$E$3:$G$1048576,3,TRUE)</f>
        <v>61.990275229357785</v>
      </c>
      <c r="F2592" s="2">
        <f>+VLOOKUP(A2592,'Reuters data'!$Q$4:$R$1048576,2,TRUE)</f>
        <v>87.3</v>
      </c>
      <c r="G2592">
        <f>+VLOOKUP(A2592,'Reuters data'!$U$4:$V$1048576,2,TRUE)</f>
        <v>8.93</v>
      </c>
      <c r="H2592">
        <f>+VLOOKUP(A2592,'Reuters data'!$Y$4:$Z$1048576,2,TRUE)</f>
        <v>18.27</v>
      </c>
    </row>
    <row r="2593" spans="1:8" x14ac:dyDescent="0.3">
      <c r="A2593" s="1">
        <f>+'Reuters data'!B2594</f>
        <v>43135</v>
      </c>
      <c r="B2593" s="3">
        <f t="shared" si="40"/>
        <v>2</v>
      </c>
      <c r="C2593">
        <f>+'Reuters data'!C2594</f>
        <v>46.92</v>
      </c>
      <c r="D2593">
        <f>+VLOOKUP(A2593,'Reuters data'!$E$3:$F$1048576,2,TRUE)/VLOOKUP(Train_Data!A2593,'Reuters data'!$M$3:$N$1048576,2)</f>
        <v>55.040128410914924</v>
      </c>
      <c r="E2593">
        <f>+VLOOKUP(A2593,'Reuters data'!$E$3:$G$1048576,3,TRUE)</f>
        <v>61.990275229357785</v>
      </c>
      <c r="F2593" s="2">
        <f>+VLOOKUP(A2593,'Reuters data'!$Q$4:$R$1048576,2,TRUE)</f>
        <v>87.3</v>
      </c>
      <c r="G2593">
        <f>+VLOOKUP(A2593,'Reuters data'!$U$4:$V$1048576,2,TRUE)</f>
        <v>8.93</v>
      </c>
      <c r="H2593">
        <f>+VLOOKUP(A2593,'Reuters data'!$Y$4:$Z$1048576,2,TRUE)</f>
        <v>18.27</v>
      </c>
    </row>
    <row r="2594" spans="1:8" x14ac:dyDescent="0.3">
      <c r="A2594" s="1">
        <f>+'Reuters data'!B2595</f>
        <v>43136</v>
      </c>
      <c r="B2594" s="3">
        <f t="shared" si="40"/>
        <v>2</v>
      </c>
      <c r="C2594">
        <f>+'Reuters data'!C2595</f>
        <v>46.1</v>
      </c>
      <c r="D2594">
        <f>+VLOOKUP(A2594,'Reuters data'!$E$3:$F$1048576,2,TRUE)/VLOOKUP(Train_Data!A2594,'Reuters data'!$M$3:$N$1048576,2)</f>
        <v>54.677771488639131</v>
      </c>
      <c r="E2594">
        <f>+VLOOKUP(A2594,'Reuters data'!$E$3:$G$1048576,3,TRUE)</f>
        <v>62.12669724770641</v>
      </c>
      <c r="F2594" s="2">
        <f>+VLOOKUP(A2594,'Reuters data'!$Q$4:$R$1048576,2,TRUE)</f>
        <v>85.9</v>
      </c>
      <c r="G2594">
        <f>+VLOOKUP(A2594,'Reuters data'!$U$4:$V$1048576,2,TRUE)</f>
        <v>9.0500000000000007</v>
      </c>
      <c r="H2594">
        <f>+VLOOKUP(A2594,'Reuters data'!$Y$4:$Z$1048576,2,TRUE)</f>
        <v>17.75</v>
      </c>
    </row>
    <row r="2595" spans="1:8" x14ac:dyDescent="0.3">
      <c r="A2595" s="1">
        <f>+'Reuters data'!B2596</f>
        <v>43137</v>
      </c>
      <c r="B2595" s="3">
        <f t="shared" si="40"/>
        <v>2</v>
      </c>
      <c r="C2595">
        <f>+'Reuters data'!C2596</f>
        <v>45.21</v>
      </c>
      <c r="D2595">
        <f>+VLOOKUP(A2595,'Reuters data'!$E$3:$F$1048576,2,TRUE)/VLOOKUP(Train_Data!A2595,'Reuters data'!$M$3:$N$1048576,2)</f>
        <v>54.023917259211373</v>
      </c>
      <c r="E2595">
        <f>+VLOOKUP(A2595,'Reuters data'!$E$3:$G$1048576,3,TRUE)</f>
        <v>62.259908256880713</v>
      </c>
      <c r="F2595" s="2">
        <f>+VLOOKUP(A2595,'Reuters data'!$Q$4:$R$1048576,2,TRUE)</f>
        <v>84.1</v>
      </c>
      <c r="G2595">
        <f>+VLOOKUP(A2595,'Reuters data'!$U$4:$V$1048576,2,TRUE)</f>
        <v>8.7799999999999994</v>
      </c>
      <c r="H2595">
        <f>+VLOOKUP(A2595,'Reuters data'!$Y$4:$Z$1048576,2,TRUE)</f>
        <v>17.98</v>
      </c>
    </row>
    <row r="2596" spans="1:8" x14ac:dyDescent="0.3">
      <c r="A2596" s="1">
        <f>+'Reuters data'!B2597</f>
        <v>43138</v>
      </c>
      <c r="B2596" s="3">
        <f t="shared" si="40"/>
        <v>2</v>
      </c>
      <c r="C2596">
        <f>+'Reuters data'!C2597</f>
        <v>44.31</v>
      </c>
      <c r="D2596">
        <f>+VLOOKUP(A2596,'Reuters data'!$E$3:$F$1048576,2,TRUE)/VLOOKUP(Train_Data!A2596,'Reuters data'!$M$3:$N$1048576,2)</f>
        <v>53.425216114826299</v>
      </c>
      <c r="E2596">
        <f>+VLOOKUP(A2596,'Reuters data'!$E$3:$G$1048576,3,TRUE)</f>
        <v>62.371192660550442</v>
      </c>
      <c r="F2596" s="2">
        <f>+VLOOKUP(A2596,'Reuters data'!$Q$4:$R$1048576,2,TRUE)</f>
        <v>84.3</v>
      </c>
      <c r="G2596">
        <f>+VLOOKUP(A2596,'Reuters data'!$U$4:$V$1048576,2,TRUE)</f>
        <v>8.9700000000000006</v>
      </c>
      <c r="H2596">
        <f>+VLOOKUP(A2596,'Reuters data'!$Y$4:$Z$1048576,2,TRUE)</f>
        <v>18.350000000000001</v>
      </c>
    </row>
    <row r="2597" spans="1:8" x14ac:dyDescent="0.3">
      <c r="A2597" s="1">
        <f>+'Reuters data'!B2598</f>
        <v>43139</v>
      </c>
      <c r="B2597" s="3">
        <f t="shared" si="40"/>
        <v>2</v>
      </c>
      <c r="C2597">
        <f>+'Reuters data'!C2598</f>
        <v>43.44</v>
      </c>
      <c r="D2597">
        <f>+VLOOKUP(A2597,'Reuters data'!$E$3:$F$1048576,2,TRUE)/VLOOKUP(Train_Data!A2597,'Reuters data'!$M$3:$N$1048576,2)</f>
        <v>52.92772560228665</v>
      </c>
      <c r="E2597">
        <f>+VLOOKUP(A2597,'Reuters data'!$E$3:$G$1048576,3,TRUE)</f>
        <v>62.468532110091729</v>
      </c>
      <c r="F2597" s="2">
        <f>+VLOOKUP(A2597,'Reuters data'!$Q$4:$R$1048576,2,TRUE)</f>
        <v>81.5</v>
      </c>
      <c r="G2597">
        <f>+VLOOKUP(A2597,'Reuters data'!$U$4:$V$1048576,2,TRUE)</f>
        <v>9.1</v>
      </c>
      <c r="H2597">
        <f>+VLOOKUP(A2597,'Reuters data'!$Y$4:$Z$1048576,2,TRUE)</f>
        <v>17.98</v>
      </c>
    </row>
    <row r="2598" spans="1:8" x14ac:dyDescent="0.3">
      <c r="A2598" s="1">
        <f>+'Reuters data'!B2599</f>
        <v>43140</v>
      </c>
      <c r="B2598" s="3">
        <f t="shared" si="40"/>
        <v>2</v>
      </c>
      <c r="C2598">
        <f>+'Reuters data'!C2599</f>
        <v>42.65</v>
      </c>
      <c r="D2598">
        <f>+VLOOKUP(A2598,'Reuters data'!$E$3:$F$1048576,2,TRUE)/VLOOKUP(Train_Data!A2598,'Reuters data'!$M$3:$N$1048576,2)</f>
        <v>51.328374070138146</v>
      </c>
      <c r="E2598">
        <f>+VLOOKUP(A2598,'Reuters data'!$E$3:$G$1048576,3,TRUE)</f>
        <v>62.544678899082562</v>
      </c>
      <c r="F2598" s="2">
        <f>+VLOOKUP(A2598,'Reuters data'!$Q$4:$R$1048576,2,TRUE)</f>
        <v>80.099999999999994</v>
      </c>
      <c r="G2598">
        <f>+VLOOKUP(A2598,'Reuters data'!$U$4:$V$1048576,2,TRUE)</f>
        <v>9.2100000000000009</v>
      </c>
      <c r="H2598">
        <f>+VLOOKUP(A2598,'Reuters data'!$Y$4:$Z$1048576,2,TRUE)</f>
        <v>17.95</v>
      </c>
    </row>
    <row r="2599" spans="1:8" x14ac:dyDescent="0.3">
      <c r="A2599" s="1">
        <f>+'Reuters data'!B2600</f>
        <v>43141</v>
      </c>
      <c r="B2599" s="3">
        <f t="shared" si="40"/>
        <v>2</v>
      </c>
      <c r="C2599">
        <f>+'Reuters data'!C2600</f>
        <v>42.1</v>
      </c>
      <c r="D2599">
        <f>+VLOOKUP(A2599,'Reuters data'!$E$3:$F$1048576,2,TRUE)/VLOOKUP(Train_Data!A2599,'Reuters data'!$M$3:$N$1048576,2)</f>
        <v>51.328374070138146</v>
      </c>
      <c r="E2599">
        <f>+VLOOKUP(A2599,'Reuters data'!$E$3:$G$1048576,3,TRUE)</f>
        <v>62.544678899082562</v>
      </c>
      <c r="F2599" s="2">
        <f>+VLOOKUP(A2599,'Reuters data'!$Q$4:$R$1048576,2,TRUE)</f>
        <v>80.099999999999994</v>
      </c>
      <c r="G2599">
        <f>+VLOOKUP(A2599,'Reuters data'!$U$4:$V$1048576,2,TRUE)</f>
        <v>9.2100000000000009</v>
      </c>
      <c r="H2599">
        <f>+VLOOKUP(A2599,'Reuters data'!$Y$4:$Z$1048576,2,TRUE)</f>
        <v>17.95</v>
      </c>
    </row>
    <row r="2600" spans="1:8" x14ac:dyDescent="0.3">
      <c r="A2600" s="1">
        <f>+'Reuters data'!B2601</f>
        <v>43142</v>
      </c>
      <c r="B2600" s="3">
        <f t="shared" si="40"/>
        <v>2</v>
      </c>
      <c r="C2600">
        <f>+'Reuters data'!C2601</f>
        <v>41.62</v>
      </c>
      <c r="D2600">
        <f>+VLOOKUP(A2600,'Reuters data'!$E$3:$F$1048576,2,TRUE)/VLOOKUP(Train_Data!A2600,'Reuters data'!$M$3:$N$1048576,2)</f>
        <v>51.328374070138146</v>
      </c>
      <c r="E2600">
        <f>+VLOOKUP(A2600,'Reuters data'!$E$3:$G$1048576,3,TRUE)</f>
        <v>62.544678899082562</v>
      </c>
      <c r="F2600" s="2">
        <f>+VLOOKUP(A2600,'Reuters data'!$Q$4:$R$1048576,2,TRUE)</f>
        <v>80.099999999999994</v>
      </c>
      <c r="G2600">
        <f>+VLOOKUP(A2600,'Reuters data'!$U$4:$V$1048576,2,TRUE)</f>
        <v>9.2100000000000009</v>
      </c>
      <c r="H2600">
        <f>+VLOOKUP(A2600,'Reuters data'!$Y$4:$Z$1048576,2,TRUE)</f>
        <v>17.95</v>
      </c>
    </row>
    <row r="2601" spans="1:8" x14ac:dyDescent="0.3">
      <c r="A2601" s="1">
        <f>+'Reuters data'!B2602</f>
        <v>43143</v>
      </c>
      <c r="B2601" s="3">
        <f t="shared" si="40"/>
        <v>2</v>
      </c>
      <c r="C2601">
        <f>+'Reuters data'!C2602</f>
        <v>40.89</v>
      </c>
      <c r="D2601">
        <f>+VLOOKUP(A2601,'Reuters data'!$E$3:$F$1048576,2,TRUE)/VLOOKUP(Train_Data!A2601,'Reuters data'!$M$3:$N$1048576,2)</f>
        <v>50.923439915385238</v>
      </c>
      <c r="E2601">
        <f>+VLOOKUP(A2601,'Reuters data'!$E$3:$G$1048576,3,TRUE)</f>
        <v>62.625504587155959</v>
      </c>
      <c r="F2601" s="2">
        <f>+VLOOKUP(A2601,'Reuters data'!$Q$4:$R$1048576,2,TRUE)</f>
        <v>80.25</v>
      </c>
      <c r="G2601">
        <f>+VLOOKUP(A2601,'Reuters data'!$U$4:$V$1048576,2,TRUE)</f>
        <v>9.4600000000000009</v>
      </c>
      <c r="H2601">
        <f>+VLOOKUP(A2601,'Reuters data'!$Y$4:$Z$1048576,2,TRUE)</f>
        <v>18.05</v>
      </c>
    </row>
    <row r="2602" spans="1:8" x14ac:dyDescent="0.3">
      <c r="A2602" s="1">
        <f>+'Reuters data'!B2603</f>
        <v>43144</v>
      </c>
      <c r="B2602" s="3">
        <f t="shared" si="40"/>
        <v>2</v>
      </c>
      <c r="C2602">
        <f>+'Reuters data'!C2603</f>
        <v>40.14</v>
      </c>
      <c r="D2602">
        <f>+VLOOKUP(A2602,'Reuters data'!$E$3:$F$1048576,2,TRUE)/VLOOKUP(Train_Data!A2602,'Reuters data'!$M$3:$N$1048576,2)</f>
        <v>50.785425101214571</v>
      </c>
      <c r="E2602">
        <f>+VLOOKUP(A2602,'Reuters data'!$E$3:$G$1048576,3,TRUE)</f>
        <v>62.706972477064213</v>
      </c>
      <c r="F2602" s="2">
        <f>+VLOOKUP(A2602,'Reuters data'!$Q$4:$R$1048576,2,TRUE)</f>
        <v>82.95</v>
      </c>
      <c r="G2602">
        <f>+VLOOKUP(A2602,'Reuters data'!$U$4:$V$1048576,2,TRUE)</f>
        <v>9.8699999999999992</v>
      </c>
      <c r="H2602">
        <f>+VLOOKUP(A2602,'Reuters data'!$Y$4:$Z$1048576,2,TRUE)</f>
        <v>18.43</v>
      </c>
    </row>
    <row r="2603" spans="1:8" x14ac:dyDescent="0.3">
      <c r="A2603" s="1">
        <f>+'Reuters data'!B2604</f>
        <v>43145</v>
      </c>
      <c r="B2603" s="3">
        <f t="shared" si="40"/>
        <v>2</v>
      </c>
      <c r="C2603">
        <f>+'Reuters data'!C2604</f>
        <v>39.47</v>
      </c>
      <c r="D2603">
        <f>+VLOOKUP(A2603,'Reuters data'!$E$3:$F$1048576,2,TRUE)/VLOOKUP(Train_Data!A2603,'Reuters data'!$M$3:$N$1048576,2)</f>
        <v>51.703084832904885</v>
      </c>
      <c r="E2603">
        <f>+VLOOKUP(A2603,'Reuters data'!$E$3:$G$1048576,3,TRUE)</f>
        <v>62.799541284403666</v>
      </c>
      <c r="F2603" s="2">
        <f>+VLOOKUP(A2603,'Reuters data'!$Q$4:$R$1048576,2,TRUE)</f>
        <v>83.5</v>
      </c>
      <c r="G2603">
        <f>+VLOOKUP(A2603,'Reuters data'!$U$4:$V$1048576,2,TRUE)</f>
        <v>9.58</v>
      </c>
      <c r="H2603">
        <f>+VLOOKUP(A2603,'Reuters data'!$Y$4:$Z$1048576,2,TRUE)</f>
        <v>18.23</v>
      </c>
    </row>
    <row r="2604" spans="1:8" x14ac:dyDescent="0.3">
      <c r="A2604" s="1">
        <f>+'Reuters data'!B2605</f>
        <v>43146</v>
      </c>
      <c r="B2604" s="3">
        <f t="shared" si="40"/>
        <v>2</v>
      </c>
      <c r="C2604">
        <f>+'Reuters data'!C2605</f>
        <v>38.82</v>
      </c>
      <c r="D2604">
        <f>+VLOOKUP(A2604,'Reuters data'!$E$3:$F$1048576,2,TRUE)/VLOOKUP(Train_Data!A2604,'Reuters data'!$M$3:$N$1048576,2)</f>
        <v>51.443422630947623</v>
      </c>
      <c r="E2604">
        <f>+VLOOKUP(A2604,'Reuters data'!$E$3:$G$1048576,3,TRUE)</f>
        <v>62.883669724770641</v>
      </c>
      <c r="F2604" s="2">
        <f>+VLOOKUP(A2604,'Reuters data'!$Q$4:$R$1048576,2,TRUE)</f>
        <v>83.5</v>
      </c>
      <c r="G2604">
        <f>+VLOOKUP(A2604,'Reuters data'!$U$4:$V$1048576,2,TRUE)</f>
        <v>9.52</v>
      </c>
      <c r="H2604">
        <f>+VLOOKUP(A2604,'Reuters data'!$Y$4:$Z$1048576,2,TRUE)</f>
        <v>17.98</v>
      </c>
    </row>
    <row r="2605" spans="1:8" x14ac:dyDescent="0.3">
      <c r="A2605" s="1">
        <f>+'Reuters data'!B2606</f>
        <v>43147</v>
      </c>
      <c r="B2605" s="3">
        <f t="shared" si="40"/>
        <v>2</v>
      </c>
      <c r="C2605">
        <f>+'Reuters data'!C2606</f>
        <v>38.22</v>
      </c>
      <c r="D2605">
        <f>+VLOOKUP(A2605,'Reuters data'!$E$3:$F$1048576,2,TRUE)/VLOOKUP(Train_Data!A2605,'Reuters data'!$M$3:$N$1048576,2)</f>
        <v>52.273460174137377</v>
      </c>
      <c r="E2605">
        <f>+VLOOKUP(A2605,'Reuters data'!$E$3:$G$1048576,3,TRUE)</f>
        <v>62.969633027522931</v>
      </c>
      <c r="F2605" s="2">
        <f>+VLOOKUP(A2605,'Reuters data'!$Q$4:$R$1048576,2,TRUE)</f>
        <v>82.6</v>
      </c>
      <c r="G2605">
        <f>+VLOOKUP(A2605,'Reuters data'!$U$4:$V$1048576,2,TRUE)</f>
        <v>9.5</v>
      </c>
      <c r="H2605">
        <f>+VLOOKUP(A2605,'Reuters data'!$Y$4:$Z$1048576,2,TRUE)</f>
        <v>18.23</v>
      </c>
    </row>
    <row r="2606" spans="1:8" x14ac:dyDescent="0.3">
      <c r="A2606" s="1">
        <f>+'Reuters data'!B2607</f>
        <v>43148</v>
      </c>
      <c r="B2606" s="3">
        <f t="shared" si="40"/>
        <v>2</v>
      </c>
      <c r="C2606">
        <f>+'Reuters data'!C2607</f>
        <v>37.74</v>
      </c>
      <c r="D2606">
        <f>+VLOOKUP(A2606,'Reuters data'!$E$3:$F$1048576,2,TRUE)/VLOOKUP(Train_Data!A2606,'Reuters data'!$M$3:$N$1048576,2)</f>
        <v>52.273460174137377</v>
      </c>
      <c r="E2606">
        <f>+VLOOKUP(A2606,'Reuters data'!$E$3:$G$1048576,3,TRUE)</f>
        <v>62.969633027522931</v>
      </c>
      <c r="F2606" s="2">
        <f>+VLOOKUP(A2606,'Reuters data'!$Q$4:$R$1048576,2,TRUE)</f>
        <v>82.6</v>
      </c>
      <c r="G2606">
        <f>+VLOOKUP(A2606,'Reuters data'!$U$4:$V$1048576,2,TRUE)</f>
        <v>9.5</v>
      </c>
      <c r="H2606">
        <f>+VLOOKUP(A2606,'Reuters data'!$Y$4:$Z$1048576,2,TRUE)</f>
        <v>18.23</v>
      </c>
    </row>
    <row r="2607" spans="1:8" x14ac:dyDescent="0.3">
      <c r="A2607" s="1">
        <f>+'Reuters data'!B2608</f>
        <v>43149</v>
      </c>
      <c r="B2607" s="3">
        <f t="shared" si="40"/>
        <v>2</v>
      </c>
      <c r="C2607">
        <f>+'Reuters data'!C2608</f>
        <v>37.24</v>
      </c>
      <c r="D2607">
        <f>+VLOOKUP(A2607,'Reuters data'!$E$3:$F$1048576,2,TRUE)/VLOOKUP(Train_Data!A2607,'Reuters data'!$M$3:$N$1048576,2)</f>
        <v>52.273460174137377</v>
      </c>
      <c r="E2607">
        <f>+VLOOKUP(A2607,'Reuters data'!$E$3:$G$1048576,3,TRUE)</f>
        <v>62.969633027522931</v>
      </c>
      <c r="F2607" s="2">
        <f>+VLOOKUP(A2607,'Reuters data'!$Q$4:$R$1048576,2,TRUE)</f>
        <v>82.6</v>
      </c>
      <c r="G2607">
        <f>+VLOOKUP(A2607,'Reuters data'!$U$4:$V$1048576,2,TRUE)</f>
        <v>9.5</v>
      </c>
      <c r="H2607">
        <f>+VLOOKUP(A2607,'Reuters data'!$Y$4:$Z$1048576,2,TRUE)</f>
        <v>18.23</v>
      </c>
    </row>
    <row r="2608" spans="1:8" x14ac:dyDescent="0.3">
      <c r="A2608" s="1">
        <f>+'Reuters data'!B2609</f>
        <v>43150</v>
      </c>
      <c r="B2608" s="3">
        <f t="shared" si="40"/>
        <v>2</v>
      </c>
      <c r="C2608">
        <f>+'Reuters data'!C2609</f>
        <v>36.549999999999997</v>
      </c>
      <c r="D2608">
        <f>+VLOOKUP(A2608,'Reuters data'!$E$3:$F$1048576,2,TRUE)/VLOOKUP(Train_Data!A2608,'Reuters data'!$M$3:$N$1048576,2)</f>
        <v>52.92979769484969</v>
      </c>
      <c r="E2608">
        <f>+VLOOKUP(A2608,'Reuters data'!$E$3:$G$1048576,3,TRUE)</f>
        <v>63.061834862385318</v>
      </c>
      <c r="F2608" s="2">
        <f>+VLOOKUP(A2608,'Reuters data'!$Q$4:$R$1048576,2,TRUE)</f>
        <v>84.58</v>
      </c>
      <c r="G2608">
        <f>+VLOOKUP(A2608,'Reuters data'!$U$4:$V$1048576,2,TRUE)</f>
        <v>9.86</v>
      </c>
      <c r="H2608">
        <f>+VLOOKUP(A2608,'Reuters data'!$Y$4:$Z$1048576,2,TRUE)</f>
        <v>19.600000000000001</v>
      </c>
    </row>
    <row r="2609" spans="1:8" x14ac:dyDescent="0.3">
      <c r="A2609" s="1">
        <f>+'Reuters data'!B2610</f>
        <v>43151</v>
      </c>
      <c r="B2609" s="3">
        <f t="shared" si="40"/>
        <v>2</v>
      </c>
      <c r="C2609">
        <f>+'Reuters data'!C2610</f>
        <v>35.869999999999997</v>
      </c>
      <c r="D2609">
        <f>+VLOOKUP(A2609,'Reuters data'!$E$3:$F$1048576,2,TRUE)/VLOOKUP(Train_Data!A2609,'Reuters data'!$M$3:$N$1048576,2)</f>
        <v>52.893968871595327</v>
      </c>
      <c r="E2609">
        <f>+VLOOKUP(A2609,'Reuters data'!$E$3:$G$1048576,3,TRUE)</f>
        <v>63.151467889908254</v>
      </c>
      <c r="F2609" s="2">
        <f>+VLOOKUP(A2609,'Reuters data'!$Q$4:$R$1048576,2,TRUE)</f>
        <v>85.9</v>
      </c>
      <c r="G2609">
        <f>+VLOOKUP(A2609,'Reuters data'!$U$4:$V$1048576,2,TRUE)</f>
        <v>9.6999999999999993</v>
      </c>
      <c r="H2609">
        <f>+VLOOKUP(A2609,'Reuters data'!$Y$4:$Z$1048576,2,TRUE)</f>
        <v>21.13</v>
      </c>
    </row>
    <row r="2610" spans="1:8" x14ac:dyDescent="0.3">
      <c r="A2610" s="1">
        <f>+'Reuters data'!B2611</f>
        <v>43152</v>
      </c>
      <c r="B2610" s="3">
        <f t="shared" si="40"/>
        <v>2</v>
      </c>
      <c r="C2610">
        <f>+'Reuters data'!C2611</f>
        <v>35.130000000000003</v>
      </c>
      <c r="D2610">
        <f>+VLOOKUP(A2610,'Reuters data'!$E$3:$F$1048576,2,TRUE)/VLOOKUP(Train_Data!A2610,'Reuters data'!$M$3:$N$1048576,2)</f>
        <v>53.264940563426158</v>
      </c>
      <c r="E2610">
        <f>+VLOOKUP(A2610,'Reuters data'!$E$3:$G$1048576,3,TRUE)</f>
        <v>63.24577981651376</v>
      </c>
      <c r="F2610" s="2">
        <f>+VLOOKUP(A2610,'Reuters data'!$Q$4:$R$1048576,2,TRUE)</f>
        <v>85.8</v>
      </c>
      <c r="G2610">
        <f>+VLOOKUP(A2610,'Reuters data'!$U$4:$V$1048576,2,TRUE)</f>
        <v>9.5399999999999991</v>
      </c>
      <c r="H2610">
        <f>+VLOOKUP(A2610,'Reuters data'!$Y$4:$Z$1048576,2,TRUE)</f>
        <v>22.05</v>
      </c>
    </row>
    <row r="2611" spans="1:8" x14ac:dyDescent="0.3">
      <c r="A2611" s="1">
        <f>+'Reuters data'!B2612</f>
        <v>43153</v>
      </c>
      <c r="B2611" s="3">
        <f t="shared" si="40"/>
        <v>2</v>
      </c>
      <c r="C2611">
        <f>+'Reuters data'!C2612</f>
        <v>34.36</v>
      </c>
      <c r="D2611">
        <f>+VLOOKUP(A2611,'Reuters data'!$E$3:$F$1048576,2,TRUE)/VLOOKUP(Train_Data!A2611,'Reuters data'!$M$3:$N$1048576,2)</f>
        <v>53.848649525508961</v>
      </c>
      <c r="E2611">
        <f>+VLOOKUP(A2611,'Reuters data'!$E$3:$G$1048576,3,TRUE)</f>
        <v>63.338440366972478</v>
      </c>
      <c r="F2611" s="2">
        <f>+VLOOKUP(A2611,'Reuters data'!$Q$4:$R$1048576,2,TRUE)</f>
        <v>87.25</v>
      </c>
      <c r="G2611">
        <f>+VLOOKUP(A2611,'Reuters data'!$U$4:$V$1048576,2,TRUE)</f>
        <v>9.6999999999999993</v>
      </c>
      <c r="H2611">
        <f>+VLOOKUP(A2611,'Reuters data'!$Y$4:$Z$1048576,2,TRUE)</f>
        <v>22</v>
      </c>
    </row>
    <row r="2612" spans="1:8" x14ac:dyDescent="0.3">
      <c r="A2612" s="1">
        <f>+'Reuters data'!B2613</f>
        <v>43154</v>
      </c>
      <c r="B2612" s="3">
        <f t="shared" si="40"/>
        <v>2</v>
      </c>
      <c r="C2612">
        <f>+'Reuters data'!C2613</f>
        <v>33.6</v>
      </c>
      <c r="D2612">
        <f>+VLOOKUP(A2612,'Reuters data'!$E$3:$F$1048576,2,TRUE)/VLOOKUP(Train_Data!A2612,'Reuters data'!$M$3:$N$1048576,2)</f>
        <v>54.754738469047425</v>
      </c>
      <c r="E2612">
        <f>+VLOOKUP(A2612,'Reuters data'!$E$3:$G$1048576,3,TRUE)</f>
        <v>63.438256880733952</v>
      </c>
      <c r="F2612" s="2">
        <f>+VLOOKUP(A2612,'Reuters data'!$Q$4:$R$1048576,2,TRUE)</f>
        <v>88</v>
      </c>
      <c r="G2612">
        <f>+VLOOKUP(A2612,'Reuters data'!$U$4:$V$1048576,2,TRUE)</f>
        <v>9.7899999999999991</v>
      </c>
      <c r="H2612">
        <f>+VLOOKUP(A2612,'Reuters data'!$Y$4:$Z$1048576,2,TRUE)</f>
        <v>26.6</v>
      </c>
    </row>
    <row r="2613" spans="1:8" x14ac:dyDescent="0.3">
      <c r="A2613" s="1">
        <f>+'Reuters data'!B2614</f>
        <v>43155</v>
      </c>
      <c r="B2613" s="3">
        <f t="shared" si="40"/>
        <v>2</v>
      </c>
      <c r="C2613">
        <f>+'Reuters data'!C2614</f>
        <v>32.92</v>
      </c>
      <c r="D2613">
        <f>+VLOOKUP(A2613,'Reuters data'!$E$3:$F$1048576,2,TRUE)/VLOOKUP(Train_Data!A2613,'Reuters data'!$M$3:$N$1048576,2)</f>
        <v>54.754738469047425</v>
      </c>
      <c r="E2613">
        <f>+VLOOKUP(A2613,'Reuters data'!$E$3:$G$1048576,3,TRUE)</f>
        <v>63.438256880733952</v>
      </c>
      <c r="F2613" s="2">
        <f>+VLOOKUP(A2613,'Reuters data'!$Q$4:$R$1048576,2,TRUE)</f>
        <v>88</v>
      </c>
      <c r="G2613">
        <f>+VLOOKUP(A2613,'Reuters data'!$U$4:$V$1048576,2,TRUE)</f>
        <v>9.7899999999999991</v>
      </c>
      <c r="H2613">
        <f>+VLOOKUP(A2613,'Reuters data'!$Y$4:$Z$1048576,2,TRUE)</f>
        <v>26.6</v>
      </c>
    </row>
    <row r="2614" spans="1:8" x14ac:dyDescent="0.3">
      <c r="A2614" s="1">
        <f>+'Reuters data'!B2615</f>
        <v>43156</v>
      </c>
      <c r="B2614" s="3">
        <f t="shared" si="40"/>
        <v>2</v>
      </c>
      <c r="C2614">
        <f>+'Reuters data'!C2615</f>
        <v>32.19</v>
      </c>
      <c r="D2614">
        <f>+VLOOKUP(A2614,'Reuters data'!$E$3:$F$1048576,2,TRUE)/VLOOKUP(Train_Data!A2614,'Reuters data'!$M$3:$N$1048576,2)</f>
        <v>54.754738469047425</v>
      </c>
      <c r="E2614">
        <f>+VLOOKUP(A2614,'Reuters data'!$E$3:$G$1048576,3,TRUE)</f>
        <v>63.438256880733952</v>
      </c>
      <c r="F2614" s="2">
        <f>+VLOOKUP(A2614,'Reuters data'!$Q$4:$R$1048576,2,TRUE)</f>
        <v>88</v>
      </c>
      <c r="G2614">
        <f>+VLOOKUP(A2614,'Reuters data'!$U$4:$V$1048576,2,TRUE)</f>
        <v>9.7899999999999991</v>
      </c>
      <c r="H2614">
        <f>+VLOOKUP(A2614,'Reuters data'!$Y$4:$Z$1048576,2,TRUE)</f>
        <v>26.6</v>
      </c>
    </row>
    <row r="2615" spans="1:8" x14ac:dyDescent="0.3">
      <c r="A2615" s="1">
        <f>+'Reuters data'!B2616</f>
        <v>43157</v>
      </c>
      <c r="B2615" s="3">
        <f t="shared" si="40"/>
        <v>2</v>
      </c>
      <c r="C2615">
        <f>+'Reuters data'!C2616</f>
        <v>31.2</v>
      </c>
      <c r="D2615">
        <f>+VLOOKUP(A2615,'Reuters data'!$E$3:$F$1048576,2,TRUE)/VLOOKUP(Train_Data!A2615,'Reuters data'!$M$3:$N$1048576,2)</f>
        <v>54.806755440077943</v>
      </c>
      <c r="E2615">
        <f>+VLOOKUP(A2615,'Reuters data'!$E$3:$G$1048576,3,TRUE)</f>
        <v>63.535871559633037</v>
      </c>
      <c r="F2615" s="2">
        <f>+VLOOKUP(A2615,'Reuters data'!$Q$4:$R$1048576,2,TRUE)</f>
        <v>84.03</v>
      </c>
      <c r="G2615">
        <f>+VLOOKUP(A2615,'Reuters data'!$U$4:$V$1048576,2,TRUE)</f>
        <v>9.61</v>
      </c>
      <c r="H2615">
        <f>+VLOOKUP(A2615,'Reuters data'!$Y$4:$Z$1048576,2,TRUE)</f>
        <v>25.4</v>
      </c>
    </row>
    <row r="2616" spans="1:8" x14ac:dyDescent="0.3">
      <c r="A2616" s="1">
        <f>+'Reuters data'!B2617</f>
        <v>43158</v>
      </c>
      <c r="B2616" s="3">
        <f t="shared" si="40"/>
        <v>2</v>
      </c>
      <c r="C2616">
        <f>+'Reuters data'!C2617</f>
        <v>30.21</v>
      </c>
      <c r="D2616">
        <f>+VLOOKUP(A2616,'Reuters data'!$E$3:$F$1048576,2,TRUE)/VLOOKUP(Train_Data!A2616,'Reuters data'!$M$3:$N$1048576,2)</f>
        <v>54.476330635271026</v>
      </c>
      <c r="E2616">
        <f>+VLOOKUP(A2616,'Reuters data'!$E$3:$G$1048576,3,TRUE)</f>
        <v>63.605688073394511</v>
      </c>
      <c r="F2616" s="2">
        <f>+VLOOKUP(A2616,'Reuters data'!$Q$4:$R$1048576,2,TRUE)</f>
        <v>81.7</v>
      </c>
      <c r="G2616">
        <f>+VLOOKUP(A2616,'Reuters data'!$U$4:$V$1048576,2,TRUE)</f>
        <v>10.130000000000001</v>
      </c>
      <c r="H2616">
        <f>+VLOOKUP(A2616,'Reuters data'!$Y$4:$Z$1048576,2,TRUE)</f>
        <v>34.4</v>
      </c>
    </row>
    <row r="2617" spans="1:8" x14ac:dyDescent="0.3">
      <c r="A2617" s="1">
        <f>+'Reuters data'!B2618</f>
        <v>43159</v>
      </c>
      <c r="B2617" s="3">
        <f t="shared" si="40"/>
        <v>2</v>
      </c>
      <c r="C2617">
        <f>+'Reuters data'!C2618</f>
        <v>29.15</v>
      </c>
      <c r="D2617">
        <f>+VLOOKUP(A2617,'Reuters data'!$E$3:$F$1048576,2,TRUE)/VLOOKUP(Train_Data!A2617,'Reuters data'!$M$3:$N$1048576,2)</f>
        <v>53.94898712375953</v>
      </c>
      <c r="E2617">
        <f>+VLOOKUP(A2617,'Reuters data'!$E$3:$G$1048576,3,TRUE)</f>
        <v>63.673027522935783</v>
      </c>
      <c r="F2617" s="2">
        <f>+VLOOKUP(A2617,'Reuters data'!$Q$4:$R$1048576,2,TRUE)</f>
        <v>81.25</v>
      </c>
      <c r="G2617">
        <f>+VLOOKUP(A2617,'Reuters data'!$U$4:$V$1048576,2,TRUE)</f>
        <v>10.08</v>
      </c>
      <c r="H2617">
        <f>+VLOOKUP(A2617,'Reuters data'!$Y$4:$Z$1048576,2,TRUE)</f>
        <v>45.1</v>
      </c>
    </row>
    <row r="2618" spans="1:8" x14ac:dyDescent="0.3">
      <c r="A2618" s="1">
        <f>+'Reuters data'!B2619</f>
        <v>43160</v>
      </c>
      <c r="B2618" s="3">
        <f t="shared" si="40"/>
        <v>3</v>
      </c>
      <c r="C2618">
        <f>+'Reuters data'!C2619</f>
        <v>28.16</v>
      </c>
      <c r="D2618">
        <f>+VLOOKUP(A2618,'Reuters data'!$E$3:$F$1048576,2,TRUE)/VLOOKUP(Train_Data!A2618,'Reuters data'!$M$3:$N$1048576,2)</f>
        <v>52.033912121953207</v>
      </c>
      <c r="E2618">
        <f>+VLOOKUP(A2618,'Reuters data'!$E$3:$G$1048576,3,TRUE)</f>
        <v>63.727431192660561</v>
      </c>
      <c r="F2618" s="2">
        <f>+VLOOKUP(A2618,'Reuters data'!$Q$4:$R$1048576,2,TRUE)</f>
        <v>80</v>
      </c>
      <c r="G2618">
        <f>+VLOOKUP(A2618,'Reuters data'!$U$4:$V$1048576,2,TRUE)</f>
        <v>9.9700000000000006</v>
      </c>
      <c r="H2618">
        <f>+VLOOKUP(A2618,'Reuters data'!$Y$4:$Z$1048576,2,TRUE)</f>
        <v>76</v>
      </c>
    </row>
    <row r="2619" spans="1:8" x14ac:dyDescent="0.3">
      <c r="A2619" s="1">
        <f>+'Reuters data'!B2620</f>
        <v>43161</v>
      </c>
      <c r="B2619" s="3">
        <f t="shared" si="40"/>
        <v>3</v>
      </c>
      <c r="C2619">
        <f>+'Reuters data'!C2620</f>
        <v>27.26</v>
      </c>
      <c r="D2619">
        <f>+VLOOKUP(A2619,'Reuters data'!$E$3:$F$1048576,2,TRUE)/VLOOKUP(Train_Data!A2619,'Reuters data'!$M$3:$N$1048576,2)</f>
        <v>52.261102541203215</v>
      </c>
      <c r="E2619">
        <f>+VLOOKUP(A2619,'Reuters data'!$E$3:$G$1048576,3,TRUE)</f>
        <v>63.791284403669735</v>
      </c>
      <c r="F2619" s="2">
        <f>+VLOOKUP(A2619,'Reuters data'!$Q$4:$R$1048576,2,TRUE)</f>
        <v>79.8</v>
      </c>
      <c r="G2619">
        <f>+VLOOKUP(A2619,'Reuters data'!$U$4:$V$1048576,2,TRUE)</f>
        <v>10.119999999999999</v>
      </c>
      <c r="H2619">
        <f>+VLOOKUP(A2619,'Reuters data'!$Y$4:$Z$1048576,2,TRUE)</f>
        <v>28.5</v>
      </c>
    </row>
    <row r="2620" spans="1:8" x14ac:dyDescent="0.3">
      <c r="A2620" s="1">
        <f>+'Reuters data'!B2621</f>
        <v>43162</v>
      </c>
      <c r="B2620" s="3">
        <f t="shared" si="40"/>
        <v>3</v>
      </c>
      <c r="C2620">
        <f>+'Reuters data'!C2621</f>
        <v>26.49</v>
      </c>
      <c r="D2620">
        <f>+VLOOKUP(A2620,'Reuters data'!$E$3:$F$1048576,2,TRUE)/VLOOKUP(Train_Data!A2620,'Reuters data'!$M$3:$N$1048576,2)</f>
        <v>52.261102541203215</v>
      </c>
      <c r="E2620">
        <f>+VLOOKUP(A2620,'Reuters data'!$E$3:$G$1048576,3,TRUE)</f>
        <v>63.791284403669735</v>
      </c>
      <c r="F2620" s="2">
        <f>+VLOOKUP(A2620,'Reuters data'!$Q$4:$R$1048576,2,TRUE)</f>
        <v>79.8</v>
      </c>
      <c r="G2620">
        <f>+VLOOKUP(A2620,'Reuters data'!$U$4:$V$1048576,2,TRUE)</f>
        <v>10.119999999999999</v>
      </c>
      <c r="H2620">
        <f>+VLOOKUP(A2620,'Reuters data'!$Y$4:$Z$1048576,2,TRUE)</f>
        <v>28.5</v>
      </c>
    </row>
    <row r="2621" spans="1:8" x14ac:dyDescent="0.3">
      <c r="A2621" s="1">
        <f>+'Reuters data'!B2622</f>
        <v>43163</v>
      </c>
      <c r="B2621" s="3">
        <f t="shared" si="40"/>
        <v>3</v>
      </c>
      <c r="C2621">
        <f>+'Reuters data'!C2622</f>
        <v>25.97</v>
      </c>
      <c r="D2621">
        <f>+VLOOKUP(A2621,'Reuters data'!$E$3:$F$1048576,2,TRUE)/VLOOKUP(Train_Data!A2621,'Reuters data'!$M$3:$N$1048576,2)</f>
        <v>52.261102541203215</v>
      </c>
      <c r="E2621">
        <f>+VLOOKUP(A2621,'Reuters data'!$E$3:$G$1048576,3,TRUE)</f>
        <v>63.791284403669735</v>
      </c>
      <c r="F2621" s="2">
        <f>+VLOOKUP(A2621,'Reuters data'!$Q$4:$R$1048576,2,TRUE)</f>
        <v>79.8</v>
      </c>
      <c r="G2621">
        <f>+VLOOKUP(A2621,'Reuters data'!$U$4:$V$1048576,2,TRUE)</f>
        <v>10.119999999999999</v>
      </c>
      <c r="H2621">
        <f>+VLOOKUP(A2621,'Reuters data'!$Y$4:$Z$1048576,2,TRUE)</f>
        <v>28.5</v>
      </c>
    </row>
    <row r="2622" spans="1:8" x14ac:dyDescent="0.3">
      <c r="A2622" s="1">
        <f>+'Reuters data'!B2623</f>
        <v>43164</v>
      </c>
      <c r="B2622" s="3">
        <f t="shared" si="40"/>
        <v>3</v>
      </c>
      <c r="C2622">
        <f>+'Reuters data'!C2623</f>
        <v>25.4</v>
      </c>
      <c r="D2622">
        <f>+VLOOKUP(A2622,'Reuters data'!$E$3:$F$1048576,2,TRUE)/VLOOKUP(Train_Data!A2622,'Reuters data'!$M$3:$N$1048576,2)</f>
        <v>53.133360356708558</v>
      </c>
      <c r="E2622">
        <f>+VLOOKUP(A2622,'Reuters data'!$E$3:$G$1048576,3,TRUE)</f>
        <v>63.864678899082577</v>
      </c>
      <c r="F2622" s="2">
        <f>+VLOOKUP(A2622,'Reuters data'!$Q$4:$R$1048576,2,TRUE)</f>
        <v>79.650000000000006</v>
      </c>
      <c r="G2622">
        <f>+VLOOKUP(A2622,'Reuters data'!$U$4:$V$1048576,2,TRUE)</f>
        <v>10.34</v>
      </c>
      <c r="H2622">
        <f>+VLOOKUP(A2622,'Reuters data'!$Y$4:$Z$1048576,2,TRUE)</f>
        <v>20.3</v>
      </c>
    </row>
    <row r="2623" spans="1:8" x14ac:dyDescent="0.3">
      <c r="A2623" s="1">
        <f>+'Reuters data'!B2624</f>
        <v>43165</v>
      </c>
      <c r="B2623" s="3">
        <f t="shared" si="40"/>
        <v>3</v>
      </c>
      <c r="C2623">
        <f>+'Reuters data'!C2624</f>
        <v>24.88</v>
      </c>
      <c r="D2623">
        <f>+VLOOKUP(A2623,'Reuters data'!$E$3:$F$1048576,2,TRUE)/VLOOKUP(Train_Data!A2623,'Reuters data'!$M$3:$N$1048576,2)</f>
        <v>53.047895500725694</v>
      </c>
      <c r="E2623">
        <f>+VLOOKUP(A2623,'Reuters data'!$E$3:$G$1048576,3,TRUE)</f>
        <v>63.953394495412859</v>
      </c>
      <c r="F2623" s="2">
        <f>+VLOOKUP(A2623,'Reuters data'!$Q$4:$R$1048576,2,TRUE)</f>
        <v>82</v>
      </c>
      <c r="G2623">
        <f>+VLOOKUP(A2623,'Reuters data'!$U$4:$V$1048576,2,TRUE)</f>
        <v>10.45</v>
      </c>
      <c r="H2623">
        <f>+VLOOKUP(A2623,'Reuters data'!$Y$4:$Z$1048576,2,TRUE)</f>
        <v>19.600000000000001</v>
      </c>
    </row>
    <row r="2624" spans="1:8" x14ac:dyDescent="0.3">
      <c r="A2624" s="1">
        <f>+'Reuters data'!B2625</f>
        <v>43166</v>
      </c>
      <c r="B2624" s="3">
        <f t="shared" si="40"/>
        <v>3</v>
      </c>
      <c r="C2624">
        <f>+'Reuters data'!C2625</f>
        <v>23.97</v>
      </c>
      <c r="D2624">
        <f>+VLOOKUP(A2624,'Reuters data'!$E$3:$F$1048576,2,TRUE)/VLOOKUP(Train_Data!A2624,'Reuters data'!$M$3:$N$1048576,2)</f>
        <v>51.836932001289071</v>
      </c>
      <c r="E2624">
        <f>+VLOOKUP(A2624,'Reuters data'!$E$3:$G$1048576,3,TRUE)</f>
        <v>64.029908256880759</v>
      </c>
      <c r="F2624" s="2">
        <f>+VLOOKUP(A2624,'Reuters data'!$Q$4:$R$1048576,2,TRUE)</f>
        <v>82.1</v>
      </c>
      <c r="G2624">
        <f>+VLOOKUP(A2624,'Reuters data'!$U$4:$V$1048576,2,TRUE)</f>
        <v>10.62</v>
      </c>
      <c r="H2624">
        <f>+VLOOKUP(A2624,'Reuters data'!$Y$4:$Z$1048576,2,TRUE)</f>
        <v>18.8</v>
      </c>
    </row>
    <row r="2625" spans="1:8" x14ac:dyDescent="0.3">
      <c r="A2625" s="1">
        <f>+'Reuters data'!B2626</f>
        <v>43167</v>
      </c>
      <c r="B2625" s="3">
        <f t="shared" si="40"/>
        <v>3</v>
      </c>
      <c r="C2625">
        <f>+'Reuters data'!C2626</f>
        <v>23.92</v>
      </c>
      <c r="D2625">
        <f>+VLOOKUP(A2625,'Reuters data'!$E$3:$F$1048576,2,TRUE)/VLOOKUP(Train_Data!A2625,'Reuters data'!$M$3:$N$1048576,2)</f>
        <v>51.673436230706741</v>
      </c>
      <c r="E2625">
        <f>+VLOOKUP(A2625,'Reuters data'!$E$3:$G$1048576,3,TRUE)</f>
        <v>64.101559633027534</v>
      </c>
      <c r="F2625" s="2">
        <f>+VLOOKUP(A2625,'Reuters data'!$Q$4:$R$1048576,2,TRUE)</f>
        <v>82.1</v>
      </c>
      <c r="G2625">
        <f>+VLOOKUP(A2625,'Reuters data'!$U$4:$V$1048576,2,TRUE)</f>
        <v>11.1</v>
      </c>
      <c r="H2625">
        <f>+VLOOKUP(A2625,'Reuters data'!$Y$4:$Z$1048576,2,TRUE)</f>
        <v>19.399999999999999</v>
      </c>
    </row>
    <row r="2626" spans="1:8" x14ac:dyDescent="0.3">
      <c r="A2626" s="1">
        <f>+'Reuters data'!B2627</f>
        <v>43168</v>
      </c>
      <c r="B2626" s="3">
        <f t="shared" si="40"/>
        <v>3</v>
      </c>
      <c r="C2626">
        <f>+'Reuters data'!C2627</f>
        <v>23.58</v>
      </c>
      <c r="D2626">
        <f>+VLOOKUP(A2626,'Reuters data'!$E$3:$F$1048576,2,TRUE)/VLOOKUP(Train_Data!A2626,'Reuters data'!$M$3:$N$1048576,2)</f>
        <v>53.222267370987403</v>
      </c>
      <c r="E2626">
        <f>+VLOOKUP(A2626,'Reuters data'!$E$3:$G$1048576,3,TRUE)</f>
        <v>64.179449541284413</v>
      </c>
      <c r="F2626" s="2">
        <f>+VLOOKUP(A2626,'Reuters data'!$Q$4:$R$1048576,2,TRUE)</f>
        <v>82.24</v>
      </c>
      <c r="G2626">
        <f>+VLOOKUP(A2626,'Reuters data'!$U$4:$V$1048576,2,TRUE)</f>
        <v>11.1</v>
      </c>
      <c r="H2626">
        <f>+VLOOKUP(A2626,'Reuters data'!$Y$4:$Z$1048576,2,TRUE)</f>
        <v>19.95</v>
      </c>
    </row>
    <row r="2627" spans="1:8" x14ac:dyDescent="0.3">
      <c r="A2627" s="1">
        <f>+'Reuters data'!B2628</f>
        <v>43169</v>
      </c>
      <c r="B2627" s="3">
        <f t="shared" si="40"/>
        <v>3</v>
      </c>
      <c r="C2627">
        <f>+'Reuters data'!C2628</f>
        <v>23.45</v>
      </c>
      <c r="D2627">
        <f>+VLOOKUP(A2627,'Reuters data'!$E$3:$F$1048576,2,TRUE)/VLOOKUP(Train_Data!A2627,'Reuters data'!$M$3:$N$1048576,2)</f>
        <v>53.222267370987403</v>
      </c>
      <c r="E2627">
        <f>+VLOOKUP(A2627,'Reuters data'!$E$3:$G$1048576,3,TRUE)</f>
        <v>64.179449541284413</v>
      </c>
      <c r="F2627" s="2">
        <f>+VLOOKUP(A2627,'Reuters data'!$Q$4:$R$1048576,2,TRUE)</f>
        <v>82.24</v>
      </c>
      <c r="G2627">
        <f>+VLOOKUP(A2627,'Reuters data'!$U$4:$V$1048576,2,TRUE)</f>
        <v>11.1</v>
      </c>
      <c r="H2627">
        <f>+VLOOKUP(A2627,'Reuters data'!$Y$4:$Z$1048576,2,TRUE)</f>
        <v>19.95</v>
      </c>
    </row>
    <row r="2628" spans="1:8" x14ac:dyDescent="0.3">
      <c r="A2628" s="1">
        <f>+'Reuters data'!B2629</f>
        <v>43170</v>
      </c>
      <c r="B2628" s="3">
        <f t="shared" ref="B2628:B2691" si="41">+MONTH(A2628)</f>
        <v>3</v>
      </c>
      <c r="C2628">
        <f>+'Reuters data'!C2629</f>
        <v>23.37</v>
      </c>
      <c r="D2628">
        <f>+VLOOKUP(A2628,'Reuters data'!$E$3:$F$1048576,2,TRUE)/VLOOKUP(Train_Data!A2628,'Reuters data'!$M$3:$N$1048576,2)</f>
        <v>53.222267370987403</v>
      </c>
      <c r="E2628">
        <f>+VLOOKUP(A2628,'Reuters data'!$E$3:$G$1048576,3,TRUE)</f>
        <v>64.179449541284413</v>
      </c>
      <c r="F2628" s="2">
        <f>+VLOOKUP(A2628,'Reuters data'!$Q$4:$R$1048576,2,TRUE)</f>
        <v>82.24</v>
      </c>
      <c r="G2628">
        <f>+VLOOKUP(A2628,'Reuters data'!$U$4:$V$1048576,2,TRUE)</f>
        <v>11.1</v>
      </c>
      <c r="H2628">
        <f>+VLOOKUP(A2628,'Reuters data'!$Y$4:$Z$1048576,2,TRUE)</f>
        <v>19.95</v>
      </c>
    </row>
    <row r="2629" spans="1:8" x14ac:dyDescent="0.3">
      <c r="A2629" s="1">
        <f>+'Reuters data'!B2630</f>
        <v>43171</v>
      </c>
      <c r="B2629" s="3">
        <f t="shared" si="41"/>
        <v>3</v>
      </c>
      <c r="C2629">
        <f>+'Reuters data'!C2630</f>
        <v>23.16</v>
      </c>
      <c r="D2629">
        <f>+VLOOKUP(A2629,'Reuters data'!$E$3:$F$1048576,2,TRUE)/VLOOKUP(Train_Data!A2629,'Reuters data'!$M$3:$N$1048576,2)</f>
        <v>52.667855984430751</v>
      </c>
      <c r="E2629">
        <f>+VLOOKUP(A2629,'Reuters data'!$E$3:$G$1048576,3,TRUE)</f>
        <v>64.26504587155965</v>
      </c>
      <c r="F2629" s="2">
        <f>+VLOOKUP(A2629,'Reuters data'!$Q$4:$R$1048576,2,TRUE)</f>
        <v>82.13</v>
      </c>
      <c r="G2629">
        <f>+VLOOKUP(A2629,'Reuters data'!$U$4:$V$1048576,2,TRUE)</f>
        <v>11.06</v>
      </c>
      <c r="H2629">
        <f>+VLOOKUP(A2629,'Reuters data'!$Y$4:$Z$1048576,2,TRUE)</f>
        <v>26.35</v>
      </c>
    </row>
    <row r="2630" spans="1:8" x14ac:dyDescent="0.3">
      <c r="A2630" s="1">
        <f>+'Reuters data'!B2631</f>
        <v>43172</v>
      </c>
      <c r="B2630" s="3">
        <f t="shared" si="41"/>
        <v>3</v>
      </c>
      <c r="C2630">
        <f>+'Reuters data'!C2631</f>
        <v>22.92</v>
      </c>
      <c r="D2630">
        <f>+VLOOKUP(A2630,'Reuters data'!$E$3:$F$1048576,2,TRUE)/VLOOKUP(Train_Data!A2630,'Reuters data'!$M$3:$N$1048576,2)</f>
        <v>52.175316813302125</v>
      </c>
      <c r="E2630">
        <f>+VLOOKUP(A2630,'Reuters data'!$E$3:$G$1048576,3,TRUE)</f>
        <v>64.346238532110107</v>
      </c>
      <c r="F2630" s="2">
        <f>+VLOOKUP(A2630,'Reuters data'!$Q$4:$R$1048576,2,TRUE)</f>
        <v>81.25</v>
      </c>
      <c r="G2630">
        <f>+VLOOKUP(A2630,'Reuters data'!$U$4:$V$1048576,2,TRUE)</f>
        <v>11.38</v>
      </c>
      <c r="H2630">
        <f>+VLOOKUP(A2630,'Reuters data'!$Y$4:$Z$1048576,2,TRUE)</f>
        <v>25</v>
      </c>
    </row>
    <row r="2631" spans="1:8" x14ac:dyDescent="0.3">
      <c r="A2631" s="1">
        <f>+'Reuters data'!B2632</f>
        <v>43173</v>
      </c>
      <c r="B2631" s="3">
        <f t="shared" si="41"/>
        <v>3</v>
      </c>
      <c r="C2631">
        <f>+'Reuters data'!C2632</f>
        <v>22.7</v>
      </c>
      <c r="D2631">
        <f>+VLOOKUP(A2631,'Reuters data'!$E$3:$F$1048576,2,TRUE)/VLOOKUP(Train_Data!A2631,'Reuters data'!$M$3:$N$1048576,2)</f>
        <v>52.478770723817227</v>
      </c>
      <c r="E2631">
        <f>+VLOOKUP(A2631,'Reuters data'!$E$3:$G$1048576,3,TRUE)</f>
        <v>64.422201834862406</v>
      </c>
      <c r="F2631" s="2">
        <f>+VLOOKUP(A2631,'Reuters data'!$Q$4:$R$1048576,2,TRUE)</f>
        <v>80.7</v>
      </c>
      <c r="G2631">
        <f>+VLOOKUP(A2631,'Reuters data'!$U$4:$V$1048576,2,TRUE)</f>
        <v>11.16</v>
      </c>
      <c r="H2631">
        <f>+VLOOKUP(A2631,'Reuters data'!$Y$4:$Z$1048576,2,TRUE)</f>
        <v>22.65</v>
      </c>
    </row>
    <row r="2632" spans="1:8" x14ac:dyDescent="0.3">
      <c r="A2632" s="1">
        <f>+'Reuters data'!B2633</f>
        <v>43174</v>
      </c>
      <c r="B2632" s="3">
        <f t="shared" si="41"/>
        <v>3</v>
      </c>
      <c r="C2632">
        <f>+'Reuters data'!C2633</f>
        <v>22.44</v>
      </c>
      <c r="D2632">
        <f>+VLOOKUP(A2632,'Reuters data'!$E$3:$F$1048576,2,TRUE)/VLOOKUP(Train_Data!A2632,'Reuters data'!$M$3:$N$1048576,2)</f>
        <v>52.925877763329005</v>
      </c>
      <c r="E2632">
        <f>+VLOOKUP(A2632,'Reuters data'!$E$3:$G$1048576,3,TRUE)</f>
        <v>64.49724770642203</v>
      </c>
      <c r="F2632" s="2">
        <f>+VLOOKUP(A2632,'Reuters data'!$Q$4:$R$1048576,2,TRUE)</f>
        <v>80.7</v>
      </c>
      <c r="G2632">
        <f>+VLOOKUP(A2632,'Reuters data'!$U$4:$V$1048576,2,TRUE)</f>
        <v>11.16</v>
      </c>
      <c r="H2632">
        <f>+VLOOKUP(A2632,'Reuters data'!$Y$4:$Z$1048576,2,TRUE)</f>
        <v>24.3</v>
      </c>
    </row>
    <row r="2633" spans="1:8" x14ac:dyDescent="0.3">
      <c r="A2633" s="1">
        <f>+'Reuters data'!B2634</f>
        <v>43175</v>
      </c>
      <c r="B2633" s="3">
        <f t="shared" si="41"/>
        <v>3</v>
      </c>
      <c r="C2633">
        <f>+'Reuters data'!C2634</f>
        <v>22.21</v>
      </c>
      <c r="D2633">
        <f>+VLOOKUP(A2633,'Reuters data'!$E$3:$F$1048576,2,TRUE)/VLOOKUP(Train_Data!A2633,'Reuters data'!$M$3:$N$1048576,2)</f>
        <v>53.886221209408319</v>
      </c>
      <c r="E2633">
        <f>+VLOOKUP(A2633,'Reuters data'!$E$3:$G$1048576,3,TRUE)</f>
        <v>64.588623853211018</v>
      </c>
      <c r="F2633" s="2">
        <f>+VLOOKUP(A2633,'Reuters data'!$Q$4:$R$1048576,2,TRUE)</f>
        <v>80.650000000000006</v>
      </c>
      <c r="G2633">
        <f>+VLOOKUP(A2633,'Reuters data'!$U$4:$V$1048576,2,TRUE)</f>
        <v>11.15</v>
      </c>
      <c r="H2633">
        <f>+VLOOKUP(A2633,'Reuters data'!$Y$4:$Z$1048576,2,TRUE)</f>
        <v>20.2</v>
      </c>
    </row>
    <row r="2634" spans="1:8" x14ac:dyDescent="0.3">
      <c r="A2634" s="1">
        <f>+'Reuters data'!B2635</f>
        <v>43176</v>
      </c>
      <c r="B2634" s="3">
        <f t="shared" si="41"/>
        <v>3</v>
      </c>
      <c r="C2634">
        <f>+'Reuters data'!C2635</f>
        <v>21.86</v>
      </c>
      <c r="D2634">
        <f>+VLOOKUP(A2634,'Reuters data'!$E$3:$F$1048576,2,TRUE)/VLOOKUP(Train_Data!A2634,'Reuters data'!$M$3:$N$1048576,2)</f>
        <v>53.886221209408319</v>
      </c>
      <c r="E2634">
        <f>+VLOOKUP(A2634,'Reuters data'!$E$3:$G$1048576,3,TRUE)</f>
        <v>64.588623853211018</v>
      </c>
      <c r="F2634" s="2">
        <f>+VLOOKUP(A2634,'Reuters data'!$Q$4:$R$1048576,2,TRUE)</f>
        <v>80.650000000000006</v>
      </c>
      <c r="G2634">
        <f>+VLOOKUP(A2634,'Reuters data'!$U$4:$V$1048576,2,TRUE)</f>
        <v>11.15</v>
      </c>
      <c r="H2634">
        <f>+VLOOKUP(A2634,'Reuters data'!$Y$4:$Z$1048576,2,TRUE)</f>
        <v>20.2</v>
      </c>
    </row>
    <row r="2635" spans="1:8" x14ac:dyDescent="0.3">
      <c r="A2635" s="1">
        <f>+'Reuters data'!B2636</f>
        <v>43177</v>
      </c>
      <c r="B2635" s="3">
        <f t="shared" si="41"/>
        <v>3</v>
      </c>
      <c r="C2635">
        <f>+'Reuters data'!C2636</f>
        <v>21.46</v>
      </c>
      <c r="D2635">
        <f>+VLOOKUP(A2635,'Reuters data'!$E$3:$F$1048576,2,TRUE)/VLOOKUP(Train_Data!A2635,'Reuters data'!$M$3:$N$1048576,2)</f>
        <v>53.886221209408319</v>
      </c>
      <c r="E2635">
        <f>+VLOOKUP(A2635,'Reuters data'!$E$3:$G$1048576,3,TRUE)</f>
        <v>64.588623853211018</v>
      </c>
      <c r="F2635" s="2">
        <f>+VLOOKUP(A2635,'Reuters data'!$Q$4:$R$1048576,2,TRUE)</f>
        <v>80.650000000000006</v>
      </c>
      <c r="G2635">
        <f>+VLOOKUP(A2635,'Reuters data'!$U$4:$V$1048576,2,TRUE)</f>
        <v>11.15</v>
      </c>
      <c r="H2635">
        <f>+VLOOKUP(A2635,'Reuters data'!$Y$4:$Z$1048576,2,TRUE)</f>
        <v>20.2</v>
      </c>
    </row>
    <row r="2636" spans="1:8" x14ac:dyDescent="0.3">
      <c r="A2636" s="1">
        <f>+'Reuters data'!B2637</f>
        <v>43178</v>
      </c>
      <c r="B2636" s="3">
        <f t="shared" si="41"/>
        <v>3</v>
      </c>
      <c r="C2636">
        <f>+'Reuters data'!C2637</f>
        <v>20.89</v>
      </c>
      <c r="D2636">
        <f>+VLOOKUP(A2636,'Reuters data'!$E$3:$F$1048576,2,TRUE)/VLOOKUP(Train_Data!A2636,'Reuters data'!$M$3:$N$1048576,2)</f>
        <v>53.555501500040535</v>
      </c>
      <c r="E2636">
        <f>+VLOOKUP(A2636,'Reuters data'!$E$3:$G$1048576,3,TRUE)</f>
        <v>64.670091743119286</v>
      </c>
      <c r="F2636" s="2">
        <f>+VLOOKUP(A2636,'Reuters data'!$Q$4:$R$1048576,2,TRUE)</f>
        <v>79</v>
      </c>
      <c r="G2636">
        <f>+VLOOKUP(A2636,'Reuters data'!$U$4:$V$1048576,2,TRUE)</f>
        <v>11.04</v>
      </c>
      <c r="H2636">
        <f>+VLOOKUP(A2636,'Reuters data'!$Y$4:$Z$1048576,2,TRUE)</f>
        <v>20.65</v>
      </c>
    </row>
    <row r="2637" spans="1:8" x14ac:dyDescent="0.3">
      <c r="A2637" s="1">
        <f>+'Reuters data'!B2638</f>
        <v>43179</v>
      </c>
      <c r="B2637" s="3">
        <f t="shared" si="41"/>
        <v>3</v>
      </c>
      <c r="C2637">
        <f>+'Reuters data'!C2638</f>
        <v>20.29</v>
      </c>
      <c r="D2637">
        <f>+VLOOKUP(A2637,'Reuters data'!$E$3:$F$1048576,2,TRUE)/VLOOKUP(Train_Data!A2637,'Reuters data'!$M$3:$N$1048576,2)</f>
        <v>55.08169934640523</v>
      </c>
      <c r="E2637">
        <f>+VLOOKUP(A2637,'Reuters data'!$E$3:$G$1048576,3,TRUE)</f>
        <v>64.758165137614697</v>
      </c>
      <c r="F2637" s="2">
        <f>+VLOOKUP(A2637,'Reuters data'!$Q$4:$R$1048576,2,TRUE)</f>
        <v>80.400000000000006</v>
      </c>
      <c r="G2637">
        <f>+VLOOKUP(A2637,'Reuters data'!$U$4:$V$1048576,2,TRUE)</f>
        <v>11.52</v>
      </c>
      <c r="H2637">
        <f>+VLOOKUP(A2637,'Reuters data'!$Y$4:$Z$1048576,2,TRUE)</f>
        <v>21.42</v>
      </c>
    </row>
    <row r="2638" spans="1:8" x14ac:dyDescent="0.3">
      <c r="A2638" s="1">
        <f>+'Reuters data'!B2639</f>
        <v>43180</v>
      </c>
      <c r="B2638" s="3">
        <f t="shared" si="41"/>
        <v>3</v>
      </c>
      <c r="C2638">
        <f>+'Reuters data'!C2639</f>
        <v>19.79</v>
      </c>
      <c r="D2638">
        <f>+VLOOKUP(A2638,'Reuters data'!$E$3:$F$1048576,2,TRUE)/VLOOKUP(Train_Data!A2638,'Reuters data'!$M$3:$N$1048576,2)</f>
        <v>56.31485084306096</v>
      </c>
      <c r="E2638">
        <f>+VLOOKUP(A2638,'Reuters data'!$E$3:$G$1048576,3,TRUE)</f>
        <v>64.86449541284405</v>
      </c>
      <c r="F2638" s="2">
        <f>+VLOOKUP(A2638,'Reuters data'!$Q$4:$R$1048576,2,TRUE)</f>
        <v>80.25</v>
      </c>
      <c r="G2638">
        <f>+VLOOKUP(A2638,'Reuters data'!$U$4:$V$1048576,2,TRUE)</f>
        <v>12.62</v>
      </c>
      <c r="H2638">
        <f>+VLOOKUP(A2638,'Reuters data'!$Y$4:$Z$1048576,2,TRUE)</f>
        <v>21.8</v>
      </c>
    </row>
    <row r="2639" spans="1:8" x14ac:dyDescent="0.3">
      <c r="A2639" s="1">
        <f>+'Reuters data'!B2640</f>
        <v>43181</v>
      </c>
      <c r="B2639" s="3">
        <f t="shared" si="41"/>
        <v>3</v>
      </c>
      <c r="C2639">
        <f>+'Reuters data'!C2640</f>
        <v>19.34</v>
      </c>
      <c r="D2639">
        <f>+VLOOKUP(A2639,'Reuters data'!$E$3:$F$1048576,2,TRUE)/VLOOKUP(Train_Data!A2639,'Reuters data'!$M$3:$N$1048576,2)</f>
        <v>56.024390243902438</v>
      </c>
      <c r="E2639">
        <f>+VLOOKUP(A2639,'Reuters data'!$E$3:$G$1048576,3,TRUE)</f>
        <v>64.96321100917433</v>
      </c>
      <c r="F2639" s="2">
        <f>+VLOOKUP(A2639,'Reuters data'!$Q$4:$R$1048576,2,TRUE)</f>
        <v>80.3</v>
      </c>
      <c r="G2639">
        <f>+VLOOKUP(A2639,'Reuters data'!$U$4:$V$1048576,2,TRUE)</f>
        <v>12.31</v>
      </c>
      <c r="H2639">
        <f>+VLOOKUP(A2639,'Reuters data'!$Y$4:$Z$1048576,2,TRUE)</f>
        <v>20.65</v>
      </c>
    </row>
    <row r="2640" spans="1:8" x14ac:dyDescent="0.3">
      <c r="A2640" s="1">
        <f>+'Reuters data'!B2641</f>
        <v>43182</v>
      </c>
      <c r="B2640" s="3">
        <f t="shared" si="41"/>
        <v>3</v>
      </c>
      <c r="C2640">
        <f>+'Reuters data'!C2641</f>
        <v>18.97</v>
      </c>
      <c r="D2640">
        <f>+VLOOKUP(A2640,'Reuters data'!$E$3:$F$1048576,2,TRUE)/VLOOKUP(Train_Data!A2640,'Reuters data'!$M$3:$N$1048576,2)</f>
        <v>57.039915796291794</v>
      </c>
      <c r="E2640">
        <f>+VLOOKUP(A2640,'Reuters data'!$E$3:$G$1048576,3,TRUE)</f>
        <v>65.084495412844049</v>
      </c>
      <c r="F2640" s="2">
        <f>+VLOOKUP(A2640,'Reuters data'!$Q$4:$R$1048576,2,TRUE)</f>
        <v>78.75</v>
      </c>
      <c r="G2640">
        <f>+VLOOKUP(A2640,'Reuters data'!$U$4:$V$1048576,2,TRUE)</f>
        <v>12.58</v>
      </c>
      <c r="H2640">
        <f>+VLOOKUP(A2640,'Reuters data'!$Y$4:$Z$1048576,2,TRUE)</f>
        <v>19.600000000000001</v>
      </c>
    </row>
    <row r="2641" spans="1:8" x14ac:dyDescent="0.3">
      <c r="A2641" s="1">
        <f>+'Reuters data'!B2642</f>
        <v>43183</v>
      </c>
      <c r="B2641" s="3">
        <f t="shared" si="41"/>
        <v>3</v>
      </c>
      <c r="C2641">
        <f>+'Reuters data'!C2642</f>
        <v>18.809999999999999</v>
      </c>
      <c r="D2641">
        <f>+VLOOKUP(A2641,'Reuters data'!$E$3:$F$1048576,2,TRUE)/VLOOKUP(Train_Data!A2641,'Reuters data'!$M$3:$N$1048576,2)</f>
        <v>57.039915796291794</v>
      </c>
      <c r="E2641">
        <f>+VLOOKUP(A2641,'Reuters data'!$E$3:$G$1048576,3,TRUE)</f>
        <v>65.084495412844049</v>
      </c>
      <c r="F2641" s="2">
        <f>+VLOOKUP(A2641,'Reuters data'!$Q$4:$R$1048576,2,TRUE)</f>
        <v>78.75</v>
      </c>
      <c r="G2641">
        <f>+VLOOKUP(A2641,'Reuters data'!$U$4:$V$1048576,2,TRUE)</f>
        <v>12.58</v>
      </c>
      <c r="H2641">
        <f>+VLOOKUP(A2641,'Reuters data'!$Y$4:$Z$1048576,2,TRUE)</f>
        <v>19.600000000000001</v>
      </c>
    </row>
    <row r="2642" spans="1:8" x14ac:dyDescent="0.3">
      <c r="A2642" s="1">
        <f>+'Reuters data'!B2643</f>
        <v>43184</v>
      </c>
      <c r="B2642" s="3">
        <f t="shared" si="41"/>
        <v>3</v>
      </c>
      <c r="C2642">
        <f>+'Reuters data'!C2643</f>
        <v>18.73</v>
      </c>
      <c r="D2642">
        <f>+VLOOKUP(A2642,'Reuters data'!$E$3:$F$1048576,2,TRUE)/VLOOKUP(Train_Data!A2642,'Reuters data'!$M$3:$N$1048576,2)</f>
        <v>57.039915796291794</v>
      </c>
      <c r="E2642">
        <f>+VLOOKUP(A2642,'Reuters data'!$E$3:$G$1048576,3,TRUE)</f>
        <v>65.084495412844049</v>
      </c>
      <c r="F2642" s="2">
        <f>+VLOOKUP(A2642,'Reuters data'!$Q$4:$R$1048576,2,TRUE)</f>
        <v>78.75</v>
      </c>
      <c r="G2642">
        <f>+VLOOKUP(A2642,'Reuters data'!$U$4:$V$1048576,2,TRUE)</f>
        <v>12.58</v>
      </c>
      <c r="H2642">
        <f>+VLOOKUP(A2642,'Reuters data'!$Y$4:$Z$1048576,2,TRUE)</f>
        <v>19.600000000000001</v>
      </c>
    </row>
    <row r="2643" spans="1:8" x14ac:dyDescent="0.3">
      <c r="A2643" s="1">
        <f>+'Reuters data'!B2644</f>
        <v>43185</v>
      </c>
      <c r="B2643" s="3">
        <f t="shared" si="41"/>
        <v>3</v>
      </c>
      <c r="C2643">
        <f>+'Reuters data'!C2644</f>
        <v>18.5</v>
      </c>
      <c r="D2643">
        <f>+VLOOKUP(A2643,'Reuters data'!$E$3:$F$1048576,2,TRUE)/VLOOKUP(Train_Data!A2643,'Reuters data'!$M$3:$N$1048576,2)</f>
        <v>56.357498794406048</v>
      </c>
      <c r="E2643">
        <f>+VLOOKUP(A2643,'Reuters data'!$E$3:$G$1048576,3,TRUE)</f>
        <v>65.197981651376168</v>
      </c>
      <c r="F2643" s="2">
        <f>+VLOOKUP(A2643,'Reuters data'!$Q$4:$R$1048576,2,TRUE)</f>
        <v>78.23</v>
      </c>
      <c r="G2643">
        <f>+VLOOKUP(A2643,'Reuters data'!$U$4:$V$1048576,2,TRUE)</f>
        <v>12.96</v>
      </c>
      <c r="H2643">
        <f>+VLOOKUP(A2643,'Reuters data'!$Y$4:$Z$1048576,2,TRUE)</f>
        <v>18.399999999999999</v>
      </c>
    </row>
    <row r="2644" spans="1:8" x14ac:dyDescent="0.3">
      <c r="A2644" s="1">
        <f>+'Reuters data'!B2645</f>
        <v>43186</v>
      </c>
      <c r="B2644" s="3">
        <f t="shared" si="41"/>
        <v>3</v>
      </c>
      <c r="C2644">
        <f>+'Reuters data'!C2645</f>
        <v>18.25</v>
      </c>
      <c r="D2644">
        <f>+VLOOKUP(A2644,'Reuters data'!$E$3:$F$1048576,2,TRUE)/VLOOKUP(Train_Data!A2644,'Reuters data'!$M$3:$N$1048576,2)</f>
        <v>56.535763244899606</v>
      </c>
      <c r="E2644">
        <f>+VLOOKUP(A2644,'Reuters data'!$E$3:$G$1048576,3,TRUE)</f>
        <v>65.314862385321121</v>
      </c>
      <c r="F2644" s="2">
        <f>+VLOOKUP(A2644,'Reuters data'!$Q$4:$R$1048576,2,TRUE)</f>
        <v>78.430000000000007</v>
      </c>
      <c r="G2644">
        <f>+VLOOKUP(A2644,'Reuters data'!$U$4:$V$1048576,2,TRUE)</f>
        <v>13.65</v>
      </c>
      <c r="H2644">
        <f>+VLOOKUP(A2644,'Reuters data'!$Y$4:$Z$1048576,2,TRUE)</f>
        <v>18.63</v>
      </c>
    </row>
    <row r="2645" spans="1:8" x14ac:dyDescent="0.3">
      <c r="A2645" s="1">
        <f>+'Reuters data'!B2646</f>
        <v>43187</v>
      </c>
      <c r="B2645" s="3">
        <f t="shared" si="41"/>
        <v>3</v>
      </c>
      <c r="C2645">
        <f>+'Reuters data'!C2646</f>
        <v>18.059999999999999</v>
      </c>
      <c r="D2645">
        <f>+VLOOKUP(A2645,'Reuters data'!$E$3:$F$1048576,2,TRUE)/VLOOKUP(Train_Data!A2645,'Reuters data'!$M$3:$N$1048576,2)</f>
        <v>56.496302917039088</v>
      </c>
      <c r="E2645">
        <f>+VLOOKUP(A2645,'Reuters data'!$E$3:$G$1048576,3,TRUE)</f>
        <v>65.417614678899099</v>
      </c>
      <c r="F2645" s="2">
        <f>+VLOOKUP(A2645,'Reuters data'!$Q$4:$R$1048576,2,TRUE)</f>
        <v>77.900000000000006</v>
      </c>
      <c r="G2645">
        <f>+VLOOKUP(A2645,'Reuters data'!$U$4:$V$1048576,2,TRUE)</f>
        <v>12.96</v>
      </c>
      <c r="H2645">
        <f>+VLOOKUP(A2645,'Reuters data'!$Y$4:$Z$1048576,2,TRUE)</f>
        <v>18.5</v>
      </c>
    </row>
    <row r="2646" spans="1:8" x14ac:dyDescent="0.3">
      <c r="A2646" s="1">
        <f>+'Reuters data'!B2647</f>
        <v>43188</v>
      </c>
      <c r="B2646" s="3">
        <f t="shared" si="41"/>
        <v>3</v>
      </c>
      <c r="C2646">
        <f>+'Reuters data'!C2647</f>
        <v>17.86</v>
      </c>
      <c r="D2646">
        <f>+VLOOKUP(A2646,'Reuters data'!$E$3:$F$1048576,2,TRUE)/VLOOKUP(Train_Data!A2646,'Reuters data'!$M$3:$N$1048576,2)</f>
        <v>57.125436956345013</v>
      </c>
      <c r="E2646">
        <f>+VLOOKUP(A2646,'Reuters data'!$E$3:$G$1048576,3,TRUE)</f>
        <v>65.526146788990843</v>
      </c>
      <c r="F2646" s="2">
        <f>+VLOOKUP(A2646,'Reuters data'!$Q$4:$R$1048576,2,TRUE)</f>
        <v>78.09</v>
      </c>
      <c r="G2646">
        <f>+VLOOKUP(A2646,'Reuters data'!$U$4:$V$1048576,2,TRUE)</f>
        <v>13.26</v>
      </c>
      <c r="H2646">
        <f>+VLOOKUP(A2646,'Reuters data'!$Y$4:$Z$1048576,2,TRUE)</f>
        <v>19.5</v>
      </c>
    </row>
    <row r="2647" spans="1:8" x14ac:dyDescent="0.3">
      <c r="A2647" s="1">
        <f>+'Reuters data'!B2648</f>
        <v>43189</v>
      </c>
      <c r="B2647" s="3">
        <f t="shared" si="41"/>
        <v>3</v>
      </c>
      <c r="C2647">
        <f>+'Reuters data'!C2648</f>
        <v>17.78</v>
      </c>
      <c r="D2647">
        <f>+VLOOKUP(A2647,'Reuters data'!$E$3:$F$1048576,2,TRUE)/VLOOKUP(Train_Data!A2647,'Reuters data'!$M$3:$N$1048576,2)</f>
        <v>57.032708384059731</v>
      </c>
      <c r="E2647">
        <f>+VLOOKUP(A2647,'Reuters data'!$E$3:$G$1048576,3,TRUE)</f>
        <v>65.526146788990843</v>
      </c>
      <c r="F2647" s="2">
        <f>+VLOOKUP(A2647,'Reuters data'!$Q$4:$R$1048576,2,TRUE)</f>
        <v>78.209999999999994</v>
      </c>
      <c r="G2647">
        <f>+VLOOKUP(A2647,'Reuters data'!$U$4:$V$1048576,2,TRUE)</f>
        <v>13.26</v>
      </c>
      <c r="H2647">
        <f>+VLOOKUP(A2647,'Reuters data'!$Y$4:$Z$1048576,2,TRUE)</f>
        <v>19.5</v>
      </c>
    </row>
    <row r="2648" spans="1:8" x14ac:dyDescent="0.3">
      <c r="A2648" s="1">
        <f>+'Reuters data'!B2649</f>
        <v>43190</v>
      </c>
      <c r="B2648" s="3">
        <f t="shared" si="41"/>
        <v>3</v>
      </c>
      <c r="C2648">
        <f>+'Reuters data'!C2649</f>
        <v>18.399999999999999</v>
      </c>
      <c r="D2648">
        <f>+VLOOKUP(A2648,'Reuters data'!$E$3:$F$1048576,2,TRUE)/VLOOKUP(Train_Data!A2648,'Reuters data'!$M$3:$N$1048576,2)</f>
        <v>57.032708384059731</v>
      </c>
      <c r="E2648">
        <f>+VLOOKUP(A2648,'Reuters data'!$E$3:$G$1048576,3,TRUE)</f>
        <v>65.526146788990843</v>
      </c>
      <c r="F2648" s="2">
        <f>+VLOOKUP(A2648,'Reuters data'!$Q$4:$R$1048576,2,TRUE)</f>
        <v>78.209999999999994</v>
      </c>
      <c r="G2648">
        <f>+VLOOKUP(A2648,'Reuters data'!$U$4:$V$1048576,2,TRUE)</f>
        <v>13.26</v>
      </c>
      <c r="H2648">
        <f>+VLOOKUP(A2648,'Reuters data'!$Y$4:$Z$1048576,2,TRUE)</f>
        <v>19.5</v>
      </c>
    </row>
    <row r="2649" spans="1:8" x14ac:dyDescent="0.3">
      <c r="A2649" s="1">
        <f>+'Reuters data'!B2650</f>
        <v>43191</v>
      </c>
      <c r="B2649" s="3">
        <f t="shared" si="41"/>
        <v>4</v>
      </c>
      <c r="C2649">
        <f>+'Reuters data'!C2650</f>
        <v>18.600000000000001</v>
      </c>
      <c r="D2649">
        <f>+VLOOKUP(A2649,'Reuters data'!$E$3:$F$1048576,2,TRUE)/VLOOKUP(Train_Data!A2649,'Reuters data'!$M$3:$N$1048576,2)</f>
        <v>57.032708384059731</v>
      </c>
      <c r="E2649">
        <f>+VLOOKUP(A2649,'Reuters data'!$E$3:$G$1048576,3,TRUE)</f>
        <v>65.526146788990843</v>
      </c>
      <c r="F2649" s="2">
        <f>+VLOOKUP(A2649,'Reuters data'!$Q$4:$R$1048576,2,TRUE)</f>
        <v>78.209999999999994</v>
      </c>
      <c r="G2649">
        <f>+VLOOKUP(A2649,'Reuters data'!$U$4:$V$1048576,2,TRUE)</f>
        <v>13.26</v>
      </c>
      <c r="H2649">
        <f>+VLOOKUP(A2649,'Reuters data'!$Y$4:$Z$1048576,2,TRUE)</f>
        <v>19.5</v>
      </c>
    </row>
    <row r="2650" spans="1:8" x14ac:dyDescent="0.3">
      <c r="A2650" s="1">
        <f>+'Reuters data'!B2651</f>
        <v>43192</v>
      </c>
      <c r="B2650" s="3">
        <f t="shared" si="41"/>
        <v>4</v>
      </c>
      <c r="C2650">
        <f>+'Reuters data'!C2651</f>
        <v>18.64</v>
      </c>
      <c r="D2650">
        <f>+VLOOKUP(A2650,'Reuters data'!$E$3:$F$1048576,2,TRUE)/VLOOKUP(Train_Data!A2650,'Reuters data'!$M$3:$N$1048576,2)</f>
        <v>54.991869918699187</v>
      </c>
      <c r="E2650">
        <f>+VLOOKUP(A2650,'Reuters data'!$E$3:$G$1048576,3,TRUE)</f>
        <v>65.602660550458737</v>
      </c>
      <c r="F2650" s="2">
        <f>+VLOOKUP(A2650,'Reuters data'!$Q$4:$R$1048576,2,TRUE)</f>
        <v>78.209999999999994</v>
      </c>
      <c r="G2650">
        <f>+VLOOKUP(A2650,'Reuters data'!$U$4:$V$1048576,2,TRUE)</f>
        <v>13.26</v>
      </c>
      <c r="H2650">
        <f>+VLOOKUP(A2650,'Reuters data'!$Y$4:$Z$1048576,2,TRUE)</f>
        <v>19.77</v>
      </c>
    </row>
    <row r="2651" spans="1:8" x14ac:dyDescent="0.3">
      <c r="A2651" s="1">
        <f>+'Reuters data'!B2652</f>
        <v>43193</v>
      </c>
      <c r="B2651" s="3">
        <f t="shared" si="41"/>
        <v>4</v>
      </c>
      <c r="C2651">
        <f>+'Reuters data'!C2652</f>
        <v>18.690000000000001</v>
      </c>
      <c r="D2651">
        <f>+VLOOKUP(A2651,'Reuters data'!$E$3:$F$1048576,2,TRUE)/VLOOKUP(Train_Data!A2651,'Reuters data'!$M$3:$N$1048576,2)</f>
        <v>55.522047436628903</v>
      </c>
      <c r="E2651">
        <f>+VLOOKUP(A2651,'Reuters data'!$E$3:$G$1048576,3,TRUE)</f>
        <v>65.673119266055068</v>
      </c>
      <c r="F2651" s="2">
        <f>+VLOOKUP(A2651,'Reuters data'!$Q$4:$R$1048576,2,TRUE)</f>
        <v>78.209999999999994</v>
      </c>
      <c r="G2651">
        <f>+VLOOKUP(A2651,'Reuters data'!$U$4:$V$1048576,2,TRUE)</f>
        <v>13.27</v>
      </c>
      <c r="H2651">
        <f>+VLOOKUP(A2651,'Reuters data'!$Y$4:$Z$1048576,2,TRUE)</f>
        <v>18.649999999999999</v>
      </c>
    </row>
    <row r="2652" spans="1:8" x14ac:dyDescent="0.3">
      <c r="A2652" s="1">
        <f>+'Reuters data'!B2653</f>
        <v>43194</v>
      </c>
      <c r="B2652" s="3">
        <f t="shared" si="41"/>
        <v>4</v>
      </c>
      <c r="C2652">
        <f>+'Reuters data'!C2653</f>
        <v>18.87</v>
      </c>
      <c r="D2652">
        <f>+VLOOKUP(A2652,'Reuters data'!$E$3:$F$1048576,2,TRUE)/VLOOKUP(Train_Data!A2652,'Reuters data'!$M$3:$N$1048576,2)</f>
        <v>55.404414759306015</v>
      </c>
      <c r="E2652">
        <f>+VLOOKUP(A2652,'Reuters data'!$E$3:$G$1048576,3,TRUE)</f>
        <v>65.738440366972497</v>
      </c>
      <c r="F2652" s="2">
        <f>+VLOOKUP(A2652,'Reuters data'!$Q$4:$R$1048576,2,TRUE)</f>
        <v>80.430000000000007</v>
      </c>
      <c r="G2652">
        <f>+VLOOKUP(A2652,'Reuters data'!$U$4:$V$1048576,2,TRUE)</f>
        <v>13.02</v>
      </c>
      <c r="H2652">
        <f>+VLOOKUP(A2652,'Reuters data'!$Y$4:$Z$1048576,2,TRUE)</f>
        <v>19.100000000000001</v>
      </c>
    </row>
    <row r="2653" spans="1:8" x14ac:dyDescent="0.3">
      <c r="A2653" s="1">
        <f>+'Reuters data'!B2654</f>
        <v>43195</v>
      </c>
      <c r="B2653" s="3">
        <f t="shared" si="41"/>
        <v>4</v>
      </c>
      <c r="C2653">
        <f>+'Reuters data'!C2654</f>
        <v>18.89</v>
      </c>
      <c r="D2653">
        <f>+VLOOKUP(A2653,'Reuters data'!$E$3:$F$1048576,2,TRUE)/VLOOKUP(Train_Data!A2653,'Reuters data'!$M$3:$N$1048576,2)</f>
        <v>55.834286648145124</v>
      </c>
      <c r="E2653">
        <f>+VLOOKUP(A2653,'Reuters data'!$E$3:$G$1048576,3,TRUE)</f>
        <v>65.802293577981672</v>
      </c>
      <c r="F2653" s="2">
        <f>+VLOOKUP(A2653,'Reuters data'!$Q$4:$R$1048576,2,TRUE)</f>
        <v>81</v>
      </c>
      <c r="G2653">
        <f>+VLOOKUP(A2653,'Reuters data'!$U$4:$V$1048576,2,TRUE)</f>
        <v>12.61</v>
      </c>
      <c r="H2653">
        <f>+VLOOKUP(A2653,'Reuters data'!$Y$4:$Z$1048576,2,TRUE)</f>
        <v>19.079999999999998</v>
      </c>
    </row>
    <row r="2654" spans="1:8" x14ac:dyDescent="0.3">
      <c r="A2654" s="1">
        <f>+'Reuters data'!B2655</f>
        <v>43196</v>
      </c>
      <c r="B2654" s="3">
        <f t="shared" si="41"/>
        <v>4</v>
      </c>
      <c r="C2654">
        <f>+'Reuters data'!C2655</f>
        <v>19</v>
      </c>
      <c r="D2654">
        <f>+VLOOKUP(A2654,'Reuters data'!$E$3:$F$1048576,2,TRUE)/VLOOKUP(Train_Data!A2654,'Reuters data'!$M$3:$N$1048576,2)</f>
        <v>54.645387183454119</v>
      </c>
      <c r="E2654">
        <f>+VLOOKUP(A2654,'Reuters data'!$E$3:$G$1048576,3,TRUE)</f>
        <v>65.863027522935795</v>
      </c>
      <c r="F2654" s="2">
        <f>+VLOOKUP(A2654,'Reuters data'!$Q$4:$R$1048576,2,TRUE)</f>
        <v>81</v>
      </c>
      <c r="G2654">
        <f>+VLOOKUP(A2654,'Reuters data'!$U$4:$V$1048576,2,TRUE)</f>
        <v>12.96</v>
      </c>
      <c r="H2654">
        <f>+VLOOKUP(A2654,'Reuters data'!$Y$4:$Z$1048576,2,TRUE)</f>
        <v>18.829999999999998</v>
      </c>
    </row>
    <row r="2655" spans="1:8" x14ac:dyDescent="0.3">
      <c r="A2655" s="1">
        <f>+'Reuters data'!B2656</f>
        <v>43197</v>
      </c>
      <c r="B2655" s="3">
        <f t="shared" si="41"/>
        <v>4</v>
      </c>
      <c r="C2655">
        <f>+'Reuters data'!C2656</f>
        <v>19.25</v>
      </c>
      <c r="D2655">
        <f>+VLOOKUP(A2655,'Reuters data'!$E$3:$F$1048576,2,TRUE)/VLOOKUP(Train_Data!A2655,'Reuters data'!$M$3:$N$1048576,2)</f>
        <v>54.645387183454119</v>
      </c>
      <c r="E2655">
        <f>+VLOOKUP(A2655,'Reuters data'!$E$3:$G$1048576,3,TRUE)</f>
        <v>65.863027522935795</v>
      </c>
      <c r="F2655" s="2">
        <f>+VLOOKUP(A2655,'Reuters data'!$Q$4:$R$1048576,2,TRUE)</f>
        <v>81</v>
      </c>
      <c r="G2655">
        <f>+VLOOKUP(A2655,'Reuters data'!$U$4:$V$1048576,2,TRUE)</f>
        <v>12.96</v>
      </c>
      <c r="H2655">
        <f>+VLOOKUP(A2655,'Reuters data'!$Y$4:$Z$1048576,2,TRUE)</f>
        <v>18.829999999999998</v>
      </c>
    </row>
    <row r="2656" spans="1:8" x14ac:dyDescent="0.3">
      <c r="A2656" s="1">
        <f>+'Reuters data'!B2657</f>
        <v>43198</v>
      </c>
      <c r="B2656" s="3">
        <f t="shared" si="41"/>
        <v>4</v>
      </c>
      <c r="C2656">
        <f>+'Reuters data'!C2657</f>
        <v>19.559999999999999</v>
      </c>
      <c r="D2656">
        <f>+VLOOKUP(A2656,'Reuters data'!$E$3:$F$1048576,2,TRUE)/VLOOKUP(Train_Data!A2656,'Reuters data'!$M$3:$N$1048576,2)</f>
        <v>54.645387183454119</v>
      </c>
      <c r="E2656">
        <f>+VLOOKUP(A2656,'Reuters data'!$E$3:$G$1048576,3,TRUE)</f>
        <v>65.863027522935795</v>
      </c>
      <c r="F2656" s="2">
        <f>+VLOOKUP(A2656,'Reuters data'!$Q$4:$R$1048576,2,TRUE)</f>
        <v>81</v>
      </c>
      <c r="G2656">
        <f>+VLOOKUP(A2656,'Reuters data'!$U$4:$V$1048576,2,TRUE)</f>
        <v>12.96</v>
      </c>
      <c r="H2656">
        <f>+VLOOKUP(A2656,'Reuters data'!$Y$4:$Z$1048576,2,TRUE)</f>
        <v>18.829999999999998</v>
      </c>
    </row>
    <row r="2657" spans="1:8" x14ac:dyDescent="0.3">
      <c r="A2657" s="1">
        <f>+'Reuters data'!B2658</f>
        <v>43199</v>
      </c>
      <c r="B2657" s="3">
        <f t="shared" si="41"/>
        <v>4</v>
      </c>
      <c r="C2657">
        <f>+'Reuters data'!C2658</f>
        <v>18.829999999999998</v>
      </c>
      <c r="D2657">
        <f>+VLOOKUP(A2657,'Reuters data'!$E$3:$F$1048576,2,TRUE)/VLOOKUP(Train_Data!A2657,'Reuters data'!$M$3:$N$1048576,2)</f>
        <v>55.726925886841471</v>
      </c>
      <c r="E2657">
        <f>+VLOOKUP(A2657,'Reuters data'!$E$3:$G$1048576,3,TRUE)</f>
        <v>65.936697247706448</v>
      </c>
      <c r="F2657" s="2">
        <f>+VLOOKUP(A2657,'Reuters data'!$Q$4:$R$1048576,2,TRUE)</f>
        <v>82.75</v>
      </c>
      <c r="G2657">
        <f>+VLOOKUP(A2657,'Reuters data'!$U$4:$V$1048576,2,TRUE)</f>
        <v>13.3</v>
      </c>
      <c r="H2657">
        <f>+VLOOKUP(A2657,'Reuters data'!$Y$4:$Z$1048576,2,TRUE)</f>
        <v>19</v>
      </c>
    </row>
    <row r="2658" spans="1:8" x14ac:dyDescent="0.3">
      <c r="A2658" s="1">
        <f>+'Reuters data'!B2659</f>
        <v>43200</v>
      </c>
      <c r="B2658" s="3">
        <f t="shared" si="41"/>
        <v>4</v>
      </c>
      <c r="C2658">
        <f>+'Reuters data'!C2659</f>
        <v>18.96</v>
      </c>
      <c r="D2658">
        <f>+VLOOKUP(A2658,'Reuters data'!$E$3:$F$1048576,2,TRUE)/VLOOKUP(Train_Data!A2658,'Reuters data'!$M$3:$N$1048576,2)</f>
        <v>57.503642544924723</v>
      </c>
      <c r="E2658">
        <f>+VLOOKUP(A2658,'Reuters data'!$E$3:$G$1048576,3,TRUE)</f>
        <v>66.018990825688093</v>
      </c>
      <c r="F2658" s="2">
        <f>+VLOOKUP(A2658,'Reuters data'!$Q$4:$R$1048576,2,TRUE)</f>
        <v>82.9</v>
      </c>
      <c r="G2658">
        <f>+VLOOKUP(A2658,'Reuters data'!$U$4:$V$1048576,2,TRUE)</f>
        <v>13.34</v>
      </c>
      <c r="H2658">
        <f>+VLOOKUP(A2658,'Reuters data'!$Y$4:$Z$1048576,2,TRUE)</f>
        <v>20.2</v>
      </c>
    </row>
    <row r="2659" spans="1:8" x14ac:dyDescent="0.3">
      <c r="A2659" s="1">
        <f>+'Reuters data'!B2660</f>
        <v>43201</v>
      </c>
      <c r="B2659" s="3">
        <f t="shared" si="41"/>
        <v>4</v>
      </c>
      <c r="C2659">
        <f>+'Reuters data'!C2660</f>
        <v>19.059999999999999</v>
      </c>
      <c r="D2659">
        <f>+VLOOKUP(A2659,'Reuters data'!$E$3:$F$1048576,2,TRUE)/VLOOKUP(Train_Data!A2659,'Reuters data'!$M$3:$N$1048576,2)</f>
        <v>58.277395875454921</v>
      </c>
      <c r="E2659">
        <f>+VLOOKUP(A2659,'Reuters data'!$E$3:$G$1048576,3,TRUE)</f>
        <v>66.090458715596355</v>
      </c>
      <c r="F2659" s="2">
        <f>+VLOOKUP(A2659,'Reuters data'!$Q$4:$R$1048576,2,TRUE)</f>
        <v>83.13</v>
      </c>
      <c r="G2659">
        <f>+VLOOKUP(A2659,'Reuters data'!$U$4:$V$1048576,2,TRUE)</f>
        <v>13.39</v>
      </c>
      <c r="H2659">
        <f>+VLOOKUP(A2659,'Reuters data'!$Y$4:$Z$1048576,2,TRUE)</f>
        <v>19.53</v>
      </c>
    </row>
    <row r="2660" spans="1:8" x14ac:dyDescent="0.3">
      <c r="A2660" s="1">
        <f>+'Reuters data'!B2661</f>
        <v>43202</v>
      </c>
      <c r="B2660" s="3">
        <f t="shared" si="41"/>
        <v>4</v>
      </c>
      <c r="C2660">
        <f>+'Reuters data'!C2661</f>
        <v>19.13</v>
      </c>
      <c r="D2660">
        <f>+VLOOKUP(A2660,'Reuters data'!$E$3:$F$1048576,2,TRUE)/VLOOKUP(Train_Data!A2660,'Reuters data'!$M$3:$N$1048576,2)</f>
        <v>58.434077079107503</v>
      </c>
      <c r="E2660">
        <f>+VLOOKUP(A2660,'Reuters data'!$E$3:$G$1048576,3,TRUE)</f>
        <v>66.166880733944978</v>
      </c>
      <c r="F2660" s="2">
        <f>+VLOOKUP(A2660,'Reuters data'!$Q$4:$R$1048576,2,TRUE)</f>
        <v>83.13</v>
      </c>
      <c r="G2660">
        <f>+VLOOKUP(A2660,'Reuters data'!$U$4:$V$1048576,2,TRUE)</f>
        <v>13.55</v>
      </c>
      <c r="H2660">
        <f>+VLOOKUP(A2660,'Reuters data'!$Y$4:$Z$1048576,2,TRUE)</f>
        <v>20.77</v>
      </c>
    </row>
    <row r="2661" spans="1:8" x14ac:dyDescent="0.3">
      <c r="A2661" s="1">
        <f>+'Reuters data'!B2662</f>
        <v>43203</v>
      </c>
      <c r="B2661" s="3">
        <f t="shared" si="41"/>
        <v>4</v>
      </c>
      <c r="C2661">
        <f>+'Reuters data'!C2662</f>
        <v>19.260000000000002</v>
      </c>
      <c r="D2661">
        <f>+VLOOKUP(A2661,'Reuters data'!$E$3:$F$1048576,2,TRUE)/VLOOKUP(Train_Data!A2661,'Reuters data'!$M$3:$N$1048576,2)</f>
        <v>58.869332468164487</v>
      </c>
      <c r="E2661">
        <f>+VLOOKUP(A2661,'Reuters data'!$E$3:$G$1048576,3,TRUE)</f>
        <v>66.250275229357825</v>
      </c>
      <c r="F2661" s="2">
        <f>+VLOOKUP(A2661,'Reuters data'!$Q$4:$R$1048576,2,TRUE)</f>
        <v>84.3</v>
      </c>
      <c r="G2661">
        <f>+VLOOKUP(A2661,'Reuters data'!$U$4:$V$1048576,2,TRUE)</f>
        <v>13.9</v>
      </c>
      <c r="H2661">
        <f>+VLOOKUP(A2661,'Reuters data'!$Y$4:$Z$1048576,2,TRUE)</f>
        <v>20.2</v>
      </c>
    </row>
    <row r="2662" spans="1:8" x14ac:dyDescent="0.3">
      <c r="A2662" s="1">
        <f>+'Reuters data'!B2663</f>
        <v>43204</v>
      </c>
      <c r="B2662" s="3">
        <f t="shared" si="41"/>
        <v>4</v>
      </c>
      <c r="C2662">
        <f>+'Reuters data'!C2663</f>
        <v>19.52</v>
      </c>
      <c r="D2662">
        <f>+VLOOKUP(A2662,'Reuters data'!$E$3:$F$1048576,2,TRUE)/VLOOKUP(Train_Data!A2662,'Reuters data'!$M$3:$N$1048576,2)</f>
        <v>58.869332468164487</v>
      </c>
      <c r="E2662">
        <f>+VLOOKUP(A2662,'Reuters data'!$E$3:$G$1048576,3,TRUE)</f>
        <v>66.250275229357825</v>
      </c>
      <c r="F2662" s="2">
        <f>+VLOOKUP(A2662,'Reuters data'!$Q$4:$R$1048576,2,TRUE)</f>
        <v>84.3</v>
      </c>
      <c r="G2662">
        <f>+VLOOKUP(A2662,'Reuters data'!$U$4:$V$1048576,2,TRUE)</f>
        <v>13.9</v>
      </c>
      <c r="H2662">
        <f>+VLOOKUP(A2662,'Reuters data'!$Y$4:$Z$1048576,2,TRUE)</f>
        <v>20.2</v>
      </c>
    </row>
    <row r="2663" spans="1:8" x14ac:dyDescent="0.3">
      <c r="A2663" s="1">
        <f>+'Reuters data'!B2664</f>
        <v>43205</v>
      </c>
      <c r="B2663" s="3">
        <f t="shared" si="41"/>
        <v>4</v>
      </c>
      <c r="C2663">
        <f>+'Reuters data'!C2664</f>
        <v>19.87</v>
      </c>
      <c r="D2663">
        <f>+VLOOKUP(A2663,'Reuters data'!$E$3:$F$1048576,2,TRUE)/VLOOKUP(Train_Data!A2663,'Reuters data'!$M$3:$N$1048576,2)</f>
        <v>58.869332468164487</v>
      </c>
      <c r="E2663">
        <f>+VLOOKUP(A2663,'Reuters data'!$E$3:$G$1048576,3,TRUE)</f>
        <v>66.250275229357825</v>
      </c>
      <c r="F2663" s="2">
        <f>+VLOOKUP(A2663,'Reuters data'!$Q$4:$R$1048576,2,TRUE)</f>
        <v>84.3</v>
      </c>
      <c r="G2663">
        <f>+VLOOKUP(A2663,'Reuters data'!$U$4:$V$1048576,2,TRUE)</f>
        <v>13.9</v>
      </c>
      <c r="H2663">
        <f>+VLOOKUP(A2663,'Reuters data'!$Y$4:$Z$1048576,2,TRUE)</f>
        <v>20.2</v>
      </c>
    </row>
    <row r="2664" spans="1:8" x14ac:dyDescent="0.3">
      <c r="A2664" s="1">
        <f>+'Reuters data'!B2665</f>
        <v>43206</v>
      </c>
      <c r="B2664" s="3">
        <f t="shared" si="41"/>
        <v>4</v>
      </c>
      <c r="C2664">
        <f>+'Reuters data'!C2665</f>
        <v>20.14</v>
      </c>
      <c r="D2664">
        <f>+VLOOKUP(A2664,'Reuters data'!$E$3:$F$1048576,2,TRUE)/VLOOKUP(Train_Data!A2664,'Reuters data'!$M$3:$N$1048576,2)</f>
        <v>57.69914364194539</v>
      </c>
      <c r="E2664">
        <f>+VLOOKUP(A2664,'Reuters data'!$E$3:$G$1048576,3,TRUE)</f>
        <v>66.318990825688104</v>
      </c>
      <c r="F2664" s="2">
        <f>+VLOOKUP(A2664,'Reuters data'!$Q$4:$R$1048576,2,TRUE)</f>
        <v>83.95</v>
      </c>
      <c r="G2664">
        <f>+VLOOKUP(A2664,'Reuters data'!$U$4:$V$1048576,2,TRUE)</f>
        <v>13.95</v>
      </c>
      <c r="H2664">
        <f>+VLOOKUP(A2664,'Reuters data'!$Y$4:$Z$1048576,2,TRUE)</f>
        <v>19.3</v>
      </c>
    </row>
    <row r="2665" spans="1:8" x14ac:dyDescent="0.3">
      <c r="A2665" s="1">
        <f>+'Reuters data'!B2666</f>
        <v>43207</v>
      </c>
      <c r="B2665" s="3">
        <f t="shared" si="41"/>
        <v>4</v>
      </c>
      <c r="C2665">
        <f>+'Reuters data'!C2666</f>
        <v>20.39</v>
      </c>
      <c r="D2665">
        <f>+VLOOKUP(A2665,'Reuters data'!$E$3:$F$1048576,2,TRUE)/VLOOKUP(Train_Data!A2665,'Reuters data'!$M$3:$N$1048576,2)</f>
        <v>57.865804365400159</v>
      </c>
      <c r="E2665">
        <f>+VLOOKUP(A2665,'Reuters data'!$E$3:$G$1048576,3,TRUE)</f>
        <v>66.39293577981654</v>
      </c>
      <c r="F2665" s="2">
        <f>+VLOOKUP(A2665,'Reuters data'!$Q$4:$R$1048576,2,TRUE)</f>
        <v>82.25</v>
      </c>
      <c r="G2665">
        <f>+VLOOKUP(A2665,'Reuters data'!$U$4:$V$1048576,2,TRUE)</f>
        <v>13.7</v>
      </c>
      <c r="H2665">
        <f>+VLOOKUP(A2665,'Reuters data'!$Y$4:$Z$1048576,2,TRUE)</f>
        <v>19</v>
      </c>
    </row>
    <row r="2666" spans="1:8" x14ac:dyDescent="0.3">
      <c r="A2666" s="1">
        <f>+'Reuters data'!B2667</f>
        <v>43208</v>
      </c>
      <c r="B2666" s="3">
        <f t="shared" si="41"/>
        <v>4</v>
      </c>
      <c r="C2666">
        <f>+'Reuters data'!C2667</f>
        <v>20.73</v>
      </c>
      <c r="D2666">
        <f>+VLOOKUP(A2666,'Reuters data'!$E$3:$F$1048576,2,TRUE)/VLOOKUP(Train_Data!A2666,'Reuters data'!$M$3:$N$1048576,2)</f>
        <v>59.392175881021664</v>
      </c>
      <c r="E2666">
        <f>+VLOOKUP(A2666,'Reuters data'!$E$3:$G$1048576,3,TRUE)</f>
        <v>66.487614678899106</v>
      </c>
      <c r="F2666" s="2">
        <f>+VLOOKUP(A2666,'Reuters data'!$Q$4:$R$1048576,2,TRUE)</f>
        <v>82.35</v>
      </c>
      <c r="G2666">
        <f>+VLOOKUP(A2666,'Reuters data'!$U$4:$V$1048576,2,TRUE)</f>
        <v>13.85</v>
      </c>
      <c r="H2666">
        <f>+VLOOKUP(A2666,'Reuters data'!$Y$4:$Z$1048576,2,TRUE)</f>
        <v>19.149999999999999</v>
      </c>
    </row>
    <row r="2667" spans="1:8" x14ac:dyDescent="0.3">
      <c r="A2667" s="1">
        <f>+'Reuters data'!B2668</f>
        <v>43209</v>
      </c>
      <c r="B2667" s="3">
        <f t="shared" si="41"/>
        <v>4</v>
      </c>
      <c r="C2667">
        <f>+'Reuters data'!C2668</f>
        <v>21.19</v>
      </c>
      <c r="D2667">
        <f>+VLOOKUP(A2667,'Reuters data'!$E$3:$F$1048576,2,TRUE)/VLOOKUP(Train_Data!A2667,'Reuters data'!$M$3:$N$1048576,2)</f>
        <v>59.769928710304605</v>
      </c>
      <c r="E2667">
        <f>+VLOOKUP(A2667,'Reuters data'!$E$3:$G$1048576,3,TRUE)</f>
        <v>66.593761467889934</v>
      </c>
      <c r="F2667" s="2">
        <f>+VLOOKUP(A2667,'Reuters data'!$Q$4:$R$1048576,2,TRUE)</f>
        <v>83.5</v>
      </c>
      <c r="G2667">
        <f>+VLOOKUP(A2667,'Reuters data'!$U$4:$V$1048576,2,TRUE)</f>
        <v>13.42</v>
      </c>
      <c r="H2667">
        <f>+VLOOKUP(A2667,'Reuters data'!$Y$4:$Z$1048576,2,TRUE)</f>
        <v>19.920000000000002</v>
      </c>
    </row>
    <row r="2668" spans="1:8" x14ac:dyDescent="0.3">
      <c r="A2668" s="1">
        <f>+'Reuters data'!B2669</f>
        <v>43210</v>
      </c>
      <c r="B2668" s="3">
        <f t="shared" si="41"/>
        <v>4</v>
      </c>
      <c r="C2668">
        <f>+'Reuters data'!C2669</f>
        <v>21.59</v>
      </c>
      <c r="D2668">
        <f>+VLOOKUP(A2668,'Reuters data'!$E$3:$F$1048576,2,TRUE)/VLOOKUP(Train_Data!A2668,'Reuters data'!$M$3:$N$1048576,2)</f>
        <v>60.27999348852353</v>
      </c>
      <c r="E2668">
        <f>+VLOOKUP(A2668,'Reuters data'!$E$3:$G$1048576,3,TRUE)</f>
        <v>66.705596330275256</v>
      </c>
      <c r="F2668" s="2">
        <f>+VLOOKUP(A2668,'Reuters data'!$Q$4:$R$1048576,2,TRUE)</f>
        <v>84.2</v>
      </c>
      <c r="G2668">
        <f>+VLOOKUP(A2668,'Reuters data'!$U$4:$V$1048576,2,TRUE)</f>
        <v>13.01</v>
      </c>
      <c r="H2668">
        <f>+VLOOKUP(A2668,'Reuters data'!$Y$4:$Z$1048576,2,TRUE)</f>
        <v>19.63</v>
      </c>
    </row>
    <row r="2669" spans="1:8" x14ac:dyDescent="0.3">
      <c r="A2669" s="1">
        <f>+'Reuters data'!B2670</f>
        <v>43211</v>
      </c>
      <c r="B2669" s="3">
        <f t="shared" si="41"/>
        <v>4</v>
      </c>
      <c r="C2669">
        <f>+'Reuters data'!C2670</f>
        <v>22.09</v>
      </c>
      <c r="D2669">
        <f>+VLOOKUP(A2669,'Reuters data'!$E$3:$F$1048576,2,TRUE)/VLOOKUP(Train_Data!A2669,'Reuters data'!$M$3:$N$1048576,2)</f>
        <v>60.27999348852353</v>
      </c>
      <c r="E2669">
        <f>+VLOOKUP(A2669,'Reuters data'!$E$3:$G$1048576,3,TRUE)</f>
        <v>66.705596330275256</v>
      </c>
      <c r="F2669" s="2">
        <f>+VLOOKUP(A2669,'Reuters data'!$Q$4:$R$1048576,2,TRUE)</f>
        <v>84.2</v>
      </c>
      <c r="G2669">
        <f>+VLOOKUP(A2669,'Reuters data'!$U$4:$V$1048576,2,TRUE)</f>
        <v>13.01</v>
      </c>
      <c r="H2669">
        <f>+VLOOKUP(A2669,'Reuters data'!$Y$4:$Z$1048576,2,TRUE)</f>
        <v>19.63</v>
      </c>
    </row>
    <row r="2670" spans="1:8" x14ac:dyDescent="0.3">
      <c r="A2670" s="1">
        <f>+'Reuters data'!B2671</f>
        <v>43212</v>
      </c>
      <c r="B2670" s="3">
        <f t="shared" si="41"/>
        <v>4</v>
      </c>
      <c r="C2670">
        <f>+'Reuters data'!C2671</f>
        <v>22.64</v>
      </c>
      <c r="D2670">
        <f>+VLOOKUP(A2670,'Reuters data'!$E$3:$F$1048576,2,TRUE)/VLOOKUP(Train_Data!A2670,'Reuters data'!$M$3:$N$1048576,2)</f>
        <v>60.27999348852353</v>
      </c>
      <c r="E2670">
        <f>+VLOOKUP(A2670,'Reuters data'!$E$3:$G$1048576,3,TRUE)</f>
        <v>66.705596330275256</v>
      </c>
      <c r="F2670" s="2">
        <f>+VLOOKUP(A2670,'Reuters data'!$Q$4:$R$1048576,2,TRUE)</f>
        <v>84.2</v>
      </c>
      <c r="G2670">
        <f>+VLOOKUP(A2670,'Reuters data'!$U$4:$V$1048576,2,TRUE)</f>
        <v>13.01</v>
      </c>
      <c r="H2670">
        <f>+VLOOKUP(A2670,'Reuters data'!$Y$4:$Z$1048576,2,TRUE)</f>
        <v>19.63</v>
      </c>
    </row>
    <row r="2671" spans="1:8" x14ac:dyDescent="0.3">
      <c r="A2671" s="1">
        <f>+'Reuters data'!B2672</f>
        <v>43213</v>
      </c>
      <c r="B2671" s="3">
        <f t="shared" si="41"/>
        <v>4</v>
      </c>
      <c r="C2671">
        <f>+'Reuters data'!C2672</f>
        <v>23.04</v>
      </c>
      <c r="D2671">
        <f>+VLOOKUP(A2671,'Reuters data'!$E$3:$F$1048576,2,TRUE)/VLOOKUP(Train_Data!A2671,'Reuters data'!$M$3:$N$1048576,2)</f>
        <v>61.202588678627016</v>
      </c>
      <c r="E2671">
        <f>+VLOOKUP(A2671,'Reuters data'!$E$3:$G$1048576,3,TRUE)</f>
        <v>66.828073394495433</v>
      </c>
      <c r="F2671" s="2">
        <f>+VLOOKUP(A2671,'Reuters data'!$Q$4:$R$1048576,2,TRUE)</f>
        <v>84</v>
      </c>
      <c r="G2671">
        <f>+VLOOKUP(A2671,'Reuters data'!$U$4:$V$1048576,2,TRUE)</f>
        <v>12.85</v>
      </c>
      <c r="H2671">
        <f>+VLOOKUP(A2671,'Reuters data'!$Y$4:$Z$1048576,2,TRUE)</f>
        <v>19.8</v>
      </c>
    </row>
    <row r="2672" spans="1:8" x14ac:dyDescent="0.3">
      <c r="A2672" s="1">
        <f>+'Reuters data'!B2673</f>
        <v>43214</v>
      </c>
      <c r="B2672" s="3">
        <f t="shared" si="41"/>
        <v>4</v>
      </c>
      <c r="C2672">
        <f>+'Reuters data'!C2673</f>
        <v>23.36</v>
      </c>
      <c r="D2672">
        <f>+VLOOKUP(A2672,'Reuters data'!$E$3:$F$1048576,2,TRUE)/VLOOKUP(Train_Data!A2672,'Reuters data'!$M$3:$N$1048576,2)</f>
        <v>60.392477514309071</v>
      </c>
      <c r="E2672">
        <f>+VLOOKUP(A2672,'Reuters data'!$E$3:$G$1048576,3,TRUE)</f>
        <v>66.930275229357818</v>
      </c>
      <c r="F2672" s="2">
        <f>+VLOOKUP(A2672,'Reuters data'!$Q$4:$R$1048576,2,TRUE)</f>
        <v>83.73</v>
      </c>
      <c r="G2672">
        <f>+VLOOKUP(A2672,'Reuters data'!$U$4:$V$1048576,2,TRUE)</f>
        <v>13.18</v>
      </c>
      <c r="H2672">
        <f>+VLOOKUP(A2672,'Reuters data'!$Y$4:$Z$1048576,2,TRUE)</f>
        <v>19.68</v>
      </c>
    </row>
    <row r="2673" spans="1:8" x14ac:dyDescent="0.3">
      <c r="A2673" s="1">
        <f>+'Reuters data'!B2674</f>
        <v>43215</v>
      </c>
      <c r="B2673" s="3">
        <f t="shared" si="41"/>
        <v>4</v>
      </c>
      <c r="C2673">
        <f>+'Reuters data'!C2674</f>
        <v>23.7</v>
      </c>
      <c r="D2673">
        <f>+VLOOKUP(A2673,'Reuters data'!$E$3:$F$1048576,2,TRUE)/VLOOKUP(Train_Data!A2673,'Reuters data'!$M$3:$N$1048576,2)</f>
        <v>60.860268114154124</v>
      </c>
      <c r="E2673">
        <f>+VLOOKUP(A2673,'Reuters data'!$E$3:$G$1048576,3,TRUE)</f>
        <v>67.038348623853224</v>
      </c>
      <c r="F2673" s="2">
        <f>+VLOOKUP(A2673,'Reuters data'!$Q$4:$R$1048576,2,TRUE)</f>
        <v>83.86</v>
      </c>
      <c r="G2673">
        <f>+VLOOKUP(A2673,'Reuters data'!$U$4:$V$1048576,2,TRUE)</f>
        <v>13.21</v>
      </c>
      <c r="H2673">
        <f>+VLOOKUP(A2673,'Reuters data'!$Y$4:$Z$1048576,2,TRUE)</f>
        <v>19.88</v>
      </c>
    </row>
    <row r="2674" spans="1:8" x14ac:dyDescent="0.3">
      <c r="A2674" s="1">
        <f>+'Reuters data'!B2675</f>
        <v>43216</v>
      </c>
      <c r="B2674" s="3">
        <f t="shared" si="41"/>
        <v>4</v>
      </c>
      <c r="C2674">
        <f>+'Reuters data'!C2675</f>
        <v>24.05</v>
      </c>
      <c r="D2674">
        <f>+VLOOKUP(A2674,'Reuters data'!$E$3:$F$1048576,2,TRUE)/VLOOKUP(Train_Data!A2674,'Reuters data'!$M$3:$N$1048576,2)</f>
        <v>61.763490620609865</v>
      </c>
      <c r="E2674">
        <f>+VLOOKUP(A2674,'Reuters data'!$E$3:$G$1048576,3,TRUE)</f>
        <v>67.15000000000002</v>
      </c>
      <c r="F2674" s="2">
        <f>+VLOOKUP(A2674,'Reuters data'!$Q$4:$R$1048576,2,TRUE)</f>
        <v>84.35</v>
      </c>
      <c r="G2674">
        <f>+VLOOKUP(A2674,'Reuters data'!$U$4:$V$1048576,2,TRUE)</f>
        <v>13.44</v>
      </c>
      <c r="H2674">
        <f>+VLOOKUP(A2674,'Reuters data'!$Y$4:$Z$1048576,2,TRUE)</f>
        <v>20.13</v>
      </c>
    </row>
    <row r="2675" spans="1:8" x14ac:dyDescent="0.3">
      <c r="A2675" s="1">
        <f>+'Reuters data'!B2676</f>
        <v>43217</v>
      </c>
      <c r="B2675" s="3">
        <f t="shared" si="41"/>
        <v>4</v>
      </c>
      <c r="C2675">
        <f>+'Reuters data'!C2676</f>
        <v>24.37</v>
      </c>
      <c r="D2675">
        <f>+VLOOKUP(A2675,'Reuters data'!$E$3:$F$1048576,2,TRUE)/VLOOKUP(Train_Data!A2675,'Reuters data'!$M$3:$N$1048576,2)</f>
        <v>61.543535620052765</v>
      </c>
      <c r="E2675">
        <f>+VLOOKUP(A2675,'Reuters data'!$E$3:$G$1048576,3,TRUE)</f>
        <v>67.253853211009186</v>
      </c>
      <c r="F2675" s="2">
        <f>+VLOOKUP(A2675,'Reuters data'!$Q$4:$R$1048576,2,TRUE)</f>
        <v>84.25</v>
      </c>
      <c r="G2675">
        <f>+VLOOKUP(A2675,'Reuters data'!$U$4:$V$1048576,2,TRUE)</f>
        <v>13.51</v>
      </c>
      <c r="H2675">
        <f>+VLOOKUP(A2675,'Reuters data'!$Y$4:$Z$1048576,2,TRUE)</f>
        <v>20.149999999999999</v>
      </c>
    </row>
    <row r="2676" spans="1:8" x14ac:dyDescent="0.3">
      <c r="A2676" s="1">
        <f>+'Reuters data'!B2677</f>
        <v>43218</v>
      </c>
      <c r="B2676" s="3">
        <f t="shared" si="41"/>
        <v>4</v>
      </c>
      <c r="C2676">
        <f>+'Reuters data'!C2677</f>
        <v>24.78</v>
      </c>
      <c r="D2676">
        <f>+VLOOKUP(A2676,'Reuters data'!$E$3:$F$1048576,2,TRUE)/VLOOKUP(Train_Data!A2676,'Reuters data'!$M$3:$N$1048576,2)</f>
        <v>61.543535620052765</v>
      </c>
      <c r="E2676">
        <f>+VLOOKUP(A2676,'Reuters data'!$E$3:$G$1048576,3,TRUE)</f>
        <v>67.253853211009186</v>
      </c>
      <c r="F2676" s="2">
        <f>+VLOOKUP(A2676,'Reuters data'!$Q$4:$R$1048576,2,TRUE)</f>
        <v>84.25</v>
      </c>
      <c r="G2676">
        <f>+VLOOKUP(A2676,'Reuters data'!$U$4:$V$1048576,2,TRUE)</f>
        <v>13.51</v>
      </c>
      <c r="H2676">
        <f>+VLOOKUP(A2676,'Reuters data'!$Y$4:$Z$1048576,2,TRUE)</f>
        <v>20.149999999999999</v>
      </c>
    </row>
    <row r="2677" spans="1:8" x14ac:dyDescent="0.3">
      <c r="A2677" s="1">
        <f>+'Reuters data'!B2678</f>
        <v>43219</v>
      </c>
      <c r="B2677" s="3">
        <f t="shared" si="41"/>
        <v>4</v>
      </c>
      <c r="C2677">
        <f>+'Reuters data'!C2678</f>
        <v>25.21</v>
      </c>
      <c r="D2677">
        <f>+VLOOKUP(A2677,'Reuters data'!$E$3:$F$1048576,2,TRUE)/VLOOKUP(Train_Data!A2677,'Reuters data'!$M$3:$N$1048576,2)</f>
        <v>61.543535620052765</v>
      </c>
      <c r="E2677">
        <f>+VLOOKUP(A2677,'Reuters data'!$E$3:$G$1048576,3,TRUE)</f>
        <v>67.253853211009186</v>
      </c>
      <c r="F2677" s="2">
        <f>+VLOOKUP(A2677,'Reuters data'!$Q$4:$R$1048576,2,TRUE)</f>
        <v>84.25</v>
      </c>
      <c r="G2677">
        <f>+VLOOKUP(A2677,'Reuters data'!$U$4:$V$1048576,2,TRUE)</f>
        <v>13.51</v>
      </c>
      <c r="H2677">
        <f>+VLOOKUP(A2677,'Reuters data'!$Y$4:$Z$1048576,2,TRUE)</f>
        <v>20.149999999999999</v>
      </c>
    </row>
    <row r="2678" spans="1:8" x14ac:dyDescent="0.3">
      <c r="A2678" s="1">
        <f>+'Reuters data'!B2679</f>
        <v>43220</v>
      </c>
      <c r="B2678" s="3">
        <f t="shared" si="41"/>
        <v>4</v>
      </c>
      <c r="C2678">
        <f>+'Reuters data'!C2679</f>
        <v>25.5</v>
      </c>
      <c r="D2678">
        <f>+VLOOKUP(A2678,'Reuters data'!$E$3:$F$1048576,2,TRUE)/VLOOKUP(Train_Data!A2678,'Reuters data'!$M$3:$N$1048576,2)</f>
        <v>62.242278711600562</v>
      </c>
      <c r="E2678">
        <f>+VLOOKUP(A2678,'Reuters data'!$E$3:$G$1048576,3,TRUE)</f>
        <v>67.360458715596351</v>
      </c>
      <c r="F2678" s="2">
        <f>+VLOOKUP(A2678,'Reuters data'!$Q$4:$R$1048576,2,TRUE)</f>
        <v>85</v>
      </c>
      <c r="G2678">
        <f>+VLOOKUP(A2678,'Reuters data'!$U$4:$V$1048576,2,TRUE)</f>
        <v>13.54</v>
      </c>
      <c r="H2678">
        <f>+VLOOKUP(A2678,'Reuters data'!$Y$4:$Z$1048576,2,TRUE)</f>
        <v>20.78</v>
      </c>
    </row>
    <row r="2679" spans="1:8" x14ac:dyDescent="0.3">
      <c r="A2679" s="1">
        <f>+'Reuters data'!B2680</f>
        <v>43221</v>
      </c>
      <c r="B2679" s="3">
        <f t="shared" si="41"/>
        <v>5</v>
      </c>
      <c r="C2679">
        <f>+'Reuters data'!C2680</f>
        <v>25.96</v>
      </c>
      <c r="D2679">
        <f>+VLOOKUP(A2679,'Reuters data'!$E$3:$F$1048576,2,TRUE)/VLOOKUP(Train_Data!A2679,'Reuters data'!$M$3:$N$1048576,2)</f>
        <v>60.977236721420823</v>
      </c>
      <c r="E2679">
        <f>+VLOOKUP(A2679,'Reuters data'!$E$3:$G$1048576,3,TRUE)</f>
        <v>67.44550458715598</v>
      </c>
      <c r="F2679" s="2">
        <f>+VLOOKUP(A2679,'Reuters data'!$Q$4:$R$1048576,2,TRUE)</f>
        <v>87</v>
      </c>
      <c r="G2679">
        <f>+VLOOKUP(A2679,'Reuters data'!$U$4:$V$1048576,2,TRUE)</f>
        <v>13.34</v>
      </c>
      <c r="H2679">
        <f>+VLOOKUP(A2679,'Reuters data'!$Y$4:$Z$1048576,2,TRUE)</f>
        <v>20.149999999999999</v>
      </c>
    </row>
    <row r="2680" spans="1:8" x14ac:dyDescent="0.3">
      <c r="A2680" s="1">
        <f>+'Reuters data'!B2681</f>
        <v>43222</v>
      </c>
      <c r="B2680" s="3">
        <f t="shared" si="41"/>
        <v>5</v>
      </c>
      <c r="C2680">
        <f>+'Reuters data'!C2681</f>
        <v>26.17</v>
      </c>
      <c r="D2680">
        <f>+VLOOKUP(A2680,'Reuters data'!$E$3:$F$1048576,2,TRUE)/VLOOKUP(Train_Data!A2680,'Reuters data'!$M$3:$N$1048576,2)</f>
        <v>61.389121338912133</v>
      </c>
      <c r="E2680">
        <f>+VLOOKUP(A2680,'Reuters data'!$E$3:$G$1048576,3,TRUE)</f>
        <v>67.532844036697256</v>
      </c>
      <c r="F2680" s="2">
        <f>+VLOOKUP(A2680,'Reuters data'!$Q$4:$R$1048576,2,TRUE)</f>
        <v>86.5</v>
      </c>
      <c r="G2680">
        <f>+VLOOKUP(A2680,'Reuters data'!$U$4:$V$1048576,2,TRUE)</f>
        <v>13.02</v>
      </c>
      <c r="H2680">
        <f>+VLOOKUP(A2680,'Reuters data'!$Y$4:$Z$1048576,2,TRUE)</f>
        <v>20.38</v>
      </c>
    </row>
    <row r="2681" spans="1:8" x14ac:dyDescent="0.3">
      <c r="A2681" s="1">
        <f>+'Reuters data'!B2682</f>
        <v>43223</v>
      </c>
      <c r="B2681" s="3">
        <f t="shared" si="41"/>
        <v>5</v>
      </c>
      <c r="C2681">
        <f>+'Reuters data'!C2682</f>
        <v>26.48</v>
      </c>
      <c r="D2681">
        <f>+VLOOKUP(A2681,'Reuters data'!$E$3:$F$1048576,2,TRUE)/VLOOKUP(Train_Data!A2681,'Reuters data'!$M$3:$N$1048576,2)</f>
        <v>61.416534579127386</v>
      </c>
      <c r="E2681">
        <f>+VLOOKUP(A2681,'Reuters data'!$E$3:$G$1048576,3,TRUE)</f>
        <v>67.624678899082568</v>
      </c>
      <c r="F2681" s="2">
        <f>+VLOOKUP(A2681,'Reuters data'!$Q$4:$R$1048576,2,TRUE)</f>
        <v>86.5</v>
      </c>
      <c r="G2681">
        <f>+VLOOKUP(A2681,'Reuters data'!$U$4:$V$1048576,2,TRUE)</f>
        <v>12.92</v>
      </c>
      <c r="H2681">
        <f>+VLOOKUP(A2681,'Reuters data'!$Y$4:$Z$1048576,2,TRUE)</f>
        <v>19.98</v>
      </c>
    </row>
    <row r="2682" spans="1:8" x14ac:dyDescent="0.3">
      <c r="A2682" s="1">
        <f>+'Reuters data'!B2683</f>
        <v>43224</v>
      </c>
      <c r="B2682" s="3">
        <f t="shared" si="41"/>
        <v>5</v>
      </c>
      <c r="C2682">
        <f>+'Reuters data'!C2683</f>
        <v>26.67</v>
      </c>
      <c r="D2682">
        <f>+VLOOKUP(A2682,'Reuters data'!$E$3:$F$1048576,2,TRUE)/VLOOKUP(Train_Data!A2682,'Reuters data'!$M$3:$N$1048576,2)</f>
        <v>62.610804482354915</v>
      </c>
      <c r="E2682">
        <f>+VLOOKUP(A2682,'Reuters data'!$E$3:$G$1048576,3,TRUE)</f>
        <v>67.732568807339447</v>
      </c>
      <c r="F2682" s="2">
        <f>+VLOOKUP(A2682,'Reuters data'!$Q$4:$R$1048576,2,TRUE)</f>
        <v>86.4</v>
      </c>
      <c r="G2682">
        <f>+VLOOKUP(A2682,'Reuters data'!$U$4:$V$1048576,2,TRUE)</f>
        <v>12.98</v>
      </c>
      <c r="H2682">
        <f>+VLOOKUP(A2682,'Reuters data'!$Y$4:$Z$1048576,2,TRUE)</f>
        <v>20.420000000000002</v>
      </c>
    </row>
    <row r="2683" spans="1:8" x14ac:dyDescent="0.3">
      <c r="A2683" s="1">
        <f>+'Reuters data'!B2684</f>
        <v>43225</v>
      </c>
      <c r="B2683" s="3">
        <f t="shared" si="41"/>
        <v>5</v>
      </c>
      <c r="C2683">
        <f>+'Reuters data'!C2684</f>
        <v>27.07</v>
      </c>
      <c r="D2683">
        <f>+VLOOKUP(A2683,'Reuters data'!$E$3:$F$1048576,2,TRUE)/VLOOKUP(Train_Data!A2683,'Reuters data'!$M$3:$N$1048576,2)</f>
        <v>62.610804482354915</v>
      </c>
      <c r="E2683">
        <f>+VLOOKUP(A2683,'Reuters data'!$E$3:$G$1048576,3,TRUE)</f>
        <v>67.732568807339447</v>
      </c>
      <c r="F2683" s="2">
        <f>+VLOOKUP(A2683,'Reuters data'!$Q$4:$R$1048576,2,TRUE)</f>
        <v>86.4</v>
      </c>
      <c r="G2683">
        <f>+VLOOKUP(A2683,'Reuters data'!$U$4:$V$1048576,2,TRUE)</f>
        <v>12.98</v>
      </c>
      <c r="H2683">
        <f>+VLOOKUP(A2683,'Reuters data'!$Y$4:$Z$1048576,2,TRUE)</f>
        <v>20.420000000000002</v>
      </c>
    </row>
    <row r="2684" spans="1:8" x14ac:dyDescent="0.3">
      <c r="A2684" s="1">
        <f>+'Reuters data'!B2685</f>
        <v>43226</v>
      </c>
      <c r="B2684" s="3">
        <f t="shared" si="41"/>
        <v>5</v>
      </c>
      <c r="C2684">
        <f>+'Reuters data'!C2685</f>
        <v>27.46</v>
      </c>
      <c r="D2684">
        <f>+VLOOKUP(A2684,'Reuters data'!$E$3:$F$1048576,2,TRUE)/VLOOKUP(Train_Data!A2684,'Reuters data'!$M$3:$N$1048576,2)</f>
        <v>62.610804482354915</v>
      </c>
      <c r="E2684">
        <f>+VLOOKUP(A2684,'Reuters data'!$E$3:$G$1048576,3,TRUE)</f>
        <v>67.732568807339447</v>
      </c>
      <c r="F2684" s="2">
        <f>+VLOOKUP(A2684,'Reuters data'!$Q$4:$R$1048576,2,TRUE)</f>
        <v>86.4</v>
      </c>
      <c r="G2684">
        <f>+VLOOKUP(A2684,'Reuters data'!$U$4:$V$1048576,2,TRUE)</f>
        <v>12.98</v>
      </c>
      <c r="H2684">
        <f>+VLOOKUP(A2684,'Reuters data'!$Y$4:$Z$1048576,2,TRUE)</f>
        <v>20.420000000000002</v>
      </c>
    </row>
    <row r="2685" spans="1:8" x14ac:dyDescent="0.3">
      <c r="A2685" s="1">
        <f>+'Reuters data'!B2686</f>
        <v>43227</v>
      </c>
      <c r="B2685" s="3">
        <f t="shared" si="41"/>
        <v>5</v>
      </c>
      <c r="C2685">
        <f>+'Reuters data'!C2686</f>
        <v>27.9</v>
      </c>
      <c r="D2685">
        <f>+VLOOKUP(A2685,'Reuters data'!$E$3:$F$1048576,2,TRUE)/VLOOKUP(Train_Data!A2685,'Reuters data'!$M$3:$N$1048576,2)</f>
        <v>63.901006711409401</v>
      </c>
      <c r="E2685">
        <f>+VLOOKUP(A2685,'Reuters data'!$E$3:$G$1048576,3,TRUE)</f>
        <v>67.848165137614686</v>
      </c>
      <c r="F2685" s="2">
        <f>+VLOOKUP(A2685,'Reuters data'!$Q$4:$R$1048576,2,TRUE)</f>
        <v>86.4</v>
      </c>
      <c r="G2685">
        <f>+VLOOKUP(A2685,'Reuters data'!$U$4:$V$1048576,2,TRUE)</f>
        <v>13.58</v>
      </c>
      <c r="H2685">
        <f>+VLOOKUP(A2685,'Reuters data'!$Y$4:$Z$1048576,2,TRUE)</f>
        <v>20.420000000000002</v>
      </c>
    </row>
    <row r="2686" spans="1:8" x14ac:dyDescent="0.3">
      <c r="A2686" s="1">
        <f>+'Reuters data'!B2687</f>
        <v>43228</v>
      </c>
      <c r="B2686" s="3">
        <f t="shared" si="41"/>
        <v>5</v>
      </c>
      <c r="C2686">
        <f>+'Reuters data'!C2687</f>
        <v>28.32</v>
      </c>
      <c r="D2686">
        <f>+VLOOKUP(A2686,'Reuters data'!$E$3:$F$1048576,2,TRUE)/VLOOKUP(Train_Data!A2686,'Reuters data'!$M$3:$N$1048576,2)</f>
        <v>63.100657561962571</v>
      </c>
      <c r="E2686">
        <f>+VLOOKUP(A2686,'Reuters data'!$E$3:$G$1048576,3,TRUE)</f>
        <v>67.950183486238544</v>
      </c>
      <c r="F2686" s="2">
        <f>+VLOOKUP(A2686,'Reuters data'!$Q$4:$R$1048576,2,TRUE)</f>
        <v>87.5</v>
      </c>
      <c r="G2686">
        <f>+VLOOKUP(A2686,'Reuters data'!$U$4:$V$1048576,2,TRUE)</f>
        <v>13.56</v>
      </c>
      <c r="H2686">
        <f>+VLOOKUP(A2686,'Reuters data'!$Y$4:$Z$1048576,2,TRUE)</f>
        <v>20.7</v>
      </c>
    </row>
    <row r="2687" spans="1:8" x14ac:dyDescent="0.3">
      <c r="A2687" s="1">
        <f>+'Reuters data'!B2688</f>
        <v>43229</v>
      </c>
      <c r="B2687" s="3">
        <f t="shared" si="41"/>
        <v>5</v>
      </c>
      <c r="C2687">
        <f>+'Reuters data'!C2688</f>
        <v>28.73</v>
      </c>
      <c r="D2687">
        <f>+VLOOKUP(A2687,'Reuters data'!$E$3:$F$1048576,2,TRUE)/VLOOKUP(Train_Data!A2687,'Reuters data'!$M$3:$N$1048576,2)</f>
        <v>65.156118143459906</v>
      </c>
      <c r="E2687">
        <f>+VLOOKUP(A2687,'Reuters data'!$E$3:$G$1048576,3,TRUE)</f>
        <v>68.085596330275237</v>
      </c>
      <c r="F2687" s="2">
        <f>+VLOOKUP(A2687,'Reuters data'!$Q$4:$R$1048576,2,TRUE)</f>
        <v>88.8</v>
      </c>
      <c r="G2687">
        <f>+VLOOKUP(A2687,'Reuters data'!$U$4:$V$1048576,2,TRUE)</f>
        <v>13.96</v>
      </c>
      <c r="H2687">
        <f>+VLOOKUP(A2687,'Reuters data'!$Y$4:$Z$1048576,2,TRUE)</f>
        <v>20.6</v>
      </c>
    </row>
    <row r="2688" spans="1:8" x14ac:dyDescent="0.3">
      <c r="A2688" s="1">
        <f>+'Reuters data'!B2689</f>
        <v>43230</v>
      </c>
      <c r="B2688" s="3">
        <f t="shared" si="41"/>
        <v>5</v>
      </c>
      <c r="C2688">
        <f>+'Reuters data'!C2689</f>
        <v>29.16</v>
      </c>
      <c r="D2688">
        <f>+VLOOKUP(A2688,'Reuters data'!$E$3:$F$1048576,2,TRUE)/VLOOKUP(Train_Data!A2688,'Reuters data'!$M$3:$N$1048576,2)</f>
        <v>65.02979937882985</v>
      </c>
      <c r="E2688">
        <f>+VLOOKUP(A2688,'Reuters data'!$E$3:$G$1048576,3,TRUE)</f>
        <v>68.219633027522946</v>
      </c>
      <c r="F2688" s="2">
        <f>+VLOOKUP(A2688,'Reuters data'!$Q$4:$R$1048576,2,TRUE)</f>
        <v>88.8</v>
      </c>
      <c r="G2688">
        <f>+VLOOKUP(A2688,'Reuters data'!$U$4:$V$1048576,2,TRUE)</f>
        <v>14.57</v>
      </c>
      <c r="H2688">
        <f>+VLOOKUP(A2688,'Reuters data'!$Y$4:$Z$1048576,2,TRUE)</f>
        <v>20.9</v>
      </c>
    </row>
    <row r="2689" spans="1:8" x14ac:dyDescent="0.3">
      <c r="A2689" s="1">
        <f>+'Reuters data'!B2690</f>
        <v>43231</v>
      </c>
      <c r="B2689" s="3">
        <f t="shared" si="41"/>
        <v>5</v>
      </c>
      <c r="C2689">
        <f>+'Reuters data'!C2690</f>
        <v>29.62</v>
      </c>
      <c r="D2689">
        <f>+VLOOKUP(A2689,'Reuters data'!$E$3:$F$1048576,2,TRUE)/VLOOKUP(Train_Data!A2689,'Reuters data'!$M$3:$N$1048576,2)</f>
        <v>64.578797521353209</v>
      </c>
      <c r="E2689">
        <f>+VLOOKUP(A2689,'Reuters data'!$E$3:$G$1048576,3,TRUE)</f>
        <v>68.365504587155968</v>
      </c>
      <c r="F2689" s="2">
        <f>+VLOOKUP(A2689,'Reuters data'!$Q$4:$R$1048576,2,TRUE)</f>
        <v>91.3</v>
      </c>
      <c r="G2689">
        <f>+VLOOKUP(A2689,'Reuters data'!$U$4:$V$1048576,2,TRUE)</f>
        <v>14.6</v>
      </c>
      <c r="H2689">
        <f>+VLOOKUP(A2689,'Reuters data'!$Y$4:$Z$1048576,2,TRUE)</f>
        <v>21.25</v>
      </c>
    </row>
    <row r="2690" spans="1:8" x14ac:dyDescent="0.3">
      <c r="A2690" s="1">
        <f>+'Reuters data'!B2691</f>
        <v>43232</v>
      </c>
      <c r="B2690" s="3">
        <f t="shared" si="41"/>
        <v>5</v>
      </c>
      <c r="C2690">
        <f>+'Reuters data'!C2691</f>
        <v>30.11</v>
      </c>
      <c r="D2690">
        <f>+VLOOKUP(A2690,'Reuters data'!$E$3:$F$1048576,2,TRUE)/VLOOKUP(Train_Data!A2690,'Reuters data'!$M$3:$N$1048576,2)</f>
        <v>64.578797521353209</v>
      </c>
      <c r="E2690">
        <f>+VLOOKUP(A2690,'Reuters data'!$E$3:$G$1048576,3,TRUE)</f>
        <v>68.365504587155968</v>
      </c>
      <c r="F2690" s="2">
        <f>+VLOOKUP(A2690,'Reuters data'!$Q$4:$R$1048576,2,TRUE)</f>
        <v>91.3</v>
      </c>
      <c r="G2690">
        <f>+VLOOKUP(A2690,'Reuters data'!$U$4:$V$1048576,2,TRUE)</f>
        <v>14.6</v>
      </c>
      <c r="H2690">
        <f>+VLOOKUP(A2690,'Reuters data'!$Y$4:$Z$1048576,2,TRUE)</f>
        <v>21.25</v>
      </c>
    </row>
    <row r="2691" spans="1:8" x14ac:dyDescent="0.3">
      <c r="A2691" s="1">
        <f>+'Reuters data'!B2692</f>
        <v>43233</v>
      </c>
      <c r="B2691" s="3">
        <f t="shared" si="41"/>
        <v>5</v>
      </c>
      <c r="C2691">
        <f>+'Reuters data'!C2692</f>
        <v>30.5</v>
      </c>
      <c r="D2691">
        <f>+VLOOKUP(A2691,'Reuters data'!$E$3:$F$1048576,2,TRUE)/VLOOKUP(Train_Data!A2691,'Reuters data'!$M$3:$N$1048576,2)</f>
        <v>64.578797521353209</v>
      </c>
      <c r="E2691">
        <f>+VLOOKUP(A2691,'Reuters data'!$E$3:$G$1048576,3,TRUE)</f>
        <v>68.365504587155968</v>
      </c>
      <c r="F2691" s="2">
        <f>+VLOOKUP(A2691,'Reuters data'!$Q$4:$R$1048576,2,TRUE)</f>
        <v>91.3</v>
      </c>
      <c r="G2691">
        <f>+VLOOKUP(A2691,'Reuters data'!$U$4:$V$1048576,2,TRUE)</f>
        <v>14.6</v>
      </c>
      <c r="H2691">
        <f>+VLOOKUP(A2691,'Reuters data'!$Y$4:$Z$1048576,2,TRUE)</f>
        <v>21.25</v>
      </c>
    </row>
    <row r="2692" spans="1:8" x14ac:dyDescent="0.3">
      <c r="A2692" s="1">
        <f>+'Reuters data'!B2693</f>
        <v>43234</v>
      </c>
      <c r="B2692" s="3">
        <f t="shared" ref="B2692:B2755" si="42">+MONTH(A2692)</f>
        <v>5</v>
      </c>
      <c r="C2692">
        <f>+'Reuters data'!C2693</f>
        <v>30.99</v>
      </c>
      <c r="D2692">
        <f>+VLOOKUP(A2692,'Reuters data'!$E$3:$F$1048576,2,TRUE)/VLOOKUP(Train_Data!A2692,'Reuters data'!$M$3:$N$1048576,2)</f>
        <v>65.601677148846974</v>
      </c>
      <c r="E2692">
        <f>+VLOOKUP(A2692,'Reuters data'!$E$3:$G$1048576,3,TRUE)</f>
        <v>68.512568807339449</v>
      </c>
      <c r="F2692" s="2">
        <f>+VLOOKUP(A2692,'Reuters data'!$Q$4:$R$1048576,2,TRUE)</f>
        <v>91.85</v>
      </c>
      <c r="G2692">
        <f>+VLOOKUP(A2692,'Reuters data'!$U$4:$V$1048576,2,TRUE)</f>
        <v>14.6</v>
      </c>
      <c r="H2692">
        <f>+VLOOKUP(A2692,'Reuters data'!$Y$4:$Z$1048576,2,TRUE)</f>
        <v>21.53</v>
      </c>
    </row>
    <row r="2693" spans="1:8" x14ac:dyDescent="0.3">
      <c r="A2693" s="1">
        <f>+'Reuters data'!B2694</f>
        <v>43235</v>
      </c>
      <c r="B2693" s="3">
        <f t="shared" si="42"/>
        <v>5</v>
      </c>
      <c r="C2693">
        <f>+'Reuters data'!C2694</f>
        <v>31.38</v>
      </c>
      <c r="D2693">
        <f>+VLOOKUP(A2693,'Reuters data'!$E$3:$F$1048576,2,TRUE)/VLOOKUP(Train_Data!A2693,'Reuters data'!$M$3:$N$1048576,2)</f>
        <v>66.258342485427065</v>
      </c>
      <c r="E2693">
        <f>+VLOOKUP(A2693,'Reuters data'!$E$3:$G$1048576,3,TRUE)</f>
        <v>68.650458715596329</v>
      </c>
      <c r="F2693" s="2">
        <f>+VLOOKUP(A2693,'Reuters data'!$Q$4:$R$1048576,2,TRUE)</f>
        <v>91.85</v>
      </c>
      <c r="G2693">
        <f>+VLOOKUP(A2693,'Reuters data'!$U$4:$V$1048576,2,TRUE)</f>
        <v>14.29</v>
      </c>
      <c r="H2693">
        <f>+VLOOKUP(A2693,'Reuters data'!$Y$4:$Z$1048576,2,TRUE)</f>
        <v>21.38</v>
      </c>
    </row>
    <row r="2694" spans="1:8" x14ac:dyDescent="0.3">
      <c r="A2694" s="1">
        <f>+'Reuters data'!B2695</f>
        <v>43236</v>
      </c>
      <c r="B2694" s="3">
        <f t="shared" si="42"/>
        <v>5</v>
      </c>
      <c r="C2694">
        <f>+'Reuters data'!C2695</f>
        <v>31.76</v>
      </c>
      <c r="D2694">
        <f>+VLOOKUP(A2694,'Reuters data'!$E$3:$F$1048576,2,TRUE)/VLOOKUP(Train_Data!A2694,'Reuters data'!$M$3:$N$1048576,2)</f>
        <v>67.146607944439737</v>
      </c>
      <c r="E2694">
        <f>+VLOOKUP(A2694,'Reuters data'!$E$3:$G$1048576,3,TRUE)</f>
        <v>68.784311926605511</v>
      </c>
      <c r="F2694" s="2">
        <f>+VLOOKUP(A2694,'Reuters data'!$Q$4:$R$1048576,2,TRUE)</f>
        <v>92.75</v>
      </c>
      <c r="G2694">
        <f>+VLOOKUP(A2694,'Reuters data'!$U$4:$V$1048576,2,TRUE)</f>
        <v>15.15</v>
      </c>
      <c r="H2694">
        <f>+VLOOKUP(A2694,'Reuters data'!$Y$4:$Z$1048576,2,TRUE)</f>
        <v>21.75</v>
      </c>
    </row>
    <row r="2695" spans="1:8" x14ac:dyDescent="0.3">
      <c r="A2695" s="1">
        <f>+'Reuters data'!B2696</f>
        <v>43237</v>
      </c>
      <c r="B2695" s="3">
        <f t="shared" si="42"/>
        <v>5</v>
      </c>
      <c r="C2695">
        <f>+'Reuters data'!C2696</f>
        <v>32.14</v>
      </c>
      <c r="D2695">
        <f>+VLOOKUP(A2695,'Reuters data'!$E$3:$F$1048576,2,TRUE)/VLOOKUP(Train_Data!A2695,'Reuters data'!$M$3:$N$1048576,2)</f>
        <v>67.243279911812095</v>
      </c>
      <c r="E2695">
        <f>+VLOOKUP(A2695,'Reuters data'!$E$3:$G$1048576,3,TRUE)</f>
        <v>68.930733944954142</v>
      </c>
      <c r="F2695" s="2">
        <f>+VLOOKUP(A2695,'Reuters data'!$Q$4:$R$1048576,2,TRUE)</f>
        <v>93.8</v>
      </c>
      <c r="G2695">
        <f>+VLOOKUP(A2695,'Reuters data'!$U$4:$V$1048576,2,TRUE)</f>
        <v>15.27</v>
      </c>
      <c r="H2695">
        <f>+VLOOKUP(A2695,'Reuters data'!$Y$4:$Z$1048576,2,TRUE)</f>
        <v>22.3</v>
      </c>
    </row>
    <row r="2696" spans="1:8" x14ac:dyDescent="0.3">
      <c r="A2696" s="1">
        <f>+'Reuters data'!B2697</f>
        <v>43238</v>
      </c>
      <c r="B2696" s="3">
        <f t="shared" si="42"/>
        <v>5</v>
      </c>
      <c r="C2696">
        <f>+'Reuters data'!C2697</f>
        <v>32.5</v>
      </c>
      <c r="D2696">
        <f>+VLOOKUP(A2696,'Reuters data'!$E$3:$F$1048576,2,TRUE)/VLOOKUP(Train_Data!A2696,'Reuters data'!$M$3:$N$1048576,2)</f>
        <v>66.675159235668801</v>
      </c>
      <c r="E2696">
        <f>+VLOOKUP(A2696,'Reuters data'!$E$3:$G$1048576,3,TRUE)</f>
        <v>69.07816513761469</v>
      </c>
      <c r="F2696" s="2">
        <f>+VLOOKUP(A2696,'Reuters data'!$Q$4:$R$1048576,2,TRUE)</f>
        <v>93.8</v>
      </c>
      <c r="G2696">
        <f>+VLOOKUP(A2696,'Reuters data'!$U$4:$V$1048576,2,TRUE)</f>
        <v>15.22</v>
      </c>
      <c r="H2696">
        <f>+VLOOKUP(A2696,'Reuters data'!$Y$4:$Z$1048576,2,TRUE)</f>
        <v>22.08</v>
      </c>
    </row>
    <row r="2697" spans="1:8" x14ac:dyDescent="0.3">
      <c r="A2697" s="1">
        <f>+'Reuters data'!B2698</f>
        <v>43239</v>
      </c>
      <c r="B2697" s="3">
        <f t="shared" si="42"/>
        <v>5</v>
      </c>
      <c r="C2697">
        <f>+'Reuters data'!C2698</f>
        <v>32.950000000000003</v>
      </c>
      <c r="D2697">
        <f>+VLOOKUP(A2697,'Reuters data'!$E$3:$F$1048576,2,TRUE)/VLOOKUP(Train_Data!A2697,'Reuters data'!$M$3:$N$1048576,2)</f>
        <v>66.675159235668801</v>
      </c>
      <c r="E2697">
        <f>+VLOOKUP(A2697,'Reuters data'!$E$3:$G$1048576,3,TRUE)</f>
        <v>69.07816513761469</v>
      </c>
      <c r="F2697" s="2">
        <f>+VLOOKUP(A2697,'Reuters data'!$Q$4:$R$1048576,2,TRUE)</f>
        <v>93.8</v>
      </c>
      <c r="G2697">
        <f>+VLOOKUP(A2697,'Reuters data'!$U$4:$V$1048576,2,TRUE)</f>
        <v>15.22</v>
      </c>
      <c r="H2697">
        <f>+VLOOKUP(A2697,'Reuters data'!$Y$4:$Z$1048576,2,TRUE)</f>
        <v>22.08</v>
      </c>
    </row>
    <row r="2698" spans="1:8" x14ac:dyDescent="0.3">
      <c r="A2698" s="1">
        <f>+'Reuters data'!B2699</f>
        <v>43240</v>
      </c>
      <c r="B2698" s="3">
        <f t="shared" si="42"/>
        <v>5</v>
      </c>
      <c r="C2698">
        <f>+'Reuters data'!C2699</f>
        <v>33.43</v>
      </c>
      <c r="D2698">
        <f>+VLOOKUP(A2698,'Reuters data'!$E$3:$F$1048576,2,TRUE)/VLOOKUP(Train_Data!A2698,'Reuters data'!$M$3:$N$1048576,2)</f>
        <v>66.675159235668801</v>
      </c>
      <c r="E2698">
        <f>+VLOOKUP(A2698,'Reuters data'!$E$3:$G$1048576,3,TRUE)</f>
        <v>69.07816513761469</v>
      </c>
      <c r="F2698" s="2">
        <f>+VLOOKUP(A2698,'Reuters data'!$Q$4:$R$1048576,2,TRUE)</f>
        <v>93.8</v>
      </c>
      <c r="G2698">
        <f>+VLOOKUP(A2698,'Reuters data'!$U$4:$V$1048576,2,TRUE)</f>
        <v>15.22</v>
      </c>
      <c r="H2698">
        <f>+VLOOKUP(A2698,'Reuters data'!$Y$4:$Z$1048576,2,TRUE)</f>
        <v>22.08</v>
      </c>
    </row>
    <row r="2699" spans="1:8" x14ac:dyDescent="0.3">
      <c r="A2699" s="1">
        <f>+'Reuters data'!B2700</f>
        <v>43241</v>
      </c>
      <c r="B2699" s="3">
        <f t="shared" si="42"/>
        <v>5</v>
      </c>
      <c r="C2699">
        <f>+'Reuters data'!C2700</f>
        <v>33.909999999999997</v>
      </c>
      <c r="D2699">
        <f>+VLOOKUP(A2699,'Reuters data'!$E$3:$F$1048576,2,TRUE)/VLOOKUP(Train_Data!A2699,'Reuters data'!$M$3:$N$1048576,2)</f>
        <v>67.192536047497882</v>
      </c>
      <c r="E2699">
        <f>+VLOOKUP(A2699,'Reuters data'!$E$3:$G$1048576,3,TRUE)</f>
        <v>69.224128440366982</v>
      </c>
      <c r="F2699" s="2">
        <f>+VLOOKUP(A2699,'Reuters data'!$Q$4:$R$1048576,2,TRUE)</f>
        <v>93</v>
      </c>
      <c r="G2699">
        <f>+VLOOKUP(A2699,'Reuters data'!$U$4:$V$1048576,2,TRUE)</f>
        <v>15.53</v>
      </c>
      <c r="H2699">
        <f>+VLOOKUP(A2699,'Reuters data'!$Y$4:$Z$1048576,2,TRUE)</f>
        <v>22.23</v>
      </c>
    </row>
    <row r="2700" spans="1:8" x14ac:dyDescent="0.3">
      <c r="A2700" s="1">
        <f>+'Reuters data'!B2701</f>
        <v>43242</v>
      </c>
      <c r="B2700" s="3">
        <f t="shared" si="42"/>
        <v>5</v>
      </c>
      <c r="C2700">
        <f>+'Reuters data'!C2701</f>
        <v>34.33</v>
      </c>
      <c r="D2700">
        <f>+VLOOKUP(A2700,'Reuters data'!$E$3:$F$1048576,2,TRUE)/VLOOKUP(Train_Data!A2700,'Reuters data'!$M$3:$N$1048576,2)</f>
        <v>67.558159280013584</v>
      </c>
      <c r="E2700">
        <f>+VLOOKUP(A2700,'Reuters data'!$E$3:$G$1048576,3,TRUE)</f>
        <v>69.374036697247703</v>
      </c>
      <c r="F2700" s="2">
        <f>+VLOOKUP(A2700,'Reuters data'!$Q$4:$R$1048576,2,TRUE)</f>
        <v>93.5</v>
      </c>
      <c r="G2700">
        <f>+VLOOKUP(A2700,'Reuters data'!$U$4:$V$1048576,2,TRUE)</f>
        <v>15.92</v>
      </c>
      <c r="H2700">
        <f>+VLOOKUP(A2700,'Reuters data'!$Y$4:$Z$1048576,2,TRUE)</f>
        <v>22.8</v>
      </c>
    </row>
    <row r="2701" spans="1:8" x14ac:dyDescent="0.3">
      <c r="A2701" s="1">
        <f>+'Reuters data'!B2702</f>
        <v>43243</v>
      </c>
      <c r="B2701" s="3">
        <f t="shared" si="42"/>
        <v>5</v>
      </c>
      <c r="C2701">
        <f>+'Reuters data'!C2702</f>
        <v>34.630000000000003</v>
      </c>
      <c r="D2701">
        <f>+VLOOKUP(A2701,'Reuters data'!$E$3:$F$1048576,2,TRUE)/VLOOKUP(Train_Data!A2701,'Reuters data'!$M$3:$N$1048576,2)</f>
        <v>68.228454172366625</v>
      </c>
      <c r="E2701">
        <f>+VLOOKUP(A2701,'Reuters data'!$E$3:$G$1048576,3,TRUE)</f>
        <v>69.524403669724762</v>
      </c>
      <c r="F2701" s="2">
        <f>+VLOOKUP(A2701,'Reuters data'!$Q$4:$R$1048576,2,TRUE)</f>
        <v>91.9</v>
      </c>
      <c r="G2701">
        <f>+VLOOKUP(A2701,'Reuters data'!$U$4:$V$1048576,2,TRUE)</f>
        <v>15.98</v>
      </c>
      <c r="H2701">
        <f>+VLOOKUP(A2701,'Reuters data'!$Y$4:$Z$1048576,2,TRUE)</f>
        <v>22.8</v>
      </c>
    </row>
    <row r="2702" spans="1:8" x14ac:dyDescent="0.3">
      <c r="A2702" s="1">
        <f>+'Reuters data'!B2703</f>
        <v>43244</v>
      </c>
      <c r="B2702" s="3">
        <f t="shared" si="42"/>
        <v>5</v>
      </c>
      <c r="C2702">
        <f>+'Reuters data'!C2703</f>
        <v>35.06</v>
      </c>
      <c r="D2702">
        <f>+VLOOKUP(A2702,'Reuters data'!$E$3:$F$1048576,2,TRUE)/VLOOKUP(Train_Data!A2702,'Reuters data'!$M$3:$N$1048576,2)</f>
        <v>67.23269903575391</v>
      </c>
      <c r="E2702">
        <f>+VLOOKUP(A2702,'Reuters data'!$E$3:$G$1048576,3,TRUE)</f>
        <v>69.66192660550459</v>
      </c>
      <c r="F2702" s="2">
        <f>+VLOOKUP(A2702,'Reuters data'!$Q$4:$R$1048576,2,TRUE)</f>
        <v>92.1</v>
      </c>
      <c r="G2702">
        <f>+VLOOKUP(A2702,'Reuters data'!$U$4:$V$1048576,2,TRUE)</f>
        <v>16.260000000000002</v>
      </c>
      <c r="H2702">
        <f>+VLOOKUP(A2702,'Reuters data'!$Y$4:$Z$1048576,2,TRUE)</f>
        <v>22.7</v>
      </c>
    </row>
    <row r="2703" spans="1:8" x14ac:dyDescent="0.3">
      <c r="A2703" s="1">
        <f>+'Reuters data'!B2704</f>
        <v>43245</v>
      </c>
      <c r="B2703" s="3">
        <f t="shared" si="42"/>
        <v>5</v>
      </c>
      <c r="C2703">
        <f>+'Reuters data'!C2704</f>
        <v>35.49</v>
      </c>
      <c r="D2703">
        <f>+VLOOKUP(A2703,'Reuters data'!$E$3:$F$1048576,2,TRUE)/VLOOKUP(Train_Data!A2703,'Reuters data'!$M$3:$N$1048576,2)</f>
        <v>65.613733905579394</v>
      </c>
      <c r="E2703">
        <f>+VLOOKUP(A2703,'Reuters data'!$E$3:$G$1048576,3,TRUE)</f>
        <v>69.770917431192657</v>
      </c>
      <c r="F2703" s="2">
        <f>+VLOOKUP(A2703,'Reuters data'!$Q$4:$R$1048576,2,TRUE)</f>
        <v>91.5</v>
      </c>
      <c r="G2703">
        <f>+VLOOKUP(A2703,'Reuters data'!$U$4:$V$1048576,2,TRUE)</f>
        <v>15.97</v>
      </c>
      <c r="H2703">
        <f>+VLOOKUP(A2703,'Reuters data'!$Y$4:$Z$1048576,2,TRUE)</f>
        <v>21.8</v>
      </c>
    </row>
    <row r="2704" spans="1:8" x14ac:dyDescent="0.3">
      <c r="A2704" s="1">
        <f>+'Reuters data'!B2705</f>
        <v>43246</v>
      </c>
      <c r="B2704" s="3">
        <f t="shared" si="42"/>
        <v>5</v>
      </c>
      <c r="C2704">
        <f>+'Reuters data'!C2705</f>
        <v>36.020000000000003</v>
      </c>
      <c r="D2704">
        <f>+VLOOKUP(A2704,'Reuters data'!$E$3:$F$1048576,2,TRUE)/VLOOKUP(Train_Data!A2704,'Reuters data'!$M$3:$N$1048576,2)</f>
        <v>65.613733905579394</v>
      </c>
      <c r="E2704">
        <f>+VLOOKUP(A2704,'Reuters data'!$E$3:$G$1048576,3,TRUE)</f>
        <v>69.770917431192657</v>
      </c>
      <c r="F2704" s="2">
        <f>+VLOOKUP(A2704,'Reuters data'!$Q$4:$R$1048576,2,TRUE)</f>
        <v>91.5</v>
      </c>
      <c r="G2704">
        <f>+VLOOKUP(A2704,'Reuters data'!$U$4:$V$1048576,2,TRUE)</f>
        <v>15.97</v>
      </c>
      <c r="H2704">
        <f>+VLOOKUP(A2704,'Reuters data'!$Y$4:$Z$1048576,2,TRUE)</f>
        <v>21.8</v>
      </c>
    </row>
    <row r="2705" spans="1:8" x14ac:dyDescent="0.3">
      <c r="A2705" s="1">
        <f>+'Reuters data'!B2706</f>
        <v>43247</v>
      </c>
      <c r="B2705" s="3">
        <f t="shared" si="42"/>
        <v>5</v>
      </c>
      <c r="C2705">
        <f>+'Reuters data'!C2706</f>
        <v>36.549999999999997</v>
      </c>
      <c r="D2705">
        <f>+VLOOKUP(A2705,'Reuters data'!$E$3:$F$1048576,2,TRUE)/VLOOKUP(Train_Data!A2705,'Reuters data'!$M$3:$N$1048576,2)</f>
        <v>65.613733905579394</v>
      </c>
      <c r="E2705">
        <f>+VLOOKUP(A2705,'Reuters data'!$E$3:$G$1048576,3,TRUE)</f>
        <v>69.770917431192657</v>
      </c>
      <c r="F2705" s="2">
        <f>+VLOOKUP(A2705,'Reuters data'!$Q$4:$R$1048576,2,TRUE)</f>
        <v>91.5</v>
      </c>
      <c r="G2705">
        <f>+VLOOKUP(A2705,'Reuters data'!$U$4:$V$1048576,2,TRUE)</f>
        <v>15.97</v>
      </c>
      <c r="H2705">
        <f>+VLOOKUP(A2705,'Reuters data'!$Y$4:$Z$1048576,2,TRUE)</f>
        <v>21.8</v>
      </c>
    </row>
    <row r="2706" spans="1:8" x14ac:dyDescent="0.3">
      <c r="A2706" s="1">
        <f>+'Reuters data'!B2707</f>
        <v>43248</v>
      </c>
      <c r="B2706" s="3">
        <f t="shared" si="42"/>
        <v>5</v>
      </c>
      <c r="C2706">
        <f>+'Reuters data'!C2707</f>
        <v>36.99</v>
      </c>
      <c r="D2706">
        <f>+VLOOKUP(A2706,'Reuters data'!$E$3:$F$1048576,2,TRUE)/VLOOKUP(Train_Data!A2706,'Reuters data'!$M$3:$N$1048576,2)</f>
        <v>64.790913784202374</v>
      </c>
      <c r="E2706">
        <f>+VLOOKUP(A2706,'Reuters data'!$E$3:$G$1048576,3,TRUE)</f>
        <v>69.866330275229359</v>
      </c>
      <c r="F2706" s="2">
        <f>+VLOOKUP(A2706,'Reuters data'!$Q$4:$R$1048576,2,TRUE)</f>
        <v>91.5</v>
      </c>
      <c r="G2706">
        <f>+VLOOKUP(A2706,'Reuters data'!$U$4:$V$1048576,2,TRUE)</f>
        <v>16.28</v>
      </c>
      <c r="H2706">
        <f>+VLOOKUP(A2706,'Reuters data'!$Y$4:$Z$1048576,2,TRUE)</f>
        <v>21.8</v>
      </c>
    </row>
    <row r="2707" spans="1:8" x14ac:dyDescent="0.3">
      <c r="A2707" s="1">
        <f>+'Reuters data'!B2708</f>
        <v>43249</v>
      </c>
      <c r="B2707" s="3">
        <f t="shared" si="42"/>
        <v>5</v>
      </c>
      <c r="C2707">
        <f>+'Reuters data'!C2708</f>
        <v>37.25</v>
      </c>
      <c r="D2707">
        <f>+VLOOKUP(A2707,'Reuters data'!$E$3:$F$1048576,2,TRUE)/VLOOKUP(Train_Data!A2707,'Reuters data'!$M$3:$N$1048576,2)</f>
        <v>65.340613624544986</v>
      </c>
      <c r="E2707">
        <f>+VLOOKUP(A2707,'Reuters data'!$E$3:$G$1048576,3,TRUE)</f>
        <v>69.959357798165129</v>
      </c>
      <c r="F2707" s="2">
        <f>+VLOOKUP(A2707,'Reuters data'!$Q$4:$R$1048576,2,TRUE)</f>
        <v>93.25</v>
      </c>
      <c r="G2707">
        <f>+VLOOKUP(A2707,'Reuters data'!$U$4:$V$1048576,2,TRUE)</f>
        <v>16.27</v>
      </c>
      <c r="H2707">
        <f>+VLOOKUP(A2707,'Reuters data'!$Y$4:$Z$1048576,2,TRUE)</f>
        <v>22.6</v>
      </c>
    </row>
    <row r="2708" spans="1:8" x14ac:dyDescent="0.3">
      <c r="A2708" s="1">
        <f>+'Reuters data'!B2709</f>
        <v>43250</v>
      </c>
      <c r="B2708" s="3">
        <f t="shared" si="42"/>
        <v>5</v>
      </c>
      <c r="C2708">
        <f>+'Reuters data'!C2709</f>
        <v>37.619999999999997</v>
      </c>
      <c r="D2708">
        <f>+VLOOKUP(A2708,'Reuters data'!$E$3:$F$1048576,2,TRUE)/VLOOKUP(Train_Data!A2708,'Reuters data'!$M$3:$N$1048576,2)</f>
        <v>66.460852414029674</v>
      </c>
      <c r="E2708">
        <f>+VLOOKUP(A2708,'Reuters data'!$E$3:$G$1048576,3,TRUE)</f>
        <v>70.055504587155966</v>
      </c>
      <c r="F2708" s="2">
        <f>+VLOOKUP(A2708,'Reuters data'!$Q$4:$R$1048576,2,TRUE)</f>
        <v>93.25</v>
      </c>
      <c r="G2708">
        <f>+VLOOKUP(A2708,'Reuters data'!$U$4:$V$1048576,2,TRUE)</f>
        <v>15.81</v>
      </c>
      <c r="H2708">
        <f>+VLOOKUP(A2708,'Reuters data'!$Y$4:$Z$1048576,2,TRUE)</f>
        <v>22.75</v>
      </c>
    </row>
    <row r="2709" spans="1:8" x14ac:dyDescent="0.3">
      <c r="A2709" s="1">
        <f>+'Reuters data'!B2710</f>
        <v>43251</v>
      </c>
      <c r="B2709" s="3">
        <f t="shared" si="42"/>
        <v>5</v>
      </c>
      <c r="C2709">
        <f>+'Reuters data'!C2710</f>
        <v>37.96</v>
      </c>
      <c r="D2709">
        <f>+VLOOKUP(A2709,'Reuters data'!$E$3:$F$1048576,2,TRUE)/VLOOKUP(Train_Data!A2709,'Reuters data'!$M$3:$N$1048576,2)</f>
        <v>66.372968349016247</v>
      </c>
      <c r="E2709">
        <f>+VLOOKUP(A2709,'Reuters data'!$E$3:$G$1048576,3,TRUE)</f>
        <v>70.157798165137606</v>
      </c>
      <c r="F2709" s="2">
        <f>+VLOOKUP(A2709,'Reuters data'!$Q$4:$R$1048576,2,TRUE)</f>
        <v>95.9</v>
      </c>
      <c r="G2709">
        <f>+VLOOKUP(A2709,'Reuters data'!$U$4:$V$1048576,2,TRUE)</f>
        <v>14.88</v>
      </c>
      <c r="H2709">
        <f>+VLOOKUP(A2709,'Reuters data'!$Y$4:$Z$1048576,2,TRUE)</f>
        <v>22.45</v>
      </c>
    </row>
    <row r="2710" spans="1:8" x14ac:dyDescent="0.3">
      <c r="A2710" s="1">
        <f>+'Reuters data'!B2711</f>
        <v>43252</v>
      </c>
      <c r="B2710" s="3">
        <f t="shared" si="42"/>
        <v>6</v>
      </c>
      <c r="C2710">
        <f>+'Reuters data'!C2711</f>
        <v>38.28</v>
      </c>
      <c r="D2710">
        <f>+VLOOKUP(A2710,'Reuters data'!$E$3:$F$1048576,2,TRUE)/VLOOKUP(Train_Data!A2710,'Reuters data'!$M$3:$N$1048576,2)</f>
        <v>65.85763293310464</v>
      </c>
      <c r="E2710">
        <f>+VLOOKUP(A2710,'Reuters data'!$E$3:$G$1048576,3,TRUE)</f>
        <v>70.250183486238527</v>
      </c>
      <c r="F2710" s="2">
        <f>+VLOOKUP(A2710,'Reuters data'!$Q$4:$R$1048576,2,TRUE)</f>
        <v>94.7</v>
      </c>
      <c r="G2710">
        <f>+VLOOKUP(A2710,'Reuters data'!$U$4:$V$1048576,2,TRUE)</f>
        <v>15.26</v>
      </c>
      <c r="H2710">
        <f>+VLOOKUP(A2710,'Reuters data'!$Y$4:$Z$1048576,2,TRUE)</f>
        <v>21.85</v>
      </c>
    </row>
    <row r="2711" spans="1:8" x14ac:dyDescent="0.3">
      <c r="A2711" s="1">
        <f>+'Reuters data'!B2712</f>
        <v>43253</v>
      </c>
      <c r="B2711" s="3">
        <f t="shared" si="42"/>
        <v>6</v>
      </c>
      <c r="C2711">
        <f>+'Reuters data'!C2712</f>
        <v>38.75</v>
      </c>
      <c r="D2711">
        <f>+VLOOKUP(A2711,'Reuters data'!$E$3:$F$1048576,2,TRUE)/VLOOKUP(Train_Data!A2711,'Reuters data'!$M$3:$N$1048576,2)</f>
        <v>65.85763293310464</v>
      </c>
      <c r="E2711">
        <f>+VLOOKUP(A2711,'Reuters data'!$E$3:$G$1048576,3,TRUE)</f>
        <v>70.250183486238527</v>
      </c>
      <c r="F2711" s="2">
        <f>+VLOOKUP(A2711,'Reuters data'!$Q$4:$R$1048576,2,TRUE)</f>
        <v>94.7</v>
      </c>
      <c r="G2711">
        <f>+VLOOKUP(A2711,'Reuters data'!$U$4:$V$1048576,2,TRUE)</f>
        <v>15.26</v>
      </c>
      <c r="H2711">
        <f>+VLOOKUP(A2711,'Reuters data'!$Y$4:$Z$1048576,2,TRUE)</f>
        <v>21.85</v>
      </c>
    </row>
    <row r="2712" spans="1:8" x14ac:dyDescent="0.3">
      <c r="A2712" s="1">
        <f>+'Reuters data'!B2713</f>
        <v>43254</v>
      </c>
      <c r="B2712" s="3">
        <f t="shared" si="42"/>
        <v>6</v>
      </c>
      <c r="C2712">
        <f>+'Reuters data'!C2713</f>
        <v>39.22</v>
      </c>
      <c r="D2712">
        <f>+VLOOKUP(A2712,'Reuters data'!$E$3:$F$1048576,2,TRUE)/VLOOKUP(Train_Data!A2712,'Reuters data'!$M$3:$N$1048576,2)</f>
        <v>65.85763293310464</v>
      </c>
      <c r="E2712">
        <f>+VLOOKUP(A2712,'Reuters data'!$E$3:$G$1048576,3,TRUE)</f>
        <v>70.250183486238527</v>
      </c>
      <c r="F2712" s="2">
        <f>+VLOOKUP(A2712,'Reuters data'!$Q$4:$R$1048576,2,TRUE)</f>
        <v>94.7</v>
      </c>
      <c r="G2712">
        <f>+VLOOKUP(A2712,'Reuters data'!$U$4:$V$1048576,2,TRUE)</f>
        <v>15.26</v>
      </c>
      <c r="H2712">
        <f>+VLOOKUP(A2712,'Reuters data'!$Y$4:$Z$1048576,2,TRUE)</f>
        <v>21.85</v>
      </c>
    </row>
    <row r="2713" spans="1:8" x14ac:dyDescent="0.3">
      <c r="A2713" s="1">
        <f>+'Reuters data'!B2714</f>
        <v>43255</v>
      </c>
      <c r="B2713" s="3">
        <f t="shared" si="42"/>
        <v>6</v>
      </c>
      <c r="C2713">
        <f>+'Reuters data'!C2714</f>
        <v>39.6</v>
      </c>
      <c r="D2713">
        <f>+VLOOKUP(A2713,'Reuters data'!$E$3:$F$1048576,2,TRUE)/VLOOKUP(Train_Data!A2713,'Reuters data'!$M$3:$N$1048576,2)</f>
        <v>64.361429304154569</v>
      </c>
      <c r="E2713">
        <f>+VLOOKUP(A2713,'Reuters data'!$E$3:$G$1048576,3,TRUE)</f>
        <v>70.327431192660555</v>
      </c>
      <c r="F2713" s="2">
        <f>+VLOOKUP(A2713,'Reuters data'!$Q$4:$R$1048576,2,TRUE)</f>
        <v>96.1</v>
      </c>
      <c r="G2713">
        <f>+VLOOKUP(A2713,'Reuters data'!$U$4:$V$1048576,2,TRUE)</f>
        <v>16.100000000000001</v>
      </c>
      <c r="H2713">
        <f>+VLOOKUP(A2713,'Reuters data'!$Y$4:$Z$1048576,2,TRUE)</f>
        <v>22.15</v>
      </c>
    </row>
    <row r="2714" spans="1:8" x14ac:dyDescent="0.3">
      <c r="A2714" s="1">
        <f>+'Reuters data'!B2715</f>
        <v>43256</v>
      </c>
      <c r="B2714" s="3">
        <f t="shared" si="42"/>
        <v>6</v>
      </c>
      <c r="C2714">
        <f>+'Reuters data'!C2715</f>
        <v>39.89</v>
      </c>
      <c r="D2714">
        <f>+VLOOKUP(A2714,'Reuters data'!$E$3:$F$1048576,2,TRUE)/VLOOKUP(Train_Data!A2714,'Reuters data'!$M$3:$N$1048576,2)</f>
        <v>64.333873858496204</v>
      </c>
      <c r="E2714">
        <f>+VLOOKUP(A2714,'Reuters data'!$E$3:$G$1048576,3,TRUE)</f>
        <v>70.408256880733944</v>
      </c>
      <c r="F2714" s="2">
        <f>+VLOOKUP(A2714,'Reuters data'!$Q$4:$R$1048576,2,TRUE)</f>
        <v>95.75</v>
      </c>
      <c r="G2714">
        <f>+VLOOKUP(A2714,'Reuters data'!$U$4:$V$1048576,2,TRUE)</f>
        <v>15.74</v>
      </c>
      <c r="H2714">
        <f>+VLOOKUP(A2714,'Reuters data'!$Y$4:$Z$1048576,2,TRUE)</f>
        <v>21.85</v>
      </c>
    </row>
    <row r="2715" spans="1:8" x14ac:dyDescent="0.3">
      <c r="A2715" s="1">
        <f>+'Reuters data'!B2716</f>
        <v>43257</v>
      </c>
      <c r="B2715" s="3">
        <f t="shared" si="42"/>
        <v>6</v>
      </c>
      <c r="C2715">
        <f>+'Reuters data'!C2716</f>
        <v>40.21</v>
      </c>
      <c r="D2715">
        <f>+VLOOKUP(A2715,'Reuters data'!$E$3:$F$1048576,2,TRUE)/VLOOKUP(Train_Data!A2715,'Reuters data'!$M$3:$N$1048576,2)</f>
        <v>64.010872335003825</v>
      </c>
      <c r="E2715">
        <f>+VLOOKUP(A2715,'Reuters data'!$E$3:$G$1048576,3,TRUE)</f>
        <v>70.47724770642202</v>
      </c>
      <c r="F2715" s="2">
        <f>+VLOOKUP(A2715,'Reuters data'!$Q$4:$R$1048576,2,TRUE)</f>
        <v>94.48</v>
      </c>
      <c r="G2715">
        <f>+VLOOKUP(A2715,'Reuters data'!$U$4:$V$1048576,2,TRUE)</f>
        <v>15.9</v>
      </c>
      <c r="H2715">
        <f>+VLOOKUP(A2715,'Reuters data'!$Y$4:$Z$1048576,2,TRUE)</f>
        <v>21.6</v>
      </c>
    </row>
    <row r="2716" spans="1:8" x14ac:dyDescent="0.3">
      <c r="A2716" s="1">
        <f>+'Reuters data'!B2717</f>
        <v>43258</v>
      </c>
      <c r="B2716" s="3">
        <f t="shared" si="42"/>
        <v>6</v>
      </c>
      <c r="C2716">
        <f>+'Reuters data'!C2717</f>
        <v>40.549999999999997</v>
      </c>
      <c r="D2716">
        <f>+VLOOKUP(A2716,'Reuters data'!$E$3:$F$1048576,2,TRUE)/VLOOKUP(Train_Data!A2716,'Reuters data'!$M$3:$N$1048576,2)</f>
        <v>65.542086971263871</v>
      </c>
      <c r="E2716">
        <f>+VLOOKUP(A2716,'Reuters data'!$E$3:$G$1048576,3,TRUE)</f>
        <v>70.562110091743108</v>
      </c>
      <c r="F2716" s="2">
        <f>+VLOOKUP(A2716,'Reuters data'!$Q$4:$R$1048576,2,TRUE)</f>
        <v>95.25</v>
      </c>
      <c r="G2716">
        <f>+VLOOKUP(A2716,'Reuters data'!$U$4:$V$1048576,2,TRUE)</f>
        <v>15.97</v>
      </c>
      <c r="H2716">
        <f>+VLOOKUP(A2716,'Reuters data'!$Y$4:$Z$1048576,2,TRUE)</f>
        <v>21.75</v>
      </c>
    </row>
    <row r="2717" spans="1:8" x14ac:dyDescent="0.3">
      <c r="A2717" s="1">
        <f>+'Reuters data'!B2718</f>
        <v>43259</v>
      </c>
      <c r="B2717" s="3">
        <f t="shared" si="42"/>
        <v>6</v>
      </c>
      <c r="C2717">
        <f>+'Reuters data'!C2718</f>
        <v>40.909999999999997</v>
      </c>
      <c r="D2717">
        <f>+VLOOKUP(A2717,'Reuters data'!$E$3:$F$1048576,2,TRUE)/VLOOKUP(Train_Data!A2717,'Reuters data'!$M$3:$N$1048576,2)</f>
        <v>64.98385177630459</v>
      </c>
      <c r="E2717">
        <f>+VLOOKUP(A2717,'Reuters data'!$E$3:$G$1048576,3,TRUE)</f>
        <v>70.643211009174294</v>
      </c>
      <c r="F2717" s="2">
        <f>+VLOOKUP(A2717,'Reuters data'!$Q$4:$R$1048576,2,TRUE)</f>
        <v>95.5</v>
      </c>
      <c r="G2717">
        <f>+VLOOKUP(A2717,'Reuters data'!$U$4:$V$1048576,2,TRUE)</f>
        <v>15.79</v>
      </c>
      <c r="H2717">
        <f>+VLOOKUP(A2717,'Reuters data'!$Y$4:$Z$1048576,2,TRUE)</f>
        <v>21.7</v>
      </c>
    </row>
    <row r="2718" spans="1:8" x14ac:dyDescent="0.3">
      <c r="A2718" s="1">
        <f>+'Reuters data'!B2719</f>
        <v>43260</v>
      </c>
      <c r="B2718" s="3">
        <f t="shared" si="42"/>
        <v>6</v>
      </c>
      <c r="C2718">
        <f>+'Reuters data'!C2719</f>
        <v>41.38</v>
      </c>
      <c r="D2718">
        <f>+VLOOKUP(A2718,'Reuters data'!$E$3:$F$1048576,2,TRUE)/VLOOKUP(Train_Data!A2718,'Reuters data'!$M$3:$N$1048576,2)</f>
        <v>64.98385177630459</v>
      </c>
      <c r="E2718">
        <f>+VLOOKUP(A2718,'Reuters data'!$E$3:$G$1048576,3,TRUE)</f>
        <v>70.643211009174294</v>
      </c>
      <c r="F2718" s="2">
        <f>+VLOOKUP(A2718,'Reuters data'!$Q$4:$R$1048576,2,TRUE)</f>
        <v>95.5</v>
      </c>
      <c r="G2718">
        <f>+VLOOKUP(A2718,'Reuters data'!$U$4:$V$1048576,2,TRUE)</f>
        <v>15.79</v>
      </c>
      <c r="H2718">
        <f>+VLOOKUP(A2718,'Reuters data'!$Y$4:$Z$1048576,2,TRUE)</f>
        <v>21.7</v>
      </c>
    </row>
    <row r="2719" spans="1:8" x14ac:dyDescent="0.3">
      <c r="A2719" s="1">
        <f>+'Reuters data'!B2720</f>
        <v>43261</v>
      </c>
      <c r="B2719" s="3">
        <f t="shared" si="42"/>
        <v>6</v>
      </c>
      <c r="C2719">
        <f>+'Reuters data'!C2720</f>
        <v>41.86</v>
      </c>
      <c r="D2719">
        <f>+VLOOKUP(A2719,'Reuters data'!$E$3:$F$1048576,2,TRUE)/VLOOKUP(Train_Data!A2719,'Reuters data'!$M$3:$N$1048576,2)</f>
        <v>64.98385177630459</v>
      </c>
      <c r="E2719">
        <f>+VLOOKUP(A2719,'Reuters data'!$E$3:$G$1048576,3,TRUE)</f>
        <v>70.643211009174294</v>
      </c>
      <c r="F2719" s="2">
        <f>+VLOOKUP(A2719,'Reuters data'!$Q$4:$R$1048576,2,TRUE)</f>
        <v>95.5</v>
      </c>
      <c r="G2719">
        <f>+VLOOKUP(A2719,'Reuters data'!$U$4:$V$1048576,2,TRUE)</f>
        <v>15.79</v>
      </c>
      <c r="H2719">
        <f>+VLOOKUP(A2719,'Reuters data'!$Y$4:$Z$1048576,2,TRUE)</f>
        <v>21.7</v>
      </c>
    </row>
    <row r="2720" spans="1:8" x14ac:dyDescent="0.3">
      <c r="A2720" s="1">
        <f>+'Reuters data'!B2721</f>
        <v>43262</v>
      </c>
      <c r="B2720" s="3">
        <f t="shared" si="42"/>
        <v>6</v>
      </c>
      <c r="C2720">
        <f>+'Reuters data'!C2721</f>
        <v>42.21</v>
      </c>
      <c r="D2720">
        <f>+VLOOKUP(A2720,'Reuters data'!$E$3:$F$1048576,2,TRUE)/VLOOKUP(Train_Data!A2720,'Reuters data'!$M$3:$N$1048576,2)</f>
        <v>64.89560346290952</v>
      </c>
      <c r="E2720">
        <f>+VLOOKUP(A2720,'Reuters data'!$E$3:$G$1048576,3,TRUE)</f>
        <v>70.722844036697225</v>
      </c>
      <c r="F2720" s="2">
        <f>+VLOOKUP(A2720,'Reuters data'!$Q$4:$R$1048576,2,TRUE)</f>
        <v>96.5</v>
      </c>
      <c r="G2720">
        <f>+VLOOKUP(A2720,'Reuters data'!$U$4:$V$1048576,2,TRUE)</f>
        <v>15.46</v>
      </c>
      <c r="H2720">
        <f>+VLOOKUP(A2720,'Reuters data'!$Y$4:$Z$1048576,2,TRUE)</f>
        <v>21.6</v>
      </c>
    </row>
    <row r="2721" spans="1:8" x14ac:dyDescent="0.3">
      <c r="A2721" s="1">
        <f>+'Reuters data'!B2722</f>
        <v>43263</v>
      </c>
      <c r="B2721" s="3">
        <f t="shared" si="42"/>
        <v>6</v>
      </c>
      <c r="C2721">
        <f>+'Reuters data'!C2722</f>
        <v>42.55</v>
      </c>
      <c r="D2721">
        <f>+VLOOKUP(A2721,'Reuters data'!$E$3:$F$1048576,2,TRUE)/VLOOKUP(Train_Data!A2721,'Reuters data'!$M$3:$N$1048576,2)</f>
        <v>64.617218768628121</v>
      </c>
      <c r="E2721">
        <f>+VLOOKUP(A2721,'Reuters data'!$E$3:$G$1048576,3,TRUE)</f>
        <v>70.787614678899075</v>
      </c>
      <c r="F2721" s="2">
        <f>+VLOOKUP(A2721,'Reuters data'!$Q$4:$R$1048576,2,TRUE)</f>
        <v>97</v>
      </c>
      <c r="G2721">
        <f>+VLOOKUP(A2721,'Reuters data'!$U$4:$V$1048576,2,TRUE)</f>
        <v>15.12</v>
      </c>
      <c r="H2721">
        <f>+VLOOKUP(A2721,'Reuters data'!$Y$4:$Z$1048576,2,TRUE)</f>
        <v>21.93</v>
      </c>
    </row>
    <row r="2722" spans="1:8" x14ac:dyDescent="0.3">
      <c r="A2722" s="1">
        <f>+'Reuters data'!B2723</f>
        <v>43264</v>
      </c>
      <c r="B2722" s="3">
        <f t="shared" si="42"/>
        <v>6</v>
      </c>
      <c r="C2722">
        <f>+'Reuters data'!C2723</f>
        <v>42.97</v>
      </c>
      <c r="D2722">
        <f>+VLOOKUP(A2722,'Reuters data'!$E$3:$F$1048576,2,TRUE)/VLOOKUP(Train_Data!A2722,'Reuters data'!$M$3:$N$1048576,2)</f>
        <v>65.09457969293409</v>
      </c>
      <c r="E2722">
        <f>+VLOOKUP(A2722,'Reuters data'!$E$3:$G$1048576,3,TRUE)</f>
        <v>70.856788990825677</v>
      </c>
      <c r="F2722" s="2">
        <f>+VLOOKUP(A2722,'Reuters data'!$Q$4:$R$1048576,2,TRUE)</f>
        <v>97</v>
      </c>
      <c r="G2722">
        <f>+VLOOKUP(A2722,'Reuters data'!$U$4:$V$1048576,2,TRUE)</f>
        <v>15.28</v>
      </c>
      <c r="H2722">
        <f>+VLOOKUP(A2722,'Reuters data'!$Y$4:$Z$1048576,2,TRUE)</f>
        <v>22.48</v>
      </c>
    </row>
    <row r="2723" spans="1:8" x14ac:dyDescent="0.3">
      <c r="A2723" s="1">
        <f>+'Reuters data'!B2724</f>
        <v>43265</v>
      </c>
      <c r="B2723" s="3">
        <f t="shared" si="42"/>
        <v>6</v>
      </c>
      <c r="C2723">
        <f>+'Reuters data'!C2724</f>
        <v>43.36</v>
      </c>
      <c r="D2723">
        <f>+VLOOKUP(A2723,'Reuters data'!$E$3:$F$1048576,2,TRUE)/VLOOKUP(Train_Data!A2723,'Reuters data'!$M$3:$N$1048576,2)</f>
        <v>65.652286677617354</v>
      </c>
      <c r="E2723">
        <f>+VLOOKUP(A2723,'Reuters data'!$E$3:$G$1048576,3,TRUE)</f>
        <v>70.918073394495408</v>
      </c>
      <c r="F2723" s="2">
        <f>+VLOOKUP(A2723,'Reuters data'!$Q$4:$R$1048576,2,TRUE)</f>
        <v>97</v>
      </c>
      <c r="G2723">
        <f>+VLOOKUP(A2723,'Reuters data'!$U$4:$V$1048576,2,TRUE)</f>
        <v>14.88</v>
      </c>
      <c r="H2723">
        <f>+VLOOKUP(A2723,'Reuters data'!$Y$4:$Z$1048576,2,TRUE)</f>
        <v>22.77</v>
      </c>
    </row>
    <row r="2724" spans="1:8" x14ac:dyDescent="0.3">
      <c r="A2724" s="1">
        <f>+'Reuters data'!B2725</f>
        <v>43266</v>
      </c>
      <c r="B2724" s="3">
        <f t="shared" si="42"/>
        <v>6</v>
      </c>
      <c r="C2724">
        <f>+'Reuters data'!C2725</f>
        <v>43.81</v>
      </c>
      <c r="D2724">
        <f>+VLOOKUP(A2724,'Reuters data'!$E$3:$F$1048576,2,TRUE)/VLOOKUP(Train_Data!A2724,'Reuters data'!$M$3:$N$1048576,2)</f>
        <v>63.272163349702758</v>
      </c>
      <c r="E2724">
        <f>+VLOOKUP(A2724,'Reuters data'!$E$3:$G$1048576,3,TRUE)</f>
        <v>70.95082568807338</v>
      </c>
      <c r="F2724" s="2">
        <f>+VLOOKUP(A2724,'Reuters data'!$Q$4:$R$1048576,2,TRUE)</f>
        <v>97.33</v>
      </c>
      <c r="G2724">
        <f>+VLOOKUP(A2724,'Reuters data'!$U$4:$V$1048576,2,TRUE)</f>
        <v>14.5</v>
      </c>
      <c r="H2724">
        <f>+VLOOKUP(A2724,'Reuters data'!$Y$4:$Z$1048576,2,TRUE)</f>
        <v>21.88</v>
      </c>
    </row>
    <row r="2725" spans="1:8" x14ac:dyDescent="0.3">
      <c r="A2725" s="1">
        <f>+'Reuters data'!B2726</f>
        <v>43267</v>
      </c>
      <c r="B2725" s="3">
        <f t="shared" si="42"/>
        <v>6</v>
      </c>
      <c r="C2725">
        <f>+'Reuters data'!C2726</f>
        <v>44.29</v>
      </c>
      <c r="D2725">
        <f>+VLOOKUP(A2725,'Reuters data'!$E$3:$F$1048576,2,TRUE)/VLOOKUP(Train_Data!A2725,'Reuters data'!$M$3:$N$1048576,2)</f>
        <v>63.272163349702758</v>
      </c>
      <c r="E2725">
        <f>+VLOOKUP(A2725,'Reuters data'!$E$3:$G$1048576,3,TRUE)</f>
        <v>70.95082568807338</v>
      </c>
      <c r="F2725" s="2">
        <f>+VLOOKUP(A2725,'Reuters data'!$Q$4:$R$1048576,2,TRUE)</f>
        <v>97.33</v>
      </c>
      <c r="G2725">
        <f>+VLOOKUP(A2725,'Reuters data'!$U$4:$V$1048576,2,TRUE)</f>
        <v>14.5</v>
      </c>
      <c r="H2725">
        <f>+VLOOKUP(A2725,'Reuters data'!$Y$4:$Z$1048576,2,TRUE)</f>
        <v>21.88</v>
      </c>
    </row>
    <row r="2726" spans="1:8" x14ac:dyDescent="0.3">
      <c r="A2726" s="1">
        <f>+'Reuters data'!B2727</f>
        <v>43268</v>
      </c>
      <c r="B2726" s="3">
        <f t="shared" si="42"/>
        <v>6</v>
      </c>
      <c r="C2726">
        <f>+'Reuters data'!C2727</f>
        <v>44.77</v>
      </c>
      <c r="D2726">
        <f>+VLOOKUP(A2726,'Reuters data'!$E$3:$F$1048576,2,TRUE)/VLOOKUP(Train_Data!A2726,'Reuters data'!$M$3:$N$1048576,2)</f>
        <v>63.272163349702758</v>
      </c>
      <c r="E2726">
        <f>+VLOOKUP(A2726,'Reuters data'!$E$3:$G$1048576,3,TRUE)</f>
        <v>70.95082568807338</v>
      </c>
      <c r="F2726" s="2">
        <f>+VLOOKUP(A2726,'Reuters data'!$Q$4:$R$1048576,2,TRUE)</f>
        <v>97.33</v>
      </c>
      <c r="G2726">
        <f>+VLOOKUP(A2726,'Reuters data'!$U$4:$V$1048576,2,TRUE)</f>
        <v>14.5</v>
      </c>
      <c r="H2726">
        <f>+VLOOKUP(A2726,'Reuters data'!$Y$4:$Z$1048576,2,TRUE)</f>
        <v>21.88</v>
      </c>
    </row>
    <row r="2727" spans="1:8" x14ac:dyDescent="0.3">
      <c r="A2727" s="1">
        <f>+'Reuters data'!B2728</f>
        <v>43269</v>
      </c>
      <c r="B2727" s="3">
        <f t="shared" si="42"/>
        <v>6</v>
      </c>
      <c r="C2727">
        <f>+'Reuters data'!C2728</f>
        <v>45.15</v>
      </c>
      <c r="D2727">
        <f>+VLOOKUP(A2727,'Reuters data'!$E$3:$F$1048576,2,TRUE)/VLOOKUP(Train_Data!A2727,'Reuters data'!$M$3:$N$1048576,2)</f>
        <v>64.825331268284302</v>
      </c>
      <c r="E2727">
        <f>+VLOOKUP(A2727,'Reuters data'!$E$3:$G$1048576,3,TRUE)</f>
        <v>70.997431192660542</v>
      </c>
      <c r="F2727" s="2">
        <f>+VLOOKUP(A2727,'Reuters data'!$Q$4:$R$1048576,2,TRUE)</f>
        <v>97.7</v>
      </c>
      <c r="G2727">
        <f>+VLOOKUP(A2727,'Reuters data'!$U$4:$V$1048576,2,TRUE)</f>
        <v>14.57</v>
      </c>
      <c r="H2727">
        <f>+VLOOKUP(A2727,'Reuters data'!$Y$4:$Z$1048576,2,TRUE)</f>
        <v>22.55</v>
      </c>
    </row>
    <row r="2728" spans="1:8" x14ac:dyDescent="0.3">
      <c r="A2728" s="1">
        <f>+'Reuters data'!B2729</f>
        <v>43270</v>
      </c>
      <c r="B2728" s="3">
        <f t="shared" si="42"/>
        <v>6</v>
      </c>
      <c r="C2728">
        <f>+'Reuters data'!C2729</f>
        <v>45.5</v>
      </c>
      <c r="D2728">
        <f>+VLOOKUP(A2728,'Reuters data'!$E$3:$F$1048576,2,TRUE)/VLOOKUP(Train_Data!A2728,'Reuters data'!$M$3:$N$1048576,2)</f>
        <v>64.791163272350701</v>
      </c>
      <c r="E2728">
        <f>+VLOOKUP(A2728,'Reuters data'!$E$3:$G$1048576,3,TRUE)</f>
        <v>71.051834862385306</v>
      </c>
      <c r="F2728" s="2">
        <f>+VLOOKUP(A2728,'Reuters data'!$Q$4:$R$1048576,2,TRUE)</f>
        <v>98.4</v>
      </c>
      <c r="G2728">
        <f>+VLOOKUP(A2728,'Reuters data'!$U$4:$V$1048576,2,TRUE)</f>
        <v>14.21</v>
      </c>
      <c r="H2728">
        <f>+VLOOKUP(A2728,'Reuters data'!$Y$4:$Z$1048576,2,TRUE)</f>
        <v>22.13</v>
      </c>
    </row>
    <row r="2729" spans="1:8" x14ac:dyDescent="0.3">
      <c r="A2729" s="1">
        <f>+'Reuters data'!B2730</f>
        <v>43271</v>
      </c>
      <c r="B2729" s="3">
        <f t="shared" si="42"/>
        <v>6</v>
      </c>
      <c r="C2729">
        <f>+'Reuters data'!C2730</f>
        <v>45.83</v>
      </c>
      <c r="D2729">
        <f>+VLOOKUP(A2729,'Reuters data'!$E$3:$F$1048576,2,TRUE)/VLOOKUP(Train_Data!A2729,'Reuters data'!$M$3:$N$1048576,2)</f>
        <v>64.59809853068279</v>
      </c>
      <c r="E2729">
        <f>+VLOOKUP(A2729,'Reuters data'!$E$3:$G$1048576,3,TRUE)</f>
        <v>71.101009174311898</v>
      </c>
      <c r="F2729" s="2">
        <f>+VLOOKUP(A2729,'Reuters data'!$Q$4:$R$1048576,2,TRUE)</f>
        <v>98.4</v>
      </c>
      <c r="G2729">
        <f>+VLOOKUP(A2729,'Reuters data'!$U$4:$V$1048576,2,TRUE)</f>
        <v>14.47</v>
      </c>
      <c r="H2729">
        <f>+VLOOKUP(A2729,'Reuters data'!$Y$4:$Z$1048576,2,TRUE)</f>
        <v>21.88</v>
      </c>
    </row>
    <row r="2730" spans="1:8" x14ac:dyDescent="0.3">
      <c r="A2730" s="1">
        <f>+'Reuters data'!B2731</f>
        <v>43272</v>
      </c>
      <c r="B2730" s="3">
        <f t="shared" si="42"/>
        <v>6</v>
      </c>
      <c r="C2730">
        <f>+'Reuters data'!C2731</f>
        <v>46.16</v>
      </c>
      <c r="D2730">
        <f>+VLOOKUP(A2730,'Reuters data'!$E$3:$F$1048576,2,TRUE)/VLOOKUP(Train_Data!A2730,'Reuters data'!$M$3:$N$1048576,2)</f>
        <v>62.968709594000522</v>
      </c>
      <c r="E2730">
        <f>+VLOOKUP(A2730,'Reuters data'!$E$3:$G$1048576,3,TRUE)</f>
        <v>71.135321100917409</v>
      </c>
      <c r="F2730" s="2">
        <f>+VLOOKUP(A2730,'Reuters data'!$Q$4:$R$1048576,2,TRUE)</f>
        <v>95.83</v>
      </c>
      <c r="G2730">
        <f>+VLOOKUP(A2730,'Reuters data'!$U$4:$V$1048576,2,TRUE)</f>
        <v>14.78</v>
      </c>
      <c r="H2730">
        <f>+VLOOKUP(A2730,'Reuters data'!$Y$4:$Z$1048576,2,TRUE)</f>
        <v>21.7</v>
      </c>
    </row>
    <row r="2731" spans="1:8" x14ac:dyDescent="0.3">
      <c r="A2731" s="1">
        <f>+'Reuters data'!B2732</f>
        <v>43273</v>
      </c>
      <c r="B2731" s="3">
        <f t="shared" si="42"/>
        <v>6</v>
      </c>
      <c r="C2731">
        <f>+'Reuters data'!C2732</f>
        <v>45.88</v>
      </c>
      <c r="D2731">
        <f>+VLOOKUP(A2731,'Reuters data'!$E$3:$F$1048576,2,TRUE)/VLOOKUP(Train_Data!A2731,'Reuters data'!$M$3:$N$1048576,2)</f>
        <v>64.821964821964826</v>
      </c>
      <c r="E2731">
        <f>+VLOOKUP(A2731,'Reuters data'!$E$3:$G$1048576,3,TRUE)</f>
        <v>71.198990825688057</v>
      </c>
      <c r="F2731" s="2">
        <f>+VLOOKUP(A2731,'Reuters data'!$Q$4:$R$1048576,2,TRUE)</f>
        <v>94.25</v>
      </c>
      <c r="G2731">
        <f>+VLOOKUP(A2731,'Reuters data'!$U$4:$V$1048576,2,TRUE)</f>
        <v>15.09</v>
      </c>
      <c r="H2731">
        <f>+VLOOKUP(A2731,'Reuters data'!$Y$4:$Z$1048576,2,TRUE)</f>
        <v>21.8</v>
      </c>
    </row>
    <row r="2732" spans="1:8" x14ac:dyDescent="0.3">
      <c r="A2732" s="1">
        <f>+'Reuters data'!B2733</f>
        <v>43274</v>
      </c>
      <c r="B2732" s="3">
        <f t="shared" si="42"/>
        <v>6</v>
      </c>
      <c r="C2732">
        <f>+'Reuters data'!C2733</f>
        <v>46.27</v>
      </c>
      <c r="D2732">
        <f>+VLOOKUP(A2732,'Reuters data'!$E$3:$F$1048576,2,TRUE)/VLOOKUP(Train_Data!A2732,'Reuters data'!$M$3:$N$1048576,2)</f>
        <v>64.821964821964826</v>
      </c>
      <c r="E2732">
        <f>+VLOOKUP(A2732,'Reuters data'!$E$3:$G$1048576,3,TRUE)</f>
        <v>71.198990825688057</v>
      </c>
      <c r="F2732" s="2">
        <f>+VLOOKUP(A2732,'Reuters data'!$Q$4:$R$1048576,2,TRUE)</f>
        <v>94.25</v>
      </c>
      <c r="G2732">
        <f>+VLOOKUP(A2732,'Reuters data'!$U$4:$V$1048576,2,TRUE)</f>
        <v>15.09</v>
      </c>
      <c r="H2732">
        <f>+VLOOKUP(A2732,'Reuters data'!$Y$4:$Z$1048576,2,TRUE)</f>
        <v>21.8</v>
      </c>
    </row>
    <row r="2733" spans="1:8" x14ac:dyDescent="0.3">
      <c r="A2733" s="1">
        <f>+'Reuters data'!B2734</f>
        <v>43275</v>
      </c>
      <c r="B2733" s="3">
        <f t="shared" si="42"/>
        <v>6</v>
      </c>
      <c r="C2733">
        <f>+'Reuters data'!C2734</f>
        <v>46.72</v>
      </c>
      <c r="D2733">
        <f>+VLOOKUP(A2733,'Reuters data'!$E$3:$F$1048576,2,TRUE)/VLOOKUP(Train_Data!A2733,'Reuters data'!$M$3:$N$1048576,2)</f>
        <v>64.821964821964826</v>
      </c>
      <c r="E2733">
        <f>+VLOOKUP(A2733,'Reuters data'!$E$3:$G$1048576,3,TRUE)</f>
        <v>71.198990825688057</v>
      </c>
      <c r="F2733" s="2">
        <f>+VLOOKUP(A2733,'Reuters data'!$Q$4:$R$1048576,2,TRUE)</f>
        <v>94.25</v>
      </c>
      <c r="G2733">
        <f>+VLOOKUP(A2733,'Reuters data'!$U$4:$V$1048576,2,TRUE)</f>
        <v>15.09</v>
      </c>
      <c r="H2733">
        <f>+VLOOKUP(A2733,'Reuters data'!$Y$4:$Z$1048576,2,TRUE)</f>
        <v>21.8</v>
      </c>
    </row>
    <row r="2734" spans="1:8" x14ac:dyDescent="0.3">
      <c r="A2734" s="1">
        <f>+'Reuters data'!B2735</f>
        <v>43276</v>
      </c>
      <c r="B2734" s="3">
        <f t="shared" si="42"/>
        <v>6</v>
      </c>
      <c r="C2734">
        <f>+'Reuters data'!C2735</f>
        <v>47.79</v>
      </c>
      <c r="D2734">
        <f>+VLOOKUP(A2734,'Reuters data'!$E$3:$F$1048576,2,TRUE)/VLOOKUP(Train_Data!A2734,'Reuters data'!$M$3:$N$1048576,2)</f>
        <v>63.860878482310724</v>
      </c>
      <c r="E2734">
        <f>+VLOOKUP(A2734,'Reuters data'!$E$3:$G$1048576,3,TRUE)</f>
        <v>71.2512844036697</v>
      </c>
      <c r="F2734" s="2">
        <f>+VLOOKUP(A2734,'Reuters data'!$Q$4:$R$1048576,2,TRUE)</f>
        <v>95</v>
      </c>
      <c r="G2734">
        <f>+VLOOKUP(A2734,'Reuters data'!$U$4:$V$1048576,2,TRUE)</f>
        <v>14.99</v>
      </c>
      <c r="H2734">
        <f>+VLOOKUP(A2734,'Reuters data'!$Y$4:$Z$1048576,2,TRUE)</f>
        <v>21.6</v>
      </c>
    </row>
    <row r="2735" spans="1:8" x14ac:dyDescent="0.3">
      <c r="A2735" s="1">
        <f>+'Reuters data'!B2736</f>
        <v>43277</v>
      </c>
      <c r="B2735" s="3">
        <f t="shared" si="42"/>
        <v>6</v>
      </c>
      <c r="C2735">
        <f>+'Reuters data'!C2736</f>
        <v>48.11</v>
      </c>
      <c r="D2735">
        <f>+VLOOKUP(A2735,'Reuters data'!$E$3:$F$1048576,2,TRUE)/VLOOKUP(Train_Data!A2735,'Reuters data'!$M$3:$N$1048576,2)</f>
        <v>65.530270502361532</v>
      </c>
      <c r="E2735">
        <f>+VLOOKUP(A2735,'Reuters data'!$E$3:$G$1048576,3,TRUE)</f>
        <v>71.309541284403664</v>
      </c>
      <c r="F2735" s="2">
        <f>+VLOOKUP(A2735,'Reuters data'!$Q$4:$R$1048576,2,TRUE)</f>
        <v>95</v>
      </c>
      <c r="G2735">
        <f>+VLOOKUP(A2735,'Reuters data'!$U$4:$V$1048576,2,TRUE)</f>
        <v>14.99</v>
      </c>
      <c r="H2735">
        <f>+VLOOKUP(A2735,'Reuters data'!$Y$4:$Z$1048576,2,TRUE)</f>
        <v>21.63</v>
      </c>
    </row>
    <row r="2736" spans="1:8" x14ac:dyDescent="0.3">
      <c r="A2736" s="1">
        <f>+'Reuters data'!B2737</f>
        <v>43278</v>
      </c>
      <c r="B2736" s="3">
        <f t="shared" si="42"/>
        <v>6</v>
      </c>
      <c r="C2736">
        <f>+'Reuters data'!C2737</f>
        <v>48.39</v>
      </c>
      <c r="D2736">
        <f>+VLOOKUP(A2736,'Reuters data'!$E$3:$F$1048576,2,TRUE)/VLOOKUP(Train_Data!A2736,'Reuters data'!$M$3:$N$1048576,2)</f>
        <v>67.19182825484765</v>
      </c>
      <c r="E2736">
        <f>+VLOOKUP(A2736,'Reuters data'!$E$3:$G$1048576,3,TRUE)</f>
        <v>71.374587155963283</v>
      </c>
      <c r="F2736" s="2">
        <f>+VLOOKUP(A2736,'Reuters data'!$Q$4:$R$1048576,2,TRUE)</f>
        <v>96.9</v>
      </c>
      <c r="G2736">
        <f>+VLOOKUP(A2736,'Reuters data'!$U$4:$V$1048576,2,TRUE)</f>
        <v>15.21</v>
      </c>
      <c r="H2736">
        <f>+VLOOKUP(A2736,'Reuters data'!$Y$4:$Z$1048576,2,TRUE)</f>
        <v>22.15</v>
      </c>
    </row>
    <row r="2737" spans="1:8" x14ac:dyDescent="0.3">
      <c r="A2737" s="1">
        <f>+'Reuters data'!B2738</f>
        <v>43279</v>
      </c>
      <c r="B2737" s="3">
        <f t="shared" si="42"/>
        <v>6</v>
      </c>
      <c r="C2737">
        <f>+'Reuters data'!C2738</f>
        <v>48.85</v>
      </c>
      <c r="D2737">
        <f>+VLOOKUP(A2737,'Reuters data'!$E$3:$F$1048576,2,TRUE)/VLOOKUP(Train_Data!A2737,'Reuters data'!$M$3:$N$1048576,2)</f>
        <v>67.303535921155003</v>
      </c>
      <c r="E2737">
        <f>+VLOOKUP(A2737,'Reuters data'!$E$3:$G$1048576,3,TRUE)</f>
        <v>71.442752293577968</v>
      </c>
      <c r="F2737" s="2">
        <f>+VLOOKUP(A2737,'Reuters data'!$Q$4:$R$1048576,2,TRUE)</f>
        <v>96.9</v>
      </c>
      <c r="G2737">
        <f>+VLOOKUP(A2737,'Reuters data'!$U$4:$V$1048576,2,TRUE)</f>
        <v>14.96</v>
      </c>
      <c r="H2737">
        <f>+VLOOKUP(A2737,'Reuters data'!$Y$4:$Z$1048576,2,TRUE)</f>
        <v>21.9</v>
      </c>
    </row>
    <row r="2738" spans="1:8" x14ac:dyDescent="0.3">
      <c r="A2738" s="1">
        <f>+'Reuters data'!B2739</f>
        <v>43280</v>
      </c>
      <c r="B2738" s="3">
        <f t="shared" si="42"/>
        <v>6</v>
      </c>
      <c r="C2738">
        <f>+'Reuters data'!C2739</f>
        <v>49.26</v>
      </c>
      <c r="D2738">
        <f>+VLOOKUP(A2738,'Reuters data'!$E$3:$F$1048576,2,TRUE)/VLOOKUP(Train_Data!A2738,'Reuters data'!$M$3:$N$1048576,2)</f>
        <v>67.996233844046913</v>
      </c>
      <c r="E2738">
        <f>+VLOOKUP(A2738,'Reuters data'!$E$3:$G$1048576,3,TRUE)</f>
        <v>71.524587155963289</v>
      </c>
      <c r="F2738" s="2">
        <f>+VLOOKUP(A2738,'Reuters data'!$Q$4:$R$1048576,2,TRUE)</f>
        <v>97.75</v>
      </c>
      <c r="G2738">
        <f>+VLOOKUP(A2738,'Reuters data'!$U$4:$V$1048576,2,TRUE)</f>
        <v>14.95</v>
      </c>
      <c r="H2738">
        <f>+VLOOKUP(A2738,'Reuters data'!$Y$4:$Z$1048576,2,TRUE)</f>
        <v>21.58</v>
      </c>
    </row>
    <row r="2739" spans="1:8" x14ac:dyDescent="0.3">
      <c r="A2739" s="1">
        <f>+'Reuters data'!B2740</f>
        <v>43281</v>
      </c>
      <c r="B2739" s="3">
        <f t="shared" si="42"/>
        <v>6</v>
      </c>
      <c r="C2739">
        <f>+'Reuters data'!C2740</f>
        <v>49.71</v>
      </c>
      <c r="D2739">
        <f>+VLOOKUP(A2739,'Reuters data'!$E$3:$F$1048576,2,TRUE)/VLOOKUP(Train_Data!A2739,'Reuters data'!$M$3:$N$1048576,2)</f>
        <v>67.996233844046913</v>
      </c>
      <c r="E2739">
        <f>+VLOOKUP(A2739,'Reuters data'!$E$3:$G$1048576,3,TRUE)</f>
        <v>71.524587155963289</v>
      </c>
      <c r="F2739" s="2">
        <f>+VLOOKUP(A2739,'Reuters data'!$Q$4:$R$1048576,2,TRUE)</f>
        <v>97.75</v>
      </c>
      <c r="G2739">
        <f>+VLOOKUP(A2739,'Reuters data'!$U$4:$V$1048576,2,TRUE)</f>
        <v>14.95</v>
      </c>
      <c r="H2739">
        <f>+VLOOKUP(A2739,'Reuters data'!$Y$4:$Z$1048576,2,TRUE)</f>
        <v>21.58</v>
      </c>
    </row>
    <row r="2740" spans="1:8" x14ac:dyDescent="0.3">
      <c r="A2740" s="1">
        <f>+'Reuters data'!B2741</f>
        <v>43282</v>
      </c>
      <c r="B2740" s="3">
        <f t="shared" si="42"/>
        <v>7</v>
      </c>
      <c r="C2740">
        <f>+'Reuters data'!C2741</f>
        <v>50.21</v>
      </c>
      <c r="D2740">
        <f>+VLOOKUP(A2740,'Reuters data'!$E$3:$F$1048576,2,TRUE)/VLOOKUP(Train_Data!A2740,'Reuters data'!$M$3:$N$1048576,2)</f>
        <v>67.996233844046913</v>
      </c>
      <c r="E2740">
        <f>+VLOOKUP(A2740,'Reuters data'!$E$3:$G$1048576,3,TRUE)</f>
        <v>71.524587155963289</v>
      </c>
      <c r="F2740" s="2">
        <f>+VLOOKUP(A2740,'Reuters data'!$Q$4:$R$1048576,2,TRUE)</f>
        <v>97.75</v>
      </c>
      <c r="G2740">
        <f>+VLOOKUP(A2740,'Reuters data'!$U$4:$V$1048576,2,TRUE)</f>
        <v>14.95</v>
      </c>
      <c r="H2740">
        <f>+VLOOKUP(A2740,'Reuters data'!$Y$4:$Z$1048576,2,TRUE)</f>
        <v>21.58</v>
      </c>
    </row>
    <row r="2741" spans="1:8" x14ac:dyDescent="0.3">
      <c r="A2741" s="1">
        <f>+'Reuters data'!B2742</f>
        <v>43283</v>
      </c>
      <c r="B2741" s="3">
        <f t="shared" si="42"/>
        <v>7</v>
      </c>
      <c r="C2741">
        <f>+'Reuters data'!C2742</f>
        <v>50.61</v>
      </c>
      <c r="D2741">
        <f>+VLOOKUP(A2741,'Reuters data'!$E$3:$F$1048576,2,TRUE)/VLOOKUP(Train_Data!A2741,'Reuters data'!$M$3:$N$1048576,2)</f>
        <v>66.414640433026889</v>
      </c>
      <c r="E2741">
        <f>+VLOOKUP(A2741,'Reuters data'!$E$3:$G$1048576,3,TRUE)</f>
        <v>71.596513761467889</v>
      </c>
      <c r="F2741" s="2">
        <f>+VLOOKUP(A2741,'Reuters data'!$Q$4:$R$1048576,2,TRUE)</f>
        <v>98.3</v>
      </c>
      <c r="G2741">
        <f>+VLOOKUP(A2741,'Reuters data'!$U$4:$V$1048576,2,TRUE)</f>
        <v>15.03</v>
      </c>
      <c r="H2741">
        <f>+VLOOKUP(A2741,'Reuters data'!$Y$4:$Z$1048576,2,TRUE)</f>
        <v>22.13</v>
      </c>
    </row>
    <row r="2742" spans="1:8" x14ac:dyDescent="0.3">
      <c r="A2742" s="1">
        <f>+'Reuters data'!B2743</f>
        <v>43284</v>
      </c>
      <c r="B2742" s="3">
        <f t="shared" si="42"/>
        <v>7</v>
      </c>
      <c r="C2742">
        <f>+'Reuters data'!C2743</f>
        <v>50.99</v>
      </c>
      <c r="D2742">
        <f>+VLOOKUP(A2742,'Reuters data'!$E$3:$F$1048576,2,TRUE)/VLOOKUP(Train_Data!A2742,'Reuters data'!$M$3:$N$1048576,2)</f>
        <v>66.718146718146727</v>
      </c>
      <c r="E2742">
        <f>+VLOOKUP(A2742,'Reuters data'!$E$3:$G$1048576,3,TRUE)</f>
        <v>71.676697247706429</v>
      </c>
      <c r="F2742" s="2">
        <f>+VLOOKUP(A2742,'Reuters data'!$Q$4:$R$1048576,2,TRUE)</f>
        <v>97</v>
      </c>
      <c r="G2742">
        <f>+VLOOKUP(A2742,'Reuters data'!$U$4:$V$1048576,2,TRUE)</f>
        <v>15.06</v>
      </c>
      <c r="H2742">
        <f>+VLOOKUP(A2742,'Reuters data'!$Y$4:$Z$1048576,2,TRUE)</f>
        <v>22.25</v>
      </c>
    </row>
    <row r="2743" spans="1:8" x14ac:dyDescent="0.3">
      <c r="A2743" s="1">
        <f>+'Reuters data'!B2744</f>
        <v>43285</v>
      </c>
      <c r="B2743" s="3">
        <f t="shared" si="42"/>
        <v>7</v>
      </c>
      <c r="C2743">
        <f>+'Reuters data'!C2744</f>
        <v>51.42</v>
      </c>
      <c r="D2743">
        <f>+VLOOKUP(A2743,'Reuters data'!$E$3:$F$1048576,2,TRUE)/VLOOKUP(Train_Data!A2743,'Reuters data'!$M$3:$N$1048576,2)</f>
        <v>67.135747382872836</v>
      </c>
      <c r="E2743">
        <f>+VLOOKUP(A2743,'Reuters data'!$E$3:$G$1048576,3,TRUE)</f>
        <v>71.761009174311923</v>
      </c>
      <c r="F2743" s="2">
        <f>+VLOOKUP(A2743,'Reuters data'!$Q$4:$R$1048576,2,TRUE)</f>
        <v>97</v>
      </c>
      <c r="G2743">
        <f>+VLOOKUP(A2743,'Reuters data'!$U$4:$V$1048576,2,TRUE)</f>
        <v>15.48</v>
      </c>
      <c r="H2743">
        <f>+VLOOKUP(A2743,'Reuters data'!$Y$4:$Z$1048576,2,TRUE)</f>
        <v>22.35</v>
      </c>
    </row>
    <row r="2744" spans="1:8" x14ac:dyDescent="0.3">
      <c r="A2744" s="1">
        <f>+'Reuters data'!B2745</f>
        <v>43286</v>
      </c>
      <c r="B2744" s="3">
        <f t="shared" si="42"/>
        <v>7</v>
      </c>
      <c r="C2744">
        <f>+'Reuters data'!C2745</f>
        <v>51.79</v>
      </c>
      <c r="D2744">
        <f>+VLOOKUP(A2744,'Reuters data'!$E$3:$F$1048576,2,TRUE)/VLOOKUP(Train_Data!A2744,'Reuters data'!$M$3:$N$1048576,2)</f>
        <v>66.207545555650611</v>
      </c>
      <c r="E2744">
        <f>+VLOOKUP(A2744,'Reuters data'!$E$3:$G$1048576,3,TRUE)</f>
        <v>71.832018348623848</v>
      </c>
      <c r="F2744" s="2">
        <f>+VLOOKUP(A2744,'Reuters data'!$Q$4:$R$1048576,2,TRUE)</f>
        <v>99.25</v>
      </c>
      <c r="G2744">
        <f>+VLOOKUP(A2744,'Reuters data'!$U$4:$V$1048576,2,TRUE)</f>
        <v>15.64</v>
      </c>
      <c r="H2744">
        <f>+VLOOKUP(A2744,'Reuters data'!$Y$4:$Z$1048576,2,TRUE)</f>
        <v>22.35</v>
      </c>
    </row>
    <row r="2745" spans="1:8" x14ac:dyDescent="0.3">
      <c r="A2745" s="1">
        <f>+'Reuters data'!B2746</f>
        <v>43287</v>
      </c>
      <c r="B2745" s="3">
        <f t="shared" si="42"/>
        <v>7</v>
      </c>
      <c r="C2745">
        <f>+'Reuters data'!C2746</f>
        <v>52.2</v>
      </c>
      <c r="D2745">
        <f>+VLOOKUP(A2745,'Reuters data'!$E$3:$F$1048576,2,TRUE)/VLOOKUP(Train_Data!A2745,'Reuters data'!$M$3:$N$1048576,2)</f>
        <v>65.653469561515536</v>
      </c>
      <c r="E2745">
        <f>+VLOOKUP(A2745,'Reuters data'!$E$3:$G$1048576,3,TRUE)</f>
        <v>71.910275229357779</v>
      </c>
      <c r="F2745" s="2">
        <f>+VLOOKUP(A2745,'Reuters data'!$Q$4:$R$1048576,2,TRUE)</f>
        <v>99.25</v>
      </c>
      <c r="G2745">
        <f>+VLOOKUP(A2745,'Reuters data'!$U$4:$V$1048576,2,TRUE)</f>
        <v>15.66</v>
      </c>
      <c r="H2745">
        <f>+VLOOKUP(A2745,'Reuters data'!$Y$4:$Z$1048576,2,TRUE)</f>
        <v>22.23</v>
      </c>
    </row>
    <row r="2746" spans="1:8" x14ac:dyDescent="0.3">
      <c r="A2746" s="1">
        <f>+'Reuters data'!B2747</f>
        <v>43288</v>
      </c>
      <c r="B2746" s="3">
        <f t="shared" si="42"/>
        <v>7</v>
      </c>
      <c r="C2746">
        <f>+'Reuters data'!C2747</f>
        <v>52.71</v>
      </c>
      <c r="D2746">
        <f>+VLOOKUP(A2746,'Reuters data'!$E$3:$F$1048576,2,TRUE)/VLOOKUP(Train_Data!A2746,'Reuters data'!$M$3:$N$1048576,2)</f>
        <v>65.653469561515536</v>
      </c>
      <c r="E2746">
        <f>+VLOOKUP(A2746,'Reuters data'!$E$3:$G$1048576,3,TRUE)</f>
        <v>71.910275229357779</v>
      </c>
      <c r="F2746" s="2">
        <f>+VLOOKUP(A2746,'Reuters data'!$Q$4:$R$1048576,2,TRUE)</f>
        <v>99.25</v>
      </c>
      <c r="G2746">
        <f>+VLOOKUP(A2746,'Reuters data'!$U$4:$V$1048576,2,TRUE)</f>
        <v>15.66</v>
      </c>
      <c r="H2746">
        <f>+VLOOKUP(A2746,'Reuters data'!$Y$4:$Z$1048576,2,TRUE)</f>
        <v>22.23</v>
      </c>
    </row>
    <row r="2747" spans="1:8" x14ac:dyDescent="0.3">
      <c r="A2747" s="1">
        <f>+'Reuters data'!B2748</f>
        <v>43289</v>
      </c>
      <c r="B2747" s="3">
        <f t="shared" si="42"/>
        <v>7</v>
      </c>
      <c r="C2747">
        <f>+'Reuters data'!C2748</f>
        <v>53.21</v>
      </c>
      <c r="D2747">
        <f>+VLOOKUP(A2747,'Reuters data'!$E$3:$F$1048576,2,TRUE)/VLOOKUP(Train_Data!A2747,'Reuters data'!$M$3:$N$1048576,2)</f>
        <v>65.653469561515536</v>
      </c>
      <c r="E2747">
        <f>+VLOOKUP(A2747,'Reuters data'!$E$3:$G$1048576,3,TRUE)</f>
        <v>71.910275229357779</v>
      </c>
      <c r="F2747" s="2">
        <f>+VLOOKUP(A2747,'Reuters data'!$Q$4:$R$1048576,2,TRUE)</f>
        <v>99.25</v>
      </c>
      <c r="G2747">
        <f>+VLOOKUP(A2747,'Reuters data'!$U$4:$V$1048576,2,TRUE)</f>
        <v>15.66</v>
      </c>
      <c r="H2747">
        <f>+VLOOKUP(A2747,'Reuters data'!$Y$4:$Z$1048576,2,TRUE)</f>
        <v>22.23</v>
      </c>
    </row>
    <row r="2748" spans="1:8" x14ac:dyDescent="0.3">
      <c r="A2748" s="1">
        <f>+'Reuters data'!B2749</f>
        <v>43290</v>
      </c>
      <c r="B2748" s="3">
        <f t="shared" si="42"/>
        <v>7</v>
      </c>
      <c r="C2748">
        <f>+'Reuters data'!C2749</f>
        <v>53.73</v>
      </c>
      <c r="D2748">
        <f>+VLOOKUP(A2748,'Reuters data'!$E$3:$F$1048576,2,TRUE)/VLOOKUP(Train_Data!A2748,'Reuters data'!$M$3:$N$1048576,2)</f>
        <v>66.448208358158126</v>
      </c>
      <c r="E2748">
        <f>+VLOOKUP(A2748,'Reuters data'!$E$3:$G$1048576,3,TRUE)</f>
        <v>72.006146788990819</v>
      </c>
      <c r="F2748" s="2">
        <f>+VLOOKUP(A2748,'Reuters data'!$Q$4:$R$1048576,2,TRUE)</f>
        <v>101</v>
      </c>
      <c r="G2748">
        <f>+VLOOKUP(A2748,'Reuters data'!$U$4:$V$1048576,2,TRUE)</f>
        <v>15.96</v>
      </c>
      <c r="H2748">
        <f>+VLOOKUP(A2748,'Reuters data'!$Y$4:$Z$1048576,2,TRUE)</f>
        <v>22.63</v>
      </c>
    </row>
    <row r="2749" spans="1:8" x14ac:dyDescent="0.3">
      <c r="A2749" s="1">
        <f>+'Reuters data'!B2750</f>
        <v>43291</v>
      </c>
      <c r="B2749" s="3">
        <f t="shared" si="42"/>
        <v>7</v>
      </c>
      <c r="C2749">
        <f>+'Reuters data'!C2750</f>
        <v>53.84</v>
      </c>
      <c r="D2749">
        <f>+VLOOKUP(A2749,'Reuters data'!$E$3:$F$1048576,2,TRUE)/VLOOKUP(Train_Data!A2749,'Reuters data'!$M$3:$N$1048576,2)</f>
        <v>67.160619996593425</v>
      </c>
      <c r="E2749">
        <f>+VLOOKUP(A2749,'Reuters data'!$E$3:$G$1048576,3,TRUE)</f>
        <v>72.116238532110074</v>
      </c>
      <c r="F2749" s="2">
        <f>+VLOOKUP(A2749,'Reuters data'!$Q$4:$R$1048576,2,TRUE)</f>
        <v>101</v>
      </c>
      <c r="G2749">
        <f>+VLOOKUP(A2749,'Reuters data'!$U$4:$V$1048576,2,TRUE)</f>
        <v>16.010000000000002</v>
      </c>
      <c r="H2749">
        <f>+VLOOKUP(A2749,'Reuters data'!$Y$4:$Z$1048576,2,TRUE)</f>
        <v>22.78</v>
      </c>
    </row>
    <row r="2750" spans="1:8" x14ac:dyDescent="0.3">
      <c r="A2750" s="1">
        <f>+'Reuters data'!B2751</f>
        <v>43292</v>
      </c>
      <c r="B2750" s="3">
        <f t="shared" si="42"/>
        <v>7</v>
      </c>
      <c r="C2750">
        <f>+'Reuters data'!C2751</f>
        <v>54.18</v>
      </c>
      <c r="D2750">
        <f>+VLOOKUP(A2750,'Reuters data'!$E$3:$F$1048576,2,TRUE)/VLOOKUP(Train_Data!A2750,'Reuters data'!$M$3:$N$1048576,2)</f>
        <v>62.885538039753257</v>
      </c>
      <c r="E2750">
        <f>+VLOOKUP(A2750,'Reuters data'!$E$3:$G$1048576,3,TRUE)</f>
        <v>72.188623853210999</v>
      </c>
      <c r="F2750" s="2">
        <f>+VLOOKUP(A2750,'Reuters data'!$Q$4:$R$1048576,2,TRUE)</f>
        <v>101.75</v>
      </c>
      <c r="G2750">
        <f>+VLOOKUP(A2750,'Reuters data'!$U$4:$V$1048576,2,TRUE)</f>
        <v>16.28</v>
      </c>
      <c r="H2750">
        <f>+VLOOKUP(A2750,'Reuters data'!$Y$4:$Z$1048576,2,TRUE)</f>
        <v>22.52</v>
      </c>
    </row>
    <row r="2751" spans="1:8" x14ac:dyDescent="0.3">
      <c r="A2751" s="1">
        <f>+'Reuters data'!B2752</f>
        <v>43293</v>
      </c>
      <c r="B2751" s="3">
        <f t="shared" si="42"/>
        <v>7</v>
      </c>
      <c r="C2751">
        <f>+'Reuters data'!C2752</f>
        <v>54.51</v>
      </c>
      <c r="D2751">
        <f>+VLOOKUP(A2751,'Reuters data'!$E$3:$F$1048576,2,TRUE)/VLOOKUP(Train_Data!A2751,'Reuters data'!$M$3:$N$1048576,2)</f>
        <v>63.790592065804134</v>
      </c>
      <c r="E2751">
        <f>+VLOOKUP(A2751,'Reuters data'!$E$3:$G$1048576,3,TRUE)</f>
        <v>72.277064220183476</v>
      </c>
      <c r="F2751" s="2">
        <f>+VLOOKUP(A2751,'Reuters data'!$Q$4:$R$1048576,2,TRUE)</f>
        <v>101.75</v>
      </c>
      <c r="G2751">
        <f>+VLOOKUP(A2751,'Reuters data'!$U$4:$V$1048576,2,TRUE)</f>
        <v>16.05</v>
      </c>
      <c r="H2751">
        <f>+VLOOKUP(A2751,'Reuters data'!$Y$4:$Z$1048576,2,TRUE)</f>
        <v>22.1</v>
      </c>
    </row>
    <row r="2752" spans="1:8" x14ac:dyDescent="0.3">
      <c r="A2752" s="1">
        <f>+'Reuters data'!B2753</f>
        <v>43294</v>
      </c>
      <c r="B2752" s="3">
        <f t="shared" si="42"/>
        <v>7</v>
      </c>
      <c r="C2752">
        <f>+'Reuters data'!C2753</f>
        <v>54.86</v>
      </c>
      <c r="D2752">
        <f>+VLOOKUP(A2752,'Reuters data'!$E$3:$F$1048576,2,TRUE)/VLOOKUP(Train_Data!A2752,'Reuters data'!$M$3:$N$1048576,2)</f>
        <v>64.467265725288826</v>
      </c>
      <c r="E2752">
        <f>+VLOOKUP(A2752,'Reuters data'!$E$3:$G$1048576,3,TRUE)</f>
        <v>72.392110091743106</v>
      </c>
      <c r="F2752" s="2">
        <f>+VLOOKUP(A2752,'Reuters data'!$Q$4:$R$1048576,2,TRUE)</f>
        <v>99.03</v>
      </c>
      <c r="G2752">
        <f>+VLOOKUP(A2752,'Reuters data'!$U$4:$V$1048576,2,TRUE)</f>
        <v>16.02</v>
      </c>
      <c r="H2752">
        <f>+VLOOKUP(A2752,'Reuters data'!$Y$4:$Z$1048576,2,TRUE)</f>
        <v>22.48</v>
      </c>
    </row>
    <row r="2753" spans="1:8" x14ac:dyDescent="0.3">
      <c r="A2753" s="1">
        <f>+'Reuters data'!B2754</f>
        <v>43295</v>
      </c>
      <c r="B2753" s="3">
        <f t="shared" si="42"/>
        <v>7</v>
      </c>
      <c r="C2753">
        <f>+'Reuters data'!C2754</f>
        <v>55.37</v>
      </c>
      <c r="D2753">
        <f>+VLOOKUP(A2753,'Reuters data'!$E$3:$F$1048576,2,TRUE)/VLOOKUP(Train_Data!A2753,'Reuters data'!$M$3:$N$1048576,2)</f>
        <v>64.467265725288826</v>
      </c>
      <c r="E2753">
        <f>+VLOOKUP(A2753,'Reuters data'!$E$3:$G$1048576,3,TRUE)</f>
        <v>72.392110091743106</v>
      </c>
      <c r="F2753" s="2">
        <f>+VLOOKUP(A2753,'Reuters data'!$Q$4:$R$1048576,2,TRUE)</f>
        <v>99.03</v>
      </c>
      <c r="G2753">
        <f>+VLOOKUP(A2753,'Reuters data'!$U$4:$V$1048576,2,TRUE)</f>
        <v>16.02</v>
      </c>
      <c r="H2753">
        <f>+VLOOKUP(A2753,'Reuters data'!$Y$4:$Z$1048576,2,TRUE)</f>
        <v>22.48</v>
      </c>
    </row>
    <row r="2754" spans="1:8" x14ac:dyDescent="0.3">
      <c r="A2754" s="1">
        <f>+'Reuters data'!B2755</f>
        <v>43296</v>
      </c>
      <c r="B2754" s="3">
        <f t="shared" si="42"/>
        <v>7</v>
      </c>
      <c r="C2754">
        <f>+'Reuters data'!C2755</f>
        <v>55.87</v>
      </c>
      <c r="D2754">
        <f>+VLOOKUP(A2754,'Reuters data'!$E$3:$F$1048576,2,TRUE)/VLOOKUP(Train_Data!A2754,'Reuters data'!$M$3:$N$1048576,2)</f>
        <v>64.467265725288826</v>
      </c>
      <c r="E2754">
        <f>+VLOOKUP(A2754,'Reuters data'!$E$3:$G$1048576,3,TRUE)</f>
        <v>72.392110091743106</v>
      </c>
      <c r="F2754" s="2">
        <f>+VLOOKUP(A2754,'Reuters data'!$Q$4:$R$1048576,2,TRUE)</f>
        <v>99.03</v>
      </c>
      <c r="G2754">
        <f>+VLOOKUP(A2754,'Reuters data'!$U$4:$V$1048576,2,TRUE)</f>
        <v>16.02</v>
      </c>
      <c r="H2754">
        <f>+VLOOKUP(A2754,'Reuters data'!$Y$4:$Z$1048576,2,TRUE)</f>
        <v>22.48</v>
      </c>
    </row>
    <row r="2755" spans="1:8" x14ac:dyDescent="0.3">
      <c r="A2755" s="1">
        <f>+'Reuters data'!B2756</f>
        <v>43297</v>
      </c>
      <c r="B2755" s="3">
        <f t="shared" si="42"/>
        <v>7</v>
      </c>
      <c r="C2755">
        <f>+'Reuters data'!C2756</f>
        <v>56.26</v>
      </c>
      <c r="D2755">
        <f>+VLOOKUP(A2755,'Reuters data'!$E$3:$F$1048576,2,TRUE)/VLOOKUP(Train_Data!A2755,'Reuters data'!$M$3:$N$1048576,2)</f>
        <v>61.354513622000169</v>
      </c>
      <c r="E2755">
        <f>+VLOOKUP(A2755,'Reuters data'!$E$3:$G$1048576,3,TRUE)</f>
        <v>72.476972477064209</v>
      </c>
      <c r="F2755" s="2">
        <f>+VLOOKUP(A2755,'Reuters data'!$Q$4:$R$1048576,2,TRUE)</f>
        <v>99.5</v>
      </c>
      <c r="G2755">
        <f>+VLOOKUP(A2755,'Reuters data'!$U$4:$V$1048576,2,TRUE)</f>
        <v>15.89</v>
      </c>
      <c r="H2755">
        <f>+VLOOKUP(A2755,'Reuters data'!$Y$4:$Z$1048576,2,TRUE)</f>
        <v>22.05</v>
      </c>
    </row>
    <row r="2756" spans="1:8" x14ac:dyDescent="0.3">
      <c r="A2756" s="1">
        <f>+'Reuters data'!B2757</f>
        <v>43298</v>
      </c>
      <c r="B2756" s="3">
        <f t="shared" ref="B2756:B2819" si="43">+MONTH(A2756)</f>
        <v>7</v>
      </c>
      <c r="C2756">
        <f>+'Reuters data'!C2757</f>
        <v>56.57</v>
      </c>
      <c r="D2756">
        <f>+VLOOKUP(A2756,'Reuters data'!$E$3:$F$1048576,2,TRUE)/VLOOKUP(Train_Data!A2756,'Reuters data'!$M$3:$N$1048576,2)</f>
        <v>61.892100523200959</v>
      </c>
      <c r="E2756">
        <f>+VLOOKUP(A2756,'Reuters data'!$E$3:$G$1048576,3,TRUE)</f>
        <v>72.563577981651349</v>
      </c>
      <c r="F2756" s="2">
        <f>+VLOOKUP(A2756,'Reuters data'!$Q$4:$R$1048576,2,TRUE)</f>
        <v>100</v>
      </c>
      <c r="G2756">
        <f>+VLOOKUP(A2756,'Reuters data'!$U$4:$V$1048576,2,TRUE)</f>
        <v>16.04</v>
      </c>
      <c r="H2756">
        <f>+VLOOKUP(A2756,'Reuters data'!$Y$4:$Z$1048576,2,TRUE)</f>
        <v>21.95</v>
      </c>
    </row>
    <row r="2757" spans="1:8" x14ac:dyDescent="0.3">
      <c r="A2757" s="1">
        <f>+'Reuters data'!B2758</f>
        <v>43299</v>
      </c>
      <c r="B2757" s="3">
        <f t="shared" si="43"/>
        <v>7</v>
      </c>
      <c r="C2757">
        <f>+'Reuters data'!C2758</f>
        <v>56.82</v>
      </c>
      <c r="D2757">
        <f>+VLOOKUP(A2757,'Reuters data'!$E$3:$F$1048576,2,TRUE)/VLOOKUP(Train_Data!A2757,'Reuters data'!$M$3:$N$1048576,2)</f>
        <v>62.639628802199695</v>
      </c>
      <c r="E2757">
        <f>+VLOOKUP(A2757,'Reuters data'!$E$3:$G$1048576,3,TRUE)</f>
        <v>72.641926605504565</v>
      </c>
      <c r="F2757" s="2">
        <f>+VLOOKUP(A2757,'Reuters data'!$Q$4:$R$1048576,2,TRUE)</f>
        <v>100</v>
      </c>
      <c r="G2757">
        <f>+VLOOKUP(A2757,'Reuters data'!$U$4:$V$1048576,2,TRUE)</f>
        <v>16.37</v>
      </c>
      <c r="H2757">
        <f>+VLOOKUP(A2757,'Reuters data'!$Y$4:$Z$1048576,2,TRUE)</f>
        <v>22.2</v>
      </c>
    </row>
    <row r="2758" spans="1:8" x14ac:dyDescent="0.3">
      <c r="A2758" s="1">
        <f>+'Reuters data'!B2759</f>
        <v>43300</v>
      </c>
      <c r="B2758" s="3">
        <f t="shared" si="43"/>
        <v>7</v>
      </c>
      <c r="C2758">
        <f>+'Reuters data'!C2759</f>
        <v>57.05</v>
      </c>
      <c r="D2758">
        <f>+VLOOKUP(A2758,'Reuters data'!$E$3:$F$1048576,2,TRUE)/VLOOKUP(Train_Data!A2758,'Reuters data'!$M$3:$N$1048576,2)</f>
        <v>62.348595481487848</v>
      </c>
      <c r="E2758">
        <f>+VLOOKUP(A2758,'Reuters data'!$E$3:$G$1048576,3,TRUE)</f>
        <v>72.717614678899054</v>
      </c>
      <c r="F2758" s="2">
        <f>+VLOOKUP(A2758,'Reuters data'!$Q$4:$R$1048576,2,TRUE)</f>
        <v>100</v>
      </c>
      <c r="G2758">
        <f>+VLOOKUP(A2758,'Reuters data'!$U$4:$V$1048576,2,TRUE)</f>
        <v>16.82</v>
      </c>
      <c r="H2758">
        <f>+VLOOKUP(A2758,'Reuters data'!$Y$4:$Z$1048576,2,TRUE)</f>
        <v>22.23</v>
      </c>
    </row>
    <row r="2759" spans="1:8" x14ac:dyDescent="0.3">
      <c r="A2759" s="1">
        <f>+'Reuters data'!B2760</f>
        <v>43301</v>
      </c>
      <c r="B2759" s="3">
        <f t="shared" si="43"/>
        <v>7</v>
      </c>
      <c r="C2759">
        <f>+'Reuters data'!C2760</f>
        <v>57.45</v>
      </c>
      <c r="D2759">
        <f>+VLOOKUP(A2759,'Reuters data'!$E$3:$F$1048576,2,TRUE)/VLOOKUP(Train_Data!A2759,'Reuters data'!$M$3:$N$1048576,2)</f>
        <v>62.357057518347837</v>
      </c>
      <c r="E2759">
        <f>+VLOOKUP(A2759,'Reuters data'!$E$3:$G$1048576,3,TRUE)</f>
        <v>72.793119266055029</v>
      </c>
      <c r="F2759" s="2">
        <f>+VLOOKUP(A2759,'Reuters data'!$Q$4:$R$1048576,2,TRUE)</f>
        <v>98.5</v>
      </c>
      <c r="G2759">
        <f>+VLOOKUP(A2759,'Reuters data'!$U$4:$V$1048576,2,TRUE)</f>
        <v>17.03</v>
      </c>
      <c r="H2759">
        <f>+VLOOKUP(A2759,'Reuters data'!$Y$4:$Z$1048576,2,TRUE)</f>
        <v>21.95</v>
      </c>
    </row>
    <row r="2760" spans="1:8" x14ac:dyDescent="0.3">
      <c r="A2760" s="1">
        <f>+'Reuters data'!B2761</f>
        <v>43302</v>
      </c>
      <c r="B2760" s="3">
        <f t="shared" si="43"/>
        <v>7</v>
      </c>
      <c r="C2760">
        <f>+'Reuters data'!C2761</f>
        <v>57.89</v>
      </c>
      <c r="D2760">
        <f>+VLOOKUP(A2760,'Reuters data'!$E$3:$F$1048576,2,TRUE)/VLOOKUP(Train_Data!A2760,'Reuters data'!$M$3:$N$1048576,2)</f>
        <v>62.357057518347837</v>
      </c>
      <c r="E2760">
        <f>+VLOOKUP(A2760,'Reuters data'!$E$3:$G$1048576,3,TRUE)</f>
        <v>72.793119266055029</v>
      </c>
      <c r="F2760" s="2">
        <f>+VLOOKUP(A2760,'Reuters data'!$Q$4:$R$1048576,2,TRUE)</f>
        <v>98.5</v>
      </c>
      <c r="G2760">
        <f>+VLOOKUP(A2760,'Reuters data'!$U$4:$V$1048576,2,TRUE)</f>
        <v>17.03</v>
      </c>
      <c r="H2760">
        <f>+VLOOKUP(A2760,'Reuters data'!$Y$4:$Z$1048576,2,TRUE)</f>
        <v>21.95</v>
      </c>
    </row>
    <row r="2761" spans="1:8" x14ac:dyDescent="0.3">
      <c r="A2761" s="1">
        <f>+'Reuters data'!B2762</f>
        <v>43303</v>
      </c>
      <c r="B2761" s="3">
        <f t="shared" si="43"/>
        <v>7</v>
      </c>
      <c r="C2761">
        <f>+'Reuters data'!C2762</f>
        <v>58.33</v>
      </c>
      <c r="D2761">
        <f>+VLOOKUP(A2761,'Reuters data'!$E$3:$F$1048576,2,TRUE)/VLOOKUP(Train_Data!A2761,'Reuters data'!$M$3:$N$1048576,2)</f>
        <v>62.357057518347837</v>
      </c>
      <c r="E2761">
        <f>+VLOOKUP(A2761,'Reuters data'!$E$3:$G$1048576,3,TRUE)</f>
        <v>72.793119266055029</v>
      </c>
      <c r="F2761" s="2">
        <f>+VLOOKUP(A2761,'Reuters data'!$Q$4:$R$1048576,2,TRUE)</f>
        <v>98.5</v>
      </c>
      <c r="G2761">
        <f>+VLOOKUP(A2761,'Reuters data'!$U$4:$V$1048576,2,TRUE)</f>
        <v>17.03</v>
      </c>
      <c r="H2761">
        <f>+VLOOKUP(A2761,'Reuters data'!$Y$4:$Z$1048576,2,TRUE)</f>
        <v>21.95</v>
      </c>
    </row>
    <row r="2762" spans="1:8" x14ac:dyDescent="0.3">
      <c r="A2762" s="1">
        <f>+'Reuters data'!B2763</f>
        <v>43304</v>
      </c>
      <c r="B2762" s="3">
        <f t="shared" si="43"/>
        <v>7</v>
      </c>
      <c r="C2762">
        <f>+'Reuters data'!C2763</f>
        <v>58.66</v>
      </c>
      <c r="D2762">
        <f>+VLOOKUP(A2762,'Reuters data'!$E$3:$F$1048576,2,TRUE)/VLOOKUP(Train_Data!A2762,'Reuters data'!$M$3:$N$1048576,2)</f>
        <v>62.497861420017109</v>
      </c>
      <c r="E2762">
        <f>+VLOOKUP(A2762,'Reuters data'!$E$3:$G$1048576,3,TRUE)</f>
        <v>72.860917431192647</v>
      </c>
      <c r="F2762" s="2">
        <f>+VLOOKUP(A2762,'Reuters data'!$Q$4:$R$1048576,2,TRUE)</f>
        <v>97.4</v>
      </c>
      <c r="G2762">
        <f>+VLOOKUP(A2762,'Reuters data'!$U$4:$V$1048576,2,TRUE)</f>
        <v>17.350000000000001</v>
      </c>
      <c r="H2762">
        <f>+VLOOKUP(A2762,'Reuters data'!$Y$4:$Z$1048576,2,TRUE)</f>
        <v>22.23</v>
      </c>
    </row>
    <row r="2763" spans="1:8" x14ac:dyDescent="0.3">
      <c r="A2763" s="1">
        <f>+'Reuters data'!B2764</f>
        <v>43305</v>
      </c>
      <c r="B2763" s="3">
        <f t="shared" si="43"/>
        <v>7</v>
      </c>
      <c r="C2763">
        <f>+'Reuters data'!C2764</f>
        <v>58.96</v>
      </c>
      <c r="D2763">
        <f>+VLOOKUP(A2763,'Reuters data'!$E$3:$F$1048576,2,TRUE)/VLOOKUP(Train_Data!A2763,'Reuters data'!$M$3:$N$1048576,2)</f>
        <v>62.855186579938369</v>
      </c>
      <c r="E2763">
        <f>+VLOOKUP(A2763,'Reuters data'!$E$3:$G$1048576,3,TRUE)</f>
        <v>72.936055045871527</v>
      </c>
      <c r="F2763" s="2">
        <f>+VLOOKUP(A2763,'Reuters data'!$Q$4:$R$1048576,2,TRUE)</f>
        <v>96.75</v>
      </c>
      <c r="G2763">
        <f>+VLOOKUP(A2763,'Reuters data'!$U$4:$V$1048576,2,TRUE)</f>
        <v>17.059999999999999</v>
      </c>
      <c r="H2763">
        <f>+VLOOKUP(A2763,'Reuters data'!$Y$4:$Z$1048576,2,TRUE)</f>
        <v>22.15</v>
      </c>
    </row>
    <row r="2764" spans="1:8" x14ac:dyDescent="0.3">
      <c r="A2764" s="1">
        <f>+'Reuters data'!B2765</f>
        <v>43306</v>
      </c>
      <c r="B2764" s="3">
        <f t="shared" si="43"/>
        <v>7</v>
      </c>
      <c r="C2764">
        <f>+'Reuters data'!C2765</f>
        <v>59.27</v>
      </c>
      <c r="D2764">
        <f>+VLOOKUP(A2764,'Reuters data'!$E$3:$F$1048576,2,TRUE)/VLOOKUP(Train_Data!A2764,'Reuters data'!$M$3:$N$1048576,2)</f>
        <v>63.037175989085952</v>
      </c>
      <c r="E2764">
        <f>+VLOOKUP(A2764,'Reuters data'!$E$3:$G$1048576,3,TRUE)</f>
        <v>73.01412844036696</v>
      </c>
      <c r="F2764" s="2">
        <f>+VLOOKUP(A2764,'Reuters data'!$Q$4:$R$1048576,2,TRUE)</f>
        <v>96.75</v>
      </c>
      <c r="G2764">
        <f>+VLOOKUP(A2764,'Reuters data'!$U$4:$V$1048576,2,TRUE)</f>
        <v>17.3</v>
      </c>
      <c r="H2764">
        <f>+VLOOKUP(A2764,'Reuters data'!$Y$4:$Z$1048576,2,TRUE)</f>
        <v>22.23</v>
      </c>
    </row>
    <row r="2765" spans="1:8" x14ac:dyDescent="0.3">
      <c r="A2765" s="1">
        <f>+'Reuters data'!B2766</f>
        <v>43307</v>
      </c>
      <c r="B2765" s="3">
        <f t="shared" si="43"/>
        <v>7</v>
      </c>
      <c r="C2765">
        <f>+'Reuters data'!C2766</f>
        <v>59.59</v>
      </c>
      <c r="D2765">
        <f>+VLOOKUP(A2765,'Reuters data'!$E$3:$F$1048576,2,TRUE)/VLOOKUP(Train_Data!A2765,'Reuters data'!$M$3:$N$1048576,2)</f>
        <v>64.032299630615938</v>
      </c>
      <c r="E2765">
        <f>+VLOOKUP(A2765,'Reuters data'!$E$3:$G$1048576,3,TRUE)</f>
        <v>73.088899082568773</v>
      </c>
      <c r="F2765" s="2">
        <f>+VLOOKUP(A2765,'Reuters data'!$Q$4:$R$1048576,2,TRUE)</f>
        <v>95.5</v>
      </c>
      <c r="G2765">
        <f>+VLOOKUP(A2765,'Reuters data'!$U$4:$V$1048576,2,TRUE)</f>
        <v>17.25</v>
      </c>
      <c r="H2765">
        <f>+VLOOKUP(A2765,'Reuters data'!$Y$4:$Z$1048576,2,TRUE)</f>
        <v>22.27</v>
      </c>
    </row>
    <row r="2766" spans="1:8" x14ac:dyDescent="0.3">
      <c r="A2766" s="1">
        <f>+'Reuters data'!B2767</f>
        <v>43308</v>
      </c>
      <c r="B2766" s="3">
        <f t="shared" si="43"/>
        <v>7</v>
      </c>
      <c r="C2766">
        <f>+'Reuters data'!C2767</f>
        <v>59.92</v>
      </c>
      <c r="D2766">
        <f>+VLOOKUP(A2766,'Reuters data'!$E$3:$F$1048576,2,TRUE)/VLOOKUP(Train_Data!A2766,'Reuters data'!$M$3:$N$1048576,2)</f>
        <v>63.735415236787929</v>
      </c>
      <c r="E2766">
        <f>+VLOOKUP(A2766,'Reuters data'!$E$3:$G$1048576,3,TRUE)</f>
        <v>73.152935779816502</v>
      </c>
      <c r="F2766" s="2">
        <f>+VLOOKUP(A2766,'Reuters data'!$Q$4:$R$1048576,2,TRUE)</f>
        <v>95</v>
      </c>
      <c r="G2766">
        <f>+VLOOKUP(A2766,'Reuters data'!$U$4:$V$1048576,2,TRUE)</f>
        <v>17.079999999999998</v>
      </c>
      <c r="H2766">
        <f>+VLOOKUP(A2766,'Reuters data'!$Y$4:$Z$1048576,2,TRUE)</f>
        <v>22.15</v>
      </c>
    </row>
    <row r="2767" spans="1:8" x14ac:dyDescent="0.3">
      <c r="A2767" s="1">
        <f>+'Reuters data'!B2768</f>
        <v>43309</v>
      </c>
      <c r="B2767" s="3">
        <f t="shared" si="43"/>
        <v>7</v>
      </c>
      <c r="C2767">
        <f>+'Reuters data'!C2768</f>
        <v>60.36</v>
      </c>
      <c r="D2767">
        <f>+VLOOKUP(A2767,'Reuters data'!$E$3:$F$1048576,2,TRUE)/VLOOKUP(Train_Data!A2767,'Reuters data'!$M$3:$N$1048576,2)</f>
        <v>63.735415236787929</v>
      </c>
      <c r="E2767">
        <f>+VLOOKUP(A2767,'Reuters data'!$E$3:$G$1048576,3,TRUE)</f>
        <v>73.152935779816502</v>
      </c>
      <c r="F2767" s="2">
        <f>+VLOOKUP(A2767,'Reuters data'!$Q$4:$R$1048576,2,TRUE)</f>
        <v>95</v>
      </c>
      <c r="G2767">
        <f>+VLOOKUP(A2767,'Reuters data'!$U$4:$V$1048576,2,TRUE)</f>
        <v>17.079999999999998</v>
      </c>
      <c r="H2767">
        <f>+VLOOKUP(A2767,'Reuters data'!$Y$4:$Z$1048576,2,TRUE)</f>
        <v>22.15</v>
      </c>
    </row>
    <row r="2768" spans="1:8" x14ac:dyDescent="0.3">
      <c r="A2768" s="1">
        <f>+'Reuters data'!B2769</f>
        <v>43310</v>
      </c>
      <c r="B2768" s="3">
        <f t="shared" si="43"/>
        <v>7</v>
      </c>
      <c r="C2768">
        <f>+'Reuters data'!C2769</f>
        <v>60.82</v>
      </c>
      <c r="D2768">
        <f>+VLOOKUP(A2768,'Reuters data'!$E$3:$F$1048576,2,TRUE)/VLOOKUP(Train_Data!A2768,'Reuters data'!$M$3:$N$1048576,2)</f>
        <v>63.735415236787929</v>
      </c>
      <c r="E2768">
        <f>+VLOOKUP(A2768,'Reuters data'!$E$3:$G$1048576,3,TRUE)</f>
        <v>73.152935779816502</v>
      </c>
      <c r="F2768" s="2">
        <f>+VLOOKUP(A2768,'Reuters data'!$Q$4:$R$1048576,2,TRUE)</f>
        <v>95</v>
      </c>
      <c r="G2768">
        <f>+VLOOKUP(A2768,'Reuters data'!$U$4:$V$1048576,2,TRUE)</f>
        <v>17.079999999999998</v>
      </c>
      <c r="H2768">
        <f>+VLOOKUP(A2768,'Reuters data'!$Y$4:$Z$1048576,2,TRUE)</f>
        <v>22.15</v>
      </c>
    </row>
    <row r="2769" spans="1:8" x14ac:dyDescent="0.3">
      <c r="A2769" s="1">
        <f>+'Reuters data'!B2770</f>
        <v>43311</v>
      </c>
      <c r="B2769" s="3">
        <f t="shared" si="43"/>
        <v>7</v>
      </c>
      <c r="C2769">
        <f>+'Reuters data'!C2770</f>
        <v>61.22</v>
      </c>
      <c r="D2769">
        <f>+VLOOKUP(A2769,'Reuters data'!$E$3:$F$1048576,2,TRUE)/VLOOKUP(Train_Data!A2769,'Reuters data'!$M$3:$N$1048576,2)</f>
        <v>64.055023923444963</v>
      </c>
      <c r="E2769">
        <f>+VLOOKUP(A2769,'Reuters data'!$E$3:$G$1048576,3,TRUE)</f>
        <v>73.22146788990824</v>
      </c>
      <c r="F2769" s="2">
        <f>+VLOOKUP(A2769,'Reuters data'!$Q$4:$R$1048576,2,TRUE)</f>
        <v>94.93</v>
      </c>
      <c r="G2769">
        <f>+VLOOKUP(A2769,'Reuters data'!$U$4:$V$1048576,2,TRUE)</f>
        <v>17</v>
      </c>
      <c r="H2769">
        <f>+VLOOKUP(A2769,'Reuters data'!$Y$4:$Z$1048576,2,TRUE)</f>
        <v>22.3</v>
      </c>
    </row>
    <row r="2770" spans="1:8" x14ac:dyDescent="0.3">
      <c r="A2770" s="1">
        <f>+'Reuters data'!B2771</f>
        <v>43312</v>
      </c>
      <c r="B2770" s="3">
        <f t="shared" si="43"/>
        <v>7</v>
      </c>
      <c r="C2770">
        <f>+'Reuters data'!C2771</f>
        <v>61.64</v>
      </c>
      <c r="D2770">
        <f>+VLOOKUP(A2770,'Reuters data'!$E$3:$F$1048576,2,TRUE)/VLOOKUP(Train_Data!A2770,'Reuters data'!$M$3:$N$1048576,2)</f>
        <v>63.510392609699771</v>
      </c>
      <c r="E2770">
        <f>+VLOOKUP(A2770,'Reuters data'!$E$3:$G$1048576,3,TRUE)</f>
        <v>73.291376146788963</v>
      </c>
      <c r="F2770" s="2">
        <f>+VLOOKUP(A2770,'Reuters data'!$Q$4:$R$1048576,2,TRUE)</f>
        <v>95.3</v>
      </c>
      <c r="G2770">
        <f>+VLOOKUP(A2770,'Reuters data'!$U$4:$V$1048576,2,TRUE)</f>
        <v>17.36</v>
      </c>
      <c r="H2770">
        <f>+VLOOKUP(A2770,'Reuters data'!$Y$4:$Z$1048576,2,TRUE)</f>
        <v>22.05</v>
      </c>
    </row>
    <row r="2771" spans="1:8" x14ac:dyDescent="0.3">
      <c r="A2771" s="1">
        <f>+'Reuters data'!B2772</f>
        <v>43313</v>
      </c>
      <c r="B2771" s="3">
        <f t="shared" si="43"/>
        <v>8</v>
      </c>
      <c r="C2771">
        <f>+'Reuters data'!C2772</f>
        <v>62.22</v>
      </c>
      <c r="D2771">
        <f>+VLOOKUP(A2771,'Reuters data'!$E$3:$F$1048576,2,TRUE)/VLOOKUP(Train_Data!A2771,'Reuters data'!$M$3:$N$1048576,2)</f>
        <v>62.094698919197121</v>
      </c>
      <c r="E2771">
        <f>+VLOOKUP(A2771,'Reuters data'!$E$3:$G$1048576,3,TRUE)</f>
        <v>73.35201834862383</v>
      </c>
      <c r="F2771" s="2">
        <f>+VLOOKUP(A2771,'Reuters data'!$Q$4:$R$1048576,2,TRUE)</f>
        <v>93.48</v>
      </c>
      <c r="G2771">
        <f>+VLOOKUP(A2771,'Reuters data'!$U$4:$V$1048576,2,TRUE)</f>
        <v>17.739999999999998</v>
      </c>
      <c r="H2771">
        <f>+VLOOKUP(A2771,'Reuters data'!$Y$4:$Z$1048576,2,TRUE)</f>
        <v>22.13</v>
      </c>
    </row>
    <row r="2772" spans="1:8" x14ac:dyDescent="0.3">
      <c r="A2772" s="1">
        <f>+'Reuters data'!B2773</f>
        <v>43314</v>
      </c>
      <c r="B2772" s="3">
        <f t="shared" si="43"/>
        <v>8</v>
      </c>
      <c r="C2772">
        <f>+'Reuters data'!C2773</f>
        <v>62.4</v>
      </c>
      <c r="D2772">
        <f>+VLOOKUP(A2772,'Reuters data'!$E$3:$F$1048576,2,TRUE)/VLOOKUP(Train_Data!A2772,'Reuters data'!$M$3:$N$1048576,2)</f>
        <v>63.417371783802459</v>
      </c>
      <c r="E2772">
        <f>+VLOOKUP(A2772,'Reuters data'!$E$3:$G$1048576,3,TRUE)</f>
        <v>73.440275229357766</v>
      </c>
      <c r="F2772" s="2">
        <f>+VLOOKUP(A2772,'Reuters data'!$Q$4:$R$1048576,2,TRUE)</f>
        <v>93.5</v>
      </c>
      <c r="G2772">
        <f>+VLOOKUP(A2772,'Reuters data'!$U$4:$V$1048576,2,TRUE)</f>
        <v>17.59</v>
      </c>
      <c r="H2772">
        <f>+VLOOKUP(A2772,'Reuters data'!$Y$4:$Z$1048576,2,TRUE)</f>
        <v>22.15</v>
      </c>
    </row>
    <row r="2773" spans="1:8" x14ac:dyDescent="0.3">
      <c r="A2773" s="1">
        <f>+'Reuters data'!B2774</f>
        <v>43315</v>
      </c>
      <c r="B2773" s="3">
        <f t="shared" si="43"/>
        <v>8</v>
      </c>
      <c r="C2773">
        <f>+'Reuters data'!C2774</f>
        <v>62.78</v>
      </c>
      <c r="D2773">
        <f>+VLOOKUP(A2773,'Reuters data'!$E$3:$F$1048576,2,TRUE)/VLOOKUP(Train_Data!A2773,'Reuters data'!$M$3:$N$1048576,2)</f>
        <v>63.292124146278198</v>
      </c>
      <c r="E2773">
        <f>+VLOOKUP(A2773,'Reuters data'!$E$3:$G$1048576,3,TRUE)</f>
        <v>73.521376146788967</v>
      </c>
      <c r="F2773" s="2">
        <f>+VLOOKUP(A2773,'Reuters data'!$Q$4:$R$1048576,2,TRUE)</f>
        <v>94.55</v>
      </c>
      <c r="G2773">
        <f>+VLOOKUP(A2773,'Reuters data'!$U$4:$V$1048576,2,TRUE)</f>
        <v>17.63</v>
      </c>
      <c r="H2773">
        <f>+VLOOKUP(A2773,'Reuters data'!$Y$4:$Z$1048576,2,TRUE)</f>
        <v>22.18</v>
      </c>
    </row>
    <row r="2774" spans="1:8" x14ac:dyDescent="0.3">
      <c r="A2774" s="1">
        <f>+'Reuters data'!B2775</f>
        <v>43316</v>
      </c>
      <c r="B2774" s="3">
        <f t="shared" si="43"/>
        <v>8</v>
      </c>
      <c r="C2774">
        <f>+'Reuters data'!C2775</f>
        <v>63.24</v>
      </c>
      <c r="D2774">
        <f>+VLOOKUP(A2774,'Reuters data'!$E$3:$F$1048576,2,TRUE)/VLOOKUP(Train_Data!A2774,'Reuters data'!$M$3:$N$1048576,2)</f>
        <v>63.292124146278198</v>
      </c>
      <c r="E2774">
        <f>+VLOOKUP(A2774,'Reuters data'!$E$3:$G$1048576,3,TRUE)</f>
        <v>73.521376146788967</v>
      </c>
      <c r="F2774" s="2">
        <f>+VLOOKUP(A2774,'Reuters data'!$Q$4:$R$1048576,2,TRUE)</f>
        <v>94.55</v>
      </c>
      <c r="G2774">
        <f>+VLOOKUP(A2774,'Reuters data'!$U$4:$V$1048576,2,TRUE)</f>
        <v>17.63</v>
      </c>
      <c r="H2774">
        <f>+VLOOKUP(A2774,'Reuters data'!$Y$4:$Z$1048576,2,TRUE)</f>
        <v>22.18</v>
      </c>
    </row>
    <row r="2775" spans="1:8" x14ac:dyDescent="0.3">
      <c r="A2775" s="1">
        <f>+'Reuters data'!B2776</f>
        <v>43317</v>
      </c>
      <c r="B2775" s="3">
        <f t="shared" si="43"/>
        <v>8</v>
      </c>
      <c r="C2775">
        <f>+'Reuters data'!C2776</f>
        <v>63.7</v>
      </c>
      <c r="D2775">
        <f>+VLOOKUP(A2775,'Reuters data'!$E$3:$F$1048576,2,TRUE)/VLOOKUP(Train_Data!A2775,'Reuters data'!$M$3:$N$1048576,2)</f>
        <v>63.292124146278198</v>
      </c>
      <c r="E2775">
        <f>+VLOOKUP(A2775,'Reuters data'!$E$3:$G$1048576,3,TRUE)</f>
        <v>73.521376146788967</v>
      </c>
      <c r="F2775" s="2">
        <f>+VLOOKUP(A2775,'Reuters data'!$Q$4:$R$1048576,2,TRUE)</f>
        <v>94.55</v>
      </c>
      <c r="G2775">
        <f>+VLOOKUP(A2775,'Reuters data'!$U$4:$V$1048576,2,TRUE)</f>
        <v>17.63</v>
      </c>
      <c r="H2775">
        <f>+VLOOKUP(A2775,'Reuters data'!$Y$4:$Z$1048576,2,TRUE)</f>
        <v>22.18</v>
      </c>
    </row>
    <row r="2776" spans="1:8" x14ac:dyDescent="0.3">
      <c r="A2776" s="1">
        <f>+'Reuters data'!B2777</f>
        <v>43318</v>
      </c>
      <c r="B2776" s="3">
        <f t="shared" si="43"/>
        <v>8</v>
      </c>
      <c r="C2776">
        <f>+'Reuters data'!C2777</f>
        <v>64.08</v>
      </c>
      <c r="D2776">
        <f>+VLOOKUP(A2776,'Reuters data'!$E$3:$F$1048576,2,TRUE)/VLOOKUP(Train_Data!A2776,'Reuters data'!$M$3:$N$1048576,2)</f>
        <v>63.836233013070199</v>
      </c>
      <c r="E2776">
        <f>+VLOOKUP(A2776,'Reuters data'!$E$3:$G$1048576,3,TRUE)</f>
        <v>73.596697247706402</v>
      </c>
      <c r="F2776" s="2">
        <f>+VLOOKUP(A2776,'Reuters data'!$Q$4:$R$1048576,2,TRUE)</f>
        <v>94</v>
      </c>
      <c r="G2776">
        <f>+VLOOKUP(A2776,'Reuters data'!$U$4:$V$1048576,2,TRUE)</f>
        <v>17.53</v>
      </c>
      <c r="H2776">
        <f>+VLOOKUP(A2776,'Reuters data'!$Y$4:$Z$1048576,2,TRUE)</f>
        <v>22.48</v>
      </c>
    </row>
    <row r="2777" spans="1:8" x14ac:dyDescent="0.3">
      <c r="A2777" s="1">
        <f>+'Reuters data'!B2778</f>
        <v>43319</v>
      </c>
      <c r="B2777" s="3">
        <f t="shared" si="43"/>
        <v>8</v>
      </c>
      <c r="C2777">
        <f>+'Reuters data'!C2778</f>
        <v>64.510000000000005</v>
      </c>
      <c r="D2777">
        <f>+VLOOKUP(A2777,'Reuters data'!$E$3:$F$1048576,2,TRUE)/VLOOKUP(Train_Data!A2777,'Reuters data'!$M$3:$N$1048576,2)</f>
        <v>64.370095714408905</v>
      </c>
      <c r="E2777">
        <f>+VLOOKUP(A2777,'Reuters data'!$E$3:$G$1048576,3,TRUE)</f>
        <v>73.677981651376129</v>
      </c>
      <c r="F2777" s="2">
        <f>+VLOOKUP(A2777,'Reuters data'!$Q$4:$R$1048576,2,TRUE)</f>
        <v>96.5</v>
      </c>
      <c r="G2777">
        <f>+VLOOKUP(A2777,'Reuters data'!$U$4:$V$1048576,2,TRUE)</f>
        <v>17.47</v>
      </c>
      <c r="H2777">
        <f>+VLOOKUP(A2777,'Reuters data'!$Y$4:$Z$1048576,2,TRUE)</f>
        <v>22.73</v>
      </c>
    </row>
    <row r="2778" spans="1:8" x14ac:dyDescent="0.3">
      <c r="A2778" s="1">
        <f>+'Reuters data'!B2779</f>
        <v>43320</v>
      </c>
      <c r="B2778" s="3">
        <f t="shared" si="43"/>
        <v>8</v>
      </c>
      <c r="C2778">
        <f>+'Reuters data'!C2779</f>
        <v>64.89</v>
      </c>
      <c r="D2778">
        <f>+VLOOKUP(A2778,'Reuters data'!$E$3:$F$1048576,2,TRUE)/VLOOKUP(Train_Data!A2778,'Reuters data'!$M$3:$N$1048576,2)</f>
        <v>62.256675279931095</v>
      </c>
      <c r="E2778">
        <f>+VLOOKUP(A2778,'Reuters data'!$E$3:$G$1048576,3,TRUE)</f>
        <v>73.750825688073377</v>
      </c>
      <c r="F2778" s="2">
        <f>+VLOOKUP(A2778,'Reuters data'!$Q$4:$R$1048576,2,TRUE)</f>
        <v>97.1</v>
      </c>
      <c r="G2778">
        <f>+VLOOKUP(A2778,'Reuters data'!$U$4:$V$1048576,2,TRUE)</f>
        <v>17.36</v>
      </c>
      <c r="H2778">
        <f>+VLOOKUP(A2778,'Reuters data'!$Y$4:$Z$1048576,2,TRUE)</f>
        <v>22.63</v>
      </c>
    </row>
    <row r="2779" spans="1:8" x14ac:dyDescent="0.3">
      <c r="A2779" s="1">
        <f>+'Reuters data'!B2780</f>
        <v>43321</v>
      </c>
      <c r="B2779" s="3">
        <f t="shared" si="43"/>
        <v>8</v>
      </c>
      <c r="C2779">
        <f>+'Reuters data'!C2780</f>
        <v>65.290000000000006</v>
      </c>
      <c r="D2779">
        <f>+VLOOKUP(A2779,'Reuters data'!$E$3:$F$1048576,2,TRUE)/VLOOKUP(Train_Data!A2779,'Reuters data'!$M$3:$N$1048576,2)</f>
        <v>62.528197119555777</v>
      </c>
      <c r="E2779">
        <f>+VLOOKUP(A2779,'Reuters data'!$E$3:$G$1048576,3,TRUE)</f>
        <v>73.828440366972444</v>
      </c>
      <c r="F2779" s="2">
        <f>+VLOOKUP(A2779,'Reuters data'!$Q$4:$R$1048576,2,TRUE)</f>
        <v>95.75</v>
      </c>
      <c r="G2779">
        <f>+VLOOKUP(A2779,'Reuters data'!$U$4:$V$1048576,2,TRUE)</f>
        <v>17.559999999999999</v>
      </c>
      <c r="H2779">
        <f>+VLOOKUP(A2779,'Reuters data'!$Y$4:$Z$1048576,2,TRUE)</f>
        <v>22.67</v>
      </c>
    </row>
    <row r="2780" spans="1:8" x14ac:dyDescent="0.3">
      <c r="A2780" s="1">
        <f>+'Reuters data'!B2781</f>
        <v>43322</v>
      </c>
      <c r="B2780" s="3">
        <f t="shared" si="43"/>
        <v>8</v>
      </c>
      <c r="C2780">
        <f>+'Reuters data'!C2781</f>
        <v>65.739999999999995</v>
      </c>
      <c r="D2780">
        <f>+VLOOKUP(A2780,'Reuters data'!$E$3:$F$1048576,2,TRUE)/VLOOKUP(Train_Data!A2780,'Reuters data'!$M$3:$N$1048576,2)</f>
        <v>63.812445223488169</v>
      </c>
      <c r="E2780">
        <f>+VLOOKUP(A2780,'Reuters data'!$E$3:$G$1048576,3,TRUE)</f>
        <v>73.895596330275197</v>
      </c>
      <c r="F2780" s="2">
        <f>+VLOOKUP(A2780,'Reuters data'!$Q$4:$R$1048576,2,TRUE)</f>
        <v>96.43</v>
      </c>
      <c r="G2780">
        <f>+VLOOKUP(A2780,'Reuters data'!$U$4:$V$1048576,2,TRUE)</f>
        <v>17.850000000000001</v>
      </c>
      <c r="H2780">
        <f>+VLOOKUP(A2780,'Reuters data'!$Y$4:$Z$1048576,2,TRUE)</f>
        <v>23.1</v>
      </c>
    </row>
    <row r="2781" spans="1:8" x14ac:dyDescent="0.3">
      <c r="A2781" s="1">
        <f>+'Reuters data'!B2782</f>
        <v>43323</v>
      </c>
      <c r="B2781" s="3">
        <f t="shared" si="43"/>
        <v>8</v>
      </c>
      <c r="C2781">
        <f>+'Reuters data'!C2782</f>
        <v>66.239999999999995</v>
      </c>
      <c r="D2781">
        <f>+VLOOKUP(A2781,'Reuters data'!$E$3:$F$1048576,2,TRUE)/VLOOKUP(Train_Data!A2781,'Reuters data'!$M$3:$N$1048576,2)</f>
        <v>63.812445223488169</v>
      </c>
      <c r="E2781">
        <f>+VLOOKUP(A2781,'Reuters data'!$E$3:$G$1048576,3,TRUE)</f>
        <v>73.895596330275197</v>
      </c>
      <c r="F2781" s="2">
        <f>+VLOOKUP(A2781,'Reuters data'!$Q$4:$R$1048576,2,TRUE)</f>
        <v>96.43</v>
      </c>
      <c r="G2781">
        <f>+VLOOKUP(A2781,'Reuters data'!$U$4:$V$1048576,2,TRUE)</f>
        <v>17.850000000000001</v>
      </c>
      <c r="H2781">
        <f>+VLOOKUP(A2781,'Reuters data'!$Y$4:$Z$1048576,2,TRUE)</f>
        <v>23.1</v>
      </c>
    </row>
    <row r="2782" spans="1:8" x14ac:dyDescent="0.3">
      <c r="A2782" s="1">
        <f>+'Reuters data'!B2783</f>
        <v>43324</v>
      </c>
      <c r="B2782" s="3">
        <f t="shared" si="43"/>
        <v>8</v>
      </c>
      <c r="C2782">
        <f>+'Reuters data'!C2783</f>
        <v>66.73</v>
      </c>
      <c r="D2782">
        <f>+VLOOKUP(A2782,'Reuters data'!$E$3:$F$1048576,2,TRUE)/VLOOKUP(Train_Data!A2782,'Reuters data'!$M$3:$N$1048576,2)</f>
        <v>63.812445223488169</v>
      </c>
      <c r="E2782">
        <f>+VLOOKUP(A2782,'Reuters data'!$E$3:$G$1048576,3,TRUE)</f>
        <v>73.895596330275197</v>
      </c>
      <c r="F2782" s="2">
        <f>+VLOOKUP(A2782,'Reuters data'!$Q$4:$R$1048576,2,TRUE)</f>
        <v>96.43</v>
      </c>
      <c r="G2782">
        <f>+VLOOKUP(A2782,'Reuters data'!$U$4:$V$1048576,2,TRUE)</f>
        <v>17.850000000000001</v>
      </c>
      <c r="H2782">
        <f>+VLOOKUP(A2782,'Reuters data'!$Y$4:$Z$1048576,2,TRUE)</f>
        <v>23.1</v>
      </c>
    </row>
    <row r="2783" spans="1:8" x14ac:dyDescent="0.3">
      <c r="A2783" s="1">
        <f>+'Reuters data'!B2784</f>
        <v>43325</v>
      </c>
      <c r="B2783" s="3">
        <f t="shared" si="43"/>
        <v>8</v>
      </c>
      <c r="C2783">
        <f>+'Reuters data'!C2784</f>
        <v>67.12</v>
      </c>
      <c r="D2783">
        <f>+VLOOKUP(A2783,'Reuters data'!$E$3:$F$1048576,2,TRUE)/VLOOKUP(Train_Data!A2783,'Reuters data'!$M$3:$N$1048576,2)</f>
        <v>63.648316970546979</v>
      </c>
      <c r="E2783">
        <f>+VLOOKUP(A2783,'Reuters data'!$E$3:$G$1048576,3,TRUE)</f>
        <v>73.965871559632987</v>
      </c>
      <c r="F2783" s="2">
        <f>+VLOOKUP(A2783,'Reuters data'!$Q$4:$R$1048576,2,TRUE)</f>
        <v>97.4</v>
      </c>
      <c r="G2783">
        <f>+VLOOKUP(A2783,'Reuters data'!$U$4:$V$1048576,2,TRUE)</f>
        <v>18.02</v>
      </c>
      <c r="H2783">
        <f>+VLOOKUP(A2783,'Reuters data'!$Y$4:$Z$1048576,2,TRUE)</f>
        <v>23.6</v>
      </c>
    </row>
    <row r="2784" spans="1:8" x14ac:dyDescent="0.3">
      <c r="A2784" s="1">
        <f>+'Reuters data'!B2785</f>
        <v>43326</v>
      </c>
      <c r="B2784" s="3">
        <f t="shared" si="43"/>
        <v>8</v>
      </c>
      <c r="C2784">
        <f>+'Reuters data'!C2785</f>
        <v>67.540000000000006</v>
      </c>
      <c r="D2784">
        <f>+VLOOKUP(A2784,'Reuters data'!$E$3:$F$1048576,2,TRUE)/VLOOKUP(Train_Data!A2784,'Reuters data'!$M$3:$N$1048576,2)</f>
        <v>63.886439781343668</v>
      </c>
      <c r="E2784">
        <f>+VLOOKUP(A2784,'Reuters data'!$E$3:$G$1048576,3,TRUE)</f>
        <v>74.037614678899047</v>
      </c>
      <c r="F2784" s="2">
        <f>+VLOOKUP(A2784,'Reuters data'!$Q$4:$R$1048576,2,TRUE)</f>
        <v>99.25</v>
      </c>
      <c r="G2784">
        <f>+VLOOKUP(A2784,'Reuters data'!$U$4:$V$1048576,2,TRUE)</f>
        <v>18.12</v>
      </c>
      <c r="H2784">
        <f>+VLOOKUP(A2784,'Reuters data'!$Y$4:$Z$1048576,2,TRUE)</f>
        <v>23.55</v>
      </c>
    </row>
    <row r="2785" spans="1:8" x14ac:dyDescent="0.3">
      <c r="A2785" s="1">
        <f>+'Reuters data'!B2786</f>
        <v>43327</v>
      </c>
      <c r="B2785" s="3">
        <f t="shared" si="43"/>
        <v>8</v>
      </c>
      <c r="C2785">
        <f>+'Reuters data'!C2786</f>
        <v>68</v>
      </c>
      <c r="D2785">
        <f>+VLOOKUP(A2785,'Reuters data'!$E$3:$F$1048576,2,TRUE)/VLOOKUP(Train_Data!A2785,'Reuters data'!$M$3:$N$1048576,2)</f>
        <v>62.382085867936169</v>
      </c>
      <c r="E2785">
        <f>+VLOOKUP(A2785,'Reuters data'!$E$3:$G$1048576,3,TRUE)</f>
        <v>74.09146788990823</v>
      </c>
      <c r="F2785" s="2">
        <f>+VLOOKUP(A2785,'Reuters data'!$Q$4:$R$1048576,2,TRUE)</f>
        <v>99.25</v>
      </c>
      <c r="G2785">
        <f>+VLOOKUP(A2785,'Reuters data'!$U$4:$V$1048576,2,TRUE)</f>
        <v>18.05</v>
      </c>
      <c r="H2785">
        <f>+VLOOKUP(A2785,'Reuters data'!$Y$4:$Z$1048576,2,TRUE)</f>
        <v>23.4</v>
      </c>
    </row>
    <row r="2786" spans="1:8" x14ac:dyDescent="0.3">
      <c r="A2786" s="1">
        <f>+'Reuters data'!B2787</f>
        <v>43328</v>
      </c>
      <c r="B2786" s="3">
        <f t="shared" si="43"/>
        <v>8</v>
      </c>
      <c r="C2786">
        <f>+'Reuters data'!C2787</f>
        <v>68.45</v>
      </c>
      <c r="D2786">
        <f>+VLOOKUP(A2786,'Reuters data'!$E$3:$F$1048576,2,TRUE)/VLOOKUP(Train_Data!A2786,'Reuters data'!$M$3:$N$1048576,2)</f>
        <v>62.795604395604407</v>
      </c>
      <c r="E2786">
        <f>+VLOOKUP(A2786,'Reuters data'!$E$3:$G$1048576,3,TRUE)</f>
        <v>74.149357798165113</v>
      </c>
      <c r="F2786" s="2">
        <f>+VLOOKUP(A2786,'Reuters data'!$Q$4:$R$1048576,2,TRUE)</f>
        <v>98</v>
      </c>
      <c r="G2786">
        <f>+VLOOKUP(A2786,'Reuters data'!$U$4:$V$1048576,2,TRUE)</f>
        <v>17.95</v>
      </c>
      <c r="H2786">
        <f>+VLOOKUP(A2786,'Reuters data'!$Y$4:$Z$1048576,2,TRUE)</f>
        <v>23.63</v>
      </c>
    </row>
    <row r="2787" spans="1:8" x14ac:dyDescent="0.3">
      <c r="A2787" s="1">
        <f>+'Reuters data'!B2788</f>
        <v>43329</v>
      </c>
      <c r="B2787" s="3">
        <f t="shared" si="43"/>
        <v>8</v>
      </c>
      <c r="C2787">
        <f>+'Reuters data'!C2788</f>
        <v>68.91</v>
      </c>
      <c r="D2787">
        <f>+VLOOKUP(A2787,'Reuters data'!$E$3:$F$1048576,2,TRUE)/VLOOKUP(Train_Data!A2787,'Reuters data'!$M$3:$N$1048576,2)</f>
        <v>62.804931363119699</v>
      </c>
      <c r="E2787">
        <f>+VLOOKUP(A2787,'Reuters data'!$E$3:$G$1048576,3,TRUE)</f>
        <v>74.200917431192636</v>
      </c>
      <c r="F2787" s="2">
        <f>+VLOOKUP(A2787,'Reuters data'!$Q$4:$R$1048576,2,TRUE)</f>
        <v>99.35</v>
      </c>
      <c r="G2787">
        <f>+VLOOKUP(A2787,'Reuters data'!$U$4:$V$1048576,2,TRUE)</f>
        <v>18.100000000000001</v>
      </c>
      <c r="H2787">
        <f>+VLOOKUP(A2787,'Reuters data'!$Y$4:$Z$1048576,2,TRUE)</f>
        <v>24.1</v>
      </c>
    </row>
    <row r="2788" spans="1:8" x14ac:dyDescent="0.3">
      <c r="A2788" s="1">
        <f>+'Reuters data'!B2789</f>
        <v>43330</v>
      </c>
      <c r="B2788" s="3">
        <f t="shared" si="43"/>
        <v>8</v>
      </c>
      <c r="C2788">
        <f>+'Reuters data'!C2789</f>
        <v>69.42</v>
      </c>
      <c r="D2788">
        <f>+VLOOKUP(A2788,'Reuters data'!$E$3:$F$1048576,2,TRUE)/VLOOKUP(Train_Data!A2788,'Reuters data'!$M$3:$N$1048576,2)</f>
        <v>62.804931363119699</v>
      </c>
      <c r="E2788">
        <f>+VLOOKUP(A2788,'Reuters data'!$E$3:$G$1048576,3,TRUE)</f>
        <v>74.200917431192636</v>
      </c>
      <c r="F2788" s="2">
        <f>+VLOOKUP(A2788,'Reuters data'!$Q$4:$R$1048576,2,TRUE)</f>
        <v>99.35</v>
      </c>
      <c r="G2788">
        <f>+VLOOKUP(A2788,'Reuters data'!$U$4:$V$1048576,2,TRUE)</f>
        <v>18.100000000000001</v>
      </c>
      <c r="H2788">
        <f>+VLOOKUP(A2788,'Reuters data'!$Y$4:$Z$1048576,2,TRUE)</f>
        <v>24.1</v>
      </c>
    </row>
    <row r="2789" spans="1:8" x14ac:dyDescent="0.3">
      <c r="A2789" s="1">
        <f>+'Reuters data'!B2790</f>
        <v>43331</v>
      </c>
      <c r="B2789" s="3">
        <f t="shared" si="43"/>
        <v>8</v>
      </c>
      <c r="C2789">
        <f>+'Reuters data'!C2790</f>
        <v>69.91</v>
      </c>
      <c r="D2789">
        <f>+VLOOKUP(A2789,'Reuters data'!$E$3:$F$1048576,2,TRUE)/VLOOKUP(Train_Data!A2789,'Reuters data'!$M$3:$N$1048576,2)</f>
        <v>62.804931363119699</v>
      </c>
      <c r="E2789">
        <f>+VLOOKUP(A2789,'Reuters data'!$E$3:$G$1048576,3,TRUE)</f>
        <v>74.200917431192636</v>
      </c>
      <c r="F2789" s="2">
        <f>+VLOOKUP(A2789,'Reuters data'!$Q$4:$R$1048576,2,TRUE)</f>
        <v>99.35</v>
      </c>
      <c r="G2789">
        <f>+VLOOKUP(A2789,'Reuters data'!$U$4:$V$1048576,2,TRUE)</f>
        <v>18.100000000000001</v>
      </c>
      <c r="H2789">
        <f>+VLOOKUP(A2789,'Reuters data'!$Y$4:$Z$1048576,2,TRUE)</f>
        <v>24.1</v>
      </c>
    </row>
    <row r="2790" spans="1:8" x14ac:dyDescent="0.3">
      <c r="A2790" s="1">
        <f>+'Reuters data'!B2791</f>
        <v>43332</v>
      </c>
      <c r="B2790" s="3">
        <f t="shared" si="43"/>
        <v>8</v>
      </c>
      <c r="C2790">
        <f>+'Reuters data'!C2791</f>
        <v>70.27</v>
      </c>
      <c r="D2790">
        <f>+VLOOKUP(A2790,'Reuters data'!$E$3:$F$1048576,2,TRUE)/VLOOKUP(Train_Data!A2790,'Reuters data'!$M$3:$N$1048576,2)</f>
        <v>62.90617649621047</v>
      </c>
      <c r="E2790">
        <f>+VLOOKUP(A2790,'Reuters data'!$E$3:$G$1048576,3,TRUE)</f>
        <v>74.257431192660533</v>
      </c>
      <c r="F2790" s="2">
        <f>+VLOOKUP(A2790,'Reuters data'!$Q$4:$R$1048576,2,TRUE)</f>
        <v>99.25</v>
      </c>
      <c r="G2790">
        <f>+VLOOKUP(A2790,'Reuters data'!$U$4:$V$1048576,2,TRUE)</f>
        <v>18.45</v>
      </c>
      <c r="H2790">
        <f>+VLOOKUP(A2790,'Reuters data'!$Y$4:$Z$1048576,2,TRUE)</f>
        <v>24.17</v>
      </c>
    </row>
    <row r="2791" spans="1:8" x14ac:dyDescent="0.3">
      <c r="A2791" s="1">
        <f>+'Reuters data'!B2792</f>
        <v>43333</v>
      </c>
      <c r="B2791" s="3">
        <f t="shared" si="43"/>
        <v>8</v>
      </c>
      <c r="C2791">
        <f>+'Reuters data'!C2792</f>
        <v>70.64</v>
      </c>
      <c r="D2791">
        <f>+VLOOKUP(A2791,'Reuters data'!$E$3:$F$1048576,2,TRUE)/VLOOKUP(Train_Data!A2791,'Reuters data'!$M$3:$N$1048576,2)</f>
        <v>62.779842683032236</v>
      </c>
      <c r="E2791">
        <f>+VLOOKUP(A2791,'Reuters data'!$E$3:$G$1048576,3,TRUE)</f>
        <v>74.305229357798154</v>
      </c>
      <c r="F2791" s="2">
        <f>+VLOOKUP(A2791,'Reuters data'!$Q$4:$R$1048576,2,TRUE)</f>
        <v>98.8</v>
      </c>
      <c r="G2791">
        <f>+VLOOKUP(A2791,'Reuters data'!$U$4:$V$1048576,2,TRUE)</f>
        <v>19.29</v>
      </c>
      <c r="H2791">
        <f>+VLOOKUP(A2791,'Reuters data'!$Y$4:$Z$1048576,2,TRUE)</f>
        <v>24.2</v>
      </c>
    </row>
    <row r="2792" spans="1:8" x14ac:dyDescent="0.3">
      <c r="A2792" s="1">
        <f>+'Reuters data'!B2793</f>
        <v>43334</v>
      </c>
      <c r="B2792" s="3">
        <f t="shared" si="43"/>
        <v>8</v>
      </c>
      <c r="C2792">
        <f>+'Reuters data'!C2793</f>
        <v>70.989999999999995</v>
      </c>
      <c r="D2792">
        <f>+VLOOKUP(A2792,'Reuters data'!$E$3:$F$1048576,2,TRUE)/VLOOKUP(Train_Data!A2792,'Reuters data'!$M$3:$N$1048576,2)</f>
        <v>64.487754398068304</v>
      </c>
      <c r="E2792">
        <f>+VLOOKUP(A2792,'Reuters data'!$E$3:$G$1048576,3,TRUE)</f>
        <v>74.353944954128423</v>
      </c>
      <c r="F2792" s="2">
        <f>+VLOOKUP(A2792,'Reuters data'!$Q$4:$R$1048576,2,TRUE)</f>
        <v>97.75</v>
      </c>
      <c r="G2792">
        <f>+VLOOKUP(A2792,'Reuters data'!$U$4:$V$1048576,2,TRUE)</f>
        <v>19.78</v>
      </c>
      <c r="H2792">
        <f>+VLOOKUP(A2792,'Reuters data'!$Y$4:$Z$1048576,2,TRUE)</f>
        <v>24.63</v>
      </c>
    </row>
    <row r="2793" spans="1:8" x14ac:dyDescent="0.3">
      <c r="A2793" s="1">
        <f>+'Reuters data'!B2794</f>
        <v>43335</v>
      </c>
      <c r="B2793" s="3">
        <f t="shared" si="43"/>
        <v>8</v>
      </c>
      <c r="C2793">
        <f>+'Reuters data'!C2794</f>
        <v>71.33</v>
      </c>
      <c r="D2793">
        <f>+VLOOKUP(A2793,'Reuters data'!$E$3:$F$1048576,2,TRUE)/VLOOKUP(Train_Data!A2793,'Reuters data'!$M$3:$N$1048576,2)</f>
        <v>64.774204732599472</v>
      </c>
      <c r="E2793">
        <f>+VLOOKUP(A2793,'Reuters data'!$E$3:$G$1048576,3,TRUE)</f>
        <v>74.407339449541269</v>
      </c>
      <c r="F2793" s="2">
        <f>+VLOOKUP(A2793,'Reuters data'!$Q$4:$R$1048576,2,TRUE)</f>
        <v>95.75</v>
      </c>
      <c r="G2793">
        <f>+VLOOKUP(A2793,'Reuters data'!$U$4:$V$1048576,2,TRUE)</f>
        <v>20.36</v>
      </c>
      <c r="H2793">
        <f>+VLOOKUP(A2793,'Reuters data'!$Y$4:$Z$1048576,2,TRUE)</f>
        <v>24.85</v>
      </c>
    </row>
    <row r="2794" spans="1:8" x14ac:dyDescent="0.3">
      <c r="A2794" s="1">
        <f>+'Reuters data'!B2795</f>
        <v>43336</v>
      </c>
      <c r="B2794" s="3">
        <f t="shared" si="43"/>
        <v>8</v>
      </c>
      <c r="C2794">
        <f>+'Reuters data'!C2795</f>
        <v>71.64</v>
      </c>
      <c r="D2794">
        <f>+VLOOKUP(A2794,'Reuters data'!$E$3:$F$1048576,2,TRUE)/VLOOKUP(Train_Data!A2794,'Reuters data'!$M$3:$N$1048576,2)</f>
        <v>65.243954909216072</v>
      </c>
      <c r="E2794">
        <f>+VLOOKUP(A2794,'Reuters data'!$E$3:$G$1048576,3,TRUE)</f>
        <v>74.456605504587131</v>
      </c>
      <c r="F2794" s="2">
        <f>+VLOOKUP(A2794,'Reuters data'!$Q$4:$R$1048576,2,TRUE)</f>
        <v>95.75</v>
      </c>
      <c r="G2794">
        <f>+VLOOKUP(A2794,'Reuters data'!$U$4:$V$1048576,2,TRUE)</f>
        <v>20.65</v>
      </c>
      <c r="H2794">
        <f>+VLOOKUP(A2794,'Reuters data'!$Y$4:$Z$1048576,2,TRUE)</f>
        <v>25.15</v>
      </c>
    </row>
    <row r="2795" spans="1:8" x14ac:dyDescent="0.3">
      <c r="A2795" s="1">
        <f>+'Reuters data'!B2796</f>
        <v>43337</v>
      </c>
      <c r="B2795" s="3">
        <f t="shared" si="43"/>
        <v>8</v>
      </c>
      <c r="C2795">
        <f>+'Reuters data'!C2796</f>
        <v>72.11</v>
      </c>
      <c r="D2795">
        <f>+VLOOKUP(A2795,'Reuters data'!$E$3:$F$1048576,2,TRUE)/VLOOKUP(Train_Data!A2795,'Reuters data'!$M$3:$N$1048576,2)</f>
        <v>65.243954909216072</v>
      </c>
      <c r="E2795">
        <f>+VLOOKUP(A2795,'Reuters data'!$E$3:$G$1048576,3,TRUE)</f>
        <v>74.456605504587131</v>
      </c>
      <c r="F2795" s="2">
        <f>+VLOOKUP(A2795,'Reuters data'!$Q$4:$R$1048576,2,TRUE)</f>
        <v>95.75</v>
      </c>
      <c r="G2795">
        <f>+VLOOKUP(A2795,'Reuters data'!$U$4:$V$1048576,2,TRUE)</f>
        <v>20.65</v>
      </c>
      <c r="H2795">
        <f>+VLOOKUP(A2795,'Reuters data'!$Y$4:$Z$1048576,2,TRUE)</f>
        <v>25.15</v>
      </c>
    </row>
    <row r="2796" spans="1:8" x14ac:dyDescent="0.3">
      <c r="A2796" s="1">
        <f>+'Reuters data'!B2797</f>
        <v>43338</v>
      </c>
      <c r="B2796" s="3">
        <f t="shared" si="43"/>
        <v>8</v>
      </c>
      <c r="C2796">
        <f>+'Reuters data'!C2797</f>
        <v>72.56</v>
      </c>
      <c r="D2796">
        <f>+VLOOKUP(A2796,'Reuters data'!$E$3:$F$1048576,2,TRUE)/VLOOKUP(Train_Data!A2796,'Reuters data'!$M$3:$N$1048576,2)</f>
        <v>65.243954909216072</v>
      </c>
      <c r="E2796">
        <f>+VLOOKUP(A2796,'Reuters data'!$E$3:$G$1048576,3,TRUE)</f>
        <v>74.456605504587131</v>
      </c>
      <c r="F2796" s="2">
        <f>+VLOOKUP(A2796,'Reuters data'!$Q$4:$R$1048576,2,TRUE)</f>
        <v>95.75</v>
      </c>
      <c r="G2796">
        <f>+VLOOKUP(A2796,'Reuters data'!$U$4:$V$1048576,2,TRUE)</f>
        <v>20.65</v>
      </c>
      <c r="H2796">
        <f>+VLOOKUP(A2796,'Reuters data'!$Y$4:$Z$1048576,2,TRUE)</f>
        <v>25.15</v>
      </c>
    </row>
    <row r="2797" spans="1:8" x14ac:dyDescent="0.3">
      <c r="A2797" s="1">
        <f>+'Reuters data'!B2798</f>
        <v>43339</v>
      </c>
      <c r="B2797" s="3">
        <f t="shared" si="43"/>
        <v>8</v>
      </c>
      <c r="C2797">
        <f>+'Reuters data'!C2798</f>
        <v>72.94</v>
      </c>
      <c r="D2797">
        <f>+VLOOKUP(A2797,'Reuters data'!$E$3:$F$1048576,2,TRUE)/VLOOKUP(Train_Data!A2797,'Reuters data'!$M$3:$N$1048576,2)</f>
        <v>65.265050954868542</v>
      </c>
      <c r="E2797">
        <f>+VLOOKUP(A2797,'Reuters data'!$E$3:$G$1048576,3,TRUE)</f>
        <v>74.51247706422015</v>
      </c>
      <c r="F2797" s="2">
        <f>+VLOOKUP(A2797,'Reuters data'!$Q$4:$R$1048576,2,TRUE)</f>
        <v>95.75</v>
      </c>
      <c r="G2797">
        <f>+VLOOKUP(A2797,'Reuters data'!$U$4:$V$1048576,2,TRUE)</f>
        <v>21.28</v>
      </c>
      <c r="H2797">
        <f>+VLOOKUP(A2797,'Reuters data'!$Y$4:$Z$1048576,2,TRUE)</f>
        <v>25.15</v>
      </c>
    </row>
    <row r="2798" spans="1:8" x14ac:dyDescent="0.3">
      <c r="A2798" s="1">
        <f>+'Reuters data'!B2799</f>
        <v>43340</v>
      </c>
      <c r="B2798" s="3">
        <f t="shared" si="43"/>
        <v>8</v>
      </c>
      <c r="C2798">
        <f>+'Reuters data'!C2799</f>
        <v>73.260000000000005</v>
      </c>
      <c r="D2798">
        <f>+VLOOKUP(A2798,'Reuters data'!$E$3:$F$1048576,2,TRUE)/VLOOKUP(Train_Data!A2798,'Reuters data'!$M$3:$N$1048576,2)</f>
        <v>64.953390917643034</v>
      </c>
      <c r="E2798">
        <f>+VLOOKUP(A2798,'Reuters data'!$E$3:$G$1048576,3,TRUE)</f>
        <v>74.566055045871536</v>
      </c>
      <c r="F2798" s="2">
        <f>+VLOOKUP(A2798,'Reuters data'!$Q$4:$R$1048576,2,TRUE)</f>
        <v>100</v>
      </c>
      <c r="G2798">
        <f>+VLOOKUP(A2798,'Reuters data'!$U$4:$V$1048576,2,TRUE)</f>
        <v>20.65</v>
      </c>
      <c r="H2798">
        <f>+VLOOKUP(A2798,'Reuters data'!$Y$4:$Z$1048576,2,TRUE)</f>
        <v>25.75</v>
      </c>
    </row>
    <row r="2799" spans="1:8" x14ac:dyDescent="0.3">
      <c r="A2799" s="1">
        <f>+'Reuters data'!B2800</f>
        <v>43341</v>
      </c>
      <c r="B2799" s="3">
        <f t="shared" si="43"/>
        <v>8</v>
      </c>
      <c r="C2799">
        <f>+'Reuters data'!C2800</f>
        <v>73.56</v>
      </c>
      <c r="D2799">
        <f>+VLOOKUP(A2799,'Reuters data'!$E$3:$F$1048576,2,TRUE)/VLOOKUP(Train_Data!A2799,'Reuters data'!$M$3:$N$1048576,2)</f>
        <v>65.897830172561072</v>
      </c>
      <c r="E2799">
        <f>+VLOOKUP(A2799,'Reuters data'!$E$3:$G$1048576,3,TRUE)</f>
        <v>74.635871559633017</v>
      </c>
      <c r="F2799" s="2">
        <f>+VLOOKUP(A2799,'Reuters data'!$Q$4:$R$1048576,2,TRUE)</f>
        <v>100</v>
      </c>
      <c r="G2799">
        <f>+VLOOKUP(A2799,'Reuters data'!$U$4:$V$1048576,2,TRUE)</f>
        <v>21.02</v>
      </c>
      <c r="H2799">
        <f>+VLOOKUP(A2799,'Reuters data'!$Y$4:$Z$1048576,2,TRUE)</f>
        <v>26.3</v>
      </c>
    </row>
    <row r="2800" spans="1:8" x14ac:dyDescent="0.3">
      <c r="A2800" s="1">
        <f>+'Reuters data'!B2801</f>
        <v>43342</v>
      </c>
      <c r="B2800" s="3">
        <f t="shared" si="43"/>
        <v>8</v>
      </c>
      <c r="C2800">
        <f>+'Reuters data'!C2801</f>
        <v>73.849999999999994</v>
      </c>
      <c r="D2800">
        <f>+VLOOKUP(A2800,'Reuters data'!$E$3:$F$1048576,2,TRUE)/VLOOKUP(Train_Data!A2800,'Reuters data'!$M$3:$N$1048576,2)</f>
        <v>66.640959725792627</v>
      </c>
      <c r="E2800">
        <f>+VLOOKUP(A2800,'Reuters data'!$E$3:$G$1048576,3,TRUE)</f>
        <v>74.704678899082566</v>
      </c>
      <c r="F2800" s="2">
        <f>+VLOOKUP(A2800,'Reuters data'!$Q$4:$R$1048576,2,TRUE)</f>
        <v>100.2</v>
      </c>
      <c r="G2800">
        <f>+VLOOKUP(A2800,'Reuters data'!$U$4:$V$1048576,2,TRUE)</f>
        <v>21.13</v>
      </c>
      <c r="H2800">
        <f>+VLOOKUP(A2800,'Reuters data'!$Y$4:$Z$1048576,2,TRUE)</f>
        <v>26.25</v>
      </c>
    </row>
    <row r="2801" spans="1:8" x14ac:dyDescent="0.3">
      <c r="A2801" s="1">
        <f>+'Reuters data'!B2802</f>
        <v>43343</v>
      </c>
      <c r="B2801" s="3">
        <f t="shared" si="43"/>
        <v>8</v>
      </c>
      <c r="C2801">
        <f>+'Reuters data'!C2802</f>
        <v>74.11</v>
      </c>
      <c r="D2801">
        <f>+VLOOKUP(A2801,'Reuters data'!$E$3:$F$1048576,2,TRUE)/VLOOKUP(Train_Data!A2801,'Reuters data'!$M$3:$N$1048576,2)</f>
        <v>66.747133373566697</v>
      </c>
      <c r="E2801">
        <f>+VLOOKUP(A2801,'Reuters data'!$E$3:$G$1048576,3,TRUE)</f>
        <v>74.794403669724758</v>
      </c>
      <c r="F2801" s="2">
        <f>+VLOOKUP(A2801,'Reuters data'!$Q$4:$R$1048576,2,TRUE)</f>
        <v>98.35</v>
      </c>
      <c r="G2801">
        <f>+VLOOKUP(A2801,'Reuters data'!$U$4:$V$1048576,2,TRUE)</f>
        <v>21.06</v>
      </c>
      <c r="H2801">
        <f>+VLOOKUP(A2801,'Reuters data'!$Y$4:$Z$1048576,2,TRUE)</f>
        <v>25.9</v>
      </c>
    </row>
    <row r="2802" spans="1:8" x14ac:dyDescent="0.3">
      <c r="A2802" s="1">
        <f>+'Reuters data'!B2803</f>
        <v>43344</v>
      </c>
      <c r="B2802" s="3">
        <f t="shared" si="43"/>
        <v>9</v>
      </c>
      <c r="C2802">
        <f>+'Reuters data'!C2803</f>
        <v>74.37</v>
      </c>
      <c r="D2802">
        <f>+VLOOKUP(A2802,'Reuters data'!$E$3:$F$1048576,2,TRUE)/VLOOKUP(Train_Data!A2802,'Reuters data'!$M$3:$N$1048576,2)</f>
        <v>66.747133373566697</v>
      </c>
      <c r="E2802">
        <f>+VLOOKUP(A2802,'Reuters data'!$E$3:$G$1048576,3,TRUE)</f>
        <v>74.794403669724758</v>
      </c>
      <c r="F2802" s="2">
        <f>+VLOOKUP(A2802,'Reuters data'!$Q$4:$R$1048576,2,TRUE)</f>
        <v>98.35</v>
      </c>
      <c r="G2802">
        <f>+VLOOKUP(A2802,'Reuters data'!$U$4:$V$1048576,2,TRUE)</f>
        <v>21.06</v>
      </c>
      <c r="H2802">
        <f>+VLOOKUP(A2802,'Reuters data'!$Y$4:$Z$1048576,2,TRUE)</f>
        <v>25.9</v>
      </c>
    </row>
    <row r="2803" spans="1:8" x14ac:dyDescent="0.3">
      <c r="A2803" s="1">
        <f>+'Reuters data'!B2804</f>
        <v>43345</v>
      </c>
      <c r="B2803" s="3">
        <f t="shared" si="43"/>
        <v>9</v>
      </c>
      <c r="C2803">
        <f>+'Reuters data'!C2804</f>
        <v>74.77</v>
      </c>
      <c r="D2803">
        <f>+VLOOKUP(A2803,'Reuters data'!$E$3:$F$1048576,2,TRUE)/VLOOKUP(Train_Data!A2803,'Reuters data'!$M$3:$N$1048576,2)</f>
        <v>66.747133373566697</v>
      </c>
      <c r="E2803">
        <f>+VLOOKUP(A2803,'Reuters data'!$E$3:$G$1048576,3,TRUE)</f>
        <v>74.794403669724758</v>
      </c>
      <c r="F2803" s="2">
        <f>+VLOOKUP(A2803,'Reuters data'!$Q$4:$R$1048576,2,TRUE)</f>
        <v>98.35</v>
      </c>
      <c r="G2803">
        <f>+VLOOKUP(A2803,'Reuters data'!$U$4:$V$1048576,2,TRUE)</f>
        <v>21.06</v>
      </c>
      <c r="H2803">
        <f>+VLOOKUP(A2803,'Reuters data'!$Y$4:$Z$1048576,2,TRUE)</f>
        <v>25.9</v>
      </c>
    </row>
    <row r="2804" spans="1:8" x14ac:dyDescent="0.3">
      <c r="A2804" s="1">
        <f>+'Reuters data'!B2805</f>
        <v>43346</v>
      </c>
      <c r="B2804" s="3">
        <f t="shared" si="43"/>
        <v>9</v>
      </c>
      <c r="C2804">
        <f>+'Reuters data'!C2805</f>
        <v>75.03</v>
      </c>
      <c r="D2804">
        <f>+VLOOKUP(A2804,'Reuters data'!$E$3:$F$1048576,2,TRUE)/VLOOKUP(Train_Data!A2804,'Reuters data'!$M$3:$N$1048576,2)</f>
        <v>67.237374171900541</v>
      </c>
      <c r="E2804">
        <f>+VLOOKUP(A2804,'Reuters data'!$E$3:$G$1048576,3,TRUE)</f>
        <v>74.886422018348625</v>
      </c>
      <c r="F2804" s="2">
        <f>+VLOOKUP(A2804,'Reuters data'!$Q$4:$R$1048576,2,TRUE)</f>
        <v>99.25</v>
      </c>
      <c r="G2804">
        <f>+VLOOKUP(A2804,'Reuters data'!$U$4:$V$1048576,2,TRUE)</f>
        <v>20.12</v>
      </c>
      <c r="H2804">
        <f>+VLOOKUP(A2804,'Reuters data'!$Y$4:$Z$1048576,2,TRUE)</f>
        <v>26.35</v>
      </c>
    </row>
    <row r="2805" spans="1:8" x14ac:dyDescent="0.3">
      <c r="A2805" s="1">
        <f>+'Reuters data'!B2806</f>
        <v>43347</v>
      </c>
      <c r="B2805" s="3">
        <f t="shared" si="43"/>
        <v>9</v>
      </c>
      <c r="C2805">
        <f>+'Reuters data'!C2806</f>
        <v>75.28</v>
      </c>
      <c r="D2805">
        <f>+VLOOKUP(A2805,'Reuters data'!$E$3:$F$1048576,2,TRUE)/VLOOKUP(Train_Data!A2805,'Reuters data'!$M$3:$N$1048576,2)</f>
        <v>67.498488904239707</v>
      </c>
      <c r="E2805">
        <f>+VLOOKUP(A2805,'Reuters data'!$E$3:$G$1048576,3,TRUE)</f>
        <v>74.979541284403666</v>
      </c>
      <c r="F2805" s="2">
        <f>+VLOOKUP(A2805,'Reuters data'!$Q$4:$R$1048576,2,TRUE)</f>
        <v>100.08</v>
      </c>
      <c r="G2805">
        <f>+VLOOKUP(A2805,'Reuters data'!$U$4:$V$1048576,2,TRUE)</f>
        <v>20.14</v>
      </c>
      <c r="H2805">
        <f>+VLOOKUP(A2805,'Reuters data'!$Y$4:$Z$1048576,2,TRUE)</f>
        <v>26.95</v>
      </c>
    </row>
    <row r="2806" spans="1:8" x14ac:dyDescent="0.3">
      <c r="A2806" s="1">
        <f>+'Reuters data'!B2807</f>
        <v>43348</v>
      </c>
      <c r="B2806" s="3">
        <f t="shared" si="43"/>
        <v>9</v>
      </c>
      <c r="C2806">
        <f>+'Reuters data'!C2807</f>
        <v>75.540000000000006</v>
      </c>
      <c r="D2806">
        <f>+VLOOKUP(A2806,'Reuters data'!$E$3:$F$1048576,2,TRUE)/VLOOKUP(Train_Data!A2806,'Reuters data'!$M$3:$N$1048576,2)</f>
        <v>66.44595408031644</v>
      </c>
      <c r="E2806">
        <f>+VLOOKUP(A2806,'Reuters data'!$E$3:$G$1048576,3,TRUE)</f>
        <v>75.061559633027528</v>
      </c>
      <c r="F2806" s="2">
        <f>+VLOOKUP(A2806,'Reuters data'!$Q$4:$R$1048576,2,TRUE)</f>
        <v>101.7</v>
      </c>
      <c r="G2806">
        <f>+VLOOKUP(A2806,'Reuters data'!$U$4:$V$1048576,2,TRUE)</f>
        <v>20.34</v>
      </c>
      <c r="H2806">
        <f>+VLOOKUP(A2806,'Reuters data'!$Y$4:$Z$1048576,2,TRUE)</f>
        <v>27.2</v>
      </c>
    </row>
    <row r="2807" spans="1:8" x14ac:dyDescent="0.3">
      <c r="A2807" s="1">
        <f>+'Reuters data'!B2808</f>
        <v>43349</v>
      </c>
      <c r="B2807" s="3">
        <f t="shared" si="43"/>
        <v>9</v>
      </c>
      <c r="C2807">
        <f>+'Reuters data'!C2808</f>
        <v>75.8</v>
      </c>
      <c r="D2807">
        <f>+VLOOKUP(A2807,'Reuters data'!$E$3:$F$1048576,2,TRUE)/VLOOKUP(Train_Data!A2807,'Reuters data'!$M$3:$N$1048576,2)</f>
        <v>65.829102486877204</v>
      </c>
      <c r="E2807">
        <f>+VLOOKUP(A2807,'Reuters data'!$E$3:$G$1048576,3,TRUE)</f>
        <v>75.147706422018345</v>
      </c>
      <c r="F2807" s="2">
        <f>+VLOOKUP(A2807,'Reuters data'!$Q$4:$R$1048576,2,TRUE)</f>
        <v>100.5</v>
      </c>
      <c r="G2807">
        <f>+VLOOKUP(A2807,'Reuters data'!$U$4:$V$1048576,2,TRUE)</f>
        <v>21.44</v>
      </c>
      <c r="H2807">
        <f>+VLOOKUP(A2807,'Reuters data'!$Y$4:$Z$1048576,2,TRUE)</f>
        <v>27.45</v>
      </c>
    </row>
    <row r="2808" spans="1:8" x14ac:dyDescent="0.3">
      <c r="A2808" s="1">
        <f>+'Reuters data'!B2809</f>
        <v>43350</v>
      </c>
      <c r="B2808" s="3">
        <f t="shared" si="43"/>
        <v>9</v>
      </c>
      <c r="C2808">
        <f>+'Reuters data'!C2809</f>
        <v>76.040000000000006</v>
      </c>
      <c r="D2808">
        <f>+VLOOKUP(A2808,'Reuters data'!$E$3:$F$1048576,2,TRUE)/VLOOKUP(Train_Data!A2808,'Reuters data'!$M$3:$N$1048576,2)</f>
        <v>66.513721755692146</v>
      </c>
      <c r="E2808">
        <f>+VLOOKUP(A2808,'Reuters data'!$E$3:$G$1048576,3,TRUE)</f>
        <v>75.222752293577983</v>
      </c>
      <c r="F2808" s="2">
        <f>+VLOOKUP(A2808,'Reuters data'!$Q$4:$R$1048576,2,TRUE)</f>
        <v>100.5</v>
      </c>
      <c r="G2808">
        <f>+VLOOKUP(A2808,'Reuters data'!$U$4:$V$1048576,2,TRUE)</f>
        <v>23.19</v>
      </c>
      <c r="H2808">
        <f>+VLOOKUP(A2808,'Reuters data'!$Y$4:$Z$1048576,2,TRUE)</f>
        <v>28.2</v>
      </c>
    </row>
    <row r="2809" spans="1:8" x14ac:dyDescent="0.3">
      <c r="A2809" s="1">
        <f>+'Reuters data'!B2810</f>
        <v>43351</v>
      </c>
      <c r="B2809" s="3">
        <f t="shared" si="43"/>
        <v>9</v>
      </c>
      <c r="C2809">
        <f>+'Reuters data'!C2810</f>
        <v>76.38</v>
      </c>
      <c r="D2809">
        <f>+VLOOKUP(A2809,'Reuters data'!$E$3:$F$1048576,2,TRUE)/VLOOKUP(Train_Data!A2809,'Reuters data'!$M$3:$N$1048576,2)</f>
        <v>66.513721755692146</v>
      </c>
      <c r="E2809">
        <f>+VLOOKUP(A2809,'Reuters data'!$E$3:$G$1048576,3,TRUE)</f>
        <v>75.222752293577983</v>
      </c>
      <c r="F2809" s="2">
        <f>+VLOOKUP(A2809,'Reuters data'!$Q$4:$R$1048576,2,TRUE)</f>
        <v>100.5</v>
      </c>
      <c r="G2809">
        <f>+VLOOKUP(A2809,'Reuters data'!$U$4:$V$1048576,2,TRUE)</f>
        <v>23.19</v>
      </c>
      <c r="H2809">
        <f>+VLOOKUP(A2809,'Reuters data'!$Y$4:$Z$1048576,2,TRUE)</f>
        <v>28.2</v>
      </c>
    </row>
    <row r="2810" spans="1:8" x14ac:dyDescent="0.3">
      <c r="A2810" s="1">
        <f>+'Reuters data'!B2811</f>
        <v>43352</v>
      </c>
      <c r="B2810" s="3">
        <f t="shared" si="43"/>
        <v>9</v>
      </c>
      <c r="C2810">
        <f>+'Reuters data'!C2811</f>
        <v>76.78</v>
      </c>
      <c r="D2810">
        <f>+VLOOKUP(A2810,'Reuters data'!$E$3:$F$1048576,2,TRUE)/VLOOKUP(Train_Data!A2810,'Reuters data'!$M$3:$N$1048576,2)</f>
        <v>66.513721755692146</v>
      </c>
      <c r="E2810">
        <f>+VLOOKUP(A2810,'Reuters data'!$E$3:$G$1048576,3,TRUE)</f>
        <v>75.222752293577983</v>
      </c>
      <c r="F2810" s="2">
        <f>+VLOOKUP(A2810,'Reuters data'!$Q$4:$R$1048576,2,TRUE)</f>
        <v>100.5</v>
      </c>
      <c r="G2810">
        <f>+VLOOKUP(A2810,'Reuters data'!$U$4:$V$1048576,2,TRUE)</f>
        <v>23.19</v>
      </c>
      <c r="H2810">
        <f>+VLOOKUP(A2810,'Reuters data'!$Y$4:$Z$1048576,2,TRUE)</f>
        <v>28.2</v>
      </c>
    </row>
    <row r="2811" spans="1:8" x14ac:dyDescent="0.3">
      <c r="A2811" s="1">
        <f>+'Reuters data'!B2812</f>
        <v>43353</v>
      </c>
      <c r="B2811" s="3">
        <f t="shared" si="43"/>
        <v>9</v>
      </c>
      <c r="C2811">
        <f>+'Reuters data'!C2812</f>
        <v>77.09</v>
      </c>
      <c r="D2811">
        <f>+VLOOKUP(A2811,'Reuters data'!$E$3:$F$1048576,2,TRUE)/VLOOKUP(Train_Data!A2811,'Reuters data'!$M$3:$N$1048576,2)</f>
        <v>66.744306418219466</v>
      </c>
      <c r="E2811">
        <f>+VLOOKUP(A2811,'Reuters data'!$E$3:$G$1048576,3,TRUE)</f>
        <v>75.280825688073406</v>
      </c>
      <c r="F2811" s="2">
        <f>+VLOOKUP(A2811,'Reuters data'!$Q$4:$R$1048576,2,TRUE)</f>
        <v>99.6</v>
      </c>
      <c r="G2811">
        <f>+VLOOKUP(A2811,'Reuters data'!$U$4:$V$1048576,2,TRUE)</f>
        <v>25.19</v>
      </c>
      <c r="H2811">
        <f>+VLOOKUP(A2811,'Reuters data'!$Y$4:$Z$1048576,2,TRUE)</f>
        <v>29.18</v>
      </c>
    </row>
    <row r="2812" spans="1:8" x14ac:dyDescent="0.3">
      <c r="A2812" s="1">
        <f>+'Reuters data'!B2813</f>
        <v>43354</v>
      </c>
      <c r="B2812" s="3">
        <f t="shared" si="43"/>
        <v>9</v>
      </c>
      <c r="C2812">
        <f>+'Reuters data'!C2813</f>
        <v>77.39</v>
      </c>
      <c r="D2812">
        <f>+VLOOKUP(A2812,'Reuters data'!$E$3:$F$1048576,2,TRUE)/VLOOKUP(Train_Data!A2812,'Reuters data'!$M$3:$N$1048576,2)</f>
        <v>68.125807841447653</v>
      </c>
      <c r="E2812">
        <f>+VLOOKUP(A2812,'Reuters data'!$E$3:$G$1048576,3,TRUE)</f>
        <v>75.34504587155962</v>
      </c>
      <c r="F2812" s="2">
        <f>+VLOOKUP(A2812,'Reuters data'!$Q$4:$R$1048576,2,TRUE)</f>
        <v>100.55</v>
      </c>
      <c r="G2812">
        <f>+VLOOKUP(A2812,'Reuters data'!$U$4:$V$1048576,2,TRUE)</f>
        <v>24.13</v>
      </c>
      <c r="H2812">
        <f>+VLOOKUP(A2812,'Reuters data'!$Y$4:$Z$1048576,2,TRUE)</f>
        <v>28.7</v>
      </c>
    </row>
    <row r="2813" spans="1:8" x14ac:dyDescent="0.3">
      <c r="A2813" s="1">
        <f>+'Reuters data'!B2814</f>
        <v>43355</v>
      </c>
      <c r="B2813" s="3">
        <f t="shared" si="43"/>
        <v>9</v>
      </c>
      <c r="C2813">
        <f>+'Reuters data'!C2814</f>
        <v>77.64</v>
      </c>
      <c r="D2813">
        <f>+VLOOKUP(A2813,'Reuters data'!$E$3:$F$1048576,2,TRUE)/VLOOKUP(Train_Data!A2813,'Reuters data'!$M$3:$N$1048576,2)</f>
        <v>68.599449415003434</v>
      </c>
      <c r="E2813">
        <f>+VLOOKUP(A2813,'Reuters data'!$E$3:$G$1048576,3,TRUE)</f>
        <v>75.415871559633032</v>
      </c>
      <c r="F2813" s="2">
        <f>+VLOOKUP(A2813,'Reuters data'!$Q$4:$R$1048576,2,TRUE)</f>
        <v>100.5</v>
      </c>
      <c r="G2813">
        <f>+VLOOKUP(A2813,'Reuters data'!$U$4:$V$1048576,2,TRUE)</f>
        <v>22.92</v>
      </c>
      <c r="H2813">
        <f>+VLOOKUP(A2813,'Reuters data'!$Y$4:$Z$1048576,2,TRUE)</f>
        <v>27.6</v>
      </c>
    </row>
    <row r="2814" spans="1:8" x14ac:dyDescent="0.3">
      <c r="A2814" s="1">
        <f>+'Reuters data'!B2815</f>
        <v>43356</v>
      </c>
      <c r="B2814" s="3">
        <f t="shared" si="43"/>
        <v>9</v>
      </c>
      <c r="C2814">
        <f>+'Reuters data'!C2815</f>
        <v>77.78</v>
      </c>
      <c r="D2814">
        <f>+VLOOKUP(A2814,'Reuters data'!$E$3:$F$1048576,2,TRUE)/VLOOKUP(Train_Data!A2814,'Reuters data'!$M$3:$N$1048576,2)</f>
        <v>66.889117043121146</v>
      </c>
      <c r="E2814">
        <f>+VLOOKUP(A2814,'Reuters data'!$E$3:$G$1048576,3,TRUE)</f>
        <v>75.467247706422</v>
      </c>
      <c r="F2814" s="2">
        <f>+VLOOKUP(A2814,'Reuters data'!$Q$4:$R$1048576,2,TRUE)</f>
        <v>100.5</v>
      </c>
      <c r="G2814">
        <f>+VLOOKUP(A2814,'Reuters data'!$U$4:$V$1048576,2,TRUE)</f>
        <v>18.87</v>
      </c>
      <c r="H2814">
        <f>+VLOOKUP(A2814,'Reuters data'!$Y$4:$Z$1048576,2,TRUE)</f>
        <v>26.55</v>
      </c>
    </row>
    <row r="2815" spans="1:8" x14ac:dyDescent="0.3">
      <c r="A2815" s="1">
        <f>+'Reuters data'!B2816</f>
        <v>43357</v>
      </c>
      <c r="B2815" s="3">
        <f t="shared" si="43"/>
        <v>9</v>
      </c>
      <c r="C2815">
        <f>+'Reuters data'!C2816</f>
        <v>78.19</v>
      </c>
      <c r="D2815">
        <f>+VLOOKUP(A2815,'Reuters data'!$E$3:$F$1048576,2,TRUE)/VLOOKUP(Train_Data!A2815,'Reuters data'!$M$3:$N$1048576,2)</f>
        <v>67.156862745098039</v>
      </c>
      <c r="E2815">
        <f>+VLOOKUP(A2815,'Reuters data'!$E$3:$G$1048576,3,TRUE)</f>
        <v>75.528440366972461</v>
      </c>
      <c r="F2815" s="2">
        <f>+VLOOKUP(A2815,'Reuters data'!$Q$4:$R$1048576,2,TRUE)</f>
        <v>100.05</v>
      </c>
      <c r="G2815">
        <f>+VLOOKUP(A2815,'Reuters data'!$U$4:$V$1048576,2,TRUE)</f>
        <v>19.940000000000001</v>
      </c>
      <c r="H2815">
        <f>+VLOOKUP(A2815,'Reuters data'!$Y$4:$Z$1048576,2,TRUE)</f>
        <v>27.25</v>
      </c>
    </row>
    <row r="2816" spans="1:8" x14ac:dyDescent="0.3">
      <c r="A2816" s="1">
        <f>+'Reuters data'!B2817</f>
        <v>43358</v>
      </c>
      <c r="B2816" s="3">
        <f t="shared" si="43"/>
        <v>9</v>
      </c>
      <c r="C2816">
        <f>+'Reuters data'!C2817</f>
        <v>78.599999999999994</v>
      </c>
      <c r="D2816">
        <f>+VLOOKUP(A2816,'Reuters data'!$E$3:$F$1048576,2,TRUE)/VLOOKUP(Train_Data!A2816,'Reuters data'!$M$3:$N$1048576,2)</f>
        <v>67.156862745098039</v>
      </c>
      <c r="E2816">
        <f>+VLOOKUP(A2816,'Reuters data'!$E$3:$G$1048576,3,TRUE)</f>
        <v>75.528440366972461</v>
      </c>
      <c r="F2816" s="2">
        <f>+VLOOKUP(A2816,'Reuters data'!$Q$4:$R$1048576,2,TRUE)</f>
        <v>100.05</v>
      </c>
      <c r="G2816">
        <f>+VLOOKUP(A2816,'Reuters data'!$U$4:$V$1048576,2,TRUE)</f>
        <v>19.940000000000001</v>
      </c>
      <c r="H2816">
        <f>+VLOOKUP(A2816,'Reuters data'!$Y$4:$Z$1048576,2,TRUE)</f>
        <v>27.25</v>
      </c>
    </row>
    <row r="2817" spans="1:8" x14ac:dyDescent="0.3">
      <c r="A2817" s="1">
        <f>+'Reuters data'!B2818</f>
        <v>43359</v>
      </c>
      <c r="B2817" s="3">
        <f t="shared" si="43"/>
        <v>9</v>
      </c>
      <c r="C2817">
        <f>+'Reuters data'!C2818</f>
        <v>79.03</v>
      </c>
      <c r="D2817">
        <f>+VLOOKUP(A2817,'Reuters data'!$E$3:$F$1048576,2,TRUE)/VLOOKUP(Train_Data!A2817,'Reuters data'!$M$3:$N$1048576,2)</f>
        <v>67.156862745098039</v>
      </c>
      <c r="E2817">
        <f>+VLOOKUP(A2817,'Reuters data'!$E$3:$G$1048576,3,TRUE)</f>
        <v>75.528440366972461</v>
      </c>
      <c r="F2817" s="2">
        <f>+VLOOKUP(A2817,'Reuters data'!$Q$4:$R$1048576,2,TRUE)</f>
        <v>100.05</v>
      </c>
      <c r="G2817">
        <f>+VLOOKUP(A2817,'Reuters data'!$U$4:$V$1048576,2,TRUE)</f>
        <v>19.940000000000001</v>
      </c>
      <c r="H2817">
        <f>+VLOOKUP(A2817,'Reuters data'!$Y$4:$Z$1048576,2,TRUE)</f>
        <v>27.25</v>
      </c>
    </row>
    <row r="2818" spans="1:8" x14ac:dyDescent="0.3">
      <c r="A2818" s="1">
        <f>+'Reuters data'!B2819</f>
        <v>43360</v>
      </c>
      <c r="B2818" s="3">
        <f t="shared" si="43"/>
        <v>9</v>
      </c>
      <c r="C2818">
        <f>+'Reuters data'!C2819</f>
        <v>79.33</v>
      </c>
      <c r="D2818">
        <f>+VLOOKUP(A2818,'Reuters data'!$E$3:$F$1048576,2,TRUE)/VLOOKUP(Train_Data!A2818,'Reuters data'!$M$3:$N$1048576,2)</f>
        <v>66.806470940683042</v>
      </c>
      <c r="E2818">
        <f>+VLOOKUP(A2818,'Reuters data'!$E$3:$G$1048576,3,TRUE)</f>
        <v>75.587798165137613</v>
      </c>
      <c r="F2818" s="2">
        <f>+VLOOKUP(A2818,'Reuters data'!$Q$4:$R$1048576,2,TRUE)</f>
        <v>99.5</v>
      </c>
      <c r="G2818">
        <f>+VLOOKUP(A2818,'Reuters data'!$U$4:$V$1048576,2,TRUE)</f>
        <v>20.9</v>
      </c>
      <c r="H2818">
        <f>+VLOOKUP(A2818,'Reuters data'!$Y$4:$Z$1048576,2,TRUE)</f>
        <v>27.55</v>
      </c>
    </row>
    <row r="2819" spans="1:8" x14ac:dyDescent="0.3">
      <c r="A2819" s="1">
        <f>+'Reuters data'!B2820</f>
        <v>43361</v>
      </c>
      <c r="B2819" s="3">
        <f t="shared" si="43"/>
        <v>9</v>
      </c>
      <c r="C2819">
        <f>+'Reuters data'!C2820</f>
        <v>79.650000000000006</v>
      </c>
      <c r="D2819">
        <f>+VLOOKUP(A2819,'Reuters data'!$E$3:$F$1048576,2,TRUE)/VLOOKUP(Train_Data!A2819,'Reuters data'!$M$3:$N$1048576,2)</f>
        <v>67.74967852550364</v>
      </c>
      <c r="E2819">
        <f>+VLOOKUP(A2819,'Reuters data'!$E$3:$G$1048576,3,TRUE)</f>
        <v>75.638715596330272</v>
      </c>
      <c r="F2819" s="2">
        <f>+VLOOKUP(A2819,'Reuters data'!$Q$4:$R$1048576,2,TRUE)</f>
        <v>99.5</v>
      </c>
      <c r="G2819">
        <f>+VLOOKUP(A2819,'Reuters data'!$U$4:$V$1048576,2,TRUE)</f>
        <v>20.190000000000001</v>
      </c>
      <c r="H2819">
        <f>+VLOOKUP(A2819,'Reuters data'!$Y$4:$Z$1048576,2,TRUE)</f>
        <v>27.4</v>
      </c>
    </row>
    <row r="2820" spans="1:8" x14ac:dyDescent="0.3">
      <c r="A2820" s="1">
        <f>+'Reuters data'!B2821</f>
        <v>43362</v>
      </c>
      <c r="B2820" s="3">
        <f t="shared" ref="B2820:B2883" si="44">+MONTH(A2820)</f>
        <v>9</v>
      </c>
      <c r="C2820">
        <f>+'Reuters data'!C2821</f>
        <v>79.98</v>
      </c>
      <c r="D2820">
        <f>+VLOOKUP(A2820,'Reuters data'!$E$3:$F$1048576,2,TRUE)/VLOOKUP(Train_Data!A2820,'Reuters data'!$M$3:$N$1048576,2)</f>
        <v>68.026045236463332</v>
      </c>
      <c r="E2820">
        <f>+VLOOKUP(A2820,'Reuters data'!$E$3:$G$1048576,3,TRUE)</f>
        <v>75.690275229357795</v>
      </c>
      <c r="F2820" s="2">
        <f>+VLOOKUP(A2820,'Reuters data'!$Q$4:$R$1048576,2,TRUE)</f>
        <v>100.2</v>
      </c>
      <c r="G2820">
        <f>+VLOOKUP(A2820,'Reuters data'!$U$4:$V$1048576,2,TRUE)</f>
        <v>21.43</v>
      </c>
      <c r="H2820">
        <f>+VLOOKUP(A2820,'Reuters data'!$Y$4:$Z$1048576,2,TRUE)</f>
        <v>28.25</v>
      </c>
    </row>
    <row r="2821" spans="1:8" x14ac:dyDescent="0.3">
      <c r="A2821" s="1">
        <f>+'Reuters data'!B2822</f>
        <v>43363</v>
      </c>
      <c r="B2821" s="3">
        <f t="shared" si="44"/>
        <v>9</v>
      </c>
      <c r="C2821">
        <f>+'Reuters data'!C2822</f>
        <v>80.17</v>
      </c>
      <c r="D2821">
        <f>+VLOOKUP(A2821,'Reuters data'!$E$3:$F$1048576,2,TRUE)/VLOOKUP(Train_Data!A2821,'Reuters data'!$M$3:$N$1048576,2)</f>
        <v>66.836518046709131</v>
      </c>
      <c r="E2821">
        <f>+VLOOKUP(A2821,'Reuters data'!$E$3:$G$1048576,3,TRUE)</f>
        <v>75.732844036697244</v>
      </c>
      <c r="F2821" s="2">
        <f>+VLOOKUP(A2821,'Reuters data'!$Q$4:$R$1048576,2,TRUE)</f>
        <v>100.2</v>
      </c>
      <c r="G2821">
        <f>+VLOOKUP(A2821,'Reuters data'!$U$4:$V$1048576,2,TRUE)</f>
        <v>21.98</v>
      </c>
      <c r="H2821">
        <f>+VLOOKUP(A2821,'Reuters data'!$Y$4:$Z$1048576,2,TRUE)</f>
        <v>28.23</v>
      </c>
    </row>
    <row r="2822" spans="1:8" x14ac:dyDescent="0.3">
      <c r="A2822" s="1">
        <f>+'Reuters data'!B2823</f>
        <v>43364</v>
      </c>
      <c r="B2822" s="3">
        <f t="shared" si="44"/>
        <v>9</v>
      </c>
      <c r="C2822">
        <f>+'Reuters data'!C2823</f>
        <v>80.44</v>
      </c>
      <c r="D2822">
        <f>+VLOOKUP(A2822,'Reuters data'!$E$3:$F$1048576,2,TRUE)/VLOOKUP(Train_Data!A2822,'Reuters data'!$M$3:$N$1048576,2)</f>
        <v>67.069537833007061</v>
      </c>
      <c r="E2822">
        <f>+VLOOKUP(A2822,'Reuters data'!$E$3:$G$1048576,3,TRUE)</f>
        <v>75.770366972477063</v>
      </c>
      <c r="F2822" s="2">
        <f>+VLOOKUP(A2822,'Reuters data'!$Q$4:$R$1048576,2,TRUE)</f>
        <v>99.93</v>
      </c>
      <c r="G2822">
        <f>+VLOOKUP(A2822,'Reuters data'!$U$4:$V$1048576,2,TRUE)</f>
        <v>22.08</v>
      </c>
      <c r="H2822">
        <f>+VLOOKUP(A2822,'Reuters data'!$Y$4:$Z$1048576,2,TRUE)</f>
        <v>28.52</v>
      </c>
    </row>
    <row r="2823" spans="1:8" x14ac:dyDescent="0.3">
      <c r="A2823" s="1">
        <f>+'Reuters data'!B2824</f>
        <v>43365</v>
      </c>
      <c r="B2823" s="3">
        <f t="shared" si="44"/>
        <v>9</v>
      </c>
      <c r="C2823">
        <f>+'Reuters data'!C2824</f>
        <v>80.8</v>
      </c>
      <c r="D2823">
        <f>+VLOOKUP(A2823,'Reuters data'!$E$3:$F$1048576,2,TRUE)/VLOOKUP(Train_Data!A2823,'Reuters data'!$M$3:$N$1048576,2)</f>
        <v>67.069537833007061</v>
      </c>
      <c r="E2823">
        <f>+VLOOKUP(A2823,'Reuters data'!$E$3:$G$1048576,3,TRUE)</f>
        <v>75.770366972477063</v>
      </c>
      <c r="F2823" s="2">
        <f>+VLOOKUP(A2823,'Reuters data'!$Q$4:$R$1048576,2,TRUE)</f>
        <v>99.93</v>
      </c>
      <c r="G2823">
        <f>+VLOOKUP(A2823,'Reuters data'!$U$4:$V$1048576,2,TRUE)</f>
        <v>22.08</v>
      </c>
      <c r="H2823">
        <f>+VLOOKUP(A2823,'Reuters data'!$Y$4:$Z$1048576,2,TRUE)</f>
        <v>28.52</v>
      </c>
    </row>
    <row r="2824" spans="1:8" x14ac:dyDescent="0.3">
      <c r="A2824" s="1">
        <f>+'Reuters data'!B2825</f>
        <v>43366</v>
      </c>
      <c r="B2824" s="3">
        <f t="shared" si="44"/>
        <v>9</v>
      </c>
      <c r="C2824">
        <f>+'Reuters data'!C2825</f>
        <v>81.08</v>
      </c>
      <c r="D2824">
        <f>+VLOOKUP(A2824,'Reuters data'!$E$3:$F$1048576,2,TRUE)/VLOOKUP(Train_Data!A2824,'Reuters data'!$M$3:$N$1048576,2)</f>
        <v>67.069537833007061</v>
      </c>
      <c r="E2824">
        <f>+VLOOKUP(A2824,'Reuters data'!$E$3:$G$1048576,3,TRUE)</f>
        <v>75.770366972477063</v>
      </c>
      <c r="F2824" s="2">
        <f>+VLOOKUP(A2824,'Reuters data'!$Q$4:$R$1048576,2,TRUE)</f>
        <v>99.93</v>
      </c>
      <c r="G2824">
        <f>+VLOOKUP(A2824,'Reuters data'!$U$4:$V$1048576,2,TRUE)</f>
        <v>22.08</v>
      </c>
      <c r="H2824">
        <f>+VLOOKUP(A2824,'Reuters data'!$Y$4:$Z$1048576,2,TRUE)</f>
        <v>28.52</v>
      </c>
    </row>
    <row r="2825" spans="1:8" x14ac:dyDescent="0.3">
      <c r="A2825" s="1">
        <f>+'Reuters data'!B2826</f>
        <v>43367</v>
      </c>
      <c r="B2825" s="3">
        <f t="shared" si="44"/>
        <v>9</v>
      </c>
      <c r="C2825">
        <f>+'Reuters data'!C2826</f>
        <v>81.36</v>
      </c>
      <c r="D2825">
        <f>+VLOOKUP(A2825,'Reuters data'!$E$3:$F$1048576,2,TRUE)/VLOOKUP(Train_Data!A2825,'Reuters data'!$M$3:$N$1048576,2)</f>
        <v>69.129916567342065</v>
      </c>
      <c r="E2825">
        <f>+VLOOKUP(A2825,'Reuters data'!$E$3:$G$1048576,3,TRUE)</f>
        <v>75.837706422018343</v>
      </c>
      <c r="F2825" s="2">
        <f>+VLOOKUP(A2825,'Reuters data'!$Q$4:$R$1048576,2,TRUE)</f>
        <v>101.18</v>
      </c>
      <c r="G2825">
        <f>+VLOOKUP(A2825,'Reuters data'!$U$4:$V$1048576,2,TRUE)</f>
        <v>22.37</v>
      </c>
      <c r="H2825">
        <f>+VLOOKUP(A2825,'Reuters data'!$Y$4:$Z$1048576,2,TRUE)</f>
        <v>29.48</v>
      </c>
    </row>
    <row r="2826" spans="1:8" x14ac:dyDescent="0.3">
      <c r="A2826" s="1">
        <f>+'Reuters data'!B2827</f>
        <v>43368</v>
      </c>
      <c r="B2826" s="3">
        <f t="shared" si="44"/>
        <v>9</v>
      </c>
      <c r="C2826">
        <f>+'Reuters data'!C2827</f>
        <v>81.53</v>
      </c>
      <c r="D2826">
        <f>+VLOOKUP(A2826,'Reuters data'!$E$3:$F$1048576,2,TRUE)/VLOOKUP(Train_Data!A2826,'Reuters data'!$M$3:$N$1048576,2)</f>
        <v>69.552289525104072</v>
      </c>
      <c r="E2826">
        <f>+VLOOKUP(A2826,'Reuters data'!$E$3:$G$1048576,3,TRUE)</f>
        <v>75.90990825688074</v>
      </c>
      <c r="F2826" s="2">
        <f>+VLOOKUP(A2826,'Reuters data'!$Q$4:$R$1048576,2,TRUE)</f>
        <v>102.4</v>
      </c>
      <c r="G2826">
        <f>+VLOOKUP(A2826,'Reuters data'!$U$4:$V$1048576,2,TRUE)</f>
        <v>21.19</v>
      </c>
      <c r="H2826">
        <f>+VLOOKUP(A2826,'Reuters data'!$Y$4:$Z$1048576,2,TRUE)</f>
        <v>29.33</v>
      </c>
    </row>
    <row r="2827" spans="1:8" x14ac:dyDescent="0.3">
      <c r="A2827" s="1">
        <f>+'Reuters data'!B2828</f>
        <v>43369</v>
      </c>
      <c r="B2827" s="3">
        <f t="shared" si="44"/>
        <v>9</v>
      </c>
      <c r="C2827">
        <f>+'Reuters data'!C2828</f>
        <v>81.72</v>
      </c>
      <c r="D2827">
        <f>+VLOOKUP(A2827,'Reuters data'!$E$3:$F$1048576,2,TRUE)/VLOOKUP(Train_Data!A2827,'Reuters data'!$M$3:$N$1048576,2)</f>
        <v>69.296302606917706</v>
      </c>
      <c r="E2827">
        <f>+VLOOKUP(A2827,'Reuters data'!$E$3:$G$1048576,3,TRUE)</f>
        <v>75.970458715596337</v>
      </c>
      <c r="F2827" s="2">
        <f>+VLOOKUP(A2827,'Reuters data'!$Q$4:$R$1048576,2,TRUE)</f>
        <v>102.4</v>
      </c>
      <c r="G2827">
        <f>+VLOOKUP(A2827,'Reuters data'!$U$4:$V$1048576,2,TRUE)</f>
        <v>20.18</v>
      </c>
      <c r="H2827">
        <f>+VLOOKUP(A2827,'Reuters data'!$Y$4:$Z$1048576,2,TRUE)</f>
        <v>28.05</v>
      </c>
    </row>
    <row r="2828" spans="1:8" x14ac:dyDescent="0.3">
      <c r="A2828" s="1">
        <f>+'Reuters data'!B2829</f>
        <v>43370</v>
      </c>
      <c r="B2828" s="3">
        <f t="shared" si="44"/>
        <v>9</v>
      </c>
      <c r="C2828">
        <f>+'Reuters data'!C2829</f>
        <v>81.96</v>
      </c>
      <c r="D2828">
        <f>+VLOOKUP(A2828,'Reuters data'!$E$3:$F$1048576,2,TRUE)/VLOOKUP(Train_Data!A2828,'Reuters data'!$M$3:$N$1048576,2)</f>
        <v>70.21221754446259</v>
      </c>
      <c r="E2828">
        <f>+VLOOKUP(A2828,'Reuters data'!$E$3:$G$1048576,3,TRUE)</f>
        <v>76.035412844036685</v>
      </c>
      <c r="F2828" s="2">
        <f>+VLOOKUP(A2828,'Reuters data'!$Q$4:$R$1048576,2,TRUE)</f>
        <v>100.6</v>
      </c>
      <c r="G2828">
        <f>+VLOOKUP(A2828,'Reuters data'!$U$4:$V$1048576,2,TRUE)</f>
        <v>20.77</v>
      </c>
      <c r="H2828">
        <f>+VLOOKUP(A2828,'Reuters data'!$Y$4:$Z$1048576,2,TRUE)</f>
        <v>27.5</v>
      </c>
    </row>
    <row r="2829" spans="1:8" x14ac:dyDescent="0.3">
      <c r="A2829" s="1">
        <f>+'Reuters data'!B2830</f>
        <v>43371</v>
      </c>
      <c r="B2829" s="3">
        <f t="shared" si="44"/>
        <v>9</v>
      </c>
      <c r="C2829">
        <f>+'Reuters data'!C2830</f>
        <v>82.19</v>
      </c>
      <c r="D2829">
        <f>+VLOOKUP(A2829,'Reuters data'!$E$3:$F$1048576,2,TRUE)/VLOOKUP(Train_Data!A2829,'Reuters data'!$M$3:$N$1048576,2)</f>
        <v>71.261199172984149</v>
      </c>
      <c r="E2829">
        <f>+VLOOKUP(A2829,'Reuters data'!$E$3:$G$1048576,3,TRUE)</f>
        <v>76.104678899082572</v>
      </c>
      <c r="F2829" s="2">
        <f>+VLOOKUP(A2829,'Reuters data'!$Q$4:$R$1048576,2,TRUE)</f>
        <v>100.5</v>
      </c>
      <c r="G2829">
        <f>+VLOOKUP(A2829,'Reuters data'!$U$4:$V$1048576,2,TRUE)</f>
        <v>21.16</v>
      </c>
      <c r="H2829">
        <f>+VLOOKUP(A2829,'Reuters data'!$Y$4:$Z$1048576,2,TRUE)</f>
        <v>27</v>
      </c>
    </row>
    <row r="2830" spans="1:8" x14ac:dyDescent="0.3">
      <c r="A2830" s="1">
        <f>+'Reuters data'!B2831</f>
        <v>43372</v>
      </c>
      <c r="B2830" s="3">
        <f t="shared" si="44"/>
        <v>9</v>
      </c>
      <c r="C2830">
        <f>+'Reuters data'!C2831</f>
        <v>82.46</v>
      </c>
      <c r="D2830">
        <f>+VLOOKUP(A2830,'Reuters data'!$E$3:$F$1048576,2,TRUE)/VLOOKUP(Train_Data!A2830,'Reuters data'!$M$3:$N$1048576,2)</f>
        <v>71.261199172984149</v>
      </c>
      <c r="E2830">
        <f>+VLOOKUP(A2830,'Reuters data'!$E$3:$G$1048576,3,TRUE)</f>
        <v>76.104678899082572</v>
      </c>
      <c r="F2830" s="2">
        <f>+VLOOKUP(A2830,'Reuters data'!$Q$4:$R$1048576,2,TRUE)</f>
        <v>100.5</v>
      </c>
      <c r="G2830">
        <f>+VLOOKUP(A2830,'Reuters data'!$U$4:$V$1048576,2,TRUE)</f>
        <v>21.16</v>
      </c>
      <c r="H2830">
        <f>+VLOOKUP(A2830,'Reuters data'!$Y$4:$Z$1048576,2,TRUE)</f>
        <v>27</v>
      </c>
    </row>
    <row r="2831" spans="1:8" x14ac:dyDescent="0.3">
      <c r="A2831" s="1">
        <f>+'Reuters data'!B2832</f>
        <v>43373</v>
      </c>
      <c r="B2831" s="3">
        <f t="shared" si="44"/>
        <v>9</v>
      </c>
      <c r="C2831">
        <f>+'Reuters data'!C2832</f>
        <v>82.73</v>
      </c>
      <c r="D2831">
        <f>+VLOOKUP(A2831,'Reuters data'!$E$3:$F$1048576,2,TRUE)/VLOOKUP(Train_Data!A2831,'Reuters data'!$M$3:$N$1048576,2)</f>
        <v>71.261199172984149</v>
      </c>
      <c r="E2831">
        <f>+VLOOKUP(A2831,'Reuters data'!$E$3:$G$1048576,3,TRUE)</f>
        <v>76.104678899082572</v>
      </c>
      <c r="F2831" s="2">
        <f>+VLOOKUP(A2831,'Reuters data'!$Q$4:$R$1048576,2,TRUE)</f>
        <v>100.5</v>
      </c>
      <c r="G2831">
        <f>+VLOOKUP(A2831,'Reuters data'!$U$4:$V$1048576,2,TRUE)</f>
        <v>21.16</v>
      </c>
      <c r="H2831">
        <f>+VLOOKUP(A2831,'Reuters data'!$Y$4:$Z$1048576,2,TRUE)</f>
        <v>27</v>
      </c>
    </row>
    <row r="2832" spans="1:8" x14ac:dyDescent="0.3">
      <c r="A2832" s="1">
        <f>+'Reuters data'!B2833</f>
        <v>43374</v>
      </c>
      <c r="B2832" s="3">
        <f t="shared" si="44"/>
        <v>10</v>
      </c>
      <c r="C2832">
        <f>+'Reuters data'!C2833</f>
        <v>82.97</v>
      </c>
      <c r="D2832">
        <f>+VLOOKUP(A2832,'Reuters data'!$E$3:$F$1048576,2,TRUE)/VLOOKUP(Train_Data!A2832,'Reuters data'!$M$3:$N$1048576,2)</f>
        <v>73.410504492052524</v>
      </c>
      <c r="E2832">
        <f>+VLOOKUP(A2832,'Reuters data'!$E$3:$G$1048576,3,TRUE)</f>
        <v>76.213394495412828</v>
      </c>
      <c r="F2832" s="2">
        <f>+VLOOKUP(A2832,'Reuters data'!$Q$4:$R$1048576,2,TRUE)</f>
        <v>101.8</v>
      </c>
      <c r="G2832">
        <f>+VLOOKUP(A2832,'Reuters data'!$U$4:$V$1048576,2,TRUE)</f>
        <v>21.32</v>
      </c>
      <c r="H2832">
        <f>+VLOOKUP(A2832,'Reuters data'!$Y$4:$Z$1048576,2,TRUE)</f>
        <v>27.2</v>
      </c>
    </row>
    <row r="2833" spans="1:8" x14ac:dyDescent="0.3">
      <c r="A2833" s="1">
        <f>+'Reuters data'!B2834</f>
        <v>43375</v>
      </c>
      <c r="B2833" s="3">
        <f t="shared" si="44"/>
        <v>10</v>
      </c>
      <c r="C2833">
        <f>+'Reuters data'!C2834</f>
        <v>83.11</v>
      </c>
      <c r="D2833">
        <f>+VLOOKUP(A2833,'Reuters data'!$E$3:$F$1048576,2,TRUE)/VLOOKUP(Train_Data!A2833,'Reuters data'!$M$3:$N$1048576,2)</f>
        <v>73.445349038628095</v>
      </c>
      <c r="E2833">
        <f>+VLOOKUP(A2833,'Reuters data'!$E$3:$G$1048576,3,TRUE)</f>
        <v>76.318348623853197</v>
      </c>
      <c r="F2833" s="2">
        <f>+VLOOKUP(A2833,'Reuters data'!$Q$4:$R$1048576,2,TRUE)</f>
        <v>102.45</v>
      </c>
      <c r="G2833">
        <f>+VLOOKUP(A2833,'Reuters data'!$U$4:$V$1048576,2,TRUE)</f>
        <v>20.95</v>
      </c>
      <c r="H2833">
        <f>+VLOOKUP(A2833,'Reuters data'!$Y$4:$Z$1048576,2,TRUE)</f>
        <v>26.9</v>
      </c>
    </row>
    <row r="2834" spans="1:8" x14ac:dyDescent="0.3">
      <c r="A2834" s="1">
        <f>+'Reuters data'!B2835</f>
        <v>43376</v>
      </c>
      <c r="B2834" s="3">
        <f t="shared" si="44"/>
        <v>10</v>
      </c>
      <c r="C2834">
        <f>+'Reuters data'!C2835</f>
        <v>83.26</v>
      </c>
      <c r="D2834">
        <f>+VLOOKUP(A2834,'Reuters data'!$E$3:$F$1048576,2,TRUE)/VLOOKUP(Train_Data!A2834,'Reuters data'!$M$3:$N$1048576,2)</f>
        <v>75.191704426629499</v>
      </c>
      <c r="E2834">
        <f>+VLOOKUP(A2834,'Reuters data'!$E$3:$G$1048576,3,TRUE)</f>
        <v>76.434587155963314</v>
      </c>
      <c r="F2834" s="2">
        <f>+VLOOKUP(A2834,'Reuters data'!$Q$4:$R$1048576,2,TRUE)</f>
        <v>102.5</v>
      </c>
      <c r="G2834">
        <f>+VLOOKUP(A2834,'Reuters data'!$U$4:$V$1048576,2,TRUE)</f>
        <v>21.14</v>
      </c>
      <c r="H2834">
        <f>+VLOOKUP(A2834,'Reuters data'!$Y$4:$Z$1048576,2,TRUE)</f>
        <v>27</v>
      </c>
    </row>
    <row r="2835" spans="1:8" x14ac:dyDescent="0.3">
      <c r="A2835" s="1">
        <f>+'Reuters data'!B2836</f>
        <v>43377</v>
      </c>
      <c r="B2835" s="3">
        <f t="shared" si="44"/>
        <v>10</v>
      </c>
      <c r="C2835">
        <f>+'Reuters data'!C2836</f>
        <v>83.38</v>
      </c>
      <c r="D2835">
        <f>+VLOOKUP(A2835,'Reuters data'!$E$3:$F$1048576,2,TRUE)/VLOOKUP(Train_Data!A2835,'Reuters data'!$M$3:$N$1048576,2)</f>
        <v>73.46477894553982</v>
      </c>
      <c r="E2835">
        <f>+VLOOKUP(A2835,'Reuters data'!$E$3:$G$1048576,3,TRUE)</f>
        <v>76.523669724770642</v>
      </c>
      <c r="F2835" s="2">
        <f>+VLOOKUP(A2835,'Reuters data'!$Q$4:$R$1048576,2,TRUE)</f>
        <v>101.65</v>
      </c>
      <c r="G2835">
        <f>+VLOOKUP(A2835,'Reuters data'!$U$4:$V$1048576,2,TRUE)</f>
        <v>21.3</v>
      </c>
      <c r="H2835">
        <f>+VLOOKUP(A2835,'Reuters data'!$Y$4:$Z$1048576,2,TRUE)</f>
        <v>27</v>
      </c>
    </row>
    <row r="2836" spans="1:8" x14ac:dyDescent="0.3">
      <c r="A2836" s="1">
        <f>+'Reuters data'!B2837</f>
        <v>43378</v>
      </c>
      <c r="B2836" s="3">
        <f t="shared" si="44"/>
        <v>10</v>
      </c>
      <c r="C2836">
        <f>+'Reuters data'!C2837</f>
        <v>83.56</v>
      </c>
      <c r="D2836">
        <f>+VLOOKUP(A2836,'Reuters data'!$E$3:$F$1048576,2,TRUE)/VLOOKUP(Train_Data!A2836,'Reuters data'!$M$3:$N$1048576,2)</f>
        <v>73.036535624403356</v>
      </c>
      <c r="E2836">
        <f>+VLOOKUP(A2836,'Reuters data'!$E$3:$G$1048576,3,TRUE)</f>
        <v>76.596972477064227</v>
      </c>
      <c r="F2836" s="2">
        <f>+VLOOKUP(A2836,'Reuters data'!$Q$4:$R$1048576,2,TRUE)</f>
        <v>101.95</v>
      </c>
      <c r="G2836">
        <f>+VLOOKUP(A2836,'Reuters data'!$U$4:$V$1048576,2,TRUE)</f>
        <v>22.11</v>
      </c>
      <c r="H2836">
        <f>+VLOOKUP(A2836,'Reuters data'!$Y$4:$Z$1048576,2,TRUE)</f>
        <v>27.35</v>
      </c>
    </row>
    <row r="2837" spans="1:8" x14ac:dyDescent="0.3">
      <c r="A2837" s="1">
        <f>+'Reuters data'!B2838</f>
        <v>43379</v>
      </c>
      <c r="B2837" s="3">
        <f t="shared" si="44"/>
        <v>10</v>
      </c>
      <c r="C2837">
        <f>+'Reuters data'!C2838</f>
        <v>83.83</v>
      </c>
      <c r="D2837">
        <f>+VLOOKUP(A2837,'Reuters data'!$E$3:$F$1048576,2,TRUE)/VLOOKUP(Train_Data!A2837,'Reuters data'!$M$3:$N$1048576,2)</f>
        <v>73.036535624403356</v>
      </c>
      <c r="E2837">
        <f>+VLOOKUP(A2837,'Reuters data'!$E$3:$G$1048576,3,TRUE)</f>
        <v>76.596972477064227</v>
      </c>
      <c r="F2837" s="2">
        <f>+VLOOKUP(A2837,'Reuters data'!$Q$4:$R$1048576,2,TRUE)</f>
        <v>101.95</v>
      </c>
      <c r="G2837">
        <f>+VLOOKUP(A2837,'Reuters data'!$U$4:$V$1048576,2,TRUE)</f>
        <v>22.11</v>
      </c>
      <c r="H2837">
        <f>+VLOOKUP(A2837,'Reuters data'!$Y$4:$Z$1048576,2,TRUE)</f>
        <v>27.35</v>
      </c>
    </row>
    <row r="2838" spans="1:8" x14ac:dyDescent="0.3">
      <c r="A2838" s="1">
        <f>+'Reuters data'!B2839</f>
        <v>43380</v>
      </c>
      <c r="B2838" s="3">
        <f t="shared" si="44"/>
        <v>10</v>
      </c>
      <c r="C2838">
        <f>+'Reuters data'!C2839</f>
        <v>84.09</v>
      </c>
      <c r="D2838">
        <f>+VLOOKUP(A2838,'Reuters data'!$E$3:$F$1048576,2,TRUE)/VLOOKUP(Train_Data!A2838,'Reuters data'!$M$3:$N$1048576,2)</f>
        <v>73.036535624403356</v>
      </c>
      <c r="E2838">
        <f>+VLOOKUP(A2838,'Reuters data'!$E$3:$G$1048576,3,TRUE)</f>
        <v>76.596972477064227</v>
      </c>
      <c r="F2838" s="2">
        <f>+VLOOKUP(A2838,'Reuters data'!$Q$4:$R$1048576,2,TRUE)</f>
        <v>101.95</v>
      </c>
      <c r="G2838">
        <f>+VLOOKUP(A2838,'Reuters data'!$U$4:$V$1048576,2,TRUE)</f>
        <v>22.11</v>
      </c>
      <c r="H2838">
        <f>+VLOOKUP(A2838,'Reuters data'!$Y$4:$Z$1048576,2,TRUE)</f>
        <v>27.35</v>
      </c>
    </row>
    <row r="2839" spans="1:8" x14ac:dyDescent="0.3">
      <c r="A2839" s="1">
        <f>+'Reuters data'!B2840</f>
        <v>43381</v>
      </c>
      <c r="B2839" s="3">
        <f t="shared" si="44"/>
        <v>10</v>
      </c>
      <c r="C2839">
        <f>+'Reuters data'!C2840</f>
        <v>84.24</v>
      </c>
      <c r="D2839">
        <f>+VLOOKUP(A2839,'Reuters data'!$E$3:$F$1048576,2,TRUE)/VLOOKUP(Train_Data!A2839,'Reuters data'!$M$3:$N$1048576,2)</f>
        <v>73.028720626631852</v>
      </c>
      <c r="E2839">
        <f>+VLOOKUP(A2839,'Reuters data'!$E$3:$G$1048576,3,TRUE)</f>
        <v>76.680091743119277</v>
      </c>
      <c r="F2839" s="2">
        <f>+VLOOKUP(A2839,'Reuters data'!$Q$4:$R$1048576,2,TRUE)</f>
        <v>101.85</v>
      </c>
      <c r="G2839">
        <f>+VLOOKUP(A2839,'Reuters data'!$U$4:$V$1048576,2,TRUE)</f>
        <v>21.89</v>
      </c>
      <c r="H2839">
        <f>+VLOOKUP(A2839,'Reuters data'!$Y$4:$Z$1048576,2,TRUE)</f>
        <v>26.9</v>
      </c>
    </row>
    <row r="2840" spans="1:8" x14ac:dyDescent="0.3">
      <c r="A2840" s="1">
        <f>+'Reuters data'!B2841</f>
        <v>43382</v>
      </c>
      <c r="B2840" s="3">
        <f t="shared" si="44"/>
        <v>10</v>
      </c>
      <c r="C2840">
        <f>+'Reuters data'!C2841</f>
        <v>84.36</v>
      </c>
      <c r="D2840">
        <f>+VLOOKUP(A2840,'Reuters data'!$E$3:$F$1048576,2,TRUE)/VLOOKUP(Train_Data!A2840,'Reuters data'!$M$3:$N$1048576,2)</f>
        <v>73.983810601444858</v>
      </c>
      <c r="E2840">
        <f>+VLOOKUP(A2840,'Reuters data'!$E$3:$G$1048576,3,TRUE)</f>
        <v>76.751559633027526</v>
      </c>
      <c r="F2840" s="2">
        <f>+VLOOKUP(A2840,'Reuters data'!$Q$4:$R$1048576,2,TRUE)</f>
        <v>100.55</v>
      </c>
      <c r="G2840">
        <f>+VLOOKUP(A2840,'Reuters data'!$U$4:$V$1048576,2,TRUE)</f>
        <v>20.75</v>
      </c>
      <c r="H2840">
        <f>+VLOOKUP(A2840,'Reuters data'!$Y$4:$Z$1048576,2,TRUE)</f>
        <v>26.42</v>
      </c>
    </row>
    <row r="2841" spans="1:8" x14ac:dyDescent="0.3">
      <c r="A2841" s="1">
        <f>+'Reuters data'!B2842</f>
        <v>43383</v>
      </c>
      <c r="B2841" s="3">
        <f t="shared" si="44"/>
        <v>10</v>
      </c>
      <c r="C2841">
        <f>+'Reuters data'!C2842</f>
        <v>84.55</v>
      </c>
      <c r="D2841">
        <f>+VLOOKUP(A2841,'Reuters data'!$E$3:$F$1048576,2,TRUE)/VLOOKUP(Train_Data!A2841,'Reuters data'!$M$3:$N$1048576,2)</f>
        <v>72.1392602882445</v>
      </c>
      <c r="E2841">
        <f>+VLOOKUP(A2841,'Reuters data'!$E$3:$G$1048576,3,TRUE)</f>
        <v>76.803119266055049</v>
      </c>
      <c r="F2841" s="2">
        <f>+VLOOKUP(A2841,'Reuters data'!$Q$4:$R$1048576,2,TRUE)</f>
        <v>99.5</v>
      </c>
      <c r="G2841">
        <f>+VLOOKUP(A2841,'Reuters data'!$U$4:$V$1048576,2,TRUE)</f>
        <v>19.43</v>
      </c>
      <c r="H2841">
        <f>+VLOOKUP(A2841,'Reuters data'!$Y$4:$Z$1048576,2,TRUE)</f>
        <v>25.63</v>
      </c>
    </row>
    <row r="2842" spans="1:8" x14ac:dyDescent="0.3">
      <c r="A2842" s="1">
        <f>+'Reuters data'!B2843</f>
        <v>43384</v>
      </c>
      <c r="B2842" s="3">
        <f t="shared" si="44"/>
        <v>10</v>
      </c>
      <c r="C2842">
        <f>+'Reuters data'!C2843</f>
        <v>84.79</v>
      </c>
      <c r="D2842">
        <f>+VLOOKUP(A2842,'Reuters data'!$E$3:$F$1048576,2,TRUE)/VLOOKUP(Train_Data!A2842,'Reuters data'!$M$3:$N$1048576,2)</f>
        <v>69.23143276114898</v>
      </c>
      <c r="E2842">
        <f>+VLOOKUP(A2842,'Reuters data'!$E$3:$G$1048576,3,TRUE)</f>
        <v>76.831926605504592</v>
      </c>
      <c r="F2842" s="2">
        <f>+VLOOKUP(A2842,'Reuters data'!$Q$4:$R$1048576,2,TRUE)</f>
        <v>99.5</v>
      </c>
      <c r="G2842">
        <f>+VLOOKUP(A2842,'Reuters data'!$U$4:$V$1048576,2,TRUE)</f>
        <v>19.850000000000001</v>
      </c>
      <c r="H2842">
        <f>+VLOOKUP(A2842,'Reuters data'!$Y$4:$Z$1048576,2,TRUE)</f>
        <v>24.78</v>
      </c>
    </row>
    <row r="2843" spans="1:8" x14ac:dyDescent="0.3">
      <c r="A2843" s="1">
        <f>+'Reuters data'!B2844</f>
        <v>43385</v>
      </c>
      <c r="B2843" s="3">
        <f t="shared" si="44"/>
        <v>10</v>
      </c>
      <c r="C2843">
        <f>+'Reuters data'!C2844</f>
        <v>85.1</v>
      </c>
      <c r="D2843">
        <f>+VLOOKUP(A2843,'Reuters data'!$E$3:$F$1048576,2,TRUE)/VLOOKUP(Train_Data!A2843,'Reuters data'!$M$3:$N$1048576,2)</f>
        <v>69.564089257913864</v>
      </c>
      <c r="E2843">
        <f>+VLOOKUP(A2843,'Reuters data'!$E$3:$G$1048576,3,TRUE)</f>
        <v>76.852110091743128</v>
      </c>
      <c r="F2843" s="2">
        <f>+VLOOKUP(A2843,'Reuters data'!$Q$4:$R$1048576,2,TRUE)</f>
        <v>98.5</v>
      </c>
      <c r="G2843">
        <f>+VLOOKUP(A2843,'Reuters data'!$U$4:$V$1048576,2,TRUE)</f>
        <v>20.350000000000001</v>
      </c>
      <c r="H2843">
        <f>+VLOOKUP(A2843,'Reuters data'!$Y$4:$Z$1048576,2,TRUE)</f>
        <v>25.35</v>
      </c>
    </row>
    <row r="2844" spans="1:8" x14ac:dyDescent="0.3">
      <c r="A2844" s="1">
        <f>+'Reuters data'!B2845</f>
        <v>43386</v>
      </c>
      <c r="B2844" s="3">
        <f t="shared" si="44"/>
        <v>10</v>
      </c>
      <c r="C2844">
        <f>+'Reuters data'!C2845</f>
        <v>85.51</v>
      </c>
      <c r="D2844">
        <f>+VLOOKUP(A2844,'Reuters data'!$E$3:$F$1048576,2,TRUE)/VLOOKUP(Train_Data!A2844,'Reuters data'!$M$3:$N$1048576,2)</f>
        <v>69.564089257913864</v>
      </c>
      <c r="E2844">
        <f>+VLOOKUP(A2844,'Reuters data'!$E$3:$G$1048576,3,TRUE)</f>
        <v>76.852110091743128</v>
      </c>
      <c r="F2844" s="2">
        <f>+VLOOKUP(A2844,'Reuters data'!$Q$4:$R$1048576,2,TRUE)</f>
        <v>98.5</v>
      </c>
      <c r="G2844">
        <f>+VLOOKUP(A2844,'Reuters data'!$U$4:$V$1048576,2,TRUE)</f>
        <v>20.350000000000001</v>
      </c>
      <c r="H2844">
        <f>+VLOOKUP(A2844,'Reuters data'!$Y$4:$Z$1048576,2,TRUE)</f>
        <v>25.35</v>
      </c>
    </row>
    <row r="2845" spans="1:8" x14ac:dyDescent="0.3">
      <c r="A2845" s="1">
        <f>+'Reuters data'!B2846</f>
        <v>43387</v>
      </c>
      <c r="B2845" s="3">
        <f t="shared" si="44"/>
        <v>10</v>
      </c>
      <c r="C2845">
        <f>+'Reuters data'!C2846</f>
        <v>85.88</v>
      </c>
      <c r="D2845">
        <f>+VLOOKUP(A2845,'Reuters data'!$E$3:$F$1048576,2,TRUE)/VLOOKUP(Train_Data!A2845,'Reuters data'!$M$3:$N$1048576,2)</f>
        <v>69.564089257913864</v>
      </c>
      <c r="E2845">
        <f>+VLOOKUP(A2845,'Reuters data'!$E$3:$G$1048576,3,TRUE)</f>
        <v>76.852110091743128</v>
      </c>
      <c r="F2845" s="2">
        <f>+VLOOKUP(A2845,'Reuters data'!$Q$4:$R$1048576,2,TRUE)</f>
        <v>98.5</v>
      </c>
      <c r="G2845">
        <f>+VLOOKUP(A2845,'Reuters data'!$U$4:$V$1048576,2,TRUE)</f>
        <v>20.350000000000001</v>
      </c>
      <c r="H2845">
        <f>+VLOOKUP(A2845,'Reuters data'!$Y$4:$Z$1048576,2,TRUE)</f>
        <v>25.35</v>
      </c>
    </row>
    <row r="2846" spans="1:8" x14ac:dyDescent="0.3">
      <c r="A2846" s="1">
        <f>+'Reuters data'!B2847</f>
        <v>43388</v>
      </c>
      <c r="B2846" s="3">
        <f t="shared" si="44"/>
        <v>10</v>
      </c>
      <c r="C2846">
        <f>+'Reuters data'!C2847</f>
        <v>86.12</v>
      </c>
      <c r="D2846">
        <f>+VLOOKUP(A2846,'Reuters data'!$E$3:$F$1048576,2,TRUE)/VLOOKUP(Train_Data!A2846,'Reuters data'!$M$3:$N$1048576,2)</f>
        <v>69.776280556275381</v>
      </c>
      <c r="E2846">
        <f>+VLOOKUP(A2846,'Reuters data'!$E$3:$G$1048576,3,TRUE)</f>
        <v>76.873669724770636</v>
      </c>
      <c r="F2846" s="2">
        <f>+VLOOKUP(A2846,'Reuters data'!$Q$4:$R$1048576,2,TRUE)</f>
        <v>98.4</v>
      </c>
      <c r="G2846">
        <f>+VLOOKUP(A2846,'Reuters data'!$U$4:$V$1048576,2,TRUE)</f>
        <v>18.57</v>
      </c>
      <c r="H2846">
        <f>+VLOOKUP(A2846,'Reuters data'!$Y$4:$Z$1048576,2,TRUE)</f>
        <v>25.92</v>
      </c>
    </row>
    <row r="2847" spans="1:8" x14ac:dyDescent="0.3">
      <c r="A2847" s="1">
        <f>+'Reuters data'!B2848</f>
        <v>43389</v>
      </c>
      <c r="B2847" s="3">
        <f t="shared" si="44"/>
        <v>10</v>
      </c>
      <c r="C2847">
        <f>+'Reuters data'!C2848</f>
        <v>86.33</v>
      </c>
      <c r="D2847">
        <f>+VLOOKUP(A2847,'Reuters data'!$E$3:$F$1048576,2,TRUE)/VLOOKUP(Train_Data!A2847,'Reuters data'!$M$3:$N$1048576,2)</f>
        <v>70.34476799446989</v>
      </c>
      <c r="E2847">
        <f>+VLOOKUP(A2847,'Reuters data'!$E$3:$G$1048576,3,TRUE)</f>
        <v>76.893211009174323</v>
      </c>
      <c r="F2847" s="2">
        <f>+VLOOKUP(A2847,'Reuters data'!$Q$4:$R$1048576,2,TRUE)</f>
        <v>97.5</v>
      </c>
      <c r="G2847">
        <f>+VLOOKUP(A2847,'Reuters data'!$U$4:$V$1048576,2,TRUE)</f>
        <v>19.28</v>
      </c>
      <c r="H2847">
        <f>+VLOOKUP(A2847,'Reuters data'!$Y$4:$Z$1048576,2,TRUE)</f>
        <v>25.53</v>
      </c>
    </row>
    <row r="2848" spans="1:8" x14ac:dyDescent="0.3">
      <c r="A2848" s="1">
        <f>+'Reuters data'!B2849</f>
        <v>43390</v>
      </c>
      <c r="B2848" s="3">
        <f t="shared" si="44"/>
        <v>10</v>
      </c>
      <c r="C2848">
        <f>+'Reuters data'!C2849</f>
        <v>86.5</v>
      </c>
      <c r="D2848">
        <f>+VLOOKUP(A2848,'Reuters data'!$E$3:$F$1048576,2,TRUE)/VLOOKUP(Train_Data!A2848,'Reuters data'!$M$3:$N$1048576,2)</f>
        <v>69.614749108618142</v>
      </c>
      <c r="E2848">
        <f>+VLOOKUP(A2848,'Reuters data'!$E$3:$G$1048576,3,TRUE)</f>
        <v>76.900091743119248</v>
      </c>
      <c r="F2848" s="2">
        <f>+VLOOKUP(A2848,'Reuters data'!$Q$4:$R$1048576,2,TRUE)</f>
        <v>97.5</v>
      </c>
      <c r="G2848">
        <f>+VLOOKUP(A2848,'Reuters data'!$U$4:$V$1048576,2,TRUE)</f>
        <v>19.260000000000002</v>
      </c>
      <c r="H2848">
        <f>+VLOOKUP(A2848,'Reuters data'!$Y$4:$Z$1048576,2,TRUE)</f>
        <v>25.35</v>
      </c>
    </row>
    <row r="2849" spans="1:8" x14ac:dyDescent="0.3">
      <c r="A2849" s="1">
        <f>+'Reuters data'!B2850</f>
        <v>43391</v>
      </c>
      <c r="B2849" s="3">
        <f t="shared" si="44"/>
        <v>10</v>
      </c>
      <c r="C2849">
        <f>+'Reuters data'!C2850</f>
        <v>86.65</v>
      </c>
      <c r="D2849">
        <f>+VLOOKUP(A2849,'Reuters data'!$E$3:$F$1048576,2,TRUE)/VLOOKUP(Train_Data!A2849,'Reuters data'!$M$3:$N$1048576,2)</f>
        <v>69.236814530213067</v>
      </c>
      <c r="E2849">
        <f>+VLOOKUP(A2849,'Reuters data'!$E$3:$G$1048576,3,TRUE)</f>
        <v>76.907247706422012</v>
      </c>
      <c r="F2849" s="2">
        <f>+VLOOKUP(A2849,'Reuters data'!$Q$4:$R$1048576,2,TRUE)</f>
        <v>99.43</v>
      </c>
      <c r="G2849">
        <f>+VLOOKUP(A2849,'Reuters data'!$U$4:$V$1048576,2,TRUE)</f>
        <v>19.73</v>
      </c>
      <c r="H2849">
        <f>+VLOOKUP(A2849,'Reuters data'!$Y$4:$Z$1048576,2,TRUE)</f>
        <v>25.17</v>
      </c>
    </row>
    <row r="2850" spans="1:8" x14ac:dyDescent="0.3">
      <c r="A2850" s="1">
        <f>+'Reuters data'!B2851</f>
        <v>43392</v>
      </c>
      <c r="B2850" s="3">
        <f t="shared" si="44"/>
        <v>10</v>
      </c>
      <c r="C2850">
        <f>+'Reuters data'!C2851</f>
        <v>86.8</v>
      </c>
      <c r="D2850">
        <f>+VLOOKUP(A2850,'Reuters data'!$E$3:$F$1048576,2,TRUE)/VLOOKUP(Train_Data!A2850,'Reuters data'!$M$3:$N$1048576,2)</f>
        <v>69.295578910796493</v>
      </c>
      <c r="E2850">
        <f>+VLOOKUP(A2850,'Reuters data'!$E$3:$G$1048576,3,TRUE)</f>
        <v>76.912385321100928</v>
      </c>
      <c r="F2850" s="2">
        <f>+VLOOKUP(A2850,'Reuters data'!$Q$4:$R$1048576,2,TRUE)</f>
        <v>99.43</v>
      </c>
      <c r="G2850">
        <f>+VLOOKUP(A2850,'Reuters data'!$U$4:$V$1048576,2,TRUE)</f>
        <v>19.7</v>
      </c>
      <c r="H2850">
        <f>+VLOOKUP(A2850,'Reuters data'!$Y$4:$Z$1048576,2,TRUE)</f>
        <v>26.3</v>
      </c>
    </row>
    <row r="2851" spans="1:8" x14ac:dyDescent="0.3">
      <c r="A2851" s="1">
        <f>+'Reuters data'!B2852</f>
        <v>43393</v>
      </c>
      <c r="B2851" s="3">
        <f t="shared" si="44"/>
        <v>10</v>
      </c>
      <c r="C2851">
        <f>+'Reuters data'!C2852</f>
        <v>87.07</v>
      </c>
      <c r="D2851">
        <f>+VLOOKUP(A2851,'Reuters data'!$E$3:$F$1048576,2,TRUE)/VLOOKUP(Train_Data!A2851,'Reuters data'!$M$3:$N$1048576,2)</f>
        <v>69.295578910796493</v>
      </c>
      <c r="E2851">
        <f>+VLOOKUP(A2851,'Reuters data'!$E$3:$G$1048576,3,TRUE)</f>
        <v>76.912385321100928</v>
      </c>
      <c r="F2851" s="2">
        <f>+VLOOKUP(A2851,'Reuters data'!$Q$4:$R$1048576,2,TRUE)</f>
        <v>99.43</v>
      </c>
      <c r="G2851">
        <f>+VLOOKUP(A2851,'Reuters data'!$U$4:$V$1048576,2,TRUE)</f>
        <v>19.7</v>
      </c>
      <c r="H2851">
        <f>+VLOOKUP(A2851,'Reuters data'!$Y$4:$Z$1048576,2,TRUE)</f>
        <v>26.3</v>
      </c>
    </row>
    <row r="2852" spans="1:8" x14ac:dyDescent="0.3">
      <c r="A2852" s="1">
        <f>+'Reuters data'!B2853</f>
        <v>43394</v>
      </c>
      <c r="B2852" s="3">
        <f t="shared" si="44"/>
        <v>10</v>
      </c>
      <c r="C2852">
        <f>+'Reuters data'!C2853</f>
        <v>87.32</v>
      </c>
      <c r="D2852">
        <f>+VLOOKUP(A2852,'Reuters data'!$E$3:$F$1048576,2,TRUE)/VLOOKUP(Train_Data!A2852,'Reuters data'!$M$3:$N$1048576,2)</f>
        <v>69.295578910796493</v>
      </c>
      <c r="E2852">
        <f>+VLOOKUP(A2852,'Reuters data'!$E$3:$G$1048576,3,TRUE)</f>
        <v>76.912385321100928</v>
      </c>
      <c r="F2852" s="2">
        <f>+VLOOKUP(A2852,'Reuters data'!$Q$4:$R$1048576,2,TRUE)</f>
        <v>99.43</v>
      </c>
      <c r="G2852">
        <f>+VLOOKUP(A2852,'Reuters data'!$U$4:$V$1048576,2,TRUE)</f>
        <v>19.7</v>
      </c>
      <c r="H2852">
        <f>+VLOOKUP(A2852,'Reuters data'!$Y$4:$Z$1048576,2,TRUE)</f>
        <v>26.3</v>
      </c>
    </row>
    <row r="2853" spans="1:8" x14ac:dyDescent="0.3">
      <c r="A2853" s="1">
        <f>+'Reuters data'!B2854</f>
        <v>43395</v>
      </c>
      <c r="B2853" s="3">
        <f t="shared" si="44"/>
        <v>10</v>
      </c>
      <c r="C2853">
        <f>+'Reuters data'!C2854</f>
        <v>87.41</v>
      </c>
      <c r="D2853">
        <f>+VLOOKUP(A2853,'Reuters data'!$E$3:$F$1048576,2,TRUE)/VLOOKUP(Train_Data!A2853,'Reuters data'!$M$3:$N$1048576,2)</f>
        <v>69.641455116461657</v>
      </c>
      <c r="E2853">
        <f>+VLOOKUP(A2853,'Reuters data'!$E$3:$G$1048576,3,TRUE)</f>
        <v>76.914770642201844</v>
      </c>
      <c r="F2853" s="2">
        <f>+VLOOKUP(A2853,'Reuters data'!$Q$4:$R$1048576,2,TRUE)</f>
        <v>101.38</v>
      </c>
      <c r="G2853">
        <f>+VLOOKUP(A2853,'Reuters data'!$U$4:$V$1048576,2,TRUE)</f>
        <v>19</v>
      </c>
      <c r="H2853">
        <f>+VLOOKUP(A2853,'Reuters data'!$Y$4:$Z$1048576,2,TRUE)</f>
        <v>24.95</v>
      </c>
    </row>
    <row r="2854" spans="1:8" x14ac:dyDescent="0.3">
      <c r="A2854" s="1">
        <f>+'Reuters data'!B2855</f>
        <v>43396</v>
      </c>
      <c r="B2854" s="3">
        <f t="shared" si="44"/>
        <v>10</v>
      </c>
      <c r="C2854">
        <f>+'Reuters data'!C2855</f>
        <v>87.49</v>
      </c>
      <c r="D2854">
        <f>+VLOOKUP(A2854,'Reuters data'!$E$3:$F$1048576,2,TRUE)/VLOOKUP(Train_Data!A2854,'Reuters data'!$M$3:$N$1048576,2)</f>
        <v>66.649228354695268</v>
      </c>
      <c r="E2854">
        <f>+VLOOKUP(A2854,'Reuters data'!$E$3:$G$1048576,3,TRUE)</f>
        <v>76.883944954128438</v>
      </c>
      <c r="F2854" s="2">
        <f>+VLOOKUP(A2854,'Reuters data'!$Q$4:$R$1048576,2,TRUE)</f>
        <v>100.75</v>
      </c>
      <c r="G2854">
        <f>+VLOOKUP(A2854,'Reuters data'!$U$4:$V$1048576,2,TRUE)</f>
        <v>19.23</v>
      </c>
      <c r="H2854">
        <f>+VLOOKUP(A2854,'Reuters data'!$Y$4:$Z$1048576,2,TRUE)</f>
        <v>24.63</v>
      </c>
    </row>
    <row r="2855" spans="1:8" x14ac:dyDescent="0.3">
      <c r="A2855" s="1">
        <f>+'Reuters data'!B2856</f>
        <v>43397</v>
      </c>
      <c r="B2855" s="3">
        <f t="shared" si="44"/>
        <v>10</v>
      </c>
      <c r="C2855">
        <f>+'Reuters data'!C2856</f>
        <v>87.53</v>
      </c>
      <c r="D2855">
        <f>+VLOOKUP(A2855,'Reuters data'!$E$3:$F$1048576,2,TRUE)/VLOOKUP(Train_Data!A2855,'Reuters data'!$M$3:$N$1048576,2)</f>
        <v>66.868580458256517</v>
      </c>
      <c r="E2855">
        <f>+VLOOKUP(A2855,'Reuters data'!$E$3:$G$1048576,3,TRUE)</f>
        <v>76.859908256880743</v>
      </c>
      <c r="F2855" s="2">
        <f>+VLOOKUP(A2855,'Reuters data'!$Q$4:$R$1048576,2,TRUE)</f>
        <v>101.25</v>
      </c>
      <c r="G2855">
        <f>+VLOOKUP(A2855,'Reuters data'!$U$4:$V$1048576,2,TRUE)</f>
        <v>19.61</v>
      </c>
      <c r="H2855">
        <f>+VLOOKUP(A2855,'Reuters data'!$Y$4:$Z$1048576,2,TRUE)</f>
        <v>25.05</v>
      </c>
    </row>
    <row r="2856" spans="1:8" x14ac:dyDescent="0.3">
      <c r="A2856" s="1">
        <f>+'Reuters data'!B2857</f>
        <v>43398</v>
      </c>
      <c r="B2856" s="3">
        <f t="shared" si="44"/>
        <v>10</v>
      </c>
      <c r="C2856">
        <f>+'Reuters data'!C2857</f>
        <v>87.57</v>
      </c>
      <c r="D2856">
        <f>+VLOOKUP(A2856,'Reuters data'!$E$3:$F$1048576,2,TRUE)/VLOOKUP(Train_Data!A2856,'Reuters data'!$M$3:$N$1048576,2)</f>
        <v>67.601547388781441</v>
      </c>
      <c r="E2856">
        <f>+VLOOKUP(A2856,'Reuters data'!$E$3:$G$1048576,3,TRUE)</f>
        <v>76.864036697247698</v>
      </c>
      <c r="F2856" s="2">
        <f>+VLOOKUP(A2856,'Reuters data'!$Q$4:$R$1048576,2,TRUE)</f>
        <v>100</v>
      </c>
      <c r="G2856">
        <f>+VLOOKUP(A2856,'Reuters data'!$U$4:$V$1048576,2,TRUE)</f>
        <v>19.079999999999998</v>
      </c>
      <c r="H2856">
        <f>+VLOOKUP(A2856,'Reuters data'!$Y$4:$Z$1048576,2,TRUE)</f>
        <v>24.45</v>
      </c>
    </row>
    <row r="2857" spans="1:8" x14ac:dyDescent="0.3">
      <c r="A2857" s="1">
        <f>+'Reuters data'!B2858</f>
        <v>43399</v>
      </c>
      <c r="B2857" s="3">
        <f t="shared" si="44"/>
        <v>10</v>
      </c>
      <c r="C2857">
        <f>+'Reuters data'!C2858</f>
        <v>87.58</v>
      </c>
      <c r="D2857">
        <f>+VLOOKUP(A2857,'Reuters data'!$E$3:$F$1048576,2,TRUE)/VLOOKUP(Train_Data!A2857,'Reuters data'!$M$3:$N$1048576,2)</f>
        <v>68.081747215156582</v>
      </c>
      <c r="E2857">
        <f>+VLOOKUP(A2857,'Reuters data'!$E$3:$G$1048576,3,TRUE)</f>
        <v>76.885321100917409</v>
      </c>
      <c r="F2857" s="2">
        <f>+VLOOKUP(A2857,'Reuters data'!$Q$4:$R$1048576,2,TRUE)</f>
        <v>98.5</v>
      </c>
      <c r="G2857">
        <f>+VLOOKUP(A2857,'Reuters data'!$U$4:$V$1048576,2,TRUE)</f>
        <v>18.28</v>
      </c>
      <c r="H2857">
        <f>+VLOOKUP(A2857,'Reuters data'!$Y$4:$Z$1048576,2,TRUE)</f>
        <v>23.88</v>
      </c>
    </row>
    <row r="2858" spans="1:8" x14ac:dyDescent="0.3">
      <c r="A2858" s="1">
        <f>+'Reuters data'!B2859</f>
        <v>43400</v>
      </c>
      <c r="B2858" s="3">
        <f t="shared" si="44"/>
        <v>10</v>
      </c>
      <c r="C2858">
        <f>+'Reuters data'!C2859</f>
        <v>87.55</v>
      </c>
      <c r="D2858">
        <f>+VLOOKUP(A2858,'Reuters data'!$E$3:$F$1048576,2,TRUE)/VLOOKUP(Train_Data!A2858,'Reuters data'!$M$3:$N$1048576,2)</f>
        <v>68.081747215156582</v>
      </c>
      <c r="E2858">
        <f>+VLOOKUP(A2858,'Reuters data'!$E$3:$G$1048576,3,TRUE)</f>
        <v>76.885321100917409</v>
      </c>
      <c r="F2858" s="2">
        <f>+VLOOKUP(A2858,'Reuters data'!$Q$4:$R$1048576,2,TRUE)</f>
        <v>98.5</v>
      </c>
      <c r="G2858">
        <f>+VLOOKUP(A2858,'Reuters data'!$U$4:$V$1048576,2,TRUE)</f>
        <v>18.28</v>
      </c>
      <c r="H2858">
        <f>+VLOOKUP(A2858,'Reuters data'!$Y$4:$Z$1048576,2,TRUE)</f>
        <v>23.88</v>
      </c>
    </row>
    <row r="2859" spans="1:8" x14ac:dyDescent="0.3">
      <c r="A2859" s="1">
        <f>+'Reuters data'!B2860</f>
        <v>43401</v>
      </c>
      <c r="B2859" s="3">
        <f t="shared" si="44"/>
        <v>10</v>
      </c>
      <c r="C2859">
        <f>+'Reuters data'!C2860</f>
        <v>87.6</v>
      </c>
      <c r="D2859">
        <f>+VLOOKUP(A2859,'Reuters data'!$E$3:$F$1048576,2,TRUE)/VLOOKUP(Train_Data!A2859,'Reuters data'!$M$3:$N$1048576,2)</f>
        <v>68.081747215156582</v>
      </c>
      <c r="E2859">
        <f>+VLOOKUP(A2859,'Reuters data'!$E$3:$G$1048576,3,TRUE)</f>
        <v>76.885321100917409</v>
      </c>
      <c r="F2859" s="2">
        <f>+VLOOKUP(A2859,'Reuters data'!$Q$4:$R$1048576,2,TRUE)</f>
        <v>98.5</v>
      </c>
      <c r="G2859">
        <f>+VLOOKUP(A2859,'Reuters data'!$U$4:$V$1048576,2,TRUE)</f>
        <v>18.28</v>
      </c>
      <c r="H2859">
        <f>+VLOOKUP(A2859,'Reuters data'!$Y$4:$Z$1048576,2,TRUE)</f>
        <v>23.88</v>
      </c>
    </row>
    <row r="2860" spans="1:8" x14ac:dyDescent="0.3">
      <c r="A2860" s="1">
        <f>+'Reuters data'!B2861</f>
        <v>43402</v>
      </c>
      <c r="B2860" s="3">
        <f t="shared" si="44"/>
        <v>10</v>
      </c>
      <c r="C2860">
        <f>+'Reuters data'!C2861</f>
        <v>87.52</v>
      </c>
      <c r="D2860">
        <f>+VLOOKUP(A2860,'Reuters data'!$E$3:$F$1048576,2,TRUE)/VLOOKUP(Train_Data!A2860,'Reuters data'!$M$3:$N$1048576,2)</f>
        <v>68.015126198223555</v>
      </c>
      <c r="E2860">
        <f>+VLOOKUP(A2860,'Reuters data'!$E$3:$G$1048576,3,TRUE)</f>
        <v>76.903211009174314</v>
      </c>
      <c r="F2860" s="2">
        <f>+VLOOKUP(A2860,'Reuters data'!$Q$4:$R$1048576,2,TRUE)</f>
        <v>99</v>
      </c>
      <c r="G2860">
        <f>+VLOOKUP(A2860,'Reuters data'!$U$4:$V$1048576,2,TRUE)</f>
        <v>16.68</v>
      </c>
      <c r="H2860">
        <f>+VLOOKUP(A2860,'Reuters data'!$Y$4:$Z$1048576,2,TRUE)</f>
        <v>24.52</v>
      </c>
    </row>
    <row r="2861" spans="1:8" x14ac:dyDescent="0.3">
      <c r="A2861" s="1">
        <f>+'Reuters data'!B2862</f>
        <v>43403</v>
      </c>
      <c r="B2861" s="3">
        <f t="shared" si="44"/>
        <v>10</v>
      </c>
      <c r="C2861">
        <f>+'Reuters data'!C2862</f>
        <v>87.52</v>
      </c>
      <c r="D2861">
        <f>+VLOOKUP(A2861,'Reuters data'!$E$3:$F$1048576,2,TRUE)/VLOOKUP(Train_Data!A2861,'Reuters data'!$M$3:$N$1048576,2)</f>
        <v>66.916431593794073</v>
      </c>
      <c r="E2861">
        <f>+VLOOKUP(A2861,'Reuters data'!$E$3:$G$1048576,3,TRUE)</f>
        <v>76.888623853211016</v>
      </c>
      <c r="F2861" s="2">
        <f>+VLOOKUP(A2861,'Reuters data'!$Q$4:$R$1048576,2,TRUE)</f>
        <v>98.5</v>
      </c>
      <c r="G2861">
        <f>+VLOOKUP(A2861,'Reuters data'!$U$4:$V$1048576,2,TRUE)</f>
        <v>16.02</v>
      </c>
      <c r="H2861">
        <f>+VLOOKUP(A2861,'Reuters data'!$Y$4:$Z$1048576,2,TRUE)</f>
        <v>23.73</v>
      </c>
    </row>
    <row r="2862" spans="1:8" x14ac:dyDescent="0.3">
      <c r="A2862" s="1">
        <f>+'Reuters data'!B2863</f>
        <v>43404</v>
      </c>
      <c r="B2862" s="3">
        <f t="shared" si="44"/>
        <v>10</v>
      </c>
      <c r="C2862">
        <f>+'Reuters data'!C2863</f>
        <v>87.41</v>
      </c>
      <c r="D2862">
        <f>+VLOOKUP(A2862,'Reuters data'!$E$3:$F$1048576,2,TRUE)/VLOOKUP(Train_Data!A2862,'Reuters data'!$M$3:$N$1048576,2)</f>
        <v>66.728558797524315</v>
      </c>
      <c r="E2862">
        <f>+VLOOKUP(A2862,'Reuters data'!$E$3:$G$1048576,3,TRUE)</f>
        <v>76.869174311926585</v>
      </c>
      <c r="F2862" s="2">
        <f>+VLOOKUP(A2862,'Reuters data'!$Q$4:$R$1048576,2,TRUE)</f>
        <v>98</v>
      </c>
      <c r="G2862">
        <f>+VLOOKUP(A2862,'Reuters data'!$U$4:$V$1048576,2,TRUE)</f>
        <v>16.36</v>
      </c>
      <c r="H2862">
        <f>+VLOOKUP(A2862,'Reuters data'!$Y$4:$Z$1048576,2,TRUE)</f>
        <v>23.4</v>
      </c>
    </row>
    <row r="2863" spans="1:8" x14ac:dyDescent="0.3">
      <c r="A2863" s="1">
        <f>+'Reuters data'!B2864</f>
        <v>43405</v>
      </c>
      <c r="B2863" s="3">
        <f t="shared" si="44"/>
        <v>11</v>
      </c>
      <c r="C2863">
        <f>+'Reuters data'!C2864</f>
        <v>87.37</v>
      </c>
      <c r="D2863">
        <f>+VLOOKUP(A2863,'Reuters data'!$E$3:$F$1048576,2,TRUE)/VLOOKUP(Train_Data!A2863,'Reuters data'!$M$3:$N$1048576,2)</f>
        <v>63.899360042079422</v>
      </c>
      <c r="E2863">
        <f>+VLOOKUP(A2863,'Reuters data'!$E$3:$G$1048576,3,TRUE)</f>
        <v>76.833394495412833</v>
      </c>
      <c r="F2863" s="2">
        <f>+VLOOKUP(A2863,'Reuters data'!$Q$4:$R$1048576,2,TRUE)</f>
        <v>95.25</v>
      </c>
      <c r="G2863">
        <f>+VLOOKUP(A2863,'Reuters data'!$U$4:$V$1048576,2,TRUE)</f>
        <v>15.62</v>
      </c>
      <c r="H2863">
        <f>+VLOOKUP(A2863,'Reuters data'!$Y$4:$Z$1048576,2,TRUE)</f>
        <v>23.3</v>
      </c>
    </row>
    <row r="2864" spans="1:8" x14ac:dyDescent="0.3">
      <c r="A2864" s="1">
        <f>+'Reuters data'!B2865</f>
        <v>43406</v>
      </c>
      <c r="B2864" s="3">
        <f t="shared" si="44"/>
        <v>11</v>
      </c>
      <c r="C2864">
        <f>+'Reuters data'!C2865</f>
        <v>87.5</v>
      </c>
      <c r="D2864">
        <f>+VLOOKUP(A2864,'Reuters data'!$E$3:$F$1048576,2,TRUE)/VLOOKUP(Train_Data!A2864,'Reuters data'!$M$3:$N$1048576,2)</f>
        <v>63.970136144049185</v>
      </c>
      <c r="E2864">
        <f>+VLOOKUP(A2864,'Reuters data'!$E$3:$G$1048576,3,TRUE)</f>
        <v>76.810825688073365</v>
      </c>
      <c r="F2864" s="2">
        <f>+VLOOKUP(A2864,'Reuters data'!$Q$4:$R$1048576,2,TRUE)</f>
        <v>95</v>
      </c>
      <c r="G2864">
        <f>+VLOOKUP(A2864,'Reuters data'!$U$4:$V$1048576,2,TRUE)</f>
        <v>17.079999999999998</v>
      </c>
      <c r="H2864">
        <f>+VLOOKUP(A2864,'Reuters data'!$Y$4:$Z$1048576,2,TRUE)</f>
        <v>23.6</v>
      </c>
    </row>
    <row r="2865" spans="1:8" x14ac:dyDescent="0.3">
      <c r="A2865" s="1">
        <f>+'Reuters data'!B2866</f>
        <v>43407</v>
      </c>
      <c r="B2865" s="3">
        <f t="shared" si="44"/>
        <v>11</v>
      </c>
      <c r="C2865">
        <f>+'Reuters data'!C2866</f>
        <v>87.52</v>
      </c>
      <c r="D2865">
        <f>+VLOOKUP(A2865,'Reuters data'!$E$3:$F$1048576,2,TRUE)/VLOOKUP(Train_Data!A2865,'Reuters data'!$M$3:$N$1048576,2)</f>
        <v>63.970136144049185</v>
      </c>
      <c r="E2865">
        <f>+VLOOKUP(A2865,'Reuters data'!$E$3:$G$1048576,3,TRUE)</f>
        <v>76.810825688073365</v>
      </c>
      <c r="F2865" s="2">
        <f>+VLOOKUP(A2865,'Reuters data'!$Q$4:$R$1048576,2,TRUE)</f>
        <v>95</v>
      </c>
      <c r="G2865">
        <f>+VLOOKUP(A2865,'Reuters data'!$U$4:$V$1048576,2,TRUE)</f>
        <v>17.079999999999998</v>
      </c>
      <c r="H2865">
        <f>+VLOOKUP(A2865,'Reuters data'!$Y$4:$Z$1048576,2,TRUE)</f>
        <v>23.6</v>
      </c>
    </row>
    <row r="2866" spans="1:8" x14ac:dyDescent="0.3">
      <c r="A2866" s="1">
        <f>+'Reuters data'!B2867</f>
        <v>43408</v>
      </c>
      <c r="B2866" s="3">
        <f t="shared" si="44"/>
        <v>11</v>
      </c>
      <c r="C2866">
        <f>+'Reuters data'!C2867</f>
        <v>87.57</v>
      </c>
      <c r="D2866">
        <f>+VLOOKUP(A2866,'Reuters data'!$E$3:$F$1048576,2,TRUE)/VLOOKUP(Train_Data!A2866,'Reuters data'!$M$3:$N$1048576,2)</f>
        <v>63.970136144049185</v>
      </c>
      <c r="E2866">
        <f>+VLOOKUP(A2866,'Reuters data'!$E$3:$G$1048576,3,TRUE)</f>
        <v>76.810825688073365</v>
      </c>
      <c r="F2866" s="2">
        <f>+VLOOKUP(A2866,'Reuters data'!$Q$4:$R$1048576,2,TRUE)</f>
        <v>95</v>
      </c>
      <c r="G2866">
        <f>+VLOOKUP(A2866,'Reuters data'!$U$4:$V$1048576,2,TRUE)</f>
        <v>17.079999999999998</v>
      </c>
      <c r="H2866">
        <f>+VLOOKUP(A2866,'Reuters data'!$Y$4:$Z$1048576,2,TRUE)</f>
        <v>23.6</v>
      </c>
    </row>
    <row r="2867" spans="1:8" x14ac:dyDescent="0.3">
      <c r="A2867" s="1">
        <f>+'Reuters data'!B2868</f>
        <v>43409</v>
      </c>
      <c r="B2867" s="3">
        <f t="shared" si="44"/>
        <v>11</v>
      </c>
      <c r="C2867">
        <f>+'Reuters data'!C2868</f>
        <v>87.54</v>
      </c>
      <c r="D2867">
        <f>+VLOOKUP(A2867,'Reuters data'!$E$3:$F$1048576,2,TRUE)/VLOOKUP(Train_Data!A2867,'Reuters data'!$M$3:$N$1048576,2)</f>
        <v>64.150447133087852</v>
      </c>
      <c r="E2867">
        <f>+VLOOKUP(A2867,'Reuters data'!$E$3:$G$1048576,3,TRUE)</f>
        <v>76.7905504587156</v>
      </c>
      <c r="F2867" s="2">
        <f>+VLOOKUP(A2867,'Reuters data'!$Q$4:$R$1048576,2,TRUE)</f>
        <v>94.13</v>
      </c>
      <c r="G2867">
        <f>+VLOOKUP(A2867,'Reuters data'!$U$4:$V$1048576,2,TRUE)</f>
        <v>17.23</v>
      </c>
      <c r="H2867">
        <f>+VLOOKUP(A2867,'Reuters data'!$Y$4:$Z$1048576,2,TRUE)</f>
        <v>23.28</v>
      </c>
    </row>
    <row r="2868" spans="1:8" x14ac:dyDescent="0.3">
      <c r="A2868" s="1">
        <f>+'Reuters data'!B2869</f>
        <v>43410</v>
      </c>
      <c r="B2868" s="3">
        <f t="shared" si="44"/>
        <v>11</v>
      </c>
      <c r="C2868">
        <f>+'Reuters data'!C2869</f>
        <v>87.55</v>
      </c>
      <c r="D2868">
        <f>+VLOOKUP(A2868,'Reuters data'!$E$3:$F$1048576,2,TRUE)/VLOOKUP(Train_Data!A2868,'Reuters data'!$M$3:$N$1048576,2)</f>
        <v>63.127953789602657</v>
      </c>
      <c r="E2868">
        <f>+VLOOKUP(A2868,'Reuters data'!$E$3:$G$1048576,3,TRUE)</f>
        <v>76.760917431192667</v>
      </c>
      <c r="F2868" s="2">
        <f>+VLOOKUP(A2868,'Reuters data'!$Q$4:$R$1048576,2,TRUE)</f>
        <v>92.55</v>
      </c>
      <c r="G2868">
        <f>+VLOOKUP(A2868,'Reuters data'!$U$4:$V$1048576,2,TRUE)</f>
        <v>17.57</v>
      </c>
      <c r="H2868">
        <f>+VLOOKUP(A2868,'Reuters data'!$Y$4:$Z$1048576,2,TRUE)</f>
        <v>23.2</v>
      </c>
    </row>
    <row r="2869" spans="1:8" x14ac:dyDescent="0.3">
      <c r="A2869" s="1">
        <f>+'Reuters data'!B2870</f>
        <v>43411</v>
      </c>
      <c r="B2869" s="3">
        <f t="shared" si="44"/>
        <v>11</v>
      </c>
      <c r="C2869">
        <f>+'Reuters data'!C2870</f>
        <v>87.61</v>
      </c>
      <c r="D2869">
        <f>+VLOOKUP(A2869,'Reuters data'!$E$3:$F$1048576,2,TRUE)/VLOOKUP(Train_Data!A2869,'Reuters data'!$M$3:$N$1048576,2)</f>
        <v>63.086484593837525</v>
      </c>
      <c r="E2869">
        <f>+VLOOKUP(A2869,'Reuters data'!$E$3:$G$1048576,3,TRUE)</f>
        <v>76.712752293577964</v>
      </c>
      <c r="F2869" s="2">
        <f>+VLOOKUP(A2869,'Reuters data'!$Q$4:$R$1048576,2,TRUE)</f>
        <v>92.55</v>
      </c>
      <c r="G2869">
        <f>+VLOOKUP(A2869,'Reuters data'!$U$4:$V$1048576,2,TRUE)</f>
        <v>18.62</v>
      </c>
      <c r="H2869">
        <f>+VLOOKUP(A2869,'Reuters data'!$Y$4:$Z$1048576,2,TRUE)</f>
        <v>24.3</v>
      </c>
    </row>
    <row r="2870" spans="1:8" x14ac:dyDescent="0.3">
      <c r="A2870" s="1">
        <f>+'Reuters data'!B2871</f>
        <v>43412</v>
      </c>
      <c r="B2870" s="3">
        <f t="shared" si="44"/>
        <v>11</v>
      </c>
      <c r="C2870">
        <f>+'Reuters data'!C2871</f>
        <v>87.51</v>
      </c>
      <c r="D2870">
        <f>+VLOOKUP(A2870,'Reuters data'!$E$3:$F$1048576,2,TRUE)/VLOOKUP(Train_Data!A2870,'Reuters data'!$M$3:$N$1048576,2)</f>
        <v>62.180954057384263</v>
      </c>
      <c r="E2870">
        <f>+VLOOKUP(A2870,'Reuters data'!$E$3:$G$1048576,3,TRUE)</f>
        <v>76.659449541284417</v>
      </c>
      <c r="F2870" s="2">
        <f>+VLOOKUP(A2870,'Reuters data'!$Q$4:$R$1048576,2,TRUE)</f>
        <v>91.45</v>
      </c>
      <c r="G2870">
        <f>+VLOOKUP(A2870,'Reuters data'!$U$4:$V$1048576,2,TRUE)</f>
        <v>19.559999999999999</v>
      </c>
      <c r="H2870">
        <f>+VLOOKUP(A2870,'Reuters data'!$Y$4:$Z$1048576,2,TRUE)</f>
        <v>24.05</v>
      </c>
    </row>
    <row r="2871" spans="1:8" x14ac:dyDescent="0.3">
      <c r="A2871" s="1">
        <f>+'Reuters data'!B2872</f>
        <v>43413</v>
      </c>
      <c r="B2871" s="3">
        <f t="shared" si="44"/>
        <v>11</v>
      </c>
      <c r="C2871">
        <f>+'Reuters data'!C2872</f>
        <v>87.5</v>
      </c>
      <c r="D2871">
        <f>+VLOOKUP(A2871,'Reuters data'!$E$3:$F$1048576,2,TRUE)/VLOOKUP(Train_Data!A2871,'Reuters data'!$M$3:$N$1048576,2)</f>
        <v>61.919887065466746</v>
      </c>
      <c r="E2871">
        <f>+VLOOKUP(A2871,'Reuters data'!$E$3:$G$1048576,3,TRUE)</f>
        <v>76.601834862385346</v>
      </c>
      <c r="F2871" s="2">
        <f>+VLOOKUP(A2871,'Reuters data'!$Q$4:$R$1048576,2,TRUE)</f>
        <v>89.75</v>
      </c>
      <c r="G2871">
        <f>+VLOOKUP(A2871,'Reuters data'!$U$4:$V$1048576,2,TRUE)</f>
        <v>19.5</v>
      </c>
      <c r="H2871">
        <f>+VLOOKUP(A2871,'Reuters data'!$Y$4:$Z$1048576,2,TRUE)</f>
        <v>23.83</v>
      </c>
    </row>
    <row r="2872" spans="1:8" x14ac:dyDescent="0.3">
      <c r="A2872" s="1">
        <f>+'Reuters data'!B2873</f>
        <v>43414</v>
      </c>
      <c r="B2872" s="3">
        <f t="shared" si="44"/>
        <v>11</v>
      </c>
      <c r="C2872">
        <f>+'Reuters data'!C2873</f>
        <v>87.42</v>
      </c>
      <c r="D2872">
        <f>+VLOOKUP(A2872,'Reuters data'!$E$3:$F$1048576,2,TRUE)/VLOOKUP(Train_Data!A2872,'Reuters data'!$M$3:$N$1048576,2)</f>
        <v>61.919887065466746</v>
      </c>
      <c r="E2872">
        <f>+VLOOKUP(A2872,'Reuters data'!$E$3:$G$1048576,3,TRUE)</f>
        <v>76.601834862385346</v>
      </c>
      <c r="F2872" s="2">
        <f>+VLOOKUP(A2872,'Reuters data'!$Q$4:$R$1048576,2,TRUE)</f>
        <v>89.75</v>
      </c>
      <c r="G2872">
        <f>+VLOOKUP(A2872,'Reuters data'!$U$4:$V$1048576,2,TRUE)</f>
        <v>19.5</v>
      </c>
      <c r="H2872">
        <f>+VLOOKUP(A2872,'Reuters data'!$Y$4:$Z$1048576,2,TRUE)</f>
        <v>23.83</v>
      </c>
    </row>
    <row r="2873" spans="1:8" x14ac:dyDescent="0.3">
      <c r="A2873" s="1">
        <f>+'Reuters data'!B2874</f>
        <v>43415</v>
      </c>
      <c r="B2873" s="3">
        <f t="shared" si="44"/>
        <v>11</v>
      </c>
      <c r="C2873">
        <f>+'Reuters data'!C2874</f>
        <v>87.51</v>
      </c>
      <c r="D2873">
        <f>+VLOOKUP(A2873,'Reuters data'!$E$3:$F$1048576,2,TRUE)/VLOOKUP(Train_Data!A2873,'Reuters data'!$M$3:$N$1048576,2)</f>
        <v>61.919887065466746</v>
      </c>
      <c r="E2873">
        <f>+VLOOKUP(A2873,'Reuters data'!$E$3:$G$1048576,3,TRUE)</f>
        <v>76.601834862385346</v>
      </c>
      <c r="F2873" s="2">
        <f>+VLOOKUP(A2873,'Reuters data'!$Q$4:$R$1048576,2,TRUE)</f>
        <v>89.75</v>
      </c>
      <c r="G2873">
        <f>+VLOOKUP(A2873,'Reuters data'!$U$4:$V$1048576,2,TRUE)</f>
        <v>19.5</v>
      </c>
      <c r="H2873">
        <f>+VLOOKUP(A2873,'Reuters data'!$Y$4:$Z$1048576,2,TRUE)</f>
        <v>23.83</v>
      </c>
    </row>
    <row r="2874" spans="1:8" x14ac:dyDescent="0.3">
      <c r="A2874" s="1">
        <f>+'Reuters data'!B2875</f>
        <v>43416</v>
      </c>
      <c r="B2874" s="3">
        <f t="shared" si="44"/>
        <v>11</v>
      </c>
      <c r="C2874">
        <f>+'Reuters data'!C2875</f>
        <v>87.47</v>
      </c>
      <c r="D2874">
        <f>+VLOOKUP(A2874,'Reuters data'!$E$3:$F$1048576,2,TRUE)/VLOOKUP(Train_Data!A2874,'Reuters data'!$M$3:$N$1048576,2)</f>
        <v>62.512258179548908</v>
      </c>
      <c r="E2874">
        <f>+VLOOKUP(A2874,'Reuters data'!$E$3:$G$1048576,3,TRUE)</f>
        <v>76.548990825688094</v>
      </c>
      <c r="F2874" s="2">
        <f>+VLOOKUP(A2874,'Reuters data'!$Q$4:$R$1048576,2,TRUE)</f>
        <v>91.3</v>
      </c>
      <c r="G2874">
        <f>+VLOOKUP(A2874,'Reuters data'!$U$4:$V$1048576,2,TRUE)</f>
        <v>20.5</v>
      </c>
      <c r="H2874">
        <f>+VLOOKUP(A2874,'Reuters data'!$Y$4:$Z$1048576,2,TRUE)</f>
        <v>25.5</v>
      </c>
    </row>
    <row r="2875" spans="1:8" x14ac:dyDescent="0.3">
      <c r="A2875" s="1">
        <f>+'Reuters data'!B2876</f>
        <v>43417</v>
      </c>
      <c r="B2875" s="3">
        <f t="shared" si="44"/>
        <v>11</v>
      </c>
      <c r="C2875">
        <f>+'Reuters data'!C2876</f>
        <v>87.38</v>
      </c>
      <c r="D2875">
        <f>+VLOOKUP(A2875,'Reuters data'!$E$3:$F$1048576,2,TRUE)/VLOOKUP(Train_Data!A2875,'Reuters data'!$M$3:$N$1048576,2)</f>
        <v>57.99450792807157</v>
      </c>
      <c r="E2875">
        <f>+VLOOKUP(A2875,'Reuters data'!$E$3:$G$1048576,3,TRUE)</f>
        <v>76.445596330275237</v>
      </c>
      <c r="F2875" s="2">
        <f>+VLOOKUP(A2875,'Reuters data'!$Q$4:$R$1048576,2,TRUE)</f>
        <v>89.5</v>
      </c>
      <c r="G2875">
        <f>+VLOOKUP(A2875,'Reuters data'!$U$4:$V$1048576,2,TRUE)</f>
        <v>20.14</v>
      </c>
      <c r="H2875">
        <f>+VLOOKUP(A2875,'Reuters data'!$Y$4:$Z$1048576,2,TRUE)</f>
        <v>26.3</v>
      </c>
    </row>
    <row r="2876" spans="1:8" x14ac:dyDescent="0.3">
      <c r="A2876" s="1">
        <f>+'Reuters data'!B2877</f>
        <v>43418</v>
      </c>
      <c r="B2876" s="3">
        <f t="shared" si="44"/>
        <v>11</v>
      </c>
      <c r="C2876">
        <f>+'Reuters data'!C2877</f>
        <v>87.28</v>
      </c>
      <c r="D2876">
        <f>+VLOOKUP(A2876,'Reuters data'!$E$3:$F$1048576,2,TRUE)/VLOOKUP(Train_Data!A2876,'Reuters data'!$M$3:$N$1048576,2)</f>
        <v>58.471878316236293</v>
      </c>
      <c r="E2876">
        <f>+VLOOKUP(A2876,'Reuters data'!$E$3:$G$1048576,3,TRUE)</f>
        <v>76.355504587155963</v>
      </c>
      <c r="F2876" s="2">
        <f>+VLOOKUP(A2876,'Reuters data'!$Q$4:$R$1048576,2,TRUE)</f>
        <v>87.6</v>
      </c>
      <c r="G2876">
        <f>+VLOOKUP(A2876,'Reuters data'!$U$4:$V$1048576,2,TRUE)</f>
        <v>19.739999999999998</v>
      </c>
      <c r="H2876">
        <f>+VLOOKUP(A2876,'Reuters data'!$Y$4:$Z$1048576,2,TRUE)</f>
        <v>26.45</v>
      </c>
    </row>
    <row r="2877" spans="1:8" x14ac:dyDescent="0.3">
      <c r="A2877" s="1">
        <f>+'Reuters data'!B2878</f>
        <v>43419</v>
      </c>
      <c r="B2877" s="3">
        <f t="shared" si="44"/>
        <v>11</v>
      </c>
      <c r="C2877">
        <f>+'Reuters data'!C2878</f>
        <v>87.12</v>
      </c>
      <c r="D2877">
        <f>+VLOOKUP(A2877,'Reuters data'!$E$3:$F$1048576,2,TRUE)/VLOOKUP(Train_Data!A2877,'Reuters data'!$M$3:$N$1048576,2)</f>
        <v>58.820413208546711</v>
      </c>
      <c r="E2877">
        <f>+VLOOKUP(A2877,'Reuters data'!$E$3:$G$1048576,3,TRUE)</f>
        <v>76.292935779816531</v>
      </c>
      <c r="F2877" s="2">
        <f>+VLOOKUP(A2877,'Reuters data'!$Q$4:$R$1048576,2,TRUE)</f>
        <v>88.2</v>
      </c>
      <c r="G2877">
        <f>+VLOOKUP(A2877,'Reuters data'!$U$4:$V$1048576,2,TRUE)</f>
        <v>19</v>
      </c>
      <c r="H2877">
        <f>+VLOOKUP(A2877,'Reuters data'!$Y$4:$Z$1048576,2,TRUE)</f>
        <v>26.5</v>
      </c>
    </row>
    <row r="2878" spans="1:8" x14ac:dyDescent="0.3">
      <c r="A2878" s="1">
        <f>+'Reuters data'!B2879</f>
        <v>43420</v>
      </c>
      <c r="B2878" s="3">
        <f t="shared" si="44"/>
        <v>11</v>
      </c>
      <c r="C2878">
        <f>+'Reuters data'!C2879</f>
        <v>86.89</v>
      </c>
      <c r="D2878">
        <f>+VLOOKUP(A2878,'Reuters data'!$E$3:$F$1048576,2,TRUE)/VLOOKUP(Train_Data!A2878,'Reuters data'!$M$3:$N$1048576,2)</f>
        <v>58.469083902609924</v>
      </c>
      <c r="E2878">
        <f>+VLOOKUP(A2878,'Reuters data'!$E$3:$G$1048576,3,TRUE)</f>
        <v>76.214220183486262</v>
      </c>
      <c r="F2878" s="2">
        <f>+VLOOKUP(A2878,'Reuters data'!$Q$4:$R$1048576,2,TRUE)</f>
        <v>88</v>
      </c>
      <c r="G2878">
        <f>+VLOOKUP(A2878,'Reuters data'!$U$4:$V$1048576,2,TRUE)</f>
        <v>19.11</v>
      </c>
      <c r="H2878">
        <f>+VLOOKUP(A2878,'Reuters data'!$Y$4:$Z$1048576,2,TRUE)</f>
        <v>25.7</v>
      </c>
    </row>
    <row r="2879" spans="1:8" x14ac:dyDescent="0.3">
      <c r="A2879" s="1">
        <f>+'Reuters data'!B2880</f>
        <v>43421</v>
      </c>
      <c r="B2879" s="3">
        <f t="shared" si="44"/>
        <v>11</v>
      </c>
      <c r="C2879">
        <f>+'Reuters data'!C2880</f>
        <v>86.69</v>
      </c>
      <c r="D2879">
        <f>+VLOOKUP(A2879,'Reuters data'!$E$3:$F$1048576,2,TRUE)/VLOOKUP(Train_Data!A2879,'Reuters data'!$M$3:$N$1048576,2)</f>
        <v>58.469083902609924</v>
      </c>
      <c r="E2879">
        <f>+VLOOKUP(A2879,'Reuters data'!$E$3:$G$1048576,3,TRUE)</f>
        <v>76.214220183486262</v>
      </c>
      <c r="F2879" s="2">
        <f>+VLOOKUP(A2879,'Reuters data'!$Q$4:$R$1048576,2,TRUE)</f>
        <v>88</v>
      </c>
      <c r="G2879">
        <f>+VLOOKUP(A2879,'Reuters data'!$U$4:$V$1048576,2,TRUE)</f>
        <v>19.11</v>
      </c>
      <c r="H2879">
        <f>+VLOOKUP(A2879,'Reuters data'!$Y$4:$Z$1048576,2,TRUE)</f>
        <v>25.7</v>
      </c>
    </row>
    <row r="2880" spans="1:8" x14ac:dyDescent="0.3">
      <c r="A2880" s="1">
        <f>+'Reuters data'!B2881</f>
        <v>43422</v>
      </c>
      <c r="B2880" s="3">
        <f t="shared" si="44"/>
        <v>11</v>
      </c>
      <c r="C2880">
        <f>+'Reuters data'!C2881</f>
        <v>86.46</v>
      </c>
      <c r="D2880">
        <f>+VLOOKUP(A2880,'Reuters data'!$E$3:$F$1048576,2,TRUE)/VLOOKUP(Train_Data!A2880,'Reuters data'!$M$3:$N$1048576,2)</f>
        <v>58.469083902609924</v>
      </c>
      <c r="E2880">
        <f>+VLOOKUP(A2880,'Reuters data'!$E$3:$G$1048576,3,TRUE)</f>
        <v>76.214220183486262</v>
      </c>
      <c r="F2880" s="2">
        <f>+VLOOKUP(A2880,'Reuters data'!$Q$4:$R$1048576,2,TRUE)</f>
        <v>88</v>
      </c>
      <c r="G2880">
        <f>+VLOOKUP(A2880,'Reuters data'!$U$4:$V$1048576,2,TRUE)</f>
        <v>19.11</v>
      </c>
      <c r="H2880">
        <f>+VLOOKUP(A2880,'Reuters data'!$Y$4:$Z$1048576,2,TRUE)</f>
        <v>25.7</v>
      </c>
    </row>
    <row r="2881" spans="1:8" x14ac:dyDescent="0.3">
      <c r="A2881" s="1">
        <f>+'Reuters data'!B2882</f>
        <v>43423</v>
      </c>
      <c r="B2881" s="3">
        <f t="shared" si="44"/>
        <v>11</v>
      </c>
      <c r="C2881">
        <f>+'Reuters data'!C2882</f>
        <v>86.06</v>
      </c>
      <c r="D2881">
        <f>+VLOOKUP(A2881,'Reuters data'!$E$3:$F$1048576,2,TRUE)/VLOOKUP(Train_Data!A2881,'Reuters data'!$M$3:$N$1048576,2)</f>
        <v>58.326783687014242</v>
      </c>
      <c r="E2881">
        <f>+VLOOKUP(A2881,'Reuters data'!$E$3:$G$1048576,3,TRUE)</f>
        <v>76.138165137614692</v>
      </c>
      <c r="F2881" s="2">
        <f>+VLOOKUP(A2881,'Reuters data'!$Q$4:$R$1048576,2,TRUE)</f>
        <v>83.9</v>
      </c>
      <c r="G2881">
        <f>+VLOOKUP(A2881,'Reuters data'!$U$4:$V$1048576,2,TRUE)</f>
        <v>18.93</v>
      </c>
      <c r="H2881">
        <f>+VLOOKUP(A2881,'Reuters data'!$Y$4:$Z$1048576,2,TRUE)</f>
        <v>24.3</v>
      </c>
    </row>
    <row r="2882" spans="1:8" x14ac:dyDescent="0.3">
      <c r="A2882" s="1">
        <f>+'Reuters data'!B2883</f>
        <v>43424</v>
      </c>
      <c r="B2882" s="3">
        <f t="shared" si="44"/>
        <v>11</v>
      </c>
      <c r="C2882">
        <f>+'Reuters data'!C2883</f>
        <v>85.61</v>
      </c>
      <c r="D2882">
        <f>+VLOOKUP(A2882,'Reuters data'!$E$3:$F$1048576,2,TRUE)/VLOOKUP(Train_Data!A2882,'Reuters data'!$M$3:$N$1048576,2)</f>
        <v>54.99560246262093</v>
      </c>
      <c r="E2882">
        <f>+VLOOKUP(A2882,'Reuters data'!$E$3:$G$1048576,3,TRUE)</f>
        <v>76.026146788990843</v>
      </c>
      <c r="F2882" s="2">
        <f>+VLOOKUP(A2882,'Reuters data'!$Q$4:$R$1048576,2,TRUE)</f>
        <v>83.9</v>
      </c>
      <c r="G2882">
        <f>+VLOOKUP(A2882,'Reuters data'!$U$4:$V$1048576,2,TRUE)</f>
        <v>19.46</v>
      </c>
      <c r="H2882">
        <f>+VLOOKUP(A2882,'Reuters data'!$Y$4:$Z$1048576,2,TRUE)</f>
        <v>24.63</v>
      </c>
    </row>
    <row r="2883" spans="1:8" x14ac:dyDescent="0.3">
      <c r="A2883" s="1">
        <f>+'Reuters data'!B2884</f>
        <v>43425</v>
      </c>
      <c r="B2883" s="3">
        <f t="shared" si="44"/>
        <v>11</v>
      </c>
      <c r="C2883">
        <f>+'Reuters data'!C2884</f>
        <v>84.99</v>
      </c>
      <c r="D2883">
        <f>+VLOOKUP(A2883,'Reuters data'!$E$3:$F$1048576,2,TRUE)/VLOOKUP(Train_Data!A2883,'Reuters data'!$M$3:$N$1048576,2)</f>
        <v>55.767372397434762</v>
      </c>
      <c r="E2883">
        <f>+VLOOKUP(A2883,'Reuters data'!$E$3:$G$1048576,3,TRUE)</f>
        <v>75.938348623853216</v>
      </c>
      <c r="F2883" s="2">
        <f>+VLOOKUP(A2883,'Reuters data'!$Q$4:$R$1048576,2,TRUE)</f>
        <v>82.25</v>
      </c>
      <c r="G2883">
        <f>+VLOOKUP(A2883,'Reuters data'!$U$4:$V$1048576,2,TRUE)</f>
        <v>20.49</v>
      </c>
      <c r="H2883">
        <f>+VLOOKUP(A2883,'Reuters data'!$Y$4:$Z$1048576,2,TRUE)</f>
        <v>24.67</v>
      </c>
    </row>
    <row r="2884" spans="1:8" x14ac:dyDescent="0.3">
      <c r="A2884" s="1">
        <f>+'Reuters data'!B2885</f>
        <v>43426</v>
      </c>
      <c r="B2884" s="3">
        <f t="shared" ref="B2884:B2947" si="45">+MONTH(A2884)</f>
        <v>11</v>
      </c>
      <c r="C2884">
        <f>+'Reuters data'!C2885</f>
        <v>84.46</v>
      </c>
      <c r="D2884">
        <f>+VLOOKUP(A2884,'Reuters data'!$E$3:$F$1048576,2,TRUE)/VLOOKUP(Train_Data!A2884,'Reuters data'!$M$3:$N$1048576,2)</f>
        <v>54.878583326027879</v>
      </c>
      <c r="E2884">
        <f>+VLOOKUP(A2884,'Reuters data'!$E$3:$G$1048576,3,TRUE)</f>
        <v>75.819541284403684</v>
      </c>
      <c r="F2884" s="2">
        <f>+VLOOKUP(A2884,'Reuters data'!$Q$4:$R$1048576,2,TRUE)</f>
        <v>82.6</v>
      </c>
      <c r="G2884">
        <f>+VLOOKUP(A2884,'Reuters data'!$U$4:$V$1048576,2,TRUE)</f>
        <v>20.92</v>
      </c>
      <c r="H2884">
        <f>+VLOOKUP(A2884,'Reuters data'!$Y$4:$Z$1048576,2,TRUE)</f>
        <v>24.8</v>
      </c>
    </row>
    <row r="2885" spans="1:8" x14ac:dyDescent="0.3">
      <c r="A2885" s="1">
        <f>+'Reuters data'!B2886</f>
        <v>43427</v>
      </c>
      <c r="B2885" s="3">
        <f t="shared" si="45"/>
        <v>11</v>
      </c>
      <c r="C2885">
        <f>+'Reuters data'!C2886</f>
        <v>84</v>
      </c>
      <c r="D2885">
        <f>+VLOOKUP(A2885,'Reuters data'!$E$3:$F$1048576,2,TRUE)/VLOOKUP(Train_Data!A2885,'Reuters data'!$M$3:$N$1048576,2)</f>
        <v>51.851851851851855</v>
      </c>
      <c r="E2885">
        <f>+VLOOKUP(A2885,'Reuters data'!$E$3:$G$1048576,3,TRUE)</f>
        <v>75.67339449541285</v>
      </c>
      <c r="F2885" s="2">
        <f>+VLOOKUP(A2885,'Reuters data'!$Q$4:$R$1048576,2,TRUE)</f>
        <v>82.6</v>
      </c>
      <c r="G2885">
        <f>+VLOOKUP(A2885,'Reuters data'!$U$4:$V$1048576,2,TRUE)</f>
        <v>20.21</v>
      </c>
      <c r="H2885">
        <f>+VLOOKUP(A2885,'Reuters data'!$Y$4:$Z$1048576,2,TRUE)</f>
        <v>24.85</v>
      </c>
    </row>
    <row r="2886" spans="1:8" x14ac:dyDescent="0.3">
      <c r="A2886" s="1">
        <f>+'Reuters data'!B2887</f>
        <v>43428</v>
      </c>
      <c r="B2886" s="3">
        <f t="shared" si="45"/>
        <v>11</v>
      </c>
      <c r="C2886">
        <f>+'Reuters data'!C2887</f>
        <v>83.71</v>
      </c>
      <c r="D2886">
        <f>+VLOOKUP(A2886,'Reuters data'!$E$3:$F$1048576,2,TRUE)/VLOOKUP(Train_Data!A2886,'Reuters data'!$M$3:$N$1048576,2)</f>
        <v>51.851851851851855</v>
      </c>
      <c r="E2886">
        <f>+VLOOKUP(A2886,'Reuters data'!$E$3:$G$1048576,3,TRUE)</f>
        <v>75.67339449541285</v>
      </c>
      <c r="F2886" s="2">
        <f>+VLOOKUP(A2886,'Reuters data'!$Q$4:$R$1048576,2,TRUE)</f>
        <v>82.6</v>
      </c>
      <c r="G2886">
        <f>+VLOOKUP(A2886,'Reuters data'!$U$4:$V$1048576,2,TRUE)</f>
        <v>20.21</v>
      </c>
      <c r="H2886">
        <f>+VLOOKUP(A2886,'Reuters data'!$Y$4:$Z$1048576,2,TRUE)</f>
        <v>24.85</v>
      </c>
    </row>
    <row r="2887" spans="1:8" x14ac:dyDescent="0.3">
      <c r="A2887" s="1">
        <f>+'Reuters data'!B2888</f>
        <v>43429</v>
      </c>
      <c r="B2887" s="3">
        <f t="shared" si="45"/>
        <v>11</v>
      </c>
      <c r="C2887">
        <f>+'Reuters data'!C2888</f>
        <v>83.45</v>
      </c>
      <c r="D2887">
        <f>+VLOOKUP(A2887,'Reuters data'!$E$3:$F$1048576,2,TRUE)/VLOOKUP(Train_Data!A2887,'Reuters data'!$M$3:$N$1048576,2)</f>
        <v>51.851851851851855</v>
      </c>
      <c r="E2887">
        <f>+VLOOKUP(A2887,'Reuters data'!$E$3:$G$1048576,3,TRUE)</f>
        <v>75.67339449541285</v>
      </c>
      <c r="F2887" s="2">
        <f>+VLOOKUP(A2887,'Reuters data'!$Q$4:$R$1048576,2,TRUE)</f>
        <v>82.6</v>
      </c>
      <c r="G2887">
        <f>+VLOOKUP(A2887,'Reuters data'!$U$4:$V$1048576,2,TRUE)</f>
        <v>20.21</v>
      </c>
      <c r="H2887">
        <f>+VLOOKUP(A2887,'Reuters data'!$Y$4:$Z$1048576,2,TRUE)</f>
        <v>24.85</v>
      </c>
    </row>
    <row r="2888" spans="1:8" x14ac:dyDescent="0.3">
      <c r="A2888" s="1">
        <f>+'Reuters data'!B2889</f>
        <v>43430</v>
      </c>
      <c r="B2888" s="3">
        <f t="shared" si="45"/>
        <v>11</v>
      </c>
      <c r="C2888">
        <f>+'Reuters data'!C2889</f>
        <v>82.98</v>
      </c>
      <c r="D2888">
        <f>+VLOOKUP(A2888,'Reuters data'!$E$3:$F$1048576,2,TRUE)/VLOOKUP(Train_Data!A2888,'Reuters data'!$M$3:$N$1048576,2)</f>
        <v>53.399258343634109</v>
      </c>
      <c r="E2888">
        <f>+VLOOKUP(A2888,'Reuters data'!$E$3:$G$1048576,3,TRUE)</f>
        <v>75.528165137614693</v>
      </c>
      <c r="F2888" s="2">
        <f>+VLOOKUP(A2888,'Reuters data'!$Q$4:$R$1048576,2,TRUE)</f>
        <v>82.4</v>
      </c>
      <c r="G2888">
        <f>+VLOOKUP(A2888,'Reuters data'!$U$4:$V$1048576,2,TRUE)</f>
        <v>19.829999999999998</v>
      </c>
      <c r="H2888">
        <f>+VLOOKUP(A2888,'Reuters data'!$Y$4:$Z$1048576,2,TRUE)</f>
        <v>24.55</v>
      </c>
    </row>
    <row r="2889" spans="1:8" x14ac:dyDescent="0.3">
      <c r="A2889" s="1">
        <f>+'Reuters data'!B2890</f>
        <v>43431</v>
      </c>
      <c r="B2889" s="3">
        <f t="shared" si="45"/>
        <v>11</v>
      </c>
      <c r="C2889">
        <f>+'Reuters data'!C2890</f>
        <v>82.52</v>
      </c>
      <c r="D2889">
        <f>+VLOOKUP(A2889,'Reuters data'!$E$3:$F$1048576,2,TRUE)/VLOOKUP(Train_Data!A2889,'Reuters data'!$M$3:$N$1048576,2)</f>
        <v>53.339829907866758</v>
      </c>
      <c r="E2889">
        <f>+VLOOKUP(A2889,'Reuters data'!$E$3:$G$1048576,3,TRUE)</f>
        <v>75.368440366972479</v>
      </c>
      <c r="F2889" s="2">
        <f>+VLOOKUP(A2889,'Reuters data'!$Q$4:$R$1048576,2,TRUE)</f>
        <v>82.4</v>
      </c>
      <c r="G2889">
        <f>+VLOOKUP(A2889,'Reuters data'!$U$4:$V$1048576,2,TRUE)</f>
        <v>19.600000000000001</v>
      </c>
      <c r="H2889">
        <f>+VLOOKUP(A2889,'Reuters data'!$Y$4:$Z$1048576,2,TRUE)</f>
        <v>25.1</v>
      </c>
    </row>
    <row r="2890" spans="1:8" x14ac:dyDescent="0.3">
      <c r="A2890" s="1">
        <f>+'Reuters data'!B2891</f>
        <v>43432</v>
      </c>
      <c r="B2890" s="3">
        <f t="shared" si="45"/>
        <v>11</v>
      </c>
      <c r="C2890">
        <f>+'Reuters data'!C2891</f>
        <v>82.13</v>
      </c>
      <c r="D2890">
        <f>+VLOOKUP(A2890,'Reuters data'!$E$3:$F$1048576,2,TRUE)/VLOOKUP(Train_Data!A2890,'Reuters data'!$M$3:$N$1048576,2)</f>
        <v>51.698046806264294</v>
      </c>
      <c r="E2890">
        <f>+VLOOKUP(A2890,'Reuters data'!$E$3:$G$1048576,3,TRUE)</f>
        <v>75.193302752293576</v>
      </c>
      <c r="F2890" s="2">
        <f>+VLOOKUP(A2890,'Reuters data'!$Q$4:$R$1048576,2,TRUE)</f>
        <v>84</v>
      </c>
      <c r="G2890">
        <f>+VLOOKUP(A2890,'Reuters data'!$U$4:$V$1048576,2,TRUE)</f>
        <v>19.29</v>
      </c>
      <c r="H2890">
        <f>+VLOOKUP(A2890,'Reuters data'!$Y$4:$Z$1048576,2,TRUE)</f>
        <v>24.33</v>
      </c>
    </row>
    <row r="2891" spans="1:8" x14ac:dyDescent="0.3">
      <c r="A2891" s="1">
        <f>+'Reuters data'!B2892</f>
        <v>43433</v>
      </c>
      <c r="B2891" s="3">
        <f t="shared" si="45"/>
        <v>11</v>
      </c>
      <c r="C2891">
        <f>+'Reuters data'!C2892</f>
        <v>81.78</v>
      </c>
      <c r="D2891">
        <f>+VLOOKUP(A2891,'Reuters data'!$E$3:$F$1048576,2,TRUE)/VLOOKUP(Train_Data!A2891,'Reuters data'!$M$3:$N$1048576,2)</f>
        <v>52.24299885874813</v>
      </c>
      <c r="E2891">
        <f>+VLOOKUP(A2891,'Reuters data'!$E$3:$G$1048576,3,TRUE)</f>
        <v>75.010458715596329</v>
      </c>
      <c r="F2891" s="2">
        <f>+VLOOKUP(A2891,'Reuters data'!$Q$4:$R$1048576,2,TRUE)</f>
        <v>83.93</v>
      </c>
      <c r="G2891">
        <f>+VLOOKUP(A2891,'Reuters data'!$U$4:$V$1048576,2,TRUE)</f>
        <v>20.02</v>
      </c>
      <c r="H2891">
        <f>+VLOOKUP(A2891,'Reuters data'!$Y$4:$Z$1048576,2,TRUE)</f>
        <v>24.55</v>
      </c>
    </row>
    <row r="2892" spans="1:8" x14ac:dyDescent="0.3">
      <c r="A2892" s="1">
        <f>+'Reuters data'!B2893</f>
        <v>43434</v>
      </c>
      <c r="B2892" s="3">
        <f t="shared" si="45"/>
        <v>11</v>
      </c>
      <c r="C2892">
        <f>+'Reuters data'!C2893</f>
        <v>81.41</v>
      </c>
      <c r="D2892">
        <f>+VLOOKUP(A2892,'Reuters data'!$E$3:$F$1048576,2,TRUE)/VLOOKUP(Train_Data!A2892,'Reuters data'!$M$3:$N$1048576,2)</f>
        <v>51.886875828546181</v>
      </c>
      <c r="E2892">
        <f>+VLOOKUP(A2892,'Reuters data'!$E$3:$G$1048576,3,TRUE)</f>
        <v>74.839908256880733</v>
      </c>
      <c r="F2892" s="2">
        <f>+VLOOKUP(A2892,'Reuters data'!$Q$4:$R$1048576,2,TRUE)</f>
        <v>85.5</v>
      </c>
      <c r="G2892">
        <f>+VLOOKUP(A2892,'Reuters data'!$U$4:$V$1048576,2,TRUE)</f>
        <v>20.5</v>
      </c>
      <c r="H2892">
        <f>+VLOOKUP(A2892,'Reuters data'!$Y$4:$Z$1048576,2,TRUE)</f>
        <v>24.15</v>
      </c>
    </row>
    <row r="2893" spans="1:8" x14ac:dyDescent="0.3">
      <c r="A2893" s="1">
        <f>+'Reuters data'!B2894</f>
        <v>43435</v>
      </c>
      <c r="B2893" s="3">
        <f t="shared" si="45"/>
        <v>12</v>
      </c>
      <c r="C2893">
        <f>+'Reuters data'!C2894</f>
        <v>81.17</v>
      </c>
      <c r="D2893">
        <f>+VLOOKUP(A2893,'Reuters data'!$E$3:$F$1048576,2,TRUE)/VLOOKUP(Train_Data!A2893,'Reuters data'!$M$3:$N$1048576,2)</f>
        <v>51.886875828546181</v>
      </c>
      <c r="E2893">
        <f>+VLOOKUP(A2893,'Reuters data'!$E$3:$G$1048576,3,TRUE)</f>
        <v>74.839908256880733</v>
      </c>
      <c r="F2893" s="2">
        <f>+VLOOKUP(A2893,'Reuters data'!$Q$4:$R$1048576,2,TRUE)</f>
        <v>85.5</v>
      </c>
      <c r="G2893">
        <f>+VLOOKUP(A2893,'Reuters data'!$U$4:$V$1048576,2,TRUE)</f>
        <v>20.5</v>
      </c>
      <c r="H2893">
        <f>+VLOOKUP(A2893,'Reuters data'!$Y$4:$Z$1048576,2,TRUE)</f>
        <v>24.15</v>
      </c>
    </row>
    <row r="2894" spans="1:8" x14ac:dyDescent="0.3">
      <c r="A2894" s="1">
        <f>+'Reuters data'!B2895</f>
        <v>43436</v>
      </c>
      <c r="B2894" s="3">
        <f t="shared" si="45"/>
        <v>12</v>
      </c>
      <c r="C2894">
        <f>+'Reuters data'!C2895</f>
        <v>81.03</v>
      </c>
      <c r="D2894">
        <f>+VLOOKUP(A2894,'Reuters data'!$E$3:$F$1048576,2,TRUE)/VLOOKUP(Train_Data!A2894,'Reuters data'!$M$3:$N$1048576,2)</f>
        <v>51.886875828546181</v>
      </c>
      <c r="E2894">
        <f>+VLOOKUP(A2894,'Reuters data'!$E$3:$G$1048576,3,TRUE)</f>
        <v>74.839908256880733</v>
      </c>
      <c r="F2894" s="2">
        <f>+VLOOKUP(A2894,'Reuters data'!$Q$4:$R$1048576,2,TRUE)</f>
        <v>85.5</v>
      </c>
      <c r="G2894">
        <f>+VLOOKUP(A2894,'Reuters data'!$U$4:$V$1048576,2,TRUE)</f>
        <v>20.5</v>
      </c>
      <c r="H2894">
        <f>+VLOOKUP(A2894,'Reuters data'!$Y$4:$Z$1048576,2,TRUE)</f>
        <v>24.15</v>
      </c>
    </row>
    <row r="2895" spans="1:8" x14ac:dyDescent="0.3">
      <c r="A2895" s="1">
        <f>+'Reuters data'!B2896</f>
        <v>43437</v>
      </c>
      <c r="B2895" s="3">
        <f t="shared" si="45"/>
        <v>12</v>
      </c>
      <c r="C2895">
        <f>+'Reuters data'!C2896</f>
        <v>80.8</v>
      </c>
      <c r="D2895">
        <f>+VLOOKUP(A2895,'Reuters data'!$E$3:$F$1048576,2,TRUE)/VLOOKUP(Train_Data!A2895,'Reuters data'!$M$3:$N$1048576,2)</f>
        <v>54.342847075405217</v>
      </c>
      <c r="E2895">
        <f>+VLOOKUP(A2895,'Reuters data'!$E$3:$G$1048576,3,TRUE)</f>
        <v>74.692477064220185</v>
      </c>
      <c r="F2895" s="2">
        <f>+VLOOKUP(A2895,'Reuters data'!$Q$4:$R$1048576,2,TRUE)</f>
        <v>85.5</v>
      </c>
      <c r="G2895">
        <f>+VLOOKUP(A2895,'Reuters data'!$U$4:$V$1048576,2,TRUE)</f>
        <v>20.63</v>
      </c>
      <c r="H2895">
        <f>+VLOOKUP(A2895,'Reuters data'!$Y$4:$Z$1048576,2,TRUE)</f>
        <v>24.6</v>
      </c>
    </row>
    <row r="2896" spans="1:8" x14ac:dyDescent="0.3">
      <c r="A2896" s="1">
        <f>+'Reuters data'!B2897</f>
        <v>43438</v>
      </c>
      <c r="B2896" s="3">
        <f t="shared" si="45"/>
        <v>12</v>
      </c>
      <c r="C2896">
        <f>+'Reuters data'!C2897</f>
        <v>80.459999999999994</v>
      </c>
      <c r="D2896">
        <f>+VLOOKUP(A2896,'Reuters data'!$E$3:$F$1048576,2,TRUE)/VLOOKUP(Train_Data!A2896,'Reuters data'!$M$3:$N$1048576,2)</f>
        <v>54.724964739069108</v>
      </c>
      <c r="E2896">
        <f>+VLOOKUP(A2896,'Reuters data'!$E$3:$G$1048576,3,TRUE)</f>
        <v>74.544220183486232</v>
      </c>
      <c r="F2896" s="2">
        <f>+VLOOKUP(A2896,'Reuters data'!$Q$4:$R$1048576,2,TRUE)</f>
        <v>85.85</v>
      </c>
      <c r="G2896">
        <f>+VLOOKUP(A2896,'Reuters data'!$U$4:$V$1048576,2,TRUE)</f>
        <v>20.73</v>
      </c>
      <c r="H2896">
        <f>+VLOOKUP(A2896,'Reuters data'!$Y$4:$Z$1048576,2,TRUE)</f>
        <v>23.88</v>
      </c>
    </row>
    <row r="2897" spans="1:8" x14ac:dyDescent="0.3">
      <c r="A2897" s="1">
        <f>+'Reuters data'!B2898</f>
        <v>43439</v>
      </c>
      <c r="B2897" s="3">
        <f t="shared" si="45"/>
        <v>12</v>
      </c>
      <c r="C2897">
        <f>+'Reuters data'!C2898</f>
        <v>80.069999999999993</v>
      </c>
      <c r="D2897">
        <f>+VLOOKUP(A2897,'Reuters data'!$E$3:$F$1048576,2,TRUE)/VLOOKUP(Train_Data!A2897,'Reuters data'!$M$3:$N$1048576,2)</f>
        <v>54.266572637517626</v>
      </c>
      <c r="E2897">
        <f>+VLOOKUP(A2897,'Reuters data'!$E$3:$G$1048576,3,TRUE)</f>
        <v>74.398990825688074</v>
      </c>
      <c r="F2897" s="2">
        <f>+VLOOKUP(A2897,'Reuters data'!$Q$4:$R$1048576,2,TRUE)</f>
        <v>86.25</v>
      </c>
      <c r="G2897">
        <f>+VLOOKUP(A2897,'Reuters data'!$U$4:$V$1048576,2,TRUE)</f>
        <v>19.670000000000002</v>
      </c>
      <c r="H2897">
        <f>+VLOOKUP(A2897,'Reuters data'!$Y$4:$Z$1048576,2,TRUE)</f>
        <v>23.3</v>
      </c>
    </row>
    <row r="2898" spans="1:8" x14ac:dyDescent="0.3">
      <c r="A2898" s="1">
        <f>+'Reuters data'!B2899</f>
        <v>43440</v>
      </c>
      <c r="B2898" s="3">
        <f t="shared" si="45"/>
        <v>12</v>
      </c>
      <c r="C2898">
        <f>+'Reuters data'!C2899</f>
        <v>79.31</v>
      </c>
      <c r="D2898">
        <f>+VLOOKUP(A2898,'Reuters data'!$E$3:$F$1048576,2,TRUE)/VLOOKUP(Train_Data!A2898,'Reuters data'!$M$3:$N$1048576,2)</f>
        <v>52.804642166344294</v>
      </c>
      <c r="E2898">
        <f>+VLOOKUP(A2898,'Reuters data'!$E$3:$G$1048576,3,TRUE)</f>
        <v>74.242568807339453</v>
      </c>
      <c r="F2898" s="2">
        <f>+VLOOKUP(A2898,'Reuters data'!$Q$4:$R$1048576,2,TRUE)</f>
        <v>86.25</v>
      </c>
      <c r="G2898">
        <f>+VLOOKUP(A2898,'Reuters data'!$U$4:$V$1048576,2,TRUE)</f>
        <v>19.989999999999998</v>
      </c>
      <c r="H2898">
        <f>+VLOOKUP(A2898,'Reuters data'!$Y$4:$Z$1048576,2,TRUE)</f>
        <v>22.6</v>
      </c>
    </row>
    <row r="2899" spans="1:8" x14ac:dyDescent="0.3">
      <c r="A2899" s="1">
        <f>+'Reuters data'!B2900</f>
        <v>43441</v>
      </c>
      <c r="B2899" s="3">
        <f t="shared" si="45"/>
        <v>12</v>
      </c>
      <c r="C2899">
        <f>+'Reuters data'!C2900</f>
        <v>79.53</v>
      </c>
      <c r="D2899">
        <f>+VLOOKUP(A2899,'Reuters data'!$E$3:$F$1048576,2,TRUE)/VLOOKUP(Train_Data!A2899,'Reuters data'!$M$3:$N$1048576,2)</f>
        <v>54.2106188466948</v>
      </c>
      <c r="E2899">
        <f>+VLOOKUP(A2899,'Reuters data'!$E$3:$G$1048576,3,TRUE)</f>
        <v>74.092110091743123</v>
      </c>
      <c r="F2899" s="2">
        <f>+VLOOKUP(A2899,'Reuters data'!$Q$4:$R$1048576,2,TRUE)</f>
        <v>86.5</v>
      </c>
      <c r="G2899">
        <f>+VLOOKUP(A2899,'Reuters data'!$U$4:$V$1048576,2,TRUE)</f>
        <v>20.29</v>
      </c>
      <c r="H2899">
        <f>+VLOOKUP(A2899,'Reuters data'!$Y$4:$Z$1048576,2,TRUE)</f>
        <v>22.6</v>
      </c>
    </row>
    <row r="2900" spans="1:8" x14ac:dyDescent="0.3">
      <c r="A2900" s="1">
        <f>+'Reuters data'!B2901</f>
        <v>43442</v>
      </c>
      <c r="B2900" s="3">
        <f t="shared" si="45"/>
        <v>12</v>
      </c>
      <c r="C2900">
        <f>+'Reuters data'!C2901</f>
        <v>79.39</v>
      </c>
      <c r="D2900">
        <f>+VLOOKUP(A2900,'Reuters data'!$E$3:$F$1048576,2,TRUE)/VLOOKUP(Train_Data!A2900,'Reuters data'!$M$3:$N$1048576,2)</f>
        <v>54.2106188466948</v>
      </c>
      <c r="E2900">
        <f>+VLOOKUP(A2900,'Reuters data'!$E$3:$G$1048576,3,TRUE)</f>
        <v>74.092110091743123</v>
      </c>
      <c r="F2900" s="2">
        <f>+VLOOKUP(A2900,'Reuters data'!$Q$4:$R$1048576,2,TRUE)</f>
        <v>86.5</v>
      </c>
      <c r="G2900">
        <f>+VLOOKUP(A2900,'Reuters data'!$U$4:$V$1048576,2,TRUE)</f>
        <v>20.29</v>
      </c>
      <c r="H2900">
        <f>+VLOOKUP(A2900,'Reuters data'!$Y$4:$Z$1048576,2,TRUE)</f>
        <v>22.6</v>
      </c>
    </row>
    <row r="2901" spans="1:8" x14ac:dyDescent="0.3">
      <c r="A2901" s="1">
        <f>+'Reuters data'!B2902</f>
        <v>43443</v>
      </c>
      <c r="B2901" s="3">
        <f t="shared" si="45"/>
        <v>12</v>
      </c>
      <c r="C2901">
        <f>+'Reuters data'!C2902</f>
        <v>79.239999999999995</v>
      </c>
      <c r="D2901">
        <f>+VLOOKUP(A2901,'Reuters data'!$E$3:$F$1048576,2,TRUE)/VLOOKUP(Train_Data!A2901,'Reuters data'!$M$3:$N$1048576,2)</f>
        <v>54.2106188466948</v>
      </c>
      <c r="E2901">
        <f>+VLOOKUP(A2901,'Reuters data'!$E$3:$G$1048576,3,TRUE)</f>
        <v>74.092110091743123</v>
      </c>
      <c r="F2901" s="2">
        <f>+VLOOKUP(A2901,'Reuters data'!$Q$4:$R$1048576,2,TRUE)</f>
        <v>86.5</v>
      </c>
      <c r="G2901">
        <f>+VLOOKUP(A2901,'Reuters data'!$U$4:$V$1048576,2,TRUE)</f>
        <v>20.29</v>
      </c>
      <c r="H2901">
        <f>+VLOOKUP(A2901,'Reuters data'!$Y$4:$Z$1048576,2,TRUE)</f>
        <v>22.6</v>
      </c>
    </row>
    <row r="2902" spans="1:8" x14ac:dyDescent="0.3">
      <c r="A2902" s="1">
        <f>+'Reuters data'!B2903</f>
        <v>43444</v>
      </c>
      <c r="B2902" s="3">
        <f t="shared" si="45"/>
        <v>12</v>
      </c>
      <c r="C2902">
        <f>+'Reuters data'!C2903</f>
        <v>78.78</v>
      </c>
      <c r="D2902">
        <f>+VLOOKUP(A2902,'Reuters data'!$E$3:$F$1048576,2,TRUE)/VLOOKUP(Train_Data!A2902,'Reuters data'!$M$3:$N$1048576,2)</f>
        <v>52.813738441215328</v>
      </c>
      <c r="E2902">
        <f>+VLOOKUP(A2902,'Reuters data'!$E$3:$G$1048576,3,TRUE)</f>
        <v>73.918807339449558</v>
      </c>
      <c r="F2902" s="2">
        <f>+VLOOKUP(A2902,'Reuters data'!$Q$4:$R$1048576,2,TRUE)</f>
        <v>87.45</v>
      </c>
      <c r="G2902">
        <f>+VLOOKUP(A2902,'Reuters data'!$U$4:$V$1048576,2,TRUE)</f>
        <v>20.86</v>
      </c>
      <c r="H2902">
        <f>+VLOOKUP(A2902,'Reuters data'!$Y$4:$Z$1048576,2,TRUE)</f>
        <v>23.1</v>
      </c>
    </row>
    <row r="2903" spans="1:8" x14ac:dyDescent="0.3">
      <c r="A2903" s="1">
        <f>+'Reuters data'!B2904</f>
        <v>43445</v>
      </c>
      <c r="B2903" s="3">
        <f t="shared" si="45"/>
        <v>12</v>
      </c>
      <c r="C2903">
        <f>+'Reuters data'!C2904</f>
        <v>78.27</v>
      </c>
      <c r="D2903">
        <f>+VLOOKUP(A2903,'Reuters data'!$E$3:$F$1048576,2,TRUE)/VLOOKUP(Train_Data!A2903,'Reuters data'!$M$3:$N$1048576,2)</f>
        <v>53.20841435389783</v>
      </c>
      <c r="E2903">
        <f>+VLOOKUP(A2903,'Reuters data'!$E$3:$G$1048576,3,TRUE)</f>
        <v>73.797706422018351</v>
      </c>
      <c r="F2903" s="2">
        <f>+VLOOKUP(A2903,'Reuters data'!$Q$4:$R$1048576,2,TRUE)</f>
        <v>87.58</v>
      </c>
      <c r="G2903">
        <f>+VLOOKUP(A2903,'Reuters data'!$U$4:$V$1048576,2,TRUE)</f>
        <v>20.16</v>
      </c>
      <c r="H2903">
        <f>+VLOOKUP(A2903,'Reuters data'!$Y$4:$Z$1048576,2,TRUE)</f>
        <v>23.5</v>
      </c>
    </row>
    <row r="2904" spans="1:8" x14ac:dyDescent="0.3">
      <c r="A2904" s="1">
        <f>+'Reuters data'!B2905</f>
        <v>43446</v>
      </c>
      <c r="B2904" s="3">
        <f t="shared" si="45"/>
        <v>12</v>
      </c>
      <c r="C2904">
        <f>+'Reuters data'!C2905</f>
        <v>77.569999999999993</v>
      </c>
      <c r="D2904">
        <f>+VLOOKUP(A2904,'Reuters data'!$E$3:$F$1048576,2,TRUE)/VLOOKUP(Train_Data!A2904,'Reuters data'!$M$3:$N$1048576,2)</f>
        <v>52.911681914144964</v>
      </c>
      <c r="E2904">
        <f>+VLOOKUP(A2904,'Reuters data'!$E$3:$G$1048576,3,TRUE)</f>
        <v>73.666513761467897</v>
      </c>
      <c r="F2904" s="2">
        <f>+VLOOKUP(A2904,'Reuters data'!$Q$4:$R$1048576,2,TRUE)</f>
        <v>87.58</v>
      </c>
      <c r="G2904">
        <f>+VLOOKUP(A2904,'Reuters data'!$U$4:$V$1048576,2,TRUE)</f>
        <v>21.47</v>
      </c>
      <c r="H2904">
        <f>+VLOOKUP(A2904,'Reuters data'!$Y$4:$Z$1048576,2,TRUE)</f>
        <v>24</v>
      </c>
    </row>
    <row r="2905" spans="1:8" x14ac:dyDescent="0.3">
      <c r="A2905" s="1">
        <f>+'Reuters data'!B2906</f>
        <v>43447</v>
      </c>
      <c r="B2905" s="3">
        <f t="shared" si="45"/>
        <v>12</v>
      </c>
      <c r="C2905">
        <f>+'Reuters data'!C2906</f>
        <v>77.06</v>
      </c>
      <c r="D2905">
        <f>+VLOOKUP(A2905,'Reuters data'!$E$3:$F$1048576,2,TRUE)/VLOOKUP(Train_Data!A2905,'Reuters data'!$M$3:$N$1048576,2)</f>
        <v>54.088548543262036</v>
      </c>
      <c r="E2905">
        <f>+VLOOKUP(A2905,'Reuters data'!$E$3:$G$1048576,3,TRUE)</f>
        <v>73.539174311926587</v>
      </c>
      <c r="F2905" s="2">
        <f>+VLOOKUP(A2905,'Reuters data'!$Q$4:$R$1048576,2,TRUE)</f>
        <v>89.5</v>
      </c>
      <c r="G2905">
        <f>+VLOOKUP(A2905,'Reuters data'!$U$4:$V$1048576,2,TRUE)</f>
        <v>22.32</v>
      </c>
      <c r="H2905">
        <f>+VLOOKUP(A2905,'Reuters data'!$Y$4:$Z$1048576,2,TRUE)</f>
        <v>24.13</v>
      </c>
    </row>
    <row r="2906" spans="1:8" x14ac:dyDescent="0.3">
      <c r="A2906" s="1">
        <f>+'Reuters data'!B2907</f>
        <v>43448</v>
      </c>
      <c r="B2906" s="3">
        <f t="shared" si="45"/>
        <v>12</v>
      </c>
      <c r="C2906">
        <f>+'Reuters data'!C2907</f>
        <v>76.36</v>
      </c>
      <c r="D2906">
        <f>+VLOOKUP(A2906,'Reuters data'!$E$3:$F$1048576,2,TRUE)/VLOOKUP(Train_Data!A2906,'Reuters data'!$M$3:$N$1048576,2)</f>
        <v>53.312107543999289</v>
      </c>
      <c r="E2906">
        <f>+VLOOKUP(A2906,'Reuters data'!$E$3:$G$1048576,3,TRUE)</f>
        <v>73.433119266055044</v>
      </c>
      <c r="F2906" s="2">
        <f>+VLOOKUP(A2906,'Reuters data'!$Q$4:$R$1048576,2,TRUE)</f>
        <v>89.5</v>
      </c>
      <c r="G2906">
        <f>+VLOOKUP(A2906,'Reuters data'!$U$4:$V$1048576,2,TRUE)</f>
        <v>23.37</v>
      </c>
      <c r="H2906">
        <f>+VLOOKUP(A2906,'Reuters data'!$Y$4:$Z$1048576,2,TRUE)</f>
        <v>24.55</v>
      </c>
    </row>
    <row r="2907" spans="1:8" x14ac:dyDescent="0.3">
      <c r="A2907" s="1">
        <f>+'Reuters data'!B2908</f>
        <v>43449</v>
      </c>
      <c r="B2907" s="3">
        <f t="shared" si="45"/>
        <v>12</v>
      </c>
      <c r="C2907">
        <f>+'Reuters data'!C2908</f>
        <v>75.81</v>
      </c>
      <c r="D2907">
        <f>+VLOOKUP(A2907,'Reuters data'!$E$3:$F$1048576,2,TRUE)/VLOOKUP(Train_Data!A2907,'Reuters data'!$M$3:$N$1048576,2)</f>
        <v>53.312107543999289</v>
      </c>
      <c r="E2907">
        <f>+VLOOKUP(A2907,'Reuters data'!$E$3:$G$1048576,3,TRUE)</f>
        <v>73.433119266055044</v>
      </c>
      <c r="F2907" s="2">
        <f>+VLOOKUP(A2907,'Reuters data'!$Q$4:$R$1048576,2,TRUE)</f>
        <v>89.5</v>
      </c>
      <c r="G2907">
        <f>+VLOOKUP(A2907,'Reuters data'!$U$4:$V$1048576,2,TRUE)</f>
        <v>23.37</v>
      </c>
      <c r="H2907">
        <f>+VLOOKUP(A2907,'Reuters data'!$Y$4:$Z$1048576,2,TRUE)</f>
        <v>24.55</v>
      </c>
    </row>
    <row r="2908" spans="1:8" x14ac:dyDescent="0.3">
      <c r="A2908" s="1">
        <f>+'Reuters data'!B2909</f>
        <v>43450</v>
      </c>
      <c r="B2908" s="3">
        <f t="shared" si="45"/>
        <v>12</v>
      </c>
      <c r="C2908">
        <f>+'Reuters data'!C2909</f>
        <v>75.260000000000005</v>
      </c>
      <c r="D2908">
        <f>+VLOOKUP(A2908,'Reuters data'!$E$3:$F$1048576,2,TRUE)/VLOOKUP(Train_Data!A2908,'Reuters data'!$M$3:$N$1048576,2)</f>
        <v>53.312107543999289</v>
      </c>
      <c r="E2908">
        <f>+VLOOKUP(A2908,'Reuters data'!$E$3:$G$1048576,3,TRUE)</f>
        <v>73.433119266055044</v>
      </c>
      <c r="F2908" s="2">
        <f>+VLOOKUP(A2908,'Reuters data'!$Q$4:$R$1048576,2,TRUE)</f>
        <v>89.5</v>
      </c>
      <c r="G2908">
        <f>+VLOOKUP(A2908,'Reuters data'!$U$4:$V$1048576,2,TRUE)</f>
        <v>23.37</v>
      </c>
      <c r="H2908">
        <f>+VLOOKUP(A2908,'Reuters data'!$Y$4:$Z$1048576,2,TRUE)</f>
        <v>24.55</v>
      </c>
    </row>
    <row r="2909" spans="1:8" x14ac:dyDescent="0.3">
      <c r="A2909" s="1">
        <f>+'Reuters data'!B2910</f>
        <v>43451</v>
      </c>
      <c r="B2909" s="3">
        <f t="shared" si="45"/>
        <v>12</v>
      </c>
      <c r="C2909">
        <f>+'Reuters data'!C2910</f>
        <v>74.650000000000006</v>
      </c>
      <c r="D2909">
        <f>+VLOOKUP(A2909,'Reuters data'!$E$3:$F$1048576,2,TRUE)/VLOOKUP(Train_Data!A2909,'Reuters data'!$M$3:$N$1048576,2)</f>
        <v>52.538339502908514</v>
      </c>
      <c r="E2909">
        <f>+VLOOKUP(A2909,'Reuters data'!$E$3:$G$1048576,3,TRUE)</f>
        <v>73.31798165137613</v>
      </c>
      <c r="F2909" s="2">
        <f>+VLOOKUP(A2909,'Reuters data'!$Q$4:$R$1048576,2,TRUE)</f>
        <v>91.18</v>
      </c>
      <c r="G2909">
        <f>+VLOOKUP(A2909,'Reuters data'!$U$4:$V$1048576,2,TRUE)</f>
        <v>24.26</v>
      </c>
      <c r="H2909">
        <f>+VLOOKUP(A2909,'Reuters data'!$Y$4:$Z$1048576,2,TRUE)</f>
        <v>24.55</v>
      </c>
    </row>
    <row r="2910" spans="1:8" x14ac:dyDescent="0.3">
      <c r="A2910" s="1">
        <f>+'Reuters data'!B2911</f>
        <v>43452</v>
      </c>
      <c r="B2910" s="3">
        <f t="shared" si="45"/>
        <v>12</v>
      </c>
      <c r="C2910">
        <f>+'Reuters data'!C2911</f>
        <v>74.11</v>
      </c>
      <c r="D2910">
        <f>+VLOOKUP(A2910,'Reuters data'!$E$3:$F$1048576,2,TRUE)/VLOOKUP(Train_Data!A2910,'Reuters data'!$M$3:$N$1048576,2)</f>
        <v>49.520288706980011</v>
      </c>
      <c r="E2910">
        <f>+VLOOKUP(A2910,'Reuters data'!$E$3:$G$1048576,3,TRUE)</f>
        <v>73.165321100917424</v>
      </c>
      <c r="F2910" s="2">
        <f>+VLOOKUP(A2910,'Reuters data'!$Q$4:$R$1048576,2,TRUE)</f>
        <v>90.05</v>
      </c>
      <c r="G2910">
        <f>+VLOOKUP(A2910,'Reuters data'!$U$4:$V$1048576,2,TRUE)</f>
        <v>24.03</v>
      </c>
      <c r="H2910">
        <f>+VLOOKUP(A2910,'Reuters data'!$Y$4:$Z$1048576,2,TRUE)</f>
        <v>23.88</v>
      </c>
    </row>
    <row r="2911" spans="1:8" x14ac:dyDescent="0.3">
      <c r="A2911" s="1">
        <f>+'Reuters data'!B2912</f>
        <v>43453</v>
      </c>
      <c r="B2911" s="3">
        <f t="shared" si="45"/>
        <v>12</v>
      </c>
      <c r="C2911">
        <f>+'Reuters data'!C2912</f>
        <v>73.569999999999993</v>
      </c>
      <c r="D2911">
        <f>+VLOOKUP(A2911,'Reuters data'!$E$3:$F$1048576,2,TRUE)/VLOOKUP(Train_Data!A2911,'Reuters data'!$M$3:$N$1048576,2)</f>
        <v>50.320879120879127</v>
      </c>
      <c r="E2911">
        <f>+VLOOKUP(A2911,'Reuters data'!$E$3:$G$1048576,3,TRUE)</f>
        <v>73.024587155963303</v>
      </c>
      <c r="F2911" s="2">
        <f>+VLOOKUP(A2911,'Reuters data'!$Q$4:$R$1048576,2,TRUE)</f>
        <v>90</v>
      </c>
      <c r="G2911">
        <f>+VLOOKUP(A2911,'Reuters data'!$U$4:$V$1048576,2,TRUE)</f>
        <v>24.32</v>
      </c>
      <c r="H2911">
        <f>+VLOOKUP(A2911,'Reuters data'!$Y$4:$Z$1048576,2,TRUE)</f>
        <v>24.4</v>
      </c>
    </row>
    <row r="2912" spans="1:8" x14ac:dyDescent="0.3">
      <c r="A2912" s="1">
        <f>+'Reuters data'!B2913</f>
        <v>43454</v>
      </c>
      <c r="B2912" s="3">
        <f t="shared" si="45"/>
        <v>12</v>
      </c>
      <c r="C2912">
        <f>+'Reuters data'!C2913</f>
        <v>73.069999999999993</v>
      </c>
      <c r="D2912">
        <f>+VLOOKUP(A2912,'Reuters data'!$E$3:$F$1048576,2,TRUE)/VLOOKUP(Train_Data!A2912,'Reuters data'!$M$3:$N$1048576,2)</f>
        <v>47.49213561691716</v>
      </c>
      <c r="E2912">
        <f>+VLOOKUP(A2912,'Reuters data'!$E$3:$G$1048576,3,TRUE)</f>
        <v>72.852844036697249</v>
      </c>
      <c r="F2912" s="2">
        <f>+VLOOKUP(A2912,'Reuters data'!$Q$4:$R$1048576,2,TRUE)</f>
        <v>88.68</v>
      </c>
      <c r="G2912">
        <f>+VLOOKUP(A2912,'Reuters data'!$U$4:$V$1048576,2,TRUE)</f>
        <v>24.17</v>
      </c>
      <c r="H2912">
        <f>+VLOOKUP(A2912,'Reuters data'!$Y$4:$Z$1048576,2,TRUE)</f>
        <v>24.77</v>
      </c>
    </row>
    <row r="2913" spans="1:8" x14ac:dyDescent="0.3">
      <c r="A2913" s="1">
        <f>+'Reuters data'!B2914</f>
        <v>43455</v>
      </c>
      <c r="B2913" s="3">
        <f t="shared" si="45"/>
        <v>12</v>
      </c>
      <c r="C2913">
        <f>+'Reuters data'!C2914</f>
        <v>72.760000000000005</v>
      </c>
      <c r="D2913">
        <f>+VLOOKUP(A2913,'Reuters data'!$E$3:$F$1048576,2,TRUE)/VLOOKUP(Train_Data!A2913,'Reuters data'!$M$3:$N$1048576,2)</f>
        <v>47.347585114806016</v>
      </c>
      <c r="E2913">
        <f>+VLOOKUP(A2913,'Reuters data'!$E$3:$G$1048576,3,TRUE)</f>
        <v>72.676330275229347</v>
      </c>
      <c r="F2913" s="2">
        <f>+VLOOKUP(A2913,'Reuters data'!$Q$4:$R$1048576,2,TRUE)</f>
        <v>88.5</v>
      </c>
      <c r="G2913">
        <f>+VLOOKUP(A2913,'Reuters data'!$U$4:$V$1048576,2,TRUE)</f>
        <v>24.6</v>
      </c>
      <c r="H2913">
        <f>+VLOOKUP(A2913,'Reuters data'!$Y$4:$Z$1048576,2,TRUE)</f>
        <v>24.48</v>
      </c>
    </row>
    <row r="2914" spans="1:8" x14ac:dyDescent="0.3">
      <c r="A2914" s="1">
        <f>+'Reuters data'!B2915</f>
        <v>43456</v>
      </c>
      <c r="B2914" s="3">
        <f t="shared" si="45"/>
        <v>12</v>
      </c>
      <c r="C2914">
        <f>+'Reuters data'!C2915</f>
        <v>72.58</v>
      </c>
      <c r="D2914">
        <f>+VLOOKUP(A2914,'Reuters data'!$E$3:$F$1048576,2,TRUE)/VLOOKUP(Train_Data!A2914,'Reuters data'!$M$3:$N$1048576,2)</f>
        <v>47.347585114806016</v>
      </c>
      <c r="E2914">
        <f>+VLOOKUP(A2914,'Reuters data'!$E$3:$G$1048576,3,TRUE)</f>
        <v>72.676330275229347</v>
      </c>
      <c r="F2914" s="2">
        <f>+VLOOKUP(A2914,'Reuters data'!$Q$4:$R$1048576,2,TRUE)</f>
        <v>88.5</v>
      </c>
      <c r="G2914">
        <f>+VLOOKUP(A2914,'Reuters data'!$U$4:$V$1048576,2,TRUE)</f>
        <v>24.6</v>
      </c>
      <c r="H2914">
        <f>+VLOOKUP(A2914,'Reuters data'!$Y$4:$Z$1048576,2,TRUE)</f>
        <v>24.48</v>
      </c>
    </row>
    <row r="2915" spans="1:8" x14ac:dyDescent="0.3">
      <c r="A2915" s="1">
        <f>+'Reuters data'!B2916</f>
        <v>43457</v>
      </c>
      <c r="B2915" s="3">
        <f t="shared" si="45"/>
        <v>12</v>
      </c>
      <c r="C2915">
        <f>+'Reuters data'!C2916</f>
        <v>72.39</v>
      </c>
      <c r="D2915">
        <f>+VLOOKUP(A2915,'Reuters data'!$E$3:$F$1048576,2,TRUE)/VLOOKUP(Train_Data!A2915,'Reuters data'!$M$3:$N$1048576,2)</f>
        <v>47.347585114806016</v>
      </c>
      <c r="E2915">
        <f>+VLOOKUP(A2915,'Reuters data'!$E$3:$G$1048576,3,TRUE)</f>
        <v>72.676330275229347</v>
      </c>
      <c r="F2915" s="2">
        <f>+VLOOKUP(A2915,'Reuters data'!$Q$4:$R$1048576,2,TRUE)</f>
        <v>88.5</v>
      </c>
      <c r="G2915">
        <f>+VLOOKUP(A2915,'Reuters data'!$U$4:$V$1048576,2,TRUE)</f>
        <v>24.6</v>
      </c>
      <c r="H2915">
        <f>+VLOOKUP(A2915,'Reuters data'!$Y$4:$Z$1048576,2,TRUE)</f>
        <v>24.48</v>
      </c>
    </row>
    <row r="2916" spans="1:8" x14ac:dyDescent="0.3">
      <c r="A2916" s="1">
        <f>+'Reuters data'!B2917</f>
        <v>43458</v>
      </c>
      <c r="B2916" s="3">
        <f t="shared" si="45"/>
        <v>12</v>
      </c>
      <c r="C2916">
        <f>+'Reuters data'!C2917</f>
        <v>72.16</v>
      </c>
      <c r="D2916">
        <f>+VLOOKUP(A2916,'Reuters data'!$E$3:$F$1048576,2,TRUE)/VLOOKUP(Train_Data!A2916,'Reuters data'!$M$3:$N$1048576,2)</f>
        <v>44.275813667865606</v>
      </c>
      <c r="E2916">
        <f>+VLOOKUP(A2916,'Reuters data'!$E$3:$G$1048576,3,TRUE)</f>
        <v>72.465596330275233</v>
      </c>
      <c r="F2916" s="2">
        <f>+VLOOKUP(A2916,'Reuters data'!$Q$4:$R$1048576,2,TRUE)</f>
        <v>88.5</v>
      </c>
      <c r="G2916">
        <f>+VLOOKUP(A2916,'Reuters data'!$U$4:$V$1048576,2,TRUE)</f>
        <v>24.84</v>
      </c>
      <c r="H2916">
        <f>+VLOOKUP(A2916,'Reuters data'!$Y$4:$Z$1048576,2,TRUE)</f>
        <v>24.05</v>
      </c>
    </row>
    <row r="2917" spans="1:8" x14ac:dyDescent="0.3">
      <c r="A2917" s="1">
        <f>+'Reuters data'!B2918</f>
        <v>43459</v>
      </c>
      <c r="B2917" s="3">
        <f t="shared" si="45"/>
        <v>12</v>
      </c>
      <c r="C2917">
        <f>+'Reuters data'!C2918</f>
        <v>71.95</v>
      </c>
      <c r="D2917">
        <f>+VLOOKUP(A2917,'Reuters data'!$E$3:$F$1048576,2,TRUE)/VLOOKUP(Train_Data!A2917,'Reuters data'!$M$3:$N$1048576,2)</f>
        <v>44.423906346272332</v>
      </c>
      <c r="E2917">
        <f>+VLOOKUP(A2917,'Reuters data'!$E$3:$G$1048576,3,TRUE)</f>
        <v>72.465596330275233</v>
      </c>
      <c r="F2917" s="2">
        <f>+VLOOKUP(A2917,'Reuters data'!$Q$4:$R$1048576,2,TRUE)</f>
        <v>88.5</v>
      </c>
      <c r="G2917">
        <f>+VLOOKUP(A2917,'Reuters data'!$U$4:$V$1048576,2,TRUE)</f>
        <v>24.84</v>
      </c>
      <c r="H2917">
        <f>+VLOOKUP(A2917,'Reuters data'!$Y$4:$Z$1048576,2,TRUE)</f>
        <v>24.1</v>
      </c>
    </row>
    <row r="2918" spans="1:8" x14ac:dyDescent="0.3">
      <c r="A2918" s="1">
        <f>+'Reuters data'!B2919</f>
        <v>43460</v>
      </c>
      <c r="B2918" s="3">
        <f t="shared" si="45"/>
        <v>12</v>
      </c>
      <c r="C2918">
        <f>+'Reuters data'!C2919</f>
        <v>71.67</v>
      </c>
      <c r="D2918">
        <f>+VLOOKUP(A2918,'Reuters data'!$E$3:$F$1048576,2,TRUE)/VLOOKUP(Train_Data!A2918,'Reuters data'!$M$3:$N$1048576,2)</f>
        <v>47.98696150118932</v>
      </c>
      <c r="E2918">
        <f>+VLOOKUP(A2918,'Reuters data'!$E$3:$G$1048576,3,TRUE)</f>
        <v>72.287064220183481</v>
      </c>
      <c r="F2918" s="2">
        <f>+VLOOKUP(A2918,'Reuters data'!$Q$4:$R$1048576,2,TRUE)</f>
        <v>88.5</v>
      </c>
      <c r="G2918">
        <f>+VLOOKUP(A2918,'Reuters data'!$U$4:$V$1048576,2,TRUE)</f>
        <v>24.84</v>
      </c>
      <c r="H2918">
        <f>+VLOOKUP(A2918,'Reuters data'!$Y$4:$Z$1048576,2,TRUE)</f>
        <v>24.1</v>
      </c>
    </row>
    <row r="2919" spans="1:8" x14ac:dyDescent="0.3">
      <c r="A2919" s="1">
        <f>+'Reuters data'!B2920</f>
        <v>43461</v>
      </c>
      <c r="B2919" s="3">
        <f t="shared" si="45"/>
        <v>12</v>
      </c>
      <c r="C2919">
        <f>+'Reuters data'!C2920</f>
        <v>71.28</v>
      </c>
      <c r="D2919">
        <f>+VLOOKUP(A2919,'Reuters data'!$E$3:$F$1048576,2,TRUE)/VLOOKUP(Train_Data!A2919,'Reuters data'!$M$3:$N$1048576,2)</f>
        <v>45.638288564178836</v>
      </c>
      <c r="E2919">
        <f>+VLOOKUP(A2919,'Reuters data'!$E$3:$G$1048576,3,TRUE)</f>
        <v>72.081743119266051</v>
      </c>
      <c r="F2919" s="2">
        <f>+VLOOKUP(A2919,'Reuters data'!$Q$4:$R$1048576,2,TRUE)</f>
        <v>86.93</v>
      </c>
      <c r="G2919">
        <f>+VLOOKUP(A2919,'Reuters data'!$U$4:$V$1048576,2,TRUE)</f>
        <v>24.67</v>
      </c>
      <c r="H2919">
        <f>+VLOOKUP(A2919,'Reuters data'!$Y$4:$Z$1048576,2,TRUE)</f>
        <v>23.33</v>
      </c>
    </row>
    <row r="2920" spans="1:8" x14ac:dyDescent="0.3">
      <c r="A2920" s="1">
        <f>+'Reuters data'!B2921</f>
        <v>43462</v>
      </c>
      <c r="B2920" s="3">
        <f t="shared" si="45"/>
        <v>12</v>
      </c>
      <c r="C2920">
        <f>+'Reuters data'!C2921</f>
        <v>70.92</v>
      </c>
      <c r="D2920">
        <f>+VLOOKUP(A2920,'Reuters data'!$E$3:$F$1048576,2,TRUE)/VLOOKUP(Train_Data!A2920,'Reuters data'!$M$3:$N$1048576,2)</f>
        <v>45.645330535152155</v>
      </c>
      <c r="E2920">
        <f>+VLOOKUP(A2920,'Reuters data'!$E$3:$G$1048576,3,TRUE)</f>
        <v>71.879082568807334</v>
      </c>
      <c r="F2920" s="2">
        <f>+VLOOKUP(A2920,'Reuters data'!$Q$4:$R$1048576,2,TRUE)</f>
        <v>86.25</v>
      </c>
      <c r="G2920">
        <f>+VLOOKUP(A2920,'Reuters data'!$U$4:$V$1048576,2,TRUE)</f>
        <v>24.64</v>
      </c>
      <c r="H2920">
        <f>+VLOOKUP(A2920,'Reuters data'!$Y$4:$Z$1048576,2,TRUE)</f>
        <v>22.02</v>
      </c>
    </row>
    <row r="2921" spans="1:8" x14ac:dyDescent="0.3">
      <c r="A2921" s="1">
        <f>+'Reuters data'!B2922</f>
        <v>43463</v>
      </c>
      <c r="B2921" s="3">
        <f t="shared" si="45"/>
        <v>12</v>
      </c>
      <c r="C2921">
        <f>+'Reuters data'!C2922</f>
        <v>70.7</v>
      </c>
      <c r="D2921">
        <f>+VLOOKUP(A2921,'Reuters data'!$E$3:$F$1048576,2,TRUE)/VLOOKUP(Train_Data!A2921,'Reuters data'!$M$3:$N$1048576,2)</f>
        <v>45.645330535152155</v>
      </c>
      <c r="E2921">
        <f>+VLOOKUP(A2921,'Reuters data'!$E$3:$G$1048576,3,TRUE)</f>
        <v>71.879082568807334</v>
      </c>
      <c r="F2921" s="2">
        <f>+VLOOKUP(A2921,'Reuters data'!$Q$4:$R$1048576,2,TRUE)</f>
        <v>86.25</v>
      </c>
      <c r="G2921">
        <f>+VLOOKUP(A2921,'Reuters data'!$U$4:$V$1048576,2,TRUE)</f>
        <v>24.64</v>
      </c>
      <c r="H2921">
        <f>+VLOOKUP(A2921,'Reuters data'!$Y$4:$Z$1048576,2,TRUE)</f>
        <v>22.02</v>
      </c>
    </row>
    <row r="2922" spans="1:8" x14ac:dyDescent="0.3">
      <c r="A2922" s="1">
        <f>+'Reuters data'!B2923</f>
        <v>43464</v>
      </c>
      <c r="B2922" s="3">
        <f t="shared" si="45"/>
        <v>12</v>
      </c>
      <c r="C2922">
        <f>+'Reuters data'!C2923</f>
        <v>70.56</v>
      </c>
      <c r="D2922">
        <f>+VLOOKUP(A2922,'Reuters data'!$E$3:$F$1048576,2,TRUE)/VLOOKUP(Train_Data!A2922,'Reuters data'!$M$3:$N$1048576,2)</f>
        <v>45.645330535152155</v>
      </c>
      <c r="E2922">
        <f>+VLOOKUP(A2922,'Reuters data'!$E$3:$G$1048576,3,TRUE)</f>
        <v>71.879082568807334</v>
      </c>
      <c r="F2922" s="2">
        <f>+VLOOKUP(A2922,'Reuters data'!$Q$4:$R$1048576,2,TRUE)</f>
        <v>86.25</v>
      </c>
      <c r="G2922">
        <f>+VLOOKUP(A2922,'Reuters data'!$U$4:$V$1048576,2,TRUE)</f>
        <v>24.64</v>
      </c>
      <c r="H2922">
        <f>+VLOOKUP(A2922,'Reuters data'!$Y$4:$Z$1048576,2,TRUE)</f>
        <v>22.02</v>
      </c>
    </row>
    <row r="2923" spans="1:8" x14ac:dyDescent="0.3">
      <c r="A2923" s="1">
        <f>+'Reuters data'!B2924</f>
        <v>43465</v>
      </c>
      <c r="B2923" s="3">
        <f t="shared" si="45"/>
        <v>12</v>
      </c>
      <c r="C2923">
        <f>+'Reuters data'!C2924</f>
        <v>70.38</v>
      </c>
      <c r="D2923">
        <f>+VLOOKUP(A2923,'Reuters data'!$E$3:$F$1048576,2,TRUE)/VLOOKUP(Train_Data!A2923,'Reuters data'!$M$3:$N$1048576,2)</f>
        <v>46.909059203069141</v>
      </c>
      <c r="E2923">
        <f>+VLOOKUP(A2923,'Reuters data'!$E$3:$G$1048576,3,TRUE)</f>
        <v>71.684862385321097</v>
      </c>
      <c r="F2923" s="2">
        <f>+VLOOKUP(A2923,'Reuters data'!$Q$4:$R$1048576,2,TRUE)</f>
        <v>86.25</v>
      </c>
      <c r="G2923">
        <f>+VLOOKUP(A2923,'Reuters data'!$U$4:$V$1048576,2,TRUE)</f>
        <v>24.67</v>
      </c>
      <c r="H2923">
        <f>+VLOOKUP(A2923,'Reuters data'!$Y$4:$Z$1048576,2,TRUE)</f>
        <v>21.05</v>
      </c>
    </row>
    <row r="2924" spans="1:8" x14ac:dyDescent="0.3">
      <c r="A2924" s="1">
        <f>+'Reuters data'!B2925</f>
        <v>43466</v>
      </c>
      <c r="B2924" s="3">
        <f t="shared" si="45"/>
        <v>1</v>
      </c>
      <c r="C2924">
        <f>+'Reuters data'!C2925</f>
        <v>70.23</v>
      </c>
      <c r="D2924">
        <f>+VLOOKUP(A2924,'Reuters data'!$E$3:$F$1048576,2,TRUE)/VLOOKUP(Train_Data!A2924,'Reuters data'!$M$3:$N$1048576,2)</f>
        <v>46.937707206421209</v>
      </c>
      <c r="E2924">
        <f>+VLOOKUP(A2924,'Reuters data'!$E$3:$G$1048576,3,TRUE)</f>
        <v>71.684862385321097</v>
      </c>
      <c r="F2924" s="2">
        <f>+VLOOKUP(A2924,'Reuters data'!$Q$4:$R$1048576,2,TRUE)</f>
        <v>86.25</v>
      </c>
      <c r="G2924">
        <f>+VLOOKUP(A2924,'Reuters data'!$U$4:$V$1048576,2,TRUE)</f>
        <v>24.67</v>
      </c>
      <c r="H2924">
        <f>+VLOOKUP(A2924,'Reuters data'!$Y$4:$Z$1048576,2,TRUE)</f>
        <v>21.05</v>
      </c>
    </row>
    <row r="2925" spans="1:8" x14ac:dyDescent="0.3">
      <c r="A2925" s="1">
        <f>+'Reuters data'!B2926</f>
        <v>43467</v>
      </c>
      <c r="B2925" s="3">
        <f t="shared" si="45"/>
        <v>1</v>
      </c>
      <c r="C2925">
        <f>+'Reuters data'!C2926</f>
        <v>69.86</v>
      </c>
      <c r="D2925">
        <f>+VLOOKUP(A2925,'Reuters data'!$E$3:$F$1048576,2,TRUE)/VLOOKUP(Train_Data!A2925,'Reuters data'!$M$3:$N$1048576,2)</f>
        <v>48.412978310703572</v>
      </c>
      <c r="E2925">
        <f>+VLOOKUP(A2925,'Reuters data'!$E$3:$G$1048576,3,TRUE)</f>
        <v>71.507431192660547</v>
      </c>
      <c r="F2925" s="2">
        <f>+VLOOKUP(A2925,'Reuters data'!$Q$4:$R$1048576,2,TRUE)</f>
        <v>85.3</v>
      </c>
      <c r="G2925">
        <f>+VLOOKUP(A2925,'Reuters data'!$U$4:$V$1048576,2,TRUE)</f>
        <v>25</v>
      </c>
      <c r="H2925">
        <f>+VLOOKUP(A2925,'Reuters data'!$Y$4:$Z$1048576,2,TRUE)</f>
        <v>22.3</v>
      </c>
    </row>
    <row r="2926" spans="1:8" x14ac:dyDescent="0.3">
      <c r="A2926" s="1">
        <f>+'Reuters data'!B2927</f>
        <v>43468</v>
      </c>
      <c r="B2926" s="3">
        <f t="shared" si="45"/>
        <v>1</v>
      </c>
      <c r="C2926">
        <f>+'Reuters data'!C2927</f>
        <v>69.27</v>
      </c>
      <c r="D2926">
        <f>+VLOOKUP(A2926,'Reuters data'!$E$3:$F$1048576,2,TRUE)/VLOOKUP(Train_Data!A2926,'Reuters data'!$M$3:$N$1048576,2)</f>
        <v>49.113412921348321</v>
      </c>
      <c r="E2926">
        <f>+VLOOKUP(A2926,'Reuters data'!$E$3:$G$1048576,3,TRUE)</f>
        <v>71.356605504587151</v>
      </c>
      <c r="F2926" s="2">
        <f>+VLOOKUP(A2926,'Reuters data'!$Q$4:$R$1048576,2,TRUE)</f>
        <v>83.8</v>
      </c>
      <c r="G2926">
        <f>+VLOOKUP(A2926,'Reuters data'!$U$4:$V$1048576,2,TRUE)</f>
        <v>23.04</v>
      </c>
      <c r="H2926">
        <f>+VLOOKUP(A2926,'Reuters data'!$Y$4:$Z$1048576,2,TRUE)</f>
        <v>21.8</v>
      </c>
    </row>
    <row r="2927" spans="1:8" x14ac:dyDescent="0.3">
      <c r="A2927" s="1">
        <f>+'Reuters data'!B2928</f>
        <v>43469</v>
      </c>
      <c r="B2927" s="3">
        <f t="shared" si="45"/>
        <v>1</v>
      </c>
      <c r="C2927">
        <f>+'Reuters data'!C2928</f>
        <v>68.75</v>
      </c>
      <c r="D2927">
        <f>+VLOOKUP(A2927,'Reuters data'!$E$3:$F$1048576,2,TRUE)/VLOOKUP(Train_Data!A2927,'Reuters data'!$M$3:$N$1048576,2)</f>
        <v>50.083384534363205</v>
      </c>
      <c r="E2927">
        <f>+VLOOKUP(A2927,'Reuters data'!$E$3:$G$1048576,3,TRUE)</f>
        <v>71.206238532110092</v>
      </c>
      <c r="F2927" s="2">
        <f>+VLOOKUP(A2927,'Reuters data'!$Q$4:$R$1048576,2,TRUE)</f>
        <v>83.8</v>
      </c>
      <c r="G2927">
        <f>+VLOOKUP(A2927,'Reuters data'!$U$4:$V$1048576,2,TRUE)</f>
        <v>23.5</v>
      </c>
      <c r="H2927">
        <f>+VLOOKUP(A2927,'Reuters data'!$Y$4:$Z$1048576,2,TRUE)</f>
        <v>22.05</v>
      </c>
    </row>
    <row r="2928" spans="1:8" x14ac:dyDescent="0.3">
      <c r="A2928" s="1">
        <f>+'Reuters data'!B2929</f>
        <v>43470</v>
      </c>
      <c r="B2928" s="3">
        <f t="shared" si="45"/>
        <v>1</v>
      </c>
      <c r="C2928">
        <f>+'Reuters data'!C2929</f>
        <v>68.31</v>
      </c>
      <c r="D2928">
        <f>+VLOOKUP(A2928,'Reuters data'!$E$3:$F$1048576,2,TRUE)/VLOOKUP(Train_Data!A2928,'Reuters data'!$M$3:$N$1048576,2)</f>
        <v>50.083384534363205</v>
      </c>
      <c r="E2928">
        <f>+VLOOKUP(A2928,'Reuters data'!$E$3:$G$1048576,3,TRUE)</f>
        <v>71.206238532110092</v>
      </c>
      <c r="F2928" s="2">
        <f>+VLOOKUP(A2928,'Reuters data'!$Q$4:$R$1048576,2,TRUE)</f>
        <v>83.8</v>
      </c>
      <c r="G2928">
        <f>+VLOOKUP(A2928,'Reuters data'!$U$4:$V$1048576,2,TRUE)</f>
        <v>23.5</v>
      </c>
      <c r="H2928">
        <f>+VLOOKUP(A2928,'Reuters data'!$Y$4:$Z$1048576,2,TRUE)</f>
        <v>22.05</v>
      </c>
    </row>
    <row r="2929" spans="1:8" x14ac:dyDescent="0.3">
      <c r="A2929" s="1">
        <f>+'Reuters data'!B2930</f>
        <v>43471</v>
      </c>
      <c r="B2929" s="3">
        <f t="shared" si="45"/>
        <v>1</v>
      </c>
      <c r="C2929">
        <f>+'Reuters data'!C2930</f>
        <v>67.900000000000006</v>
      </c>
      <c r="D2929">
        <f>+VLOOKUP(A2929,'Reuters data'!$E$3:$F$1048576,2,TRUE)/VLOOKUP(Train_Data!A2929,'Reuters data'!$M$3:$N$1048576,2)</f>
        <v>50.083384534363205</v>
      </c>
      <c r="E2929">
        <f>+VLOOKUP(A2929,'Reuters data'!$E$3:$G$1048576,3,TRUE)</f>
        <v>71.206238532110092</v>
      </c>
      <c r="F2929" s="2">
        <f>+VLOOKUP(A2929,'Reuters data'!$Q$4:$R$1048576,2,TRUE)</f>
        <v>83.8</v>
      </c>
      <c r="G2929">
        <f>+VLOOKUP(A2929,'Reuters data'!$U$4:$V$1048576,2,TRUE)</f>
        <v>23.5</v>
      </c>
      <c r="H2929">
        <f>+VLOOKUP(A2929,'Reuters data'!$Y$4:$Z$1048576,2,TRUE)</f>
        <v>22.05</v>
      </c>
    </row>
    <row r="2930" spans="1:8" x14ac:dyDescent="0.3">
      <c r="A2930" s="1">
        <f>+'Reuters data'!B2931</f>
        <v>43472</v>
      </c>
      <c r="B2930" s="3">
        <f t="shared" si="45"/>
        <v>1</v>
      </c>
      <c r="C2930">
        <f>+'Reuters data'!C2931</f>
        <v>67.400000000000006</v>
      </c>
      <c r="D2930">
        <f>+VLOOKUP(A2930,'Reuters data'!$E$3:$F$1048576,2,TRUE)/VLOOKUP(Train_Data!A2930,'Reuters data'!$M$3:$N$1048576,2)</f>
        <v>49.965138574167682</v>
      </c>
      <c r="E2930">
        <f>+VLOOKUP(A2930,'Reuters data'!$E$3:$G$1048576,3,TRUE)</f>
        <v>71.060550458715596</v>
      </c>
      <c r="F2930" s="2">
        <f>+VLOOKUP(A2930,'Reuters data'!$Q$4:$R$1048576,2,TRUE)</f>
        <v>81.599999999999994</v>
      </c>
      <c r="G2930">
        <f>+VLOOKUP(A2930,'Reuters data'!$U$4:$V$1048576,2,TRUE)</f>
        <v>22.07</v>
      </c>
      <c r="H2930">
        <f>+VLOOKUP(A2930,'Reuters data'!$Y$4:$Z$1048576,2,TRUE)</f>
        <v>20.65</v>
      </c>
    </row>
    <row r="2931" spans="1:8" x14ac:dyDescent="0.3">
      <c r="A2931" s="1">
        <f>+'Reuters data'!B2932</f>
        <v>43473</v>
      </c>
      <c r="B2931" s="3">
        <f t="shared" si="45"/>
        <v>1</v>
      </c>
      <c r="C2931">
        <f>+'Reuters data'!C2932</f>
        <v>66.930000000000007</v>
      </c>
      <c r="D2931">
        <f>+VLOOKUP(A2931,'Reuters data'!$E$3:$F$1048576,2,TRUE)/VLOOKUP(Train_Data!A2931,'Reuters data'!$M$3:$N$1048576,2)</f>
        <v>51.328671328671334</v>
      </c>
      <c r="E2931">
        <f>+VLOOKUP(A2931,'Reuters data'!$E$3:$G$1048576,3,TRUE)</f>
        <v>70.922660550458716</v>
      </c>
      <c r="F2931" s="2">
        <f>+VLOOKUP(A2931,'Reuters data'!$Q$4:$R$1048576,2,TRUE)</f>
        <v>81.599999999999994</v>
      </c>
      <c r="G2931">
        <f>+VLOOKUP(A2931,'Reuters data'!$U$4:$V$1048576,2,TRUE)</f>
        <v>22.66</v>
      </c>
      <c r="H2931">
        <f>+VLOOKUP(A2931,'Reuters data'!$Y$4:$Z$1048576,2,TRUE)</f>
        <v>21.78</v>
      </c>
    </row>
    <row r="2932" spans="1:8" x14ac:dyDescent="0.3">
      <c r="A2932" s="1">
        <f>+'Reuters data'!B2933</f>
        <v>43474</v>
      </c>
      <c r="B2932" s="3">
        <f t="shared" si="45"/>
        <v>1</v>
      </c>
      <c r="C2932">
        <f>+'Reuters data'!C2933</f>
        <v>66.42</v>
      </c>
      <c r="D2932">
        <f>+VLOOKUP(A2932,'Reuters data'!$E$3:$F$1048576,2,TRUE)/VLOOKUP(Train_Data!A2932,'Reuters data'!$M$3:$N$1048576,2)</f>
        <v>53.236288016636344</v>
      </c>
      <c r="E2932">
        <f>+VLOOKUP(A2932,'Reuters data'!$E$3:$G$1048576,3,TRUE)</f>
        <v>70.801467889908267</v>
      </c>
      <c r="F2932" s="2">
        <f>+VLOOKUP(A2932,'Reuters data'!$Q$4:$R$1048576,2,TRUE)</f>
        <v>81.13</v>
      </c>
      <c r="G2932">
        <f>+VLOOKUP(A2932,'Reuters data'!$U$4:$V$1048576,2,TRUE)</f>
        <v>21.86</v>
      </c>
      <c r="H2932">
        <f>+VLOOKUP(A2932,'Reuters data'!$Y$4:$Z$1048576,2,TRUE)</f>
        <v>21.13</v>
      </c>
    </row>
    <row r="2933" spans="1:8" x14ac:dyDescent="0.3">
      <c r="A2933" s="1">
        <f>+'Reuters data'!B2934</f>
        <v>43475</v>
      </c>
      <c r="B2933" s="3">
        <f t="shared" si="45"/>
        <v>1</v>
      </c>
      <c r="C2933">
        <f>+'Reuters data'!C2934</f>
        <v>65.83</v>
      </c>
      <c r="D2933">
        <f>+VLOOKUP(A2933,'Reuters data'!$E$3:$F$1048576,2,TRUE)/VLOOKUP(Train_Data!A2933,'Reuters data'!$M$3:$N$1048576,2)</f>
        <v>53.644112019481653</v>
      </c>
      <c r="E2933">
        <f>+VLOOKUP(A2933,'Reuters data'!$E$3:$G$1048576,3,TRUE)</f>
        <v>70.704220183486242</v>
      </c>
      <c r="F2933" s="2">
        <f>+VLOOKUP(A2933,'Reuters data'!$Q$4:$R$1048576,2,TRUE)</f>
        <v>81.400000000000006</v>
      </c>
      <c r="G2933">
        <f>+VLOOKUP(A2933,'Reuters data'!$U$4:$V$1048576,2,TRUE)</f>
        <v>21.94</v>
      </c>
      <c r="H2933">
        <f>+VLOOKUP(A2933,'Reuters data'!$Y$4:$Z$1048576,2,TRUE)</f>
        <v>21.93</v>
      </c>
    </row>
    <row r="2934" spans="1:8" x14ac:dyDescent="0.3">
      <c r="A2934" s="1">
        <f>+'Reuters data'!B2935</f>
        <v>43476</v>
      </c>
      <c r="B2934" s="3">
        <f t="shared" si="45"/>
        <v>1</v>
      </c>
      <c r="C2934">
        <f>+'Reuters data'!C2935</f>
        <v>65.47</v>
      </c>
      <c r="D2934">
        <f>+VLOOKUP(A2934,'Reuters data'!$E$3:$F$1048576,2,TRUE)/VLOOKUP(Train_Data!A2934,'Reuters data'!$M$3:$N$1048576,2)</f>
        <v>52.742652829859594</v>
      </c>
      <c r="E2934">
        <f>+VLOOKUP(A2934,'Reuters data'!$E$3:$G$1048576,3,TRUE)</f>
        <v>70.597889908256874</v>
      </c>
      <c r="F2934" s="2">
        <f>+VLOOKUP(A2934,'Reuters data'!$Q$4:$R$1048576,2,TRUE)</f>
        <v>81.400000000000006</v>
      </c>
      <c r="G2934">
        <f>+VLOOKUP(A2934,'Reuters data'!$U$4:$V$1048576,2,TRUE)</f>
        <v>22.59</v>
      </c>
      <c r="H2934">
        <f>+VLOOKUP(A2934,'Reuters data'!$Y$4:$Z$1048576,2,TRUE)</f>
        <v>21.38</v>
      </c>
    </row>
    <row r="2935" spans="1:8" x14ac:dyDescent="0.3">
      <c r="A2935" s="1">
        <f>+'Reuters data'!B2936</f>
        <v>43477</v>
      </c>
      <c r="B2935" s="3">
        <f t="shared" si="45"/>
        <v>1</v>
      </c>
      <c r="C2935">
        <f>+'Reuters data'!C2936</f>
        <v>65.22</v>
      </c>
      <c r="D2935">
        <f>+VLOOKUP(A2935,'Reuters data'!$E$3:$F$1048576,2,TRUE)/VLOOKUP(Train_Data!A2935,'Reuters data'!$M$3:$N$1048576,2)</f>
        <v>52.742652829859594</v>
      </c>
      <c r="E2935">
        <f>+VLOOKUP(A2935,'Reuters data'!$E$3:$G$1048576,3,TRUE)</f>
        <v>70.597889908256874</v>
      </c>
      <c r="F2935" s="2">
        <f>+VLOOKUP(A2935,'Reuters data'!$Q$4:$R$1048576,2,TRUE)</f>
        <v>81.400000000000006</v>
      </c>
      <c r="G2935">
        <f>+VLOOKUP(A2935,'Reuters data'!$U$4:$V$1048576,2,TRUE)</f>
        <v>22.59</v>
      </c>
      <c r="H2935">
        <f>+VLOOKUP(A2935,'Reuters data'!$Y$4:$Z$1048576,2,TRUE)</f>
        <v>21.38</v>
      </c>
    </row>
    <row r="2936" spans="1:8" x14ac:dyDescent="0.3">
      <c r="A2936" s="1">
        <f>+'Reuters data'!B2937</f>
        <v>43478</v>
      </c>
      <c r="B2936" s="3">
        <f t="shared" si="45"/>
        <v>1</v>
      </c>
      <c r="C2936">
        <f>+'Reuters data'!C2937</f>
        <v>65.040000000000006</v>
      </c>
      <c r="D2936">
        <f>+VLOOKUP(A2936,'Reuters data'!$E$3:$F$1048576,2,TRUE)/VLOOKUP(Train_Data!A2936,'Reuters data'!$M$3:$N$1048576,2)</f>
        <v>52.742652829859594</v>
      </c>
      <c r="E2936">
        <f>+VLOOKUP(A2936,'Reuters data'!$E$3:$G$1048576,3,TRUE)</f>
        <v>70.597889908256874</v>
      </c>
      <c r="F2936" s="2">
        <f>+VLOOKUP(A2936,'Reuters data'!$Q$4:$R$1048576,2,TRUE)</f>
        <v>81.400000000000006</v>
      </c>
      <c r="G2936">
        <f>+VLOOKUP(A2936,'Reuters data'!$U$4:$V$1048576,2,TRUE)</f>
        <v>22.59</v>
      </c>
      <c r="H2936">
        <f>+VLOOKUP(A2936,'Reuters data'!$Y$4:$Z$1048576,2,TRUE)</f>
        <v>21.38</v>
      </c>
    </row>
    <row r="2937" spans="1:8" x14ac:dyDescent="0.3">
      <c r="A2937" s="1">
        <f>+'Reuters data'!B2938</f>
        <v>43479</v>
      </c>
      <c r="B2937" s="3">
        <f t="shared" si="45"/>
        <v>1</v>
      </c>
      <c r="C2937">
        <f>+'Reuters data'!C2938</f>
        <v>64.510000000000005</v>
      </c>
      <c r="D2937">
        <f>+VLOOKUP(A2937,'Reuters data'!$E$3:$F$1048576,2,TRUE)/VLOOKUP(Train_Data!A2937,'Reuters data'!$M$3:$N$1048576,2)</f>
        <v>51.411887746208819</v>
      </c>
      <c r="E2937">
        <f>+VLOOKUP(A2937,'Reuters data'!$E$3:$G$1048576,3,TRUE)</f>
        <v>70.471100917431201</v>
      </c>
      <c r="F2937" s="2">
        <f>+VLOOKUP(A2937,'Reuters data'!$Q$4:$R$1048576,2,TRUE)</f>
        <v>81.150000000000006</v>
      </c>
      <c r="G2937">
        <f>+VLOOKUP(A2937,'Reuters data'!$U$4:$V$1048576,2,TRUE)</f>
        <v>22.4</v>
      </c>
      <c r="H2937">
        <f>+VLOOKUP(A2937,'Reuters data'!$Y$4:$Z$1048576,2,TRUE)</f>
        <v>21.38</v>
      </c>
    </row>
    <row r="2938" spans="1:8" x14ac:dyDescent="0.3">
      <c r="A2938" s="1">
        <f>+'Reuters data'!B2939</f>
        <v>43480</v>
      </c>
      <c r="B2938" s="3">
        <f t="shared" si="45"/>
        <v>1</v>
      </c>
      <c r="C2938">
        <f>+'Reuters data'!C2939</f>
        <v>64.260000000000005</v>
      </c>
      <c r="D2938">
        <f>+VLOOKUP(A2938,'Reuters data'!$E$3:$F$1048576,2,TRUE)/VLOOKUP(Train_Data!A2938,'Reuters data'!$M$3:$N$1048576,2)</f>
        <v>53.127737865778869</v>
      </c>
      <c r="E2938">
        <f>+VLOOKUP(A2938,'Reuters data'!$E$3:$G$1048576,3,TRUE)</f>
        <v>70.361284403669728</v>
      </c>
      <c r="F2938" s="2">
        <f>+VLOOKUP(A2938,'Reuters data'!$Q$4:$R$1048576,2,TRUE)</f>
        <v>82.65</v>
      </c>
      <c r="G2938">
        <f>+VLOOKUP(A2938,'Reuters data'!$U$4:$V$1048576,2,TRUE)</f>
        <v>22.47</v>
      </c>
      <c r="H2938">
        <f>+VLOOKUP(A2938,'Reuters data'!$Y$4:$Z$1048576,2,TRUE)</f>
        <v>21.2</v>
      </c>
    </row>
    <row r="2939" spans="1:8" x14ac:dyDescent="0.3">
      <c r="A2939" s="1">
        <f>+'Reuters data'!B2940</f>
        <v>43481</v>
      </c>
      <c r="B2939" s="3">
        <f t="shared" si="45"/>
        <v>1</v>
      </c>
      <c r="C2939">
        <f>+'Reuters data'!C2940</f>
        <v>62.87</v>
      </c>
      <c r="D2939">
        <f>+VLOOKUP(A2939,'Reuters data'!$E$3:$F$1048576,2,TRUE)/VLOOKUP(Train_Data!A2939,'Reuters data'!$M$3:$N$1048576,2)</f>
        <v>53.8036325348776</v>
      </c>
      <c r="E2939">
        <f>+VLOOKUP(A2939,'Reuters data'!$E$3:$G$1048576,3,TRUE)</f>
        <v>70.259082568807344</v>
      </c>
      <c r="F2939" s="2">
        <f>+VLOOKUP(A2939,'Reuters data'!$Q$4:$R$1048576,2,TRUE)</f>
        <v>84.3</v>
      </c>
      <c r="G2939">
        <f>+VLOOKUP(A2939,'Reuters data'!$U$4:$V$1048576,2,TRUE)</f>
        <v>23.23</v>
      </c>
      <c r="H2939">
        <f>+VLOOKUP(A2939,'Reuters data'!$Y$4:$Z$1048576,2,TRUE)</f>
        <v>21.7</v>
      </c>
    </row>
    <row r="2940" spans="1:8" x14ac:dyDescent="0.3">
      <c r="A2940" s="1">
        <f>+'Reuters data'!B2941</f>
        <v>43482</v>
      </c>
      <c r="B2940" s="3">
        <f t="shared" si="45"/>
        <v>1</v>
      </c>
      <c r="C2940">
        <f>+'Reuters data'!C2941</f>
        <v>62.29</v>
      </c>
      <c r="D2940">
        <f>+VLOOKUP(A2940,'Reuters data'!$E$3:$F$1048576,2,TRUE)/VLOOKUP(Train_Data!A2940,'Reuters data'!$M$3:$N$1048576,2)</f>
        <v>53.690215006581838</v>
      </c>
      <c r="E2940">
        <f>+VLOOKUP(A2940,'Reuters data'!$E$3:$G$1048576,3,TRUE)</f>
        <v>70.17119266055046</v>
      </c>
      <c r="F2940" s="2">
        <f>+VLOOKUP(A2940,'Reuters data'!$Q$4:$R$1048576,2,TRUE)</f>
        <v>85.55</v>
      </c>
      <c r="G2940">
        <f>+VLOOKUP(A2940,'Reuters data'!$U$4:$V$1048576,2,TRUE)</f>
        <v>23.49</v>
      </c>
      <c r="H2940">
        <f>+VLOOKUP(A2940,'Reuters data'!$Y$4:$Z$1048576,2,TRUE)</f>
        <v>22.68</v>
      </c>
    </row>
    <row r="2941" spans="1:8" x14ac:dyDescent="0.3">
      <c r="A2941" s="1">
        <f>+'Reuters data'!B2942</f>
        <v>43483</v>
      </c>
      <c r="B2941" s="3">
        <f t="shared" si="45"/>
        <v>1</v>
      </c>
      <c r="C2941">
        <f>+'Reuters data'!C2942</f>
        <v>61.62</v>
      </c>
      <c r="D2941">
        <f>+VLOOKUP(A2941,'Reuters data'!$E$3:$F$1048576,2,TRUE)/VLOOKUP(Train_Data!A2941,'Reuters data'!$M$3:$N$1048576,2)</f>
        <v>55.18880380248217</v>
      </c>
      <c r="E2941">
        <f>+VLOOKUP(A2941,'Reuters data'!$E$3:$G$1048576,3,TRUE)</f>
        <v>70.091100917431191</v>
      </c>
      <c r="F2941" s="2">
        <f>+VLOOKUP(A2941,'Reuters data'!$Q$4:$R$1048576,2,TRUE)</f>
        <v>85.5</v>
      </c>
      <c r="G2941">
        <f>+VLOOKUP(A2941,'Reuters data'!$U$4:$V$1048576,2,TRUE)</f>
        <v>24.68</v>
      </c>
      <c r="H2941">
        <f>+VLOOKUP(A2941,'Reuters data'!$Y$4:$Z$1048576,2,TRUE)</f>
        <v>22.25</v>
      </c>
    </row>
    <row r="2942" spans="1:8" x14ac:dyDescent="0.3">
      <c r="A2942" s="1">
        <f>+'Reuters data'!B2943</f>
        <v>43484</v>
      </c>
      <c r="B2942" s="3">
        <f t="shared" si="45"/>
        <v>1</v>
      </c>
      <c r="C2942">
        <f>+'Reuters data'!C2943</f>
        <v>61</v>
      </c>
      <c r="D2942">
        <f>+VLOOKUP(A2942,'Reuters data'!$E$3:$F$1048576,2,TRUE)/VLOOKUP(Train_Data!A2942,'Reuters data'!$M$3:$N$1048576,2)</f>
        <v>55.18880380248217</v>
      </c>
      <c r="E2942">
        <f>+VLOOKUP(A2942,'Reuters data'!$E$3:$G$1048576,3,TRUE)</f>
        <v>70.091100917431191</v>
      </c>
      <c r="F2942" s="2">
        <f>+VLOOKUP(A2942,'Reuters data'!$Q$4:$R$1048576,2,TRUE)</f>
        <v>85.5</v>
      </c>
      <c r="G2942">
        <f>+VLOOKUP(A2942,'Reuters data'!$U$4:$V$1048576,2,TRUE)</f>
        <v>24.68</v>
      </c>
      <c r="H2942">
        <f>+VLOOKUP(A2942,'Reuters data'!$Y$4:$Z$1048576,2,TRUE)</f>
        <v>22.25</v>
      </c>
    </row>
    <row r="2943" spans="1:8" x14ac:dyDescent="0.3">
      <c r="A2943" s="1">
        <f>+'Reuters data'!B2944</f>
        <v>43485</v>
      </c>
      <c r="B2943" s="3">
        <f t="shared" si="45"/>
        <v>1</v>
      </c>
      <c r="C2943">
        <f>+'Reuters data'!C2944</f>
        <v>60.36</v>
      </c>
      <c r="D2943">
        <f>+VLOOKUP(A2943,'Reuters data'!$E$3:$F$1048576,2,TRUE)/VLOOKUP(Train_Data!A2943,'Reuters data'!$M$3:$N$1048576,2)</f>
        <v>55.18880380248217</v>
      </c>
      <c r="E2943">
        <f>+VLOOKUP(A2943,'Reuters data'!$E$3:$G$1048576,3,TRUE)</f>
        <v>70.091100917431191</v>
      </c>
      <c r="F2943" s="2">
        <f>+VLOOKUP(A2943,'Reuters data'!$Q$4:$R$1048576,2,TRUE)</f>
        <v>85.5</v>
      </c>
      <c r="G2943">
        <f>+VLOOKUP(A2943,'Reuters data'!$U$4:$V$1048576,2,TRUE)</f>
        <v>24.68</v>
      </c>
      <c r="H2943">
        <f>+VLOOKUP(A2943,'Reuters data'!$Y$4:$Z$1048576,2,TRUE)</f>
        <v>22.25</v>
      </c>
    </row>
    <row r="2944" spans="1:8" x14ac:dyDescent="0.3">
      <c r="A2944" s="1">
        <f>+'Reuters data'!B2945</f>
        <v>43486</v>
      </c>
      <c r="B2944" s="3">
        <f t="shared" si="45"/>
        <v>1</v>
      </c>
      <c r="C2944">
        <f>+'Reuters data'!C2945</f>
        <v>59.57</v>
      </c>
      <c r="D2944">
        <f>+VLOOKUP(A2944,'Reuters data'!$E$3:$F$1048576,2,TRUE)/VLOOKUP(Train_Data!A2944,'Reuters data'!$M$3:$N$1048576,2)</f>
        <v>55.209433298134456</v>
      </c>
      <c r="E2944">
        <f>+VLOOKUP(A2944,'Reuters data'!$E$3:$G$1048576,3,TRUE)</f>
        <v>70.007706422018344</v>
      </c>
      <c r="F2944" s="2">
        <f>+VLOOKUP(A2944,'Reuters data'!$Q$4:$R$1048576,2,TRUE)</f>
        <v>81.400000000000006</v>
      </c>
      <c r="G2944">
        <f>+VLOOKUP(A2944,'Reuters data'!$U$4:$V$1048576,2,TRUE)</f>
        <v>24.28</v>
      </c>
      <c r="H2944">
        <f>+VLOOKUP(A2944,'Reuters data'!$Y$4:$Z$1048576,2,TRUE)</f>
        <v>21.8</v>
      </c>
    </row>
    <row r="2945" spans="1:8" x14ac:dyDescent="0.3">
      <c r="A2945" s="1">
        <f>+'Reuters data'!B2946</f>
        <v>43487</v>
      </c>
      <c r="B2945" s="3">
        <f t="shared" si="45"/>
        <v>1</v>
      </c>
      <c r="C2945">
        <f>+'Reuters data'!C2946</f>
        <v>58.75</v>
      </c>
      <c r="D2945">
        <f>+VLOOKUP(A2945,'Reuters data'!$E$3:$F$1048576,2,TRUE)/VLOOKUP(Train_Data!A2945,'Reuters data'!$M$3:$N$1048576,2)</f>
        <v>54.146856840993138</v>
      </c>
      <c r="E2945">
        <f>+VLOOKUP(A2945,'Reuters data'!$E$3:$G$1048576,3,TRUE)</f>
        <v>69.909449541284403</v>
      </c>
      <c r="F2945" s="2">
        <f>+VLOOKUP(A2945,'Reuters data'!$Q$4:$R$1048576,2,TRUE)</f>
        <v>81.400000000000006</v>
      </c>
      <c r="G2945">
        <f>+VLOOKUP(A2945,'Reuters data'!$U$4:$V$1048576,2,TRUE)</f>
        <v>25.01</v>
      </c>
      <c r="H2945">
        <f>+VLOOKUP(A2945,'Reuters data'!$Y$4:$Z$1048576,2,TRUE)</f>
        <v>21.67</v>
      </c>
    </row>
    <row r="2946" spans="1:8" x14ac:dyDescent="0.3">
      <c r="A2946" s="1">
        <f>+'Reuters data'!B2947</f>
        <v>43488</v>
      </c>
      <c r="B2946" s="3">
        <f t="shared" si="45"/>
        <v>1</v>
      </c>
      <c r="C2946">
        <f>+'Reuters data'!C2947</f>
        <v>57.76</v>
      </c>
      <c r="D2946">
        <f>+VLOOKUP(A2946,'Reuters data'!$E$3:$F$1048576,2,TRUE)/VLOOKUP(Train_Data!A2946,'Reuters data'!$M$3:$N$1048576,2)</f>
        <v>53.725834797891039</v>
      </c>
      <c r="E2946">
        <f>+VLOOKUP(A2946,'Reuters data'!$E$3:$G$1048576,3,TRUE)</f>
        <v>69.804036697247696</v>
      </c>
      <c r="F2946" s="2">
        <f>+VLOOKUP(A2946,'Reuters data'!$Q$4:$R$1048576,2,TRUE)</f>
        <v>82</v>
      </c>
      <c r="G2946">
        <f>+VLOOKUP(A2946,'Reuters data'!$U$4:$V$1048576,2,TRUE)</f>
        <v>24.53</v>
      </c>
      <c r="H2946">
        <f>+VLOOKUP(A2946,'Reuters data'!$Y$4:$Z$1048576,2,TRUE)</f>
        <v>21.95</v>
      </c>
    </row>
    <row r="2947" spans="1:8" x14ac:dyDescent="0.3">
      <c r="A2947" s="1">
        <f>+'Reuters data'!B2948</f>
        <v>43489</v>
      </c>
      <c r="B2947" s="3">
        <f t="shared" si="45"/>
        <v>1</v>
      </c>
      <c r="C2947">
        <f>+'Reuters data'!C2948</f>
        <v>57.1</v>
      </c>
      <c r="D2947">
        <f>+VLOOKUP(A2947,'Reuters data'!$E$3:$F$1048576,2,TRUE)/VLOOKUP(Train_Data!A2947,'Reuters data'!$M$3:$N$1048576,2)</f>
        <v>54.038036267138438</v>
      </c>
      <c r="E2947">
        <f>+VLOOKUP(A2947,'Reuters data'!$E$3:$G$1048576,3,TRUE)</f>
        <v>69.678440366972467</v>
      </c>
      <c r="F2947" s="2">
        <f>+VLOOKUP(A2947,'Reuters data'!$Q$4:$R$1048576,2,TRUE)</f>
        <v>81.25</v>
      </c>
      <c r="G2947">
        <f>+VLOOKUP(A2947,'Reuters data'!$U$4:$V$1048576,2,TRUE)</f>
        <v>23.89</v>
      </c>
      <c r="H2947">
        <f>+VLOOKUP(A2947,'Reuters data'!$Y$4:$Z$1048576,2,TRUE)</f>
        <v>21.2</v>
      </c>
    </row>
    <row r="2948" spans="1:8" x14ac:dyDescent="0.3">
      <c r="A2948" s="1">
        <f>+'Reuters data'!B2949</f>
        <v>43490</v>
      </c>
      <c r="B2948" s="3">
        <f t="shared" ref="B2948:B2953" si="46">+MONTH(A2948)</f>
        <v>1</v>
      </c>
      <c r="C2948">
        <f>+'Reuters data'!C2949</f>
        <v>56.35</v>
      </c>
      <c r="D2948">
        <f>+VLOOKUP(A2948,'Reuters data'!$E$3:$F$1048576,2,TRUE)/VLOOKUP(Train_Data!A2948,'Reuters data'!$M$3:$N$1048576,2)</f>
        <v>54.013319313003855</v>
      </c>
      <c r="E2948">
        <f>+VLOOKUP(A2948,'Reuters data'!$E$3:$G$1048576,3,TRUE)</f>
        <v>69.558348623853206</v>
      </c>
      <c r="F2948" s="2">
        <f>+VLOOKUP(A2948,'Reuters data'!$Q$4:$R$1048576,2,TRUE)</f>
        <v>78.849999999999994</v>
      </c>
      <c r="G2948">
        <f>+VLOOKUP(A2948,'Reuters data'!$U$4:$V$1048576,2,TRUE)</f>
        <v>23.76</v>
      </c>
      <c r="H2948">
        <f>+VLOOKUP(A2948,'Reuters data'!$Y$4:$Z$1048576,2,TRUE)</f>
        <v>20.8</v>
      </c>
    </row>
    <row r="2949" spans="1:8" x14ac:dyDescent="0.3">
      <c r="A2949" s="1">
        <f>+'Reuters data'!B2950</f>
        <v>43491</v>
      </c>
      <c r="B2949" s="3">
        <f t="shared" si="46"/>
        <v>1</v>
      </c>
      <c r="C2949">
        <f>+'Reuters data'!C2950</f>
        <v>55.9</v>
      </c>
      <c r="D2949">
        <f>+VLOOKUP(A2949,'Reuters data'!$E$3:$F$1048576,2,TRUE)/VLOOKUP(Train_Data!A2949,'Reuters data'!$M$3:$N$1048576,2)</f>
        <v>54.013319313003855</v>
      </c>
      <c r="E2949">
        <f>+VLOOKUP(A2949,'Reuters data'!$E$3:$G$1048576,3,TRUE)</f>
        <v>69.558348623853206</v>
      </c>
      <c r="F2949" s="2">
        <f>+VLOOKUP(A2949,'Reuters data'!$Q$4:$R$1048576,2,TRUE)</f>
        <v>78.849999999999994</v>
      </c>
      <c r="G2949">
        <f>+VLOOKUP(A2949,'Reuters data'!$U$4:$V$1048576,2,TRUE)</f>
        <v>23.76</v>
      </c>
      <c r="H2949">
        <f>+VLOOKUP(A2949,'Reuters data'!$Y$4:$Z$1048576,2,TRUE)</f>
        <v>20.8</v>
      </c>
    </row>
    <row r="2950" spans="1:8" x14ac:dyDescent="0.3">
      <c r="A2950" s="1">
        <f>+'Reuters data'!B2951</f>
        <v>43492</v>
      </c>
      <c r="B2950" s="3">
        <f t="shared" si="46"/>
        <v>1</v>
      </c>
      <c r="C2950">
        <f>+'Reuters data'!C2951</f>
        <v>54.37</v>
      </c>
      <c r="D2950">
        <f>+VLOOKUP(A2950,'Reuters data'!$E$3:$F$1048576,2,TRUE)/VLOOKUP(Train_Data!A2950,'Reuters data'!$M$3:$N$1048576,2)</f>
        <v>54.013319313003855</v>
      </c>
      <c r="E2950">
        <f>+VLOOKUP(A2950,'Reuters data'!$E$3:$G$1048576,3,TRUE)</f>
        <v>69.558348623853206</v>
      </c>
      <c r="F2950" s="2">
        <f>+VLOOKUP(A2950,'Reuters data'!$Q$4:$R$1048576,2,TRUE)</f>
        <v>78.849999999999994</v>
      </c>
      <c r="G2950">
        <f>+VLOOKUP(A2950,'Reuters data'!$U$4:$V$1048576,2,TRUE)</f>
        <v>23.76</v>
      </c>
      <c r="H2950">
        <f>+VLOOKUP(A2950,'Reuters data'!$Y$4:$Z$1048576,2,TRUE)</f>
        <v>20.8</v>
      </c>
    </row>
    <row r="2951" spans="1:8" x14ac:dyDescent="0.3">
      <c r="A2951" s="1">
        <f>+'Reuters data'!B2952</f>
        <v>43493</v>
      </c>
      <c r="B2951" s="3">
        <f t="shared" si="46"/>
        <v>1</v>
      </c>
      <c r="C2951">
        <f>+'Reuters data'!C2952</f>
        <v>50.59</v>
      </c>
      <c r="D2951">
        <f>+VLOOKUP(A2951,'Reuters data'!$E$3:$F$1048576,2,TRUE)/VLOOKUP(Train_Data!A2951,'Reuters data'!$M$3:$N$1048576,2)</f>
        <v>52.418437855331057</v>
      </c>
      <c r="E2951">
        <f>+VLOOKUP(A2951,'Reuters data'!$E$3:$G$1048576,3,TRUE)</f>
        <v>69.41256880733944</v>
      </c>
      <c r="F2951" s="2">
        <f>+VLOOKUP(A2951,'Reuters data'!$Q$4:$R$1048576,2,TRUE)</f>
        <v>78.849999999999994</v>
      </c>
      <c r="G2951">
        <f>+VLOOKUP(A2951,'Reuters data'!$U$4:$V$1048576,2,TRUE)</f>
        <v>22.6</v>
      </c>
      <c r="H2951">
        <f>+VLOOKUP(A2951,'Reuters data'!$Y$4:$Z$1048576,2,TRUE)</f>
        <v>20.55</v>
      </c>
    </row>
    <row r="2952" spans="1:8" x14ac:dyDescent="0.3">
      <c r="A2952" s="1">
        <f>+'Reuters data'!B2953</f>
        <v>43494</v>
      </c>
      <c r="B2952" s="3">
        <f t="shared" si="46"/>
        <v>1</v>
      </c>
      <c r="C2952">
        <f>+'Reuters data'!C2953</f>
        <v>50.01</v>
      </c>
      <c r="D2952">
        <f>+VLOOKUP(A2952,'Reuters data'!$E$3:$F$1048576,2,TRUE)/VLOOKUP(Train_Data!A2952,'Reuters data'!$M$3:$N$1048576,2)</f>
        <v>53.648293963254595</v>
      </c>
      <c r="E2952">
        <f>+VLOOKUP(A2952,'Reuters data'!$E$3:$G$1048576,3,TRUE)</f>
        <v>69.275963302752288</v>
      </c>
      <c r="F2952" s="2">
        <f>+VLOOKUP(A2952,'Reuters data'!$Q$4:$R$1048576,2,TRUE)</f>
        <v>79</v>
      </c>
      <c r="G2952">
        <f>+VLOOKUP(A2952,'Reuters data'!$U$4:$V$1048576,2,TRUE)</f>
        <v>23.23</v>
      </c>
      <c r="H2952">
        <f>+VLOOKUP(A2952,'Reuters data'!$Y$4:$Z$1048576,2,TRUE)</f>
        <v>20.8</v>
      </c>
    </row>
    <row r="2953" spans="1:8" x14ac:dyDescent="0.3">
      <c r="A2953" s="1">
        <f>+'Reuters data'!B2954</f>
        <v>43496</v>
      </c>
      <c r="B2953" s="3">
        <f t="shared" si="46"/>
        <v>1</v>
      </c>
      <c r="C2953">
        <f>+'Reuters data'!C2954</f>
        <v>52.72</v>
      </c>
      <c r="D2953">
        <f>+VLOOKUP(A2953,'Reuters data'!$E$3:$F$1048576,2,TRUE)/VLOOKUP(Train_Data!A2953,'Reuters data'!$M$3:$N$1048576,2)</f>
        <v>54.080740999650466</v>
      </c>
      <c r="E2953">
        <f>+VLOOKUP(A2953,'Reuters data'!$E$3:$G$1048576,3,TRUE)</f>
        <v>69.004862385321104</v>
      </c>
      <c r="F2953" s="2">
        <f>+VLOOKUP(A2953,'Reuters data'!$Q$4:$R$1048576,2,TRUE)</f>
        <v>79.13</v>
      </c>
      <c r="G2953">
        <f>+VLOOKUP(A2953,'Reuters data'!$U$4:$V$1048576,2,TRUE)</f>
        <v>22.15</v>
      </c>
      <c r="H2953">
        <f>+VLOOKUP(A2953,'Reuters data'!$Y$4:$Z$1048576,2,TRUE)</f>
        <v>19.95</v>
      </c>
    </row>
    <row r="2954" spans="1:8" x14ac:dyDescent="0.3">
      <c r="A2954" s="1">
        <f>+'Reuters data'!B2955</f>
        <v>43497</v>
      </c>
      <c r="B2954" s="3">
        <f t="shared" ref="B2954:B2958" si="47">+MONTH(A2954)</f>
        <v>2</v>
      </c>
      <c r="C2954">
        <f>+'Reuters data'!C2955</f>
        <v>52.11</v>
      </c>
      <c r="D2954">
        <f>+VLOOKUP(A2954,'Reuters data'!$E$3:$F$1048576,2,TRUE)/VLOOKUP(Train_Data!A2954,'Reuters data'!$M$3:$N$1048576,2)</f>
        <v>54.784354810546539</v>
      </c>
      <c r="E2954">
        <f>+VLOOKUP(A2954,'Reuters data'!$E$3:$G$1048576,3,TRUE)</f>
        <v>68.86706422018348</v>
      </c>
      <c r="F2954" s="2">
        <f>+VLOOKUP(A2954,'Reuters data'!$Q$4:$R$1048576,2,TRUE)</f>
        <v>79.05</v>
      </c>
      <c r="G2954">
        <f>+VLOOKUP(A2954,'Reuters data'!$U$4:$V$1048576,2,TRUE)</f>
        <v>21.84</v>
      </c>
      <c r="H2954">
        <f>+VLOOKUP(A2954,'Reuters data'!$Y$4:$Z$1048576,2,TRUE)</f>
        <v>19.23</v>
      </c>
    </row>
    <row r="2955" spans="1:8" x14ac:dyDescent="0.3">
      <c r="A2955" s="1">
        <f>+'Reuters data'!B2956</f>
        <v>43498</v>
      </c>
      <c r="B2955" s="3">
        <f t="shared" si="47"/>
        <v>2</v>
      </c>
      <c r="C2955">
        <f>+'Reuters data'!C2956</f>
        <v>51.63</v>
      </c>
      <c r="D2955">
        <f>+VLOOKUP(A2955,'Reuters data'!$E$3:$F$1048576,2,TRUE)/VLOOKUP(Train_Data!A2955,'Reuters data'!$M$3:$N$1048576,2)</f>
        <v>54.784354810546539</v>
      </c>
      <c r="E2955">
        <f>+VLOOKUP(A2955,'Reuters data'!$E$3:$G$1048576,3,TRUE)</f>
        <v>68.86706422018348</v>
      </c>
      <c r="F2955" s="2">
        <f>+VLOOKUP(A2955,'Reuters data'!$Q$4:$R$1048576,2,TRUE)</f>
        <v>79.05</v>
      </c>
      <c r="G2955">
        <f>+VLOOKUP(A2955,'Reuters data'!$U$4:$V$1048576,2,TRUE)</f>
        <v>21.84</v>
      </c>
      <c r="H2955">
        <f>+VLOOKUP(A2955,'Reuters data'!$Y$4:$Z$1048576,2,TRUE)</f>
        <v>19.23</v>
      </c>
    </row>
    <row r="2956" spans="1:8" x14ac:dyDescent="0.3">
      <c r="A2956" s="1">
        <f>+'Reuters data'!B2957</f>
        <v>43499</v>
      </c>
      <c r="B2956" s="3">
        <f t="shared" si="47"/>
        <v>2</v>
      </c>
      <c r="C2956">
        <f>+'Reuters data'!C2957</f>
        <v>48.84</v>
      </c>
      <c r="D2956">
        <f>+VLOOKUP(A2956,'Reuters data'!$E$3:$F$1048576,2,TRUE)/VLOOKUP(Train_Data!A2956,'Reuters data'!$M$3:$N$1048576,2)</f>
        <v>54.784354810546539</v>
      </c>
      <c r="E2956">
        <f>+VLOOKUP(A2956,'Reuters data'!$E$3:$G$1048576,3,TRUE)</f>
        <v>68.86706422018348</v>
      </c>
      <c r="F2956" s="2">
        <f>+VLOOKUP(A2956,'Reuters data'!$Q$4:$R$1048576,2,TRUE)</f>
        <v>79.05</v>
      </c>
      <c r="G2956">
        <f>+VLOOKUP(A2956,'Reuters data'!$U$4:$V$1048576,2,TRUE)</f>
        <v>21.84</v>
      </c>
      <c r="H2956">
        <f>+VLOOKUP(A2956,'Reuters data'!$Y$4:$Z$1048576,2,TRUE)</f>
        <v>19.23</v>
      </c>
    </row>
    <row r="2957" spans="1:8" x14ac:dyDescent="0.3">
      <c r="A2957" s="1">
        <f>+'Reuters data'!B2958</f>
        <v>43500</v>
      </c>
      <c r="B2957" s="3">
        <f t="shared" si="47"/>
        <v>2</v>
      </c>
      <c r="C2957">
        <f>+'Reuters data'!C2958</f>
        <v>50.47</v>
      </c>
      <c r="D2957">
        <f>+VLOOKUP(A2957,'Reuters data'!$E$3:$F$1048576,2,TRUE)/VLOOKUP(Train_Data!A2957,'Reuters data'!$M$3:$N$1048576,2)</f>
        <v>54.665500655881068</v>
      </c>
      <c r="E2957">
        <f>+VLOOKUP(A2957,'Reuters data'!$E$3:$G$1048576,3,TRUE)</f>
        <v>68.730275229357801</v>
      </c>
      <c r="F2957" s="2">
        <f>+VLOOKUP(A2957,'Reuters data'!$Q$4:$R$1048576,2,TRUE)</f>
        <v>77</v>
      </c>
      <c r="G2957">
        <f>+VLOOKUP(A2957,'Reuters data'!$U$4:$V$1048576,2,TRUE)</f>
        <v>22.91</v>
      </c>
      <c r="H2957">
        <f>+VLOOKUP(A2957,'Reuters data'!$Y$4:$Z$1048576,2,TRUE)</f>
        <v>19.350000000000001</v>
      </c>
    </row>
    <row r="2958" spans="1:8" x14ac:dyDescent="0.3">
      <c r="A2958" s="1">
        <f>+'Reuters data'!B2959</f>
        <v>43501</v>
      </c>
      <c r="B2958" s="3">
        <f t="shared" si="47"/>
        <v>2</v>
      </c>
      <c r="C2958">
        <f>+'Reuters data'!C2959</f>
        <v>49.91</v>
      </c>
      <c r="D2958">
        <f>+VLOOKUP(A2958,'Reuters data'!$E$3:$F$1048576,2,TRUE)/VLOOKUP(Train_Data!A2958,'Reuters data'!$M$3:$N$1048576,2)</f>
        <v>54.311251314405887</v>
      </c>
      <c r="E2958">
        <f>+VLOOKUP(A2958,'Reuters data'!$E$3:$G$1048576,3,TRUE)</f>
        <v>68.581926605504577</v>
      </c>
      <c r="F2958" s="2">
        <f>+VLOOKUP(A2958,'Reuters data'!$Q$4:$R$1048576,2,TRUE)</f>
        <v>76.5</v>
      </c>
      <c r="G2958">
        <f>+VLOOKUP(A2958,'Reuters data'!$U$4:$V$1048576,2,TRUE)</f>
        <v>23.02</v>
      </c>
      <c r="H2958">
        <f>+VLOOKUP(A2958,'Reuters data'!$Y$4:$Z$1048576,2,TRUE)</f>
        <v>18.649999999999999</v>
      </c>
    </row>
    <row r="2959" spans="1:8" x14ac:dyDescent="0.3">
      <c r="A2959" s="1"/>
      <c r="B2959" s="1"/>
    </row>
    <row r="2960" spans="1:8" x14ac:dyDescent="0.3">
      <c r="A2960" s="1"/>
      <c r="B2960" s="1"/>
    </row>
    <row r="2961" spans="1:2" x14ac:dyDescent="0.3">
      <c r="A2961" s="1"/>
      <c r="B2961" s="1"/>
    </row>
    <row r="2962" spans="1:2" x14ac:dyDescent="0.3">
      <c r="A2962" s="1"/>
      <c r="B2962" s="1"/>
    </row>
    <row r="2963" spans="1:2" x14ac:dyDescent="0.3">
      <c r="A2963" s="1"/>
      <c r="B2963" s="1"/>
    </row>
    <row r="2964" spans="1:2" x14ac:dyDescent="0.3">
      <c r="A2964" s="1"/>
      <c r="B2964" s="1"/>
    </row>
    <row r="2965" spans="1:2" x14ac:dyDescent="0.3">
      <c r="A2965" s="1"/>
      <c r="B2965" s="1"/>
    </row>
    <row r="2966" spans="1:2" x14ac:dyDescent="0.3">
      <c r="A2966" s="1"/>
      <c r="B2966" s="1"/>
    </row>
    <row r="2967" spans="1:2" x14ac:dyDescent="0.3">
      <c r="A2967" s="1"/>
      <c r="B2967" s="1"/>
    </row>
    <row r="2968" spans="1:2" x14ac:dyDescent="0.3">
      <c r="A2968" s="1"/>
      <c r="B2968" s="1"/>
    </row>
    <row r="2969" spans="1:2" x14ac:dyDescent="0.3">
      <c r="A2969" s="1"/>
      <c r="B2969" s="1"/>
    </row>
    <row r="2970" spans="1:2" x14ac:dyDescent="0.3">
      <c r="A2970" s="1"/>
      <c r="B2970" s="1"/>
    </row>
    <row r="2971" spans="1:2" x14ac:dyDescent="0.3">
      <c r="A2971" s="1"/>
      <c r="B2971" s="1"/>
    </row>
    <row r="2972" spans="1:2" x14ac:dyDescent="0.3">
      <c r="A2972" s="1"/>
      <c r="B2972" s="1"/>
    </row>
    <row r="2973" spans="1:2" x14ac:dyDescent="0.3">
      <c r="A2973" s="1"/>
      <c r="B2973" s="1"/>
    </row>
    <row r="2974" spans="1:2" x14ac:dyDescent="0.3">
      <c r="A2974" s="1"/>
      <c r="B2974" s="1"/>
    </row>
    <row r="2975" spans="1:2" x14ac:dyDescent="0.3">
      <c r="A2975" s="1"/>
      <c r="B2975" s="1"/>
    </row>
    <row r="2976" spans="1:2" x14ac:dyDescent="0.3">
      <c r="A2976" s="1"/>
      <c r="B2976" s="1"/>
    </row>
    <row r="2977" spans="1:2" x14ac:dyDescent="0.3">
      <c r="A2977" s="1"/>
      <c r="B2977" s="1"/>
    </row>
    <row r="2978" spans="1:2" x14ac:dyDescent="0.3">
      <c r="A2978" s="1"/>
      <c r="B2978" s="1"/>
    </row>
    <row r="2979" spans="1:2" x14ac:dyDescent="0.3">
      <c r="A2979" s="1"/>
      <c r="B2979" s="1"/>
    </row>
    <row r="2980" spans="1:2" x14ac:dyDescent="0.3">
      <c r="A2980" s="1"/>
      <c r="B2980" s="1"/>
    </row>
    <row r="2981" spans="1:2" x14ac:dyDescent="0.3">
      <c r="A2981" s="1"/>
      <c r="B2981" s="1"/>
    </row>
    <row r="2982" spans="1:2" x14ac:dyDescent="0.3">
      <c r="A2982" s="1"/>
      <c r="B2982" s="1"/>
    </row>
    <row r="2983" spans="1:2" x14ac:dyDescent="0.3">
      <c r="A2983" s="1"/>
      <c r="B2983" s="1"/>
    </row>
    <row r="2984" spans="1:2" x14ac:dyDescent="0.3">
      <c r="A2984" s="1"/>
      <c r="B2984" s="1"/>
    </row>
    <row r="2985" spans="1:2" x14ac:dyDescent="0.3">
      <c r="A2985" s="1"/>
      <c r="B2985" s="1"/>
    </row>
    <row r="2986" spans="1:2" x14ac:dyDescent="0.3">
      <c r="A2986" s="1"/>
      <c r="B2986" s="1"/>
    </row>
    <row r="2987" spans="1:2" x14ac:dyDescent="0.3">
      <c r="A2987" s="1"/>
      <c r="B2987" s="1"/>
    </row>
    <row r="2988" spans="1:2" x14ac:dyDescent="0.3">
      <c r="A2988" s="1"/>
      <c r="B2988" s="1"/>
    </row>
    <row r="2989" spans="1:2" x14ac:dyDescent="0.3">
      <c r="A2989" s="1"/>
      <c r="B2989" s="1"/>
    </row>
    <row r="2990" spans="1:2" x14ac:dyDescent="0.3">
      <c r="A2990" s="1"/>
      <c r="B2990" s="1"/>
    </row>
    <row r="2991" spans="1:2" x14ac:dyDescent="0.3">
      <c r="A2991" s="1"/>
      <c r="B2991" s="1"/>
    </row>
    <row r="2992" spans="1:2" x14ac:dyDescent="0.3">
      <c r="A2992" s="1"/>
      <c r="B2992" s="1"/>
    </row>
    <row r="2993" spans="1:2" x14ac:dyDescent="0.3">
      <c r="A2993" s="1"/>
      <c r="B2993" s="1"/>
    </row>
    <row r="2994" spans="1:2" x14ac:dyDescent="0.3">
      <c r="A2994" s="1"/>
      <c r="B2994" s="1"/>
    </row>
    <row r="2995" spans="1:2" x14ac:dyDescent="0.3">
      <c r="A2995" s="1"/>
      <c r="B2995" s="1"/>
    </row>
    <row r="2996" spans="1:2" x14ac:dyDescent="0.3">
      <c r="A2996" s="1"/>
      <c r="B2996" s="1"/>
    </row>
    <row r="2997" spans="1:2" x14ac:dyDescent="0.3">
      <c r="A2997" s="1"/>
      <c r="B2997" s="1"/>
    </row>
    <row r="2998" spans="1:2" x14ac:dyDescent="0.3">
      <c r="A2998" s="1"/>
      <c r="B2998" s="1"/>
    </row>
    <row r="2999" spans="1:2" x14ac:dyDescent="0.3">
      <c r="A2999" s="1"/>
      <c r="B2999" s="1"/>
    </row>
    <row r="3000" spans="1:2" x14ac:dyDescent="0.3">
      <c r="A3000" s="1"/>
      <c r="B3000" s="1"/>
    </row>
    <row r="3001" spans="1:2" x14ac:dyDescent="0.3">
      <c r="A3001" s="1"/>
      <c r="B3001" s="1"/>
    </row>
    <row r="3002" spans="1:2" x14ac:dyDescent="0.3">
      <c r="A3002" s="1"/>
      <c r="B3002" s="1"/>
    </row>
    <row r="3003" spans="1:2" x14ac:dyDescent="0.3">
      <c r="A3003" s="1"/>
      <c r="B3003" s="1"/>
    </row>
    <row r="3004" spans="1:2" x14ac:dyDescent="0.3">
      <c r="A3004" s="1"/>
      <c r="B3004" s="1"/>
    </row>
    <row r="3005" spans="1:2" x14ac:dyDescent="0.3">
      <c r="A3005" s="1"/>
      <c r="B3005" s="1"/>
    </row>
    <row r="3006" spans="1:2" x14ac:dyDescent="0.3">
      <c r="A3006" s="1"/>
      <c r="B3006" s="1"/>
    </row>
    <row r="3007" spans="1:2" x14ac:dyDescent="0.3">
      <c r="A3007" s="1"/>
      <c r="B3007" s="1"/>
    </row>
    <row r="3008" spans="1:2" x14ac:dyDescent="0.3">
      <c r="A3008" s="1"/>
      <c r="B3008" s="1"/>
    </row>
    <row r="3009" spans="1:2" x14ac:dyDescent="0.3">
      <c r="A3009" s="1"/>
      <c r="B3009" s="1"/>
    </row>
    <row r="3010" spans="1:2" x14ac:dyDescent="0.3">
      <c r="A3010" s="1"/>
      <c r="B3010" s="1"/>
    </row>
    <row r="3011" spans="1:2" x14ac:dyDescent="0.3">
      <c r="A3011" s="1"/>
      <c r="B3011" s="1"/>
    </row>
    <row r="3012" spans="1:2" x14ac:dyDescent="0.3">
      <c r="A3012" s="1"/>
      <c r="B3012" s="1"/>
    </row>
    <row r="3013" spans="1:2" x14ac:dyDescent="0.3">
      <c r="A3013" s="1"/>
      <c r="B3013" s="1"/>
    </row>
    <row r="3014" spans="1:2" x14ac:dyDescent="0.3">
      <c r="A3014" s="1"/>
      <c r="B3014" s="1"/>
    </row>
    <row r="3015" spans="1:2" x14ac:dyDescent="0.3">
      <c r="A3015" s="1"/>
      <c r="B3015" s="1"/>
    </row>
    <row r="3016" spans="1:2" x14ac:dyDescent="0.3">
      <c r="A3016" s="1"/>
      <c r="B3016" s="1"/>
    </row>
    <row r="3017" spans="1:2" x14ac:dyDescent="0.3">
      <c r="A3017" s="1"/>
      <c r="B3017" s="1"/>
    </row>
    <row r="3018" spans="1:2" x14ac:dyDescent="0.3">
      <c r="A3018" s="1"/>
      <c r="B3018" s="1"/>
    </row>
    <row r="3019" spans="1:2" x14ac:dyDescent="0.3">
      <c r="A3019" s="1"/>
      <c r="B3019" s="1"/>
    </row>
    <row r="3020" spans="1:2" x14ac:dyDescent="0.3">
      <c r="A3020" s="1"/>
      <c r="B3020" s="1"/>
    </row>
    <row r="3021" spans="1:2" x14ac:dyDescent="0.3">
      <c r="A3021" s="1"/>
      <c r="B3021" s="1"/>
    </row>
    <row r="3022" spans="1:2" x14ac:dyDescent="0.3">
      <c r="A3022" s="1"/>
      <c r="B3022" s="1"/>
    </row>
    <row r="3023" spans="1:2" x14ac:dyDescent="0.3">
      <c r="A3023" s="1"/>
      <c r="B3023" s="1"/>
    </row>
    <row r="3024" spans="1:2" x14ac:dyDescent="0.3">
      <c r="A3024" s="1"/>
      <c r="B3024" s="1"/>
    </row>
    <row r="3025" spans="1:2" x14ac:dyDescent="0.3">
      <c r="A3025" s="1"/>
      <c r="B3025" s="1"/>
    </row>
    <row r="3026" spans="1:2" x14ac:dyDescent="0.3">
      <c r="A3026" s="1"/>
      <c r="B3026" s="1"/>
    </row>
    <row r="3027" spans="1:2" x14ac:dyDescent="0.3">
      <c r="A3027" s="1"/>
      <c r="B3027" s="1"/>
    </row>
    <row r="3028" spans="1:2" x14ac:dyDescent="0.3">
      <c r="A3028" s="1"/>
      <c r="B3028" s="1"/>
    </row>
    <row r="3029" spans="1:2" x14ac:dyDescent="0.3">
      <c r="A3029" s="1"/>
      <c r="B3029" s="1"/>
    </row>
    <row r="3030" spans="1:2" x14ac:dyDescent="0.3">
      <c r="A3030" s="1"/>
      <c r="B3030" s="1"/>
    </row>
    <row r="3031" spans="1:2" x14ac:dyDescent="0.3">
      <c r="A3031" s="1"/>
      <c r="B3031" s="1"/>
    </row>
    <row r="3032" spans="1:2" x14ac:dyDescent="0.3">
      <c r="A3032" s="1"/>
      <c r="B3032" s="1"/>
    </row>
    <row r="3033" spans="1:2" x14ac:dyDescent="0.3">
      <c r="A3033" s="1"/>
      <c r="B3033" s="1"/>
    </row>
    <row r="3034" spans="1:2" x14ac:dyDescent="0.3">
      <c r="A3034" s="1"/>
      <c r="B3034" s="1"/>
    </row>
    <row r="3035" spans="1:2" x14ac:dyDescent="0.3">
      <c r="A3035" s="1"/>
      <c r="B3035" s="1"/>
    </row>
    <row r="3036" spans="1:2" x14ac:dyDescent="0.3">
      <c r="A3036" s="1"/>
      <c r="B3036" s="1"/>
    </row>
    <row r="3037" spans="1:2" x14ac:dyDescent="0.3">
      <c r="A3037" s="1"/>
      <c r="B3037" s="1"/>
    </row>
    <row r="3038" spans="1:2" x14ac:dyDescent="0.3">
      <c r="A3038" s="1"/>
      <c r="B3038" s="1"/>
    </row>
    <row r="3039" spans="1:2" x14ac:dyDescent="0.3">
      <c r="A3039" s="1"/>
      <c r="B3039" s="1"/>
    </row>
    <row r="3040" spans="1:2" x14ac:dyDescent="0.3">
      <c r="A3040" s="1"/>
      <c r="B3040" s="1"/>
    </row>
    <row r="3041" spans="1:2" x14ac:dyDescent="0.3">
      <c r="A3041" s="1"/>
      <c r="B3041" s="1"/>
    </row>
    <row r="3042" spans="1:2" x14ac:dyDescent="0.3">
      <c r="A3042" s="1"/>
      <c r="B3042" s="1"/>
    </row>
    <row r="3043" spans="1:2" x14ac:dyDescent="0.3">
      <c r="A3043" s="1"/>
      <c r="B3043" s="1"/>
    </row>
    <row r="3044" spans="1:2" x14ac:dyDescent="0.3">
      <c r="A3044" s="1"/>
      <c r="B3044" s="1"/>
    </row>
    <row r="3045" spans="1:2" x14ac:dyDescent="0.3">
      <c r="A3045" s="1"/>
      <c r="B3045" s="1"/>
    </row>
    <row r="3046" spans="1:2" x14ac:dyDescent="0.3">
      <c r="A3046" s="1"/>
      <c r="B3046" s="1"/>
    </row>
    <row r="3047" spans="1:2" x14ac:dyDescent="0.3">
      <c r="A3047" s="1"/>
      <c r="B3047" s="1"/>
    </row>
    <row r="3048" spans="1:2" x14ac:dyDescent="0.3">
      <c r="A3048" s="1"/>
      <c r="B3048" s="1"/>
    </row>
    <row r="3049" spans="1:2" x14ac:dyDescent="0.3">
      <c r="A3049" s="1"/>
      <c r="B3049" s="1"/>
    </row>
    <row r="3050" spans="1:2" x14ac:dyDescent="0.3">
      <c r="A3050" s="1"/>
      <c r="B3050" s="1"/>
    </row>
    <row r="3051" spans="1:2" x14ac:dyDescent="0.3">
      <c r="A3051" s="1"/>
      <c r="B3051" s="1"/>
    </row>
    <row r="3052" spans="1:2" x14ac:dyDescent="0.3">
      <c r="A3052" s="1"/>
      <c r="B3052" s="1"/>
    </row>
    <row r="3053" spans="1:2" x14ac:dyDescent="0.3">
      <c r="A3053" s="1"/>
      <c r="B3053" s="1"/>
    </row>
    <row r="3054" spans="1:2" x14ac:dyDescent="0.3">
      <c r="A3054" s="1"/>
      <c r="B3054" s="1"/>
    </row>
    <row r="3055" spans="1:2" x14ac:dyDescent="0.3">
      <c r="A3055" s="1"/>
      <c r="B3055" s="1"/>
    </row>
    <row r="3056" spans="1:2" x14ac:dyDescent="0.3">
      <c r="A3056" s="1"/>
      <c r="B3056" s="1"/>
    </row>
    <row r="3057" spans="1:2" x14ac:dyDescent="0.3">
      <c r="A3057" s="1"/>
      <c r="B3057" s="1"/>
    </row>
    <row r="3058" spans="1:2" x14ac:dyDescent="0.3">
      <c r="A3058" s="1"/>
      <c r="B3058" s="1"/>
    </row>
    <row r="3059" spans="1:2" x14ac:dyDescent="0.3">
      <c r="A3059" s="1"/>
      <c r="B3059" s="1"/>
    </row>
    <row r="3060" spans="1:2" x14ac:dyDescent="0.3">
      <c r="A3060" s="1"/>
      <c r="B3060" s="1"/>
    </row>
    <row r="3061" spans="1:2" x14ac:dyDescent="0.3">
      <c r="A3061" s="1"/>
      <c r="B3061" s="1"/>
    </row>
    <row r="3062" spans="1:2" x14ac:dyDescent="0.3">
      <c r="A3062" s="1"/>
      <c r="B3062" s="1"/>
    </row>
    <row r="3063" spans="1:2" x14ac:dyDescent="0.3">
      <c r="A3063" s="1"/>
      <c r="B3063" s="1"/>
    </row>
    <row r="3064" spans="1:2" x14ac:dyDescent="0.3">
      <c r="A3064" s="1"/>
      <c r="B3064" s="1"/>
    </row>
    <row r="3065" spans="1:2" x14ac:dyDescent="0.3">
      <c r="A3065" s="1"/>
      <c r="B3065" s="1"/>
    </row>
    <row r="3066" spans="1:2" x14ac:dyDescent="0.3">
      <c r="A3066" s="1"/>
      <c r="B3066" s="1"/>
    </row>
    <row r="3067" spans="1:2" x14ac:dyDescent="0.3">
      <c r="A3067" s="1"/>
      <c r="B3067" s="1"/>
    </row>
    <row r="3068" spans="1:2" x14ac:dyDescent="0.3">
      <c r="A3068" s="1"/>
      <c r="B3068" s="1"/>
    </row>
    <row r="3069" spans="1:2" x14ac:dyDescent="0.3">
      <c r="A3069" s="1"/>
      <c r="B3069" s="1"/>
    </row>
    <row r="3070" spans="1:2" x14ac:dyDescent="0.3">
      <c r="A3070" s="1"/>
      <c r="B3070" s="1"/>
    </row>
    <row r="3071" spans="1:2" x14ac:dyDescent="0.3">
      <c r="A3071" s="1"/>
      <c r="B3071" s="1"/>
    </row>
    <row r="3072" spans="1:2" x14ac:dyDescent="0.3">
      <c r="A3072" s="1"/>
      <c r="B3072" s="1"/>
    </row>
    <row r="3073" spans="1:2" x14ac:dyDescent="0.3">
      <c r="A3073" s="1"/>
      <c r="B3073" s="1"/>
    </row>
    <row r="3074" spans="1:2" x14ac:dyDescent="0.3">
      <c r="A3074" s="1"/>
      <c r="B3074" s="1"/>
    </row>
    <row r="3075" spans="1:2" x14ac:dyDescent="0.3">
      <c r="A3075" s="1"/>
      <c r="B3075" s="1"/>
    </row>
    <row r="3076" spans="1:2" x14ac:dyDescent="0.3">
      <c r="A3076" s="1"/>
      <c r="B3076" s="1"/>
    </row>
    <row r="3077" spans="1:2" x14ac:dyDescent="0.3">
      <c r="A3077" s="1"/>
      <c r="B3077" s="1"/>
    </row>
    <row r="3078" spans="1:2" x14ac:dyDescent="0.3">
      <c r="A3078" s="1"/>
      <c r="B3078" s="1"/>
    </row>
    <row r="3079" spans="1:2" x14ac:dyDescent="0.3">
      <c r="A3079" s="1"/>
      <c r="B3079" s="1"/>
    </row>
    <row r="3080" spans="1:2" x14ac:dyDescent="0.3">
      <c r="A3080" s="1"/>
      <c r="B3080" s="1"/>
    </row>
    <row r="3081" spans="1:2" x14ac:dyDescent="0.3">
      <c r="A3081" s="1"/>
      <c r="B3081" s="1"/>
    </row>
    <row r="3082" spans="1:2" x14ac:dyDescent="0.3">
      <c r="A3082" s="1"/>
      <c r="B3082" s="1"/>
    </row>
    <row r="3083" spans="1:2" x14ac:dyDescent="0.3">
      <c r="A3083" s="1"/>
      <c r="B3083" s="1"/>
    </row>
    <row r="3084" spans="1:2" x14ac:dyDescent="0.3">
      <c r="A3084" s="1"/>
      <c r="B3084" s="1"/>
    </row>
    <row r="3085" spans="1:2" x14ac:dyDescent="0.3">
      <c r="A3085" s="1"/>
      <c r="B3085" s="1"/>
    </row>
    <row r="3086" spans="1:2" x14ac:dyDescent="0.3">
      <c r="A3086" s="1"/>
      <c r="B3086" s="1"/>
    </row>
    <row r="3087" spans="1:2" x14ac:dyDescent="0.3">
      <c r="A3087" s="1"/>
      <c r="B3087" s="1"/>
    </row>
    <row r="3088" spans="1:2" x14ac:dyDescent="0.3">
      <c r="A3088" s="1"/>
      <c r="B3088" s="1"/>
    </row>
    <row r="3089" spans="1:2" x14ac:dyDescent="0.3">
      <c r="A3089" s="1"/>
      <c r="B3089" s="1"/>
    </row>
    <row r="3090" spans="1:2" x14ac:dyDescent="0.3">
      <c r="A3090" s="1"/>
      <c r="B3090" s="1"/>
    </row>
    <row r="3091" spans="1:2" x14ac:dyDescent="0.3">
      <c r="A3091" s="1"/>
      <c r="B3091" s="1"/>
    </row>
    <row r="3092" spans="1:2" x14ac:dyDescent="0.3">
      <c r="A3092" s="1"/>
      <c r="B3092" s="1"/>
    </row>
    <row r="3093" spans="1:2" x14ac:dyDescent="0.3">
      <c r="A3093" s="1"/>
      <c r="B3093" s="1"/>
    </row>
    <row r="3094" spans="1:2" x14ac:dyDescent="0.3">
      <c r="A3094" s="1"/>
      <c r="B3094" s="1"/>
    </row>
    <row r="3095" spans="1:2" x14ac:dyDescent="0.3">
      <c r="A3095" s="1"/>
      <c r="B3095" s="1"/>
    </row>
    <row r="3096" spans="1:2" x14ac:dyDescent="0.3">
      <c r="A3096" s="1"/>
      <c r="B3096" s="1"/>
    </row>
    <row r="3097" spans="1:2" x14ac:dyDescent="0.3">
      <c r="A3097" s="1"/>
      <c r="B3097" s="1"/>
    </row>
    <row r="3098" spans="1:2" x14ac:dyDescent="0.3">
      <c r="A3098" s="1"/>
      <c r="B3098" s="1"/>
    </row>
    <row r="3099" spans="1:2" x14ac:dyDescent="0.3">
      <c r="A3099" s="1"/>
      <c r="B3099" s="1"/>
    </row>
    <row r="3100" spans="1:2" x14ac:dyDescent="0.3">
      <c r="A3100" s="1"/>
      <c r="B3100" s="1"/>
    </row>
    <row r="3101" spans="1:2" x14ac:dyDescent="0.3">
      <c r="A3101" s="1"/>
      <c r="B3101" s="1"/>
    </row>
    <row r="3102" spans="1:2" x14ac:dyDescent="0.3">
      <c r="A3102" s="1"/>
      <c r="B3102" s="1"/>
    </row>
    <row r="3103" spans="1:2" x14ac:dyDescent="0.3">
      <c r="A3103" s="1"/>
      <c r="B3103" s="1"/>
    </row>
    <row r="3104" spans="1:2" x14ac:dyDescent="0.3">
      <c r="A3104" s="1"/>
      <c r="B3104" s="1"/>
    </row>
    <row r="3105" spans="1:2" x14ac:dyDescent="0.3">
      <c r="A3105" s="1"/>
      <c r="B3105" s="1"/>
    </row>
    <row r="3106" spans="1:2" x14ac:dyDescent="0.3">
      <c r="A3106" s="1"/>
      <c r="B3106" s="1"/>
    </row>
    <row r="3107" spans="1:2" x14ac:dyDescent="0.3">
      <c r="A3107" s="1"/>
      <c r="B3107" s="1"/>
    </row>
    <row r="3108" spans="1:2" x14ac:dyDescent="0.3">
      <c r="A3108" s="1"/>
      <c r="B3108" s="1"/>
    </row>
    <row r="3109" spans="1:2" x14ac:dyDescent="0.3">
      <c r="A3109" s="1"/>
      <c r="B3109" s="1"/>
    </row>
    <row r="3110" spans="1:2" x14ac:dyDescent="0.3">
      <c r="A3110" s="1"/>
      <c r="B3110" s="1"/>
    </row>
    <row r="3111" spans="1:2" x14ac:dyDescent="0.3">
      <c r="A3111" s="1"/>
      <c r="B3111" s="1"/>
    </row>
    <row r="3112" spans="1:2" x14ac:dyDescent="0.3">
      <c r="A3112" s="1"/>
      <c r="B3112" s="1"/>
    </row>
    <row r="3113" spans="1:2" x14ac:dyDescent="0.3">
      <c r="A3113" s="1"/>
      <c r="B3113" s="1"/>
    </row>
    <row r="3114" spans="1:2" x14ac:dyDescent="0.3">
      <c r="A3114" s="1"/>
      <c r="B3114" s="1"/>
    </row>
    <row r="3115" spans="1:2" x14ac:dyDescent="0.3">
      <c r="A3115" s="1"/>
      <c r="B3115" s="1"/>
    </row>
    <row r="3116" spans="1:2" x14ac:dyDescent="0.3">
      <c r="A3116" s="1"/>
      <c r="B3116" s="1"/>
    </row>
    <row r="3117" spans="1:2" x14ac:dyDescent="0.3">
      <c r="A3117" s="1"/>
      <c r="B3117" s="1"/>
    </row>
    <row r="3118" spans="1:2" x14ac:dyDescent="0.3">
      <c r="A3118" s="1"/>
      <c r="B3118" s="1"/>
    </row>
    <row r="3119" spans="1:2" x14ac:dyDescent="0.3">
      <c r="A3119" s="1"/>
      <c r="B3119" s="1"/>
    </row>
    <row r="3120" spans="1:2" x14ac:dyDescent="0.3">
      <c r="A3120" s="1"/>
      <c r="B3120" s="1"/>
    </row>
    <row r="3121" spans="1:2" x14ac:dyDescent="0.3">
      <c r="A3121" s="1"/>
      <c r="B3121" s="1"/>
    </row>
    <row r="3122" spans="1:2" x14ac:dyDescent="0.3">
      <c r="A3122" s="1"/>
      <c r="B3122" s="1"/>
    </row>
    <row r="3123" spans="1:2" x14ac:dyDescent="0.3">
      <c r="A3123" s="1"/>
      <c r="B3123" s="1"/>
    </row>
    <row r="3124" spans="1:2" x14ac:dyDescent="0.3">
      <c r="A3124" s="1"/>
      <c r="B3124" s="1"/>
    </row>
    <row r="3125" spans="1:2" x14ac:dyDescent="0.3">
      <c r="A3125" s="1"/>
      <c r="B3125" s="1"/>
    </row>
    <row r="3126" spans="1:2" x14ac:dyDescent="0.3">
      <c r="A3126" s="1"/>
      <c r="B3126" s="1"/>
    </row>
    <row r="3127" spans="1:2" x14ac:dyDescent="0.3">
      <c r="A3127" s="1"/>
      <c r="B3127" s="1"/>
    </row>
    <row r="3128" spans="1:2" x14ac:dyDescent="0.3">
      <c r="A3128" s="1"/>
      <c r="B3128" s="1"/>
    </row>
    <row r="3129" spans="1:2" x14ac:dyDescent="0.3">
      <c r="A3129" s="1"/>
      <c r="B3129" s="1"/>
    </row>
    <row r="3130" spans="1:2" x14ac:dyDescent="0.3">
      <c r="A3130" s="1"/>
      <c r="B3130" s="1"/>
    </row>
    <row r="3131" spans="1:2" x14ac:dyDescent="0.3">
      <c r="A3131" s="1"/>
      <c r="B3131" s="1"/>
    </row>
    <row r="3132" spans="1:2" x14ac:dyDescent="0.3">
      <c r="A3132" s="1"/>
      <c r="B3132" s="1"/>
    </row>
    <row r="3133" spans="1:2" x14ac:dyDescent="0.3">
      <c r="A3133" s="1"/>
      <c r="B3133" s="1"/>
    </row>
    <row r="3134" spans="1:2" x14ac:dyDescent="0.3">
      <c r="A3134" s="1"/>
      <c r="B3134" s="1"/>
    </row>
    <row r="3135" spans="1:2" x14ac:dyDescent="0.3">
      <c r="A3135" s="1"/>
      <c r="B3135" s="1"/>
    </row>
    <row r="3136" spans="1:2" x14ac:dyDescent="0.3">
      <c r="A3136" s="1"/>
      <c r="B3136" s="1"/>
    </row>
    <row r="3137" spans="1:2" x14ac:dyDescent="0.3">
      <c r="A3137" s="1"/>
      <c r="B3137" s="1"/>
    </row>
    <row r="3138" spans="1:2" x14ac:dyDescent="0.3">
      <c r="A3138" s="1"/>
      <c r="B3138" s="1"/>
    </row>
    <row r="3139" spans="1:2" x14ac:dyDescent="0.3">
      <c r="A3139" s="1"/>
      <c r="B3139" s="1"/>
    </row>
    <row r="3140" spans="1:2" x14ac:dyDescent="0.3">
      <c r="A3140" s="1"/>
      <c r="B3140" s="1"/>
    </row>
    <row r="3141" spans="1:2" x14ac:dyDescent="0.3">
      <c r="A3141" s="1"/>
      <c r="B3141" s="1"/>
    </row>
    <row r="3142" spans="1:2" x14ac:dyDescent="0.3">
      <c r="A3142" s="1"/>
      <c r="B3142" s="1"/>
    </row>
    <row r="3143" spans="1:2" x14ac:dyDescent="0.3">
      <c r="A3143" s="1"/>
      <c r="B3143" s="1"/>
    </row>
    <row r="3144" spans="1:2" x14ac:dyDescent="0.3">
      <c r="A3144" s="1"/>
      <c r="B3144" s="1"/>
    </row>
    <row r="3145" spans="1:2" x14ac:dyDescent="0.3">
      <c r="A3145" s="1"/>
      <c r="B3145" s="1"/>
    </row>
    <row r="3146" spans="1:2" x14ac:dyDescent="0.3">
      <c r="A3146" s="1"/>
      <c r="B3146" s="1"/>
    </row>
    <row r="3147" spans="1:2" x14ac:dyDescent="0.3">
      <c r="A3147" s="1"/>
      <c r="B3147" s="1"/>
    </row>
    <row r="3148" spans="1:2" x14ac:dyDescent="0.3">
      <c r="A3148" s="1"/>
      <c r="B3148" s="1"/>
    </row>
    <row r="3149" spans="1:2" x14ac:dyDescent="0.3">
      <c r="A3149" s="1"/>
      <c r="B3149" s="1"/>
    </row>
    <row r="3150" spans="1:2" x14ac:dyDescent="0.3">
      <c r="A3150" s="1"/>
      <c r="B3150" s="1"/>
    </row>
    <row r="3151" spans="1:2" x14ac:dyDescent="0.3">
      <c r="A3151" s="1"/>
      <c r="B3151" s="1"/>
    </row>
    <row r="3152" spans="1:2" x14ac:dyDescent="0.3">
      <c r="A3152" s="1"/>
      <c r="B3152" s="1"/>
    </row>
    <row r="3153" spans="1:2" x14ac:dyDescent="0.3">
      <c r="A3153" s="1"/>
      <c r="B3153" s="1"/>
    </row>
    <row r="3154" spans="1:2" x14ac:dyDescent="0.3">
      <c r="A3154" s="1"/>
      <c r="B3154" s="1"/>
    </row>
    <row r="3155" spans="1:2" x14ac:dyDescent="0.3">
      <c r="A3155" s="1"/>
      <c r="B3155" s="1"/>
    </row>
    <row r="3156" spans="1:2" x14ac:dyDescent="0.3">
      <c r="A3156" s="1"/>
      <c r="B3156" s="1"/>
    </row>
    <row r="3157" spans="1:2" x14ac:dyDescent="0.3">
      <c r="A3157" s="1"/>
      <c r="B3157" s="1"/>
    </row>
    <row r="3158" spans="1:2" x14ac:dyDescent="0.3">
      <c r="A3158" s="1"/>
      <c r="B3158" s="1"/>
    </row>
    <row r="3159" spans="1:2" x14ac:dyDescent="0.3">
      <c r="A3159" s="1"/>
      <c r="B3159" s="1"/>
    </row>
    <row r="3160" spans="1:2" x14ac:dyDescent="0.3">
      <c r="A3160" s="1"/>
      <c r="B3160" s="1"/>
    </row>
    <row r="3161" spans="1:2" x14ac:dyDescent="0.3">
      <c r="A3161" s="1"/>
      <c r="B3161" s="1"/>
    </row>
    <row r="3162" spans="1:2" x14ac:dyDescent="0.3">
      <c r="A3162" s="1"/>
      <c r="B3162" s="1"/>
    </row>
    <row r="3163" spans="1:2" x14ac:dyDescent="0.3">
      <c r="A3163" s="1"/>
      <c r="B3163" s="1"/>
    </row>
    <row r="3164" spans="1:2" x14ac:dyDescent="0.3">
      <c r="A3164" s="1"/>
      <c r="B3164" s="1"/>
    </row>
    <row r="3165" spans="1:2" x14ac:dyDescent="0.3">
      <c r="A3165" s="1"/>
      <c r="B3165" s="1"/>
    </row>
    <row r="3166" spans="1:2" x14ac:dyDescent="0.3">
      <c r="A3166" s="1"/>
      <c r="B3166" s="1"/>
    </row>
    <row r="3167" spans="1:2" x14ac:dyDescent="0.3">
      <c r="A3167" s="1"/>
      <c r="B3167" s="1"/>
    </row>
    <row r="3168" spans="1:2" x14ac:dyDescent="0.3">
      <c r="A3168" s="1"/>
      <c r="B3168" s="1"/>
    </row>
    <row r="3169" spans="1:2" x14ac:dyDescent="0.3">
      <c r="A3169" s="1"/>
      <c r="B3169" s="1"/>
    </row>
    <row r="3170" spans="1:2" x14ac:dyDescent="0.3">
      <c r="A3170" s="1"/>
      <c r="B3170" s="1"/>
    </row>
    <row r="3171" spans="1:2" x14ac:dyDescent="0.3">
      <c r="A3171" s="1"/>
      <c r="B3171" s="1"/>
    </row>
    <row r="3172" spans="1:2" x14ac:dyDescent="0.3">
      <c r="A3172" s="1"/>
      <c r="B3172" s="1"/>
    </row>
    <row r="3173" spans="1:2" x14ac:dyDescent="0.3">
      <c r="A3173" s="1"/>
      <c r="B3173" s="1"/>
    </row>
    <row r="3174" spans="1:2" x14ac:dyDescent="0.3">
      <c r="A3174" s="1"/>
      <c r="B3174" s="1"/>
    </row>
    <row r="3175" spans="1:2" x14ac:dyDescent="0.3">
      <c r="A3175" s="1"/>
      <c r="B3175" s="1"/>
    </row>
    <row r="3176" spans="1:2" x14ac:dyDescent="0.3">
      <c r="A3176" s="1"/>
      <c r="B3176" s="1"/>
    </row>
    <row r="3177" spans="1:2" x14ac:dyDescent="0.3">
      <c r="A3177" s="1"/>
      <c r="B3177" s="1"/>
    </row>
    <row r="3178" spans="1:2" x14ac:dyDescent="0.3">
      <c r="A3178" s="1"/>
      <c r="B3178" s="1"/>
    </row>
    <row r="3179" spans="1:2" x14ac:dyDescent="0.3">
      <c r="A3179" s="1"/>
      <c r="B3179" s="1"/>
    </row>
    <row r="3180" spans="1:2" x14ac:dyDescent="0.3">
      <c r="A3180" s="1"/>
      <c r="B3180" s="1"/>
    </row>
    <row r="3181" spans="1:2" x14ac:dyDescent="0.3">
      <c r="A3181" s="1"/>
      <c r="B3181" s="1"/>
    </row>
    <row r="3182" spans="1:2" x14ac:dyDescent="0.3">
      <c r="A3182" s="1"/>
      <c r="B3182" s="1"/>
    </row>
    <row r="3183" spans="1:2" x14ac:dyDescent="0.3">
      <c r="A3183" s="1"/>
      <c r="B3183" s="1"/>
    </row>
    <row r="3184" spans="1:2" x14ac:dyDescent="0.3">
      <c r="A3184" s="1"/>
      <c r="B3184" s="1"/>
    </row>
    <row r="3185" spans="1:2" x14ac:dyDescent="0.3">
      <c r="A3185" s="1"/>
      <c r="B3185" s="1"/>
    </row>
    <row r="3186" spans="1:2" x14ac:dyDescent="0.3">
      <c r="A3186" s="1"/>
      <c r="B3186" s="1"/>
    </row>
    <row r="3187" spans="1:2" x14ac:dyDescent="0.3">
      <c r="A3187" s="1"/>
      <c r="B3187" s="1"/>
    </row>
    <row r="3188" spans="1:2" x14ac:dyDescent="0.3">
      <c r="A3188" s="1"/>
      <c r="B3188" s="1"/>
    </row>
    <row r="3189" spans="1:2" x14ac:dyDescent="0.3">
      <c r="A3189" s="1"/>
      <c r="B3189" s="1"/>
    </row>
    <row r="3190" spans="1:2" x14ac:dyDescent="0.3">
      <c r="A3190" s="1"/>
      <c r="B3190" s="1"/>
    </row>
    <row r="3191" spans="1:2" x14ac:dyDescent="0.3">
      <c r="A3191" s="1"/>
      <c r="B3191" s="1"/>
    </row>
    <row r="3192" spans="1:2" x14ac:dyDescent="0.3">
      <c r="A3192" s="1"/>
      <c r="B3192" s="1"/>
    </row>
    <row r="3193" spans="1:2" x14ac:dyDescent="0.3">
      <c r="A3193" s="1"/>
      <c r="B3193" s="1"/>
    </row>
    <row r="3194" spans="1:2" x14ac:dyDescent="0.3">
      <c r="A3194" s="1"/>
      <c r="B3194" s="1"/>
    </row>
    <row r="3195" spans="1:2" x14ac:dyDescent="0.3">
      <c r="A3195" s="1"/>
      <c r="B3195" s="1"/>
    </row>
    <row r="3196" spans="1:2" x14ac:dyDescent="0.3">
      <c r="A3196" s="1"/>
      <c r="B3196" s="1"/>
    </row>
    <row r="3197" spans="1:2" x14ac:dyDescent="0.3">
      <c r="A3197" s="1"/>
      <c r="B3197" s="1"/>
    </row>
    <row r="3198" spans="1:2" x14ac:dyDescent="0.3">
      <c r="A3198" s="1"/>
      <c r="B3198" s="1"/>
    </row>
    <row r="3199" spans="1:2" x14ac:dyDescent="0.3">
      <c r="A3199" s="1"/>
      <c r="B3199" s="1"/>
    </row>
    <row r="3200" spans="1:2" x14ac:dyDescent="0.3">
      <c r="A3200" s="1"/>
      <c r="B3200" s="1"/>
    </row>
    <row r="3201" spans="1:2" x14ac:dyDescent="0.3">
      <c r="A3201" s="1"/>
      <c r="B3201" s="1"/>
    </row>
    <row r="3202" spans="1:2" x14ac:dyDescent="0.3">
      <c r="A3202" s="1"/>
      <c r="B3202" s="1"/>
    </row>
    <row r="3203" spans="1:2" x14ac:dyDescent="0.3">
      <c r="A3203" s="1"/>
      <c r="B3203" s="1"/>
    </row>
    <row r="3204" spans="1:2" x14ac:dyDescent="0.3">
      <c r="A3204" s="1"/>
      <c r="B3204" s="1"/>
    </row>
    <row r="3205" spans="1:2" x14ac:dyDescent="0.3">
      <c r="A3205" s="1"/>
      <c r="B3205" s="1"/>
    </row>
    <row r="3206" spans="1:2" x14ac:dyDescent="0.3">
      <c r="A3206" s="1"/>
      <c r="B3206" s="1"/>
    </row>
    <row r="3207" spans="1:2" x14ac:dyDescent="0.3">
      <c r="A3207" s="1"/>
      <c r="B3207" s="1"/>
    </row>
    <row r="3208" spans="1:2" x14ac:dyDescent="0.3">
      <c r="A3208" s="1"/>
      <c r="B3208" s="1"/>
    </row>
    <row r="3209" spans="1:2" x14ac:dyDescent="0.3">
      <c r="A3209" s="1"/>
      <c r="B3209" s="1"/>
    </row>
    <row r="3210" spans="1:2" x14ac:dyDescent="0.3">
      <c r="A3210" s="1"/>
      <c r="B3210" s="1"/>
    </row>
    <row r="3211" spans="1:2" x14ac:dyDescent="0.3">
      <c r="A3211" s="1"/>
      <c r="B3211" s="1"/>
    </row>
    <row r="3212" spans="1:2" x14ac:dyDescent="0.3">
      <c r="A3212" s="1"/>
      <c r="B3212" s="1"/>
    </row>
    <row r="3213" spans="1:2" x14ac:dyDescent="0.3">
      <c r="A3213" s="1"/>
      <c r="B3213" s="1"/>
    </row>
    <row r="3214" spans="1:2" x14ac:dyDescent="0.3">
      <c r="A3214" s="1"/>
      <c r="B3214" s="1"/>
    </row>
    <row r="3215" spans="1:2" x14ac:dyDescent="0.3">
      <c r="A3215" s="1"/>
      <c r="B3215" s="1"/>
    </row>
    <row r="3216" spans="1:2" x14ac:dyDescent="0.3">
      <c r="A3216" s="1"/>
      <c r="B3216" s="1"/>
    </row>
    <row r="3217" spans="1:2" x14ac:dyDescent="0.3">
      <c r="A3217" s="1"/>
      <c r="B3217" s="1"/>
    </row>
    <row r="3218" spans="1:2" x14ac:dyDescent="0.3">
      <c r="A3218" s="1"/>
      <c r="B3218" s="1"/>
    </row>
    <row r="3219" spans="1:2" x14ac:dyDescent="0.3">
      <c r="A3219" s="1"/>
      <c r="B3219" s="1"/>
    </row>
    <row r="3220" spans="1:2" x14ac:dyDescent="0.3">
      <c r="A3220" s="1"/>
      <c r="B3220" s="1"/>
    </row>
    <row r="3221" spans="1:2" x14ac:dyDescent="0.3">
      <c r="A3221" s="1"/>
      <c r="B3221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55DD5-F24C-4FDC-8450-956002B83E88}">
  <sheetPr codeName="Sheet3"/>
  <dimension ref="A1:O25"/>
  <sheetViews>
    <sheetView tabSelected="1" workbookViewId="0">
      <selection activeCell="E1" sqref="E1:K25"/>
    </sheetView>
  </sheetViews>
  <sheetFormatPr defaultRowHeight="14.4" x14ac:dyDescent="0.3"/>
  <cols>
    <col min="1" max="1" width="10.44140625" customWidth="1"/>
    <col min="2" max="2" width="12.33203125" bestFit="1" customWidth="1"/>
    <col min="3" max="3" width="12.33203125" customWidth="1"/>
    <col min="4" max="4" width="10.44140625" customWidth="1"/>
    <col min="5" max="5" width="6.88671875" bestFit="1" customWidth="1"/>
    <col min="6" max="6" width="7" bestFit="1" customWidth="1"/>
    <col min="7" max="7" width="14.5546875" bestFit="1" customWidth="1"/>
    <col min="8" max="8" width="28.33203125" customWidth="1"/>
    <col min="9" max="9" width="11.33203125" bestFit="1" customWidth="1"/>
    <col min="10" max="10" width="11" bestFit="1" customWidth="1"/>
    <col min="11" max="11" width="19.109375" bestFit="1" customWidth="1"/>
    <col min="12" max="14" width="10.44140625" customWidth="1"/>
    <col min="15" max="15" width="17" customWidth="1"/>
  </cols>
  <sheetData>
    <row r="1" spans="1:15" x14ac:dyDescent="0.3">
      <c r="E1" s="6" t="s">
        <v>10</v>
      </c>
      <c r="F1" s="6" t="s">
        <v>36</v>
      </c>
      <c r="G1" s="7" t="s">
        <v>39</v>
      </c>
      <c r="H1" s="7" t="s">
        <v>52</v>
      </c>
      <c r="I1" s="6" t="s">
        <v>40</v>
      </c>
      <c r="J1" s="6" t="s">
        <v>41</v>
      </c>
      <c r="K1" s="6" t="s">
        <v>35</v>
      </c>
      <c r="N1" s="5" t="s">
        <v>37</v>
      </c>
      <c r="O1" s="5" t="s">
        <v>38</v>
      </c>
    </row>
    <row r="2" spans="1:15" x14ac:dyDescent="0.3">
      <c r="A2" t="s">
        <v>34</v>
      </c>
      <c r="B2" s="14">
        <f ca="1">+EOMONTH(TODAY(),0)+1</f>
        <v>43556</v>
      </c>
      <c r="C2" s="1">
        <f ca="1">+EOMONTH(B2,0)</f>
        <v>43585</v>
      </c>
      <c r="D2">
        <v>2019</v>
      </c>
      <c r="E2" s="15">
        <f ca="1">+MONTH(B2)</f>
        <v>4</v>
      </c>
      <c r="F2" s="15">
        <f ca="1">+VLOOKUP(B2,[2]Sheet1!U$3:V$26,2)</f>
        <v>39.336833333333338</v>
      </c>
      <c r="G2" s="7">
        <f>+O2/N2</f>
        <v>58.032167511166811</v>
      </c>
      <c r="H2" s="8">
        <f>+(O2+AVERAGE('Reuters data'!$J$3:$J$82)*4)/5</f>
        <v>62.220999999999982</v>
      </c>
      <c r="I2" s="17">
        <f>_xll.RtGet("IDN","/ATWMc1","SETTLE")</f>
        <v>72.350000000000009</v>
      </c>
      <c r="J2" s="17">
        <f>_xll.RtGet("IDN","/CFI2c1","SETTLE")</f>
        <v>22.91</v>
      </c>
      <c r="K2" s="7">
        <f>_xll.RtGet("IDN","/TFMBMc1","SETTLE")</f>
        <v>16.728999999999999</v>
      </c>
      <c r="N2">
        <f>_xll.RtGet("IDN","/FCEUc1","HST_CLOSE")</f>
        <v>1.1328200000000002</v>
      </c>
      <c r="O2">
        <f>_xll.RtGet("IDN","/LCOc1","HST_CLOSE")</f>
        <v>65.739999999999995</v>
      </c>
    </row>
    <row r="3" spans="1:15" x14ac:dyDescent="0.3">
      <c r="A3" t="s">
        <v>33</v>
      </c>
      <c r="B3" s="1">
        <f ca="1">+C2+1</f>
        <v>43586</v>
      </c>
      <c r="C3" s="1">
        <f ca="1">+EOMONTH(B3,0)</f>
        <v>43616</v>
      </c>
      <c r="D3">
        <f>+D2</f>
        <v>2019</v>
      </c>
      <c r="E3" s="15">
        <f t="shared" ref="E3:E25" ca="1" si="0">+MONTH(B3)</f>
        <v>5</v>
      </c>
      <c r="F3" s="15">
        <f ca="1">+VLOOKUP(B3,[2]Sheet1!U$3:V$26,2)</f>
        <v>47.061290322580639</v>
      </c>
      <c r="G3" s="7">
        <f t="shared" ref="G3:G25" si="1">+O3/N3</f>
        <v>57.661233665870441</v>
      </c>
      <c r="H3" s="8">
        <f>+(AVERAGE(O2:O3)*2+AVERAGE('Reuters data'!$J$3:$J$62)*3)/5</f>
        <v>63.026699999999984</v>
      </c>
      <c r="I3" s="17">
        <f>_xll.RtGet("IDN","/ATWMc2","SETTLE")</f>
        <v>71.3</v>
      </c>
      <c r="J3" s="17">
        <f>_xll.RtGet("IDN","/CFI2c2","SETTLE")</f>
        <v>22.92</v>
      </c>
      <c r="K3" s="7">
        <f>_xll.RtGet("IDN","/TFMBMc2","SETTLE")</f>
        <v>16.844000000000001</v>
      </c>
      <c r="N3">
        <f>_xll.RtGet("IDN","/FCEUc2","HST_CLOSE")</f>
        <v>1.1387200000000002</v>
      </c>
      <c r="O3">
        <f>_xll.RtGet("IDN","/LCOc2","HST_CLOSE")</f>
        <v>65.66</v>
      </c>
    </row>
    <row r="4" spans="1:15" x14ac:dyDescent="0.3">
      <c r="A4" t="s">
        <v>32</v>
      </c>
      <c r="B4" s="1">
        <f t="shared" ref="B4:B25" ca="1" si="2">+C3+1</f>
        <v>43617</v>
      </c>
      <c r="C4" s="1">
        <f t="shared" ref="C4:C25" ca="1" si="3">+EOMONTH(B4,0)</f>
        <v>43646</v>
      </c>
      <c r="D4">
        <f t="shared" ref="D4:D25" si="4">+D3</f>
        <v>2019</v>
      </c>
      <c r="E4" s="15">
        <f t="shared" ca="1" si="0"/>
        <v>6</v>
      </c>
      <c r="F4" s="15">
        <f ca="1">+VLOOKUP(B4,[2]Sheet1!U$3:V$26,2)</f>
        <v>57.511375000000008</v>
      </c>
      <c r="G4" s="7">
        <f t="shared" si="1"/>
        <v>57.573415765069548</v>
      </c>
      <c r="H4" s="8">
        <f>+(AVERAGE(O2:O4)*3+AVERAGE('Reuters data'!$J$3:$J$42)*2)/5</f>
        <v>64.801900000000003</v>
      </c>
      <c r="I4" s="17">
        <f>_xll.RtGet("IDN","/ATWMc3","SETTLE")</f>
        <v>72.2</v>
      </c>
      <c r="J4" s="17">
        <f>_xll.RtGet("IDN","/CFI2c3","SETTLE")</f>
        <v>22.93</v>
      </c>
      <c r="K4" s="7">
        <f>_xll.RtGet("IDN","/TFMBMc3","SETTLE")</f>
        <v>16.974</v>
      </c>
      <c r="N4">
        <f>+N3</f>
        <v>1.1387200000000002</v>
      </c>
      <c r="O4">
        <f>_xll.RtGet("IDN","/LCOc3","HST_CLOSE")</f>
        <v>65.56</v>
      </c>
    </row>
    <row r="5" spans="1:15" x14ac:dyDescent="0.3">
      <c r="A5" t="s">
        <v>31</v>
      </c>
      <c r="B5" s="1">
        <f t="shared" ca="1" si="2"/>
        <v>43647</v>
      </c>
      <c r="C5" s="1">
        <f t="shared" ca="1" si="3"/>
        <v>43677</v>
      </c>
      <c r="D5">
        <f t="shared" si="4"/>
        <v>2019</v>
      </c>
      <c r="E5" s="15">
        <f t="shared" ca="1" si="0"/>
        <v>7</v>
      </c>
      <c r="F5" s="15">
        <f ca="1">+VLOOKUP(B5,[2]Sheet1!U$3:V$26,2)</f>
        <v>68.182459677419345</v>
      </c>
      <c r="G5" s="7">
        <f t="shared" si="1"/>
        <v>57.05224270728052</v>
      </c>
      <c r="H5" s="8">
        <f>+(AVERAGE(O2:O5)*4+AVERAGE('Reuters data'!$J$3:$J$22))/5</f>
        <v>65.584000000000003</v>
      </c>
      <c r="I5" s="17">
        <f>_xll.RtGet("IDN","/ATWMc4","SETTLE")</f>
        <v>72.8</v>
      </c>
      <c r="J5" s="17">
        <f>_xll.RtGet("IDN","/CFI2c4","SETTLE")</f>
        <v>22.95</v>
      </c>
      <c r="K5" s="7">
        <f>_xll.RtGet("IDN","/TFMBMc4","SETTLE")</f>
        <v>17.03</v>
      </c>
      <c r="N5">
        <f>_xll.RtGet("IDN","/FCEUc4","HST_CLOSE")</f>
        <v>1.1477200000000001</v>
      </c>
      <c r="O5">
        <f>_xll.RtGet("IDN","/LCOc4","HST_CLOSE")</f>
        <v>65.48</v>
      </c>
    </row>
    <row r="6" spans="1:15" x14ac:dyDescent="0.3">
      <c r="A6" t="s">
        <v>30</v>
      </c>
      <c r="B6" s="1">
        <f t="shared" ca="1" si="2"/>
        <v>43678</v>
      </c>
      <c r="C6" s="1">
        <f t="shared" ca="1" si="3"/>
        <v>43708</v>
      </c>
      <c r="D6">
        <f t="shared" si="4"/>
        <v>2019</v>
      </c>
      <c r="E6" s="15">
        <f t="shared" ca="1" si="0"/>
        <v>8</v>
      </c>
      <c r="F6" s="15">
        <f ca="1">+VLOOKUP(B6,[2]Sheet1!U$3:V$26,2)</f>
        <v>79.388951612903213</v>
      </c>
      <c r="G6" s="7">
        <f t="shared" si="1"/>
        <v>56.515876994347543</v>
      </c>
      <c r="H6" s="7">
        <f t="shared" ref="H6:H24" si="5">+AVERAGE(O2:O6)</f>
        <v>65.566000000000003</v>
      </c>
      <c r="I6" s="17">
        <f>_xll.RtGet("IDN","/ATWMc5","SETTLE")</f>
        <v>73.8</v>
      </c>
      <c r="J6" s="17">
        <f>_xll.RtGet("IDN","/CFI2c5","SETTLE")</f>
        <v>22.98</v>
      </c>
      <c r="K6" s="7">
        <f>_xll.RtGet("IDN","/TFMBMc5","SETTLE")</f>
        <v>17.18</v>
      </c>
      <c r="N6">
        <f>_xll.RtGet("IDN","/FCEUc5","HST_CLOSE")</f>
        <v>1.1570200000000002</v>
      </c>
      <c r="O6">
        <f>_xll.RtGet("IDN","/LCOc5","HST_CLOSE")</f>
        <v>65.39</v>
      </c>
    </row>
    <row r="7" spans="1:15" x14ac:dyDescent="0.3">
      <c r="A7" t="s">
        <v>29</v>
      </c>
      <c r="B7" s="1">
        <f t="shared" ca="1" si="2"/>
        <v>43709</v>
      </c>
      <c r="C7" s="1">
        <f t="shared" ca="1" si="3"/>
        <v>43738</v>
      </c>
      <c r="D7">
        <f t="shared" si="4"/>
        <v>2019</v>
      </c>
      <c r="E7" s="15">
        <f t="shared" ca="1" si="0"/>
        <v>9</v>
      </c>
      <c r="F7" s="15">
        <f ca="1">+VLOOKUP(B7,[2]Sheet1!U$3:V$26,2)</f>
        <v>87.992625000000018</v>
      </c>
      <c r="G7" s="7">
        <f t="shared" si="1"/>
        <v>55.996639001303244</v>
      </c>
      <c r="H7" s="7">
        <f t="shared" si="5"/>
        <v>65.47999999999999</v>
      </c>
      <c r="I7" s="17">
        <f>_xll.RtGet("IDN","/ATWMc6","SETTLE")</f>
        <v>74.5</v>
      </c>
      <c r="J7" s="17">
        <f>_xll.RtGet("IDN","/CFI2c6","SETTLE")</f>
        <v>23.02</v>
      </c>
      <c r="K7" s="7">
        <f>_xll.RtGet("IDN","/TFMBMc6","SETTLE")</f>
        <v>17.559999999999999</v>
      </c>
      <c r="N7">
        <f>_xll.RtGet("IDN","/FCEUc6","HST_CLOSE")</f>
        <v>1.16632</v>
      </c>
      <c r="O7">
        <f>_xll.RtGet("IDN","/LCOc6","HST_CLOSE")</f>
        <v>65.31</v>
      </c>
    </row>
    <row r="8" spans="1:15" x14ac:dyDescent="0.3">
      <c r="A8" t="s">
        <v>28</v>
      </c>
      <c r="B8" s="1">
        <f t="shared" ca="1" si="2"/>
        <v>43739</v>
      </c>
      <c r="C8" s="1">
        <f t="shared" ca="1" si="3"/>
        <v>43769</v>
      </c>
      <c r="D8">
        <f t="shared" si="4"/>
        <v>2019</v>
      </c>
      <c r="E8" s="15">
        <f t="shared" ca="1" si="0"/>
        <v>10</v>
      </c>
      <c r="F8" s="15">
        <f ca="1">+VLOOKUP(B8,[2]Sheet1!U$3:V$26,2)</f>
        <v>92.59862903225806</v>
      </c>
      <c r="G8" s="7">
        <f t="shared" si="1"/>
        <v>55.10886640428371</v>
      </c>
      <c r="H8" s="7">
        <f t="shared" si="5"/>
        <v>65.397999999999996</v>
      </c>
      <c r="I8" s="17">
        <f>_xll.RtGet("IDN","/ATWMc7","SETTLE")</f>
        <v>75.3</v>
      </c>
      <c r="J8" s="17">
        <f>_xll.RtGet("IDN","/CFI2c7","SETTLE")</f>
        <v>23.14</v>
      </c>
      <c r="K8" s="7">
        <f>_xll.RtGet("IDN","/TFMBMc7","SETTLE")</f>
        <v>18.846</v>
      </c>
      <c r="N8">
        <f>_xll.RtGet("IDN","/FCEUc7","HST_CLOSE")</f>
        <v>1.1840200000000001</v>
      </c>
      <c r="O8">
        <f>_xll.RtGet("IDN","/LCOc7","HST_CLOSE")</f>
        <v>65.25</v>
      </c>
    </row>
    <row r="9" spans="1:15" x14ac:dyDescent="0.3">
      <c r="A9" t="s">
        <v>27</v>
      </c>
      <c r="B9" s="1">
        <f t="shared" ca="1" si="2"/>
        <v>43770</v>
      </c>
      <c r="C9" s="1">
        <f t="shared" ca="1" si="3"/>
        <v>43799</v>
      </c>
      <c r="D9">
        <f t="shared" si="4"/>
        <v>2019</v>
      </c>
      <c r="E9" s="15">
        <f t="shared" ca="1" si="0"/>
        <v>11</v>
      </c>
      <c r="F9" s="15">
        <f ca="1">+VLOOKUP(B9,[2]Sheet1!U$3:V$26,2)</f>
        <v>90.949791666666655</v>
      </c>
      <c r="G9" s="7">
        <f t="shared" si="1"/>
        <v>54.253884198431322</v>
      </c>
      <c r="H9" s="7">
        <f t="shared" si="5"/>
        <v>65.318000000000012</v>
      </c>
      <c r="I9" s="17">
        <f>_xll.RtGet("IDN","/ATWMc8","SETTLE")</f>
        <v>76.100000000000009</v>
      </c>
      <c r="J9" s="17">
        <f>_xll.RtGet("IDN","/CFI2c8","SETTLE")</f>
        <v>23.23</v>
      </c>
      <c r="K9" s="7">
        <f>_xll.RtGet("IDN","/TFMBMc8","SETTLE")</f>
        <v>20.620999999999999</v>
      </c>
      <c r="N9">
        <f>_xll.RtGet("IDN","/FCEUc8","HST_CLOSE")</f>
        <v>1.2010200000000002</v>
      </c>
      <c r="O9">
        <f>_xll.RtGet("IDN","/LCOc8","HST_CLOSE")</f>
        <v>65.16</v>
      </c>
    </row>
    <row r="10" spans="1:15" x14ac:dyDescent="0.3">
      <c r="A10" t="s">
        <v>26</v>
      </c>
      <c r="B10" s="1">
        <f t="shared" ca="1" si="2"/>
        <v>43800</v>
      </c>
      <c r="C10" s="1">
        <f t="shared" ca="1" si="3"/>
        <v>43830</v>
      </c>
      <c r="D10">
        <f t="shared" si="4"/>
        <v>2019</v>
      </c>
      <c r="E10" s="15">
        <f t="shared" ca="1" si="0"/>
        <v>12</v>
      </c>
      <c r="F10" s="15">
        <f ca="1">+VLOOKUP(B10,[2]Sheet1!U$3:V$26,2)</f>
        <v>79.963145161290328</v>
      </c>
      <c r="G10" s="7">
        <f t="shared" si="1"/>
        <v>53.49188869347973</v>
      </c>
      <c r="H10" s="7">
        <f t="shared" si="5"/>
        <v>65.240000000000009</v>
      </c>
      <c r="I10" s="17">
        <f>_xll.RtGet("IDN","/ATWMc9","SETTLE")</f>
        <v>76.900000000000006</v>
      </c>
      <c r="J10" s="17">
        <f>_xll.RtGet("IDN","/CFI2c9","SETTLE")</f>
        <v>23.330000000000002</v>
      </c>
      <c r="K10" s="7">
        <f>_xll.RtGet("IDN","/TFMBMc9","SETTLE")</f>
        <v>21.141000000000002</v>
      </c>
      <c r="N10">
        <f>_xll.RtGet("IDN","/FCEUc9","HST_CLOSE")</f>
        <v>1.21682</v>
      </c>
      <c r="O10">
        <f>_xll.RtGet("IDN","/LCOc9","HST_CLOSE")</f>
        <v>65.09</v>
      </c>
    </row>
    <row r="11" spans="1:15" x14ac:dyDescent="0.3">
      <c r="A11" t="s">
        <v>25</v>
      </c>
      <c r="B11" s="1">
        <f t="shared" ca="1" si="2"/>
        <v>43831</v>
      </c>
      <c r="C11" s="1">
        <f t="shared" ca="1" si="3"/>
        <v>43861</v>
      </c>
      <c r="D11">
        <f t="shared" si="4"/>
        <v>2019</v>
      </c>
      <c r="E11" s="15">
        <f t="shared" ca="1" si="0"/>
        <v>1</v>
      </c>
      <c r="F11" s="15">
        <f ca="1">+VLOOKUP(B11,[2]Sheet1!U$3:V$26,2)</f>
        <v>66.724596774193557</v>
      </c>
      <c r="G11" s="7">
        <f t="shared" si="1"/>
        <v>53.426143554510944</v>
      </c>
      <c r="H11" s="7">
        <f t="shared" si="5"/>
        <v>65.164000000000001</v>
      </c>
      <c r="I11" s="17">
        <f>_xll.RtGet("IDN","/ATWMc10","SETTLE")</f>
        <v>77.150000000000006</v>
      </c>
      <c r="J11" s="17">
        <f>_xll.RtGet("IDN","/CFI2c10","SETTLE")</f>
        <v>23.44</v>
      </c>
      <c r="K11" s="7">
        <f>_xll.RtGet("IDN","/TFMBMc10","SETTLE")</f>
        <v>21.276</v>
      </c>
      <c r="N11" s="16">
        <f>+N10</f>
        <v>1.21682</v>
      </c>
      <c r="O11">
        <f>_xll.RtGet("IDN","/LCOc10","HST_CLOSE")</f>
        <v>65.010000000000005</v>
      </c>
    </row>
    <row r="12" spans="1:15" x14ac:dyDescent="0.3">
      <c r="A12" t="s">
        <v>24</v>
      </c>
      <c r="B12" s="1">
        <f t="shared" ca="1" si="2"/>
        <v>43862</v>
      </c>
      <c r="C12" s="1">
        <f t="shared" ca="1" si="3"/>
        <v>43890</v>
      </c>
      <c r="D12">
        <f t="shared" si="4"/>
        <v>2019</v>
      </c>
      <c r="E12" s="15">
        <f t="shared" ca="1" si="0"/>
        <v>2</v>
      </c>
      <c r="F12" s="15">
        <f ca="1">+VLOOKUP(B12,[2]Sheet1!U$3:V$26,2)</f>
        <v>50.560344827586206</v>
      </c>
      <c r="G12" s="7">
        <f t="shared" si="1"/>
        <v>53.343962130799952</v>
      </c>
      <c r="H12" s="7">
        <f t="shared" si="5"/>
        <v>65.083999999999989</v>
      </c>
      <c r="I12" s="17">
        <f>_xll.RtGet("IDN","/ATWMc11","SETTLE")</f>
        <v>77.25</v>
      </c>
      <c r="J12" s="17">
        <f>_xll.RtGet("IDN","/CFI2c11","SETTLE")</f>
        <v>23.63</v>
      </c>
      <c r="K12" s="7">
        <f>_xll.RtGet("IDN","/TFMBMc11","SETTLE")</f>
        <v>21.306000000000001</v>
      </c>
      <c r="N12" s="16">
        <f t="shared" ref="N12:N25" si="6">+N11</f>
        <v>1.21682</v>
      </c>
      <c r="O12">
        <f>_xll.RtGet("IDN","/LCOc11","HST_CLOSE")</f>
        <v>64.91</v>
      </c>
    </row>
    <row r="13" spans="1:15" x14ac:dyDescent="0.3">
      <c r="A13" t="s">
        <v>23</v>
      </c>
      <c r="B13" s="1">
        <f t="shared" ca="1" si="2"/>
        <v>43891</v>
      </c>
      <c r="C13" s="1">
        <f t="shared" ca="1" si="3"/>
        <v>43921</v>
      </c>
      <c r="D13">
        <f t="shared" si="4"/>
        <v>2019</v>
      </c>
      <c r="E13" s="15">
        <f t="shared" ca="1" si="0"/>
        <v>3</v>
      </c>
      <c r="F13" s="15">
        <f ca="1">+VLOOKUP(B13,[2]Sheet1!U$3:V$26,2)</f>
        <v>39.758588709677426</v>
      </c>
      <c r="G13" s="7">
        <f t="shared" si="1"/>
        <v>53.245344422346776</v>
      </c>
      <c r="H13" s="7">
        <f t="shared" si="5"/>
        <v>64.99199999999999</v>
      </c>
      <c r="I13" s="17">
        <f>_xll.RtGet("IDN","/ATWMc12","SETTLE")</f>
        <v>77.350000000000009</v>
      </c>
      <c r="J13" s="17">
        <f>_xll.RtGet("IDN","/CFI2c12","SETTLE")</f>
        <v>23.94</v>
      </c>
      <c r="K13" s="7">
        <f>_xll.RtGet("IDN","/TFMBMc12","SETTLE")</f>
        <v>20.856000000000002</v>
      </c>
      <c r="N13" s="16">
        <f t="shared" si="6"/>
        <v>1.21682</v>
      </c>
      <c r="O13">
        <f>_xll.RtGet("IDN","/LCOc12","HST_CLOSE")</f>
        <v>64.790000000000006</v>
      </c>
    </row>
    <row r="14" spans="1:15" x14ac:dyDescent="0.3">
      <c r="A14" t="s">
        <v>22</v>
      </c>
      <c r="B14" s="1">
        <f t="shared" ca="1" si="2"/>
        <v>43922</v>
      </c>
      <c r="C14" s="1">
        <f t="shared" ca="1" si="3"/>
        <v>43951</v>
      </c>
      <c r="D14">
        <f>+D2+1</f>
        <v>2020</v>
      </c>
      <c r="E14" s="15">
        <f t="shared" ca="1" si="0"/>
        <v>4</v>
      </c>
      <c r="F14" s="15">
        <f ca="1">+VLOOKUP(B14,[2]Sheet1!U$3:V$26,2)</f>
        <v>38.609333333333325</v>
      </c>
      <c r="G14" s="7">
        <f t="shared" si="1"/>
        <v>53.138508571522493</v>
      </c>
      <c r="H14" s="7">
        <f t="shared" si="5"/>
        <v>64.89200000000001</v>
      </c>
      <c r="I14" s="17">
        <f>_xll.RtGet("IDN","/ATWMc13","SETTLE")</f>
        <v>76.850000000000009</v>
      </c>
      <c r="J14" s="17">
        <f>_xll.RtGet("IDN","/CFI2c13","SETTLE")</f>
        <v>24.52</v>
      </c>
      <c r="K14" s="7">
        <f>_xll.RtGet("IDN","/TFMBMc13","SETTLE")</f>
        <v>19.535</v>
      </c>
      <c r="N14" s="16">
        <f t="shared" si="6"/>
        <v>1.21682</v>
      </c>
      <c r="O14">
        <f>_xll.RtGet("IDN","/LCOc13","HST_CLOSE")</f>
        <v>64.66</v>
      </c>
    </row>
    <row r="15" spans="1:15" x14ac:dyDescent="0.3">
      <c r="A15" t="s">
        <v>21</v>
      </c>
      <c r="B15" s="1">
        <f t="shared" ca="1" si="2"/>
        <v>43952</v>
      </c>
      <c r="C15" s="1">
        <f t="shared" ca="1" si="3"/>
        <v>43982</v>
      </c>
      <c r="D15">
        <f t="shared" si="4"/>
        <v>2020</v>
      </c>
      <c r="E15" s="15">
        <f t="shared" ca="1" si="0"/>
        <v>5</v>
      </c>
      <c r="F15" s="15">
        <f ca="1">+VLOOKUP(B15,[2]Sheet1!U$3:V$26,2)</f>
        <v>46.33379032258064</v>
      </c>
      <c r="G15" s="7">
        <f t="shared" si="1"/>
        <v>53.00701829358492</v>
      </c>
      <c r="H15" s="7">
        <f t="shared" si="5"/>
        <v>64.774000000000001</v>
      </c>
      <c r="I15" s="17">
        <f>_xll.RtGet("IDN","/ATWMc14","SETTLE")</f>
        <v>76.350000000000009</v>
      </c>
      <c r="J15" s="17">
        <f>_xll.RtGet("IDN","/CFI2c14","SETTLE")</f>
        <v>25.150000000000002</v>
      </c>
      <c r="K15" s="7">
        <f>_xll.RtGet("IDN","/TFMBMc14","SETTLE")</f>
        <v>18.41</v>
      </c>
      <c r="N15" s="16">
        <f t="shared" si="6"/>
        <v>1.21682</v>
      </c>
      <c r="O15">
        <f>_xll.RtGet("IDN","/LCOc14","HST_CLOSE")</f>
        <v>64.5</v>
      </c>
    </row>
    <row r="16" spans="1:15" x14ac:dyDescent="0.3">
      <c r="A16" t="s">
        <v>20</v>
      </c>
      <c r="B16" s="1">
        <f t="shared" ca="1" si="2"/>
        <v>43983</v>
      </c>
      <c r="C16" s="1">
        <f t="shared" ca="1" si="3"/>
        <v>44012</v>
      </c>
      <c r="D16">
        <f t="shared" si="4"/>
        <v>2020</v>
      </c>
      <c r="E16" s="15">
        <f t="shared" ca="1" si="0"/>
        <v>6</v>
      </c>
      <c r="F16" s="15">
        <f ca="1">+VLOOKUP(B16,[2]Sheet1!U$3:V$26,2)</f>
        <v>56.783875000000002</v>
      </c>
      <c r="G16" s="7">
        <f t="shared" si="1"/>
        <v>52.891964300389539</v>
      </c>
      <c r="H16" s="7">
        <f t="shared" si="5"/>
        <v>64.644000000000005</v>
      </c>
      <c r="I16" s="17">
        <f>_xll.RtGet("IDN","/ATWMc15","SETTLE")</f>
        <v>75.900000000000006</v>
      </c>
      <c r="J16" s="17">
        <f>_xll.RtGet("IDN","/CFI2c15","SETTLE")</f>
        <v>25.78</v>
      </c>
      <c r="K16" s="7">
        <f>_xll.RtGet("IDN","/TFMBMc15","SETTLE")</f>
        <v>18.05</v>
      </c>
      <c r="N16" s="16">
        <f t="shared" si="6"/>
        <v>1.21682</v>
      </c>
      <c r="O16">
        <f>_xll.RtGet("IDN","/LCOc15","HST_CLOSE")</f>
        <v>64.36</v>
      </c>
    </row>
    <row r="17" spans="1:15" x14ac:dyDescent="0.3">
      <c r="A17" t="s">
        <v>19</v>
      </c>
      <c r="B17" s="1">
        <f t="shared" ca="1" si="2"/>
        <v>44013</v>
      </c>
      <c r="C17" s="1">
        <f t="shared" ca="1" si="3"/>
        <v>44043</v>
      </c>
      <c r="D17">
        <f t="shared" si="4"/>
        <v>2020</v>
      </c>
      <c r="E17" s="15">
        <f t="shared" ca="1" si="0"/>
        <v>7</v>
      </c>
      <c r="F17" s="15">
        <f ca="1">+VLOOKUP(B17,[2]Sheet1!U$3:V$26,2)</f>
        <v>67.454959677419367</v>
      </c>
      <c r="G17" s="7">
        <f t="shared" si="1"/>
        <v>52.768692164823072</v>
      </c>
      <c r="H17" s="7">
        <f t="shared" si="5"/>
        <v>64.503999999999991</v>
      </c>
      <c r="I17" s="17">
        <f>_xll.RtGet("IDN","/ATWMc16","SETTLE")</f>
        <v>75.75</v>
      </c>
      <c r="J17" s="17">
        <f>_xll.RtGet("IDN","/CFI2c16","SETTLE")</f>
        <v>26.41</v>
      </c>
      <c r="K17" s="7">
        <f>_xll.RtGet("IDN","/TFMBMc16","SETTLE")</f>
        <v>18.100000000000001</v>
      </c>
      <c r="N17" s="16">
        <f t="shared" si="6"/>
        <v>1.21682</v>
      </c>
      <c r="O17">
        <f>_xll.RtGet("IDN","/LCOc16","HST_CLOSE")</f>
        <v>64.210000000000008</v>
      </c>
    </row>
    <row r="18" spans="1:15" x14ac:dyDescent="0.3">
      <c r="A18" t="s">
        <v>18</v>
      </c>
      <c r="B18" s="1">
        <f t="shared" ca="1" si="2"/>
        <v>44044</v>
      </c>
      <c r="C18" s="1">
        <f t="shared" ca="1" si="3"/>
        <v>44074</v>
      </c>
      <c r="D18">
        <f t="shared" si="4"/>
        <v>2020</v>
      </c>
      <c r="E18" s="15">
        <f t="shared" ca="1" si="0"/>
        <v>8</v>
      </c>
      <c r="F18" s="15">
        <f ca="1">+VLOOKUP(B18,[2]Sheet1!U$3:V$26,2)</f>
        <v>78.661451612903235</v>
      </c>
      <c r="G18" s="7">
        <f t="shared" si="1"/>
        <v>52.645420029256591</v>
      </c>
      <c r="H18" s="7">
        <f t="shared" si="5"/>
        <v>64.358000000000004</v>
      </c>
      <c r="I18" s="17">
        <f>_xll.RtGet("IDN","/ATWMc17","SETTLE")</f>
        <v>75.55</v>
      </c>
      <c r="J18" s="8">
        <f>+J17</f>
        <v>26.41</v>
      </c>
      <c r="K18" s="7">
        <f>_xll.RtGet("IDN","/TFMBMc17","SETTLE")</f>
        <v>18.22</v>
      </c>
      <c r="N18" s="16">
        <f t="shared" si="6"/>
        <v>1.21682</v>
      </c>
      <c r="O18">
        <f>_xll.RtGet("IDN","/LCOc17","HST_CLOSE")</f>
        <v>64.06</v>
      </c>
    </row>
    <row r="19" spans="1:15" x14ac:dyDescent="0.3">
      <c r="A19" t="s">
        <v>17</v>
      </c>
      <c r="B19" s="1">
        <f t="shared" ca="1" si="2"/>
        <v>44075</v>
      </c>
      <c r="C19" s="1">
        <f t="shared" ca="1" si="3"/>
        <v>44104</v>
      </c>
      <c r="D19">
        <f t="shared" si="4"/>
        <v>2020</v>
      </c>
      <c r="E19" s="15">
        <f t="shared" ca="1" si="0"/>
        <v>9</v>
      </c>
      <c r="F19" s="15">
        <f ca="1">+VLOOKUP(B19,[2]Sheet1!U$3:V$26,2)</f>
        <v>87.265124999999983</v>
      </c>
      <c r="G19" s="7">
        <f t="shared" si="1"/>
        <v>52.513929751319012</v>
      </c>
      <c r="H19" s="7">
        <f t="shared" si="5"/>
        <v>64.205999999999989</v>
      </c>
      <c r="I19" s="17">
        <f>_xll.RtGet("IDN","/ATWMc18","SETTLE")</f>
        <v>75.55</v>
      </c>
      <c r="J19" s="8">
        <f t="shared" ref="J19:J25" si="7">+J18</f>
        <v>26.41</v>
      </c>
      <c r="K19" s="7">
        <f>_xll.RtGet("IDN","/TFMBMc18","SETTLE")</f>
        <v>18.835000000000001</v>
      </c>
      <c r="N19" s="16">
        <f t="shared" si="6"/>
        <v>1.21682</v>
      </c>
      <c r="O19">
        <f>_xll.RtGet("IDN","/LCOc18","HST_CLOSE")</f>
        <v>63.9</v>
      </c>
    </row>
    <row r="20" spans="1:15" x14ac:dyDescent="0.3">
      <c r="A20" t="s">
        <v>16</v>
      </c>
      <c r="B20" s="1">
        <f t="shared" ca="1" si="2"/>
        <v>44105</v>
      </c>
      <c r="C20" s="1">
        <f t="shared" ca="1" si="3"/>
        <v>44135</v>
      </c>
      <c r="D20">
        <f t="shared" si="4"/>
        <v>2020</v>
      </c>
      <c r="E20" s="15">
        <f t="shared" ca="1" si="0"/>
        <v>10</v>
      </c>
      <c r="F20" s="15">
        <f ca="1">+VLOOKUP(B20,[2]Sheet1!U$3:V$26,2)</f>
        <v>91.871129032258082</v>
      </c>
      <c r="G20" s="7">
        <f t="shared" si="1"/>
        <v>52.374221331010339</v>
      </c>
      <c r="H20" s="7">
        <f t="shared" si="5"/>
        <v>64.051999999999992</v>
      </c>
      <c r="I20" s="17">
        <f>_xll.RtGet("IDN","/ATWMc19","SETTLE")</f>
        <v>75.600000000000009</v>
      </c>
      <c r="J20" s="8">
        <f t="shared" si="7"/>
        <v>26.41</v>
      </c>
      <c r="K20" s="7">
        <f>_xll.RtGet("IDN","/TFMBMc19","SETTLE")</f>
        <v>19.538</v>
      </c>
      <c r="N20" s="16">
        <f t="shared" si="6"/>
        <v>1.21682</v>
      </c>
      <c r="O20">
        <f>_xll.RtGet("IDN","/LCOc19","HST_CLOSE")</f>
        <v>63.730000000000004</v>
      </c>
    </row>
    <row r="21" spans="1:15" x14ac:dyDescent="0.3">
      <c r="A21" t="s">
        <v>15</v>
      </c>
      <c r="B21" s="1">
        <f t="shared" ca="1" si="2"/>
        <v>44136</v>
      </c>
      <c r="C21" s="1">
        <f t="shared" ca="1" si="3"/>
        <v>44165</v>
      </c>
      <c r="D21">
        <f t="shared" si="4"/>
        <v>2020</v>
      </c>
      <c r="E21" s="15">
        <f t="shared" ca="1" si="0"/>
        <v>11</v>
      </c>
      <c r="F21" s="15">
        <f ca="1">+VLOOKUP(B21,[2]Sheet1!U$3:V$26,2)</f>
        <v>90.222291666666663</v>
      </c>
      <c r="G21" s="7">
        <f t="shared" si="1"/>
        <v>52.226294768330568</v>
      </c>
      <c r="H21" s="7">
        <f t="shared" si="5"/>
        <v>63.890000000000008</v>
      </c>
      <c r="I21" s="17">
        <f>_xll.RtGet("IDN","/ATWMc20","SETTLE")</f>
        <v>75.7</v>
      </c>
      <c r="J21" s="8">
        <f t="shared" si="7"/>
        <v>26.41</v>
      </c>
      <c r="K21" s="7">
        <f>_xll.RtGet("IDN","/TFMBMc20","SETTLE")</f>
        <v>20.228000000000002</v>
      </c>
      <c r="N21" s="16">
        <f t="shared" si="6"/>
        <v>1.21682</v>
      </c>
      <c r="O21">
        <f>_xll.RtGet("IDN","/LCOc20","HST_CLOSE")</f>
        <v>63.550000000000004</v>
      </c>
    </row>
    <row r="22" spans="1:15" x14ac:dyDescent="0.3">
      <c r="A22" t="s">
        <v>14</v>
      </c>
      <c r="B22" s="1">
        <f t="shared" ca="1" si="2"/>
        <v>44166</v>
      </c>
      <c r="C22" s="1">
        <f t="shared" ca="1" si="3"/>
        <v>44196</v>
      </c>
      <c r="D22">
        <f t="shared" si="4"/>
        <v>2020</v>
      </c>
      <c r="E22" s="15">
        <f t="shared" ca="1" si="0"/>
        <v>12</v>
      </c>
      <c r="F22" s="15">
        <f ca="1">+VLOOKUP(B22,[2]Sheet1!U$3:V$26,2)</f>
        <v>79.235645161290336</v>
      </c>
      <c r="G22" s="7">
        <f t="shared" si="1"/>
        <v>52.111240775135194</v>
      </c>
      <c r="H22" s="7">
        <f t="shared" si="5"/>
        <v>63.730000000000004</v>
      </c>
      <c r="I22" s="17">
        <f>_xll.RtGet("IDN","/ATWMc21","SETTLE")</f>
        <v>75.8</v>
      </c>
      <c r="J22" s="8">
        <f t="shared" si="7"/>
        <v>26.41</v>
      </c>
      <c r="K22" s="7">
        <f>_xll.RtGet("IDN","/TFMBMc21","SETTLE")</f>
        <v>20.613</v>
      </c>
      <c r="N22" s="16">
        <f t="shared" si="6"/>
        <v>1.21682</v>
      </c>
      <c r="O22">
        <f>_xll.RtGet("IDN","/LCOc21","HST_CLOSE")</f>
        <v>63.410000000000004</v>
      </c>
    </row>
    <row r="23" spans="1:15" x14ac:dyDescent="0.3">
      <c r="A23" t="s">
        <v>13</v>
      </c>
      <c r="B23" s="1">
        <f t="shared" ca="1" si="2"/>
        <v>44197</v>
      </c>
      <c r="C23" s="1">
        <f t="shared" ca="1" si="3"/>
        <v>44227</v>
      </c>
      <c r="D23">
        <f t="shared" si="4"/>
        <v>2020</v>
      </c>
      <c r="E23" s="15">
        <f t="shared" ca="1" si="0"/>
        <v>1</v>
      </c>
      <c r="F23" s="15">
        <f ca="1">+VLOOKUP(B23,[2]Sheet1!U$3:V$26,2)</f>
        <v>65.997096774193551</v>
      </c>
      <c r="G23" s="7">
        <f t="shared" si="1"/>
        <v>52.004404924310911</v>
      </c>
      <c r="H23" s="7">
        <f t="shared" si="5"/>
        <v>63.573999999999998</v>
      </c>
      <c r="I23" s="17">
        <f>_xll.RtGet("IDN","/ATWMc22","SETTLE")</f>
        <v>75.600000000000009</v>
      </c>
      <c r="J23" s="8">
        <f t="shared" si="7"/>
        <v>26.41</v>
      </c>
      <c r="K23" s="7">
        <f>_xll.RtGet("IDN","/TFMBMc22","SETTLE")</f>
        <v>21.312999999999999</v>
      </c>
      <c r="N23" s="16">
        <f t="shared" si="6"/>
        <v>1.21682</v>
      </c>
      <c r="O23">
        <f>_xll.RtGet("IDN","/LCOc22","HST_CLOSE")</f>
        <v>63.28</v>
      </c>
    </row>
    <row r="24" spans="1:15" x14ac:dyDescent="0.3">
      <c r="A24" t="s">
        <v>12</v>
      </c>
      <c r="B24" s="1">
        <f t="shared" ca="1" si="2"/>
        <v>44228</v>
      </c>
      <c r="C24" s="1">
        <f t="shared" ca="1" si="3"/>
        <v>44255</v>
      </c>
      <c r="D24">
        <f t="shared" si="4"/>
        <v>2020</v>
      </c>
      <c r="E24" s="15">
        <f t="shared" ca="1" si="0"/>
        <v>2</v>
      </c>
      <c r="F24" s="15">
        <f ca="1">+VLOOKUP(B24,[2]Sheet1!U$3:V$26,2)</f>
        <v>50.068392857142875</v>
      </c>
      <c r="G24" s="7">
        <f t="shared" si="1"/>
        <v>51.897569073486629</v>
      </c>
      <c r="H24" s="7">
        <f t="shared" si="5"/>
        <v>63.423999999999999</v>
      </c>
      <c r="I24" s="17">
        <f>_xll.RtGet("IDN","/ATWMc23","SETTLE")</f>
        <v>75.25</v>
      </c>
      <c r="J24" s="8">
        <f t="shared" si="7"/>
        <v>26.41</v>
      </c>
      <c r="K24" s="7">
        <f>_xll.RtGet("IDN","/TFMBMc23","SETTLE")</f>
        <v>20.928000000000001</v>
      </c>
      <c r="N24" s="16">
        <f t="shared" si="6"/>
        <v>1.21682</v>
      </c>
      <c r="O24">
        <f>_xll.RtGet("IDN","/LCOc23","HST_CLOSE")</f>
        <v>63.15</v>
      </c>
    </row>
    <row r="25" spans="1:15" x14ac:dyDescent="0.3">
      <c r="A25" t="s">
        <v>11</v>
      </c>
      <c r="B25" s="1">
        <f t="shared" ca="1" si="2"/>
        <v>44256</v>
      </c>
      <c r="C25" s="1">
        <f t="shared" ca="1" si="3"/>
        <v>44286</v>
      </c>
      <c r="D25">
        <f t="shared" si="4"/>
        <v>2020</v>
      </c>
      <c r="E25" s="15">
        <f t="shared" ca="1" si="0"/>
        <v>3</v>
      </c>
      <c r="F25" s="15">
        <f ca="1">+VLOOKUP(B25,[2]Sheet1!U$3:V$26,2)</f>
        <v>50.068392857142875</v>
      </c>
      <c r="G25" s="7">
        <f t="shared" si="1"/>
        <v>51.782515080291248</v>
      </c>
      <c r="H25" s="7">
        <f>+AVERAGE(O21:O25)</f>
        <v>63.280000000000008</v>
      </c>
      <c r="I25" s="17">
        <f>_xll.RtGet("IDN","/ATWMc24","SETTLE")</f>
        <v>74.95</v>
      </c>
      <c r="J25" s="8">
        <f t="shared" si="7"/>
        <v>26.41</v>
      </c>
      <c r="K25" s="7">
        <f>_xll.RtGet("IDN","/TFMBMc24","SETTLE")</f>
        <v>20.073</v>
      </c>
      <c r="N25" s="16">
        <f t="shared" si="6"/>
        <v>1.21682</v>
      </c>
      <c r="O25">
        <f>_xll.RtGet("IDN","/LCOc24","HST_CLOSE")</f>
        <v>63.01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9A81-14AA-4A1F-AA6E-D848656B6B1B}">
  <sheetPr codeName="Sheet1"/>
  <dimension ref="A1:AC11426"/>
  <sheetViews>
    <sheetView workbookViewId="0">
      <selection activeCell="B2" sqref="B2"/>
    </sheetView>
  </sheetViews>
  <sheetFormatPr defaultRowHeight="14.4" x14ac:dyDescent="0.3"/>
  <cols>
    <col min="2" max="2" width="14.44140625" customWidth="1"/>
    <col min="3" max="3" width="21.109375" customWidth="1"/>
    <col min="5" max="5" width="12.5546875" customWidth="1"/>
    <col min="6" max="6" width="16.109375" customWidth="1"/>
    <col min="7" max="7" width="24.44140625" bestFit="1" customWidth="1"/>
    <col min="8" max="8" width="12.88671875" customWidth="1"/>
    <col min="9" max="9" width="12.5546875" customWidth="1"/>
    <col min="10" max="10" width="16.109375" customWidth="1"/>
    <col min="13" max="13" width="14.6640625" customWidth="1"/>
    <col min="17" max="17" width="13.33203125" customWidth="1"/>
    <col min="18" max="18" width="15" customWidth="1"/>
    <col min="21" max="21" width="13.5546875" customWidth="1"/>
    <col min="22" max="22" width="14.5546875" customWidth="1"/>
    <col min="25" max="25" width="11.6640625" customWidth="1"/>
    <col min="26" max="26" width="15.88671875" customWidth="1"/>
    <col min="29" max="29" width="14.33203125" customWidth="1"/>
  </cols>
  <sheetData>
    <row r="1" spans="1:29" x14ac:dyDescent="0.3">
      <c r="C1" t="s">
        <v>1</v>
      </c>
      <c r="F1" t="s">
        <v>3</v>
      </c>
      <c r="G1" t="s">
        <v>52</v>
      </c>
      <c r="J1" t="s">
        <v>3</v>
      </c>
      <c r="N1" t="s">
        <v>6</v>
      </c>
      <c r="R1" t="s">
        <v>7</v>
      </c>
      <c r="V1" t="s">
        <v>8</v>
      </c>
      <c r="Z1" t="s">
        <v>9</v>
      </c>
    </row>
    <row r="2" spans="1:29" x14ac:dyDescent="0.3">
      <c r="A2" t="s">
        <v>10</v>
      </c>
      <c r="B2" t="str">
        <f>_xll.RHistory("NGAS-TOTD-GIE",".Timestamp;.Close","NBROWS:25000 INTERVAL:1D",,"SORT:ASC TSREPEAT:NO CH:Fd")</f>
        <v>Timestamp</v>
      </c>
      <c r="C2" t="s">
        <v>0</v>
      </c>
      <c r="E2" t="str">
        <f>_xll.RHistory("LCOc1",".Timestamp;.Close","NBROWS:25000 INTERVAL:1D",,"SORT:ASC TSREPEAT:NO CH:Fd")</f>
        <v>Timestamp</v>
      </c>
      <c r="F2" t="s">
        <v>2</v>
      </c>
      <c r="I2" t="str">
        <f>_xll.RHistory("LCOc1",".Timestamp;.Close","NBROWS:25000 INTERVAL:1D",,"SORT:DESC TSREPEAT:NO CH:Fd")</f>
        <v>Timestamp</v>
      </c>
      <c r="J2" t="s">
        <v>2</v>
      </c>
      <c r="L2" t="str">
        <f>_xll.RHistory("EUR=",".Timestamp;.Close","NBROWS:25000 INTERVAL:1D",,"SORT:ASC TSREPEAT:NO CH:Fd",M3)</f>
        <v>Updated at 17:08:13</v>
      </c>
      <c r="P2" t="str">
        <f>_xll.RHistory("TRAPI2Mc1",".Timestamp;.Close","NBROWS:25000 INTERVAL:1D",,"SORT:ASC TSREPEAT:NO CH:Fd",Q3)</f>
        <v>Updated at 17:08:10</v>
      </c>
      <c r="T2" t="str">
        <f>_xll.RHistory("CFI2c1",".Timestamp;.Close","NBROWS:25000 INTERVAL:1D",,"SORT:ASC TSREPEAT:NO CH:Fd",U3)</f>
        <v>Updated at 17:08:10</v>
      </c>
      <c r="X2" t="str">
        <f>_xll.RHistory("TRNLTTFD1",".Timestamp;.Close","NBROWS:25000 INTERVAL:1D",,"SORT:ASC TSREPEAT:NO CH:Fd",Y3)</f>
        <v>Updated at 17:08:09</v>
      </c>
    </row>
    <row r="3" spans="1:29" x14ac:dyDescent="0.3">
      <c r="A3">
        <f>+MONTH(B3)</f>
        <v>1</v>
      </c>
      <c r="B3" s="1">
        <v>40544</v>
      </c>
      <c r="C3">
        <v>73.650000000000006</v>
      </c>
      <c r="E3" s="1">
        <v>32318</v>
      </c>
      <c r="F3">
        <v>15.65</v>
      </c>
      <c r="I3" s="1">
        <v>43532</v>
      </c>
      <c r="J3">
        <v>65.739999999999995</v>
      </c>
      <c r="M3" t="s">
        <v>4</v>
      </c>
      <c r="N3" t="s">
        <v>5</v>
      </c>
      <c r="Q3" t="s">
        <v>4</v>
      </c>
      <c r="R3" t="s">
        <v>2</v>
      </c>
      <c r="U3" t="s">
        <v>4</v>
      </c>
      <c r="V3" t="s">
        <v>2</v>
      </c>
      <c r="Y3" t="s">
        <v>4</v>
      </c>
      <c r="Z3" t="s">
        <v>2</v>
      </c>
    </row>
    <row r="4" spans="1:29" x14ac:dyDescent="0.3">
      <c r="A4">
        <f t="shared" ref="A4:A67" si="0">+MONTH(B4)</f>
        <v>1</v>
      </c>
      <c r="B4" s="1">
        <v>40545</v>
      </c>
      <c r="C4">
        <v>73.34</v>
      </c>
      <c r="E4" s="1">
        <v>32321</v>
      </c>
      <c r="F4">
        <v>15.1</v>
      </c>
      <c r="I4" s="1">
        <v>43531</v>
      </c>
      <c r="J4">
        <v>66.3</v>
      </c>
      <c r="M4" s="1">
        <v>27396</v>
      </c>
      <c r="N4">
        <v>1.3101</v>
      </c>
      <c r="Q4" s="1">
        <v>37742</v>
      </c>
      <c r="R4">
        <v>32.9</v>
      </c>
      <c r="U4" s="1">
        <v>38464</v>
      </c>
      <c r="V4">
        <v>0.16949999999999998</v>
      </c>
      <c r="Y4" s="1">
        <v>37991</v>
      </c>
      <c r="Z4">
        <v>12.85</v>
      </c>
    </row>
    <row r="5" spans="1:29" x14ac:dyDescent="0.3">
      <c r="A5">
        <f t="shared" si="0"/>
        <v>1</v>
      </c>
      <c r="B5" s="1">
        <v>40546</v>
      </c>
      <c r="C5">
        <v>72.819999999999993</v>
      </c>
      <c r="E5" s="1">
        <v>32322</v>
      </c>
      <c r="F5">
        <v>15.27</v>
      </c>
      <c r="I5" s="1">
        <v>43530</v>
      </c>
      <c r="J5">
        <v>65.989999999999995</v>
      </c>
      <c r="M5" s="1">
        <v>27397</v>
      </c>
      <c r="N5">
        <v>1.3184</v>
      </c>
      <c r="Q5" s="1">
        <v>37743</v>
      </c>
      <c r="R5">
        <v>33.229999999999997</v>
      </c>
      <c r="U5" s="1">
        <v>38467</v>
      </c>
      <c r="V5">
        <v>0.17550000000000002</v>
      </c>
      <c r="Y5" s="1">
        <v>37992</v>
      </c>
      <c r="Z5">
        <v>12.2</v>
      </c>
      <c r="AC5" s="1"/>
    </row>
    <row r="6" spans="1:29" x14ac:dyDescent="0.3">
      <c r="A6">
        <f t="shared" si="0"/>
        <v>1</v>
      </c>
      <c r="B6" s="1">
        <v>40547</v>
      </c>
      <c r="C6">
        <v>72.2</v>
      </c>
      <c r="E6" s="1">
        <v>32323</v>
      </c>
      <c r="F6">
        <v>15.47</v>
      </c>
      <c r="I6" s="1">
        <v>43529</v>
      </c>
      <c r="J6">
        <v>65.86</v>
      </c>
      <c r="M6" s="1">
        <v>27400</v>
      </c>
      <c r="N6">
        <v>1.3290999999999999</v>
      </c>
      <c r="Q6" s="1">
        <v>37746</v>
      </c>
      <c r="R6">
        <v>33.229999999999997</v>
      </c>
      <c r="U6" s="1">
        <v>38468</v>
      </c>
      <c r="V6">
        <v>0.17199999999999999</v>
      </c>
      <c r="Y6" s="1">
        <v>37993</v>
      </c>
      <c r="Z6">
        <v>11.7</v>
      </c>
      <c r="AC6" s="1"/>
    </row>
    <row r="7" spans="1:29" x14ac:dyDescent="0.3">
      <c r="A7">
        <f t="shared" si="0"/>
        <v>1</v>
      </c>
      <c r="B7" s="1">
        <v>40548</v>
      </c>
      <c r="C7">
        <v>71.61</v>
      </c>
      <c r="E7" s="1">
        <v>32324</v>
      </c>
      <c r="F7">
        <v>14.85</v>
      </c>
      <c r="I7" s="1">
        <v>43528</v>
      </c>
      <c r="J7">
        <v>65.67</v>
      </c>
      <c r="M7" s="1">
        <v>27401</v>
      </c>
      <c r="N7">
        <v>1.3315999999999999</v>
      </c>
      <c r="Q7" s="1">
        <v>37747</v>
      </c>
      <c r="R7">
        <v>33.15</v>
      </c>
      <c r="U7" s="1">
        <v>38469</v>
      </c>
      <c r="V7">
        <v>0.16449999999999998</v>
      </c>
      <c r="Y7" s="1">
        <v>37994</v>
      </c>
      <c r="Z7">
        <v>11.3</v>
      </c>
      <c r="AC7" s="1"/>
    </row>
    <row r="8" spans="1:29" x14ac:dyDescent="0.3">
      <c r="A8">
        <f t="shared" si="0"/>
        <v>1</v>
      </c>
      <c r="B8" s="1">
        <v>40549</v>
      </c>
      <c r="C8">
        <v>71.099999999999994</v>
      </c>
      <c r="E8" s="1">
        <v>32325</v>
      </c>
      <c r="F8">
        <v>14.6</v>
      </c>
      <c r="I8" s="1">
        <v>43525</v>
      </c>
      <c r="J8">
        <v>65.069999999999993</v>
      </c>
      <c r="M8" s="1">
        <v>27402</v>
      </c>
      <c r="N8">
        <v>1.3238000000000001</v>
      </c>
      <c r="Q8" s="1">
        <v>37748</v>
      </c>
      <c r="R8">
        <v>33.33</v>
      </c>
      <c r="U8" s="1">
        <v>38470</v>
      </c>
      <c r="V8">
        <v>0.16</v>
      </c>
      <c r="Y8" s="1">
        <v>37995</v>
      </c>
      <c r="Z8">
        <v>11.1</v>
      </c>
      <c r="AC8" s="1"/>
    </row>
    <row r="9" spans="1:29" x14ac:dyDescent="0.3">
      <c r="A9">
        <f t="shared" si="0"/>
        <v>1</v>
      </c>
      <c r="B9" s="1">
        <v>40550</v>
      </c>
      <c r="C9">
        <v>70.75</v>
      </c>
      <c r="E9" s="1">
        <v>32328</v>
      </c>
      <c r="F9">
        <v>14.35</v>
      </c>
      <c r="I9" s="1">
        <v>43524</v>
      </c>
      <c r="J9">
        <v>66.03</v>
      </c>
      <c r="M9" s="1">
        <v>27403</v>
      </c>
      <c r="N9">
        <v>1.3243</v>
      </c>
      <c r="Q9" s="1">
        <v>37749</v>
      </c>
      <c r="R9">
        <v>33.130000000000003</v>
      </c>
      <c r="U9" s="1">
        <v>38471</v>
      </c>
      <c r="V9">
        <v>0.16500000000000001</v>
      </c>
      <c r="Y9" s="1">
        <v>37998</v>
      </c>
      <c r="Z9">
        <v>11</v>
      </c>
      <c r="AC9" s="1"/>
    </row>
    <row r="10" spans="1:29" x14ac:dyDescent="0.3">
      <c r="A10">
        <f t="shared" si="0"/>
        <v>1</v>
      </c>
      <c r="B10" s="1">
        <v>40551</v>
      </c>
      <c r="C10">
        <v>70.53</v>
      </c>
      <c r="E10" s="1">
        <v>32329</v>
      </c>
      <c r="F10">
        <v>14.3</v>
      </c>
      <c r="I10" s="1">
        <v>43523</v>
      </c>
      <c r="J10">
        <v>66.39</v>
      </c>
      <c r="M10" s="1">
        <v>27404</v>
      </c>
      <c r="N10">
        <v>1.3272999999999999</v>
      </c>
      <c r="Q10" s="1">
        <v>37750</v>
      </c>
      <c r="R10">
        <v>33.880000000000003</v>
      </c>
      <c r="U10" s="1">
        <v>38475</v>
      </c>
      <c r="V10">
        <v>0.16250000000000001</v>
      </c>
      <c r="Y10" s="1">
        <v>37999</v>
      </c>
      <c r="Z10">
        <v>10.4</v>
      </c>
      <c r="AC10" s="1"/>
    </row>
    <row r="11" spans="1:29" x14ac:dyDescent="0.3">
      <c r="A11">
        <f t="shared" si="0"/>
        <v>1</v>
      </c>
      <c r="B11" s="1">
        <v>40552</v>
      </c>
      <c r="C11">
        <v>70.349999999999994</v>
      </c>
      <c r="E11" s="1">
        <v>32330</v>
      </c>
      <c r="F11">
        <v>14.68</v>
      </c>
      <c r="I11" s="1">
        <v>43522</v>
      </c>
      <c r="J11">
        <v>65.209999999999994</v>
      </c>
      <c r="M11" s="1">
        <v>27407</v>
      </c>
      <c r="N11">
        <v>1.3263</v>
      </c>
      <c r="Q11" s="1">
        <v>37753</v>
      </c>
      <c r="R11">
        <v>32.630000000000003</v>
      </c>
      <c r="U11" s="1">
        <v>38476</v>
      </c>
      <c r="V11">
        <v>0.16200000000000001</v>
      </c>
      <c r="Y11" s="1">
        <v>38000</v>
      </c>
      <c r="Z11">
        <v>10.75</v>
      </c>
      <c r="AC11" s="1"/>
    </row>
    <row r="12" spans="1:29" x14ac:dyDescent="0.3">
      <c r="A12">
        <f t="shared" si="0"/>
        <v>1</v>
      </c>
      <c r="B12" s="1">
        <v>40553</v>
      </c>
      <c r="C12">
        <v>69.959999999999994</v>
      </c>
      <c r="E12" s="1">
        <v>32331</v>
      </c>
      <c r="F12">
        <v>15.45</v>
      </c>
      <c r="I12" s="1">
        <v>43521</v>
      </c>
      <c r="J12">
        <v>64.760000000000005</v>
      </c>
      <c r="M12" s="1">
        <v>27408</v>
      </c>
      <c r="N12">
        <v>1.3179000000000001</v>
      </c>
      <c r="Q12" s="1">
        <v>37754</v>
      </c>
      <c r="R12">
        <v>34.4</v>
      </c>
      <c r="U12" s="1">
        <v>38477</v>
      </c>
      <c r="V12">
        <v>0.16600000000000001</v>
      </c>
      <c r="Y12" s="1">
        <v>38001</v>
      </c>
      <c r="Z12">
        <v>11.05</v>
      </c>
      <c r="AC12" s="1"/>
    </row>
    <row r="13" spans="1:29" x14ac:dyDescent="0.3">
      <c r="A13">
        <f t="shared" si="0"/>
        <v>1</v>
      </c>
      <c r="B13" s="1">
        <v>40554</v>
      </c>
      <c r="C13">
        <v>69.58</v>
      </c>
      <c r="E13" s="1">
        <v>32332</v>
      </c>
      <c r="F13">
        <v>15.05</v>
      </c>
      <c r="I13" s="1">
        <v>43518</v>
      </c>
      <c r="J13">
        <v>67.12</v>
      </c>
      <c r="M13" s="1">
        <v>27409</v>
      </c>
      <c r="N13">
        <v>1.3224</v>
      </c>
      <c r="Q13" s="1">
        <v>37755</v>
      </c>
      <c r="R13">
        <v>33.950000000000003</v>
      </c>
      <c r="U13" s="1">
        <v>38478</v>
      </c>
      <c r="V13">
        <v>0.16600000000000001</v>
      </c>
      <c r="Y13" s="1">
        <v>38002</v>
      </c>
      <c r="Z13">
        <v>10.6</v>
      </c>
      <c r="AC13" s="1"/>
    </row>
    <row r="14" spans="1:29" x14ac:dyDescent="0.3">
      <c r="A14">
        <f t="shared" si="0"/>
        <v>1</v>
      </c>
      <c r="B14" s="1">
        <v>40555</v>
      </c>
      <c r="C14">
        <v>69.22</v>
      </c>
      <c r="E14" s="1">
        <v>32335</v>
      </c>
      <c r="F14">
        <v>14.5</v>
      </c>
      <c r="I14" s="1">
        <v>43517</v>
      </c>
      <c r="J14">
        <v>67.069999999999993</v>
      </c>
      <c r="M14" s="1">
        <v>27410</v>
      </c>
      <c r="N14">
        <v>1.3251999999999999</v>
      </c>
      <c r="Q14" s="1">
        <v>37756</v>
      </c>
      <c r="R14">
        <v>33.93</v>
      </c>
      <c r="U14" s="1">
        <v>38481</v>
      </c>
      <c r="V14">
        <v>0.17</v>
      </c>
      <c r="Y14" s="1">
        <v>38005</v>
      </c>
      <c r="Z14">
        <v>10.9</v>
      </c>
      <c r="AC14" s="1"/>
    </row>
    <row r="15" spans="1:29" x14ac:dyDescent="0.3">
      <c r="A15">
        <f t="shared" si="0"/>
        <v>1</v>
      </c>
      <c r="B15" s="1">
        <v>40556</v>
      </c>
      <c r="C15">
        <v>68.900000000000006</v>
      </c>
      <c r="E15" s="1">
        <v>32336</v>
      </c>
      <c r="F15">
        <v>14.1</v>
      </c>
      <c r="I15" s="1">
        <v>43516</v>
      </c>
      <c r="J15">
        <v>67.08</v>
      </c>
      <c r="M15" s="1">
        <v>27411</v>
      </c>
      <c r="N15">
        <v>1.3268</v>
      </c>
      <c r="Q15" s="1">
        <v>37757</v>
      </c>
      <c r="R15">
        <v>35</v>
      </c>
      <c r="U15" s="1">
        <v>38482</v>
      </c>
      <c r="V15">
        <v>0.17100000000000001</v>
      </c>
      <c r="Y15" s="1">
        <v>38006</v>
      </c>
      <c r="Z15">
        <v>11.6</v>
      </c>
      <c r="AC15" s="1"/>
    </row>
    <row r="16" spans="1:29" x14ac:dyDescent="0.3">
      <c r="A16">
        <f t="shared" si="0"/>
        <v>1</v>
      </c>
      <c r="B16" s="1">
        <v>40557</v>
      </c>
      <c r="C16">
        <v>68.599999999999994</v>
      </c>
      <c r="E16" s="1">
        <v>32337</v>
      </c>
      <c r="F16">
        <v>14.17</v>
      </c>
      <c r="I16" s="1">
        <v>43515</v>
      </c>
      <c r="J16">
        <v>66.45</v>
      </c>
      <c r="M16" s="1">
        <v>27414</v>
      </c>
      <c r="N16">
        <v>1.3328</v>
      </c>
      <c r="Q16" s="1">
        <v>37760</v>
      </c>
      <c r="R16">
        <v>35.35</v>
      </c>
      <c r="U16" s="1">
        <v>38483</v>
      </c>
      <c r="V16">
        <v>0.16899999999999998</v>
      </c>
      <c r="Y16" s="1">
        <v>38007</v>
      </c>
      <c r="Z16">
        <v>11.6</v>
      </c>
      <c r="AC16" s="1"/>
    </row>
    <row r="17" spans="1:29" x14ac:dyDescent="0.3">
      <c r="A17">
        <f t="shared" si="0"/>
        <v>1</v>
      </c>
      <c r="B17" s="1">
        <v>40558</v>
      </c>
      <c r="C17">
        <v>68.47</v>
      </c>
      <c r="E17" s="1">
        <v>32338</v>
      </c>
      <c r="F17">
        <v>14.06</v>
      </c>
      <c r="I17" s="1">
        <v>43514</v>
      </c>
      <c r="J17">
        <v>66.5</v>
      </c>
      <c r="M17" s="1">
        <v>27415</v>
      </c>
      <c r="N17">
        <v>1.3355999999999999</v>
      </c>
      <c r="Q17" s="1">
        <v>37761</v>
      </c>
      <c r="R17">
        <v>36</v>
      </c>
      <c r="U17" s="1">
        <v>38484</v>
      </c>
      <c r="V17">
        <v>0.16750000000000001</v>
      </c>
      <c r="Y17" s="1">
        <v>38008</v>
      </c>
      <c r="Z17">
        <v>11.45</v>
      </c>
      <c r="AC17" s="1"/>
    </row>
    <row r="18" spans="1:29" x14ac:dyDescent="0.3">
      <c r="A18">
        <f t="shared" si="0"/>
        <v>1</v>
      </c>
      <c r="B18" s="1">
        <v>40559</v>
      </c>
      <c r="C18">
        <v>68.349999999999994</v>
      </c>
      <c r="E18" s="1">
        <v>32339</v>
      </c>
      <c r="F18">
        <v>14.18</v>
      </c>
      <c r="I18" s="1">
        <v>43511</v>
      </c>
      <c r="J18">
        <v>66.25</v>
      </c>
      <c r="M18" s="1">
        <v>27416</v>
      </c>
      <c r="N18">
        <v>1.3484</v>
      </c>
      <c r="Q18" s="1">
        <v>37762</v>
      </c>
      <c r="R18">
        <v>36.68</v>
      </c>
      <c r="U18" s="1">
        <v>38485</v>
      </c>
      <c r="V18">
        <v>0.16800000000000001</v>
      </c>
      <c r="Y18" s="1">
        <v>38009</v>
      </c>
      <c r="Z18">
        <v>11.15</v>
      </c>
      <c r="AC18" s="1"/>
    </row>
    <row r="19" spans="1:29" x14ac:dyDescent="0.3">
      <c r="A19">
        <f t="shared" si="0"/>
        <v>1</v>
      </c>
      <c r="B19" s="1">
        <v>40560</v>
      </c>
      <c r="C19">
        <v>67.95</v>
      </c>
      <c r="E19" s="1">
        <v>32342</v>
      </c>
      <c r="F19">
        <v>14.8</v>
      </c>
      <c r="I19" s="1">
        <v>43510</v>
      </c>
      <c r="J19">
        <v>64.569999999999993</v>
      </c>
      <c r="M19" s="1">
        <v>27417</v>
      </c>
      <c r="N19">
        <v>1.3506</v>
      </c>
      <c r="Q19" s="1">
        <v>37763</v>
      </c>
      <c r="R19">
        <v>36.43</v>
      </c>
      <c r="U19" s="1">
        <v>38488</v>
      </c>
      <c r="V19">
        <v>0.16899999999999998</v>
      </c>
      <c r="Y19" s="1">
        <v>38012</v>
      </c>
      <c r="Z19">
        <v>11.5</v>
      </c>
      <c r="AC19" s="1"/>
    </row>
    <row r="20" spans="1:29" x14ac:dyDescent="0.3">
      <c r="A20">
        <f t="shared" si="0"/>
        <v>1</v>
      </c>
      <c r="B20" s="1">
        <v>40561</v>
      </c>
      <c r="C20">
        <v>67.55</v>
      </c>
      <c r="E20" s="1">
        <v>32343</v>
      </c>
      <c r="F20">
        <v>15.08</v>
      </c>
      <c r="I20" s="1">
        <v>43509</v>
      </c>
      <c r="J20">
        <v>63.61</v>
      </c>
      <c r="M20" s="1">
        <v>27418</v>
      </c>
      <c r="N20">
        <v>1.3543000000000001</v>
      </c>
      <c r="Q20" s="1">
        <v>37764</v>
      </c>
      <c r="R20">
        <v>35.729999999999997</v>
      </c>
      <c r="U20" s="1">
        <v>38489</v>
      </c>
      <c r="V20">
        <v>0.17199999999999999</v>
      </c>
      <c r="Y20" s="1">
        <v>38013</v>
      </c>
      <c r="Z20">
        <v>11.7</v>
      </c>
      <c r="AC20" s="1"/>
    </row>
    <row r="21" spans="1:29" x14ac:dyDescent="0.3">
      <c r="A21">
        <f t="shared" si="0"/>
        <v>1</v>
      </c>
      <c r="B21" s="1">
        <v>40562</v>
      </c>
      <c r="C21">
        <v>67.11</v>
      </c>
      <c r="E21" s="1">
        <v>32344</v>
      </c>
      <c r="F21">
        <v>15.13</v>
      </c>
      <c r="I21" s="1">
        <v>43508</v>
      </c>
      <c r="J21">
        <v>62.42</v>
      </c>
      <c r="M21" s="1">
        <v>27421</v>
      </c>
      <c r="N21">
        <v>1.3653999999999999</v>
      </c>
      <c r="Q21" s="1">
        <v>37767</v>
      </c>
      <c r="R21">
        <v>35.729999999999997</v>
      </c>
      <c r="U21" s="1">
        <v>38490</v>
      </c>
      <c r="V21">
        <v>0.17449999999999999</v>
      </c>
      <c r="Y21" s="1">
        <v>38014</v>
      </c>
      <c r="Z21">
        <v>12.1</v>
      </c>
      <c r="AC21" s="1"/>
    </row>
    <row r="22" spans="1:29" x14ac:dyDescent="0.3">
      <c r="A22">
        <f t="shared" si="0"/>
        <v>1</v>
      </c>
      <c r="B22" s="1">
        <v>40563</v>
      </c>
      <c r="C22">
        <v>66.680000000000007</v>
      </c>
      <c r="E22" s="1">
        <v>32345</v>
      </c>
      <c r="F22">
        <v>15.45</v>
      </c>
      <c r="I22" s="1">
        <v>43507</v>
      </c>
      <c r="J22">
        <v>61.51</v>
      </c>
      <c r="M22" s="1">
        <v>27422</v>
      </c>
      <c r="N22">
        <v>1.3592</v>
      </c>
      <c r="Q22" s="1">
        <v>37768</v>
      </c>
      <c r="R22">
        <v>35.799999999999997</v>
      </c>
      <c r="U22" s="1">
        <v>38491</v>
      </c>
      <c r="V22">
        <v>0.18</v>
      </c>
      <c r="Y22" s="1">
        <v>38015</v>
      </c>
      <c r="Z22">
        <v>11.6</v>
      </c>
      <c r="AC22" s="1"/>
    </row>
    <row r="23" spans="1:29" x14ac:dyDescent="0.3">
      <c r="A23">
        <f t="shared" si="0"/>
        <v>1</v>
      </c>
      <c r="B23" s="1">
        <v>40564</v>
      </c>
      <c r="C23">
        <v>66.17</v>
      </c>
      <c r="E23" s="1">
        <v>32346</v>
      </c>
      <c r="F23">
        <v>15.71</v>
      </c>
      <c r="I23" s="1">
        <v>43504</v>
      </c>
      <c r="J23">
        <v>62.1</v>
      </c>
      <c r="M23" s="1">
        <v>27423</v>
      </c>
      <c r="N23">
        <v>1.3461000000000001</v>
      </c>
      <c r="Q23" s="1">
        <v>37769</v>
      </c>
      <c r="R23">
        <v>35.950000000000003</v>
      </c>
      <c r="U23" s="1">
        <v>38492</v>
      </c>
      <c r="V23">
        <v>0.1875</v>
      </c>
      <c r="Y23" s="1">
        <v>38016</v>
      </c>
      <c r="Z23">
        <v>10.65</v>
      </c>
      <c r="AC23" s="1"/>
    </row>
    <row r="24" spans="1:29" x14ac:dyDescent="0.3">
      <c r="A24">
        <f t="shared" si="0"/>
        <v>1</v>
      </c>
      <c r="B24" s="1">
        <v>40565</v>
      </c>
      <c r="C24">
        <v>65.739999999999995</v>
      </c>
      <c r="E24" s="1">
        <v>32349</v>
      </c>
      <c r="F24">
        <v>15.69</v>
      </c>
      <c r="I24" s="1">
        <v>43503</v>
      </c>
      <c r="J24">
        <v>61.63</v>
      </c>
      <c r="M24" s="1">
        <v>27424</v>
      </c>
      <c r="N24">
        <v>1.3481000000000001</v>
      </c>
      <c r="Q24" s="1">
        <v>37770</v>
      </c>
      <c r="R24">
        <v>36.03</v>
      </c>
      <c r="U24" s="1">
        <v>38495</v>
      </c>
      <c r="V24">
        <v>0.185</v>
      </c>
      <c r="Y24" s="1">
        <v>38019</v>
      </c>
      <c r="Z24">
        <v>10.55</v>
      </c>
      <c r="AC24" s="1"/>
    </row>
    <row r="25" spans="1:29" x14ac:dyDescent="0.3">
      <c r="A25">
        <f t="shared" si="0"/>
        <v>1</v>
      </c>
      <c r="B25" s="1">
        <v>40566</v>
      </c>
      <c r="C25">
        <v>65.37</v>
      </c>
      <c r="E25" s="1">
        <v>32350</v>
      </c>
      <c r="F25">
        <v>15.32</v>
      </c>
      <c r="I25" s="1">
        <v>43502</v>
      </c>
      <c r="J25">
        <v>62.69</v>
      </c>
      <c r="M25" s="1">
        <v>27425</v>
      </c>
      <c r="N25">
        <v>1.3472</v>
      </c>
      <c r="Q25" s="1">
        <v>37771</v>
      </c>
      <c r="R25">
        <v>36.729999999999997</v>
      </c>
      <c r="U25" s="1">
        <v>38496</v>
      </c>
      <c r="V25">
        <v>0.191</v>
      </c>
      <c r="Y25" s="1">
        <v>38020</v>
      </c>
      <c r="Z25">
        <v>10.35</v>
      </c>
      <c r="AC25" s="1"/>
    </row>
    <row r="26" spans="1:29" x14ac:dyDescent="0.3">
      <c r="A26">
        <f t="shared" si="0"/>
        <v>1</v>
      </c>
      <c r="B26" s="1">
        <v>40567</v>
      </c>
      <c r="C26">
        <v>64.849999999999994</v>
      </c>
      <c r="E26" s="1">
        <v>32351</v>
      </c>
      <c r="F26">
        <v>15.42</v>
      </c>
      <c r="I26" s="1">
        <v>43501</v>
      </c>
      <c r="J26">
        <v>61.98</v>
      </c>
      <c r="M26" s="1">
        <v>27428</v>
      </c>
      <c r="N26">
        <v>1.3423</v>
      </c>
      <c r="Q26" s="1">
        <v>37774</v>
      </c>
      <c r="R26">
        <v>36.78</v>
      </c>
      <c r="U26" s="1">
        <v>38497</v>
      </c>
      <c r="V26">
        <v>0.19949999999999998</v>
      </c>
      <c r="Y26" s="1">
        <v>38021</v>
      </c>
      <c r="Z26">
        <v>10.3</v>
      </c>
      <c r="AC26" s="1"/>
    </row>
    <row r="27" spans="1:29" x14ac:dyDescent="0.3">
      <c r="A27">
        <f t="shared" si="0"/>
        <v>1</v>
      </c>
      <c r="B27" s="1">
        <v>40568</v>
      </c>
      <c r="C27">
        <v>64.349999999999994</v>
      </c>
      <c r="E27" s="1">
        <v>32352</v>
      </c>
      <c r="F27">
        <v>15.67</v>
      </c>
      <c r="I27" s="1">
        <v>43500</v>
      </c>
      <c r="J27">
        <v>62.51</v>
      </c>
      <c r="M27" s="1">
        <v>27429</v>
      </c>
      <c r="N27">
        <v>1.3301000000000001</v>
      </c>
      <c r="Q27" s="1">
        <v>37775</v>
      </c>
      <c r="R27">
        <v>36.799999999999997</v>
      </c>
      <c r="U27" s="1">
        <v>38498</v>
      </c>
      <c r="V27">
        <v>0.19750000000000001</v>
      </c>
      <c r="Y27" s="1">
        <v>38022</v>
      </c>
      <c r="Z27">
        <v>10.45</v>
      </c>
      <c r="AC27" s="1"/>
    </row>
    <row r="28" spans="1:29" x14ac:dyDescent="0.3">
      <c r="A28">
        <f t="shared" si="0"/>
        <v>1</v>
      </c>
      <c r="B28" s="1">
        <v>40569</v>
      </c>
      <c r="C28">
        <v>63.81</v>
      </c>
      <c r="E28" s="1">
        <v>32353</v>
      </c>
      <c r="F28">
        <v>15.7</v>
      </c>
      <c r="I28" s="1">
        <v>43497</v>
      </c>
      <c r="J28">
        <v>62.75</v>
      </c>
      <c r="M28" s="1">
        <v>27430</v>
      </c>
      <c r="N28">
        <v>1.331</v>
      </c>
      <c r="Q28" s="1">
        <v>37776</v>
      </c>
      <c r="R28">
        <v>36.799999999999997</v>
      </c>
      <c r="U28" s="1">
        <v>38499</v>
      </c>
      <c r="V28">
        <v>0.19649999999999998</v>
      </c>
      <c r="Y28" s="1">
        <v>38023</v>
      </c>
      <c r="Z28">
        <v>10.45</v>
      </c>
      <c r="AC28" s="1"/>
    </row>
    <row r="29" spans="1:29" x14ac:dyDescent="0.3">
      <c r="A29">
        <f t="shared" si="0"/>
        <v>1</v>
      </c>
      <c r="B29" s="1">
        <v>40570</v>
      </c>
      <c r="C29">
        <v>63.27</v>
      </c>
      <c r="E29" s="1">
        <v>32356</v>
      </c>
      <c r="F29">
        <v>15.56</v>
      </c>
      <c r="I29" s="1">
        <v>43496</v>
      </c>
      <c r="J29">
        <v>61.89</v>
      </c>
      <c r="M29" s="1">
        <v>27431</v>
      </c>
      <c r="N29">
        <v>1.3342000000000001</v>
      </c>
      <c r="Q29" s="1">
        <v>37777</v>
      </c>
      <c r="R29">
        <v>36.83</v>
      </c>
      <c r="U29" s="1">
        <v>38503</v>
      </c>
      <c r="V29">
        <v>0.19899999999999998</v>
      </c>
      <c r="Y29" s="1">
        <v>38026</v>
      </c>
      <c r="Z29">
        <v>11.1</v>
      </c>
      <c r="AC29" s="1"/>
    </row>
    <row r="30" spans="1:29" x14ac:dyDescent="0.3">
      <c r="A30">
        <f t="shared" si="0"/>
        <v>1</v>
      </c>
      <c r="B30" s="1">
        <v>40571</v>
      </c>
      <c r="C30">
        <v>62.68</v>
      </c>
      <c r="E30" s="1">
        <v>32357</v>
      </c>
      <c r="F30">
        <v>15.38</v>
      </c>
      <c r="I30" s="1">
        <v>43495</v>
      </c>
      <c r="J30">
        <v>61.65</v>
      </c>
      <c r="M30" s="1">
        <v>27432</v>
      </c>
      <c r="N30">
        <v>1.3373999999999999</v>
      </c>
      <c r="Q30" s="1">
        <v>37778</v>
      </c>
      <c r="R30">
        <v>37.799999999999997</v>
      </c>
      <c r="U30" s="1">
        <v>38504</v>
      </c>
      <c r="V30">
        <v>0.19600000000000001</v>
      </c>
      <c r="Y30" s="1">
        <v>38027</v>
      </c>
      <c r="Z30">
        <v>10.6</v>
      </c>
      <c r="AC30" s="1"/>
    </row>
    <row r="31" spans="1:29" x14ac:dyDescent="0.3">
      <c r="A31">
        <f t="shared" si="0"/>
        <v>1</v>
      </c>
      <c r="B31" s="1">
        <v>40572</v>
      </c>
      <c r="C31">
        <v>62.17</v>
      </c>
      <c r="E31" s="1">
        <v>32358</v>
      </c>
      <c r="F31">
        <v>15</v>
      </c>
      <c r="I31" s="1">
        <v>43494</v>
      </c>
      <c r="J31">
        <v>61.32</v>
      </c>
      <c r="M31" s="1">
        <v>27435</v>
      </c>
      <c r="N31">
        <v>1.3439000000000001</v>
      </c>
      <c r="Q31" s="1">
        <v>37781</v>
      </c>
      <c r="R31">
        <v>37.880000000000003</v>
      </c>
      <c r="U31" s="1">
        <v>38505</v>
      </c>
      <c r="V31">
        <v>0.19500000000000001</v>
      </c>
      <c r="Y31" s="1">
        <v>38028</v>
      </c>
      <c r="Z31">
        <v>10.5</v>
      </c>
      <c r="AC31" s="1"/>
    </row>
    <row r="32" spans="1:29" x14ac:dyDescent="0.3">
      <c r="A32">
        <f t="shared" si="0"/>
        <v>1</v>
      </c>
      <c r="B32" s="1">
        <v>40573</v>
      </c>
      <c r="C32">
        <v>61.68</v>
      </c>
      <c r="E32" s="1">
        <v>32359</v>
      </c>
      <c r="F32">
        <v>14.48</v>
      </c>
      <c r="I32" s="1">
        <v>43493</v>
      </c>
      <c r="J32">
        <v>59.93</v>
      </c>
      <c r="M32" s="1">
        <v>27436</v>
      </c>
      <c r="N32">
        <v>1.3444</v>
      </c>
      <c r="Q32" s="1">
        <v>37782</v>
      </c>
      <c r="R32">
        <v>38.15</v>
      </c>
      <c r="U32" s="1">
        <v>38506</v>
      </c>
      <c r="V32">
        <v>0.191</v>
      </c>
      <c r="Y32" s="1">
        <v>38029</v>
      </c>
      <c r="Z32">
        <v>10.4</v>
      </c>
      <c r="AC32" s="1"/>
    </row>
    <row r="33" spans="1:29" x14ac:dyDescent="0.3">
      <c r="A33">
        <f t="shared" si="0"/>
        <v>1</v>
      </c>
      <c r="B33" s="1">
        <v>40574</v>
      </c>
      <c r="C33">
        <v>61.03</v>
      </c>
      <c r="E33" s="1">
        <v>32360</v>
      </c>
      <c r="F33">
        <v>14.63</v>
      </c>
      <c r="I33" s="1">
        <v>43490</v>
      </c>
      <c r="J33">
        <v>61.64</v>
      </c>
      <c r="M33" s="1">
        <v>27437</v>
      </c>
      <c r="N33">
        <v>1.3464</v>
      </c>
      <c r="Q33" s="1">
        <v>37783</v>
      </c>
      <c r="R33">
        <v>38.58</v>
      </c>
      <c r="U33" s="1">
        <v>38509</v>
      </c>
      <c r="V33">
        <v>0.193</v>
      </c>
      <c r="Y33" s="1">
        <v>38030</v>
      </c>
      <c r="Z33">
        <v>10.85</v>
      </c>
      <c r="AC33" s="1"/>
    </row>
    <row r="34" spans="1:29" x14ac:dyDescent="0.3">
      <c r="A34">
        <f t="shared" si="0"/>
        <v>2</v>
      </c>
      <c r="B34" s="1">
        <v>40575</v>
      </c>
      <c r="C34">
        <v>60.36</v>
      </c>
      <c r="E34" s="1">
        <v>32363</v>
      </c>
      <c r="F34">
        <v>15.3</v>
      </c>
      <c r="I34" s="1">
        <v>43489</v>
      </c>
      <c r="J34">
        <v>61.09</v>
      </c>
      <c r="M34" s="1">
        <v>27438</v>
      </c>
      <c r="N34">
        <v>1.3545</v>
      </c>
      <c r="Q34" s="1">
        <v>37784</v>
      </c>
      <c r="R34">
        <v>38.380000000000003</v>
      </c>
      <c r="U34" s="1">
        <v>38510</v>
      </c>
      <c r="V34">
        <v>0.19600000000000001</v>
      </c>
      <c r="Y34" s="1">
        <v>38033</v>
      </c>
      <c r="Z34">
        <v>10.55</v>
      </c>
      <c r="AC34" s="1"/>
    </row>
    <row r="35" spans="1:29" x14ac:dyDescent="0.3">
      <c r="A35">
        <f t="shared" si="0"/>
        <v>2</v>
      </c>
      <c r="B35" s="1">
        <v>40576</v>
      </c>
      <c r="C35">
        <v>59.73</v>
      </c>
      <c r="E35" s="1">
        <v>32364</v>
      </c>
      <c r="F35">
        <v>15.34</v>
      </c>
      <c r="I35" s="1">
        <v>43488</v>
      </c>
      <c r="J35">
        <v>61.14</v>
      </c>
      <c r="M35" s="1">
        <v>27439</v>
      </c>
      <c r="N35">
        <v>1.3546</v>
      </c>
      <c r="Q35" s="1">
        <v>37785</v>
      </c>
      <c r="R35">
        <v>38.549999999999997</v>
      </c>
      <c r="U35" s="1">
        <v>38511</v>
      </c>
      <c r="V35">
        <v>0.19800000000000001</v>
      </c>
      <c r="Y35" s="1">
        <v>38034</v>
      </c>
      <c r="Z35">
        <v>10.65</v>
      </c>
      <c r="AC35" s="1"/>
    </row>
    <row r="36" spans="1:29" x14ac:dyDescent="0.3">
      <c r="A36">
        <f t="shared" si="0"/>
        <v>2</v>
      </c>
      <c r="B36" s="1">
        <v>40577</v>
      </c>
      <c r="C36">
        <v>59.2</v>
      </c>
      <c r="E36" s="1">
        <v>32365</v>
      </c>
      <c r="F36">
        <v>15.08</v>
      </c>
      <c r="I36" s="1">
        <v>43487</v>
      </c>
      <c r="J36">
        <v>61.5</v>
      </c>
      <c r="M36" s="1">
        <v>27442</v>
      </c>
      <c r="N36">
        <v>1.3585</v>
      </c>
      <c r="Q36" s="1">
        <v>37788</v>
      </c>
      <c r="R36">
        <v>38.65</v>
      </c>
      <c r="U36" s="1">
        <v>38512</v>
      </c>
      <c r="V36">
        <v>0.19649999999999998</v>
      </c>
      <c r="Y36" s="1">
        <v>38035</v>
      </c>
      <c r="Z36">
        <v>10.85</v>
      </c>
      <c r="AC36" s="1"/>
    </row>
    <row r="37" spans="1:29" x14ac:dyDescent="0.3">
      <c r="A37">
        <f t="shared" si="0"/>
        <v>2</v>
      </c>
      <c r="B37" s="1">
        <v>40578</v>
      </c>
      <c r="C37">
        <v>58.82</v>
      </c>
      <c r="E37" s="1">
        <v>32366</v>
      </c>
      <c r="F37">
        <v>15.09</v>
      </c>
      <c r="I37" s="1">
        <v>43486</v>
      </c>
      <c r="J37">
        <v>62.74</v>
      </c>
      <c r="M37" s="1">
        <v>27443</v>
      </c>
      <c r="N37">
        <v>1.3575999999999999</v>
      </c>
      <c r="Q37" s="1">
        <v>37789</v>
      </c>
      <c r="R37">
        <v>38.25</v>
      </c>
      <c r="U37" s="1">
        <v>38513</v>
      </c>
      <c r="V37">
        <v>0.19649999999999998</v>
      </c>
      <c r="Y37" s="1">
        <v>38036</v>
      </c>
      <c r="Z37">
        <v>11.45</v>
      </c>
      <c r="AC37" s="1"/>
    </row>
    <row r="38" spans="1:29" x14ac:dyDescent="0.3">
      <c r="A38">
        <f t="shared" si="0"/>
        <v>2</v>
      </c>
      <c r="B38" s="1">
        <v>40579</v>
      </c>
      <c r="C38">
        <v>58.64</v>
      </c>
      <c r="E38" s="1">
        <v>32367</v>
      </c>
      <c r="F38">
        <v>15.2</v>
      </c>
      <c r="I38" s="1">
        <v>43483</v>
      </c>
      <c r="J38">
        <v>62.7</v>
      </c>
      <c r="M38" s="1">
        <v>27444</v>
      </c>
      <c r="N38">
        <v>1.3559000000000001</v>
      </c>
      <c r="Q38" s="1">
        <v>37790</v>
      </c>
      <c r="R38">
        <v>39.25</v>
      </c>
      <c r="U38" s="1">
        <v>38516</v>
      </c>
      <c r="V38">
        <v>0.19850000000000001</v>
      </c>
      <c r="Y38" s="1">
        <v>38037</v>
      </c>
      <c r="Z38">
        <v>11.6</v>
      </c>
      <c r="AC38" s="1"/>
    </row>
    <row r="39" spans="1:29" x14ac:dyDescent="0.3">
      <c r="A39">
        <f t="shared" si="0"/>
        <v>2</v>
      </c>
      <c r="B39" s="1">
        <v>40580</v>
      </c>
      <c r="C39">
        <v>58.5</v>
      </c>
      <c r="E39" s="1">
        <v>32370</v>
      </c>
      <c r="F39">
        <v>14.93</v>
      </c>
      <c r="I39" s="1">
        <v>43482</v>
      </c>
      <c r="J39">
        <v>61.18</v>
      </c>
      <c r="M39" s="1">
        <v>27445</v>
      </c>
      <c r="N39">
        <v>1.3631</v>
      </c>
      <c r="Q39" s="1">
        <v>37791</v>
      </c>
      <c r="R39">
        <v>39.18</v>
      </c>
      <c r="U39" s="1">
        <v>38517</v>
      </c>
      <c r="V39">
        <v>0.19899999999999998</v>
      </c>
      <c r="Y39" s="1">
        <v>38040</v>
      </c>
      <c r="Z39">
        <v>11.05</v>
      </c>
      <c r="AC39" s="1"/>
    </row>
    <row r="40" spans="1:29" x14ac:dyDescent="0.3">
      <c r="A40">
        <f t="shared" si="0"/>
        <v>2</v>
      </c>
      <c r="B40" s="1">
        <v>40581</v>
      </c>
      <c r="C40">
        <v>58.22</v>
      </c>
      <c r="E40" s="1">
        <v>32371</v>
      </c>
      <c r="F40">
        <v>15.02</v>
      </c>
      <c r="I40" s="1">
        <v>43481</v>
      </c>
      <c r="J40">
        <v>61.32</v>
      </c>
      <c r="M40" s="1">
        <v>27446</v>
      </c>
      <c r="N40">
        <v>1.3641000000000001</v>
      </c>
      <c r="Q40" s="1">
        <v>37792</v>
      </c>
      <c r="R40">
        <v>39.68</v>
      </c>
      <c r="U40" s="1">
        <v>38518</v>
      </c>
      <c r="V40">
        <v>0.20100000000000001</v>
      </c>
      <c r="Y40" s="1">
        <v>38041</v>
      </c>
      <c r="Z40">
        <v>11.05</v>
      </c>
      <c r="AC40" s="1"/>
    </row>
    <row r="41" spans="1:29" x14ac:dyDescent="0.3">
      <c r="A41">
        <f t="shared" si="0"/>
        <v>2</v>
      </c>
      <c r="B41" s="1">
        <v>40582</v>
      </c>
      <c r="C41">
        <v>57.92</v>
      </c>
      <c r="E41" s="1">
        <v>32372</v>
      </c>
      <c r="F41">
        <v>14.95</v>
      </c>
      <c r="I41" s="1">
        <v>43480</v>
      </c>
      <c r="J41">
        <v>60.64</v>
      </c>
      <c r="M41" s="1">
        <v>27449</v>
      </c>
      <c r="N41">
        <v>1.3732</v>
      </c>
      <c r="Q41" s="1">
        <v>37795</v>
      </c>
      <c r="R41">
        <v>39.68</v>
      </c>
      <c r="U41" s="1">
        <v>38519</v>
      </c>
      <c r="V41">
        <v>0.20600000000000002</v>
      </c>
      <c r="Y41" s="1">
        <v>38042</v>
      </c>
      <c r="Z41">
        <v>11</v>
      </c>
      <c r="AC41" s="1"/>
    </row>
    <row r="42" spans="1:29" x14ac:dyDescent="0.3">
      <c r="A42">
        <f t="shared" si="0"/>
        <v>2</v>
      </c>
      <c r="B42" s="1">
        <v>40583</v>
      </c>
      <c r="C42">
        <v>57.61</v>
      </c>
      <c r="E42" s="1">
        <v>32373</v>
      </c>
      <c r="F42">
        <v>15.03</v>
      </c>
      <c r="I42" s="1">
        <v>43479</v>
      </c>
      <c r="J42">
        <v>58.99</v>
      </c>
      <c r="M42" s="1">
        <v>27450</v>
      </c>
      <c r="N42">
        <v>1.3691</v>
      </c>
      <c r="Q42" s="1">
        <v>37796</v>
      </c>
      <c r="R42">
        <v>39.950000000000003</v>
      </c>
      <c r="U42" s="1">
        <v>38520</v>
      </c>
      <c r="V42">
        <v>0.215</v>
      </c>
      <c r="Y42" s="1">
        <v>38043</v>
      </c>
      <c r="Z42">
        <v>10.7</v>
      </c>
      <c r="AC42" s="1"/>
    </row>
    <row r="43" spans="1:29" x14ac:dyDescent="0.3">
      <c r="A43">
        <f t="shared" si="0"/>
        <v>2</v>
      </c>
      <c r="B43" s="1">
        <v>40584</v>
      </c>
      <c r="C43">
        <v>57.29</v>
      </c>
      <c r="E43" s="1">
        <v>32374</v>
      </c>
      <c r="F43">
        <v>15.1</v>
      </c>
      <c r="I43" s="1">
        <v>43476</v>
      </c>
      <c r="J43">
        <v>60.48</v>
      </c>
      <c r="M43" s="1">
        <v>27451</v>
      </c>
      <c r="N43">
        <v>1.3782000000000001</v>
      </c>
      <c r="Q43" s="1">
        <v>37797</v>
      </c>
      <c r="R43">
        <v>40.08</v>
      </c>
      <c r="U43" s="1">
        <v>38523</v>
      </c>
      <c r="V43">
        <v>0.22949999999999998</v>
      </c>
      <c r="Y43" s="1">
        <v>38044</v>
      </c>
      <c r="Z43">
        <v>11.5</v>
      </c>
      <c r="AC43" s="1"/>
    </row>
    <row r="44" spans="1:29" x14ac:dyDescent="0.3">
      <c r="A44">
        <f t="shared" si="0"/>
        <v>2</v>
      </c>
      <c r="B44" s="1">
        <v>40585</v>
      </c>
      <c r="C44">
        <v>57</v>
      </c>
      <c r="E44" s="1">
        <v>32377</v>
      </c>
      <c r="F44">
        <v>15.2</v>
      </c>
      <c r="I44" s="1">
        <v>43475</v>
      </c>
      <c r="J44">
        <v>61.68</v>
      </c>
      <c r="M44" s="1">
        <v>27452</v>
      </c>
      <c r="N44">
        <v>1.3841000000000001</v>
      </c>
      <c r="Q44" s="1">
        <v>37798</v>
      </c>
      <c r="R44">
        <v>39.28</v>
      </c>
      <c r="U44" s="1">
        <v>38524</v>
      </c>
      <c r="V44">
        <v>0.23</v>
      </c>
      <c r="Y44" s="1">
        <v>38047</v>
      </c>
      <c r="Z44">
        <v>11.5</v>
      </c>
      <c r="AC44" s="1"/>
    </row>
    <row r="45" spans="1:29" x14ac:dyDescent="0.3">
      <c r="A45">
        <f t="shared" si="0"/>
        <v>2</v>
      </c>
      <c r="B45" s="1">
        <v>40586</v>
      </c>
      <c r="C45">
        <v>56.78</v>
      </c>
      <c r="E45" s="1">
        <v>32378</v>
      </c>
      <c r="F45">
        <v>14.99</v>
      </c>
      <c r="I45" s="1">
        <v>43474</v>
      </c>
      <c r="J45">
        <v>61.44</v>
      </c>
      <c r="M45" s="1">
        <v>27453</v>
      </c>
      <c r="N45">
        <v>1.3847</v>
      </c>
      <c r="Q45" s="1">
        <v>37799</v>
      </c>
      <c r="R45">
        <v>39.25</v>
      </c>
      <c r="U45" s="1">
        <v>38525</v>
      </c>
      <c r="V45">
        <v>0.23199999999999998</v>
      </c>
      <c r="Y45" s="1">
        <v>38048</v>
      </c>
      <c r="Z45">
        <v>11.5</v>
      </c>
      <c r="AC45" s="1"/>
    </row>
    <row r="46" spans="1:29" x14ac:dyDescent="0.3">
      <c r="A46">
        <f t="shared" si="0"/>
        <v>2</v>
      </c>
      <c r="B46" s="1">
        <v>40587</v>
      </c>
      <c r="C46">
        <v>56.58</v>
      </c>
      <c r="E46" s="1">
        <v>32379</v>
      </c>
      <c r="F46">
        <v>15.09</v>
      </c>
      <c r="I46" s="1">
        <v>43473</v>
      </c>
      <c r="J46">
        <v>58.72</v>
      </c>
      <c r="M46" s="1">
        <v>27456</v>
      </c>
      <c r="N46">
        <v>1.3862000000000001</v>
      </c>
      <c r="Q46" s="1">
        <v>37802</v>
      </c>
      <c r="R46">
        <v>39.450000000000003</v>
      </c>
      <c r="U46" s="1">
        <v>38526</v>
      </c>
      <c r="V46">
        <v>0.23399999999999999</v>
      </c>
      <c r="Y46" s="1">
        <v>38049</v>
      </c>
      <c r="Z46">
        <v>11.45</v>
      </c>
      <c r="AC46" s="1"/>
    </row>
    <row r="47" spans="1:29" x14ac:dyDescent="0.3">
      <c r="A47">
        <f t="shared" si="0"/>
        <v>2</v>
      </c>
      <c r="B47" s="1">
        <v>40588</v>
      </c>
      <c r="C47">
        <v>56.2</v>
      </c>
      <c r="E47" s="1">
        <v>32380</v>
      </c>
      <c r="F47">
        <v>14.88</v>
      </c>
      <c r="I47" s="1">
        <v>43472</v>
      </c>
      <c r="J47">
        <v>57.33</v>
      </c>
      <c r="M47" s="1">
        <v>27457</v>
      </c>
      <c r="N47">
        <v>1.3787</v>
      </c>
      <c r="Q47" s="1">
        <v>37803</v>
      </c>
      <c r="R47">
        <v>39.479999999999997</v>
      </c>
      <c r="U47" s="1">
        <v>38527</v>
      </c>
      <c r="V47">
        <v>0.24</v>
      </c>
      <c r="Y47" s="1">
        <v>38050</v>
      </c>
      <c r="Z47">
        <v>11.05</v>
      </c>
      <c r="AC47" s="1"/>
    </row>
    <row r="48" spans="1:29" x14ac:dyDescent="0.3">
      <c r="A48">
        <f t="shared" si="0"/>
        <v>2</v>
      </c>
      <c r="B48" s="1">
        <v>40589</v>
      </c>
      <c r="C48">
        <v>55.83</v>
      </c>
      <c r="E48" s="1">
        <v>32381</v>
      </c>
      <c r="F48">
        <v>14.7</v>
      </c>
      <c r="I48" s="1">
        <v>43469</v>
      </c>
      <c r="J48">
        <v>57.06</v>
      </c>
      <c r="M48" s="1">
        <v>27458</v>
      </c>
      <c r="N48">
        <v>1.3801000000000001</v>
      </c>
      <c r="Q48" s="1">
        <v>37804</v>
      </c>
      <c r="R48">
        <v>39.700000000000003</v>
      </c>
      <c r="U48" s="1">
        <v>38530</v>
      </c>
      <c r="V48">
        <v>0.23949999999999999</v>
      </c>
      <c r="Y48" s="1">
        <v>38051</v>
      </c>
      <c r="Z48">
        <v>11.05</v>
      </c>
      <c r="AC48" s="1"/>
    </row>
    <row r="49" spans="1:29" x14ac:dyDescent="0.3">
      <c r="A49">
        <f t="shared" si="0"/>
        <v>2</v>
      </c>
      <c r="B49" s="1">
        <v>40590</v>
      </c>
      <c r="C49">
        <v>55.4</v>
      </c>
      <c r="E49" s="1">
        <v>32385</v>
      </c>
      <c r="F49">
        <v>14.65</v>
      </c>
      <c r="I49" s="1">
        <v>43468</v>
      </c>
      <c r="J49">
        <v>55.95</v>
      </c>
      <c r="M49" s="1">
        <v>27459</v>
      </c>
      <c r="N49">
        <v>1.3744000000000001</v>
      </c>
      <c r="Q49" s="1">
        <v>37805</v>
      </c>
      <c r="R49">
        <v>39.450000000000003</v>
      </c>
      <c r="U49" s="1">
        <v>38531</v>
      </c>
      <c r="V49">
        <v>0.245</v>
      </c>
      <c r="Y49" s="1">
        <v>38054</v>
      </c>
      <c r="Z49">
        <v>11.85</v>
      </c>
      <c r="AC49" s="1"/>
    </row>
    <row r="50" spans="1:29" x14ac:dyDescent="0.3">
      <c r="A50">
        <f t="shared" si="0"/>
        <v>2</v>
      </c>
      <c r="B50" s="1">
        <v>40591</v>
      </c>
      <c r="C50">
        <v>55.03</v>
      </c>
      <c r="E50" s="1">
        <v>32386</v>
      </c>
      <c r="F50">
        <v>14.6</v>
      </c>
      <c r="I50" s="1">
        <v>43467</v>
      </c>
      <c r="J50">
        <v>54.91</v>
      </c>
      <c r="M50" s="1">
        <v>27460</v>
      </c>
      <c r="N50">
        <v>1.3614999999999999</v>
      </c>
      <c r="Q50" s="1">
        <v>37806</v>
      </c>
      <c r="R50">
        <v>39.549999999999997</v>
      </c>
      <c r="U50" s="1">
        <v>38532</v>
      </c>
      <c r="V50">
        <v>0.2545</v>
      </c>
      <c r="Y50" s="1">
        <v>38055</v>
      </c>
      <c r="Z50">
        <v>12.2</v>
      </c>
      <c r="AC50" s="1"/>
    </row>
    <row r="51" spans="1:29" x14ac:dyDescent="0.3">
      <c r="A51">
        <f t="shared" si="0"/>
        <v>2</v>
      </c>
      <c r="B51" s="1">
        <v>40592</v>
      </c>
      <c r="C51">
        <v>54.75</v>
      </c>
      <c r="E51" s="1">
        <v>32387</v>
      </c>
      <c r="F51">
        <v>14.4</v>
      </c>
      <c r="I51" s="1">
        <v>43465</v>
      </c>
      <c r="J51">
        <v>53.8</v>
      </c>
      <c r="M51" s="1">
        <v>27463</v>
      </c>
      <c r="N51">
        <v>1.3622000000000001</v>
      </c>
      <c r="Q51" s="1">
        <v>37809</v>
      </c>
      <c r="R51">
        <v>39.549999999999997</v>
      </c>
      <c r="U51" s="1">
        <v>38533</v>
      </c>
      <c r="V51">
        <v>0.25800000000000001</v>
      </c>
      <c r="Y51" s="1">
        <v>38056</v>
      </c>
      <c r="Z51">
        <v>12.4</v>
      </c>
      <c r="AC51" s="1"/>
    </row>
    <row r="52" spans="1:29" x14ac:dyDescent="0.3">
      <c r="A52">
        <f t="shared" si="0"/>
        <v>2</v>
      </c>
      <c r="B52" s="1">
        <v>40593</v>
      </c>
      <c r="C52">
        <v>54.6</v>
      </c>
      <c r="E52" s="1">
        <v>32388</v>
      </c>
      <c r="F52">
        <v>14.21</v>
      </c>
      <c r="I52" s="1">
        <v>43462</v>
      </c>
      <c r="J52">
        <v>52.2</v>
      </c>
      <c r="M52" s="1">
        <v>27464</v>
      </c>
      <c r="N52">
        <v>1.3718999999999999</v>
      </c>
      <c r="Q52" s="1">
        <v>37810</v>
      </c>
      <c r="R52">
        <v>39.549999999999997</v>
      </c>
      <c r="U52" s="1">
        <v>38534</v>
      </c>
      <c r="V52">
        <v>0.26899999999999996</v>
      </c>
      <c r="Y52" s="1">
        <v>38057</v>
      </c>
      <c r="Z52">
        <v>12.75</v>
      </c>
      <c r="AC52" s="1"/>
    </row>
    <row r="53" spans="1:29" x14ac:dyDescent="0.3">
      <c r="A53">
        <f t="shared" si="0"/>
        <v>2</v>
      </c>
      <c r="B53" s="1">
        <v>40594</v>
      </c>
      <c r="C53">
        <v>54.37</v>
      </c>
      <c r="E53" s="1">
        <v>32391</v>
      </c>
      <c r="F53">
        <v>13.99</v>
      </c>
      <c r="I53" s="1">
        <v>43461</v>
      </c>
      <c r="J53">
        <v>52.16</v>
      </c>
      <c r="M53" s="1">
        <v>27465</v>
      </c>
      <c r="N53">
        <v>1.3628</v>
      </c>
      <c r="Q53" s="1">
        <v>37811</v>
      </c>
      <c r="R53">
        <v>39.479999999999997</v>
      </c>
      <c r="U53" s="1">
        <v>38537</v>
      </c>
      <c r="V53">
        <v>0.29449999999999998</v>
      </c>
      <c r="Y53" s="1">
        <v>38058</v>
      </c>
      <c r="Z53">
        <v>10.4</v>
      </c>
      <c r="AC53" s="1"/>
    </row>
    <row r="54" spans="1:29" x14ac:dyDescent="0.3">
      <c r="A54">
        <f t="shared" si="0"/>
        <v>2</v>
      </c>
      <c r="B54" s="1">
        <v>40595</v>
      </c>
      <c r="C54">
        <v>53.9</v>
      </c>
      <c r="E54" s="1">
        <v>32392</v>
      </c>
      <c r="F54">
        <v>13.78</v>
      </c>
      <c r="I54" s="1">
        <v>43460</v>
      </c>
      <c r="J54">
        <v>54.47</v>
      </c>
      <c r="M54" s="1">
        <v>27466</v>
      </c>
      <c r="N54">
        <v>1.3644000000000001</v>
      </c>
      <c r="Q54" s="1">
        <v>37812</v>
      </c>
      <c r="R54">
        <v>39.479999999999997</v>
      </c>
      <c r="U54" s="1">
        <v>38538</v>
      </c>
      <c r="V54">
        <v>0.28850000000000003</v>
      </c>
      <c r="Y54" s="1">
        <v>38061</v>
      </c>
      <c r="Z54">
        <v>10.4</v>
      </c>
      <c r="AC54" s="1"/>
    </row>
    <row r="55" spans="1:29" x14ac:dyDescent="0.3">
      <c r="A55">
        <f t="shared" si="0"/>
        <v>2</v>
      </c>
      <c r="B55" s="1">
        <v>40596</v>
      </c>
      <c r="C55">
        <v>53.33</v>
      </c>
      <c r="E55" s="1">
        <v>32393</v>
      </c>
      <c r="F55">
        <v>13.5</v>
      </c>
      <c r="I55" s="1">
        <v>43458</v>
      </c>
      <c r="J55">
        <v>50.47</v>
      </c>
      <c r="M55" s="1">
        <v>27467</v>
      </c>
      <c r="N55">
        <v>1.3682000000000001</v>
      </c>
      <c r="Q55" s="1">
        <v>37813</v>
      </c>
      <c r="R55">
        <v>40.380000000000003</v>
      </c>
      <c r="U55" s="1">
        <v>38539</v>
      </c>
      <c r="V55">
        <v>0.29299999999999998</v>
      </c>
      <c r="Y55" s="1">
        <v>38062</v>
      </c>
      <c r="Z55">
        <v>10.25</v>
      </c>
      <c r="AC55" s="1"/>
    </row>
    <row r="56" spans="1:29" x14ac:dyDescent="0.3">
      <c r="A56">
        <f t="shared" si="0"/>
        <v>2</v>
      </c>
      <c r="B56" s="1">
        <v>40597</v>
      </c>
      <c r="C56">
        <v>52.75</v>
      </c>
      <c r="E56" s="1">
        <v>32394</v>
      </c>
      <c r="F56">
        <v>13.59</v>
      </c>
      <c r="I56" s="1">
        <v>43455</v>
      </c>
      <c r="J56">
        <v>53.82</v>
      </c>
      <c r="M56" s="1">
        <v>27470</v>
      </c>
      <c r="N56">
        <v>1.3687</v>
      </c>
      <c r="Q56" s="1">
        <v>37816</v>
      </c>
      <c r="R56">
        <v>40.049999999999997</v>
      </c>
      <c r="U56" s="1">
        <v>38540</v>
      </c>
      <c r="V56">
        <v>0.29399999999999998</v>
      </c>
      <c r="Y56" s="1">
        <v>38063</v>
      </c>
      <c r="Z56">
        <v>10.35</v>
      </c>
      <c r="AC56" s="1"/>
    </row>
    <row r="57" spans="1:29" x14ac:dyDescent="0.3">
      <c r="A57">
        <f t="shared" si="0"/>
        <v>2</v>
      </c>
      <c r="B57" s="1">
        <v>40598</v>
      </c>
      <c r="C57">
        <v>52.17</v>
      </c>
      <c r="E57" s="1">
        <v>32395</v>
      </c>
      <c r="F57">
        <v>13.72</v>
      </c>
      <c r="I57" s="1">
        <v>43454</v>
      </c>
      <c r="J57">
        <v>54.35</v>
      </c>
      <c r="M57" s="1">
        <v>27471</v>
      </c>
      <c r="N57">
        <v>1.3740000000000001</v>
      </c>
      <c r="Q57" s="1">
        <v>37817</v>
      </c>
      <c r="R57">
        <v>40.18</v>
      </c>
      <c r="U57" s="1">
        <v>38541</v>
      </c>
      <c r="V57">
        <v>0.29699999999999999</v>
      </c>
      <c r="Y57" s="1">
        <v>38064</v>
      </c>
      <c r="Z57">
        <v>10.4</v>
      </c>
      <c r="AC57" s="1"/>
    </row>
    <row r="58" spans="1:29" x14ac:dyDescent="0.3">
      <c r="A58">
        <f t="shared" si="0"/>
        <v>2</v>
      </c>
      <c r="B58" s="1">
        <v>40599</v>
      </c>
      <c r="C58">
        <v>51.7</v>
      </c>
      <c r="E58" s="1">
        <v>32398</v>
      </c>
      <c r="F58">
        <v>12.99</v>
      </c>
      <c r="I58" s="1">
        <v>43453</v>
      </c>
      <c r="J58">
        <v>57.24</v>
      </c>
      <c r="M58" s="1">
        <v>27472</v>
      </c>
      <c r="N58">
        <v>1.3775999999999999</v>
      </c>
      <c r="Q58" s="1">
        <v>37818</v>
      </c>
      <c r="R58">
        <v>40.18</v>
      </c>
      <c r="U58" s="1">
        <v>38544</v>
      </c>
      <c r="V58">
        <v>0.29899999999999999</v>
      </c>
      <c r="Y58" s="1">
        <v>38065</v>
      </c>
      <c r="Z58">
        <v>10.5</v>
      </c>
      <c r="AC58" s="1"/>
    </row>
    <row r="59" spans="1:29" x14ac:dyDescent="0.3">
      <c r="A59">
        <f t="shared" si="0"/>
        <v>2</v>
      </c>
      <c r="B59" s="1">
        <v>40600</v>
      </c>
      <c r="C59">
        <v>51.39</v>
      </c>
      <c r="E59" s="1">
        <v>32399</v>
      </c>
      <c r="F59">
        <v>13.6</v>
      </c>
      <c r="I59" s="1">
        <v>43452</v>
      </c>
      <c r="J59">
        <v>56.26</v>
      </c>
      <c r="M59" s="1">
        <v>27473</v>
      </c>
      <c r="N59">
        <v>1.3729</v>
      </c>
      <c r="Q59" s="1">
        <v>37819</v>
      </c>
      <c r="R59">
        <v>40.1</v>
      </c>
      <c r="U59" s="1">
        <v>38545</v>
      </c>
      <c r="V59">
        <v>0.29449999999999998</v>
      </c>
      <c r="Y59" s="1">
        <v>38068</v>
      </c>
      <c r="Z59">
        <v>10.25</v>
      </c>
      <c r="AC59" s="1"/>
    </row>
    <row r="60" spans="1:29" x14ac:dyDescent="0.3">
      <c r="A60">
        <f t="shared" si="0"/>
        <v>2</v>
      </c>
      <c r="B60" s="1">
        <v>40601</v>
      </c>
      <c r="C60">
        <v>51.12</v>
      </c>
      <c r="E60" s="1">
        <v>32400</v>
      </c>
      <c r="F60">
        <v>14.4</v>
      </c>
      <c r="I60" s="1">
        <v>43451</v>
      </c>
      <c r="J60">
        <v>59.61</v>
      </c>
      <c r="M60" s="1">
        <v>27474</v>
      </c>
      <c r="N60">
        <v>1.3686</v>
      </c>
      <c r="Q60" s="1">
        <v>37820</v>
      </c>
      <c r="R60">
        <v>40.229999999999997</v>
      </c>
      <c r="U60" s="1">
        <v>38546</v>
      </c>
      <c r="V60">
        <v>0.27949999999999997</v>
      </c>
      <c r="Y60" s="1">
        <v>38069</v>
      </c>
      <c r="Z60">
        <v>10.23</v>
      </c>
      <c r="AC60" s="1"/>
    </row>
    <row r="61" spans="1:29" x14ac:dyDescent="0.3">
      <c r="A61">
        <f t="shared" si="0"/>
        <v>2</v>
      </c>
      <c r="B61" s="1">
        <v>40602</v>
      </c>
      <c r="C61">
        <v>50.83</v>
      </c>
      <c r="E61" s="1">
        <v>32401</v>
      </c>
      <c r="F61">
        <v>13.95</v>
      </c>
      <c r="I61" s="1">
        <v>43448</v>
      </c>
      <c r="J61">
        <v>60.28</v>
      </c>
      <c r="M61" s="1">
        <v>27477</v>
      </c>
      <c r="N61">
        <v>1.3648</v>
      </c>
      <c r="Q61" s="1">
        <v>37823</v>
      </c>
      <c r="R61">
        <v>40.229999999999997</v>
      </c>
      <c r="U61" s="1">
        <v>38547</v>
      </c>
      <c r="V61">
        <v>0.24</v>
      </c>
      <c r="Y61" s="1">
        <v>38070</v>
      </c>
      <c r="Z61">
        <v>10.45</v>
      </c>
      <c r="AC61" s="1"/>
    </row>
    <row r="62" spans="1:29" x14ac:dyDescent="0.3">
      <c r="A62">
        <f t="shared" si="0"/>
        <v>3</v>
      </c>
      <c r="B62" s="1">
        <v>40603</v>
      </c>
      <c r="C62">
        <v>50.44</v>
      </c>
      <c r="E62" s="1">
        <v>32402</v>
      </c>
      <c r="F62">
        <v>13.74</v>
      </c>
      <c r="I62" s="1">
        <v>43447</v>
      </c>
      <c r="J62">
        <v>61.45</v>
      </c>
      <c r="M62" s="1">
        <v>27478</v>
      </c>
      <c r="N62">
        <v>1.3631</v>
      </c>
      <c r="Q62" s="1">
        <v>37824</v>
      </c>
      <c r="R62">
        <v>40.28</v>
      </c>
      <c r="U62" s="1">
        <v>38548</v>
      </c>
      <c r="V62">
        <v>0.24299999999999999</v>
      </c>
      <c r="Y62" s="1">
        <v>38071</v>
      </c>
      <c r="Z62">
        <v>10.5</v>
      </c>
      <c r="AC62" s="1"/>
    </row>
    <row r="63" spans="1:29" x14ac:dyDescent="0.3">
      <c r="A63">
        <f t="shared" si="0"/>
        <v>3</v>
      </c>
      <c r="B63" s="1">
        <v>40604</v>
      </c>
      <c r="C63">
        <v>50.02</v>
      </c>
      <c r="E63" s="1">
        <v>32405</v>
      </c>
      <c r="F63">
        <v>13.46</v>
      </c>
      <c r="I63" s="1">
        <v>43446</v>
      </c>
      <c r="J63">
        <v>60.15</v>
      </c>
      <c r="M63" s="1">
        <v>27479</v>
      </c>
      <c r="N63">
        <v>1.36</v>
      </c>
      <c r="Q63" s="1">
        <v>37825</v>
      </c>
      <c r="R63">
        <v>40.299999999999997</v>
      </c>
      <c r="U63" s="1">
        <v>38551</v>
      </c>
      <c r="V63">
        <v>0.247</v>
      </c>
      <c r="Y63" s="1">
        <v>38072</v>
      </c>
      <c r="Z63">
        <v>10.23</v>
      </c>
      <c r="AC63" s="1"/>
    </row>
    <row r="64" spans="1:29" x14ac:dyDescent="0.3">
      <c r="A64">
        <f t="shared" si="0"/>
        <v>3</v>
      </c>
      <c r="B64" s="1">
        <v>40605</v>
      </c>
      <c r="C64">
        <v>49.56</v>
      </c>
      <c r="E64" s="1">
        <v>32406</v>
      </c>
      <c r="F64">
        <v>13.6</v>
      </c>
      <c r="I64" s="1">
        <v>43445</v>
      </c>
      <c r="J64">
        <v>60.2</v>
      </c>
      <c r="M64" s="1">
        <v>27480</v>
      </c>
      <c r="N64">
        <v>1.3561000000000001</v>
      </c>
      <c r="Q64" s="1">
        <v>37826</v>
      </c>
      <c r="R64">
        <v>40.65</v>
      </c>
      <c r="U64" s="1">
        <v>38552</v>
      </c>
      <c r="V64">
        <v>0.2455</v>
      </c>
      <c r="Y64" s="1">
        <v>38075</v>
      </c>
      <c r="Z64">
        <v>10.3</v>
      </c>
      <c r="AC64" s="1"/>
    </row>
    <row r="65" spans="1:29" x14ac:dyDescent="0.3">
      <c r="A65">
        <f t="shared" si="0"/>
        <v>3</v>
      </c>
      <c r="B65" s="1">
        <v>40606</v>
      </c>
      <c r="C65">
        <v>49.2</v>
      </c>
      <c r="E65" s="1">
        <v>32407</v>
      </c>
      <c r="F65">
        <v>13.52</v>
      </c>
      <c r="I65" s="1">
        <v>43444</v>
      </c>
      <c r="J65">
        <v>59.97</v>
      </c>
      <c r="M65" s="1">
        <v>27485</v>
      </c>
      <c r="N65">
        <v>1.3604000000000001</v>
      </c>
      <c r="Q65" s="1">
        <v>37827</v>
      </c>
      <c r="R65">
        <v>40.799999999999997</v>
      </c>
      <c r="U65" s="1">
        <v>38553</v>
      </c>
      <c r="V65">
        <v>0.20899999999999999</v>
      </c>
      <c r="Y65" s="1">
        <v>38076</v>
      </c>
      <c r="Z65">
        <v>10.3</v>
      </c>
      <c r="AC65" s="1"/>
    </row>
    <row r="66" spans="1:29" x14ac:dyDescent="0.3">
      <c r="A66">
        <f t="shared" si="0"/>
        <v>3</v>
      </c>
      <c r="B66" s="1">
        <v>40607</v>
      </c>
      <c r="C66">
        <v>49</v>
      </c>
      <c r="E66" s="1">
        <v>32408</v>
      </c>
      <c r="F66">
        <v>13.58</v>
      </c>
      <c r="I66" s="1">
        <v>43441</v>
      </c>
      <c r="J66">
        <v>61.67</v>
      </c>
      <c r="M66" s="1">
        <v>27486</v>
      </c>
      <c r="N66">
        <v>1.3607</v>
      </c>
      <c r="Q66" s="1">
        <v>37830</v>
      </c>
      <c r="R66">
        <v>41.6</v>
      </c>
      <c r="U66" s="1">
        <v>38554</v>
      </c>
      <c r="V66">
        <v>0.20350000000000001</v>
      </c>
      <c r="Y66" s="1">
        <v>38077</v>
      </c>
      <c r="Z66">
        <v>10.4</v>
      </c>
      <c r="AC66" s="1"/>
    </row>
    <row r="67" spans="1:29" x14ac:dyDescent="0.3">
      <c r="A67">
        <f t="shared" si="0"/>
        <v>3</v>
      </c>
      <c r="B67" s="1">
        <v>40608</v>
      </c>
      <c r="C67">
        <v>48.88</v>
      </c>
      <c r="E67" s="1">
        <v>32409</v>
      </c>
      <c r="F67">
        <v>13.52</v>
      </c>
      <c r="I67" s="1">
        <v>43440</v>
      </c>
      <c r="J67">
        <v>60.06</v>
      </c>
      <c r="M67" s="1">
        <v>27487</v>
      </c>
      <c r="N67">
        <v>1.3559000000000001</v>
      </c>
      <c r="Q67" s="1">
        <v>37831</v>
      </c>
      <c r="R67">
        <v>41.38</v>
      </c>
      <c r="U67" s="1">
        <v>38555</v>
      </c>
      <c r="V67">
        <v>0.20100000000000001</v>
      </c>
      <c r="Y67" s="1">
        <v>38078</v>
      </c>
      <c r="Z67">
        <v>10.33</v>
      </c>
      <c r="AC67" s="1"/>
    </row>
    <row r="68" spans="1:29" x14ac:dyDescent="0.3">
      <c r="A68">
        <f t="shared" ref="A68:A131" si="1">+MONTH(B68)</f>
        <v>3</v>
      </c>
      <c r="B68" s="1">
        <v>40609</v>
      </c>
      <c r="C68">
        <v>48.56</v>
      </c>
      <c r="E68" s="1">
        <v>32412</v>
      </c>
      <c r="F68">
        <v>13.43</v>
      </c>
      <c r="I68" s="1">
        <v>43439</v>
      </c>
      <c r="J68">
        <v>61.56</v>
      </c>
      <c r="M68" s="1">
        <v>27488</v>
      </c>
      <c r="N68">
        <v>1.3454999999999999</v>
      </c>
      <c r="Q68" s="1">
        <v>37832</v>
      </c>
      <c r="R68">
        <v>41.6</v>
      </c>
      <c r="U68" s="1">
        <v>38558</v>
      </c>
      <c r="V68">
        <v>0.20149999999999998</v>
      </c>
      <c r="Y68" s="1">
        <v>38079</v>
      </c>
      <c r="Z68">
        <v>10.63</v>
      </c>
      <c r="AC68" s="1"/>
    </row>
    <row r="69" spans="1:29" x14ac:dyDescent="0.3">
      <c r="A69">
        <f t="shared" si="1"/>
        <v>3</v>
      </c>
      <c r="B69" s="1">
        <v>40610</v>
      </c>
      <c r="C69">
        <v>48.25</v>
      </c>
      <c r="E69" s="1">
        <v>32413</v>
      </c>
      <c r="F69">
        <v>12.98</v>
      </c>
      <c r="I69" s="1">
        <v>43438</v>
      </c>
      <c r="J69">
        <v>62.08</v>
      </c>
      <c r="M69" s="1">
        <v>27491</v>
      </c>
      <c r="N69">
        <v>1.3463000000000001</v>
      </c>
      <c r="Q69" s="1">
        <v>37833</v>
      </c>
      <c r="R69">
        <v>40.98</v>
      </c>
      <c r="U69" s="1">
        <v>38559</v>
      </c>
      <c r="V69">
        <v>0.20800000000000002</v>
      </c>
      <c r="Y69" s="1">
        <v>38082</v>
      </c>
      <c r="Z69">
        <v>11.25</v>
      </c>
      <c r="AC69" s="1"/>
    </row>
    <row r="70" spans="1:29" x14ac:dyDescent="0.3">
      <c r="A70">
        <f t="shared" si="1"/>
        <v>3</v>
      </c>
      <c r="B70" s="1">
        <v>40611</v>
      </c>
      <c r="C70">
        <v>47.93</v>
      </c>
      <c r="E70" s="1">
        <v>32414</v>
      </c>
      <c r="F70">
        <v>12.97</v>
      </c>
      <c r="I70" s="1">
        <v>43437</v>
      </c>
      <c r="J70">
        <v>61.69</v>
      </c>
      <c r="M70" s="1">
        <v>27492</v>
      </c>
      <c r="N70">
        <v>1.3504</v>
      </c>
      <c r="Q70" s="1">
        <v>37834</v>
      </c>
      <c r="R70">
        <v>40.85</v>
      </c>
      <c r="U70" s="1">
        <v>38560</v>
      </c>
      <c r="V70">
        <v>0.2205</v>
      </c>
      <c r="Y70" s="1">
        <v>38083</v>
      </c>
      <c r="Z70">
        <v>12.15</v>
      </c>
      <c r="AC70" s="1"/>
    </row>
    <row r="71" spans="1:29" x14ac:dyDescent="0.3">
      <c r="A71">
        <f t="shared" si="1"/>
        <v>3</v>
      </c>
      <c r="B71" s="1">
        <v>40612</v>
      </c>
      <c r="C71">
        <v>47.69</v>
      </c>
      <c r="E71" s="1">
        <v>32415</v>
      </c>
      <c r="F71">
        <v>12.73</v>
      </c>
      <c r="I71" s="1">
        <v>43434</v>
      </c>
      <c r="J71">
        <v>58.71</v>
      </c>
      <c r="M71" s="1">
        <v>27493</v>
      </c>
      <c r="N71">
        <v>1.3496999999999999</v>
      </c>
      <c r="Q71" s="1">
        <v>37837</v>
      </c>
      <c r="R71">
        <v>41.03</v>
      </c>
      <c r="U71" s="1">
        <v>38561</v>
      </c>
      <c r="V71">
        <v>0.2205</v>
      </c>
      <c r="Y71" s="1">
        <v>38084</v>
      </c>
      <c r="Z71">
        <v>12.25</v>
      </c>
      <c r="AC71" s="1"/>
    </row>
    <row r="72" spans="1:29" x14ac:dyDescent="0.3">
      <c r="A72">
        <f t="shared" si="1"/>
        <v>3</v>
      </c>
      <c r="B72" s="1">
        <v>40613</v>
      </c>
      <c r="C72">
        <v>47.5</v>
      </c>
      <c r="E72" s="1">
        <v>32416</v>
      </c>
      <c r="F72">
        <v>12.24</v>
      </c>
      <c r="I72" s="1">
        <v>43433</v>
      </c>
      <c r="J72">
        <v>59.51</v>
      </c>
      <c r="M72" s="1">
        <v>27494</v>
      </c>
      <c r="N72">
        <v>1.341</v>
      </c>
      <c r="Q72" s="1">
        <v>37838</v>
      </c>
      <c r="R72">
        <v>41.8</v>
      </c>
      <c r="U72" s="1">
        <v>38562</v>
      </c>
      <c r="V72">
        <v>0.2235</v>
      </c>
      <c r="Y72" s="1">
        <v>38085</v>
      </c>
      <c r="Z72">
        <v>11.2</v>
      </c>
      <c r="AC72" s="1"/>
    </row>
    <row r="73" spans="1:29" x14ac:dyDescent="0.3">
      <c r="A73">
        <f t="shared" si="1"/>
        <v>3</v>
      </c>
      <c r="B73" s="1">
        <v>40614</v>
      </c>
      <c r="C73">
        <v>47.45</v>
      </c>
      <c r="E73" s="1">
        <v>32419</v>
      </c>
      <c r="F73">
        <v>11.85</v>
      </c>
      <c r="I73" s="1">
        <v>43432</v>
      </c>
      <c r="J73">
        <v>58.76</v>
      </c>
      <c r="M73" s="1">
        <v>27495</v>
      </c>
      <c r="N73">
        <v>1.3425</v>
      </c>
      <c r="Q73" s="1">
        <v>37839</v>
      </c>
      <c r="R73">
        <v>42.05</v>
      </c>
      <c r="U73" s="1">
        <v>38565</v>
      </c>
      <c r="V73">
        <v>0.2145</v>
      </c>
      <c r="Y73" s="1">
        <v>38090</v>
      </c>
      <c r="Z73">
        <v>10.85</v>
      </c>
      <c r="AC73" s="1"/>
    </row>
    <row r="74" spans="1:29" x14ac:dyDescent="0.3">
      <c r="A74">
        <f t="shared" si="1"/>
        <v>3</v>
      </c>
      <c r="B74" s="1">
        <v>40615</v>
      </c>
      <c r="C74">
        <v>47.43</v>
      </c>
      <c r="E74" s="1">
        <v>32420</v>
      </c>
      <c r="F74">
        <v>11.78</v>
      </c>
      <c r="I74" s="1">
        <v>43431</v>
      </c>
      <c r="J74">
        <v>60.21</v>
      </c>
      <c r="M74" s="1">
        <v>27498</v>
      </c>
      <c r="N74">
        <v>1.3385</v>
      </c>
      <c r="Q74" s="1">
        <v>37840</v>
      </c>
      <c r="R74">
        <v>42.28</v>
      </c>
      <c r="U74" s="1">
        <v>38566</v>
      </c>
      <c r="V74">
        <v>0.20699999999999999</v>
      </c>
      <c r="Y74" s="1">
        <v>38091</v>
      </c>
      <c r="Z74">
        <v>10.55</v>
      </c>
      <c r="AC74" s="1"/>
    </row>
    <row r="75" spans="1:29" x14ac:dyDescent="0.3">
      <c r="A75">
        <f t="shared" si="1"/>
        <v>3</v>
      </c>
      <c r="B75" s="1">
        <v>40616</v>
      </c>
      <c r="C75">
        <v>47.36</v>
      </c>
      <c r="E75" s="1">
        <v>32421</v>
      </c>
      <c r="F75">
        <v>11.35</v>
      </c>
      <c r="I75" s="1">
        <v>43430</v>
      </c>
      <c r="J75">
        <v>60.48</v>
      </c>
      <c r="M75" s="1">
        <v>27499</v>
      </c>
      <c r="N75">
        <v>1.3433999999999999</v>
      </c>
      <c r="Q75" s="1">
        <v>37841</v>
      </c>
      <c r="R75">
        <v>42.6</v>
      </c>
      <c r="U75" s="1">
        <v>38567</v>
      </c>
      <c r="V75">
        <v>0.20699999999999999</v>
      </c>
      <c r="Y75" s="1">
        <v>38092</v>
      </c>
      <c r="Z75">
        <v>10.35</v>
      </c>
      <c r="AC75" s="1"/>
    </row>
    <row r="76" spans="1:29" x14ac:dyDescent="0.3">
      <c r="A76">
        <f t="shared" si="1"/>
        <v>3</v>
      </c>
      <c r="B76" s="1">
        <v>40617</v>
      </c>
      <c r="C76">
        <v>47.29</v>
      </c>
      <c r="E76" s="1">
        <v>32422</v>
      </c>
      <c r="F76">
        <v>11.47</v>
      </c>
      <c r="I76" s="1">
        <v>43427</v>
      </c>
      <c r="J76">
        <v>58.8</v>
      </c>
      <c r="M76" s="1">
        <v>27500</v>
      </c>
      <c r="N76">
        <v>1.3448</v>
      </c>
      <c r="Q76" s="1">
        <v>37844</v>
      </c>
      <c r="R76">
        <v>42.75</v>
      </c>
      <c r="U76" s="1">
        <v>38568</v>
      </c>
      <c r="V76">
        <v>0.20499999999999999</v>
      </c>
      <c r="Y76" s="1">
        <v>38093</v>
      </c>
      <c r="Z76">
        <v>11.1</v>
      </c>
      <c r="AC76" s="1"/>
    </row>
    <row r="77" spans="1:29" x14ac:dyDescent="0.3">
      <c r="A77">
        <f t="shared" si="1"/>
        <v>3</v>
      </c>
      <c r="B77" s="1">
        <v>40618</v>
      </c>
      <c r="C77">
        <v>47.18</v>
      </c>
      <c r="E77" s="1">
        <v>32423</v>
      </c>
      <c r="F77">
        <v>11.49</v>
      </c>
      <c r="I77" s="1">
        <v>43426</v>
      </c>
      <c r="J77">
        <v>62.6</v>
      </c>
      <c r="M77" s="1">
        <v>27501</v>
      </c>
      <c r="N77">
        <v>1.3453999999999999</v>
      </c>
      <c r="Q77" s="1">
        <v>37845</v>
      </c>
      <c r="R77">
        <v>42.95</v>
      </c>
      <c r="U77" s="1">
        <v>38569</v>
      </c>
      <c r="V77">
        <v>0.21249999999999999</v>
      </c>
      <c r="Y77" s="1">
        <v>38096</v>
      </c>
      <c r="Z77">
        <v>11.43</v>
      </c>
      <c r="AC77" s="1"/>
    </row>
    <row r="78" spans="1:29" x14ac:dyDescent="0.3">
      <c r="A78">
        <f t="shared" si="1"/>
        <v>3</v>
      </c>
      <c r="B78" s="1">
        <v>40619</v>
      </c>
      <c r="C78">
        <v>47.06</v>
      </c>
      <c r="E78" s="1">
        <v>32426</v>
      </c>
      <c r="F78">
        <v>12</v>
      </c>
      <c r="I78" s="1">
        <v>43425</v>
      </c>
      <c r="J78">
        <v>63.48</v>
      </c>
      <c r="M78" s="1">
        <v>27502</v>
      </c>
      <c r="N78">
        <v>1.3459000000000001</v>
      </c>
      <c r="Q78" s="1">
        <v>37846</v>
      </c>
      <c r="R78">
        <v>42.75</v>
      </c>
      <c r="U78" s="1">
        <v>38572</v>
      </c>
      <c r="V78">
        <v>0.2175</v>
      </c>
      <c r="Y78" s="1">
        <v>38097</v>
      </c>
      <c r="Z78">
        <v>11.1</v>
      </c>
      <c r="AC78" s="1"/>
    </row>
    <row r="79" spans="1:29" x14ac:dyDescent="0.3">
      <c r="A79">
        <f t="shared" si="1"/>
        <v>3</v>
      </c>
      <c r="B79" s="1">
        <v>40620</v>
      </c>
      <c r="C79">
        <v>46.98</v>
      </c>
      <c r="E79" s="1">
        <v>32427</v>
      </c>
      <c r="F79">
        <v>12.58</v>
      </c>
      <c r="I79" s="1">
        <v>43424</v>
      </c>
      <c r="J79">
        <v>62.53</v>
      </c>
      <c r="M79" s="1">
        <v>27505</v>
      </c>
      <c r="N79">
        <v>1.3439000000000001</v>
      </c>
      <c r="Q79" s="1">
        <v>37847</v>
      </c>
      <c r="R79">
        <v>42.65</v>
      </c>
      <c r="U79" s="1">
        <v>38573</v>
      </c>
      <c r="V79">
        <v>0.22450000000000001</v>
      </c>
      <c r="Y79" s="1">
        <v>38098</v>
      </c>
      <c r="Z79">
        <v>10.89</v>
      </c>
      <c r="AC79" s="1"/>
    </row>
    <row r="80" spans="1:29" x14ac:dyDescent="0.3">
      <c r="A80">
        <f t="shared" si="1"/>
        <v>3</v>
      </c>
      <c r="B80" s="1">
        <v>40621</v>
      </c>
      <c r="C80">
        <v>46.94</v>
      </c>
      <c r="E80" s="1">
        <v>32428</v>
      </c>
      <c r="F80">
        <v>12.52</v>
      </c>
      <c r="I80" s="1">
        <v>43423</v>
      </c>
      <c r="J80">
        <v>66.790000000000006</v>
      </c>
      <c r="M80" s="1">
        <v>27506</v>
      </c>
      <c r="N80">
        <v>1.3464</v>
      </c>
      <c r="Q80" s="1">
        <v>37848</v>
      </c>
      <c r="R80">
        <v>42.65</v>
      </c>
      <c r="U80" s="1">
        <v>38574</v>
      </c>
      <c r="V80">
        <v>0.22450000000000001</v>
      </c>
      <c r="Y80" s="1">
        <v>38099</v>
      </c>
      <c r="Z80">
        <v>10.95</v>
      </c>
      <c r="AC80" s="1"/>
    </row>
    <row r="81" spans="1:29" x14ac:dyDescent="0.3">
      <c r="A81">
        <f t="shared" si="1"/>
        <v>3</v>
      </c>
      <c r="B81" s="1">
        <v>40622</v>
      </c>
      <c r="C81">
        <v>46.92</v>
      </c>
      <c r="E81" s="1">
        <v>32429</v>
      </c>
      <c r="F81">
        <v>12.71</v>
      </c>
      <c r="I81" s="1">
        <v>43420</v>
      </c>
      <c r="J81">
        <v>66.760000000000005</v>
      </c>
      <c r="M81" s="1">
        <v>27507</v>
      </c>
      <c r="N81">
        <v>1.3552</v>
      </c>
      <c r="Q81" s="1">
        <v>37851</v>
      </c>
      <c r="R81">
        <v>42.33</v>
      </c>
      <c r="U81" s="1">
        <v>38575</v>
      </c>
      <c r="V81">
        <v>0.22550000000000001</v>
      </c>
      <c r="Y81" s="1">
        <v>38100</v>
      </c>
      <c r="Z81">
        <v>10.75</v>
      </c>
      <c r="AC81" s="1"/>
    </row>
    <row r="82" spans="1:29" x14ac:dyDescent="0.3">
      <c r="A82">
        <f t="shared" si="1"/>
        <v>3</v>
      </c>
      <c r="B82" s="1">
        <v>40623</v>
      </c>
      <c r="C82">
        <v>46.8</v>
      </c>
      <c r="E82" s="1">
        <v>32430</v>
      </c>
      <c r="F82">
        <v>13.11</v>
      </c>
      <c r="I82" s="1">
        <v>43419</v>
      </c>
      <c r="J82">
        <v>66.62</v>
      </c>
      <c r="M82" s="1">
        <v>27508</v>
      </c>
      <c r="N82">
        <v>1.3534999999999999</v>
      </c>
      <c r="Q82" s="1">
        <v>37852</v>
      </c>
      <c r="R82">
        <v>42.53</v>
      </c>
      <c r="U82" s="1">
        <v>38576</v>
      </c>
      <c r="V82">
        <v>0.22800000000000001</v>
      </c>
      <c r="Y82" s="1">
        <v>38103</v>
      </c>
      <c r="Z82">
        <v>10.5</v>
      </c>
      <c r="AC82" s="1"/>
    </row>
    <row r="83" spans="1:29" x14ac:dyDescent="0.3">
      <c r="A83">
        <f t="shared" si="1"/>
        <v>3</v>
      </c>
      <c r="B83" s="1">
        <v>40624</v>
      </c>
      <c r="C83">
        <v>46.7</v>
      </c>
      <c r="E83" s="1">
        <v>32433</v>
      </c>
      <c r="F83">
        <v>13.7</v>
      </c>
      <c r="I83" s="1">
        <v>43418</v>
      </c>
      <c r="J83">
        <v>66.12</v>
      </c>
      <c r="M83" s="1">
        <v>27509</v>
      </c>
      <c r="N83">
        <v>1.3481000000000001</v>
      </c>
      <c r="Q83" s="1">
        <v>37853</v>
      </c>
      <c r="R83">
        <v>42.48</v>
      </c>
      <c r="U83" s="1">
        <v>38579</v>
      </c>
      <c r="V83">
        <v>0.22399999999999998</v>
      </c>
      <c r="Y83" s="1">
        <v>38104</v>
      </c>
      <c r="Z83">
        <v>10.63</v>
      </c>
      <c r="AC83" s="1"/>
    </row>
    <row r="84" spans="1:29" x14ac:dyDescent="0.3">
      <c r="A84">
        <f t="shared" si="1"/>
        <v>3</v>
      </c>
      <c r="B84" s="1">
        <v>40625</v>
      </c>
      <c r="C84">
        <v>46.63</v>
      </c>
      <c r="E84" s="1">
        <v>32434</v>
      </c>
      <c r="F84">
        <v>13.23</v>
      </c>
      <c r="I84" s="1">
        <v>43417</v>
      </c>
      <c r="J84">
        <v>65.47</v>
      </c>
      <c r="M84" s="1">
        <v>27512</v>
      </c>
      <c r="N84">
        <v>1.345</v>
      </c>
      <c r="Q84" s="1">
        <v>37854</v>
      </c>
      <c r="R84">
        <v>42.48</v>
      </c>
      <c r="U84" s="1">
        <v>38580</v>
      </c>
      <c r="V84">
        <v>0.22450000000000001</v>
      </c>
      <c r="Y84" s="1">
        <v>38105</v>
      </c>
      <c r="Z84">
        <v>10.68</v>
      </c>
      <c r="AC84" s="1"/>
    </row>
    <row r="85" spans="1:29" x14ac:dyDescent="0.3">
      <c r="A85">
        <f t="shared" si="1"/>
        <v>3</v>
      </c>
      <c r="B85" s="1">
        <v>40626</v>
      </c>
      <c r="C85">
        <v>46.61</v>
      </c>
      <c r="E85" s="1">
        <v>32435</v>
      </c>
      <c r="F85">
        <v>13.49</v>
      </c>
      <c r="I85" s="1">
        <v>43416</v>
      </c>
      <c r="J85">
        <v>70.12</v>
      </c>
      <c r="M85" s="1">
        <v>27513</v>
      </c>
      <c r="N85">
        <v>1.3503000000000001</v>
      </c>
      <c r="Q85" s="1">
        <v>37855</v>
      </c>
      <c r="R85">
        <v>42.5</v>
      </c>
      <c r="U85" s="1">
        <v>38581</v>
      </c>
      <c r="V85">
        <v>0.22800000000000001</v>
      </c>
      <c r="Y85" s="1">
        <v>38106</v>
      </c>
      <c r="Z85">
        <v>10.6</v>
      </c>
      <c r="AC85" s="1"/>
    </row>
    <row r="86" spans="1:29" x14ac:dyDescent="0.3">
      <c r="A86">
        <f t="shared" si="1"/>
        <v>3</v>
      </c>
      <c r="B86" s="1">
        <v>40627</v>
      </c>
      <c r="C86">
        <v>46.51</v>
      </c>
      <c r="E86" s="1">
        <v>32436</v>
      </c>
      <c r="F86">
        <v>13.74</v>
      </c>
      <c r="I86" s="1">
        <v>43413</v>
      </c>
      <c r="J86">
        <v>70.180000000000007</v>
      </c>
      <c r="M86" s="1">
        <v>27514</v>
      </c>
      <c r="N86">
        <v>1.3524</v>
      </c>
      <c r="Q86" s="1">
        <v>37858</v>
      </c>
      <c r="R86">
        <v>42.5</v>
      </c>
      <c r="U86" s="1">
        <v>38582</v>
      </c>
      <c r="V86">
        <v>0.22750000000000001</v>
      </c>
      <c r="Y86" s="1">
        <v>38107</v>
      </c>
      <c r="Z86">
        <v>10.85</v>
      </c>
      <c r="AC86" s="1"/>
    </row>
    <row r="87" spans="1:29" x14ac:dyDescent="0.3">
      <c r="A87">
        <f t="shared" si="1"/>
        <v>3</v>
      </c>
      <c r="B87" s="1">
        <v>40628</v>
      </c>
      <c r="C87">
        <v>46.58</v>
      </c>
      <c r="E87" s="1">
        <v>32437</v>
      </c>
      <c r="F87">
        <v>13.55</v>
      </c>
      <c r="I87" s="1">
        <v>43412</v>
      </c>
      <c r="J87">
        <v>70.650000000000006</v>
      </c>
      <c r="M87" s="1">
        <v>27515</v>
      </c>
      <c r="N87">
        <v>1.353</v>
      </c>
      <c r="Q87" s="1">
        <v>37859</v>
      </c>
      <c r="R87">
        <v>42.93</v>
      </c>
      <c r="U87" s="1">
        <v>38583</v>
      </c>
      <c r="V87">
        <v>0.22899999999999998</v>
      </c>
      <c r="Y87" s="1">
        <v>38111</v>
      </c>
      <c r="Z87">
        <v>11.9</v>
      </c>
      <c r="AC87" s="1"/>
    </row>
    <row r="88" spans="1:29" x14ac:dyDescent="0.3">
      <c r="A88">
        <f t="shared" si="1"/>
        <v>3</v>
      </c>
      <c r="B88" s="1">
        <v>40629</v>
      </c>
      <c r="C88">
        <v>46.64</v>
      </c>
      <c r="E88" s="1">
        <v>32440</v>
      </c>
      <c r="F88">
        <v>12.4</v>
      </c>
      <c r="I88" s="1">
        <v>43411</v>
      </c>
      <c r="J88">
        <v>72.069999999999993</v>
      </c>
      <c r="M88" s="1">
        <v>27516</v>
      </c>
      <c r="N88">
        <v>1.3504</v>
      </c>
      <c r="Q88" s="1">
        <v>37860</v>
      </c>
      <c r="R88">
        <v>43.15</v>
      </c>
      <c r="U88" s="1">
        <v>38586</v>
      </c>
      <c r="V88">
        <v>0.23050000000000001</v>
      </c>
      <c r="Y88" s="1">
        <v>38112</v>
      </c>
      <c r="Z88">
        <v>10.83</v>
      </c>
      <c r="AC88" s="1"/>
    </row>
    <row r="89" spans="1:29" x14ac:dyDescent="0.3">
      <c r="A89">
        <f t="shared" si="1"/>
        <v>3</v>
      </c>
      <c r="B89" s="1">
        <v>40630</v>
      </c>
      <c r="C89">
        <v>46.62</v>
      </c>
      <c r="E89" s="1">
        <v>32441</v>
      </c>
      <c r="F89">
        <v>12.3</v>
      </c>
      <c r="I89" s="1">
        <v>43410</v>
      </c>
      <c r="J89">
        <v>72.13</v>
      </c>
      <c r="M89" s="1">
        <v>27519</v>
      </c>
      <c r="N89">
        <v>1.3553999999999999</v>
      </c>
      <c r="Q89" s="1">
        <v>37861</v>
      </c>
      <c r="R89">
        <v>43.75</v>
      </c>
      <c r="U89" s="1">
        <v>38587</v>
      </c>
      <c r="V89">
        <v>0.23100000000000001</v>
      </c>
      <c r="Y89" s="1">
        <v>38113</v>
      </c>
      <c r="Z89">
        <v>10.95</v>
      </c>
      <c r="AC89" s="1"/>
    </row>
    <row r="90" spans="1:29" x14ac:dyDescent="0.3">
      <c r="A90">
        <f t="shared" si="1"/>
        <v>3</v>
      </c>
      <c r="B90" s="1">
        <v>40631</v>
      </c>
      <c r="C90">
        <v>46.62</v>
      </c>
      <c r="E90" s="1">
        <v>32442</v>
      </c>
      <c r="F90">
        <v>12.33</v>
      </c>
      <c r="I90" s="1">
        <v>43409</v>
      </c>
      <c r="J90">
        <v>73.17</v>
      </c>
      <c r="M90" s="1">
        <v>27520</v>
      </c>
      <c r="N90">
        <v>1.3567</v>
      </c>
      <c r="Q90" s="1">
        <v>37862</v>
      </c>
      <c r="R90">
        <v>44.25</v>
      </c>
      <c r="U90" s="1">
        <v>38588</v>
      </c>
      <c r="V90">
        <v>0.23100000000000001</v>
      </c>
      <c r="Y90" s="1">
        <v>38114</v>
      </c>
      <c r="Z90">
        <v>10.95</v>
      </c>
      <c r="AC90" s="1"/>
    </row>
    <row r="91" spans="1:29" x14ac:dyDescent="0.3">
      <c r="A91">
        <f t="shared" si="1"/>
        <v>3</v>
      </c>
      <c r="B91" s="1">
        <v>40632</v>
      </c>
      <c r="C91">
        <v>46.66</v>
      </c>
      <c r="E91" s="1">
        <v>32443</v>
      </c>
      <c r="F91">
        <v>12.5</v>
      </c>
      <c r="I91" s="1">
        <v>43406</v>
      </c>
      <c r="J91">
        <v>72.83</v>
      </c>
      <c r="M91" s="1">
        <v>27521</v>
      </c>
      <c r="N91">
        <v>1.3613</v>
      </c>
      <c r="Q91" s="1">
        <v>37865</v>
      </c>
      <c r="R91">
        <v>44.25</v>
      </c>
      <c r="U91" s="1">
        <v>38589</v>
      </c>
      <c r="V91">
        <v>0.23350000000000001</v>
      </c>
      <c r="Y91" s="1">
        <v>38117</v>
      </c>
      <c r="Z91">
        <v>11.3</v>
      </c>
      <c r="AC91" s="1"/>
    </row>
    <row r="92" spans="1:29" x14ac:dyDescent="0.3">
      <c r="A92">
        <f t="shared" si="1"/>
        <v>3</v>
      </c>
      <c r="B92" s="1">
        <v>40633</v>
      </c>
      <c r="C92">
        <v>46.86</v>
      </c>
      <c r="E92" s="1">
        <v>32444</v>
      </c>
      <c r="F92">
        <v>12.82</v>
      </c>
      <c r="I92" s="1">
        <v>43405</v>
      </c>
      <c r="J92">
        <v>72.89</v>
      </c>
      <c r="M92" s="1">
        <v>27522</v>
      </c>
      <c r="N92">
        <v>1.3682000000000001</v>
      </c>
      <c r="Q92" s="1">
        <v>37866</v>
      </c>
      <c r="R92">
        <v>45.2</v>
      </c>
      <c r="U92" s="1">
        <v>38590</v>
      </c>
      <c r="V92">
        <v>0.23550000000000001</v>
      </c>
      <c r="Y92" s="1">
        <v>38118</v>
      </c>
      <c r="Z92">
        <v>11.35</v>
      </c>
      <c r="AC92" s="1"/>
    </row>
    <row r="93" spans="1:29" x14ac:dyDescent="0.3">
      <c r="A93">
        <f t="shared" si="1"/>
        <v>4</v>
      </c>
      <c r="B93" s="1">
        <v>40634</v>
      </c>
      <c r="C93">
        <v>47.09</v>
      </c>
      <c r="E93" s="1">
        <v>32447</v>
      </c>
      <c r="F93">
        <v>12.74</v>
      </c>
      <c r="I93" s="1">
        <v>43404</v>
      </c>
      <c r="J93">
        <v>75.47</v>
      </c>
      <c r="M93" s="1">
        <v>27523</v>
      </c>
      <c r="N93">
        <v>1.3648</v>
      </c>
      <c r="Q93" s="1">
        <v>37867</v>
      </c>
      <c r="R93">
        <v>44.9</v>
      </c>
      <c r="U93" s="1">
        <v>38594</v>
      </c>
      <c r="V93">
        <v>0.23649999999999999</v>
      </c>
      <c r="Y93" s="1">
        <v>38119</v>
      </c>
      <c r="Z93">
        <v>11.6</v>
      </c>
      <c r="AC93" s="1"/>
    </row>
    <row r="94" spans="1:29" x14ac:dyDescent="0.3">
      <c r="A94">
        <f t="shared" si="1"/>
        <v>4</v>
      </c>
      <c r="B94" s="1">
        <v>40635</v>
      </c>
      <c r="C94">
        <v>47.31</v>
      </c>
      <c r="E94" s="1">
        <v>32448</v>
      </c>
      <c r="F94">
        <v>12.44</v>
      </c>
      <c r="I94" s="1">
        <v>43403</v>
      </c>
      <c r="J94">
        <v>75.91</v>
      </c>
      <c r="M94" s="1">
        <v>27526</v>
      </c>
      <c r="N94">
        <v>1.3641000000000001</v>
      </c>
      <c r="Q94" s="1">
        <v>37868</v>
      </c>
      <c r="R94">
        <v>44.98</v>
      </c>
      <c r="U94" s="1">
        <v>38595</v>
      </c>
      <c r="V94">
        <v>0.23949999999999999</v>
      </c>
      <c r="Y94" s="1">
        <v>38120</v>
      </c>
      <c r="Z94">
        <v>11.45</v>
      </c>
      <c r="AC94" s="1"/>
    </row>
    <row r="95" spans="1:29" x14ac:dyDescent="0.3">
      <c r="A95">
        <f t="shared" si="1"/>
        <v>4</v>
      </c>
      <c r="B95" s="1">
        <v>40636</v>
      </c>
      <c r="C95">
        <v>47.58</v>
      </c>
      <c r="E95" s="1">
        <v>32449</v>
      </c>
      <c r="F95">
        <v>12.56</v>
      </c>
      <c r="I95" s="1">
        <v>43402</v>
      </c>
      <c r="J95">
        <v>77.34</v>
      </c>
      <c r="M95" s="1">
        <v>27527</v>
      </c>
      <c r="N95">
        <v>1.3754999999999999</v>
      </c>
      <c r="Q95" s="1">
        <v>37869</v>
      </c>
      <c r="R95">
        <v>46.28</v>
      </c>
      <c r="U95" s="1">
        <v>38596</v>
      </c>
      <c r="V95">
        <v>0.24399999999999999</v>
      </c>
      <c r="Y95" s="1">
        <v>38121</v>
      </c>
      <c r="Z95">
        <v>11.4</v>
      </c>
      <c r="AC95" s="1"/>
    </row>
    <row r="96" spans="1:29" x14ac:dyDescent="0.3">
      <c r="A96">
        <f t="shared" si="1"/>
        <v>4</v>
      </c>
      <c r="B96" s="1">
        <v>40637</v>
      </c>
      <c r="C96">
        <v>47.79</v>
      </c>
      <c r="E96" s="1">
        <v>32450</v>
      </c>
      <c r="F96">
        <v>12.75</v>
      </c>
      <c r="I96" s="1">
        <v>43399</v>
      </c>
      <c r="J96">
        <v>77.62</v>
      </c>
      <c r="M96" s="1">
        <v>27528</v>
      </c>
      <c r="N96">
        <v>1.3723000000000001</v>
      </c>
      <c r="Q96" s="1">
        <v>37872</v>
      </c>
      <c r="R96">
        <v>44.98</v>
      </c>
      <c r="U96" s="1">
        <v>38597</v>
      </c>
      <c r="V96">
        <v>0.2475</v>
      </c>
      <c r="Y96" s="1">
        <v>38124</v>
      </c>
      <c r="Z96">
        <v>11.15</v>
      </c>
      <c r="AC96" s="1"/>
    </row>
    <row r="97" spans="1:29" x14ac:dyDescent="0.3">
      <c r="A97">
        <f t="shared" si="1"/>
        <v>4</v>
      </c>
      <c r="B97" s="1">
        <v>40638</v>
      </c>
      <c r="C97">
        <v>48</v>
      </c>
      <c r="E97" s="1">
        <v>32451</v>
      </c>
      <c r="F97">
        <v>12.95</v>
      </c>
      <c r="I97" s="1">
        <v>43398</v>
      </c>
      <c r="J97">
        <v>76.89</v>
      </c>
      <c r="M97" s="1">
        <v>27529</v>
      </c>
      <c r="N97">
        <v>1.3617999999999999</v>
      </c>
      <c r="Q97" s="1">
        <v>37873</v>
      </c>
      <c r="R97">
        <v>47.18</v>
      </c>
      <c r="U97" s="1">
        <v>38600</v>
      </c>
      <c r="V97">
        <v>0.2475</v>
      </c>
      <c r="Y97" s="1">
        <v>38125</v>
      </c>
      <c r="Z97">
        <v>11.25</v>
      </c>
      <c r="AC97" s="1"/>
    </row>
    <row r="98" spans="1:29" x14ac:dyDescent="0.3">
      <c r="A98">
        <f t="shared" si="1"/>
        <v>4</v>
      </c>
      <c r="B98" s="1">
        <v>40639</v>
      </c>
      <c r="C98">
        <v>48.24</v>
      </c>
      <c r="E98" s="1">
        <v>32454</v>
      </c>
      <c r="F98">
        <v>12.96</v>
      </c>
      <c r="I98" s="1">
        <v>43397</v>
      </c>
      <c r="J98">
        <v>76.17</v>
      </c>
      <c r="M98" s="1">
        <v>27530</v>
      </c>
      <c r="N98">
        <v>1.3643000000000001</v>
      </c>
      <c r="Q98" s="1">
        <v>37874</v>
      </c>
      <c r="R98">
        <v>47.35</v>
      </c>
      <c r="U98" s="1">
        <v>38601</v>
      </c>
      <c r="V98">
        <v>0.2465</v>
      </c>
      <c r="Y98" s="1">
        <v>38126</v>
      </c>
      <c r="Z98">
        <v>10.75</v>
      </c>
      <c r="AC98" s="1"/>
    </row>
    <row r="99" spans="1:29" x14ac:dyDescent="0.3">
      <c r="A99">
        <f t="shared" si="1"/>
        <v>4</v>
      </c>
      <c r="B99" s="1">
        <v>40640</v>
      </c>
      <c r="C99">
        <v>48.49</v>
      </c>
      <c r="E99" s="1">
        <v>32455</v>
      </c>
      <c r="F99">
        <v>12.82</v>
      </c>
      <c r="I99" s="1">
        <v>43396</v>
      </c>
      <c r="J99">
        <v>76.44</v>
      </c>
      <c r="M99" s="1">
        <v>27533</v>
      </c>
      <c r="N99">
        <v>1.3680000000000001</v>
      </c>
      <c r="Q99" s="1">
        <v>37875</v>
      </c>
      <c r="R99">
        <v>47.83</v>
      </c>
      <c r="U99" s="1">
        <v>38602</v>
      </c>
      <c r="V99">
        <v>0.247</v>
      </c>
      <c r="Y99" s="1">
        <v>38127</v>
      </c>
      <c r="Z99">
        <v>11.3</v>
      </c>
      <c r="AC99" s="1"/>
    </row>
    <row r="100" spans="1:29" x14ac:dyDescent="0.3">
      <c r="A100">
        <f t="shared" si="1"/>
        <v>4</v>
      </c>
      <c r="B100" s="1">
        <v>40641</v>
      </c>
      <c r="C100">
        <v>48.8</v>
      </c>
      <c r="E100" s="1">
        <v>32456</v>
      </c>
      <c r="F100">
        <v>12.8</v>
      </c>
      <c r="I100" s="1">
        <v>43395</v>
      </c>
      <c r="J100">
        <v>79.83</v>
      </c>
      <c r="M100" s="1">
        <v>27534</v>
      </c>
      <c r="N100">
        <v>1.3675999999999999</v>
      </c>
      <c r="Q100" s="1">
        <v>37876</v>
      </c>
      <c r="R100">
        <v>49.03</v>
      </c>
      <c r="U100" s="1">
        <v>38603</v>
      </c>
      <c r="V100">
        <v>0.24350000000000002</v>
      </c>
      <c r="Y100" s="1">
        <v>38128</v>
      </c>
      <c r="Z100">
        <v>11.35</v>
      </c>
      <c r="AC100" s="1"/>
    </row>
    <row r="101" spans="1:29" x14ac:dyDescent="0.3">
      <c r="A101">
        <f t="shared" si="1"/>
        <v>4</v>
      </c>
      <c r="B101" s="1">
        <v>40642</v>
      </c>
      <c r="C101">
        <v>49.12</v>
      </c>
      <c r="E101" s="1">
        <v>32457</v>
      </c>
      <c r="F101">
        <v>12.95</v>
      </c>
      <c r="I101" s="1">
        <v>43392</v>
      </c>
      <c r="J101">
        <v>79.78</v>
      </c>
      <c r="M101" s="1">
        <v>27535</v>
      </c>
      <c r="N101">
        <v>1.3751</v>
      </c>
      <c r="Q101" s="1">
        <v>37879</v>
      </c>
      <c r="R101">
        <v>49.03</v>
      </c>
      <c r="U101" s="1">
        <v>38604</v>
      </c>
      <c r="V101">
        <v>0.23749999999999999</v>
      </c>
      <c r="Y101" s="1">
        <v>38131</v>
      </c>
      <c r="Z101">
        <v>11.35</v>
      </c>
      <c r="AC101" s="1"/>
    </row>
    <row r="102" spans="1:29" x14ac:dyDescent="0.3">
      <c r="A102">
        <f t="shared" si="1"/>
        <v>4</v>
      </c>
      <c r="B102" s="1">
        <v>40643</v>
      </c>
      <c r="C102">
        <v>49.44</v>
      </c>
      <c r="E102" s="1">
        <v>32458</v>
      </c>
      <c r="F102">
        <v>13.26</v>
      </c>
      <c r="I102" s="1">
        <v>43391</v>
      </c>
      <c r="J102">
        <v>79.290000000000006</v>
      </c>
      <c r="M102" s="1">
        <v>27536</v>
      </c>
      <c r="N102">
        <v>1.3785000000000001</v>
      </c>
      <c r="Q102" s="1">
        <v>37880</v>
      </c>
      <c r="R102">
        <v>48.48</v>
      </c>
      <c r="U102" s="1">
        <v>38607</v>
      </c>
      <c r="V102">
        <v>0.2225</v>
      </c>
      <c r="Y102" s="1">
        <v>38132</v>
      </c>
      <c r="Z102">
        <v>11.35</v>
      </c>
      <c r="AC102" s="1"/>
    </row>
    <row r="103" spans="1:29" x14ac:dyDescent="0.3">
      <c r="A103">
        <f t="shared" si="1"/>
        <v>4</v>
      </c>
      <c r="B103" s="1">
        <v>40644</v>
      </c>
      <c r="C103">
        <v>49.58</v>
      </c>
      <c r="E103" s="1">
        <v>32461</v>
      </c>
      <c r="F103">
        <v>13.25</v>
      </c>
      <c r="I103" s="1">
        <v>43390</v>
      </c>
      <c r="J103">
        <v>80.05</v>
      </c>
      <c r="M103" s="1">
        <v>27537</v>
      </c>
      <c r="N103">
        <v>1.3775999999999999</v>
      </c>
      <c r="Q103" s="1">
        <v>37881</v>
      </c>
      <c r="R103">
        <v>48.1</v>
      </c>
      <c r="U103" s="1">
        <v>38608</v>
      </c>
      <c r="V103">
        <v>0.2175</v>
      </c>
      <c r="Y103" s="1">
        <v>38133</v>
      </c>
      <c r="Z103">
        <v>11.18</v>
      </c>
      <c r="AC103" s="1"/>
    </row>
    <row r="104" spans="1:29" x14ac:dyDescent="0.3">
      <c r="A104">
        <f t="shared" si="1"/>
        <v>4</v>
      </c>
      <c r="B104" s="1">
        <v>40645</v>
      </c>
      <c r="C104">
        <v>49.84</v>
      </c>
      <c r="E104" s="1">
        <v>32462</v>
      </c>
      <c r="F104">
        <v>13.11</v>
      </c>
      <c r="I104" s="1">
        <v>43389</v>
      </c>
      <c r="J104">
        <v>81.41</v>
      </c>
      <c r="M104" s="1">
        <v>27541</v>
      </c>
      <c r="N104">
        <v>1.3784000000000001</v>
      </c>
      <c r="Q104" s="1">
        <v>37882</v>
      </c>
      <c r="R104">
        <v>47.1</v>
      </c>
      <c r="U104" s="1">
        <v>38609</v>
      </c>
      <c r="V104">
        <v>0.22450000000000001</v>
      </c>
      <c r="Y104" s="1">
        <v>38134</v>
      </c>
      <c r="Z104">
        <v>11.3</v>
      </c>
      <c r="AC104" s="1"/>
    </row>
    <row r="105" spans="1:29" x14ac:dyDescent="0.3">
      <c r="A105">
        <f t="shared" si="1"/>
        <v>4</v>
      </c>
      <c r="B105" s="1">
        <v>40646</v>
      </c>
      <c r="C105">
        <v>49.3</v>
      </c>
      <c r="E105" s="1">
        <v>32463</v>
      </c>
      <c r="F105">
        <v>12.78</v>
      </c>
      <c r="I105" s="1">
        <v>43388</v>
      </c>
      <c r="J105">
        <v>80.78</v>
      </c>
      <c r="M105" s="1">
        <v>27542</v>
      </c>
      <c r="N105">
        <v>1.3791</v>
      </c>
      <c r="Q105" s="1">
        <v>37883</v>
      </c>
      <c r="R105">
        <v>47.1</v>
      </c>
      <c r="U105" s="1">
        <v>38610</v>
      </c>
      <c r="V105">
        <v>0.22699999999999998</v>
      </c>
      <c r="Y105" s="1">
        <v>38135</v>
      </c>
      <c r="Z105">
        <v>11.05</v>
      </c>
      <c r="AC105" s="1"/>
    </row>
    <row r="106" spans="1:29" x14ac:dyDescent="0.3">
      <c r="A106">
        <f t="shared" si="1"/>
        <v>4</v>
      </c>
      <c r="B106" s="1">
        <v>40647</v>
      </c>
      <c r="C106">
        <v>49.51</v>
      </c>
      <c r="E106" s="1">
        <v>32464</v>
      </c>
      <c r="F106">
        <v>12.26</v>
      </c>
      <c r="I106" s="1">
        <v>43385</v>
      </c>
      <c r="J106">
        <v>80.430000000000007</v>
      </c>
      <c r="M106" s="1">
        <v>27543</v>
      </c>
      <c r="N106">
        <v>1.3748</v>
      </c>
      <c r="Q106" s="1">
        <v>37886</v>
      </c>
      <c r="R106">
        <v>46.98</v>
      </c>
      <c r="U106" s="1">
        <v>38611</v>
      </c>
      <c r="V106">
        <v>0.2205</v>
      </c>
      <c r="Y106" s="1">
        <v>38139</v>
      </c>
      <c r="Z106">
        <v>10.65</v>
      </c>
      <c r="AC106" s="1"/>
    </row>
    <row r="107" spans="1:29" x14ac:dyDescent="0.3">
      <c r="A107">
        <f t="shared" si="1"/>
        <v>4</v>
      </c>
      <c r="B107" s="1">
        <v>40648</v>
      </c>
      <c r="C107">
        <v>49.68</v>
      </c>
      <c r="E107" s="1">
        <v>32465</v>
      </c>
      <c r="F107">
        <v>12.04</v>
      </c>
      <c r="I107" s="1">
        <v>43384</v>
      </c>
      <c r="J107">
        <v>80.260000000000005</v>
      </c>
      <c r="M107" s="1">
        <v>27544</v>
      </c>
      <c r="N107">
        <v>1.3708</v>
      </c>
      <c r="Q107" s="1">
        <v>37887</v>
      </c>
      <c r="R107">
        <v>48.7</v>
      </c>
      <c r="U107" s="1">
        <v>38614</v>
      </c>
      <c r="V107">
        <v>0.22600000000000001</v>
      </c>
      <c r="Y107" s="1">
        <v>38140</v>
      </c>
      <c r="Z107">
        <v>10.68</v>
      </c>
      <c r="AC107" s="1"/>
    </row>
    <row r="108" spans="1:29" x14ac:dyDescent="0.3">
      <c r="A108">
        <f t="shared" si="1"/>
        <v>4</v>
      </c>
      <c r="B108" s="1">
        <v>40649</v>
      </c>
      <c r="C108">
        <v>49.93</v>
      </c>
      <c r="E108" s="1">
        <v>32468</v>
      </c>
      <c r="F108">
        <v>12.03</v>
      </c>
      <c r="I108" s="1">
        <v>43383</v>
      </c>
      <c r="J108">
        <v>83.09</v>
      </c>
      <c r="M108" s="1">
        <v>27547</v>
      </c>
      <c r="N108">
        <v>1.3714</v>
      </c>
      <c r="Q108" s="1">
        <v>37888</v>
      </c>
      <c r="R108">
        <v>49.65</v>
      </c>
      <c r="U108" s="1">
        <v>38615</v>
      </c>
      <c r="V108">
        <v>0.2205</v>
      </c>
      <c r="Y108" s="1">
        <v>38141</v>
      </c>
      <c r="Z108">
        <v>10.63</v>
      </c>
      <c r="AC108" s="1"/>
    </row>
    <row r="109" spans="1:29" x14ac:dyDescent="0.3">
      <c r="A109">
        <f t="shared" si="1"/>
        <v>4</v>
      </c>
      <c r="B109" s="1">
        <v>40650</v>
      </c>
      <c r="C109">
        <v>50.25</v>
      </c>
      <c r="E109" s="1">
        <v>32469</v>
      </c>
      <c r="F109">
        <v>12.8</v>
      </c>
      <c r="I109" s="1">
        <v>43382</v>
      </c>
      <c r="J109">
        <v>85</v>
      </c>
      <c r="M109" s="1">
        <v>27548</v>
      </c>
      <c r="N109">
        <v>1.3767</v>
      </c>
      <c r="Q109" s="1">
        <v>37889</v>
      </c>
      <c r="R109">
        <v>49.65</v>
      </c>
      <c r="U109" s="1">
        <v>38616</v>
      </c>
      <c r="V109">
        <v>0.22</v>
      </c>
      <c r="Y109" s="1">
        <v>38142</v>
      </c>
      <c r="Z109">
        <v>10.58</v>
      </c>
      <c r="AC109" s="1"/>
    </row>
    <row r="110" spans="1:29" x14ac:dyDescent="0.3">
      <c r="A110">
        <f t="shared" si="1"/>
        <v>4</v>
      </c>
      <c r="B110" s="1">
        <v>40651</v>
      </c>
      <c r="C110">
        <v>50.52</v>
      </c>
      <c r="E110" s="1">
        <v>32470</v>
      </c>
      <c r="F110">
        <v>13.2</v>
      </c>
      <c r="I110" s="1">
        <v>43381</v>
      </c>
      <c r="J110">
        <v>83.91</v>
      </c>
      <c r="M110" s="1">
        <v>27549</v>
      </c>
      <c r="N110">
        <v>1.3742000000000001</v>
      </c>
      <c r="Q110" s="1">
        <v>37890</v>
      </c>
      <c r="R110">
        <v>50.25</v>
      </c>
      <c r="U110" s="1">
        <v>38617</v>
      </c>
      <c r="V110">
        <v>0.223</v>
      </c>
      <c r="Y110" s="1">
        <v>38145</v>
      </c>
      <c r="Z110">
        <v>10.33</v>
      </c>
      <c r="AC110" s="1"/>
    </row>
    <row r="111" spans="1:29" x14ac:dyDescent="0.3">
      <c r="A111">
        <f t="shared" si="1"/>
        <v>4</v>
      </c>
      <c r="B111" s="1">
        <v>40652</v>
      </c>
      <c r="C111">
        <v>50.81</v>
      </c>
      <c r="E111" s="1">
        <v>32471</v>
      </c>
      <c r="F111">
        <v>12.77</v>
      </c>
      <c r="G111">
        <f>+AVERAGE(F3:F111)</f>
        <v>13.864587155963301</v>
      </c>
      <c r="I111" s="1">
        <v>43378</v>
      </c>
      <c r="J111">
        <v>84.16</v>
      </c>
      <c r="M111" s="1">
        <v>27550</v>
      </c>
      <c r="N111">
        <v>1.3746</v>
      </c>
      <c r="Q111" s="1">
        <v>37893</v>
      </c>
      <c r="R111">
        <v>49.25</v>
      </c>
      <c r="U111" s="1">
        <v>38618</v>
      </c>
      <c r="V111">
        <v>0.2205</v>
      </c>
      <c r="Y111" s="1">
        <v>38146</v>
      </c>
      <c r="Z111">
        <v>10.45</v>
      </c>
      <c r="AC111" s="1"/>
    </row>
    <row r="112" spans="1:29" x14ac:dyDescent="0.3">
      <c r="A112">
        <f t="shared" si="1"/>
        <v>4</v>
      </c>
      <c r="B112" s="1">
        <v>40653</v>
      </c>
      <c r="C112">
        <v>51.13</v>
      </c>
      <c r="E112" s="1">
        <v>32472</v>
      </c>
      <c r="F112">
        <v>14.48</v>
      </c>
      <c r="G112">
        <f t="shared" ref="G112:G175" si="2">+AVERAGE(F4:F112)</f>
        <v>13.853853211009174</v>
      </c>
      <c r="I112" s="1">
        <v>43377</v>
      </c>
      <c r="J112">
        <v>84.58</v>
      </c>
      <c r="M112" s="1">
        <v>27551</v>
      </c>
      <c r="N112">
        <v>1.3731</v>
      </c>
      <c r="Q112" s="1">
        <v>37894</v>
      </c>
      <c r="R112">
        <v>49.85</v>
      </c>
      <c r="U112" s="1">
        <v>38621</v>
      </c>
      <c r="V112">
        <v>0.21600000000000003</v>
      </c>
      <c r="Y112" s="1">
        <v>38147</v>
      </c>
      <c r="Z112">
        <v>10.55</v>
      </c>
      <c r="AC112" s="1"/>
    </row>
    <row r="113" spans="1:29" x14ac:dyDescent="0.3">
      <c r="A113">
        <f t="shared" si="1"/>
        <v>4</v>
      </c>
      <c r="B113" s="1">
        <v>40654</v>
      </c>
      <c r="C113">
        <v>51.47</v>
      </c>
      <c r="E113" s="1">
        <v>32475</v>
      </c>
      <c r="F113">
        <v>14.58</v>
      </c>
      <c r="G113">
        <f t="shared" si="2"/>
        <v>13.849082568807336</v>
      </c>
      <c r="I113" s="1">
        <v>43376</v>
      </c>
      <c r="J113">
        <v>86.29</v>
      </c>
      <c r="M113" s="1">
        <v>27554</v>
      </c>
      <c r="N113">
        <v>1.3712</v>
      </c>
      <c r="Q113" s="1">
        <v>37895</v>
      </c>
      <c r="R113">
        <v>50.25</v>
      </c>
      <c r="U113" s="1">
        <v>38622</v>
      </c>
      <c r="V113">
        <v>0.2205</v>
      </c>
      <c r="Y113" s="1">
        <v>38148</v>
      </c>
      <c r="Z113">
        <v>10.3</v>
      </c>
      <c r="AC113" s="1"/>
    </row>
    <row r="114" spans="1:29" x14ac:dyDescent="0.3">
      <c r="A114">
        <f t="shared" si="1"/>
        <v>4</v>
      </c>
      <c r="B114" s="1">
        <v>40655</v>
      </c>
      <c r="C114">
        <v>51.85</v>
      </c>
      <c r="E114" s="1">
        <v>32476</v>
      </c>
      <c r="F114">
        <v>13.95</v>
      </c>
      <c r="G114">
        <f t="shared" si="2"/>
        <v>13.83697247706422</v>
      </c>
      <c r="I114" s="1">
        <v>43375</v>
      </c>
      <c r="J114">
        <v>84.8</v>
      </c>
      <c r="M114" s="1">
        <v>27555</v>
      </c>
      <c r="N114">
        <v>1.3734</v>
      </c>
      <c r="Q114" s="1">
        <v>37896</v>
      </c>
      <c r="R114">
        <v>52.25</v>
      </c>
      <c r="U114" s="1">
        <v>38623</v>
      </c>
      <c r="V114">
        <v>0.22750000000000001</v>
      </c>
      <c r="Y114" s="1">
        <v>38149</v>
      </c>
      <c r="Z114">
        <v>10.6</v>
      </c>
      <c r="AC114" s="1"/>
    </row>
    <row r="115" spans="1:29" x14ac:dyDescent="0.3">
      <c r="A115">
        <f t="shared" si="1"/>
        <v>4</v>
      </c>
      <c r="B115" s="1">
        <v>40656</v>
      </c>
      <c r="C115">
        <v>52.24</v>
      </c>
      <c r="E115" s="1">
        <v>32477</v>
      </c>
      <c r="F115">
        <v>14.05</v>
      </c>
      <c r="G115">
        <f t="shared" si="2"/>
        <v>13.823944954128439</v>
      </c>
      <c r="I115" s="1">
        <v>43374</v>
      </c>
      <c r="J115">
        <v>84.98</v>
      </c>
      <c r="M115" s="1">
        <v>27556</v>
      </c>
      <c r="N115">
        <v>1.3765000000000001</v>
      </c>
      <c r="Q115" s="1">
        <v>37897</v>
      </c>
      <c r="R115">
        <v>55.25</v>
      </c>
      <c r="U115" s="1">
        <v>38624</v>
      </c>
      <c r="V115">
        <v>0.22899999999999998</v>
      </c>
      <c r="Y115" s="1">
        <v>38152</v>
      </c>
      <c r="Z115">
        <v>10.65</v>
      </c>
      <c r="AC115" s="1"/>
    </row>
    <row r="116" spans="1:29" x14ac:dyDescent="0.3">
      <c r="A116">
        <f t="shared" si="1"/>
        <v>4</v>
      </c>
      <c r="B116" s="1">
        <v>40657</v>
      </c>
      <c r="C116">
        <v>52.66</v>
      </c>
      <c r="E116" s="1">
        <v>32478</v>
      </c>
      <c r="F116">
        <v>14.49</v>
      </c>
      <c r="G116">
        <f t="shared" si="2"/>
        <v>13.820642201834863</v>
      </c>
      <c r="I116" s="1">
        <v>43371</v>
      </c>
      <c r="J116">
        <v>82.72</v>
      </c>
      <c r="M116" s="1">
        <v>27557</v>
      </c>
      <c r="N116">
        <v>1.3774</v>
      </c>
      <c r="Q116" s="1">
        <v>37900</v>
      </c>
      <c r="R116">
        <v>55.25</v>
      </c>
      <c r="U116" s="1">
        <v>38625</v>
      </c>
      <c r="V116">
        <v>0.22850000000000001</v>
      </c>
      <c r="Y116" s="1">
        <v>38153</v>
      </c>
      <c r="Z116">
        <v>10.75</v>
      </c>
      <c r="AC116" s="1"/>
    </row>
    <row r="117" spans="1:29" x14ac:dyDescent="0.3">
      <c r="A117">
        <f t="shared" si="1"/>
        <v>4</v>
      </c>
      <c r="B117" s="1">
        <v>40658</v>
      </c>
      <c r="C117">
        <v>53.09</v>
      </c>
      <c r="E117" s="1">
        <v>32479</v>
      </c>
      <c r="F117">
        <v>14.5</v>
      </c>
      <c r="G117">
        <f t="shared" si="2"/>
        <v>13.819724770642202</v>
      </c>
      <c r="I117" s="1">
        <v>43370</v>
      </c>
      <c r="J117">
        <v>81.72</v>
      </c>
      <c r="M117" s="1">
        <v>27558</v>
      </c>
      <c r="N117">
        <v>1.3756999999999999</v>
      </c>
      <c r="Q117" s="1">
        <v>37901</v>
      </c>
      <c r="R117">
        <v>56.75</v>
      </c>
      <c r="U117" s="1">
        <v>38628</v>
      </c>
      <c r="V117">
        <v>0.22750000000000001</v>
      </c>
      <c r="Y117" s="1">
        <v>38154</v>
      </c>
      <c r="Z117">
        <v>10.7</v>
      </c>
      <c r="AC117" s="1"/>
    </row>
    <row r="118" spans="1:29" x14ac:dyDescent="0.3">
      <c r="A118">
        <f t="shared" si="1"/>
        <v>4</v>
      </c>
      <c r="B118" s="1">
        <v>40659</v>
      </c>
      <c r="C118">
        <v>53.41</v>
      </c>
      <c r="E118" s="1">
        <v>32482</v>
      </c>
      <c r="F118">
        <v>14.34</v>
      </c>
      <c r="G118">
        <f t="shared" si="2"/>
        <v>13.819633027522935</v>
      </c>
      <c r="I118" s="1">
        <v>43369</v>
      </c>
      <c r="J118">
        <v>81.34</v>
      </c>
      <c r="M118" s="1">
        <v>27561</v>
      </c>
      <c r="N118">
        <v>1.3777999999999999</v>
      </c>
      <c r="Q118" s="1">
        <v>37902</v>
      </c>
      <c r="R118">
        <v>55.25</v>
      </c>
      <c r="U118" s="1">
        <v>38629</v>
      </c>
      <c r="V118">
        <v>0.23300000000000001</v>
      </c>
      <c r="Y118" s="1">
        <v>38155</v>
      </c>
      <c r="Z118">
        <v>10.75</v>
      </c>
      <c r="AC118" s="1"/>
    </row>
    <row r="119" spans="1:29" x14ac:dyDescent="0.3">
      <c r="A119">
        <f t="shared" si="1"/>
        <v>4</v>
      </c>
      <c r="B119" s="1">
        <v>40660</v>
      </c>
      <c r="C119">
        <v>53.73</v>
      </c>
      <c r="E119" s="1">
        <v>32483</v>
      </c>
      <c r="F119">
        <v>14.1</v>
      </c>
      <c r="G119">
        <f t="shared" si="2"/>
        <v>13.817798165137612</v>
      </c>
      <c r="I119" s="1">
        <v>43368</v>
      </c>
      <c r="J119">
        <v>81.87</v>
      </c>
      <c r="M119" s="1">
        <v>27562</v>
      </c>
      <c r="N119">
        <v>1.3789</v>
      </c>
      <c r="Q119" s="1">
        <v>37903</v>
      </c>
      <c r="R119">
        <v>55.25</v>
      </c>
      <c r="U119" s="1">
        <v>38630</v>
      </c>
      <c r="V119">
        <v>0.23800000000000002</v>
      </c>
      <c r="Y119" s="1">
        <v>38156</v>
      </c>
      <c r="Z119">
        <v>10.9</v>
      </c>
      <c r="AC119" s="1"/>
    </row>
    <row r="120" spans="1:29" x14ac:dyDescent="0.3">
      <c r="A120">
        <f t="shared" si="1"/>
        <v>4</v>
      </c>
      <c r="B120" s="1">
        <v>40661</v>
      </c>
      <c r="C120">
        <v>54.01</v>
      </c>
      <c r="E120" s="1">
        <v>32484</v>
      </c>
      <c r="F120">
        <v>14.29</v>
      </c>
      <c r="G120">
        <f t="shared" si="2"/>
        <v>13.814220183486235</v>
      </c>
      <c r="I120" s="1">
        <v>43367</v>
      </c>
      <c r="J120">
        <v>81.2</v>
      </c>
      <c r="M120" s="1">
        <v>27563</v>
      </c>
      <c r="N120">
        <v>1.3753</v>
      </c>
      <c r="Q120" s="1">
        <v>37904</v>
      </c>
      <c r="R120">
        <v>56.75</v>
      </c>
      <c r="U120" s="1">
        <v>38631</v>
      </c>
      <c r="V120">
        <v>0.23600000000000002</v>
      </c>
      <c r="Y120" s="1">
        <v>38159</v>
      </c>
      <c r="Z120">
        <v>10.85</v>
      </c>
      <c r="AC120" s="1"/>
    </row>
    <row r="121" spans="1:29" x14ac:dyDescent="0.3">
      <c r="A121">
        <f t="shared" si="1"/>
        <v>4</v>
      </c>
      <c r="B121" s="1">
        <v>40662</v>
      </c>
      <c r="C121">
        <v>54.31</v>
      </c>
      <c r="E121" s="1">
        <v>32485</v>
      </c>
      <c r="F121">
        <v>14.7</v>
      </c>
      <c r="G121">
        <f t="shared" si="2"/>
        <v>13.807339449541283</v>
      </c>
      <c r="I121" s="1">
        <v>43364</v>
      </c>
      <c r="J121">
        <v>78.8</v>
      </c>
      <c r="M121" s="1">
        <v>27564</v>
      </c>
      <c r="N121">
        <v>1.3740000000000001</v>
      </c>
      <c r="Q121" s="1">
        <v>37907</v>
      </c>
      <c r="R121">
        <v>58.88</v>
      </c>
      <c r="U121" s="1">
        <v>38632</v>
      </c>
      <c r="V121">
        <v>0.23050000000000001</v>
      </c>
      <c r="Y121" s="1">
        <v>38160</v>
      </c>
      <c r="Z121">
        <v>10.7</v>
      </c>
      <c r="AC121" s="1"/>
    </row>
    <row r="122" spans="1:29" x14ac:dyDescent="0.3">
      <c r="A122">
        <f t="shared" si="1"/>
        <v>4</v>
      </c>
      <c r="B122" s="1">
        <v>40663</v>
      </c>
      <c r="C122">
        <v>54.66</v>
      </c>
      <c r="E122" s="1">
        <v>32486</v>
      </c>
      <c r="F122">
        <v>14.47</v>
      </c>
      <c r="G122">
        <f t="shared" si="2"/>
        <v>13.80201834862385</v>
      </c>
      <c r="I122" s="1">
        <v>43363</v>
      </c>
      <c r="J122">
        <v>78.7</v>
      </c>
      <c r="M122" s="1">
        <v>27565</v>
      </c>
      <c r="N122">
        <v>1.3748</v>
      </c>
      <c r="Q122" s="1">
        <v>37908</v>
      </c>
      <c r="R122">
        <v>59.75</v>
      </c>
      <c r="U122" s="1">
        <v>38635</v>
      </c>
      <c r="V122">
        <v>0.23050000000000001</v>
      </c>
      <c r="Y122" s="1">
        <v>38161</v>
      </c>
      <c r="Z122">
        <v>10.75</v>
      </c>
      <c r="AC122" s="1"/>
    </row>
    <row r="123" spans="1:29" x14ac:dyDescent="0.3">
      <c r="A123">
        <f t="shared" si="1"/>
        <v>5</v>
      </c>
      <c r="B123" s="1">
        <v>40664</v>
      </c>
      <c r="C123">
        <v>54.91</v>
      </c>
      <c r="E123" s="1">
        <v>32489</v>
      </c>
      <c r="F123">
        <v>14.53</v>
      </c>
      <c r="G123">
        <f t="shared" si="2"/>
        <v>13.802293577981649</v>
      </c>
      <c r="I123" s="1">
        <v>43362</v>
      </c>
      <c r="J123">
        <v>79.400000000000006</v>
      </c>
      <c r="M123" s="1">
        <v>27568</v>
      </c>
      <c r="N123">
        <v>1.3715999999999999</v>
      </c>
      <c r="Q123" s="1">
        <v>37909</v>
      </c>
      <c r="R123">
        <v>59.75</v>
      </c>
      <c r="U123" s="1">
        <v>38636</v>
      </c>
      <c r="V123">
        <v>0.23149999999999998</v>
      </c>
      <c r="Y123" s="1">
        <v>38162</v>
      </c>
      <c r="Z123">
        <v>10.7</v>
      </c>
      <c r="AC123" s="1"/>
    </row>
    <row r="124" spans="1:29" x14ac:dyDescent="0.3">
      <c r="A124">
        <f t="shared" si="1"/>
        <v>5</v>
      </c>
      <c r="B124" s="1">
        <v>40665</v>
      </c>
      <c r="C124">
        <v>55.24</v>
      </c>
      <c r="E124" s="1">
        <v>32490</v>
      </c>
      <c r="F124">
        <v>14.53</v>
      </c>
      <c r="G124">
        <f t="shared" si="2"/>
        <v>13.806238532110088</v>
      </c>
      <c r="I124" s="1">
        <v>43361</v>
      </c>
      <c r="J124">
        <v>79.03</v>
      </c>
      <c r="M124" s="1">
        <v>27569</v>
      </c>
      <c r="N124">
        <v>1.371</v>
      </c>
      <c r="Q124" s="1">
        <v>37910</v>
      </c>
      <c r="R124">
        <v>59.75</v>
      </c>
      <c r="U124" s="1">
        <v>38637</v>
      </c>
      <c r="V124">
        <v>0.23499999999999999</v>
      </c>
      <c r="Y124" s="1">
        <v>38163</v>
      </c>
      <c r="Z124">
        <v>10.75</v>
      </c>
      <c r="AC124" s="1"/>
    </row>
    <row r="125" spans="1:29" x14ac:dyDescent="0.3">
      <c r="A125">
        <f t="shared" si="1"/>
        <v>5</v>
      </c>
      <c r="B125" s="1">
        <v>40666</v>
      </c>
      <c r="C125">
        <v>55.48</v>
      </c>
      <c r="E125" s="1">
        <v>32491</v>
      </c>
      <c r="F125">
        <v>14.6</v>
      </c>
      <c r="G125">
        <f t="shared" si="2"/>
        <v>13.810183486238527</v>
      </c>
      <c r="I125" s="1">
        <v>43360</v>
      </c>
      <c r="J125">
        <v>78.05</v>
      </c>
      <c r="M125" s="1">
        <v>27570</v>
      </c>
      <c r="N125">
        <v>1.3718999999999999</v>
      </c>
      <c r="Q125" s="1">
        <v>37911</v>
      </c>
      <c r="R125">
        <v>59.75</v>
      </c>
      <c r="U125" s="1">
        <v>38638</v>
      </c>
      <c r="V125">
        <v>0.23449999999999999</v>
      </c>
      <c r="Y125" s="1">
        <v>38166</v>
      </c>
      <c r="Z125">
        <v>10.4</v>
      </c>
      <c r="AC125" s="1"/>
    </row>
    <row r="126" spans="1:29" x14ac:dyDescent="0.3">
      <c r="A126">
        <f t="shared" si="1"/>
        <v>5</v>
      </c>
      <c r="B126" s="1">
        <v>40667</v>
      </c>
      <c r="C126">
        <v>55.71</v>
      </c>
      <c r="E126" s="1">
        <v>32492</v>
      </c>
      <c r="F126">
        <v>14.75</v>
      </c>
      <c r="G126">
        <f t="shared" si="2"/>
        <v>13.816513761467887</v>
      </c>
      <c r="I126" s="1">
        <v>43357</v>
      </c>
      <c r="J126">
        <v>78.09</v>
      </c>
      <c r="M126" s="1">
        <v>27571</v>
      </c>
      <c r="N126">
        <v>1.3702000000000001</v>
      </c>
      <c r="Q126" s="1">
        <v>37914</v>
      </c>
      <c r="R126">
        <v>60</v>
      </c>
      <c r="U126" s="1">
        <v>38639</v>
      </c>
      <c r="V126">
        <v>0.23050000000000001</v>
      </c>
      <c r="Y126" s="1">
        <v>38167</v>
      </c>
      <c r="Z126">
        <v>10.3</v>
      </c>
      <c r="AC126" s="1"/>
    </row>
    <row r="127" spans="1:29" x14ac:dyDescent="0.3">
      <c r="A127">
        <f t="shared" si="1"/>
        <v>5</v>
      </c>
      <c r="B127" s="1">
        <v>40668</v>
      </c>
      <c r="C127">
        <v>55.93</v>
      </c>
      <c r="E127" s="1">
        <v>32493</v>
      </c>
      <c r="F127">
        <v>14.81</v>
      </c>
      <c r="G127">
        <f t="shared" si="2"/>
        <v>13.822293577981648</v>
      </c>
      <c r="I127" s="1">
        <v>43356</v>
      </c>
      <c r="J127">
        <v>78.180000000000007</v>
      </c>
      <c r="M127" s="1">
        <v>27572</v>
      </c>
      <c r="N127">
        <v>1.3663000000000001</v>
      </c>
      <c r="Q127" s="1">
        <v>37915</v>
      </c>
      <c r="R127">
        <v>60</v>
      </c>
      <c r="U127" s="1">
        <v>38642</v>
      </c>
      <c r="V127">
        <v>0.23100000000000001</v>
      </c>
      <c r="Y127" s="1">
        <v>38168</v>
      </c>
      <c r="Z127">
        <v>10.4</v>
      </c>
      <c r="AC127" s="1"/>
    </row>
    <row r="128" spans="1:29" x14ac:dyDescent="0.3">
      <c r="A128">
        <f t="shared" si="1"/>
        <v>5</v>
      </c>
      <c r="B128" s="1">
        <v>40669</v>
      </c>
      <c r="C128">
        <v>56.23</v>
      </c>
      <c r="E128" s="1">
        <v>32496</v>
      </c>
      <c r="F128">
        <v>14.67</v>
      </c>
      <c r="G128">
        <f t="shared" si="2"/>
        <v>13.82110091743119</v>
      </c>
      <c r="I128" s="1">
        <v>43355</v>
      </c>
      <c r="J128">
        <v>79.739999999999995</v>
      </c>
      <c r="M128" s="1">
        <v>27575</v>
      </c>
      <c r="N128">
        <v>1.3622000000000001</v>
      </c>
      <c r="Q128" s="1">
        <v>37916</v>
      </c>
      <c r="R128">
        <v>60.25</v>
      </c>
      <c r="U128" s="1">
        <v>38643</v>
      </c>
      <c r="V128">
        <v>0.22850000000000001</v>
      </c>
      <c r="Y128" s="1">
        <v>38169</v>
      </c>
      <c r="Z128">
        <v>10.45</v>
      </c>
      <c r="AC128" s="1"/>
    </row>
    <row r="129" spans="1:29" x14ac:dyDescent="0.3">
      <c r="A129">
        <f t="shared" si="1"/>
        <v>5</v>
      </c>
      <c r="B129" s="1">
        <v>40670</v>
      </c>
      <c r="C129">
        <v>56.63</v>
      </c>
      <c r="E129" s="1">
        <v>32497</v>
      </c>
      <c r="F129">
        <v>14.82</v>
      </c>
      <c r="G129">
        <f t="shared" si="2"/>
        <v>13.818715596330271</v>
      </c>
      <c r="I129" s="1">
        <v>43354</v>
      </c>
      <c r="J129">
        <v>79.06</v>
      </c>
      <c r="M129" s="1">
        <v>27576</v>
      </c>
      <c r="N129">
        <v>1.3575999999999999</v>
      </c>
      <c r="Q129" s="1">
        <v>37917</v>
      </c>
      <c r="R129">
        <v>59.88</v>
      </c>
      <c r="U129" s="1">
        <v>38644</v>
      </c>
      <c r="V129">
        <v>0.22399999999999998</v>
      </c>
      <c r="Y129" s="1">
        <v>38170</v>
      </c>
      <c r="Z129">
        <v>10.3</v>
      </c>
      <c r="AC129" s="1"/>
    </row>
    <row r="130" spans="1:29" x14ac:dyDescent="0.3">
      <c r="A130">
        <f t="shared" si="1"/>
        <v>5</v>
      </c>
      <c r="B130" s="1">
        <v>40671</v>
      </c>
      <c r="C130">
        <v>57.04</v>
      </c>
      <c r="E130" s="1">
        <v>32498</v>
      </c>
      <c r="F130">
        <v>14.96</v>
      </c>
      <c r="G130">
        <f t="shared" si="2"/>
        <v>13.817155963302749</v>
      </c>
      <c r="I130" s="1">
        <v>43353</v>
      </c>
      <c r="J130">
        <v>77.37</v>
      </c>
      <c r="M130" s="1">
        <v>27577</v>
      </c>
      <c r="N130">
        <v>1.3461000000000001</v>
      </c>
      <c r="Q130" s="1">
        <v>37918</v>
      </c>
      <c r="R130">
        <v>59.5</v>
      </c>
      <c r="U130" s="1">
        <v>38645</v>
      </c>
      <c r="V130">
        <v>0.221</v>
      </c>
      <c r="Y130" s="1">
        <v>38173</v>
      </c>
      <c r="Z130">
        <v>10.5</v>
      </c>
      <c r="AC130" s="1"/>
    </row>
    <row r="131" spans="1:29" x14ac:dyDescent="0.3">
      <c r="A131">
        <f t="shared" si="1"/>
        <v>5</v>
      </c>
      <c r="B131" s="1">
        <v>40672</v>
      </c>
      <c r="C131">
        <v>57.39</v>
      </c>
      <c r="E131" s="1">
        <v>32499</v>
      </c>
      <c r="F131">
        <v>14.99</v>
      </c>
      <c r="G131">
        <f t="shared" si="2"/>
        <v>13.812935779816511</v>
      </c>
      <c r="I131" s="1">
        <v>43350</v>
      </c>
      <c r="J131">
        <v>76.83</v>
      </c>
      <c r="M131" s="1">
        <v>27578</v>
      </c>
      <c r="N131">
        <v>1.3441000000000001</v>
      </c>
      <c r="Q131" s="1">
        <v>37921</v>
      </c>
      <c r="R131">
        <v>60</v>
      </c>
      <c r="U131" s="1">
        <v>38646</v>
      </c>
      <c r="V131">
        <v>0.218</v>
      </c>
      <c r="Y131" s="1">
        <v>38174</v>
      </c>
      <c r="Z131">
        <v>10.63</v>
      </c>
      <c r="AC131" s="1"/>
    </row>
    <row r="132" spans="1:29" x14ac:dyDescent="0.3">
      <c r="A132">
        <f t="shared" ref="A132:A195" si="3">+MONTH(B132)</f>
        <v>5</v>
      </c>
      <c r="B132" s="1">
        <v>40673</v>
      </c>
      <c r="C132">
        <v>57.76</v>
      </c>
      <c r="E132" s="1">
        <v>32500</v>
      </c>
      <c r="F132">
        <v>15.08</v>
      </c>
      <c r="G132">
        <f t="shared" si="2"/>
        <v>13.807155963302748</v>
      </c>
      <c r="I132" s="1">
        <v>43349</v>
      </c>
      <c r="J132">
        <v>76.5</v>
      </c>
      <c r="M132" s="1">
        <v>27579</v>
      </c>
      <c r="N132">
        <v>1.3425</v>
      </c>
      <c r="Q132" s="1">
        <v>37922</v>
      </c>
      <c r="R132">
        <v>59.95</v>
      </c>
      <c r="U132" s="1">
        <v>38649</v>
      </c>
      <c r="V132">
        <v>0.2145</v>
      </c>
      <c r="Y132" s="1">
        <v>38175</v>
      </c>
      <c r="Z132">
        <v>10.98</v>
      </c>
      <c r="AC132" s="1"/>
    </row>
    <row r="133" spans="1:29" x14ac:dyDescent="0.3">
      <c r="A133">
        <f t="shared" si="3"/>
        <v>5</v>
      </c>
      <c r="B133" s="1">
        <v>40674</v>
      </c>
      <c r="C133">
        <v>58</v>
      </c>
      <c r="E133" s="1">
        <v>32505</v>
      </c>
      <c r="F133">
        <v>15.55</v>
      </c>
      <c r="G133">
        <f t="shared" si="2"/>
        <v>13.805871559633024</v>
      </c>
      <c r="I133" s="1">
        <v>43348</v>
      </c>
      <c r="J133">
        <v>77.27</v>
      </c>
      <c r="M133" s="1">
        <v>27582</v>
      </c>
      <c r="N133">
        <v>1.3358000000000001</v>
      </c>
      <c r="Q133" s="1">
        <v>37923</v>
      </c>
      <c r="R133">
        <v>59.95</v>
      </c>
      <c r="U133" s="1">
        <v>38650</v>
      </c>
      <c r="V133">
        <v>0.214</v>
      </c>
      <c r="Y133" s="1">
        <v>38176</v>
      </c>
      <c r="Z133">
        <v>10.95</v>
      </c>
      <c r="AC133" s="1"/>
    </row>
    <row r="134" spans="1:29" x14ac:dyDescent="0.3">
      <c r="A134">
        <f t="shared" si="3"/>
        <v>5</v>
      </c>
      <c r="B134" s="1">
        <v>40675</v>
      </c>
      <c r="C134">
        <v>58.3</v>
      </c>
      <c r="E134" s="1">
        <v>32506</v>
      </c>
      <c r="F134">
        <v>15.3</v>
      </c>
      <c r="G134">
        <f t="shared" si="2"/>
        <v>13.805688073394492</v>
      </c>
      <c r="I134" s="1">
        <v>43347</v>
      </c>
      <c r="J134">
        <v>78.17</v>
      </c>
      <c r="M134" s="1">
        <v>27583</v>
      </c>
      <c r="N134">
        <v>1.3391999999999999</v>
      </c>
      <c r="Q134" s="1">
        <v>37924</v>
      </c>
      <c r="R134">
        <v>60.6</v>
      </c>
      <c r="U134" s="1">
        <v>38651</v>
      </c>
      <c r="V134">
        <v>0.2165</v>
      </c>
      <c r="Y134" s="1">
        <v>38177</v>
      </c>
      <c r="Z134">
        <v>10.95</v>
      </c>
      <c r="AC134" s="1"/>
    </row>
    <row r="135" spans="1:29" x14ac:dyDescent="0.3">
      <c r="A135">
        <f t="shared" si="3"/>
        <v>5</v>
      </c>
      <c r="B135" s="1">
        <v>40676</v>
      </c>
      <c r="C135">
        <v>58.65</v>
      </c>
      <c r="E135" s="1">
        <v>32507</v>
      </c>
      <c r="F135">
        <v>15.52</v>
      </c>
      <c r="G135">
        <f t="shared" si="2"/>
        <v>13.806605504587152</v>
      </c>
      <c r="I135" s="1">
        <v>43346</v>
      </c>
      <c r="J135">
        <v>78.150000000000006</v>
      </c>
      <c r="M135" s="1">
        <v>27584</v>
      </c>
      <c r="N135">
        <v>1.3407</v>
      </c>
      <c r="Q135" s="1">
        <v>37925</v>
      </c>
      <c r="R135">
        <v>62.25</v>
      </c>
      <c r="U135" s="1">
        <v>38652</v>
      </c>
      <c r="V135">
        <v>0.21850000000000003</v>
      </c>
      <c r="Y135" s="1">
        <v>38180</v>
      </c>
      <c r="Z135">
        <v>11.1</v>
      </c>
      <c r="AC135" s="1"/>
    </row>
    <row r="136" spans="1:29" x14ac:dyDescent="0.3">
      <c r="A136">
        <f t="shared" si="3"/>
        <v>5</v>
      </c>
      <c r="B136" s="1">
        <v>40677</v>
      </c>
      <c r="C136">
        <v>59.08</v>
      </c>
      <c r="E136" s="1">
        <v>32511</v>
      </c>
      <c r="F136">
        <v>15.72</v>
      </c>
      <c r="G136">
        <f t="shared" si="2"/>
        <v>13.807064220183483</v>
      </c>
      <c r="I136" s="1">
        <v>43343</v>
      </c>
      <c r="J136">
        <v>77.42</v>
      </c>
      <c r="M136" s="1">
        <v>27585</v>
      </c>
      <c r="N136">
        <v>1.3313999999999999</v>
      </c>
      <c r="Q136" s="1">
        <v>37928</v>
      </c>
      <c r="R136">
        <v>62.75</v>
      </c>
      <c r="U136" s="1">
        <v>38653</v>
      </c>
      <c r="V136">
        <v>0.221</v>
      </c>
      <c r="Y136" s="1">
        <v>38181</v>
      </c>
      <c r="Z136">
        <v>10.85</v>
      </c>
      <c r="AC136" s="1"/>
    </row>
    <row r="137" spans="1:29" x14ac:dyDescent="0.3">
      <c r="A137">
        <f t="shared" si="3"/>
        <v>5</v>
      </c>
      <c r="B137" s="1">
        <v>40678</v>
      </c>
      <c r="C137">
        <v>59.52</v>
      </c>
      <c r="E137" s="1">
        <v>32512</v>
      </c>
      <c r="F137">
        <v>15.96</v>
      </c>
      <c r="G137">
        <f t="shared" si="2"/>
        <v>13.809449541284399</v>
      </c>
      <c r="I137" s="1">
        <v>43342</v>
      </c>
      <c r="J137">
        <v>77.77</v>
      </c>
      <c r="M137" s="1">
        <v>27586</v>
      </c>
      <c r="N137">
        <v>1.3243</v>
      </c>
      <c r="Q137" s="1">
        <v>37929</v>
      </c>
      <c r="R137">
        <v>62.75</v>
      </c>
      <c r="U137" s="1">
        <v>38656</v>
      </c>
      <c r="V137">
        <v>0.21899999999999997</v>
      </c>
      <c r="Y137" s="1">
        <v>38182</v>
      </c>
      <c r="Z137">
        <v>10.88</v>
      </c>
      <c r="AC137" s="1"/>
    </row>
    <row r="138" spans="1:29" x14ac:dyDescent="0.3">
      <c r="A138">
        <f t="shared" si="3"/>
        <v>5</v>
      </c>
      <c r="B138" s="1">
        <v>40679</v>
      </c>
      <c r="C138">
        <v>59.85</v>
      </c>
      <c r="E138" s="1">
        <v>32513</v>
      </c>
      <c r="F138">
        <v>15.91</v>
      </c>
      <c r="G138">
        <f t="shared" si="2"/>
        <v>13.812660550458714</v>
      </c>
      <c r="I138" s="1">
        <v>43341</v>
      </c>
      <c r="J138">
        <v>77.14</v>
      </c>
      <c r="M138" s="1">
        <v>27589</v>
      </c>
      <c r="N138">
        <v>1.3189</v>
      </c>
      <c r="Q138" s="1">
        <v>37930</v>
      </c>
      <c r="R138">
        <v>61.55</v>
      </c>
      <c r="U138" s="1">
        <v>38657</v>
      </c>
      <c r="V138">
        <v>0.2175</v>
      </c>
      <c r="Y138" s="1">
        <v>38183</v>
      </c>
      <c r="Z138">
        <v>10.85</v>
      </c>
      <c r="AC138" s="1"/>
    </row>
    <row r="139" spans="1:29" x14ac:dyDescent="0.3">
      <c r="A139">
        <f t="shared" si="3"/>
        <v>5</v>
      </c>
      <c r="B139" s="1">
        <v>40680</v>
      </c>
      <c r="C139">
        <v>60.18</v>
      </c>
      <c r="E139" s="1">
        <v>32514</v>
      </c>
      <c r="F139">
        <v>16.25</v>
      </c>
      <c r="G139">
        <f t="shared" si="2"/>
        <v>13.820642201834861</v>
      </c>
      <c r="I139" s="1">
        <v>43340</v>
      </c>
      <c r="J139">
        <v>75.95</v>
      </c>
      <c r="M139" s="1">
        <v>27590</v>
      </c>
      <c r="N139">
        <v>1.3187</v>
      </c>
      <c r="Q139" s="1">
        <v>37931</v>
      </c>
      <c r="R139">
        <v>62</v>
      </c>
      <c r="U139" s="1">
        <v>38658</v>
      </c>
      <c r="V139">
        <v>0.21350000000000002</v>
      </c>
      <c r="Y139" s="1">
        <v>38184</v>
      </c>
      <c r="Z139">
        <v>10.85</v>
      </c>
      <c r="AC139" s="1"/>
    </row>
    <row r="140" spans="1:29" x14ac:dyDescent="0.3">
      <c r="A140">
        <f t="shared" si="3"/>
        <v>5</v>
      </c>
      <c r="B140" s="1">
        <v>40681</v>
      </c>
      <c r="C140">
        <v>60.5</v>
      </c>
      <c r="E140" s="1">
        <v>32517</v>
      </c>
      <c r="F140">
        <v>16.34</v>
      </c>
      <c r="G140">
        <f t="shared" si="2"/>
        <v>13.832935779816511</v>
      </c>
      <c r="I140" s="1">
        <v>43339</v>
      </c>
      <c r="J140">
        <v>76.209999999999994</v>
      </c>
      <c r="M140" s="1">
        <v>27591</v>
      </c>
      <c r="N140">
        <v>1.3077000000000001</v>
      </c>
      <c r="Q140" s="1">
        <v>37932</v>
      </c>
      <c r="R140">
        <v>62.25</v>
      </c>
      <c r="U140" s="1">
        <v>38659</v>
      </c>
      <c r="V140">
        <v>0.21249999999999999</v>
      </c>
      <c r="Y140" s="1">
        <v>38187</v>
      </c>
      <c r="Z140">
        <v>10.6</v>
      </c>
      <c r="AC140" s="1"/>
    </row>
    <row r="141" spans="1:29" x14ac:dyDescent="0.3">
      <c r="A141">
        <f t="shared" si="3"/>
        <v>5</v>
      </c>
      <c r="B141" s="1">
        <v>40682</v>
      </c>
      <c r="C141">
        <v>60.86</v>
      </c>
      <c r="E141" s="1">
        <v>32518</v>
      </c>
      <c r="F141">
        <v>16.2</v>
      </c>
      <c r="G141">
        <f t="shared" si="2"/>
        <v>13.848715596330273</v>
      </c>
      <c r="I141" s="1">
        <v>43336</v>
      </c>
      <c r="J141">
        <v>75.819999999999993</v>
      </c>
      <c r="M141" s="1">
        <v>27592</v>
      </c>
      <c r="N141">
        <v>1.3026</v>
      </c>
      <c r="Q141" s="1">
        <v>37935</v>
      </c>
      <c r="R141">
        <v>62.6</v>
      </c>
      <c r="U141" s="1">
        <v>38660</v>
      </c>
      <c r="V141">
        <v>0.21350000000000002</v>
      </c>
      <c r="Y141" s="1">
        <v>38188</v>
      </c>
      <c r="Z141">
        <v>10.3</v>
      </c>
      <c r="AC141" s="1"/>
    </row>
    <row r="142" spans="1:29" x14ac:dyDescent="0.3">
      <c r="A142">
        <f t="shared" si="3"/>
        <v>5</v>
      </c>
      <c r="B142" s="1">
        <v>40683</v>
      </c>
      <c r="C142">
        <v>61.24</v>
      </c>
      <c r="E142" s="1">
        <v>32519</v>
      </c>
      <c r="F142">
        <v>15.8</v>
      </c>
      <c r="G142">
        <f t="shared" si="2"/>
        <v>13.8594495412844</v>
      </c>
      <c r="I142" s="1">
        <v>43335</v>
      </c>
      <c r="J142">
        <v>74.73</v>
      </c>
      <c r="M142" s="1">
        <v>27593</v>
      </c>
      <c r="N142">
        <v>1.2968</v>
      </c>
      <c r="Q142" s="1">
        <v>37936</v>
      </c>
      <c r="R142">
        <v>62.85</v>
      </c>
      <c r="U142" s="1">
        <v>38663</v>
      </c>
      <c r="V142">
        <v>0.21600000000000003</v>
      </c>
      <c r="Y142" s="1">
        <v>38189</v>
      </c>
      <c r="Z142">
        <v>10.199999999999999</v>
      </c>
      <c r="AC142" s="1"/>
    </row>
    <row r="143" spans="1:29" x14ac:dyDescent="0.3">
      <c r="A143">
        <f t="shared" si="3"/>
        <v>5</v>
      </c>
      <c r="B143" s="1">
        <v>40684</v>
      </c>
      <c r="C143">
        <v>61.66</v>
      </c>
      <c r="E143" s="1">
        <v>32520</v>
      </c>
      <c r="F143">
        <v>15.75</v>
      </c>
      <c r="G143">
        <f t="shared" si="2"/>
        <v>13.863577981651375</v>
      </c>
      <c r="I143" s="1">
        <v>43334</v>
      </c>
      <c r="J143">
        <v>74.78</v>
      </c>
      <c r="M143" s="1">
        <v>27596</v>
      </c>
      <c r="N143">
        <v>1.2903</v>
      </c>
      <c r="Q143" s="1">
        <v>37937</v>
      </c>
      <c r="R143">
        <v>63</v>
      </c>
      <c r="U143" s="1">
        <v>38664</v>
      </c>
      <c r="V143">
        <v>0.2205</v>
      </c>
      <c r="Y143" s="1">
        <v>38190</v>
      </c>
      <c r="Z143">
        <v>9.85</v>
      </c>
      <c r="AC143" s="1"/>
    </row>
    <row r="144" spans="1:29" x14ac:dyDescent="0.3">
      <c r="A144">
        <f t="shared" si="3"/>
        <v>5</v>
      </c>
      <c r="B144" s="1">
        <v>40685</v>
      </c>
      <c r="C144">
        <v>62.09</v>
      </c>
      <c r="E144" s="1">
        <v>32521</v>
      </c>
      <c r="F144">
        <v>16.12</v>
      </c>
      <c r="G144">
        <f t="shared" si="2"/>
        <v>13.870733944954125</v>
      </c>
      <c r="I144" s="1">
        <v>43333</v>
      </c>
      <c r="J144">
        <v>72.63</v>
      </c>
      <c r="M144" s="1">
        <v>27597</v>
      </c>
      <c r="N144">
        <v>1.292</v>
      </c>
      <c r="Q144" s="1">
        <v>37938</v>
      </c>
      <c r="R144">
        <v>61.63</v>
      </c>
      <c r="U144" s="1">
        <v>38665</v>
      </c>
      <c r="V144">
        <v>0.22500000000000001</v>
      </c>
      <c r="Y144" s="1">
        <v>38191</v>
      </c>
      <c r="Z144">
        <v>10.9</v>
      </c>
      <c r="AC144" s="1"/>
    </row>
    <row r="145" spans="1:29" x14ac:dyDescent="0.3">
      <c r="A145">
        <f t="shared" si="3"/>
        <v>5</v>
      </c>
      <c r="B145" s="1">
        <v>40686</v>
      </c>
      <c r="C145">
        <v>62.44</v>
      </c>
      <c r="E145" s="1">
        <v>32524</v>
      </c>
      <c r="F145">
        <v>16.28</v>
      </c>
      <c r="G145">
        <f t="shared" si="2"/>
        <v>13.881743119266051</v>
      </c>
      <c r="I145" s="1">
        <v>43332</v>
      </c>
      <c r="J145">
        <v>72.209999999999994</v>
      </c>
      <c r="M145" s="1">
        <v>27598</v>
      </c>
      <c r="N145">
        <v>1.2790999999999999</v>
      </c>
      <c r="Q145" s="1">
        <v>37939</v>
      </c>
      <c r="R145">
        <v>61.55</v>
      </c>
      <c r="U145" s="1">
        <v>38666</v>
      </c>
      <c r="V145">
        <v>0.22699999999999998</v>
      </c>
      <c r="Y145" s="1">
        <v>38194</v>
      </c>
      <c r="Z145">
        <v>10.66</v>
      </c>
      <c r="AC145" s="1"/>
    </row>
    <row r="146" spans="1:29" x14ac:dyDescent="0.3">
      <c r="A146">
        <f t="shared" si="3"/>
        <v>5</v>
      </c>
      <c r="B146" s="1">
        <v>40687</v>
      </c>
      <c r="C146">
        <v>62.76</v>
      </c>
      <c r="E146" s="1">
        <v>32525</v>
      </c>
      <c r="F146">
        <v>16.43</v>
      </c>
      <c r="G146">
        <f t="shared" si="2"/>
        <v>13.894036697247705</v>
      </c>
      <c r="I146" s="1">
        <v>43329</v>
      </c>
      <c r="J146">
        <v>71.83</v>
      </c>
      <c r="M146" s="1">
        <v>27599</v>
      </c>
      <c r="N146">
        <v>1.2786</v>
      </c>
      <c r="Q146" s="1">
        <v>37942</v>
      </c>
      <c r="R146">
        <v>61.1</v>
      </c>
      <c r="U146" s="1">
        <v>38667</v>
      </c>
      <c r="V146">
        <v>0.22699999999999998</v>
      </c>
      <c r="Y146" s="1">
        <v>38195</v>
      </c>
      <c r="Z146">
        <v>10.65</v>
      </c>
      <c r="AC146" s="1"/>
    </row>
    <row r="147" spans="1:29" x14ac:dyDescent="0.3">
      <c r="A147">
        <f t="shared" si="3"/>
        <v>5</v>
      </c>
      <c r="B147" s="1">
        <v>40688</v>
      </c>
      <c r="C147">
        <v>63.08</v>
      </c>
      <c r="E147" s="1">
        <v>32526</v>
      </c>
      <c r="F147">
        <v>16.739999999999998</v>
      </c>
      <c r="G147">
        <f t="shared" si="2"/>
        <v>13.908165137614679</v>
      </c>
      <c r="I147" s="1">
        <v>43328</v>
      </c>
      <c r="J147">
        <v>71.430000000000007</v>
      </c>
      <c r="M147" s="1">
        <v>27600</v>
      </c>
      <c r="N147">
        <v>1.2816000000000001</v>
      </c>
      <c r="Q147" s="1">
        <v>37943</v>
      </c>
      <c r="R147">
        <v>60.85</v>
      </c>
      <c r="U147" s="1">
        <v>38670</v>
      </c>
      <c r="V147">
        <v>0.23149999999999998</v>
      </c>
      <c r="Y147" s="1">
        <v>38196</v>
      </c>
      <c r="Z147">
        <v>10.75</v>
      </c>
      <c r="AC147" s="1"/>
    </row>
    <row r="148" spans="1:29" x14ac:dyDescent="0.3">
      <c r="A148">
        <f t="shared" si="3"/>
        <v>5</v>
      </c>
      <c r="B148" s="1">
        <v>40689</v>
      </c>
      <c r="C148">
        <v>63.42</v>
      </c>
      <c r="E148" s="1">
        <v>32527</v>
      </c>
      <c r="F148">
        <v>17.09</v>
      </c>
      <c r="G148">
        <f t="shared" si="2"/>
        <v>13.927981651376143</v>
      </c>
      <c r="I148" s="1">
        <v>43327</v>
      </c>
      <c r="J148">
        <v>70.760000000000005</v>
      </c>
      <c r="M148" s="1">
        <v>27603</v>
      </c>
      <c r="N148">
        <v>1.2727999999999999</v>
      </c>
      <c r="Q148" s="1">
        <v>37944</v>
      </c>
      <c r="R148">
        <v>60.35</v>
      </c>
      <c r="U148" s="1">
        <v>38671</v>
      </c>
      <c r="V148">
        <v>0.22899999999999998</v>
      </c>
      <c r="Y148" s="1">
        <v>38197</v>
      </c>
      <c r="Z148">
        <v>10.9</v>
      </c>
      <c r="AC148" s="1"/>
    </row>
    <row r="149" spans="1:29" x14ac:dyDescent="0.3">
      <c r="A149">
        <f t="shared" si="3"/>
        <v>5</v>
      </c>
      <c r="B149" s="1">
        <v>40690</v>
      </c>
      <c r="C149">
        <v>63.76</v>
      </c>
      <c r="E149" s="1">
        <v>32528</v>
      </c>
      <c r="F149">
        <v>17</v>
      </c>
      <c r="G149">
        <f t="shared" si="2"/>
        <v>13.946146788990822</v>
      </c>
      <c r="I149" s="1">
        <v>43326</v>
      </c>
      <c r="J149">
        <v>72.459999999999994</v>
      </c>
      <c r="M149" s="1">
        <v>27604</v>
      </c>
      <c r="N149">
        <v>1.2688999999999999</v>
      </c>
      <c r="Q149" s="1">
        <v>37945</v>
      </c>
      <c r="R149">
        <v>60.82</v>
      </c>
      <c r="U149" s="1">
        <v>38672</v>
      </c>
      <c r="V149">
        <v>0.22750000000000001</v>
      </c>
      <c r="Y149" s="1">
        <v>38198</v>
      </c>
      <c r="Z149">
        <v>10.35</v>
      </c>
      <c r="AC149" s="1"/>
    </row>
    <row r="150" spans="1:29" x14ac:dyDescent="0.3">
      <c r="A150">
        <f t="shared" si="3"/>
        <v>5</v>
      </c>
      <c r="B150" s="1">
        <v>40691</v>
      </c>
      <c r="C150">
        <v>64.180000000000007</v>
      </c>
      <c r="E150" s="1">
        <v>32531</v>
      </c>
      <c r="F150">
        <v>16.2</v>
      </c>
      <c r="G150">
        <f t="shared" si="2"/>
        <v>13.957614678899082</v>
      </c>
      <c r="I150" s="1">
        <v>43325</v>
      </c>
      <c r="J150">
        <v>72.61</v>
      </c>
      <c r="M150" s="1">
        <v>27605</v>
      </c>
      <c r="N150">
        <v>1.2648999999999999</v>
      </c>
      <c r="Q150" s="1">
        <v>37946</v>
      </c>
      <c r="R150">
        <v>61.25</v>
      </c>
      <c r="U150" s="1">
        <v>38673</v>
      </c>
      <c r="V150">
        <v>0.22450000000000001</v>
      </c>
      <c r="Y150" s="1">
        <v>38201</v>
      </c>
      <c r="Z150">
        <v>10.68</v>
      </c>
      <c r="AC150" s="1"/>
    </row>
    <row r="151" spans="1:29" x14ac:dyDescent="0.3">
      <c r="A151">
        <f t="shared" si="3"/>
        <v>5</v>
      </c>
      <c r="B151" s="1">
        <v>40692</v>
      </c>
      <c r="C151">
        <v>64.61</v>
      </c>
      <c r="E151" s="1">
        <v>32532</v>
      </c>
      <c r="F151">
        <v>16.010000000000002</v>
      </c>
      <c r="G151">
        <f t="shared" si="2"/>
        <v>13.966605504587156</v>
      </c>
      <c r="I151" s="1">
        <v>43322</v>
      </c>
      <c r="J151">
        <v>72.81</v>
      </c>
      <c r="M151" s="1">
        <v>27606</v>
      </c>
      <c r="N151">
        <v>1.2637</v>
      </c>
      <c r="Q151" s="1">
        <v>37949</v>
      </c>
      <c r="R151">
        <v>60.75</v>
      </c>
      <c r="U151" s="1">
        <v>38674</v>
      </c>
      <c r="V151">
        <v>0.2165</v>
      </c>
      <c r="Y151" s="1">
        <v>38202</v>
      </c>
      <c r="Z151">
        <v>10.75</v>
      </c>
      <c r="AC151" s="1"/>
    </row>
    <row r="152" spans="1:29" x14ac:dyDescent="0.3">
      <c r="A152">
        <f t="shared" si="3"/>
        <v>5</v>
      </c>
      <c r="B152" s="1">
        <v>40693</v>
      </c>
      <c r="C152">
        <v>64.959999999999994</v>
      </c>
      <c r="E152" s="1">
        <v>32533</v>
      </c>
      <c r="F152">
        <v>16.55</v>
      </c>
      <c r="G152">
        <f t="shared" si="2"/>
        <v>13.979908256880734</v>
      </c>
      <c r="I152" s="1">
        <v>43321</v>
      </c>
      <c r="J152">
        <v>72.069999999999993</v>
      </c>
      <c r="M152" s="1">
        <v>27607</v>
      </c>
      <c r="N152">
        <v>1.2636000000000001</v>
      </c>
      <c r="Q152" s="1">
        <v>37950</v>
      </c>
      <c r="R152">
        <v>60.75</v>
      </c>
      <c r="U152" s="1">
        <v>38677</v>
      </c>
      <c r="V152">
        <v>0.217</v>
      </c>
      <c r="Y152" s="1">
        <v>38203</v>
      </c>
      <c r="Z152">
        <v>10.75</v>
      </c>
      <c r="AC152" s="1"/>
    </row>
    <row r="153" spans="1:29" x14ac:dyDescent="0.3">
      <c r="A153">
        <f t="shared" si="3"/>
        <v>5</v>
      </c>
      <c r="B153" s="1">
        <v>40694</v>
      </c>
      <c r="C153">
        <v>65.319999999999993</v>
      </c>
      <c r="E153" s="1">
        <v>32534</v>
      </c>
      <c r="F153">
        <v>16.760000000000002</v>
      </c>
      <c r="G153">
        <f t="shared" si="2"/>
        <v>13.994220183486238</v>
      </c>
      <c r="I153" s="1">
        <v>43320</v>
      </c>
      <c r="J153">
        <v>72.28</v>
      </c>
      <c r="M153" s="1">
        <v>27610</v>
      </c>
      <c r="N153">
        <v>1.2642</v>
      </c>
      <c r="Q153" s="1">
        <v>37951</v>
      </c>
      <c r="R153">
        <v>60.5</v>
      </c>
      <c r="U153" s="1">
        <v>38678</v>
      </c>
      <c r="V153">
        <v>0.222</v>
      </c>
      <c r="Y153" s="1">
        <v>38204</v>
      </c>
      <c r="Z153">
        <v>10.65</v>
      </c>
      <c r="AC153" s="1"/>
    </row>
    <row r="154" spans="1:29" x14ac:dyDescent="0.3">
      <c r="A154">
        <f t="shared" si="3"/>
        <v>6</v>
      </c>
      <c r="B154" s="1">
        <v>40695</v>
      </c>
      <c r="C154">
        <v>65.53</v>
      </c>
      <c r="E154" s="1">
        <v>32535</v>
      </c>
      <c r="F154">
        <v>16.3</v>
      </c>
      <c r="G154">
        <f t="shared" si="2"/>
        <v>14.006238532110091</v>
      </c>
      <c r="I154" s="1">
        <v>43319</v>
      </c>
      <c r="J154">
        <v>74.650000000000006</v>
      </c>
      <c r="M154" s="1">
        <v>27611</v>
      </c>
      <c r="N154">
        <v>1.2705</v>
      </c>
      <c r="Q154" s="1">
        <v>37952</v>
      </c>
      <c r="R154">
        <v>60.25</v>
      </c>
      <c r="U154" s="1">
        <v>38679</v>
      </c>
      <c r="V154">
        <v>0.21600000000000003</v>
      </c>
      <c r="Y154" s="1">
        <v>38205</v>
      </c>
      <c r="Z154">
        <v>10.85</v>
      </c>
      <c r="AC154" s="1"/>
    </row>
    <row r="155" spans="1:29" x14ac:dyDescent="0.3">
      <c r="A155">
        <f t="shared" si="3"/>
        <v>6</v>
      </c>
      <c r="B155" s="1">
        <v>40696</v>
      </c>
      <c r="C155">
        <v>65.91</v>
      </c>
      <c r="E155" s="1">
        <v>32538</v>
      </c>
      <c r="F155">
        <v>15.97</v>
      </c>
      <c r="G155">
        <f t="shared" si="2"/>
        <v>14.014311926605503</v>
      </c>
      <c r="I155" s="1">
        <v>43318</v>
      </c>
      <c r="J155">
        <v>73.75</v>
      </c>
      <c r="M155" s="1">
        <v>27612</v>
      </c>
      <c r="N155">
        <v>1.2657</v>
      </c>
      <c r="Q155" s="1">
        <v>37953</v>
      </c>
      <c r="R155">
        <v>60.75</v>
      </c>
      <c r="U155" s="1">
        <v>38680</v>
      </c>
      <c r="V155">
        <v>0.19899999999999998</v>
      </c>
      <c r="Y155" s="1">
        <v>38208</v>
      </c>
      <c r="Z155">
        <v>10.8</v>
      </c>
      <c r="AC155" s="1"/>
    </row>
    <row r="156" spans="1:29" x14ac:dyDescent="0.3">
      <c r="A156">
        <f t="shared" si="3"/>
        <v>6</v>
      </c>
      <c r="B156" s="1">
        <v>40697</v>
      </c>
      <c r="C156">
        <v>66.28</v>
      </c>
      <c r="E156" s="1">
        <v>32539</v>
      </c>
      <c r="F156">
        <v>15.91</v>
      </c>
      <c r="G156">
        <f t="shared" si="2"/>
        <v>14.023761467889907</v>
      </c>
      <c r="I156" s="1">
        <v>43315</v>
      </c>
      <c r="J156">
        <v>73.209999999999994</v>
      </c>
      <c r="M156" s="1">
        <v>27613</v>
      </c>
      <c r="N156">
        <v>1.258</v>
      </c>
      <c r="Q156" s="1">
        <v>37956</v>
      </c>
      <c r="R156">
        <v>61.5</v>
      </c>
      <c r="U156" s="1">
        <v>38681</v>
      </c>
      <c r="V156">
        <v>0.20149999999999998</v>
      </c>
      <c r="Y156" s="1">
        <v>38209</v>
      </c>
      <c r="Z156">
        <v>11</v>
      </c>
      <c r="AC156" s="1"/>
    </row>
    <row r="157" spans="1:29" x14ac:dyDescent="0.3">
      <c r="A157">
        <f t="shared" si="3"/>
        <v>6</v>
      </c>
      <c r="B157" s="1">
        <v>40698</v>
      </c>
      <c r="C157">
        <v>66.67</v>
      </c>
      <c r="E157" s="1">
        <v>32540</v>
      </c>
      <c r="F157">
        <v>15.8</v>
      </c>
      <c r="G157">
        <f t="shared" si="2"/>
        <v>14.033853211009175</v>
      </c>
      <c r="I157" s="1">
        <v>43314</v>
      </c>
      <c r="J157">
        <v>73.45</v>
      </c>
      <c r="M157" s="1">
        <v>27614</v>
      </c>
      <c r="N157">
        <v>1.2596000000000001</v>
      </c>
      <c r="Q157" s="1">
        <v>37957</v>
      </c>
      <c r="R157">
        <v>61.75</v>
      </c>
      <c r="U157" s="1">
        <v>38684</v>
      </c>
      <c r="V157">
        <v>0.20499999999999999</v>
      </c>
      <c r="Y157" s="1">
        <v>38210</v>
      </c>
      <c r="Z157">
        <v>11.21</v>
      </c>
      <c r="AC157" s="1"/>
    </row>
    <row r="158" spans="1:29" x14ac:dyDescent="0.3">
      <c r="A158">
        <f t="shared" si="3"/>
        <v>6</v>
      </c>
      <c r="B158" s="1">
        <v>40699</v>
      </c>
      <c r="C158">
        <v>67.05</v>
      </c>
      <c r="E158" s="1">
        <v>32541</v>
      </c>
      <c r="F158">
        <v>16.12</v>
      </c>
      <c r="G158">
        <f t="shared" si="2"/>
        <v>14.047339449541285</v>
      </c>
      <c r="I158" s="1">
        <v>43313</v>
      </c>
      <c r="J158">
        <v>72.39</v>
      </c>
      <c r="M158" s="1">
        <v>27617</v>
      </c>
      <c r="N158">
        <v>1.2572000000000001</v>
      </c>
      <c r="Q158" s="1">
        <v>37958</v>
      </c>
      <c r="R158">
        <v>61.75</v>
      </c>
      <c r="U158" s="1">
        <v>38685</v>
      </c>
      <c r="V158">
        <v>0.19899999999999998</v>
      </c>
      <c r="Y158" s="1">
        <v>38211</v>
      </c>
      <c r="Z158">
        <v>11.15</v>
      </c>
      <c r="AC158" s="1"/>
    </row>
    <row r="159" spans="1:29" x14ac:dyDescent="0.3">
      <c r="A159">
        <f t="shared" si="3"/>
        <v>6</v>
      </c>
      <c r="B159" s="1">
        <v>40700</v>
      </c>
      <c r="C159">
        <v>67.39</v>
      </c>
      <c r="E159" s="1">
        <v>32542</v>
      </c>
      <c r="F159">
        <v>16.170000000000002</v>
      </c>
      <c r="G159">
        <f t="shared" si="2"/>
        <v>14.061743119266055</v>
      </c>
      <c r="I159" s="1">
        <v>43312</v>
      </c>
      <c r="J159">
        <v>74.25</v>
      </c>
      <c r="M159" s="1">
        <v>27618</v>
      </c>
      <c r="N159">
        <v>1.2571000000000001</v>
      </c>
      <c r="Q159" s="1">
        <v>37959</v>
      </c>
      <c r="R159">
        <v>61.75</v>
      </c>
      <c r="U159" s="1">
        <v>38686</v>
      </c>
      <c r="V159">
        <v>0.20149999999999998</v>
      </c>
      <c r="Y159" s="1">
        <v>38212</v>
      </c>
      <c r="Z159">
        <v>11.5</v>
      </c>
      <c r="AC159" s="1"/>
    </row>
    <row r="160" spans="1:29" x14ac:dyDescent="0.3">
      <c r="A160">
        <f t="shared" si="3"/>
        <v>6</v>
      </c>
      <c r="B160" s="1">
        <v>40701</v>
      </c>
      <c r="C160">
        <v>67.709999999999994</v>
      </c>
      <c r="E160" s="1">
        <v>32545</v>
      </c>
      <c r="F160">
        <v>15.99</v>
      </c>
      <c r="G160">
        <f t="shared" si="2"/>
        <v>14.076330275229358</v>
      </c>
      <c r="I160" s="1">
        <v>43311</v>
      </c>
      <c r="J160">
        <v>74.97</v>
      </c>
      <c r="M160" s="1">
        <v>27619</v>
      </c>
      <c r="N160">
        <v>1.2585</v>
      </c>
      <c r="Q160" s="1">
        <v>37960</v>
      </c>
      <c r="R160">
        <v>62</v>
      </c>
      <c r="U160" s="1">
        <v>38687</v>
      </c>
      <c r="V160">
        <v>0.20550000000000002</v>
      </c>
      <c r="Y160" s="1">
        <v>38215</v>
      </c>
      <c r="Z160">
        <v>12.03</v>
      </c>
      <c r="AC160" s="1"/>
    </row>
    <row r="161" spans="1:29" x14ac:dyDescent="0.3">
      <c r="A161">
        <f t="shared" si="3"/>
        <v>6</v>
      </c>
      <c r="B161" s="1">
        <v>40702</v>
      </c>
      <c r="C161">
        <v>68.02</v>
      </c>
      <c r="E161" s="1">
        <v>32546</v>
      </c>
      <c r="F161">
        <v>15.99</v>
      </c>
      <c r="G161">
        <f t="shared" si="2"/>
        <v>14.092660550458715</v>
      </c>
      <c r="I161" s="1">
        <v>43308</v>
      </c>
      <c r="J161">
        <v>74.290000000000006</v>
      </c>
      <c r="M161" s="1">
        <v>27620</v>
      </c>
      <c r="N161">
        <v>1.2605999999999999</v>
      </c>
      <c r="Q161" s="1">
        <v>37963</v>
      </c>
      <c r="R161">
        <v>61.75</v>
      </c>
      <c r="U161" s="1">
        <v>38688</v>
      </c>
      <c r="V161">
        <v>0.218</v>
      </c>
      <c r="Y161" s="1">
        <v>38216</v>
      </c>
      <c r="Z161">
        <v>11.73</v>
      </c>
      <c r="AC161" s="1"/>
    </row>
    <row r="162" spans="1:29" x14ac:dyDescent="0.3">
      <c r="A162">
        <f t="shared" si="3"/>
        <v>6</v>
      </c>
      <c r="B162" s="1">
        <v>40703</v>
      </c>
      <c r="C162">
        <v>68.28</v>
      </c>
      <c r="E162" s="1">
        <v>32547</v>
      </c>
      <c r="F162">
        <v>16.18</v>
      </c>
      <c r="G162">
        <f t="shared" si="2"/>
        <v>14.112752293577982</v>
      </c>
      <c r="I162" s="1">
        <v>43307</v>
      </c>
      <c r="J162">
        <v>74.540000000000006</v>
      </c>
      <c r="M162" s="1">
        <v>27621</v>
      </c>
      <c r="N162">
        <v>1.2615000000000001</v>
      </c>
      <c r="Q162" s="1">
        <v>37964</v>
      </c>
      <c r="R162">
        <v>62.25</v>
      </c>
      <c r="U162" s="1">
        <v>38691</v>
      </c>
      <c r="V162">
        <v>0.22699999999999998</v>
      </c>
      <c r="Y162" s="1">
        <v>38217</v>
      </c>
      <c r="Z162">
        <v>11.3</v>
      </c>
      <c r="AC162" s="1"/>
    </row>
    <row r="163" spans="1:29" x14ac:dyDescent="0.3">
      <c r="A163">
        <f t="shared" si="3"/>
        <v>6</v>
      </c>
      <c r="B163" s="1">
        <v>40704</v>
      </c>
      <c r="C163">
        <v>68.569999999999993</v>
      </c>
      <c r="E163" s="1">
        <v>32548</v>
      </c>
      <c r="F163">
        <v>16.05</v>
      </c>
      <c r="G163">
        <f t="shared" si="2"/>
        <v>14.133577981651376</v>
      </c>
      <c r="I163" s="1">
        <v>43306</v>
      </c>
      <c r="J163">
        <v>73.930000000000007</v>
      </c>
      <c r="M163" s="1">
        <v>27624</v>
      </c>
      <c r="N163">
        <v>1.2634000000000001</v>
      </c>
      <c r="Q163" s="1">
        <v>37965</v>
      </c>
      <c r="R163">
        <v>62.75</v>
      </c>
      <c r="U163" s="1">
        <v>38692</v>
      </c>
      <c r="V163">
        <v>0.23399999999999999</v>
      </c>
      <c r="Y163" s="1">
        <v>38218</v>
      </c>
      <c r="Z163">
        <v>12.1</v>
      </c>
      <c r="AC163" s="1"/>
    </row>
    <row r="164" spans="1:29" x14ac:dyDescent="0.3">
      <c r="A164">
        <f t="shared" si="3"/>
        <v>6</v>
      </c>
      <c r="B164" s="1">
        <v>40705</v>
      </c>
      <c r="C164">
        <v>68.92</v>
      </c>
      <c r="E164" s="1">
        <v>32549</v>
      </c>
      <c r="F164">
        <v>15.82</v>
      </c>
      <c r="G164">
        <f t="shared" si="2"/>
        <v>14.154862385321099</v>
      </c>
      <c r="I164" s="1">
        <v>43305</v>
      </c>
      <c r="J164">
        <v>73.44</v>
      </c>
      <c r="M164" s="1">
        <v>27625</v>
      </c>
      <c r="N164">
        <v>1.2686999999999999</v>
      </c>
      <c r="Q164" s="1">
        <v>37966</v>
      </c>
      <c r="R164">
        <v>62.75</v>
      </c>
      <c r="U164" s="1">
        <v>38693</v>
      </c>
      <c r="V164">
        <v>0.22899999999999998</v>
      </c>
      <c r="Y164" s="1">
        <v>38219</v>
      </c>
      <c r="Z164">
        <v>11.85</v>
      </c>
      <c r="AC164" s="1"/>
    </row>
    <row r="165" spans="1:29" x14ac:dyDescent="0.3">
      <c r="A165">
        <f t="shared" si="3"/>
        <v>6</v>
      </c>
      <c r="B165" s="1">
        <v>40706</v>
      </c>
      <c r="C165">
        <v>69.290000000000006</v>
      </c>
      <c r="E165" s="1">
        <v>32552</v>
      </c>
      <c r="F165">
        <v>15.43</v>
      </c>
      <c r="G165">
        <f t="shared" si="2"/>
        <v>14.171743119266056</v>
      </c>
      <c r="I165" s="1">
        <v>43304</v>
      </c>
      <c r="J165">
        <v>73.06</v>
      </c>
      <c r="M165" s="1">
        <v>27626</v>
      </c>
      <c r="N165">
        <v>1.2663</v>
      </c>
      <c r="Q165" s="1">
        <v>37967</v>
      </c>
      <c r="R165">
        <v>63.75</v>
      </c>
      <c r="U165" s="1">
        <v>38694</v>
      </c>
      <c r="V165">
        <v>0.2205</v>
      </c>
      <c r="Y165" s="1">
        <v>38222</v>
      </c>
      <c r="Z165">
        <v>12.6</v>
      </c>
      <c r="AC165" s="1"/>
    </row>
    <row r="166" spans="1:29" x14ac:dyDescent="0.3">
      <c r="A166">
        <f t="shared" si="3"/>
        <v>6</v>
      </c>
      <c r="B166" s="1">
        <v>40707</v>
      </c>
      <c r="C166">
        <v>69.64</v>
      </c>
      <c r="E166" s="1">
        <v>32553</v>
      </c>
      <c r="F166">
        <v>15.67</v>
      </c>
      <c r="G166">
        <f t="shared" si="2"/>
        <v>14.189633027522936</v>
      </c>
      <c r="I166" s="1">
        <v>43301</v>
      </c>
      <c r="J166">
        <v>73.069999999999993</v>
      </c>
      <c r="M166" s="1">
        <v>27627</v>
      </c>
      <c r="N166">
        <v>1.266</v>
      </c>
      <c r="Q166" s="1">
        <v>37970</v>
      </c>
      <c r="R166">
        <v>63.75</v>
      </c>
      <c r="U166" s="1">
        <v>38695</v>
      </c>
      <c r="V166">
        <v>0.217</v>
      </c>
      <c r="Y166" s="1">
        <v>38223</v>
      </c>
      <c r="Z166">
        <v>13.5</v>
      </c>
      <c r="AC166" s="1"/>
    </row>
    <row r="167" spans="1:29" x14ac:dyDescent="0.3">
      <c r="A167">
        <f t="shared" si="3"/>
        <v>6</v>
      </c>
      <c r="B167" s="1">
        <v>40708</v>
      </c>
      <c r="C167">
        <v>69.98</v>
      </c>
      <c r="E167" s="1">
        <v>32554</v>
      </c>
      <c r="F167">
        <v>15.6</v>
      </c>
      <c r="G167">
        <f t="shared" si="2"/>
        <v>14.213577981651376</v>
      </c>
      <c r="I167" s="1">
        <v>43300</v>
      </c>
      <c r="J167">
        <v>72.58</v>
      </c>
      <c r="M167" s="1">
        <v>27628</v>
      </c>
      <c r="N167">
        <v>1.2645</v>
      </c>
      <c r="Q167" s="1">
        <v>37971</v>
      </c>
      <c r="R167">
        <v>63.75</v>
      </c>
      <c r="U167" s="1">
        <v>38698</v>
      </c>
      <c r="V167">
        <v>0.2235</v>
      </c>
      <c r="Y167" s="1">
        <v>38224</v>
      </c>
      <c r="Z167">
        <v>13.65</v>
      </c>
      <c r="AC167" s="1"/>
    </row>
    <row r="168" spans="1:29" x14ac:dyDescent="0.3">
      <c r="A168">
        <f t="shared" si="3"/>
        <v>6</v>
      </c>
      <c r="B168" s="1">
        <v>40709</v>
      </c>
      <c r="C168">
        <v>70.290000000000006</v>
      </c>
      <c r="E168" s="1">
        <v>32555</v>
      </c>
      <c r="F168">
        <v>15.8</v>
      </c>
      <c r="G168">
        <f t="shared" si="2"/>
        <v>14.233761467889906</v>
      </c>
      <c r="I168" s="1">
        <v>43299</v>
      </c>
      <c r="J168">
        <v>72.900000000000006</v>
      </c>
      <c r="M168" s="1">
        <v>27632</v>
      </c>
      <c r="N168">
        <v>1.2608999999999999</v>
      </c>
      <c r="Q168" s="1">
        <v>37972</v>
      </c>
      <c r="R168">
        <v>64.25</v>
      </c>
      <c r="U168" s="1">
        <v>38699</v>
      </c>
      <c r="V168">
        <v>0.22699999999999998</v>
      </c>
      <c r="Y168" s="1">
        <v>38225</v>
      </c>
      <c r="Z168">
        <v>14.3</v>
      </c>
      <c r="AC168" s="1"/>
    </row>
    <row r="169" spans="1:29" x14ac:dyDescent="0.3">
      <c r="A169">
        <f t="shared" si="3"/>
        <v>6</v>
      </c>
      <c r="B169" s="1">
        <v>40710</v>
      </c>
      <c r="C169">
        <v>70.61</v>
      </c>
      <c r="E169" s="1">
        <v>32556</v>
      </c>
      <c r="F169">
        <v>16.010000000000002</v>
      </c>
      <c r="G169">
        <f t="shared" si="2"/>
        <v>14.248532110091741</v>
      </c>
      <c r="I169" s="1">
        <v>43298</v>
      </c>
      <c r="J169">
        <v>72.16</v>
      </c>
      <c r="M169" s="1">
        <v>27633</v>
      </c>
      <c r="N169">
        <v>1.2604</v>
      </c>
      <c r="Q169" s="1">
        <v>37973</v>
      </c>
      <c r="R169">
        <v>66</v>
      </c>
      <c r="U169" s="1">
        <v>38700</v>
      </c>
      <c r="V169">
        <v>0.22450000000000001</v>
      </c>
      <c r="Y169" s="1">
        <v>38226</v>
      </c>
      <c r="Z169">
        <v>14.1</v>
      </c>
      <c r="AC169" s="1"/>
    </row>
    <row r="170" spans="1:29" x14ac:dyDescent="0.3">
      <c r="A170">
        <f t="shared" si="3"/>
        <v>6</v>
      </c>
      <c r="B170" s="1">
        <v>40711</v>
      </c>
      <c r="C170">
        <v>70.900000000000006</v>
      </c>
      <c r="E170" s="1">
        <v>32559</v>
      </c>
      <c r="F170">
        <v>16.239999999999998</v>
      </c>
      <c r="G170">
        <f t="shared" si="2"/>
        <v>14.269541284403669</v>
      </c>
      <c r="I170" s="1">
        <v>43297</v>
      </c>
      <c r="J170">
        <v>71.84</v>
      </c>
      <c r="M170" s="1">
        <v>27634</v>
      </c>
      <c r="N170">
        <v>1.2596000000000001</v>
      </c>
      <c r="Q170" s="1">
        <v>37974</v>
      </c>
      <c r="R170">
        <v>65</v>
      </c>
      <c r="U170" s="1">
        <v>38701</v>
      </c>
      <c r="V170">
        <v>0.22399999999999998</v>
      </c>
      <c r="Y170" s="1">
        <v>38230</v>
      </c>
      <c r="Z170">
        <v>14.08</v>
      </c>
      <c r="AC170" s="1"/>
    </row>
    <row r="171" spans="1:29" x14ac:dyDescent="0.3">
      <c r="A171">
        <f t="shared" si="3"/>
        <v>6</v>
      </c>
      <c r="B171" s="1">
        <v>40712</v>
      </c>
      <c r="C171">
        <v>71.25</v>
      </c>
      <c r="E171" s="1">
        <v>32560</v>
      </c>
      <c r="F171">
        <v>16.25</v>
      </c>
      <c r="G171">
        <f t="shared" si="2"/>
        <v>14.292568807339448</v>
      </c>
      <c r="I171" s="1">
        <v>43294</v>
      </c>
      <c r="J171">
        <v>75.33</v>
      </c>
      <c r="M171" s="1">
        <v>27635</v>
      </c>
      <c r="N171">
        <v>1.2582</v>
      </c>
      <c r="Q171" s="1">
        <v>37977</v>
      </c>
      <c r="R171">
        <v>64.680000000000007</v>
      </c>
      <c r="U171" s="1">
        <v>38702</v>
      </c>
      <c r="V171">
        <v>0.221</v>
      </c>
      <c r="Y171" s="1">
        <v>38231</v>
      </c>
      <c r="Z171">
        <v>14.6</v>
      </c>
      <c r="AC171" s="1"/>
    </row>
    <row r="172" spans="1:29" x14ac:dyDescent="0.3">
      <c r="A172">
        <f t="shared" si="3"/>
        <v>6</v>
      </c>
      <c r="B172" s="1">
        <v>40713</v>
      </c>
      <c r="C172">
        <v>71.63</v>
      </c>
      <c r="E172" s="1">
        <v>32561</v>
      </c>
      <c r="F172">
        <v>16.13</v>
      </c>
      <c r="G172">
        <f t="shared" si="2"/>
        <v>14.317064220183486</v>
      </c>
      <c r="I172" s="1">
        <v>43293</v>
      </c>
      <c r="J172">
        <v>74.45</v>
      </c>
      <c r="M172" s="1">
        <v>27638</v>
      </c>
      <c r="N172">
        <v>1.2558</v>
      </c>
      <c r="Q172" s="1">
        <v>37978</v>
      </c>
      <c r="R172">
        <v>64.680000000000007</v>
      </c>
      <c r="U172" s="1">
        <v>38705</v>
      </c>
      <c r="V172">
        <v>0.221</v>
      </c>
      <c r="Y172" s="1">
        <v>38232</v>
      </c>
      <c r="Z172">
        <v>14.9</v>
      </c>
      <c r="AC172" s="1"/>
    </row>
    <row r="173" spans="1:29" x14ac:dyDescent="0.3">
      <c r="A173">
        <f t="shared" si="3"/>
        <v>6</v>
      </c>
      <c r="B173" s="1">
        <v>40714</v>
      </c>
      <c r="C173">
        <v>71.98</v>
      </c>
      <c r="E173" s="1">
        <v>32562</v>
      </c>
      <c r="F173">
        <v>16.28</v>
      </c>
      <c r="G173">
        <f t="shared" si="2"/>
        <v>14.341651376146787</v>
      </c>
      <c r="I173" s="1">
        <v>43292</v>
      </c>
      <c r="J173">
        <v>73.400000000000006</v>
      </c>
      <c r="M173" s="1">
        <v>27639</v>
      </c>
      <c r="N173">
        <v>1.2567999999999999</v>
      </c>
      <c r="Q173" s="1">
        <v>37979</v>
      </c>
      <c r="R173">
        <v>64.680000000000007</v>
      </c>
      <c r="U173" s="1">
        <v>38706</v>
      </c>
      <c r="V173">
        <v>0.2195</v>
      </c>
      <c r="Y173" s="1">
        <v>38233</v>
      </c>
      <c r="Z173">
        <v>13.5</v>
      </c>
      <c r="AC173" s="1"/>
    </row>
    <row r="174" spans="1:29" x14ac:dyDescent="0.3">
      <c r="A174">
        <f t="shared" si="3"/>
        <v>6</v>
      </c>
      <c r="B174" s="1">
        <v>40715</v>
      </c>
      <c r="C174">
        <v>72.3</v>
      </c>
      <c r="E174" s="1">
        <v>32563</v>
      </c>
      <c r="F174">
        <v>16.149999999999999</v>
      </c>
      <c r="G174">
        <f t="shared" si="2"/>
        <v>14.365779816513761</v>
      </c>
      <c r="I174" s="1">
        <v>43291</v>
      </c>
      <c r="J174">
        <v>78.86</v>
      </c>
      <c r="M174" s="1">
        <v>27640</v>
      </c>
      <c r="N174">
        <v>1.2601</v>
      </c>
      <c r="Q174" s="1">
        <v>37984</v>
      </c>
      <c r="R174">
        <v>64.680000000000007</v>
      </c>
      <c r="U174" s="1">
        <v>38707</v>
      </c>
      <c r="V174">
        <v>0.21850000000000003</v>
      </c>
      <c r="Y174" s="1">
        <v>38236</v>
      </c>
      <c r="Z174">
        <v>13.55</v>
      </c>
      <c r="AC174" s="1"/>
    </row>
    <row r="175" spans="1:29" x14ac:dyDescent="0.3">
      <c r="A175">
        <f t="shared" si="3"/>
        <v>6</v>
      </c>
      <c r="B175" s="1">
        <v>40716</v>
      </c>
      <c r="C175">
        <v>72.599999999999994</v>
      </c>
      <c r="E175" s="1">
        <v>32566</v>
      </c>
      <c r="F175">
        <v>16.600000000000001</v>
      </c>
      <c r="G175">
        <f t="shared" si="2"/>
        <v>14.393486238532109</v>
      </c>
      <c r="I175" s="1">
        <v>43290</v>
      </c>
      <c r="J175">
        <v>78.069999999999993</v>
      </c>
      <c r="M175" s="1">
        <v>27641</v>
      </c>
      <c r="N175">
        <v>1.2571000000000001</v>
      </c>
      <c r="Q175" s="1">
        <v>37985</v>
      </c>
      <c r="R175">
        <v>64.680000000000007</v>
      </c>
      <c r="U175" s="1">
        <v>38708</v>
      </c>
      <c r="V175">
        <v>0.2165</v>
      </c>
      <c r="Y175" s="1">
        <v>38237</v>
      </c>
      <c r="Z175">
        <v>12.73</v>
      </c>
      <c r="AC175" s="1"/>
    </row>
    <row r="176" spans="1:29" x14ac:dyDescent="0.3">
      <c r="A176">
        <f t="shared" si="3"/>
        <v>6</v>
      </c>
      <c r="B176" s="1">
        <v>40717</v>
      </c>
      <c r="C176">
        <v>72.91</v>
      </c>
      <c r="E176" s="1">
        <v>32567</v>
      </c>
      <c r="F176">
        <v>16.399999999999999</v>
      </c>
      <c r="G176">
        <f t="shared" ref="G176:G239" si="4">+AVERAGE(F68:F176)</f>
        <v>14.419908256880733</v>
      </c>
      <c r="I176" s="1">
        <v>43287</v>
      </c>
      <c r="J176">
        <v>77.11</v>
      </c>
      <c r="M176" s="1">
        <v>27642</v>
      </c>
      <c r="N176">
        <v>1.2563</v>
      </c>
      <c r="Q176" s="1">
        <v>37986</v>
      </c>
      <c r="R176">
        <v>66.930000000000007</v>
      </c>
      <c r="U176" s="1">
        <v>38709</v>
      </c>
      <c r="V176">
        <v>0.21350000000000002</v>
      </c>
      <c r="Y176" s="1">
        <v>38238</v>
      </c>
      <c r="Z176">
        <v>12.2</v>
      </c>
      <c r="AC176" s="1"/>
    </row>
    <row r="177" spans="1:29" x14ac:dyDescent="0.3">
      <c r="A177">
        <f t="shared" si="3"/>
        <v>6</v>
      </c>
      <c r="B177" s="1">
        <v>40718</v>
      </c>
      <c r="C177">
        <v>73.209999999999994</v>
      </c>
      <c r="E177" s="1">
        <v>32568</v>
      </c>
      <c r="F177">
        <v>16.579999999999998</v>
      </c>
      <c r="G177">
        <f t="shared" si="4"/>
        <v>14.448807339449543</v>
      </c>
      <c r="I177" s="1">
        <v>43286</v>
      </c>
      <c r="J177">
        <v>77.39</v>
      </c>
      <c r="M177" s="1">
        <v>27645</v>
      </c>
      <c r="N177">
        <v>1.2564</v>
      </c>
      <c r="Q177" s="1">
        <v>37988</v>
      </c>
      <c r="R177">
        <v>66.930000000000007</v>
      </c>
      <c r="U177" s="1">
        <v>38713</v>
      </c>
      <c r="V177">
        <v>0.2165</v>
      </c>
      <c r="Y177" s="1">
        <v>38239</v>
      </c>
      <c r="Z177">
        <v>12.3</v>
      </c>
      <c r="AC177" s="1"/>
    </row>
    <row r="178" spans="1:29" x14ac:dyDescent="0.3">
      <c r="A178">
        <f t="shared" si="3"/>
        <v>6</v>
      </c>
      <c r="B178" s="1">
        <v>40719</v>
      </c>
      <c r="C178">
        <v>73.540000000000006</v>
      </c>
      <c r="E178" s="1">
        <v>32569</v>
      </c>
      <c r="F178">
        <v>16.72</v>
      </c>
      <c r="G178">
        <f t="shared" si="4"/>
        <v>14.483119266055047</v>
      </c>
      <c r="I178" s="1">
        <v>43285</v>
      </c>
      <c r="J178">
        <v>78.239999999999995</v>
      </c>
      <c r="M178" s="1">
        <v>27646</v>
      </c>
      <c r="N178">
        <v>1.2575000000000001</v>
      </c>
      <c r="Q178" s="1">
        <v>37991</v>
      </c>
      <c r="R178">
        <v>66.25</v>
      </c>
      <c r="U178" s="1">
        <v>38714</v>
      </c>
      <c r="V178">
        <v>0.21850000000000003</v>
      </c>
      <c r="Y178" s="1">
        <v>38240</v>
      </c>
      <c r="Z178">
        <v>12</v>
      </c>
      <c r="AC178" s="1"/>
    </row>
    <row r="179" spans="1:29" x14ac:dyDescent="0.3">
      <c r="A179">
        <f t="shared" si="3"/>
        <v>6</v>
      </c>
      <c r="B179" s="1">
        <v>40720</v>
      </c>
      <c r="C179">
        <v>73.900000000000006</v>
      </c>
      <c r="E179" s="1">
        <v>32570</v>
      </c>
      <c r="F179">
        <v>16.95</v>
      </c>
      <c r="G179">
        <f t="shared" si="4"/>
        <v>14.519633027522939</v>
      </c>
      <c r="I179" s="1">
        <v>43284</v>
      </c>
      <c r="J179">
        <v>77.760000000000005</v>
      </c>
      <c r="M179" s="1">
        <v>27647</v>
      </c>
      <c r="N179">
        <v>1.2542</v>
      </c>
      <c r="Q179" s="1">
        <v>37992</v>
      </c>
      <c r="R179">
        <v>66.5</v>
      </c>
      <c r="U179" s="1">
        <v>38715</v>
      </c>
      <c r="V179">
        <v>0.2205</v>
      </c>
      <c r="Y179" s="1">
        <v>38243</v>
      </c>
      <c r="Z179">
        <v>13.2</v>
      </c>
      <c r="AC179" s="1"/>
    </row>
    <row r="180" spans="1:29" x14ac:dyDescent="0.3">
      <c r="A180">
        <f t="shared" si="3"/>
        <v>6</v>
      </c>
      <c r="B180" s="1">
        <v>40721</v>
      </c>
      <c r="C180">
        <v>74.150000000000006</v>
      </c>
      <c r="E180" s="1">
        <v>32573</v>
      </c>
      <c r="F180">
        <v>17.05</v>
      </c>
      <c r="G180">
        <f t="shared" si="4"/>
        <v>14.559266055045871</v>
      </c>
      <c r="I180" s="1">
        <v>43283</v>
      </c>
      <c r="J180">
        <v>77.3</v>
      </c>
      <c r="M180" s="1">
        <v>27648</v>
      </c>
      <c r="N180">
        <v>1.2529999999999999</v>
      </c>
      <c r="Q180" s="1">
        <v>37993</v>
      </c>
      <c r="R180">
        <v>67.5</v>
      </c>
      <c r="U180" s="1">
        <v>38716</v>
      </c>
      <c r="V180">
        <v>0.221</v>
      </c>
      <c r="Y180" s="1">
        <v>38244</v>
      </c>
      <c r="Z180">
        <v>13.28</v>
      </c>
      <c r="AC180" s="1"/>
    </row>
    <row r="181" spans="1:29" x14ac:dyDescent="0.3">
      <c r="A181">
        <f t="shared" si="3"/>
        <v>6</v>
      </c>
      <c r="B181" s="1">
        <v>40722</v>
      </c>
      <c r="C181">
        <v>74.39</v>
      </c>
      <c r="E181" s="1">
        <v>32574</v>
      </c>
      <c r="F181">
        <v>16.96</v>
      </c>
      <c r="G181">
        <f t="shared" si="4"/>
        <v>14.602568807339448</v>
      </c>
      <c r="I181" s="1">
        <v>43280</v>
      </c>
      <c r="J181">
        <v>79.44</v>
      </c>
      <c r="M181" s="1">
        <v>27649</v>
      </c>
      <c r="N181">
        <v>1.2508999999999999</v>
      </c>
      <c r="Q181" s="1">
        <v>37994</v>
      </c>
      <c r="R181">
        <v>68.5</v>
      </c>
      <c r="U181" s="1">
        <v>38720</v>
      </c>
      <c r="V181">
        <v>0.22750000000000001</v>
      </c>
      <c r="Y181" s="1">
        <v>38245</v>
      </c>
      <c r="Z181">
        <v>13.35</v>
      </c>
      <c r="AC181" s="1"/>
    </row>
    <row r="182" spans="1:29" x14ac:dyDescent="0.3">
      <c r="A182">
        <f t="shared" si="3"/>
        <v>6</v>
      </c>
      <c r="B182" s="1">
        <v>40723</v>
      </c>
      <c r="C182">
        <v>74.569999999999993</v>
      </c>
      <c r="E182" s="1">
        <v>32575</v>
      </c>
      <c r="F182">
        <v>16.84</v>
      </c>
      <c r="G182">
        <f t="shared" si="4"/>
        <v>14.648348623853209</v>
      </c>
      <c r="I182" s="1">
        <v>43279</v>
      </c>
      <c r="J182">
        <v>77.849999999999994</v>
      </c>
      <c r="M182" s="1">
        <v>27652</v>
      </c>
      <c r="N182">
        <v>1.2494000000000001</v>
      </c>
      <c r="Q182" s="1">
        <v>37995</v>
      </c>
      <c r="R182">
        <v>69.55</v>
      </c>
      <c r="U182" s="1">
        <v>38721</v>
      </c>
      <c r="V182">
        <v>0.23050000000000001</v>
      </c>
      <c r="Y182" s="1">
        <v>38246</v>
      </c>
      <c r="Z182">
        <v>12.4</v>
      </c>
      <c r="AC182" s="1"/>
    </row>
    <row r="183" spans="1:29" x14ac:dyDescent="0.3">
      <c r="A183">
        <f t="shared" si="3"/>
        <v>6</v>
      </c>
      <c r="B183" s="1">
        <v>40724</v>
      </c>
      <c r="C183">
        <v>74.91</v>
      </c>
      <c r="E183" s="1">
        <v>32576</v>
      </c>
      <c r="F183">
        <v>17.260000000000002</v>
      </c>
      <c r="G183">
        <f t="shared" si="4"/>
        <v>14.698623853211007</v>
      </c>
      <c r="I183" s="1">
        <v>43278</v>
      </c>
      <c r="J183">
        <v>77.62</v>
      </c>
      <c r="M183" s="1">
        <v>27653</v>
      </c>
      <c r="N183">
        <v>1.2416</v>
      </c>
      <c r="Q183" s="1">
        <v>37998</v>
      </c>
      <c r="R183">
        <v>69.08</v>
      </c>
      <c r="U183" s="1">
        <v>38722</v>
      </c>
      <c r="V183">
        <v>0.23449999999999999</v>
      </c>
      <c r="Y183" s="1">
        <v>38247</v>
      </c>
      <c r="Z183">
        <v>12.8</v>
      </c>
      <c r="AC183" s="1"/>
    </row>
    <row r="184" spans="1:29" x14ac:dyDescent="0.3">
      <c r="A184">
        <f t="shared" si="3"/>
        <v>7</v>
      </c>
      <c r="B184" s="1">
        <v>40725</v>
      </c>
      <c r="C184">
        <v>75.19</v>
      </c>
      <c r="E184" s="1">
        <v>32577</v>
      </c>
      <c r="F184">
        <v>17.11</v>
      </c>
      <c r="G184">
        <f t="shared" si="4"/>
        <v>14.751467889908255</v>
      </c>
      <c r="I184" s="1">
        <v>43277</v>
      </c>
      <c r="J184">
        <v>76.31</v>
      </c>
      <c r="M184" s="1">
        <v>27654</v>
      </c>
      <c r="N184">
        <v>1.2355</v>
      </c>
      <c r="Q184" s="1">
        <v>37999</v>
      </c>
      <c r="R184">
        <v>68.3</v>
      </c>
      <c r="U184" s="1">
        <v>38723</v>
      </c>
      <c r="V184">
        <v>0.24</v>
      </c>
      <c r="Y184" s="1">
        <v>38250</v>
      </c>
      <c r="Z184">
        <v>12.35</v>
      </c>
      <c r="AC184" s="1"/>
    </row>
    <row r="185" spans="1:29" x14ac:dyDescent="0.3">
      <c r="A185">
        <f t="shared" si="3"/>
        <v>7</v>
      </c>
      <c r="B185" s="1">
        <v>40726</v>
      </c>
      <c r="C185">
        <v>75.55</v>
      </c>
      <c r="E185" s="1">
        <v>32580</v>
      </c>
      <c r="F185">
        <v>16.66</v>
      </c>
      <c r="G185">
        <f t="shared" si="4"/>
        <v>14.799082568807339</v>
      </c>
      <c r="I185" s="1">
        <v>43276</v>
      </c>
      <c r="J185">
        <v>74.73</v>
      </c>
      <c r="M185" s="1">
        <v>27655</v>
      </c>
      <c r="N185">
        <v>1.2323999999999999</v>
      </c>
      <c r="Q185" s="1">
        <v>38000</v>
      </c>
      <c r="R185">
        <v>68.25</v>
      </c>
      <c r="U185" s="1">
        <v>38726</v>
      </c>
      <c r="V185">
        <v>0.23699999999999999</v>
      </c>
      <c r="Y185" s="1">
        <v>38251</v>
      </c>
      <c r="Z185">
        <v>12.4</v>
      </c>
      <c r="AC185" s="1"/>
    </row>
    <row r="186" spans="1:29" x14ac:dyDescent="0.3">
      <c r="A186">
        <f t="shared" si="3"/>
        <v>7</v>
      </c>
      <c r="B186" s="1">
        <v>40727</v>
      </c>
      <c r="C186">
        <v>75.91</v>
      </c>
      <c r="E186" s="1">
        <v>32581</v>
      </c>
      <c r="F186">
        <v>17.239999999999998</v>
      </c>
      <c r="G186">
        <f t="shared" si="4"/>
        <v>14.851834862385321</v>
      </c>
      <c r="I186" s="1">
        <v>43273</v>
      </c>
      <c r="J186">
        <v>75.55</v>
      </c>
      <c r="M186" s="1">
        <v>27656</v>
      </c>
      <c r="N186">
        <v>1.2299</v>
      </c>
      <c r="Q186" s="1">
        <v>38001</v>
      </c>
      <c r="R186">
        <v>68.5</v>
      </c>
      <c r="U186" s="1">
        <v>38727</v>
      </c>
      <c r="V186">
        <v>0.23800000000000002</v>
      </c>
      <c r="Y186" s="1">
        <v>38252</v>
      </c>
      <c r="Z186">
        <v>12.9</v>
      </c>
      <c r="AC186" s="1"/>
    </row>
    <row r="187" spans="1:29" x14ac:dyDescent="0.3">
      <c r="A187">
        <f t="shared" si="3"/>
        <v>7</v>
      </c>
      <c r="B187" s="1">
        <v>40728</v>
      </c>
      <c r="C187">
        <v>76.180000000000007</v>
      </c>
      <c r="E187" s="1">
        <v>32582</v>
      </c>
      <c r="F187">
        <v>17.600000000000001</v>
      </c>
      <c r="G187">
        <f t="shared" si="4"/>
        <v>14.90321100917431</v>
      </c>
      <c r="I187" s="1">
        <v>43272</v>
      </c>
      <c r="J187">
        <v>73.05</v>
      </c>
      <c r="M187" s="1">
        <v>27659</v>
      </c>
      <c r="N187">
        <v>1.2209000000000001</v>
      </c>
      <c r="Q187" s="1">
        <v>38002</v>
      </c>
      <c r="R187">
        <v>68.900000000000006</v>
      </c>
      <c r="U187" s="1">
        <v>38728</v>
      </c>
      <c r="V187">
        <v>0.23800000000000002</v>
      </c>
      <c r="Y187" s="1">
        <v>38253</v>
      </c>
      <c r="Z187">
        <v>12</v>
      </c>
      <c r="AC187" s="1"/>
    </row>
    <row r="188" spans="1:29" x14ac:dyDescent="0.3">
      <c r="A188">
        <f t="shared" si="3"/>
        <v>7</v>
      </c>
      <c r="B188" s="1">
        <v>40729</v>
      </c>
      <c r="C188">
        <v>76.45</v>
      </c>
      <c r="E188" s="1">
        <v>32583</v>
      </c>
      <c r="F188">
        <v>17.760000000000002</v>
      </c>
      <c r="G188">
        <f t="shared" si="4"/>
        <v>14.950733944954127</v>
      </c>
      <c r="I188" s="1">
        <v>43271</v>
      </c>
      <c r="J188">
        <v>74.739999999999995</v>
      </c>
      <c r="M188" s="1">
        <v>27660</v>
      </c>
      <c r="N188">
        <v>1.2129000000000001</v>
      </c>
      <c r="Q188" s="1">
        <v>38005</v>
      </c>
      <c r="R188">
        <v>68.75</v>
      </c>
      <c r="U188" s="1">
        <v>38729</v>
      </c>
      <c r="V188">
        <v>0.24</v>
      </c>
      <c r="Y188" s="1">
        <v>38254</v>
      </c>
      <c r="Z188">
        <v>12.35</v>
      </c>
      <c r="AC188" s="1"/>
    </row>
    <row r="189" spans="1:29" x14ac:dyDescent="0.3">
      <c r="A189">
        <f t="shared" si="3"/>
        <v>7</v>
      </c>
      <c r="B189" s="1">
        <v>40730</v>
      </c>
      <c r="C189">
        <v>76.81</v>
      </c>
      <c r="E189" s="1">
        <v>32584</v>
      </c>
      <c r="F189">
        <v>17.760000000000002</v>
      </c>
      <c r="G189">
        <f t="shared" si="4"/>
        <v>14.99880733944954</v>
      </c>
      <c r="I189" s="1">
        <v>43270</v>
      </c>
      <c r="J189">
        <v>75.08</v>
      </c>
      <c r="M189" s="1">
        <v>27661</v>
      </c>
      <c r="N189">
        <v>1.2173</v>
      </c>
      <c r="Q189" s="1">
        <v>38006</v>
      </c>
      <c r="R189">
        <v>68.75</v>
      </c>
      <c r="U189" s="1">
        <v>38730</v>
      </c>
      <c r="V189">
        <v>0.24</v>
      </c>
      <c r="Y189" s="1">
        <v>38257</v>
      </c>
      <c r="Z189">
        <v>11.8</v>
      </c>
      <c r="AC189" s="1"/>
    </row>
    <row r="190" spans="1:29" x14ac:dyDescent="0.3">
      <c r="A190">
        <f t="shared" si="3"/>
        <v>7</v>
      </c>
      <c r="B190" s="1">
        <v>40731</v>
      </c>
      <c r="C190">
        <v>77.040000000000006</v>
      </c>
      <c r="E190" s="1">
        <v>32587</v>
      </c>
      <c r="F190">
        <v>18</v>
      </c>
      <c r="G190">
        <f t="shared" si="4"/>
        <v>15.047339449541283</v>
      </c>
      <c r="I190" s="1">
        <v>43269</v>
      </c>
      <c r="J190">
        <v>75.34</v>
      </c>
      <c r="M190" s="1">
        <v>27662</v>
      </c>
      <c r="N190">
        <v>1.2234</v>
      </c>
      <c r="Q190" s="1">
        <v>38007</v>
      </c>
      <c r="R190">
        <v>68.75</v>
      </c>
      <c r="U190" s="1">
        <v>38733</v>
      </c>
      <c r="V190">
        <v>0.24050000000000002</v>
      </c>
      <c r="Y190" s="1">
        <v>38258</v>
      </c>
      <c r="Z190">
        <v>12.3</v>
      </c>
      <c r="AC190" s="1"/>
    </row>
    <row r="191" spans="1:29" x14ac:dyDescent="0.3">
      <c r="A191">
        <f t="shared" si="3"/>
        <v>7</v>
      </c>
      <c r="B191" s="1">
        <v>40732</v>
      </c>
      <c r="C191">
        <v>77.319999999999993</v>
      </c>
      <c r="E191" s="1">
        <v>32588</v>
      </c>
      <c r="F191">
        <v>18.079999999999998</v>
      </c>
      <c r="G191">
        <f t="shared" si="4"/>
        <v>15.092935779816512</v>
      </c>
      <c r="I191" s="1">
        <v>43266</v>
      </c>
      <c r="J191">
        <v>73.44</v>
      </c>
      <c r="M191" s="1">
        <v>27663</v>
      </c>
      <c r="N191">
        <v>1.2192000000000001</v>
      </c>
      <c r="Q191" s="1">
        <v>38008</v>
      </c>
      <c r="R191">
        <v>68.75</v>
      </c>
      <c r="U191" s="1">
        <v>38734</v>
      </c>
      <c r="V191">
        <v>0.2525</v>
      </c>
      <c r="Y191" s="1">
        <v>38259</v>
      </c>
      <c r="Z191">
        <v>12.38</v>
      </c>
      <c r="AC191" s="1"/>
    </row>
    <row r="192" spans="1:29" x14ac:dyDescent="0.3">
      <c r="A192">
        <f t="shared" si="3"/>
        <v>7</v>
      </c>
      <c r="B192" s="1">
        <v>40733</v>
      </c>
      <c r="C192">
        <v>77.66</v>
      </c>
      <c r="E192" s="1">
        <v>32589</v>
      </c>
      <c r="F192">
        <v>18.510000000000002</v>
      </c>
      <c r="G192">
        <f t="shared" si="4"/>
        <v>15.137064220183483</v>
      </c>
      <c r="I192" s="1">
        <v>43265</v>
      </c>
      <c r="J192">
        <v>75.94</v>
      </c>
      <c r="M192" s="1">
        <v>27666</v>
      </c>
      <c r="N192">
        <v>1.2145999999999999</v>
      </c>
      <c r="Q192" s="1">
        <v>38009</v>
      </c>
      <c r="R192">
        <v>69.5</v>
      </c>
      <c r="U192" s="1">
        <v>38735</v>
      </c>
      <c r="V192">
        <v>0.26450000000000001</v>
      </c>
      <c r="Y192" s="1">
        <v>38260</v>
      </c>
      <c r="Z192">
        <v>11.98</v>
      </c>
      <c r="AC192" s="1"/>
    </row>
    <row r="193" spans="1:29" x14ac:dyDescent="0.3">
      <c r="A193">
        <f t="shared" si="3"/>
        <v>7</v>
      </c>
      <c r="B193" s="1">
        <v>40734</v>
      </c>
      <c r="C193">
        <v>78</v>
      </c>
      <c r="E193" s="1">
        <v>32590</v>
      </c>
      <c r="F193">
        <v>18.64</v>
      </c>
      <c r="G193">
        <f t="shared" si="4"/>
        <v>15.186697247706419</v>
      </c>
      <c r="I193" s="1">
        <v>43264</v>
      </c>
      <c r="J193">
        <v>76.739999999999995</v>
      </c>
      <c r="M193" s="1">
        <v>27667</v>
      </c>
      <c r="N193">
        <v>1.2242999999999999</v>
      </c>
      <c r="Q193" s="1">
        <v>38012</v>
      </c>
      <c r="R193">
        <v>68.75</v>
      </c>
      <c r="U193" s="1">
        <v>38736</v>
      </c>
      <c r="V193">
        <v>0.26649999999999996</v>
      </c>
      <c r="Y193" s="1">
        <v>38261</v>
      </c>
      <c r="Z193">
        <v>12.43</v>
      </c>
      <c r="AC193" s="1"/>
    </row>
    <row r="194" spans="1:29" x14ac:dyDescent="0.3">
      <c r="A194">
        <f t="shared" si="3"/>
        <v>7</v>
      </c>
      <c r="B194" s="1">
        <v>40735</v>
      </c>
      <c r="C194">
        <v>78.260000000000005</v>
      </c>
      <c r="E194" s="1">
        <v>32595</v>
      </c>
      <c r="F194">
        <v>19.190000000000001</v>
      </c>
      <c r="G194">
        <f t="shared" si="4"/>
        <v>15.23899082568807</v>
      </c>
      <c r="I194" s="1">
        <v>43263</v>
      </c>
      <c r="J194">
        <v>75.88</v>
      </c>
      <c r="M194" s="1">
        <v>27668</v>
      </c>
      <c r="N194">
        <v>1.2361</v>
      </c>
      <c r="Q194" s="1">
        <v>38013</v>
      </c>
      <c r="R194">
        <v>68.75</v>
      </c>
      <c r="U194" s="1">
        <v>38737</v>
      </c>
      <c r="V194">
        <v>0.27899999999999997</v>
      </c>
      <c r="Y194" s="1">
        <v>38264</v>
      </c>
      <c r="Z194">
        <v>12.35</v>
      </c>
      <c r="AC194" s="1"/>
    </row>
    <row r="195" spans="1:29" x14ac:dyDescent="0.3">
      <c r="A195">
        <f t="shared" si="3"/>
        <v>7</v>
      </c>
      <c r="B195" s="1">
        <v>40736</v>
      </c>
      <c r="C195">
        <v>78.52</v>
      </c>
      <c r="E195" s="1">
        <v>32596</v>
      </c>
      <c r="F195">
        <v>18.760000000000002</v>
      </c>
      <c r="G195">
        <f t="shared" si="4"/>
        <v>15.28504587155963</v>
      </c>
      <c r="I195" s="1">
        <v>43262</v>
      </c>
      <c r="J195">
        <v>76.459999999999994</v>
      </c>
      <c r="M195" s="1">
        <v>27669</v>
      </c>
      <c r="N195">
        <v>1.2366999999999999</v>
      </c>
      <c r="Q195" s="1">
        <v>38014</v>
      </c>
      <c r="R195">
        <v>69</v>
      </c>
      <c r="U195" s="1">
        <v>38740</v>
      </c>
      <c r="V195">
        <v>0.26899999999999996</v>
      </c>
      <c r="Y195" s="1">
        <v>38265</v>
      </c>
      <c r="Z195">
        <v>11.95</v>
      </c>
      <c r="AC195" s="1"/>
    </row>
    <row r="196" spans="1:29" x14ac:dyDescent="0.3">
      <c r="A196">
        <f t="shared" ref="A196:A259" si="5">+MONTH(B196)</f>
        <v>7</v>
      </c>
      <c r="B196" s="1">
        <v>40737</v>
      </c>
      <c r="C196">
        <v>78.790000000000006</v>
      </c>
      <c r="E196" s="1">
        <v>32597</v>
      </c>
      <c r="F196">
        <v>18.97</v>
      </c>
      <c r="G196">
        <f t="shared" si="4"/>
        <v>15.334770642201834</v>
      </c>
      <c r="I196" s="1">
        <v>43259</v>
      </c>
      <c r="J196">
        <v>76.459999999999994</v>
      </c>
      <c r="M196" s="1">
        <v>27670</v>
      </c>
      <c r="N196">
        <v>1.2290000000000001</v>
      </c>
      <c r="Q196" s="1">
        <v>38015</v>
      </c>
      <c r="R196">
        <v>69</v>
      </c>
      <c r="U196" s="1">
        <v>38741</v>
      </c>
      <c r="V196">
        <v>0.26350000000000001</v>
      </c>
      <c r="Y196" s="1">
        <v>38266</v>
      </c>
      <c r="Z196">
        <v>12.3</v>
      </c>
      <c r="AC196" s="1"/>
    </row>
    <row r="197" spans="1:29" x14ac:dyDescent="0.3">
      <c r="A197">
        <f t="shared" si="5"/>
        <v>7</v>
      </c>
      <c r="B197" s="1">
        <v>40738</v>
      </c>
      <c r="C197">
        <v>79.06</v>
      </c>
      <c r="E197" s="1">
        <v>32598</v>
      </c>
      <c r="F197">
        <v>19.55</v>
      </c>
      <c r="G197">
        <f t="shared" si="4"/>
        <v>15.400366972477062</v>
      </c>
      <c r="I197" s="1">
        <v>43258</v>
      </c>
      <c r="J197">
        <v>77.319999999999993</v>
      </c>
      <c r="M197" s="1">
        <v>27673</v>
      </c>
      <c r="N197">
        <v>1.2361</v>
      </c>
      <c r="Q197" s="1">
        <v>38016</v>
      </c>
      <c r="R197">
        <v>69</v>
      </c>
      <c r="U197" s="1">
        <v>38742</v>
      </c>
      <c r="V197">
        <v>0.26700000000000002</v>
      </c>
      <c r="Y197" s="1">
        <v>38267</v>
      </c>
      <c r="Z197">
        <v>12.4</v>
      </c>
      <c r="AC197" s="1"/>
    </row>
    <row r="198" spans="1:29" x14ac:dyDescent="0.3">
      <c r="A198">
        <f t="shared" si="5"/>
        <v>7</v>
      </c>
      <c r="B198" s="1">
        <v>40739</v>
      </c>
      <c r="C198">
        <v>79.36</v>
      </c>
      <c r="E198" s="1">
        <v>32601</v>
      </c>
      <c r="F198">
        <v>19.100000000000001</v>
      </c>
      <c r="G198">
        <f t="shared" si="4"/>
        <v>15.46275229357798</v>
      </c>
      <c r="I198" s="1">
        <v>43257</v>
      </c>
      <c r="J198">
        <v>75.36</v>
      </c>
      <c r="M198" s="1">
        <v>27674</v>
      </c>
      <c r="N198">
        <v>1.2419</v>
      </c>
      <c r="Q198" s="1">
        <v>38019</v>
      </c>
      <c r="R198">
        <v>70.5</v>
      </c>
      <c r="U198" s="1">
        <v>38743</v>
      </c>
      <c r="V198">
        <v>0.27449999999999997</v>
      </c>
      <c r="Y198" s="1">
        <v>38268</v>
      </c>
      <c r="Z198">
        <v>12.38</v>
      </c>
      <c r="AC198" s="1"/>
    </row>
    <row r="199" spans="1:29" x14ac:dyDescent="0.3">
      <c r="A199">
        <f t="shared" si="5"/>
        <v>7</v>
      </c>
      <c r="B199" s="1">
        <v>40740</v>
      </c>
      <c r="C199">
        <v>79.680000000000007</v>
      </c>
      <c r="E199" s="1">
        <v>32602</v>
      </c>
      <c r="F199">
        <v>18.91</v>
      </c>
      <c r="G199">
        <f t="shared" si="4"/>
        <v>15.523119266055044</v>
      </c>
      <c r="I199" s="1">
        <v>43256</v>
      </c>
      <c r="J199">
        <v>75.38</v>
      </c>
      <c r="M199" s="1">
        <v>27675</v>
      </c>
      <c r="N199">
        <v>1.2384999999999999</v>
      </c>
      <c r="Q199" s="1">
        <v>38020</v>
      </c>
      <c r="R199">
        <v>70.25</v>
      </c>
      <c r="U199" s="1">
        <v>38744</v>
      </c>
      <c r="V199">
        <v>0.26899999999999996</v>
      </c>
      <c r="Y199" s="1">
        <v>38271</v>
      </c>
      <c r="Z199">
        <v>12.8</v>
      </c>
      <c r="AC199" s="1"/>
    </row>
    <row r="200" spans="1:29" x14ac:dyDescent="0.3">
      <c r="A200">
        <f t="shared" si="5"/>
        <v>7</v>
      </c>
      <c r="B200" s="1">
        <v>40741</v>
      </c>
      <c r="C200">
        <v>79.989999999999995</v>
      </c>
      <c r="E200" s="1">
        <v>32603</v>
      </c>
      <c r="F200">
        <v>19.25</v>
      </c>
      <c r="G200">
        <f t="shared" si="4"/>
        <v>15.585045871559631</v>
      </c>
      <c r="I200" s="1">
        <v>43255</v>
      </c>
      <c r="J200">
        <v>75.290000000000006</v>
      </c>
      <c r="M200" s="1">
        <v>27676</v>
      </c>
      <c r="N200">
        <v>1.2418</v>
      </c>
      <c r="Q200" s="1">
        <v>38021</v>
      </c>
      <c r="R200">
        <v>69.5</v>
      </c>
      <c r="U200" s="1">
        <v>38747</v>
      </c>
      <c r="V200">
        <v>0.27500000000000002</v>
      </c>
      <c r="Y200" s="1">
        <v>38272</v>
      </c>
      <c r="Z200">
        <v>12.6</v>
      </c>
      <c r="AC200" s="1"/>
    </row>
    <row r="201" spans="1:29" x14ac:dyDescent="0.3">
      <c r="A201">
        <f t="shared" si="5"/>
        <v>7</v>
      </c>
      <c r="B201" s="1">
        <v>40742</v>
      </c>
      <c r="C201">
        <v>80.22</v>
      </c>
      <c r="E201" s="1">
        <v>32604</v>
      </c>
      <c r="F201">
        <v>18.59</v>
      </c>
      <c r="G201">
        <f t="shared" si="4"/>
        <v>15.637981651376144</v>
      </c>
      <c r="I201" s="1">
        <v>43252</v>
      </c>
      <c r="J201">
        <v>76.790000000000006</v>
      </c>
      <c r="M201" s="1">
        <v>27677</v>
      </c>
      <c r="N201">
        <v>1.2517</v>
      </c>
      <c r="Q201" s="1">
        <v>38022</v>
      </c>
      <c r="R201">
        <v>69</v>
      </c>
      <c r="U201" s="1">
        <v>38748</v>
      </c>
      <c r="V201">
        <v>0.27550000000000002</v>
      </c>
      <c r="Y201" s="1">
        <v>38273</v>
      </c>
      <c r="Z201">
        <v>12.5</v>
      </c>
      <c r="AC201" s="1"/>
    </row>
    <row r="202" spans="1:29" x14ac:dyDescent="0.3">
      <c r="A202">
        <f t="shared" si="5"/>
        <v>7</v>
      </c>
      <c r="B202" s="1">
        <v>40743</v>
      </c>
      <c r="C202">
        <v>80.459999999999994</v>
      </c>
      <c r="E202" s="1">
        <v>32605</v>
      </c>
      <c r="F202">
        <v>18.5</v>
      </c>
      <c r="G202">
        <f t="shared" si="4"/>
        <v>15.690825688073392</v>
      </c>
      <c r="I202" s="1">
        <v>43251</v>
      </c>
      <c r="J202">
        <v>77.59</v>
      </c>
      <c r="M202" s="1">
        <v>27680</v>
      </c>
      <c r="N202">
        <v>1.2571000000000001</v>
      </c>
      <c r="Q202" s="1">
        <v>38023</v>
      </c>
      <c r="R202">
        <v>69.75</v>
      </c>
      <c r="U202" s="1">
        <v>38749</v>
      </c>
      <c r="V202">
        <v>0.28050000000000003</v>
      </c>
      <c r="Y202" s="1">
        <v>38274</v>
      </c>
      <c r="Z202">
        <v>12.43</v>
      </c>
      <c r="AC202" s="1"/>
    </row>
    <row r="203" spans="1:29" x14ac:dyDescent="0.3">
      <c r="A203">
        <f t="shared" si="5"/>
        <v>7</v>
      </c>
      <c r="B203" s="1">
        <v>40744</v>
      </c>
      <c r="C203">
        <v>80.72</v>
      </c>
      <c r="E203" s="1">
        <v>32608</v>
      </c>
      <c r="F203">
        <v>18.7</v>
      </c>
      <c r="G203">
        <f t="shared" si="4"/>
        <v>15.748256880733942</v>
      </c>
      <c r="I203" s="1">
        <v>43250</v>
      </c>
      <c r="J203">
        <v>77.5</v>
      </c>
      <c r="M203" s="1">
        <v>27681</v>
      </c>
      <c r="N203">
        <v>1.2448999999999999</v>
      </c>
      <c r="Q203" s="1">
        <v>38026</v>
      </c>
      <c r="R203">
        <v>69.25</v>
      </c>
      <c r="U203" s="1">
        <v>38750</v>
      </c>
      <c r="V203">
        <v>0.28550000000000003</v>
      </c>
      <c r="Y203" s="1">
        <v>38275</v>
      </c>
      <c r="Z203">
        <v>11.8</v>
      </c>
      <c r="AC203" s="1"/>
    </row>
    <row r="204" spans="1:29" x14ac:dyDescent="0.3">
      <c r="A204">
        <f t="shared" si="5"/>
        <v>7</v>
      </c>
      <c r="B204" s="1">
        <v>40745</v>
      </c>
      <c r="C204">
        <v>80.959999999999994</v>
      </c>
      <c r="E204" s="1">
        <v>32609</v>
      </c>
      <c r="F204">
        <v>18.46</v>
      </c>
      <c r="G204">
        <f t="shared" si="4"/>
        <v>15.802385321100914</v>
      </c>
      <c r="I204" s="1">
        <v>43249</v>
      </c>
      <c r="J204">
        <v>75.39</v>
      </c>
      <c r="M204" s="1">
        <v>27682</v>
      </c>
      <c r="N204">
        <v>1.2544999999999999</v>
      </c>
      <c r="Q204" s="1">
        <v>38027</v>
      </c>
      <c r="R204">
        <v>69.25</v>
      </c>
      <c r="U204" s="1">
        <v>38751</v>
      </c>
      <c r="V204">
        <v>0.28850000000000003</v>
      </c>
      <c r="Y204" s="1">
        <v>38278</v>
      </c>
      <c r="Z204">
        <v>12.53</v>
      </c>
      <c r="AC204" s="1"/>
    </row>
    <row r="205" spans="1:29" x14ac:dyDescent="0.3">
      <c r="A205">
        <f t="shared" si="5"/>
        <v>7</v>
      </c>
      <c r="B205" s="1">
        <v>40746</v>
      </c>
      <c r="C205">
        <v>81.239999999999995</v>
      </c>
      <c r="E205" s="1">
        <v>32610</v>
      </c>
      <c r="F205">
        <v>18.27</v>
      </c>
      <c r="G205">
        <f t="shared" si="4"/>
        <v>15.853027522935777</v>
      </c>
      <c r="I205" s="1">
        <v>43248</v>
      </c>
      <c r="J205">
        <v>75.3</v>
      </c>
      <c r="M205" s="1">
        <v>27683</v>
      </c>
      <c r="N205">
        <v>1.2589999999999999</v>
      </c>
      <c r="Q205" s="1">
        <v>38028</v>
      </c>
      <c r="R205">
        <v>68.75</v>
      </c>
      <c r="U205" s="1">
        <v>38754</v>
      </c>
      <c r="V205">
        <v>0.28699999999999998</v>
      </c>
      <c r="Y205" s="1">
        <v>38279</v>
      </c>
      <c r="Z205">
        <v>12.05</v>
      </c>
      <c r="AC205" s="1"/>
    </row>
    <row r="206" spans="1:29" x14ac:dyDescent="0.3">
      <c r="A206">
        <f t="shared" si="5"/>
        <v>7</v>
      </c>
      <c r="B206" s="1">
        <v>40747</v>
      </c>
      <c r="C206">
        <v>81.56</v>
      </c>
      <c r="E206" s="1">
        <v>32611</v>
      </c>
      <c r="F206">
        <v>18.59</v>
      </c>
      <c r="G206">
        <f t="shared" si="4"/>
        <v>15.904770642201832</v>
      </c>
      <c r="I206" s="1">
        <v>43245</v>
      </c>
      <c r="J206">
        <v>76.44</v>
      </c>
      <c r="M206" s="1">
        <v>27684</v>
      </c>
      <c r="N206">
        <v>1.2565999999999999</v>
      </c>
      <c r="Q206" s="1">
        <v>38029</v>
      </c>
      <c r="R206">
        <v>68.75</v>
      </c>
      <c r="U206" s="1">
        <v>38755</v>
      </c>
      <c r="V206">
        <v>0.27649999999999997</v>
      </c>
      <c r="Y206" s="1">
        <v>38280</v>
      </c>
      <c r="Z206">
        <v>11.8</v>
      </c>
      <c r="AC206" s="1"/>
    </row>
    <row r="207" spans="1:29" x14ac:dyDescent="0.3">
      <c r="A207">
        <f t="shared" si="5"/>
        <v>7</v>
      </c>
      <c r="B207" s="1">
        <v>40748</v>
      </c>
      <c r="C207">
        <v>81.87</v>
      </c>
      <c r="E207" s="1">
        <v>32612</v>
      </c>
      <c r="F207">
        <v>18.27</v>
      </c>
      <c r="G207">
        <f t="shared" si="4"/>
        <v>15.953486238532106</v>
      </c>
      <c r="I207" s="1">
        <v>43244</v>
      </c>
      <c r="J207">
        <v>78.790000000000006</v>
      </c>
      <c r="M207" s="1">
        <v>27687</v>
      </c>
      <c r="N207">
        <v>1.2564</v>
      </c>
      <c r="Q207" s="1">
        <v>38030</v>
      </c>
      <c r="R207">
        <v>69</v>
      </c>
      <c r="U207" s="1">
        <v>38756</v>
      </c>
      <c r="V207">
        <v>0.27149999999999996</v>
      </c>
      <c r="Y207" s="1">
        <v>38281</v>
      </c>
      <c r="Z207">
        <v>11.45</v>
      </c>
      <c r="AC207" s="1"/>
    </row>
    <row r="208" spans="1:29" x14ac:dyDescent="0.3">
      <c r="A208">
        <f t="shared" si="5"/>
        <v>7</v>
      </c>
      <c r="B208" s="1">
        <v>40749</v>
      </c>
      <c r="C208">
        <v>82.1</v>
      </c>
      <c r="E208" s="1">
        <v>32615</v>
      </c>
      <c r="F208">
        <v>18.63</v>
      </c>
      <c r="G208">
        <f t="shared" si="4"/>
        <v>16.006788990825687</v>
      </c>
      <c r="I208" s="1">
        <v>43243</v>
      </c>
      <c r="J208">
        <v>79.8</v>
      </c>
      <c r="M208" s="1">
        <v>27688</v>
      </c>
      <c r="N208">
        <v>1.2583</v>
      </c>
      <c r="Q208" s="1">
        <v>38033</v>
      </c>
      <c r="R208">
        <v>68.73</v>
      </c>
      <c r="U208" s="1">
        <v>38757</v>
      </c>
      <c r="V208">
        <v>0.27449999999999997</v>
      </c>
      <c r="Y208" s="1">
        <v>38282</v>
      </c>
      <c r="Z208">
        <v>12.35</v>
      </c>
      <c r="AC208" s="1"/>
    </row>
    <row r="209" spans="1:29" x14ac:dyDescent="0.3">
      <c r="A209">
        <f t="shared" si="5"/>
        <v>7</v>
      </c>
      <c r="B209" s="1">
        <v>40750</v>
      </c>
      <c r="C209">
        <v>82.32</v>
      </c>
      <c r="E209" s="1">
        <v>32616</v>
      </c>
      <c r="F209">
        <v>18.899999999999999</v>
      </c>
      <c r="G209">
        <f t="shared" si="4"/>
        <v>16.062752293577979</v>
      </c>
      <c r="I209" s="1">
        <v>43242</v>
      </c>
      <c r="J209">
        <v>79.569999999999993</v>
      </c>
      <c r="M209" s="1">
        <v>27689</v>
      </c>
      <c r="N209">
        <v>1.2633000000000001</v>
      </c>
      <c r="Q209" s="1">
        <v>38034</v>
      </c>
      <c r="R209">
        <v>69.25</v>
      </c>
      <c r="U209" s="1">
        <v>38758</v>
      </c>
      <c r="V209">
        <v>0.27300000000000002</v>
      </c>
      <c r="Y209" s="1">
        <v>38285</v>
      </c>
      <c r="Z209">
        <v>11</v>
      </c>
      <c r="AC209" s="1"/>
    </row>
    <row r="210" spans="1:29" x14ac:dyDescent="0.3">
      <c r="A210">
        <f t="shared" si="5"/>
        <v>7</v>
      </c>
      <c r="B210" s="1">
        <v>40751</v>
      </c>
      <c r="C210">
        <v>82.56</v>
      </c>
      <c r="E210" s="1">
        <v>32617</v>
      </c>
      <c r="F210">
        <v>19.649999999999999</v>
      </c>
      <c r="G210">
        <f t="shared" si="4"/>
        <v>16.124220183486237</v>
      </c>
      <c r="I210" s="1">
        <v>43241</v>
      </c>
      <c r="J210">
        <v>79.22</v>
      </c>
      <c r="M210" s="1">
        <v>27690</v>
      </c>
      <c r="N210">
        <v>1.2612000000000001</v>
      </c>
      <c r="Q210" s="1">
        <v>38035</v>
      </c>
      <c r="R210">
        <v>69.25</v>
      </c>
      <c r="U210" s="1">
        <v>38761</v>
      </c>
      <c r="V210">
        <v>0.27200000000000002</v>
      </c>
      <c r="Y210" s="1">
        <v>38286</v>
      </c>
      <c r="Z210">
        <v>11.75</v>
      </c>
      <c r="AC210" s="1"/>
    </row>
    <row r="211" spans="1:29" x14ac:dyDescent="0.3">
      <c r="A211">
        <f t="shared" si="5"/>
        <v>7</v>
      </c>
      <c r="B211" s="1">
        <v>40752</v>
      </c>
      <c r="C211">
        <v>82.86</v>
      </c>
      <c r="E211" s="1">
        <v>32618</v>
      </c>
      <c r="F211">
        <v>20.14</v>
      </c>
      <c r="G211">
        <f t="shared" si="4"/>
        <v>16.187339449541284</v>
      </c>
      <c r="I211" s="1">
        <v>43238</v>
      </c>
      <c r="J211">
        <v>78.510000000000005</v>
      </c>
      <c r="M211" s="1">
        <v>27691</v>
      </c>
      <c r="N211">
        <v>1.2609999999999999</v>
      </c>
      <c r="Q211" s="1">
        <v>38036</v>
      </c>
      <c r="R211">
        <v>68.5</v>
      </c>
      <c r="U211" s="1">
        <v>38762</v>
      </c>
      <c r="V211">
        <v>0.27350000000000002</v>
      </c>
      <c r="Y211" s="1">
        <v>38287</v>
      </c>
      <c r="Z211">
        <v>10.9</v>
      </c>
      <c r="AC211" s="1"/>
    </row>
    <row r="212" spans="1:29" x14ac:dyDescent="0.3">
      <c r="A212">
        <f t="shared" si="5"/>
        <v>7</v>
      </c>
      <c r="B212" s="1">
        <v>40753</v>
      </c>
      <c r="C212">
        <v>83.1</v>
      </c>
      <c r="E212" s="1">
        <v>32619</v>
      </c>
      <c r="F212">
        <v>20.27</v>
      </c>
      <c r="G212">
        <f t="shared" si="4"/>
        <v>16.251743119266052</v>
      </c>
      <c r="I212" s="1">
        <v>43237</v>
      </c>
      <c r="J212">
        <v>79.3</v>
      </c>
      <c r="M212" s="1">
        <v>27694</v>
      </c>
      <c r="N212">
        <v>1.2586999999999999</v>
      </c>
      <c r="Q212" s="1">
        <v>38037</v>
      </c>
      <c r="R212">
        <v>68.25</v>
      </c>
      <c r="U212" s="1">
        <v>38763</v>
      </c>
      <c r="V212">
        <v>0.27600000000000002</v>
      </c>
      <c r="Y212" s="1">
        <v>38288</v>
      </c>
      <c r="Z212">
        <v>11.85</v>
      </c>
      <c r="AC212" s="1"/>
    </row>
    <row r="213" spans="1:29" x14ac:dyDescent="0.3">
      <c r="A213">
        <f t="shared" si="5"/>
        <v>7</v>
      </c>
      <c r="B213" s="1">
        <v>40754</v>
      </c>
      <c r="C213">
        <v>83.42</v>
      </c>
      <c r="E213" s="1">
        <v>32622</v>
      </c>
      <c r="F213">
        <v>19.850000000000001</v>
      </c>
      <c r="G213">
        <f t="shared" si="4"/>
        <v>16.313577981651374</v>
      </c>
      <c r="I213" s="1">
        <v>43236</v>
      </c>
      <c r="J213">
        <v>79.28</v>
      </c>
      <c r="M213" s="1">
        <v>27695</v>
      </c>
      <c r="N213">
        <v>1.2572000000000001</v>
      </c>
      <c r="Q213" s="1">
        <v>38040</v>
      </c>
      <c r="R213">
        <v>69</v>
      </c>
      <c r="U213" s="1">
        <v>38764</v>
      </c>
      <c r="V213">
        <v>0.27949999999999997</v>
      </c>
      <c r="Y213" s="1">
        <v>38289</v>
      </c>
      <c r="Z213">
        <v>11.75</v>
      </c>
      <c r="AC213" s="1"/>
    </row>
    <row r="214" spans="1:29" x14ac:dyDescent="0.3">
      <c r="A214">
        <f t="shared" si="5"/>
        <v>7</v>
      </c>
      <c r="B214" s="1">
        <v>40755</v>
      </c>
      <c r="C214">
        <v>83.77</v>
      </c>
      <c r="E214" s="1">
        <v>32623</v>
      </c>
      <c r="F214">
        <v>19.18</v>
      </c>
      <c r="G214">
        <f t="shared" si="4"/>
        <v>16.372293577981647</v>
      </c>
      <c r="I214" s="1">
        <v>43235</v>
      </c>
      <c r="J214">
        <v>78.430000000000007</v>
      </c>
      <c r="M214" s="1">
        <v>27696</v>
      </c>
      <c r="N214">
        <v>1.2572000000000001</v>
      </c>
      <c r="Q214" s="1">
        <v>38041</v>
      </c>
      <c r="R214">
        <v>68.5</v>
      </c>
      <c r="U214" s="1">
        <v>38765</v>
      </c>
      <c r="V214">
        <v>0.27699999999999997</v>
      </c>
      <c r="Y214" s="1">
        <v>38292</v>
      </c>
      <c r="Z214">
        <v>11.05</v>
      </c>
      <c r="AC214" s="1"/>
    </row>
    <row r="215" spans="1:29" x14ac:dyDescent="0.3">
      <c r="A215">
        <f t="shared" si="5"/>
        <v>8</v>
      </c>
      <c r="B215" s="1">
        <v>40756</v>
      </c>
      <c r="C215">
        <v>83.97</v>
      </c>
      <c r="E215" s="1">
        <v>32624</v>
      </c>
      <c r="F215">
        <v>19.600000000000001</v>
      </c>
      <c r="G215">
        <f t="shared" si="4"/>
        <v>16.439633027522934</v>
      </c>
      <c r="I215" s="1">
        <v>43234</v>
      </c>
      <c r="J215">
        <v>78.23</v>
      </c>
      <c r="M215" s="1">
        <v>27697</v>
      </c>
      <c r="N215">
        <v>1.2634000000000001</v>
      </c>
      <c r="Q215" s="1">
        <v>38042</v>
      </c>
      <c r="R215">
        <v>68.75</v>
      </c>
      <c r="U215" s="1">
        <v>38768</v>
      </c>
      <c r="V215">
        <v>0.28100000000000003</v>
      </c>
      <c r="Y215" s="1">
        <v>38293</v>
      </c>
      <c r="Z215">
        <v>10.9</v>
      </c>
      <c r="AC215" s="1"/>
    </row>
    <row r="216" spans="1:29" x14ac:dyDescent="0.3">
      <c r="A216">
        <f t="shared" si="5"/>
        <v>8</v>
      </c>
      <c r="B216" s="1">
        <v>40757</v>
      </c>
      <c r="C216">
        <v>84.2</v>
      </c>
      <c r="E216" s="1">
        <v>32625</v>
      </c>
      <c r="F216">
        <v>19.190000000000001</v>
      </c>
      <c r="G216">
        <f t="shared" si="4"/>
        <v>16.505229357798161</v>
      </c>
      <c r="I216" s="1">
        <v>43231</v>
      </c>
      <c r="J216">
        <v>77.12</v>
      </c>
      <c r="M216" s="1">
        <v>27698</v>
      </c>
      <c r="N216">
        <v>1.2636000000000001</v>
      </c>
      <c r="Q216" s="1">
        <v>38043</v>
      </c>
      <c r="R216">
        <v>68.75</v>
      </c>
      <c r="U216" s="1">
        <v>38769</v>
      </c>
      <c r="V216">
        <v>0.28300000000000003</v>
      </c>
      <c r="Y216" s="1">
        <v>38294</v>
      </c>
      <c r="Z216">
        <v>11.2</v>
      </c>
      <c r="AC216" s="1"/>
    </row>
    <row r="217" spans="1:29" x14ac:dyDescent="0.3">
      <c r="A217">
        <f t="shared" si="5"/>
        <v>8</v>
      </c>
      <c r="B217" s="1">
        <v>40758</v>
      </c>
      <c r="C217">
        <v>84.41</v>
      </c>
      <c r="E217" s="1">
        <v>32626</v>
      </c>
      <c r="F217">
        <v>18.940000000000001</v>
      </c>
      <c r="G217">
        <f t="shared" si="4"/>
        <v>16.568623853211008</v>
      </c>
      <c r="I217" s="1">
        <v>43230</v>
      </c>
      <c r="J217">
        <v>77.47</v>
      </c>
      <c r="M217" s="1">
        <v>27701</v>
      </c>
      <c r="N217">
        <v>1.2641</v>
      </c>
      <c r="Q217" s="1">
        <v>38044</v>
      </c>
      <c r="R217">
        <v>68.75</v>
      </c>
      <c r="U217" s="1">
        <v>38770</v>
      </c>
      <c r="V217">
        <v>0.28199999999999997</v>
      </c>
      <c r="Y217" s="1">
        <v>38295</v>
      </c>
      <c r="Z217">
        <v>11.9</v>
      </c>
      <c r="AC217" s="1"/>
    </row>
    <row r="218" spans="1:29" x14ac:dyDescent="0.3">
      <c r="A218">
        <f t="shared" si="5"/>
        <v>8</v>
      </c>
      <c r="B218" s="1">
        <v>40759</v>
      </c>
      <c r="C218">
        <v>84.68</v>
      </c>
      <c r="E218" s="1">
        <v>32630</v>
      </c>
      <c r="F218">
        <v>18.75</v>
      </c>
      <c r="G218">
        <f t="shared" si="4"/>
        <v>16.623211009174309</v>
      </c>
      <c r="I218" s="1">
        <v>43229</v>
      </c>
      <c r="J218">
        <v>77.209999999999994</v>
      </c>
      <c r="M218" s="1">
        <v>27702</v>
      </c>
      <c r="N218">
        <v>1.2612000000000001</v>
      </c>
      <c r="Q218" s="1">
        <v>38047</v>
      </c>
      <c r="R218">
        <v>64.75</v>
      </c>
      <c r="U218" s="1">
        <v>38771</v>
      </c>
      <c r="V218">
        <v>0.27649999999999997</v>
      </c>
      <c r="Y218" s="1">
        <v>38296</v>
      </c>
      <c r="Z218">
        <v>11.6</v>
      </c>
      <c r="AC218" s="1"/>
    </row>
    <row r="219" spans="1:29" x14ac:dyDescent="0.3">
      <c r="A219">
        <f t="shared" si="5"/>
        <v>8</v>
      </c>
      <c r="B219" s="1">
        <v>40760</v>
      </c>
      <c r="C219">
        <v>84.92</v>
      </c>
      <c r="E219" s="1">
        <v>32631</v>
      </c>
      <c r="F219">
        <v>17.78</v>
      </c>
      <c r="G219">
        <f t="shared" si="4"/>
        <v>16.665229357798165</v>
      </c>
      <c r="I219" s="1">
        <v>43228</v>
      </c>
      <c r="J219">
        <v>74.849999999999994</v>
      </c>
      <c r="M219" s="1">
        <v>27703</v>
      </c>
      <c r="N219">
        <v>1.2565999999999999</v>
      </c>
      <c r="Q219" s="1">
        <v>38048</v>
      </c>
      <c r="R219">
        <v>65.75</v>
      </c>
      <c r="U219" s="1">
        <v>38772</v>
      </c>
      <c r="V219">
        <v>0.27649999999999997</v>
      </c>
      <c r="Y219" s="1">
        <v>38299</v>
      </c>
      <c r="Z219">
        <v>12.3</v>
      </c>
      <c r="AC219" s="1"/>
    </row>
    <row r="220" spans="1:29" x14ac:dyDescent="0.3">
      <c r="A220">
        <f t="shared" si="5"/>
        <v>8</v>
      </c>
      <c r="B220" s="1">
        <v>40761</v>
      </c>
      <c r="C220">
        <v>85.18</v>
      </c>
      <c r="E220" s="1">
        <v>32632</v>
      </c>
      <c r="F220">
        <v>18.52</v>
      </c>
      <c r="G220">
        <f t="shared" si="4"/>
        <v>16.717981651376146</v>
      </c>
      <c r="I220" s="1">
        <v>43227</v>
      </c>
      <c r="J220">
        <v>76.17</v>
      </c>
      <c r="M220" s="1">
        <v>27704</v>
      </c>
      <c r="N220">
        <v>1.2602</v>
      </c>
      <c r="Q220" s="1">
        <v>38049</v>
      </c>
      <c r="R220">
        <v>66.25</v>
      </c>
      <c r="U220" s="1">
        <v>38775</v>
      </c>
      <c r="V220">
        <v>0.27200000000000002</v>
      </c>
      <c r="Y220" s="1">
        <v>38300</v>
      </c>
      <c r="Z220">
        <v>13.3</v>
      </c>
      <c r="AC220" s="1"/>
    </row>
    <row r="221" spans="1:29" x14ac:dyDescent="0.3">
      <c r="A221">
        <f t="shared" si="5"/>
        <v>8</v>
      </c>
      <c r="B221" s="1">
        <v>40762</v>
      </c>
      <c r="C221">
        <v>85.46</v>
      </c>
      <c r="E221" s="1">
        <v>32633</v>
      </c>
      <c r="F221">
        <v>18.7</v>
      </c>
      <c r="G221">
        <f t="shared" si="4"/>
        <v>16.75669724770642</v>
      </c>
      <c r="I221" s="1">
        <v>43224</v>
      </c>
      <c r="J221">
        <v>74.87</v>
      </c>
      <c r="M221" s="1">
        <v>27705</v>
      </c>
      <c r="N221">
        <v>1.2598</v>
      </c>
      <c r="Q221" s="1">
        <v>38050</v>
      </c>
      <c r="R221">
        <v>68.5</v>
      </c>
      <c r="U221" s="1">
        <v>38776</v>
      </c>
      <c r="V221">
        <v>0.27399999999999997</v>
      </c>
      <c r="Y221" s="1">
        <v>38301</v>
      </c>
      <c r="Z221">
        <v>12.95</v>
      </c>
      <c r="AC221" s="1"/>
    </row>
    <row r="222" spans="1:29" x14ac:dyDescent="0.3">
      <c r="A222">
        <f t="shared" si="5"/>
        <v>8</v>
      </c>
      <c r="B222" s="1">
        <v>40763</v>
      </c>
      <c r="C222">
        <v>85.76</v>
      </c>
      <c r="E222" s="1">
        <v>32636</v>
      </c>
      <c r="F222">
        <v>18.170000000000002</v>
      </c>
      <c r="G222">
        <f t="shared" si="4"/>
        <v>16.789633027522935</v>
      </c>
      <c r="I222" s="1">
        <v>43223</v>
      </c>
      <c r="J222">
        <v>73.62</v>
      </c>
      <c r="M222" s="1">
        <v>27708</v>
      </c>
      <c r="N222">
        <v>1.2591000000000001</v>
      </c>
      <c r="Q222" s="1">
        <v>38051</v>
      </c>
      <c r="R222">
        <v>69</v>
      </c>
      <c r="U222" s="1">
        <v>38777</v>
      </c>
      <c r="V222">
        <v>0.27850000000000003</v>
      </c>
      <c r="Y222" s="1">
        <v>38302</v>
      </c>
      <c r="Z222">
        <v>12.9</v>
      </c>
      <c r="AC222" s="1"/>
    </row>
    <row r="223" spans="1:29" x14ac:dyDescent="0.3">
      <c r="A223">
        <f t="shared" si="5"/>
        <v>8</v>
      </c>
      <c r="B223" s="1">
        <v>40764</v>
      </c>
      <c r="C223">
        <v>86.02</v>
      </c>
      <c r="E223" s="1">
        <v>32637</v>
      </c>
      <c r="F223">
        <v>17.75</v>
      </c>
      <c r="G223">
        <f t="shared" si="4"/>
        <v>16.824495412844037</v>
      </c>
      <c r="I223" s="1">
        <v>43222</v>
      </c>
      <c r="J223">
        <v>73.36</v>
      </c>
      <c r="M223" s="1">
        <v>27709</v>
      </c>
      <c r="N223">
        <v>1.2571000000000001</v>
      </c>
      <c r="Q223" s="1">
        <v>38054</v>
      </c>
      <c r="R223">
        <v>69.25</v>
      </c>
      <c r="U223" s="1">
        <v>38778</v>
      </c>
      <c r="V223">
        <v>0.28149999999999997</v>
      </c>
      <c r="Y223" s="1">
        <v>38303</v>
      </c>
      <c r="Z223">
        <v>13.1</v>
      </c>
      <c r="AC223" s="1"/>
    </row>
    <row r="224" spans="1:29" x14ac:dyDescent="0.3">
      <c r="A224">
        <f t="shared" si="5"/>
        <v>8</v>
      </c>
      <c r="B224" s="1">
        <v>40765</v>
      </c>
      <c r="C224">
        <v>86.26</v>
      </c>
      <c r="E224" s="1">
        <v>32638</v>
      </c>
      <c r="F224">
        <v>17.82</v>
      </c>
      <c r="G224">
        <f t="shared" si="4"/>
        <v>16.859082568807338</v>
      </c>
      <c r="I224" s="1">
        <v>43221</v>
      </c>
      <c r="J224">
        <v>73.13</v>
      </c>
      <c r="M224" s="1">
        <v>27710</v>
      </c>
      <c r="N224">
        <v>1.2582</v>
      </c>
      <c r="Q224" s="1">
        <v>38055</v>
      </c>
      <c r="R224">
        <v>68.75</v>
      </c>
      <c r="U224" s="1">
        <v>38779</v>
      </c>
      <c r="V224">
        <v>0.28050000000000003</v>
      </c>
      <c r="Y224" s="1">
        <v>38306</v>
      </c>
      <c r="Z224">
        <v>12.88</v>
      </c>
      <c r="AC224" s="1"/>
    </row>
    <row r="225" spans="1:29" x14ac:dyDescent="0.3">
      <c r="A225">
        <f t="shared" si="5"/>
        <v>8</v>
      </c>
      <c r="B225" s="1">
        <v>40766</v>
      </c>
      <c r="C225">
        <v>86.53</v>
      </c>
      <c r="E225" s="1">
        <v>32639</v>
      </c>
      <c r="F225">
        <v>17.22</v>
      </c>
      <c r="G225">
        <f t="shared" si="4"/>
        <v>16.884128440366972</v>
      </c>
      <c r="I225" s="1">
        <v>43220</v>
      </c>
      <c r="J225">
        <v>75.17</v>
      </c>
      <c r="M225" s="1">
        <v>27711</v>
      </c>
      <c r="N225">
        <v>1.2555000000000001</v>
      </c>
      <c r="Q225" s="1">
        <v>38056</v>
      </c>
      <c r="R225">
        <v>68.25</v>
      </c>
      <c r="U225" s="1">
        <v>38782</v>
      </c>
      <c r="V225">
        <v>0.28050000000000003</v>
      </c>
      <c r="Y225" s="1">
        <v>38307</v>
      </c>
      <c r="Z225">
        <v>13.05</v>
      </c>
      <c r="AC225" s="1"/>
    </row>
    <row r="226" spans="1:29" x14ac:dyDescent="0.3">
      <c r="A226">
        <f t="shared" si="5"/>
        <v>8</v>
      </c>
      <c r="B226" s="1">
        <v>40767</v>
      </c>
      <c r="C226">
        <v>86.79</v>
      </c>
      <c r="E226" s="1">
        <v>32640</v>
      </c>
      <c r="F226">
        <v>17.34</v>
      </c>
      <c r="G226">
        <f t="shared" si="4"/>
        <v>16.91018348623853</v>
      </c>
      <c r="I226" s="1">
        <v>43217</v>
      </c>
      <c r="J226">
        <v>74.64</v>
      </c>
      <c r="M226" s="1">
        <v>27712</v>
      </c>
      <c r="N226">
        <v>1.2485999999999999</v>
      </c>
      <c r="Q226" s="1">
        <v>38057</v>
      </c>
      <c r="R226">
        <v>68.25</v>
      </c>
      <c r="U226" s="1">
        <v>38783</v>
      </c>
      <c r="V226">
        <v>0.27600000000000002</v>
      </c>
      <c r="Y226" s="1">
        <v>38308</v>
      </c>
      <c r="Z226">
        <v>13.53</v>
      </c>
      <c r="AC226" s="1"/>
    </row>
    <row r="227" spans="1:29" x14ac:dyDescent="0.3">
      <c r="A227">
        <f t="shared" si="5"/>
        <v>8</v>
      </c>
      <c r="B227" s="1">
        <v>40768</v>
      </c>
      <c r="C227">
        <v>87.05</v>
      </c>
      <c r="E227" s="1">
        <v>32643</v>
      </c>
      <c r="F227">
        <v>17.36</v>
      </c>
      <c r="G227">
        <f t="shared" si="4"/>
        <v>16.937889908256878</v>
      </c>
      <c r="I227" s="1">
        <v>43216</v>
      </c>
      <c r="J227">
        <v>74.739999999999995</v>
      </c>
      <c r="M227" s="1">
        <v>27715</v>
      </c>
      <c r="N227">
        <v>1.2390000000000001</v>
      </c>
      <c r="Q227" s="1">
        <v>38058</v>
      </c>
      <c r="R227">
        <v>68</v>
      </c>
      <c r="U227" s="1">
        <v>38784</v>
      </c>
      <c r="V227">
        <v>0.27750000000000002</v>
      </c>
      <c r="Y227" s="1">
        <v>38309</v>
      </c>
      <c r="Z227">
        <v>13.7</v>
      </c>
      <c r="AC227" s="1"/>
    </row>
    <row r="228" spans="1:29" x14ac:dyDescent="0.3">
      <c r="A228">
        <f t="shared" si="5"/>
        <v>8</v>
      </c>
      <c r="B228" s="1">
        <v>40769</v>
      </c>
      <c r="C228">
        <v>87.34</v>
      </c>
      <c r="E228" s="1">
        <v>32644</v>
      </c>
      <c r="F228">
        <v>17.600000000000001</v>
      </c>
      <c r="G228">
        <f t="shared" si="4"/>
        <v>16.97</v>
      </c>
      <c r="I228" s="1">
        <v>43215</v>
      </c>
      <c r="J228">
        <v>74</v>
      </c>
      <c r="M228" s="1">
        <v>27716</v>
      </c>
      <c r="N228">
        <v>1.2406999999999999</v>
      </c>
      <c r="Q228" s="1">
        <v>38061</v>
      </c>
      <c r="R228">
        <v>67.75</v>
      </c>
      <c r="U228" s="1">
        <v>38785</v>
      </c>
      <c r="V228">
        <v>0.27699999999999997</v>
      </c>
      <c r="Y228" s="1">
        <v>38310</v>
      </c>
      <c r="Z228">
        <v>13.55</v>
      </c>
      <c r="AC228" s="1"/>
    </row>
    <row r="229" spans="1:29" x14ac:dyDescent="0.3">
      <c r="A229">
        <f t="shared" si="5"/>
        <v>8</v>
      </c>
      <c r="B229" s="1">
        <v>40770</v>
      </c>
      <c r="C229">
        <v>87.6</v>
      </c>
      <c r="E229" s="1">
        <v>32645</v>
      </c>
      <c r="F229">
        <v>17.68</v>
      </c>
      <c r="G229">
        <f t="shared" si="4"/>
        <v>17.001100917431192</v>
      </c>
      <c r="I229" s="1">
        <v>43214</v>
      </c>
      <c r="J229">
        <v>73.86</v>
      </c>
      <c r="M229" s="1">
        <v>27717</v>
      </c>
      <c r="N229">
        <v>1.2433000000000001</v>
      </c>
      <c r="Q229" s="1">
        <v>38062</v>
      </c>
      <c r="R229">
        <v>67.25</v>
      </c>
      <c r="U229" s="1">
        <v>38786</v>
      </c>
      <c r="V229">
        <v>0.27899999999999997</v>
      </c>
      <c r="Y229" s="1">
        <v>38313</v>
      </c>
      <c r="Z229">
        <v>13.5</v>
      </c>
      <c r="AC229" s="1"/>
    </row>
    <row r="230" spans="1:29" x14ac:dyDescent="0.3">
      <c r="A230">
        <f t="shared" si="5"/>
        <v>8</v>
      </c>
      <c r="B230" s="1">
        <v>40771</v>
      </c>
      <c r="C230">
        <v>87.85</v>
      </c>
      <c r="E230" s="1">
        <v>32646</v>
      </c>
      <c r="F230">
        <v>17.399999999999999</v>
      </c>
      <c r="G230">
        <f t="shared" si="4"/>
        <v>17.025871559633028</v>
      </c>
      <c r="I230" s="1">
        <v>43213</v>
      </c>
      <c r="J230">
        <v>74.709999999999994</v>
      </c>
      <c r="M230" s="1">
        <v>27718</v>
      </c>
      <c r="N230">
        <v>1.2487999999999999</v>
      </c>
      <c r="Q230" s="1">
        <v>38063</v>
      </c>
      <c r="R230">
        <v>68</v>
      </c>
      <c r="U230" s="1">
        <v>38789</v>
      </c>
      <c r="V230">
        <v>0.28449999999999998</v>
      </c>
      <c r="Y230" s="1">
        <v>38314</v>
      </c>
      <c r="Z230">
        <v>13.6</v>
      </c>
      <c r="AC230" s="1"/>
    </row>
    <row r="231" spans="1:29" x14ac:dyDescent="0.3">
      <c r="A231">
        <f t="shared" si="5"/>
        <v>8</v>
      </c>
      <c r="B231" s="1">
        <v>40772</v>
      </c>
      <c r="C231">
        <v>88.08</v>
      </c>
      <c r="E231" s="1">
        <v>32647</v>
      </c>
      <c r="F231">
        <v>17.34</v>
      </c>
      <c r="G231">
        <f t="shared" si="4"/>
        <v>17.052201834862384</v>
      </c>
      <c r="I231" s="1">
        <v>43210</v>
      </c>
      <c r="J231">
        <v>74.06</v>
      </c>
      <c r="M231" s="1">
        <v>27719</v>
      </c>
      <c r="N231">
        <v>1.2435</v>
      </c>
      <c r="Q231" s="1">
        <v>38064</v>
      </c>
      <c r="R231">
        <v>67.75</v>
      </c>
      <c r="U231" s="1">
        <v>38790</v>
      </c>
      <c r="V231">
        <v>0.28249999999999997</v>
      </c>
      <c r="Y231" s="1">
        <v>38315</v>
      </c>
      <c r="Z231">
        <v>13.75</v>
      </c>
      <c r="AC231" s="1"/>
    </row>
    <row r="232" spans="1:29" x14ac:dyDescent="0.3">
      <c r="A232">
        <f t="shared" si="5"/>
        <v>8</v>
      </c>
      <c r="B232" s="1">
        <v>40773</v>
      </c>
      <c r="C232">
        <v>88.33</v>
      </c>
      <c r="E232" s="1">
        <v>32650</v>
      </c>
      <c r="F232">
        <v>17</v>
      </c>
      <c r="G232">
        <f t="shared" si="4"/>
        <v>17.074862385321101</v>
      </c>
      <c r="I232" s="1">
        <v>43209</v>
      </c>
      <c r="J232">
        <v>73.78</v>
      </c>
      <c r="M232" s="1">
        <v>27722</v>
      </c>
      <c r="N232">
        <v>1.2428999999999999</v>
      </c>
      <c r="Q232" s="1">
        <v>38065</v>
      </c>
      <c r="R232">
        <v>67.5</v>
      </c>
      <c r="U232" s="1">
        <v>38791</v>
      </c>
      <c r="V232">
        <v>0.28050000000000003</v>
      </c>
      <c r="Y232" s="1">
        <v>38316</v>
      </c>
      <c r="Z232">
        <v>14</v>
      </c>
      <c r="AC232" s="1"/>
    </row>
    <row r="233" spans="1:29" x14ac:dyDescent="0.3">
      <c r="A233">
        <f t="shared" si="5"/>
        <v>8</v>
      </c>
      <c r="B233" s="1">
        <v>40774</v>
      </c>
      <c r="C233">
        <v>88.58</v>
      </c>
      <c r="E233" s="1">
        <v>32651</v>
      </c>
      <c r="F233">
        <v>16.920000000000002</v>
      </c>
      <c r="G233">
        <f t="shared" si="4"/>
        <v>17.09678899082569</v>
      </c>
      <c r="I233" s="1">
        <v>43208</v>
      </c>
      <c r="J233">
        <v>73.48</v>
      </c>
      <c r="M233" s="1">
        <v>27723</v>
      </c>
      <c r="N233">
        <v>1.2441</v>
      </c>
      <c r="Q233" s="1">
        <v>38068</v>
      </c>
      <c r="R233">
        <v>67.25</v>
      </c>
      <c r="U233" s="1">
        <v>38792</v>
      </c>
      <c r="V233">
        <v>0.27699999999999997</v>
      </c>
      <c r="Y233" s="1">
        <v>38317</v>
      </c>
      <c r="Z233">
        <v>13.1</v>
      </c>
      <c r="AC233" s="1"/>
    </row>
    <row r="234" spans="1:29" x14ac:dyDescent="0.3">
      <c r="A234">
        <f t="shared" si="5"/>
        <v>8</v>
      </c>
      <c r="B234" s="1">
        <v>40775</v>
      </c>
      <c r="C234">
        <v>88.87</v>
      </c>
      <c r="E234" s="1">
        <v>32652</v>
      </c>
      <c r="F234">
        <v>17.3</v>
      </c>
      <c r="G234">
        <f t="shared" si="4"/>
        <v>17.121559633027523</v>
      </c>
      <c r="I234" s="1">
        <v>43207</v>
      </c>
      <c r="J234">
        <v>71.58</v>
      </c>
      <c r="M234" s="1">
        <v>27724</v>
      </c>
      <c r="N234">
        <v>1.2393000000000001</v>
      </c>
      <c r="Q234" s="1">
        <v>38069</v>
      </c>
      <c r="R234">
        <v>67.25</v>
      </c>
      <c r="U234" s="1">
        <v>38793</v>
      </c>
      <c r="V234">
        <v>0.27949999999999997</v>
      </c>
      <c r="Y234" s="1">
        <v>38320</v>
      </c>
      <c r="Z234">
        <v>14.25</v>
      </c>
      <c r="AC234" s="1"/>
    </row>
    <row r="235" spans="1:29" x14ac:dyDescent="0.3">
      <c r="A235">
        <f t="shared" si="5"/>
        <v>8</v>
      </c>
      <c r="B235" s="1">
        <v>40776</v>
      </c>
      <c r="C235">
        <v>89.17</v>
      </c>
      <c r="E235" s="1">
        <v>32653</v>
      </c>
      <c r="F235">
        <v>17.55</v>
      </c>
      <c r="G235">
        <f t="shared" si="4"/>
        <v>17.147247706422018</v>
      </c>
      <c r="I235" s="1">
        <v>43206</v>
      </c>
      <c r="J235">
        <v>71.42</v>
      </c>
      <c r="M235" s="1">
        <v>27725</v>
      </c>
      <c r="N235">
        <v>1.2375</v>
      </c>
      <c r="Q235" s="1">
        <v>38070</v>
      </c>
      <c r="R235">
        <v>66.7</v>
      </c>
      <c r="U235" s="1">
        <v>38796</v>
      </c>
      <c r="V235">
        <v>0.28149999999999997</v>
      </c>
      <c r="Y235" s="1">
        <v>38321</v>
      </c>
      <c r="Z235">
        <v>15</v>
      </c>
      <c r="AC235" s="1"/>
    </row>
    <row r="236" spans="1:29" x14ac:dyDescent="0.3">
      <c r="A236">
        <f t="shared" si="5"/>
        <v>8</v>
      </c>
      <c r="B236" s="1">
        <v>40777</v>
      </c>
      <c r="C236">
        <v>89.4</v>
      </c>
      <c r="E236" s="1">
        <v>32654</v>
      </c>
      <c r="F236">
        <v>17.39</v>
      </c>
      <c r="G236">
        <f t="shared" si="4"/>
        <v>17.170917431192663</v>
      </c>
      <c r="I236" s="1">
        <v>43203</v>
      </c>
      <c r="J236">
        <v>72.58</v>
      </c>
      <c r="M236" s="1">
        <v>27726</v>
      </c>
      <c r="N236">
        <v>1.2345999999999999</v>
      </c>
      <c r="Q236" s="1">
        <v>38071</v>
      </c>
      <c r="R236">
        <v>67.25</v>
      </c>
      <c r="U236" s="1">
        <v>38797</v>
      </c>
      <c r="V236">
        <v>0.28100000000000003</v>
      </c>
      <c r="Y236" s="1">
        <v>38322</v>
      </c>
      <c r="Z236">
        <v>14.75</v>
      </c>
      <c r="AC236" s="1"/>
    </row>
    <row r="237" spans="1:29" x14ac:dyDescent="0.3">
      <c r="A237">
        <f t="shared" si="5"/>
        <v>8</v>
      </c>
      <c r="B237" s="1">
        <v>40778</v>
      </c>
      <c r="C237">
        <v>89.62</v>
      </c>
      <c r="E237" s="1">
        <v>32658</v>
      </c>
      <c r="F237">
        <v>17.39</v>
      </c>
      <c r="G237">
        <f t="shared" si="4"/>
        <v>17.19587155963303</v>
      </c>
      <c r="I237" s="1">
        <v>43202</v>
      </c>
      <c r="J237">
        <v>72.02</v>
      </c>
      <c r="M237" s="1">
        <v>27729</v>
      </c>
      <c r="N237">
        <v>1.2366999999999999</v>
      </c>
      <c r="Q237" s="1">
        <v>38072</v>
      </c>
      <c r="R237">
        <v>66.75</v>
      </c>
      <c r="U237" s="1">
        <v>38798</v>
      </c>
      <c r="V237">
        <v>0.28149999999999997</v>
      </c>
      <c r="Y237" s="1">
        <v>38323</v>
      </c>
      <c r="Z237">
        <v>14.9</v>
      </c>
      <c r="AC237" s="1"/>
    </row>
    <row r="238" spans="1:29" x14ac:dyDescent="0.3">
      <c r="A238">
        <f t="shared" si="5"/>
        <v>8</v>
      </c>
      <c r="B238" s="1">
        <v>40779</v>
      </c>
      <c r="C238">
        <v>89.85</v>
      </c>
      <c r="E238" s="1">
        <v>32659</v>
      </c>
      <c r="F238">
        <v>17.75</v>
      </c>
      <c r="G238">
        <f t="shared" si="4"/>
        <v>17.222752293577987</v>
      </c>
      <c r="I238" s="1">
        <v>43201</v>
      </c>
      <c r="J238">
        <v>72.06</v>
      </c>
      <c r="M238" s="1">
        <v>27730</v>
      </c>
      <c r="N238">
        <v>1.2390000000000001</v>
      </c>
      <c r="Q238" s="1">
        <v>38075</v>
      </c>
      <c r="R238">
        <v>64.75</v>
      </c>
      <c r="U238" s="1">
        <v>38799</v>
      </c>
      <c r="V238">
        <v>0.28199999999999997</v>
      </c>
      <c r="Y238" s="1">
        <v>38324</v>
      </c>
      <c r="Z238">
        <v>14.25</v>
      </c>
      <c r="AC238" s="1"/>
    </row>
    <row r="239" spans="1:29" x14ac:dyDescent="0.3">
      <c r="A239">
        <f t="shared" si="5"/>
        <v>8</v>
      </c>
      <c r="B239" s="1">
        <v>40780</v>
      </c>
      <c r="C239">
        <v>90.07</v>
      </c>
      <c r="E239" s="1">
        <v>32660</v>
      </c>
      <c r="F239">
        <v>17.61</v>
      </c>
      <c r="G239">
        <f t="shared" si="4"/>
        <v>17.247064220183489</v>
      </c>
      <c r="I239" s="1">
        <v>43200</v>
      </c>
      <c r="J239">
        <v>71.040000000000006</v>
      </c>
      <c r="M239" s="1">
        <v>27731</v>
      </c>
      <c r="N239">
        <v>1.2381</v>
      </c>
      <c r="Q239" s="1">
        <v>38078</v>
      </c>
      <c r="R239">
        <v>63</v>
      </c>
      <c r="U239" s="1">
        <v>38800</v>
      </c>
      <c r="V239">
        <v>0.27949999999999997</v>
      </c>
      <c r="Y239" s="1">
        <v>38327</v>
      </c>
      <c r="Z239">
        <v>13.9</v>
      </c>
      <c r="AC239" s="1"/>
    </row>
    <row r="240" spans="1:29" x14ac:dyDescent="0.3">
      <c r="A240">
        <f t="shared" si="5"/>
        <v>8</v>
      </c>
      <c r="B240" s="1">
        <v>40781</v>
      </c>
      <c r="C240">
        <v>90.32</v>
      </c>
      <c r="E240" s="1">
        <v>32661</v>
      </c>
      <c r="F240">
        <v>17.5</v>
      </c>
      <c r="G240">
        <f t="shared" ref="G240:G303" si="6">+AVERAGE(F132:F240)</f>
        <v>17.27009174311927</v>
      </c>
      <c r="I240" s="1">
        <v>43199</v>
      </c>
      <c r="J240">
        <v>68.650000000000006</v>
      </c>
      <c r="M240" s="1">
        <v>27732</v>
      </c>
      <c r="N240">
        <v>1.2392000000000001</v>
      </c>
      <c r="Q240" s="1">
        <v>38079</v>
      </c>
      <c r="R240">
        <v>61.25</v>
      </c>
      <c r="U240" s="1">
        <v>38803</v>
      </c>
      <c r="V240">
        <v>0.27800000000000002</v>
      </c>
      <c r="Y240" s="1">
        <v>38328</v>
      </c>
      <c r="Z240">
        <v>14.7</v>
      </c>
      <c r="AC240" s="1"/>
    </row>
    <row r="241" spans="1:29" x14ac:dyDescent="0.3">
      <c r="A241">
        <f t="shared" si="5"/>
        <v>8</v>
      </c>
      <c r="B241" s="1">
        <v>40782</v>
      </c>
      <c r="C241">
        <v>90.6</v>
      </c>
      <c r="E241" s="1">
        <v>32664</v>
      </c>
      <c r="F241">
        <v>18.02</v>
      </c>
      <c r="G241">
        <f t="shared" si="6"/>
        <v>17.29706422018349</v>
      </c>
      <c r="I241" s="1">
        <v>43196</v>
      </c>
      <c r="J241">
        <v>67.11</v>
      </c>
      <c r="M241" s="1">
        <v>27733</v>
      </c>
      <c r="N241">
        <v>1.2376</v>
      </c>
      <c r="Q241" s="1">
        <v>38082</v>
      </c>
      <c r="R241">
        <v>60.25</v>
      </c>
      <c r="U241" s="1">
        <v>38804</v>
      </c>
      <c r="V241">
        <v>0.27949999999999997</v>
      </c>
      <c r="Y241" s="1">
        <v>38329</v>
      </c>
      <c r="Z241">
        <v>14.7</v>
      </c>
      <c r="AC241" s="1"/>
    </row>
    <row r="242" spans="1:29" x14ac:dyDescent="0.3">
      <c r="A242">
        <f t="shared" si="5"/>
        <v>8</v>
      </c>
      <c r="B242" s="1">
        <v>40783</v>
      </c>
      <c r="C242">
        <v>90.89</v>
      </c>
      <c r="E242" s="1">
        <v>32665</v>
      </c>
      <c r="F242">
        <v>18</v>
      </c>
      <c r="G242">
        <f t="shared" si="6"/>
        <v>17.319541284403673</v>
      </c>
      <c r="I242" s="1">
        <v>43195</v>
      </c>
      <c r="J242">
        <v>68.33</v>
      </c>
      <c r="M242" s="1">
        <v>27736</v>
      </c>
      <c r="N242">
        <v>1.2375</v>
      </c>
      <c r="Q242" s="1">
        <v>38083</v>
      </c>
      <c r="R242">
        <v>61.75</v>
      </c>
      <c r="U242" s="1">
        <v>38805</v>
      </c>
      <c r="V242">
        <v>0.28199999999999997</v>
      </c>
      <c r="Y242" s="1">
        <v>38330</v>
      </c>
      <c r="Z242">
        <v>14.7</v>
      </c>
      <c r="AC242" s="1"/>
    </row>
    <row r="243" spans="1:29" x14ac:dyDescent="0.3">
      <c r="A243">
        <f t="shared" si="5"/>
        <v>8</v>
      </c>
      <c r="B243" s="1">
        <v>40784</v>
      </c>
      <c r="C243">
        <v>91.14</v>
      </c>
      <c r="E243" s="1">
        <v>32666</v>
      </c>
      <c r="F243">
        <v>17.8</v>
      </c>
      <c r="G243">
        <f t="shared" si="6"/>
        <v>17.342477064220184</v>
      </c>
      <c r="I243" s="1">
        <v>43194</v>
      </c>
      <c r="J243">
        <v>68.02</v>
      </c>
      <c r="M243" s="1">
        <v>27737</v>
      </c>
      <c r="N243">
        <v>1.2341</v>
      </c>
      <c r="Q243" s="1">
        <v>38084</v>
      </c>
      <c r="R243">
        <v>64</v>
      </c>
      <c r="U243" s="1">
        <v>38806</v>
      </c>
      <c r="V243">
        <v>0.28350000000000003</v>
      </c>
      <c r="Y243" s="1">
        <v>38331</v>
      </c>
      <c r="Z243">
        <v>15.15</v>
      </c>
      <c r="AC243" s="1"/>
    </row>
    <row r="244" spans="1:29" x14ac:dyDescent="0.3">
      <c r="A244">
        <f t="shared" si="5"/>
        <v>8</v>
      </c>
      <c r="B244" s="1">
        <v>40785</v>
      </c>
      <c r="C244">
        <v>91.35</v>
      </c>
      <c r="E244" s="1">
        <v>32667</v>
      </c>
      <c r="F244">
        <v>17.3</v>
      </c>
      <c r="G244">
        <f t="shared" si="6"/>
        <v>17.358807339449545</v>
      </c>
      <c r="I244" s="1">
        <v>43193</v>
      </c>
      <c r="J244">
        <v>68.12</v>
      </c>
      <c r="M244" s="1">
        <v>27738</v>
      </c>
      <c r="N244">
        <v>1.2349000000000001</v>
      </c>
      <c r="Q244" s="1">
        <v>38085</v>
      </c>
      <c r="R244">
        <v>65</v>
      </c>
      <c r="U244" s="1">
        <v>38807</v>
      </c>
      <c r="V244">
        <v>0.28399999999999997</v>
      </c>
      <c r="Y244" s="1">
        <v>38334</v>
      </c>
      <c r="Z244">
        <v>15.4</v>
      </c>
      <c r="AC244" s="1"/>
    </row>
    <row r="245" spans="1:29" x14ac:dyDescent="0.3">
      <c r="A245">
        <f t="shared" si="5"/>
        <v>8</v>
      </c>
      <c r="B245" s="1">
        <v>40786</v>
      </c>
      <c r="C245">
        <v>91.53</v>
      </c>
      <c r="E245" s="1">
        <v>32668</v>
      </c>
      <c r="F245">
        <v>17.559999999999999</v>
      </c>
      <c r="G245">
        <f t="shared" si="6"/>
        <v>17.3756880733945</v>
      </c>
      <c r="I245" s="1">
        <v>43192</v>
      </c>
      <c r="J245">
        <v>67.64</v>
      </c>
      <c r="M245" s="1">
        <v>27739</v>
      </c>
      <c r="N245">
        <v>1.2345999999999999</v>
      </c>
      <c r="Q245" s="1">
        <v>38090</v>
      </c>
      <c r="R245">
        <v>66</v>
      </c>
      <c r="U245" s="1">
        <v>38810</v>
      </c>
      <c r="V245">
        <v>0.28350000000000003</v>
      </c>
      <c r="Y245" s="1">
        <v>38335</v>
      </c>
      <c r="Z245">
        <v>14.7</v>
      </c>
      <c r="AC245" s="1"/>
    </row>
    <row r="246" spans="1:29" x14ac:dyDescent="0.3">
      <c r="A246">
        <f t="shared" si="5"/>
        <v>9</v>
      </c>
      <c r="B246" s="1">
        <v>40787</v>
      </c>
      <c r="C246">
        <v>91.7</v>
      </c>
      <c r="E246" s="1">
        <v>32671</v>
      </c>
      <c r="F246">
        <v>17</v>
      </c>
      <c r="G246">
        <f t="shared" si="6"/>
        <v>17.38522935779817</v>
      </c>
      <c r="I246" s="1">
        <v>43188</v>
      </c>
      <c r="J246">
        <v>70.27</v>
      </c>
      <c r="M246" s="1">
        <v>27740</v>
      </c>
      <c r="N246">
        <v>1.2329000000000001</v>
      </c>
      <c r="Q246" s="1">
        <v>38091</v>
      </c>
      <c r="R246">
        <v>66.5</v>
      </c>
      <c r="U246" s="1">
        <v>38811</v>
      </c>
      <c r="V246">
        <v>0.28850000000000003</v>
      </c>
      <c r="Y246" s="1">
        <v>38336</v>
      </c>
      <c r="Z246">
        <v>14.8</v>
      </c>
      <c r="AC246" s="1"/>
    </row>
    <row r="247" spans="1:29" x14ac:dyDescent="0.3">
      <c r="A247">
        <f t="shared" si="5"/>
        <v>9</v>
      </c>
      <c r="B247" s="1">
        <v>40788</v>
      </c>
      <c r="C247">
        <v>91.9</v>
      </c>
      <c r="E247" s="1">
        <v>32672</v>
      </c>
      <c r="F247">
        <v>16.36</v>
      </c>
      <c r="G247">
        <f t="shared" si="6"/>
        <v>17.38935779816514</v>
      </c>
      <c r="I247" s="1">
        <v>43187</v>
      </c>
      <c r="J247">
        <v>69.53</v>
      </c>
      <c r="M247" s="1">
        <v>27743</v>
      </c>
      <c r="N247">
        <v>1.23</v>
      </c>
      <c r="Q247" s="1">
        <v>38092</v>
      </c>
      <c r="R247">
        <v>66.5</v>
      </c>
      <c r="U247" s="1">
        <v>38812</v>
      </c>
      <c r="V247">
        <v>0.29799999999999999</v>
      </c>
      <c r="Y247" s="1">
        <v>38337</v>
      </c>
      <c r="Z247">
        <v>14.6</v>
      </c>
      <c r="AC247" s="1"/>
    </row>
    <row r="248" spans="1:29" x14ac:dyDescent="0.3">
      <c r="A248">
        <f t="shared" si="5"/>
        <v>9</v>
      </c>
      <c r="B248" s="1">
        <v>40789</v>
      </c>
      <c r="C248">
        <v>92.13</v>
      </c>
      <c r="E248" s="1">
        <v>32673</v>
      </c>
      <c r="F248">
        <v>16.25</v>
      </c>
      <c r="G248">
        <f t="shared" si="6"/>
        <v>17.38935779816514</v>
      </c>
      <c r="I248" s="1">
        <v>43186</v>
      </c>
      <c r="J248">
        <v>70.11</v>
      </c>
      <c r="M248" s="1">
        <v>27744</v>
      </c>
      <c r="N248">
        <v>1.2311000000000001</v>
      </c>
      <c r="Q248" s="1">
        <v>38093</v>
      </c>
      <c r="R248">
        <v>67.13</v>
      </c>
      <c r="U248" s="1">
        <v>38813</v>
      </c>
      <c r="V248">
        <v>0.30349999999999999</v>
      </c>
      <c r="Y248" s="1">
        <v>38338</v>
      </c>
      <c r="Z248">
        <v>16.03</v>
      </c>
      <c r="AC248" s="1"/>
    </row>
    <row r="249" spans="1:29" x14ac:dyDescent="0.3">
      <c r="A249">
        <f t="shared" si="5"/>
        <v>9</v>
      </c>
      <c r="B249" s="1">
        <v>40790</v>
      </c>
      <c r="C249">
        <v>92.37</v>
      </c>
      <c r="E249" s="1">
        <v>32674</v>
      </c>
      <c r="F249">
        <v>16.38</v>
      </c>
      <c r="G249">
        <f t="shared" si="6"/>
        <v>17.389724770642204</v>
      </c>
      <c r="I249" s="1">
        <v>43185</v>
      </c>
      <c r="J249">
        <v>70.12</v>
      </c>
      <c r="M249" s="1">
        <v>27745</v>
      </c>
      <c r="N249">
        <v>1.2330000000000001</v>
      </c>
      <c r="Q249" s="1">
        <v>38096</v>
      </c>
      <c r="R249">
        <v>67.75</v>
      </c>
      <c r="U249" s="1">
        <v>38814</v>
      </c>
      <c r="V249">
        <v>0.29849999999999999</v>
      </c>
      <c r="Y249" s="1">
        <v>38341</v>
      </c>
      <c r="Z249">
        <v>16.399999999999999</v>
      </c>
      <c r="AC249" s="1"/>
    </row>
    <row r="250" spans="1:29" x14ac:dyDescent="0.3">
      <c r="A250">
        <f t="shared" si="5"/>
        <v>9</v>
      </c>
      <c r="B250" s="1">
        <v>40791</v>
      </c>
      <c r="C250">
        <v>92.52</v>
      </c>
      <c r="E250" s="1">
        <v>32675</v>
      </c>
      <c r="F250">
        <v>16.2</v>
      </c>
      <c r="G250">
        <f t="shared" si="6"/>
        <v>17.389724770642204</v>
      </c>
      <c r="I250" s="1">
        <v>43182</v>
      </c>
      <c r="J250">
        <v>70.45</v>
      </c>
      <c r="M250" s="1">
        <v>27746</v>
      </c>
      <c r="N250">
        <v>1.2355</v>
      </c>
      <c r="Q250" s="1">
        <v>38097</v>
      </c>
      <c r="R250">
        <v>67.75</v>
      </c>
      <c r="U250" s="1">
        <v>38817</v>
      </c>
      <c r="V250">
        <v>0.3</v>
      </c>
      <c r="Y250" s="1">
        <v>38342</v>
      </c>
      <c r="Z250">
        <v>15.35</v>
      </c>
      <c r="AC250" s="1"/>
    </row>
    <row r="251" spans="1:29" x14ac:dyDescent="0.3">
      <c r="A251">
        <f t="shared" si="5"/>
        <v>9</v>
      </c>
      <c r="B251" s="1">
        <v>40792</v>
      </c>
      <c r="C251">
        <v>92.72</v>
      </c>
      <c r="E251" s="1">
        <v>32678</v>
      </c>
      <c r="F251">
        <v>16.100000000000001</v>
      </c>
      <c r="G251">
        <f t="shared" si="6"/>
        <v>17.392477064220184</v>
      </c>
      <c r="I251" s="1">
        <v>43181</v>
      </c>
      <c r="J251">
        <v>68.91</v>
      </c>
      <c r="M251" s="1">
        <v>27747</v>
      </c>
      <c r="N251">
        <v>1.2365999999999999</v>
      </c>
      <c r="Q251" s="1">
        <v>38098</v>
      </c>
      <c r="R251">
        <v>65.75</v>
      </c>
      <c r="U251" s="1">
        <v>38818</v>
      </c>
      <c r="V251">
        <v>0.30449999999999999</v>
      </c>
      <c r="Y251" s="1">
        <v>38343</v>
      </c>
      <c r="Z251">
        <v>14.1</v>
      </c>
      <c r="AC251" s="1"/>
    </row>
    <row r="252" spans="1:29" x14ac:dyDescent="0.3">
      <c r="A252">
        <f t="shared" si="5"/>
        <v>9</v>
      </c>
      <c r="B252" s="1">
        <v>40793</v>
      </c>
      <c r="C252">
        <v>92.89</v>
      </c>
      <c r="E252" s="1">
        <v>32679</v>
      </c>
      <c r="F252">
        <v>16.32</v>
      </c>
      <c r="G252">
        <f t="shared" si="6"/>
        <v>17.397706422018349</v>
      </c>
      <c r="I252" s="1">
        <v>43180</v>
      </c>
      <c r="J252">
        <v>69.47</v>
      </c>
      <c r="M252" s="1">
        <v>27750</v>
      </c>
      <c r="N252">
        <v>1.2375</v>
      </c>
      <c r="Q252" s="1">
        <v>38099</v>
      </c>
      <c r="R252">
        <v>66</v>
      </c>
      <c r="U252" s="1">
        <v>38819</v>
      </c>
      <c r="V252">
        <v>0.30349999999999999</v>
      </c>
      <c r="Y252" s="1">
        <v>38344</v>
      </c>
      <c r="Z252">
        <v>13.5</v>
      </c>
      <c r="AC252" s="1"/>
    </row>
    <row r="253" spans="1:29" x14ac:dyDescent="0.3">
      <c r="A253">
        <f t="shared" si="5"/>
        <v>9</v>
      </c>
      <c r="B253" s="1">
        <v>40794</v>
      </c>
      <c r="C253">
        <v>93.02</v>
      </c>
      <c r="E253" s="1">
        <v>32680</v>
      </c>
      <c r="F253">
        <v>16.32</v>
      </c>
      <c r="G253">
        <f t="shared" si="6"/>
        <v>17.399541284403671</v>
      </c>
      <c r="I253" s="1">
        <v>43179</v>
      </c>
      <c r="J253">
        <v>67.42</v>
      </c>
      <c r="M253" s="1">
        <v>27751</v>
      </c>
      <c r="N253">
        <v>1.2388999999999999</v>
      </c>
      <c r="Q253" s="1">
        <v>38100</v>
      </c>
      <c r="R253">
        <v>66</v>
      </c>
      <c r="U253" s="1">
        <v>38820</v>
      </c>
      <c r="V253">
        <v>0.30149999999999999</v>
      </c>
      <c r="Y253" s="1">
        <v>38345</v>
      </c>
      <c r="Z253">
        <v>13.5</v>
      </c>
      <c r="AC253" s="1"/>
    </row>
    <row r="254" spans="1:29" x14ac:dyDescent="0.3">
      <c r="A254">
        <f t="shared" si="5"/>
        <v>9</v>
      </c>
      <c r="B254" s="1">
        <v>40795</v>
      </c>
      <c r="C254">
        <v>93.18</v>
      </c>
      <c r="E254" s="1">
        <v>32681</v>
      </c>
      <c r="F254">
        <v>16.62</v>
      </c>
      <c r="G254">
        <f t="shared" si="6"/>
        <v>17.402660550458716</v>
      </c>
      <c r="I254" s="1">
        <v>43178</v>
      </c>
      <c r="J254">
        <v>66.05</v>
      </c>
      <c r="M254" s="1">
        <v>27752</v>
      </c>
      <c r="N254">
        <v>1.2403999999999999</v>
      </c>
      <c r="Q254" s="1">
        <v>38103</v>
      </c>
      <c r="R254">
        <v>65</v>
      </c>
      <c r="U254" s="1">
        <v>38824</v>
      </c>
      <c r="V254">
        <v>0.30299999999999999</v>
      </c>
      <c r="Y254" s="1">
        <v>38350</v>
      </c>
      <c r="Z254">
        <v>14.2</v>
      </c>
      <c r="AC254" s="1"/>
    </row>
    <row r="255" spans="1:29" x14ac:dyDescent="0.3">
      <c r="A255">
        <f t="shared" si="5"/>
        <v>9</v>
      </c>
      <c r="B255" s="1">
        <v>40796</v>
      </c>
      <c r="C255">
        <v>93.41</v>
      </c>
      <c r="E255" s="1">
        <v>32682</v>
      </c>
      <c r="F255">
        <v>16.899999999999999</v>
      </c>
      <c r="G255">
        <f t="shared" si="6"/>
        <v>17.406972477064222</v>
      </c>
      <c r="I255" s="1">
        <v>43175</v>
      </c>
      <c r="J255">
        <v>66.209999999999994</v>
      </c>
      <c r="M255" s="1">
        <v>27757</v>
      </c>
      <c r="N255">
        <v>1.2355</v>
      </c>
      <c r="Q255" s="1">
        <v>38104</v>
      </c>
      <c r="R255">
        <v>64.75</v>
      </c>
      <c r="U255" s="1">
        <v>38825</v>
      </c>
      <c r="V255">
        <v>0.315</v>
      </c>
      <c r="Y255" s="1">
        <v>38351</v>
      </c>
      <c r="Z255">
        <v>13.75</v>
      </c>
      <c r="AC255" s="1"/>
    </row>
    <row r="256" spans="1:29" x14ac:dyDescent="0.3">
      <c r="A256">
        <f t="shared" si="5"/>
        <v>9</v>
      </c>
      <c r="B256" s="1">
        <v>40797</v>
      </c>
      <c r="C256">
        <v>93.65</v>
      </c>
      <c r="E256" s="1">
        <v>32685</v>
      </c>
      <c r="F256">
        <v>17.350000000000001</v>
      </c>
      <c r="G256">
        <f t="shared" si="6"/>
        <v>17.412568807339451</v>
      </c>
      <c r="I256" s="1">
        <v>43174</v>
      </c>
      <c r="J256">
        <v>65.12</v>
      </c>
      <c r="M256" s="1">
        <v>27758</v>
      </c>
      <c r="N256">
        <v>1.2352000000000001</v>
      </c>
      <c r="Q256" s="1">
        <v>38105</v>
      </c>
      <c r="R256">
        <v>64.75</v>
      </c>
      <c r="U256" s="1">
        <v>38826</v>
      </c>
      <c r="V256">
        <v>0.315</v>
      </c>
      <c r="Y256" s="1">
        <v>38352</v>
      </c>
      <c r="Z256">
        <v>13.98</v>
      </c>
      <c r="AC256" s="1"/>
    </row>
    <row r="257" spans="1:29" x14ac:dyDescent="0.3">
      <c r="A257">
        <f t="shared" si="5"/>
        <v>9</v>
      </c>
      <c r="B257" s="1">
        <v>40798</v>
      </c>
      <c r="C257">
        <v>93.81</v>
      </c>
      <c r="E257" s="1">
        <v>32686</v>
      </c>
      <c r="F257">
        <v>17.5</v>
      </c>
      <c r="G257">
        <f t="shared" si="6"/>
        <v>17.41633027522936</v>
      </c>
      <c r="I257" s="1">
        <v>43173</v>
      </c>
      <c r="J257">
        <v>64.89</v>
      </c>
      <c r="M257" s="1">
        <v>27759</v>
      </c>
      <c r="N257">
        <v>1.2356</v>
      </c>
      <c r="Q257" s="1">
        <v>38106</v>
      </c>
      <c r="R257">
        <v>64.75</v>
      </c>
      <c r="U257" s="1">
        <v>38827</v>
      </c>
      <c r="V257">
        <v>0.3095</v>
      </c>
      <c r="Y257" s="1">
        <v>38356</v>
      </c>
      <c r="Z257">
        <v>14.33</v>
      </c>
      <c r="AC257" s="1"/>
    </row>
    <row r="258" spans="1:29" x14ac:dyDescent="0.3">
      <c r="A258">
        <f t="shared" si="5"/>
        <v>9</v>
      </c>
      <c r="B258" s="1">
        <v>40799</v>
      </c>
      <c r="C258">
        <v>93.94</v>
      </c>
      <c r="E258" s="1">
        <v>32687</v>
      </c>
      <c r="F258">
        <v>17.399999999999999</v>
      </c>
      <c r="G258">
        <f t="shared" si="6"/>
        <v>17.419999999999998</v>
      </c>
      <c r="I258" s="1">
        <v>43172</v>
      </c>
      <c r="J258">
        <v>64.64</v>
      </c>
      <c r="M258" s="1">
        <v>27761</v>
      </c>
      <c r="N258">
        <v>1.2356</v>
      </c>
      <c r="Q258" s="1">
        <v>38107</v>
      </c>
      <c r="R258">
        <v>64.75</v>
      </c>
      <c r="U258" s="1">
        <v>38828</v>
      </c>
      <c r="V258">
        <v>0.3075</v>
      </c>
      <c r="Y258" s="1">
        <v>38357</v>
      </c>
      <c r="Z258">
        <v>14.2</v>
      </c>
      <c r="AC258" s="1"/>
    </row>
    <row r="259" spans="1:29" x14ac:dyDescent="0.3">
      <c r="A259">
        <f t="shared" si="5"/>
        <v>9</v>
      </c>
      <c r="B259" s="1">
        <v>40800</v>
      </c>
      <c r="C259">
        <v>94.08</v>
      </c>
      <c r="E259" s="1">
        <v>32688</v>
      </c>
      <c r="F259">
        <v>17.25</v>
      </c>
      <c r="G259">
        <f t="shared" si="6"/>
        <v>17.429633027522932</v>
      </c>
      <c r="I259" s="1">
        <v>43171</v>
      </c>
      <c r="J259">
        <v>64.95</v>
      </c>
      <c r="M259" s="1">
        <v>27764</v>
      </c>
      <c r="N259">
        <v>1.2424999999999999</v>
      </c>
      <c r="Q259" s="1">
        <v>38111</v>
      </c>
      <c r="R259">
        <v>65.25</v>
      </c>
      <c r="U259" s="1">
        <v>38831</v>
      </c>
      <c r="V259">
        <v>0.3095</v>
      </c>
      <c r="Y259" s="1">
        <v>38358</v>
      </c>
      <c r="Z259">
        <v>13.9</v>
      </c>
      <c r="AC259" s="1"/>
    </row>
    <row r="260" spans="1:29" x14ac:dyDescent="0.3">
      <c r="A260">
        <f t="shared" ref="A260:A323" si="7">+MONTH(B260)</f>
        <v>9</v>
      </c>
      <c r="B260" s="1">
        <v>40801</v>
      </c>
      <c r="C260">
        <v>94.2</v>
      </c>
      <c r="E260" s="1">
        <v>32689</v>
      </c>
      <c r="F260">
        <v>17.489999999999998</v>
      </c>
      <c r="G260">
        <f t="shared" si="6"/>
        <v>17.443211009174306</v>
      </c>
      <c r="I260" s="1">
        <v>43168</v>
      </c>
      <c r="J260">
        <v>65.489999999999995</v>
      </c>
      <c r="M260" s="1">
        <v>27765</v>
      </c>
      <c r="N260">
        <v>1.2430000000000001</v>
      </c>
      <c r="Q260" s="1">
        <v>38112</v>
      </c>
      <c r="R260">
        <v>65.5</v>
      </c>
      <c r="U260" s="1">
        <v>38832</v>
      </c>
      <c r="V260">
        <v>0.28300000000000003</v>
      </c>
      <c r="Y260" s="1">
        <v>38359</v>
      </c>
      <c r="Z260">
        <v>14</v>
      </c>
      <c r="AC260" s="1"/>
    </row>
    <row r="261" spans="1:29" x14ac:dyDescent="0.3">
      <c r="A261">
        <f t="shared" si="7"/>
        <v>9</v>
      </c>
      <c r="B261" s="1">
        <v>40802</v>
      </c>
      <c r="C261">
        <v>94.37</v>
      </c>
      <c r="E261" s="1">
        <v>32692</v>
      </c>
      <c r="F261">
        <v>17.579999999999998</v>
      </c>
      <c r="G261">
        <f t="shared" si="6"/>
        <v>17.45266055045871</v>
      </c>
      <c r="I261" s="1">
        <v>43167</v>
      </c>
      <c r="J261">
        <v>63.61</v>
      </c>
      <c r="M261" s="1">
        <v>27766</v>
      </c>
      <c r="N261">
        <v>1.2438</v>
      </c>
      <c r="Q261" s="1">
        <v>38113</v>
      </c>
      <c r="R261">
        <v>66</v>
      </c>
      <c r="U261" s="1">
        <v>38833</v>
      </c>
      <c r="V261">
        <v>0.20749999999999999</v>
      </c>
      <c r="Y261" s="1">
        <v>38362</v>
      </c>
      <c r="Z261">
        <v>14.15</v>
      </c>
      <c r="AC261" s="1"/>
    </row>
    <row r="262" spans="1:29" x14ac:dyDescent="0.3">
      <c r="A262">
        <f t="shared" si="7"/>
        <v>9</v>
      </c>
      <c r="B262" s="1">
        <v>40803</v>
      </c>
      <c r="C262">
        <v>94.57</v>
      </c>
      <c r="E262" s="1">
        <v>32693</v>
      </c>
      <c r="F262">
        <v>17.86</v>
      </c>
      <c r="G262">
        <f t="shared" si="6"/>
        <v>17.462752293577974</v>
      </c>
      <c r="I262" s="1">
        <v>43166</v>
      </c>
      <c r="J262">
        <v>64.34</v>
      </c>
      <c r="M262" s="1">
        <v>27767</v>
      </c>
      <c r="N262">
        <v>1.2430000000000001</v>
      </c>
      <c r="Q262" s="1">
        <v>38114</v>
      </c>
      <c r="R262">
        <v>66.5</v>
      </c>
      <c r="U262" s="1">
        <v>38834</v>
      </c>
      <c r="V262">
        <v>0.17300000000000001</v>
      </c>
      <c r="Y262" s="1">
        <v>38363</v>
      </c>
      <c r="Z262">
        <v>14.3</v>
      </c>
      <c r="AC262" s="1"/>
    </row>
    <row r="263" spans="1:29" x14ac:dyDescent="0.3">
      <c r="A263">
        <f t="shared" si="7"/>
        <v>9</v>
      </c>
      <c r="B263" s="1">
        <v>40804</v>
      </c>
      <c r="C263">
        <v>94.79</v>
      </c>
      <c r="E263" s="1">
        <v>32694</v>
      </c>
      <c r="F263">
        <v>18.07</v>
      </c>
      <c r="G263">
        <f t="shared" si="6"/>
        <v>17.478990825688069</v>
      </c>
      <c r="I263" s="1">
        <v>43165</v>
      </c>
      <c r="J263">
        <v>65.790000000000006</v>
      </c>
      <c r="M263" s="1">
        <v>27768</v>
      </c>
      <c r="N263">
        <v>1.2406999999999999</v>
      </c>
      <c r="Q263" s="1">
        <v>38117</v>
      </c>
      <c r="R263">
        <v>66.5</v>
      </c>
      <c r="U263" s="1">
        <v>38835</v>
      </c>
      <c r="V263">
        <v>0.14249999999999999</v>
      </c>
      <c r="Y263" s="1">
        <v>38364</v>
      </c>
      <c r="Z263">
        <v>14.4</v>
      </c>
      <c r="AC263" s="1"/>
    </row>
    <row r="264" spans="1:29" x14ac:dyDescent="0.3">
      <c r="A264">
        <f t="shared" si="7"/>
        <v>9</v>
      </c>
      <c r="B264" s="1">
        <v>40805</v>
      </c>
      <c r="C264">
        <v>94.91</v>
      </c>
      <c r="E264" s="1">
        <v>32695</v>
      </c>
      <c r="F264">
        <v>18.2</v>
      </c>
      <c r="G264">
        <f t="shared" si="6"/>
        <v>17.499449541284399</v>
      </c>
      <c r="I264" s="1">
        <v>43164</v>
      </c>
      <c r="J264">
        <v>65.540000000000006</v>
      </c>
      <c r="M264" s="1">
        <v>27771</v>
      </c>
      <c r="N264">
        <v>1.2403999999999999</v>
      </c>
      <c r="Q264" s="1">
        <v>38118</v>
      </c>
      <c r="R264">
        <v>66.25</v>
      </c>
      <c r="U264" s="1">
        <v>38838</v>
      </c>
      <c r="V264">
        <v>0.13949999999999999</v>
      </c>
      <c r="Y264" s="1">
        <v>38365</v>
      </c>
      <c r="Z264">
        <v>13.45</v>
      </c>
      <c r="AC264" s="1"/>
    </row>
    <row r="265" spans="1:29" x14ac:dyDescent="0.3">
      <c r="A265">
        <f t="shared" si="7"/>
        <v>9</v>
      </c>
      <c r="B265" s="1">
        <v>40806</v>
      </c>
      <c r="C265">
        <v>95</v>
      </c>
      <c r="E265" s="1">
        <v>32696</v>
      </c>
      <c r="F265">
        <v>17.5</v>
      </c>
      <c r="G265">
        <f t="shared" si="6"/>
        <v>17.5140366972477</v>
      </c>
      <c r="I265" s="1">
        <v>43161</v>
      </c>
      <c r="J265">
        <v>64.37</v>
      </c>
      <c r="M265" s="1">
        <v>27772</v>
      </c>
      <c r="N265">
        <v>1.2378</v>
      </c>
      <c r="Q265" s="1">
        <v>38119</v>
      </c>
      <c r="R265">
        <v>66.25</v>
      </c>
      <c r="U265" s="1">
        <v>38839</v>
      </c>
      <c r="V265">
        <v>0.1195</v>
      </c>
      <c r="Y265" s="1">
        <v>38366</v>
      </c>
      <c r="Z265">
        <v>13.6</v>
      </c>
      <c r="AC265" s="1"/>
    </row>
    <row r="266" spans="1:29" x14ac:dyDescent="0.3">
      <c r="A266">
        <f t="shared" si="7"/>
        <v>9</v>
      </c>
      <c r="B266" s="1">
        <v>40807</v>
      </c>
      <c r="C266">
        <v>95.1</v>
      </c>
      <c r="E266" s="1">
        <v>32699</v>
      </c>
      <c r="F266">
        <v>17.600000000000001</v>
      </c>
      <c r="G266">
        <f t="shared" si="6"/>
        <v>17.530550458715592</v>
      </c>
      <c r="I266" s="1">
        <v>43160</v>
      </c>
      <c r="J266">
        <v>63.83</v>
      </c>
      <c r="M266" s="1">
        <v>27773</v>
      </c>
      <c r="N266">
        <v>1.2402</v>
      </c>
      <c r="Q266" s="1">
        <v>38120</v>
      </c>
      <c r="R266">
        <v>67.25</v>
      </c>
      <c r="U266" s="1">
        <v>38840</v>
      </c>
      <c r="V266">
        <v>0.1285</v>
      </c>
      <c r="Y266" s="1">
        <v>38369</v>
      </c>
      <c r="Z266">
        <v>14.5</v>
      </c>
      <c r="AC266" s="1"/>
    </row>
    <row r="267" spans="1:29" x14ac:dyDescent="0.3">
      <c r="A267">
        <f t="shared" si="7"/>
        <v>9</v>
      </c>
      <c r="B267" s="1">
        <v>40808</v>
      </c>
      <c r="C267">
        <v>95.21</v>
      </c>
      <c r="E267" s="1">
        <v>32700</v>
      </c>
      <c r="F267">
        <v>17.13</v>
      </c>
      <c r="G267">
        <f t="shared" si="6"/>
        <v>17.539816513761462</v>
      </c>
      <c r="I267" s="1">
        <v>43159</v>
      </c>
      <c r="J267">
        <v>65.78</v>
      </c>
      <c r="M267" s="1">
        <v>27774</v>
      </c>
      <c r="N267">
        <v>1.2398</v>
      </c>
      <c r="Q267" s="1">
        <v>38121</v>
      </c>
      <c r="R267">
        <v>67.25</v>
      </c>
      <c r="U267" s="1">
        <v>38841</v>
      </c>
      <c r="V267">
        <v>0.14849999999999999</v>
      </c>
      <c r="Y267" s="1">
        <v>38370</v>
      </c>
      <c r="Z267">
        <v>13.9</v>
      </c>
      <c r="AC267" s="1"/>
    </row>
    <row r="268" spans="1:29" x14ac:dyDescent="0.3">
      <c r="A268">
        <f t="shared" si="7"/>
        <v>9</v>
      </c>
      <c r="B268" s="1">
        <v>40809</v>
      </c>
      <c r="C268">
        <v>95.28</v>
      </c>
      <c r="E268" s="1">
        <v>32701</v>
      </c>
      <c r="F268">
        <v>17.16</v>
      </c>
      <c r="G268">
        <f t="shared" si="6"/>
        <v>17.548899082568802</v>
      </c>
      <c r="I268" s="1">
        <v>43158</v>
      </c>
      <c r="J268">
        <v>66.63</v>
      </c>
      <c r="M268" s="1">
        <v>27775</v>
      </c>
      <c r="N268">
        <v>1.2386999999999999</v>
      </c>
      <c r="Q268" s="1">
        <v>38124</v>
      </c>
      <c r="R268">
        <v>67.25</v>
      </c>
      <c r="U268" s="1">
        <v>38842</v>
      </c>
      <c r="V268">
        <v>0.13200000000000001</v>
      </c>
      <c r="Y268" s="1">
        <v>38371</v>
      </c>
      <c r="Z268">
        <v>13.75</v>
      </c>
      <c r="AC268" s="1"/>
    </row>
    <row r="269" spans="1:29" x14ac:dyDescent="0.3">
      <c r="A269">
        <f t="shared" si="7"/>
        <v>9</v>
      </c>
      <c r="B269" s="1">
        <v>40810</v>
      </c>
      <c r="C269">
        <v>95.41</v>
      </c>
      <c r="E269" s="1">
        <v>32702</v>
      </c>
      <c r="F269">
        <v>17</v>
      </c>
      <c r="G269">
        <f t="shared" si="6"/>
        <v>17.558165137614676</v>
      </c>
      <c r="I269" s="1">
        <v>43157</v>
      </c>
      <c r="J269">
        <v>67.5</v>
      </c>
      <c r="M269" s="1">
        <v>27778</v>
      </c>
      <c r="N269">
        <v>1.2392000000000001</v>
      </c>
      <c r="Q269" s="1">
        <v>38125</v>
      </c>
      <c r="R269">
        <v>67.5</v>
      </c>
      <c r="U269" s="1">
        <v>38845</v>
      </c>
      <c r="V269">
        <v>0.1265</v>
      </c>
      <c r="Y269" s="1">
        <v>38372</v>
      </c>
      <c r="Z269">
        <v>14</v>
      </c>
      <c r="AC269" s="1"/>
    </row>
    <row r="270" spans="1:29" x14ac:dyDescent="0.3">
      <c r="A270">
        <f t="shared" si="7"/>
        <v>9</v>
      </c>
      <c r="B270" s="1">
        <v>40811</v>
      </c>
      <c r="C270">
        <v>95.57</v>
      </c>
      <c r="E270" s="1">
        <v>32703</v>
      </c>
      <c r="F270">
        <v>17.25</v>
      </c>
      <c r="G270">
        <f t="shared" si="6"/>
        <v>17.5697247706422</v>
      </c>
      <c r="I270" s="1">
        <v>43154</v>
      </c>
      <c r="J270">
        <v>67.31</v>
      </c>
      <c r="M270" s="1">
        <v>27779</v>
      </c>
      <c r="N270">
        <v>1.2370000000000001</v>
      </c>
      <c r="Q270" s="1">
        <v>38126</v>
      </c>
      <c r="R270">
        <v>67.75</v>
      </c>
      <c r="U270" s="1">
        <v>38846</v>
      </c>
      <c r="V270">
        <v>0.1275</v>
      </c>
      <c r="Y270" s="1">
        <v>38373</v>
      </c>
      <c r="Z270">
        <v>15.1</v>
      </c>
      <c r="AC270" s="1"/>
    </row>
    <row r="271" spans="1:29" x14ac:dyDescent="0.3">
      <c r="A271">
        <f t="shared" si="7"/>
        <v>9</v>
      </c>
      <c r="B271" s="1">
        <v>40812</v>
      </c>
      <c r="C271">
        <v>95.69</v>
      </c>
      <c r="E271" s="1">
        <v>32706</v>
      </c>
      <c r="F271">
        <v>17.27</v>
      </c>
      <c r="G271">
        <f t="shared" si="6"/>
        <v>17.579724770642198</v>
      </c>
      <c r="I271" s="1">
        <v>43153</v>
      </c>
      <c r="J271">
        <v>66.39</v>
      </c>
      <c r="M271" s="1">
        <v>27780</v>
      </c>
      <c r="N271">
        <v>1.2293000000000001</v>
      </c>
      <c r="Q271" s="1">
        <v>38127</v>
      </c>
      <c r="R271">
        <v>67.25</v>
      </c>
      <c r="U271" s="1">
        <v>38847</v>
      </c>
      <c r="V271">
        <v>0.13650000000000001</v>
      </c>
      <c r="Y271" s="1">
        <v>38376</v>
      </c>
      <c r="Z271">
        <v>14.6</v>
      </c>
      <c r="AC271" s="1"/>
    </row>
    <row r="272" spans="1:29" x14ac:dyDescent="0.3">
      <c r="A272">
        <f t="shared" si="7"/>
        <v>9</v>
      </c>
      <c r="B272" s="1">
        <v>40813</v>
      </c>
      <c r="C272">
        <v>95.79</v>
      </c>
      <c r="E272" s="1">
        <v>32707</v>
      </c>
      <c r="F272">
        <v>17.55</v>
      </c>
      <c r="G272">
        <f t="shared" si="6"/>
        <v>17.593486238532105</v>
      </c>
      <c r="I272" s="1">
        <v>43152</v>
      </c>
      <c r="J272">
        <v>65.42</v>
      </c>
      <c r="M272" s="1">
        <v>27781</v>
      </c>
      <c r="N272">
        <v>1.2231000000000001</v>
      </c>
      <c r="Q272" s="1">
        <v>38128</v>
      </c>
      <c r="R272">
        <v>68.25</v>
      </c>
      <c r="U272" s="1">
        <v>38848</v>
      </c>
      <c r="V272">
        <v>0.13400000000000001</v>
      </c>
      <c r="Y272" s="1">
        <v>38377</v>
      </c>
      <c r="Z272">
        <v>14.4</v>
      </c>
      <c r="AC272" s="1"/>
    </row>
    <row r="273" spans="1:29" x14ac:dyDescent="0.3">
      <c r="A273">
        <f t="shared" si="7"/>
        <v>9</v>
      </c>
      <c r="B273" s="1">
        <v>40814</v>
      </c>
      <c r="C273">
        <v>95.88</v>
      </c>
      <c r="E273" s="1">
        <v>32708</v>
      </c>
      <c r="F273">
        <v>17.350000000000001</v>
      </c>
      <c r="G273">
        <f t="shared" si="6"/>
        <v>17.607522935779812</v>
      </c>
      <c r="I273" s="1">
        <v>43151</v>
      </c>
      <c r="J273">
        <v>65.25</v>
      </c>
      <c r="M273" s="1">
        <v>27782</v>
      </c>
      <c r="N273">
        <v>1.2252000000000001</v>
      </c>
      <c r="Q273" s="1">
        <v>38131</v>
      </c>
      <c r="R273">
        <v>68.5</v>
      </c>
      <c r="U273" s="1">
        <v>38849</v>
      </c>
      <c r="V273">
        <v>9.8000000000000004E-2</v>
      </c>
      <c r="Y273" s="1">
        <v>38378</v>
      </c>
      <c r="Z273">
        <v>14.43</v>
      </c>
      <c r="AC273" s="1"/>
    </row>
    <row r="274" spans="1:29" x14ac:dyDescent="0.3">
      <c r="A274">
        <f t="shared" si="7"/>
        <v>9</v>
      </c>
      <c r="B274" s="1">
        <v>40815</v>
      </c>
      <c r="C274">
        <v>96.01</v>
      </c>
      <c r="E274" s="1">
        <v>32709</v>
      </c>
      <c r="F274">
        <v>17.3</v>
      </c>
      <c r="G274">
        <f t="shared" si="6"/>
        <v>17.624678899082561</v>
      </c>
      <c r="I274" s="1">
        <v>43150</v>
      </c>
      <c r="J274">
        <v>65.67</v>
      </c>
      <c r="M274" s="1">
        <v>27785</v>
      </c>
      <c r="N274">
        <v>1.2266999999999999</v>
      </c>
      <c r="Q274" s="1">
        <v>38132</v>
      </c>
      <c r="R274">
        <v>68.75</v>
      </c>
      <c r="U274" s="1">
        <v>38852</v>
      </c>
      <c r="V274">
        <v>0.1575</v>
      </c>
      <c r="Y274" s="1">
        <v>38379</v>
      </c>
      <c r="Z274">
        <v>14</v>
      </c>
      <c r="AC274" s="1"/>
    </row>
    <row r="275" spans="1:29" x14ac:dyDescent="0.3">
      <c r="A275">
        <f t="shared" si="7"/>
        <v>9</v>
      </c>
      <c r="B275" s="1">
        <v>40816</v>
      </c>
      <c r="C275">
        <v>96.09</v>
      </c>
      <c r="E275" s="1">
        <v>32710</v>
      </c>
      <c r="F275">
        <v>17.52</v>
      </c>
      <c r="G275">
        <f t="shared" si="6"/>
        <v>17.641651376146783</v>
      </c>
      <c r="I275" s="1">
        <v>43147</v>
      </c>
      <c r="J275">
        <v>64.84</v>
      </c>
      <c r="M275" s="1">
        <v>27786</v>
      </c>
      <c r="N275">
        <v>1.2266999999999999</v>
      </c>
      <c r="Q275" s="1">
        <v>38133</v>
      </c>
      <c r="R275">
        <v>69.75</v>
      </c>
      <c r="U275" s="1">
        <v>38853</v>
      </c>
      <c r="V275">
        <v>0.17350000000000002</v>
      </c>
      <c r="Y275" s="1">
        <v>38380</v>
      </c>
      <c r="Z275">
        <v>13.75</v>
      </c>
      <c r="AC275" s="1"/>
    </row>
    <row r="276" spans="1:29" x14ac:dyDescent="0.3">
      <c r="A276">
        <f t="shared" si="7"/>
        <v>10</v>
      </c>
      <c r="B276" s="1">
        <v>40817</v>
      </c>
      <c r="C276">
        <v>96.2</v>
      </c>
      <c r="E276" s="1">
        <v>32713</v>
      </c>
      <c r="F276">
        <v>17.309999999999999</v>
      </c>
      <c r="G276">
        <f t="shared" si="6"/>
        <v>17.657339449541276</v>
      </c>
      <c r="I276" s="1">
        <v>43146</v>
      </c>
      <c r="J276">
        <v>64.33</v>
      </c>
      <c r="M276" s="1">
        <v>27787</v>
      </c>
      <c r="N276">
        <v>1.2255</v>
      </c>
      <c r="Q276" s="1">
        <v>38134</v>
      </c>
      <c r="R276">
        <v>70.25</v>
      </c>
      <c r="U276" s="1">
        <v>38854</v>
      </c>
      <c r="V276">
        <v>0.16250000000000001</v>
      </c>
      <c r="Y276" s="1">
        <v>38383</v>
      </c>
      <c r="Z276">
        <v>13.85</v>
      </c>
      <c r="AC276" s="1"/>
    </row>
    <row r="277" spans="1:29" x14ac:dyDescent="0.3">
      <c r="A277">
        <f t="shared" si="7"/>
        <v>10</v>
      </c>
      <c r="B277" s="1">
        <v>40818</v>
      </c>
      <c r="C277">
        <v>96.31</v>
      </c>
      <c r="E277" s="1">
        <v>32714</v>
      </c>
      <c r="F277">
        <v>16.850000000000001</v>
      </c>
      <c r="G277">
        <f t="shared" si="6"/>
        <v>17.666972477064213</v>
      </c>
      <c r="I277" s="1">
        <v>43145</v>
      </c>
      <c r="J277">
        <v>64.36</v>
      </c>
      <c r="M277" s="1">
        <v>27788</v>
      </c>
      <c r="N277">
        <v>1.224</v>
      </c>
      <c r="Q277" s="1">
        <v>38135</v>
      </c>
      <c r="R277">
        <v>70.5</v>
      </c>
      <c r="U277" s="1">
        <v>38855</v>
      </c>
      <c r="V277">
        <v>0.16250000000000001</v>
      </c>
      <c r="Y277" s="1">
        <v>38384</v>
      </c>
      <c r="Z277">
        <v>13.65</v>
      </c>
      <c r="AC277" s="1"/>
    </row>
    <row r="278" spans="1:29" x14ac:dyDescent="0.3">
      <c r="A278">
        <f t="shared" si="7"/>
        <v>10</v>
      </c>
      <c r="B278" s="1">
        <v>40819</v>
      </c>
      <c r="C278">
        <v>96.4</v>
      </c>
      <c r="E278" s="1">
        <v>32715</v>
      </c>
      <c r="F278">
        <v>16.72</v>
      </c>
      <c r="G278">
        <f t="shared" si="6"/>
        <v>17.673486238532103</v>
      </c>
      <c r="I278" s="1">
        <v>43144</v>
      </c>
      <c r="J278">
        <v>62.72</v>
      </c>
      <c r="M278" s="1">
        <v>27789</v>
      </c>
      <c r="N278">
        <v>1.2228000000000001</v>
      </c>
      <c r="Q278" s="1">
        <v>38139</v>
      </c>
      <c r="R278">
        <v>70.63</v>
      </c>
      <c r="U278" s="1">
        <v>38856</v>
      </c>
      <c r="V278">
        <v>0.16949999999999998</v>
      </c>
      <c r="Y278" s="1">
        <v>38385</v>
      </c>
      <c r="Z278">
        <v>13.7</v>
      </c>
      <c r="AC278" s="1"/>
    </row>
    <row r="279" spans="1:29" x14ac:dyDescent="0.3">
      <c r="A279">
        <f t="shared" si="7"/>
        <v>10</v>
      </c>
      <c r="B279" s="1">
        <v>40820</v>
      </c>
      <c r="C279">
        <v>96.49</v>
      </c>
      <c r="E279" s="1">
        <v>32716</v>
      </c>
      <c r="F279">
        <v>16.559999999999999</v>
      </c>
      <c r="G279">
        <f t="shared" si="6"/>
        <v>17.676422018348617</v>
      </c>
      <c r="I279" s="1">
        <v>43143</v>
      </c>
      <c r="J279">
        <v>62.59</v>
      </c>
      <c r="M279" s="1">
        <v>27792</v>
      </c>
      <c r="N279">
        <v>1.2273000000000001</v>
      </c>
      <c r="Q279" s="1">
        <v>38140</v>
      </c>
      <c r="R279">
        <v>71.25</v>
      </c>
      <c r="U279" s="1">
        <v>38859</v>
      </c>
      <c r="V279">
        <v>0.1895</v>
      </c>
      <c r="Y279" s="1">
        <v>38386</v>
      </c>
      <c r="Z279">
        <v>13.65</v>
      </c>
      <c r="AC279" s="1"/>
    </row>
    <row r="280" spans="1:29" x14ac:dyDescent="0.3">
      <c r="A280">
        <f t="shared" si="7"/>
        <v>10</v>
      </c>
      <c r="B280" s="1">
        <v>40821</v>
      </c>
      <c r="C280">
        <v>96.59</v>
      </c>
      <c r="E280" s="1">
        <v>32717</v>
      </c>
      <c r="F280">
        <v>16.649999999999999</v>
      </c>
      <c r="G280">
        <f t="shared" si="6"/>
        <v>17.680091743119263</v>
      </c>
      <c r="I280" s="1">
        <v>43140</v>
      </c>
      <c r="J280">
        <v>62.79</v>
      </c>
      <c r="M280" s="1">
        <v>27793</v>
      </c>
      <c r="N280">
        <v>1.2249000000000001</v>
      </c>
      <c r="Q280" s="1">
        <v>38141</v>
      </c>
      <c r="R280">
        <v>70.25</v>
      </c>
      <c r="U280" s="1">
        <v>38860</v>
      </c>
      <c r="V280">
        <v>0.20449999999999999</v>
      </c>
      <c r="Y280" s="1">
        <v>38387</v>
      </c>
      <c r="Z280">
        <v>13.25</v>
      </c>
      <c r="AC280" s="1"/>
    </row>
    <row r="281" spans="1:29" x14ac:dyDescent="0.3">
      <c r="A281">
        <f t="shared" si="7"/>
        <v>10</v>
      </c>
      <c r="B281" s="1">
        <v>40822</v>
      </c>
      <c r="C281">
        <v>96.66</v>
      </c>
      <c r="E281" s="1">
        <v>32720</v>
      </c>
      <c r="F281">
        <v>16.52</v>
      </c>
      <c r="G281">
        <f t="shared" si="6"/>
        <v>17.683669724770638</v>
      </c>
      <c r="I281" s="1">
        <v>43139</v>
      </c>
      <c r="J281">
        <v>64.81</v>
      </c>
      <c r="M281" s="1">
        <v>27794</v>
      </c>
      <c r="N281">
        <v>1.2284999999999999</v>
      </c>
      <c r="Q281" s="1">
        <v>38142</v>
      </c>
      <c r="R281">
        <v>69.75</v>
      </c>
      <c r="U281" s="1">
        <v>38861</v>
      </c>
      <c r="V281">
        <v>0.19750000000000001</v>
      </c>
      <c r="Y281" s="1">
        <v>38390</v>
      </c>
      <c r="Z281">
        <v>13.45</v>
      </c>
      <c r="AC281" s="1"/>
    </row>
    <row r="282" spans="1:29" x14ac:dyDescent="0.3">
      <c r="A282">
        <f t="shared" si="7"/>
        <v>10</v>
      </c>
      <c r="B282" s="1">
        <v>40823</v>
      </c>
      <c r="C282">
        <v>96.72</v>
      </c>
      <c r="E282" s="1">
        <v>32721</v>
      </c>
      <c r="F282">
        <v>16.72</v>
      </c>
      <c r="G282">
        <f t="shared" si="6"/>
        <v>17.687706422018344</v>
      </c>
      <c r="I282" s="1">
        <v>43138</v>
      </c>
      <c r="J282">
        <v>65.510000000000005</v>
      </c>
      <c r="M282" s="1">
        <v>27795</v>
      </c>
      <c r="N282">
        <v>1.2277</v>
      </c>
      <c r="Q282" s="1">
        <v>38145</v>
      </c>
      <c r="R282">
        <v>69.2</v>
      </c>
      <c r="U282" s="1">
        <v>38862</v>
      </c>
      <c r="V282">
        <v>0.19850000000000001</v>
      </c>
      <c r="Y282" s="1">
        <v>38391</v>
      </c>
      <c r="Z282">
        <v>13.6</v>
      </c>
      <c r="AC282" s="1"/>
    </row>
    <row r="283" spans="1:29" x14ac:dyDescent="0.3">
      <c r="A283">
        <f t="shared" si="7"/>
        <v>10</v>
      </c>
      <c r="B283" s="1">
        <v>40824</v>
      </c>
      <c r="C283">
        <v>96.83</v>
      </c>
      <c r="E283" s="1">
        <v>32722</v>
      </c>
      <c r="F283">
        <v>16.37</v>
      </c>
      <c r="G283">
        <f t="shared" si="6"/>
        <v>17.689724770642194</v>
      </c>
      <c r="I283" s="1">
        <v>43137</v>
      </c>
      <c r="J283">
        <v>66.86</v>
      </c>
      <c r="M283" s="1">
        <v>27796</v>
      </c>
      <c r="N283">
        <v>1.2262</v>
      </c>
      <c r="Q283" s="1">
        <v>38146</v>
      </c>
      <c r="R283">
        <v>69.33</v>
      </c>
      <c r="U283" s="1">
        <v>38863</v>
      </c>
      <c r="V283">
        <v>0.19550000000000001</v>
      </c>
      <c r="Y283" s="1">
        <v>38392</v>
      </c>
      <c r="Z283">
        <v>13.58</v>
      </c>
      <c r="AC283" s="1"/>
    </row>
    <row r="284" spans="1:29" x14ac:dyDescent="0.3">
      <c r="A284">
        <f t="shared" si="7"/>
        <v>10</v>
      </c>
      <c r="B284" s="1">
        <v>40825</v>
      </c>
      <c r="C284">
        <v>96.93</v>
      </c>
      <c r="E284" s="1">
        <v>32723</v>
      </c>
      <c r="F284">
        <v>16.579999999999998</v>
      </c>
      <c r="G284">
        <f t="shared" si="6"/>
        <v>17.689541284403663</v>
      </c>
      <c r="I284" s="1">
        <v>43136</v>
      </c>
      <c r="J284">
        <v>67.62</v>
      </c>
      <c r="M284" s="1">
        <v>27799</v>
      </c>
      <c r="N284">
        <v>1.2209000000000001</v>
      </c>
      <c r="Q284" s="1">
        <v>38147</v>
      </c>
      <c r="R284">
        <v>69.099999999999994</v>
      </c>
      <c r="U284" s="1">
        <v>38867</v>
      </c>
      <c r="V284">
        <v>0.185</v>
      </c>
      <c r="Y284" s="1">
        <v>38393</v>
      </c>
      <c r="Z284">
        <v>13.55</v>
      </c>
      <c r="AC284" s="1"/>
    </row>
    <row r="285" spans="1:29" x14ac:dyDescent="0.3">
      <c r="A285">
        <f t="shared" si="7"/>
        <v>10</v>
      </c>
      <c r="B285" s="1">
        <v>40826</v>
      </c>
      <c r="C285">
        <v>96.99</v>
      </c>
      <c r="E285" s="1">
        <v>32724</v>
      </c>
      <c r="F285">
        <v>16.399999999999999</v>
      </c>
      <c r="G285">
        <f t="shared" si="6"/>
        <v>17.689541284403663</v>
      </c>
      <c r="I285" s="1">
        <v>43133</v>
      </c>
      <c r="J285">
        <v>68.58</v>
      </c>
      <c r="M285" s="1">
        <v>27800</v>
      </c>
      <c r="N285">
        <v>1.2210000000000001</v>
      </c>
      <c r="Q285" s="1">
        <v>38148</v>
      </c>
      <c r="R285">
        <v>68.88</v>
      </c>
      <c r="U285" s="1">
        <v>38868</v>
      </c>
      <c r="V285">
        <v>0.17399999999999999</v>
      </c>
      <c r="Y285" s="1">
        <v>38394</v>
      </c>
      <c r="Z285">
        <v>13.3</v>
      </c>
      <c r="AC285" s="1"/>
    </row>
    <row r="286" spans="1:29" x14ac:dyDescent="0.3">
      <c r="A286">
        <f t="shared" si="7"/>
        <v>10</v>
      </c>
      <c r="B286" s="1">
        <v>40827</v>
      </c>
      <c r="C286">
        <v>97.03</v>
      </c>
      <c r="E286" s="1">
        <v>32727</v>
      </c>
      <c r="F286">
        <v>16.399999999999999</v>
      </c>
      <c r="G286">
        <f t="shared" si="6"/>
        <v>17.687889908256874</v>
      </c>
      <c r="I286" s="1">
        <v>43132</v>
      </c>
      <c r="J286">
        <v>69.650000000000006</v>
      </c>
      <c r="M286" s="1">
        <v>27801</v>
      </c>
      <c r="N286">
        <v>1.2246999999999999</v>
      </c>
      <c r="Q286" s="1">
        <v>38149</v>
      </c>
      <c r="R286">
        <v>70.5</v>
      </c>
      <c r="U286" s="1">
        <v>38869</v>
      </c>
      <c r="V286">
        <v>0.17</v>
      </c>
      <c r="Y286" s="1">
        <v>38397</v>
      </c>
      <c r="Z286">
        <v>14.65</v>
      </c>
      <c r="AC286" s="1"/>
    </row>
    <row r="287" spans="1:29" x14ac:dyDescent="0.3">
      <c r="A287">
        <f t="shared" si="7"/>
        <v>10</v>
      </c>
      <c r="B287" s="1">
        <v>40828</v>
      </c>
      <c r="C287">
        <v>97.09</v>
      </c>
      <c r="E287" s="1">
        <v>32728</v>
      </c>
      <c r="F287">
        <v>16.32</v>
      </c>
      <c r="G287">
        <f t="shared" si="6"/>
        <v>17.684220183486232</v>
      </c>
      <c r="I287" s="1">
        <v>43131</v>
      </c>
      <c r="J287">
        <v>69.05</v>
      </c>
      <c r="M287" s="1">
        <v>27802</v>
      </c>
      <c r="N287">
        <v>1.2231000000000001</v>
      </c>
      <c r="Q287" s="1">
        <v>38152</v>
      </c>
      <c r="R287">
        <v>71.5</v>
      </c>
      <c r="U287" s="1">
        <v>38870</v>
      </c>
      <c r="V287">
        <v>0.17050000000000001</v>
      </c>
      <c r="Y287" s="1">
        <v>38398</v>
      </c>
      <c r="Z287">
        <v>15.15</v>
      </c>
      <c r="AC287" s="1"/>
    </row>
    <row r="288" spans="1:29" x14ac:dyDescent="0.3">
      <c r="A288">
        <f t="shared" si="7"/>
        <v>10</v>
      </c>
      <c r="B288" s="1">
        <v>40829</v>
      </c>
      <c r="C288">
        <v>97.13</v>
      </c>
      <c r="E288" s="1">
        <v>32729</v>
      </c>
      <c r="F288">
        <v>16.52</v>
      </c>
      <c r="G288">
        <f t="shared" si="6"/>
        <v>17.68027522935779</v>
      </c>
      <c r="I288" s="1">
        <v>43130</v>
      </c>
      <c r="J288">
        <v>69.02</v>
      </c>
      <c r="M288" s="1">
        <v>27803</v>
      </c>
      <c r="N288">
        <v>1.2201</v>
      </c>
      <c r="Q288" s="1">
        <v>38153</v>
      </c>
      <c r="R288">
        <v>72.650000000000006</v>
      </c>
      <c r="U288" s="1">
        <v>38873</v>
      </c>
      <c r="V288">
        <v>0.16649999999999998</v>
      </c>
      <c r="Y288" s="1">
        <v>38399</v>
      </c>
      <c r="Z288">
        <v>15.55</v>
      </c>
      <c r="AC288" s="1"/>
    </row>
    <row r="289" spans="1:29" x14ac:dyDescent="0.3">
      <c r="A289">
        <f t="shared" si="7"/>
        <v>10</v>
      </c>
      <c r="B289" s="1">
        <v>40830</v>
      </c>
      <c r="C289">
        <v>97.22</v>
      </c>
      <c r="E289" s="1">
        <v>32730</v>
      </c>
      <c r="F289">
        <v>16.97</v>
      </c>
      <c r="G289">
        <f t="shared" si="6"/>
        <v>17.679541284403662</v>
      </c>
      <c r="I289" s="1">
        <v>43129</v>
      </c>
      <c r="J289">
        <v>69.459999999999994</v>
      </c>
      <c r="M289" s="1">
        <v>27806</v>
      </c>
      <c r="N289">
        <v>1.2177</v>
      </c>
      <c r="Q289" s="1">
        <v>38154</v>
      </c>
      <c r="R289">
        <v>75.75</v>
      </c>
      <c r="U289" s="1">
        <v>38874</v>
      </c>
      <c r="V289">
        <v>0.16300000000000001</v>
      </c>
      <c r="Y289" s="1">
        <v>38400</v>
      </c>
      <c r="Z289">
        <v>15.55</v>
      </c>
      <c r="AC289" s="1"/>
    </row>
    <row r="290" spans="1:29" x14ac:dyDescent="0.3">
      <c r="A290">
        <f t="shared" si="7"/>
        <v>10</v>
      </c>
      <c r="B290" s="1">
        <v>40831</v>
      </c>
      <c r="C290">
        <v>97.26</v>
      </c>
      <c r="E290" s="1">
        <v>32731</v>
      </c>
      <c r="F290">
        <v>16.91</v>
      </c>
      <c r="G290">
        <f t="shared" si="6"/>
        <v>17.679082568807331</v>
      </c>
      <c r="I290" s="1">
        <v>43126</v>
      </c>
      <c r="J290">
        <v>70.52</v>
      </c>
      <c r="M290" s="1">
        <v>27807</v>
      </c>
      <c r="N290">
        <v>1.2141999999999999</v>
      </c>
      <c r="Q290" s="1">
        <v>38155</v>
      </c>
      <c r="R290">
        <v>75.5</v>
      </c>
      <c r="U290" s="1">
        <v>38875</v>
      </c>
      <c r="V290">
        <v>0.156</v>
      </c>
      <c r="Y290" s="1">
        <v>38401</v>
      </c>
      <c r="Z290">
        <v>15.55</v>
      </c>
      <c r="AC290" s="1"/>
    </row>
    <row r="291" spans="1:29" x14ac:dyDescent="0.3">
      <c r="A291">
        <f t="shared" si="7"/>
        <v>10</v>
      </c>
      <c r="B291" s="1">
        <v>40832</v>
      </c>
      <c r="C291">
        <v>97.33</v>
      </c>
      <c r="E291" s="1">
        <v>32734</v>
      </c>
      <c r="F291">
        <v>16.79</v>
      </c>
      <c r="G291">
        <f t="shared" si="6"/>
        <v>17.678623853211</v>
      </c>
      <c r="I291" s="1">
        <v>43125</v>
      </c>
      <c r="J291">
        <v>70.42</v>
      </c>
      <c r="M291" s="1">
        <v>27808</v>
      </c>
      <c r="N291">
        <v>1.2170000000000001</v>
      </c>
      <c r="Q291" s="1">
        <v>38156</v>
      </c>
      <c r="R291">
        <v>76.75</v>
      </c>
      <c r="U291" s="1">
        <v>38876</v>
      </c>
      <c r="V291">
        <v>0.14599999999999999</v>
      </c>
      <c r="Y291" s="1">
        <v>38404</v>
      </c>
      <c r="Z291">
        <v>16.2</v>
      </c>
      <c r="AC291" s="1"/>
    </row>
    <row r="292" spans="1:29" x14ac:dyDescent="0.3">
      <c r="A292">
        <f t="shared" si="7"/>
        <v>10</v>
      </c>
      <c r="B292" s="1">
        <v>40833</v>
      </c>
      <c r="C292">
        <v>97.29</v>
      </c>
      <c r="E292" s="1">
        <v>32735</v>
      </c>
      <c r="F292">
        <v>16.87</v>
      </c>
      <c r="G292">
        <f t="shared" si="6"/>
        <v>17.675045871559625</v>
      </c>
      <c r="I292" s="1">
        <v>43124</v>
      </c>
      <c r="J292">
        <v>70.53</v>
      </c>
      <c r="M292" s="1">
        <v>27809</v>
      </c>
      <c r="N292">
        <v>1.2177</v>
      </c>
      <c r="Q292" s="1">
        <v>38159</v>
      </c>
      <c r="R292">
        <v>76.88</v>
      </c>
      <c r="U292" s="1">
        <v>38877</v>
      </c>
      <c r="V292">
        <v>0.14599999999999999</v>
      </c>
      <c r="Y292" s="1">
        <v>38405</v>
      </c>
      <c r="Z292">
        <v>20</v>
      </c>
      <c r="AC292" s="1"/>
    </row>
    <row r="293" spans="1:29" x14ac:dyDescent="0.3">
      <c r="A293">
        <f t="shared" si="7"/>
        <v>10</v>
      </c>
      <c r="B293" s="1">
        <v>40834</v>
      </c>
      <c r="C293">
        <v>97.24</v>
      </c>
      <c r="E293" s="1">
        <v>32736</v>
      </c>
      <c r="F293">
        <v>16.96</v>
      </c>
      <c r="G293">
        <f t="shared" si="6"/>
        <v>17.673669724770633</v>
      </c>
      <c r="I293" s="1">
        <v>43123</v>
      </c>
      <c r="J293">
        <v>69.959999999999994</v>
      </c>
      <c r="M293" s="1">
        <v>27810</v>
      </c>
      <c r="N293">
        <v>1.2141999999999999</v>
      </c>
      <c r="Q293" s="1">
        <v>38160</v>
      </c>
      <c r="R293">
        <v>78.75</v>
      </c>
      <c r="U293" s="1">
        <v>38880</v>
      </c>
      <c r="V293">
        <v>0.156</v>
      </c>
      <c r="Y293" s="1">
        <v>38406</v>
      </c>
      <c r="Z293">
        <v>21.25</v>
      </c>
      <c r="AC293" s="1"/>
    </row>
    <row r="294" spans="1:29" x14ac:dyDescent="0.3">
      <c r="A294">
        <f t="shared" si="7"/>
        <v>10</v>
      </c>
      <c r="B294" s="1">
        <v>40835</v>
      </c>
      <c r="C294">
        <v>97.19</v>
      </c>
      <c r="E294" s="1">
        <v>32737</v>
      </c>
      <c r="F294">
        <v>16.89</v>
      </c>
      <c r="G294">
        <f t="shared" si="6"/>
        <v>17.675779816513753</v>
      </c>
      <c r="I294" s="1">
        <v>43122</v>
      </c>
      <c r="J294">
        <v>69.03</v>
      </c>
      <c r="M294" s="1">
        <v>27813</v>
      </c>
      <c r="N294">
        <v>1.2123999999999999</v>
      </c>
      <c r="Q294" s="1">
        <v>38161</v>
      </c>
      <c r="R294">
        <v>81.75</v>
      </c>
      <c r="U294" s="1">
        <v>38881</v>
      </c>
      <c r="V294">
        <v>0.155</v>
      </c>
      <c r="Y294" s="1">
        <v>38407</v>
      </c>
      <c r="Z294">
        <v>29.5</v>
      </c>
      <c r="AC294" s="1"/>
    </row>
    <row r="295" spans="1:29" x14ac:dyDescent="0.3">
      <c r="A295">
        <f t="shared" si="7"/>
        <v>10</v>
      </c>
      <c r="B295" s="1">
        <v>40836</v>
      </c>
      <c r="C295">
        <v>97.15</v>
      </c>
      <c r="E295" s="1">
        <v>32738</v>
      </c>
      <c r="F295">
        <v>16.850000000000001</v>
      </c>
      <c r="G295">
        <f t="shared" si="6"/>
        <v>17.672201834862378</v>
      </c>
      <c r="I295" s="1">
        <v>43119</v>
      </c>
      <c r="J295">
        <v>68.61</v>
      </c>
      <c r="M295" s="1">
        <v>27814</v>
      </c>
      <c r="N295">
        <v>1.2126999999999999</v>
      </c>
      <c r="Q295" s="1">
        <v>38162</v>
      </c>
      <c r="R295">
        <v>82.75</v>
      </c>
      <c r="U295" s="1">
        <v>38882</v>
      </c>
      <c r="V295">
        <v>0.155</v>
      </c>
      <c r="Y295" s="1">
        <v>38408</v>
      </c>
      <c r="Z295">
        <v>27.5</v>
      </c>
      <c r="AC295" s="1"/>
    </row>
    <row r="296" spans="1:29" x14ac:dyDescent="0.3">
      <c r="A296">
        <f t="shared" si="7"/>
        <v>10</v>
      </c>
      <c r="B296" s="1">
        <v>40837</v>
      </c>
      <c r="C296">
        <v>97.09</v>
      </c>
      <c r="E296" s="1">
        <v>32741</v>
      </c>
      <c r="F296">
        <v>16.829999999999998</v>
      </c>
      <c r="G296">
        <f t="shared" si="6"/>
        <v>17.665137614678891</v>
      </c>
      <c r="I296" s="1">
        <v>43118</v>
      </c>
      <c r="J296">
        <v>69.31</v>
      </c>
      <c r="M296" s="1">
        <v>27815</v>
      </c>
      <c r="N296">
        <v>1.2126999999999999</v>
      </c>
      <c r="Q296" s="1">
        <v>38163</v>
      </c>
      <c r="R296">
        <v>81.099999999999994</v>
      </c>
      <c r="U296" s="1">
        <v>38883</v>
      </c>
      <c r="V296">
        <v>0.155</v>
      </c>
      <c r="Y296" s="1">
        <v>38411</v>
      </c>
      <c r="Z296">
        <v>24</v>
      </c>
      <c r="AC296" s="1"/>
    </row>
    <row r="297" spans="1:29" x14ac:dyDescent="0.3">
      <c r="A297">
        <f t="shared" si="7"/>
        <v>10</v>
      </c>
      <c r="B297" s="1">
        <v>40838</v>
      </c>
      <c r="C297">
        <v>97.1</v>
      </c>
      <c r="E297" s="1">
        <v>32742</v>
      </c>
      <c r="F297">
        <v>17.010000000000002</v>
      </c>
      <c r="G297">
        <f t="shared" si="6"/>
        <v>17.658256880733937</v>
      </c>
      <c r="I297" s="1">
        <v>43117</v>
      </c>
      <c r="J297">
        <v>69.38</v>
      </c>
      <c r="M297" s="1">
        <v>27816</v>
      </c>
      <c r="N297">
        <v>1.214</v>
      </c>
      <c r="Q297" s="1">
        <v>38166</v>
      </c>
      <c r="R297">
        <v>80.2</v>
      </c>
      <c r="U297" s="1">
        <v>38884</v>
      </c>
      <c r="V297">
        <v>0.1565</v>
      </c>
      <c r="Y297" s="1">
        <v>38412</v>
      </c>
      <c r="Z297">
        <v>29</v>
      </c>
      <c r="AC297" s="1"/>
    </row>
    <row r="298" spans="1:29" x14ac:dyDescent="0.3">
      <c r="A298">
        <f t="shared" si="7"/>
        <v>10</v>
      </c>
      <c r="B298" s="1">
        <v>40839</v>
      </c>
      <c r="C298">
        <v>97.11</v>
      </c>
      <c r="E298" s="1">
        <v>32743</v>
      </c>
      <c r="F298">
        <v>16.95</v>
      </c>
      <c r="G298">
        <f t="shared" si="6"/>
        <v>17.650825688073386</v>
      </c>
      <c r="I298" s="1">
        <v>43116</v>
      </c>
      <c r="J298">
        <v>69.150000000000006</v>
      </c>
      <c r="M298" s="1">
        <v>27817</v>
      </c>
      <c r="N298">
        <v>1.2126999999999999</v>
      </c>
      <c r="Q298" s="1">
        <v>38167</v>
      </c>
      <c r="R298">
        <v>81.5</v>
      </c>
      <c r="U298" s="1">
        <v>38887</v>
      </c>
      <c r="V298">
        <v>0.159</v>
      </c>
      <c r="Y298" s="1">
        <v>38413</v>
      </c>
      <c r="Z298">
        <v>32.15</v>
      </c>
      <c r="AC298" s="1"/>
    </row>
    <row r="299" spans="1:29" x14ac:dyDescent="0.3">
      <c r="A299">
        <f t="shared" si="7"/>
        <v>10</v>
      </c>
      <c r="B299" s="1">
        <v>40840</v>
      </c>
      <c r="C299">
        <v>97.04</v>
      </c>
      <c r="E299" s="1">
        <v>32744</v>
      </c>
      <c r="F299">
        <v>16.96</v>
      </c>
      <c r="G299">
        <f t="shared" si="6"/>
        <v>17.641284403669715</v>
      </c>
      <c r="I299" s="1">
        <v>43115</v>
      </c>
      <c r="J299">
        <v>70.260000000000005</v>
      </c>
      <c r="M299" s="1">
        <v>27820</v>
      </c>
      <c r="N299">
        <v>1.2077</v>
      </c>
      <c r="Q299" s="1">
        <v>38168</v>
      </c>
      <c r="R299">
        <v>81</v>
      </c>
      <c r="U299" s="1">
        <v>38888</v>
      </c>
      <c r="V299">
        <v>0.16600000000000001</v>
      </c>
      <c r="Y299" s="1">
        <v>38414</v>
      </c>
      <c r="Z299">
        <v>55.5</v>
      </c>
      <c r="AC299" s="1"/>
    </row>
    <row r="300" spans="1:29" x14ac:dyDescent="0.3">
      <c r="A300">
        <f t="shared" si="7"/>
        <v>10</v>
      </c>
      <c r="B300" s="1">
        <v>40841</v>
      </c>
      <c r="C300">
        <v>96.96</v>
      </c>
      <c r="E300" s="1">
        <v>32745</v>
      </c>
      <c r="F300">
        <v>16.850000000000001</v>
      </c>
      <c r="G300">
        <f t="shared" si="6"/>
        <v>17.629999999999992</v>
      </c>
      <c r="I300" s="1">
        <v>43112</v>
      </c>
      <c r="J300">
        <v>69.87</v>
      </c>
      <c r="M300" s="1">
        <v>27821</v>
      </c>
      <c r="N300">
        <v>1.2055</v>
      </c>
      <c r="Q300" s="1">
        <v>38169</v>
      </c>
      <c r="R300">
        <v>79</v>
      </c>
      <c r="U300" s="1">
        <v>38889</v>
      </c>
      <c r="V300">
        <v>0.1605</v>
      </c>
      <c r="Y300" s="1">
        <v>38415</v>
      </c>
      <c r="Z300">
        <v>30</v>
      </c>
      <c r="AC300" s="1"/>
    </row>
    <row r="301" spans="1:29" x14ac:dyDescent="0.3">
      <c r="A301">
        <f t="shared" si="7"/>
        <v>10</v>
      </c>
      <c r="B301" s="1">
        <v>40842</v>
      </c>
      <c r="C301">
        <v>96.94</v>
      </c>
      <c r="E301" s="1">
        <v>32749</v>
      </c>
      <c r="F301">
        <v>16.989999999999998</v>
      </c>
      <c r="G301">
        <f t="shared" si="6"/>
        <v>17.616055045871551</v>
      </c>
      <c r="I301" s="1">
        <v>43111</v>
      </c>
      <c r="J301">
        <v>69.260000000000005</v>
      </c>
      <c r="M301" s="1">
        <v>27822</v>
      </c>
      <c r="N301">
        <v>1.2063999999999999</v>
      </c>
      <c r="Q301" s="1">
        <v>38170</v>
      </c>
      <c r="R301">
        <v>79.25</v>
      </c>
      <c r="U301" s="1">
        <v>38890</v>
      </c>
      <c r="V301">
        <v>0.16149999999999998</v>
      </c>
      <c r="Y301" s="1">
        <v>38418</v>
      </c>
      <c r="Z301">
        <v>18.5</v>
      </c>
      <c r="AC301" s="1"/>
    </row>
    <row r="302" spans="1:29" x14ac:dyDescent="0.3">
      <c r="A302">
        <f t="shared" si="7"/>
        <v>10</v>
      </c>
      <c r="B302" s="1">
        <v>40843</v>
      </c>
      <c r="C302">
        <v>96.87</v>
      </c>
      <c r="E302" s="1">
        <v>32750</v>
      </c>
      <c r="F302">
        <v>17</v>
      </c>
      <c r="G302">
        <f t="shared" si="6"/>
        <v>17.601009174311919</v>
      </c>
      <c r="I302" s="1">
        <v>43110</v>
      </c>
      <c r="J302">
        <v>69.2</v>
      </c>
      <c r="M302" s="1">
        <v>27823</v>
      </c>
      <c r="N302">
        <v>1.2028000000000001</v>
      </c>
      <c r="Q302" s="1">
        <v>38173</v>
      </c>
      <c r="R302">
        <v>81.25</v>
      </c>
      <c r="U302" s="1">
        <v>38891</v>
      </c>
      <c r="V302">
        <v>0.1605</v>
      </c>
      <c r="Y302" s="1">
        <v>38419</v>
      </c>
      <c r="Z302">
        <v>19.25</v>
      </c>
      <c r="AC302" s="1"/>
    </row>
    <row r="303" spans="1:29" x14ac:dyDescent="0.3">
      <c r="A303">
        <f t="shared" si="7"/>
        <v>10</v>
      </c>
      <c r="B303" s="1">
        <v>40844</v>
      </c>
      <c r="C303">
        <v>96.81</v>
      </c>
      <c r="E303" s="1">
        <v>32751</v>
      </c>
      <c r="F303">
        <v>17.239999999999998</v>
      </c>
      <c r="G303">
        <f t="shared" si="6"/>
        <v>17.583119266055036</v>
      </c>
      <c r="I303" s="1">
        <v>43109</v>
      </c>
      <c r="J303">
        <v>68.819999999999993</v>
      </c>
      <c r="M303" s="1">
        <v>27824</v>
      </c>
      <c r="N303">
        <v>1.2021999999999999</v>
      </c>
      <c r="Q303" s="1">
        <v>38174</v>
      </c>
      <c r="R303">
        <v>78.349999999999994</v>
      </c>
      <c r="U303" s="1">
        <v>38894</v>
      </c>
      <c r="V303">
        <v>0.156</v>
      </c>
      <c r="Y303" s="1">
        <v>38420</v>
      </c>
      <c r="Z303">
        <v>26.1</v>
      </c>
      <c r="AC303" s="1"/>
    </row>
    <row r="304" spans="1:29" x14ac:dyDescent="0.3">
      <c r="A304">
        <f t="shared" si="7"/>
        <v>10</v>
      </c>
      <c r="B304" s="1">
        <v>40845</v>
      </c>
      <c r="C304">
        <v>96.84</v>
      </c>
      <c r="E304" s="1">
        <v>32752</v>
      </c>
      <c r="F304">
        <v>17.2</v>
      </c>
      <c r="G304">
        <f t="shared" ref="G304:G367" si="8">+AVERAGE(F196:F304)</f>
        <v>17.568807339449535</v>
      </c>
      <c r="I304" s="1">
        <v>43108</v>
      </c>
      <c r="J304">
        <v>67.78</v>
      </c>
      <c r="M304" s="1">
        <v>27827</v>
      </c>
      <c r="N304">
        <v>1.2035</v>
      </c>
      <c r="Q304" s="1">
        <v>38175</v>
      </c>
      <c r="R304">
        <v>77.5</v>
      </c>
      <c r="U304" s="1">
        <v>38895</v>
      </c>
      <c r="V304">
        <v>0.1575</v>
      </c>
      <c r="Y304" s="1">
        <v>38421</v>
      </c>
      <c r="Z304">
        <v>13.75</v>
      </c>
      <c r="AC304" s="1"/>
    </row>
    <row r="305" spans="1:29" x14ac:dyDescent="0.3">
      <c r="A305">
        <f t="shared" si="7"/>
        <v>10</v>
      </c>
      <c r="B305" s="1">
        <v>40846</v>
      </c>
      <c r="C305">
        <v>96.88</v>
      </c>
      <c r="E305" s="1">
        <v>32755</v>
      </c>
      <c r="F305">
        <v>17.36</v>
      </c>
      <c r="G305">
        <f t="shared" si="8"/>
        <v>17.5540366972477</v>
      </c>
      <c r="I305" s="1">
        <v>43105</v>
      </c>
      <c r="J305">
        <v>67.62</v>
      </c>
      <c r="M305" s="1">
        <v>27828</v>
      </c>
      <c r="N305">
        <v>1.2025999999999999</v>
      </c>
      <c r="Q305" s="1">
        <v>38176</v>
      </c>
      <c r="R305">
        <v>78.48</v>
      </c>
      <c r="U305" s="1">
        <v>38896</v>
      </c>
      <c r="V305">
        <v>0.16200000000000001</v>
      </c>
      <c r="Y305" s="1">
        <v>38422</v>
      </c>
      <c r="Z305">
        <v>14.3</v>
      </c>
      <c r="AC305" s="1"/>
    </row>
    <row r="306" spans="1:29" x14ac:dyDescent="0.3">
      <c r="A306">
        <f t="shared" si="7"/>
        <v>10</v>
      </c>
      <c r="B306" s="1">
        <v>40847</v>
      </c>
      <c r="C306">
        <v>96.95</v>
      </c>
      <c r="E306" s="1">
        <v>32756</v>
      </c>
      <c r="F306">
        <v>17.420000000000002</v>
      </c>
      <c r="G306">
        <f t="shared" si="8"/>
        <v>17.534495412844031</v>
      </c>
      <c r="I306" s="1">
        <v>43104</v>
      </c>
      <c r="J306">
        <v>68.069999999999993</v>
      </c>
      <c r="M306" s="1">
        <v>27829</v>
      </c>
      <c r="N306">
        <v>1.1999</v>
      </c>
      <c r="Q306" s="1">
        <v>38177</v>
      </c>
      <c r="R306">
        <v>78.63</v>
      </c>
      <c r="U306" s="1">
        <v>38897</v>
      </c>
      <c r="V306">
        <v>0.16550000000000001</v>
      </c>
      <c r="Y306" s="1">
        <v>38425</v>
      </c>
      <c r="Z306">
        <v>11.88</v>
      </c>
      <c r="AC306" s="1"/>
    </row>
    <row r="307" spans="1:29" x14ac:dyDescent="0.3">
      <c r="A307">
        <f t="shared" si="7"/>
        <v>11</v>
      </c>
      <c r="B307" s="1">
        <v>40848</v>
      </c>
      <c r="C307">
        <v>96.93</v>
      </c>
      <c r="E307" s="1">
        <v>32757</v>
      </c>
      <c r="F307">
        <v>17.739999999999998</v>
      </c>
      <c r="G307">
        <f t="shared" si="8"/>
        <v>17.522018348623849</v>
      </c>
      <c r="I307" s="1">
        <v>43103</v>
      </c>
      <c r="J307">
        <v>67.84</v>
      </c>
      <c r="M307" s="1">
        <v>27830</v>
      </c>
      <c r="N307">
        <v>1.1964999999999999</v>
      </c>
      <c r="Q307" s="1">
        <v>38180</v>
      </c>
      <c r="R307">
        <v>78</v>
      </c>
      <c r="U307" s="1">
        <v>38898</v>
      </c>
      <c r="V307">
        <v>0.16550000000000001</v>
      </c>
      <c r="Y307" s="1">
        <v>38426</v>
      </c>
      <c r="Z307">
        <v>13.4</v>
      </c>
      <c r="AC307" s="1"/>
    </row>
    <row r="308" spans="1:29" x14ac:dyDescent="0.3">
      <c r="A308">
        <f t="shared" si="7"/>
        <v>11</v>
      </c>
      <c r="B308" s="1">
        <v>40849</v>
      </c>
      <c r="C308">
        <v>96.81</v>
      </c>
      <c r="E308" s="1">
        <v>32758</v>
      </c>
      <c r="F308">
        <v>17.760000000000002</v>
      </c>
      <c r="G308">
        <f t="shared" si="8"/>
        <v>17.51146788990825</v>
      </c>
      <c r="I308" s="1">
        <v>43102</v>
      </c>
      <c r="J308">
        <v>66.569999999999993</v>
      </c>
      <c r="M308" s="1">
        <v>27831</v>
      </c>
      <c r="N308">
        <v>1.1953</v>
      </c>
      <c r="Q308" s="1">
        <v>38181</v>
      </c>
      <c r="R308">
        <v>77.5</v>
      </c>
      <c r="U308" s="1">
        <v>38901</v>
      </c>
      <c r="V308">
        <v>0.16850000000000001</v>
      </c>
      <c r="Y308" s="1">
        <v>38427</v>
      </c>
      <c r="Z308">
        <v>13.6</v>
      </c>
      <c r="AC308" s="1"/>
    </row>
    <row r="309" spans="1:29" x14ac:dyDescent="0.3">
      <c r="A309">
        <f t="shared" si="7"/>
        <v>11</v>
      </c>
      <c r="B309" s="1">
        <v>40850</v>
      </c>
      <c r="C309">
        <v>96.73</v>
      </c>
      <c r="E309" s="1">
        <v>32759</v>
      </c>
      <c r="F309">
        <v>17.72</v>
      </c>
      <c r="G309">
        <f t="shared" si="8"/>
        <v>17.497431192660546</v>
      </c>
      <c r="I309" s="1">
        <v>43098</v>
      </c>
      <c r="J309">
        <v>66.87</v>
      </c>
      <c r="M309" s="1">
        <v>27834</v>
      </c>
      <c r="N309">
        <v>1.1876</v>
      </c>
      <c r="Q309" s="1">
        <v>38182</v>
      </c>
      <c r="R309">
        <v>78</v>
      </c>
      <c r="U309" s="1">
        <v>38902</v>
      </c>
      <c r="V309">
        <v>0.16850000000000001</v>
      </c>
      <c r="Y309" s="1">
        <v>38428</v>
      </c>
      <c r="Z309">
        <v>12.75</v>
      </c>
      <c r="AC309" s="1"/>
    </row>
    <row r="310" spans="1:29" x14ac:dyDescent="0.3">
      <c r="A310">
        <f t="shared" si="7"/>
        <v>11</v>
      </c>
      <c r="B310" s="1">
        <v>40851</v>
      </c>
      <c r="C310">
        <v>96.67</v>
      </c>
      <c r="E310" s="1">
        <v>32762</v>
      </c>
      <c r="F310">
        <v>17.72</v>
      </c>
      <c r="G310">
        <f t="shared" si="8"/>
        <v>17.489449541284397</v>
      </c>
      <c r="I310" s="1">
        <v>43097</v>
      </c>
      <c r="J310">
        <v>66.72</v>
      </c>
      <c r="M310" s="1">
        <v>27835</v>
      </c>
      <c r="N310">
        <v>1.1816</v>
      </c>
      <c r="Q310" s="1">
        <v>38183</v>
      </c>
      <c r="R310">
        <v>78</v>
      </c>
      <c r="U310" s="1">
        <v>38903</v>
      </c>
      <c r="V310">
        <v>0.16649999999999998</v>
      </c>
      <c r="Y310" s="1">
        <v>38429</v>
      </c>
      <c r="Z310">
        <v>13.08</v>
      </c>
      <c r="AC310" s="1"/>
    </row>
    <row r="311" spans="1:29" x14ac:dyDescent="0.3">
      <c r="A311">
        <f t="shared" si="7"/>
        <v>11</v>
      </c>
      <c r="B311" s="1">
        <v>40852</v>
      </c>
      <c r="C311">
        <v>96.65</v>
      </c>
      <c r="E311" s="1">
        <v>32763</v>
      </c>
      <c r="F311">
        <v>17.66</v>
      </c>
      <c r="G311">
        <f t="shared" si="8"/>
        <v>17.481743119266049</v>
      </c>
      <c r="I311" s="1">
        <v>43096</v>
      </c>
      <c r="J311">
        <v>66.44</v>
      </c>
      <c r="M311" s="1">
        <v>27836</v>
      </c>
      <c r="N311">
        <v>1.1806000000000001</v>
      </c>
      <c r="Q311" s="1">
        <v>38184</v>
      </c>
      <c r="R311">
        <v>78</v>
      </c>
      <c r="U311" s="1">
        <v>38904</v>
      </c>
      <c r="V311">
        <v>0.17050000000000001</v>
      </c>
      <c r="Y311" s="1">
        <v>38432</v>
      </c>
      <c r="Z311">
        <v>13</v>
      </c>
      <c r="AC311" s="1"/>
    </row>
    <row r="312" spans="1:29" x14ac:dyDescent="0.3">
      <c r="A312">
        <f t="shared" si="7"/>
        <v>11</v>
      </c>
      <c r="B312" s="1">
        <v>40853</v>
      </c>
      <c r="C312">
        <v>96.65</v>
      </c>
      <c r="E312" s="1">
        <v>32764</v>
      </c>
      <c r="F312">
        <v>17.77</v>
      </c>
      <c r="G312">
        <f t="shared" si="8"/>
        <v>17.473211009174307</v>
      </c>
      <c r="I312" s="1">
        <v>43095</v>
      </c>
      <c r="J312">
        <v>67.02</v>
      </c>
      <c r="M312" s="1">
        <v>27837</v>
      </c>
      <c r="N312">
        <v>1.1829000000000001</v>
      </c>
      <c r="Q312" s="1">
        <v>38187</v>
      </c>
      <c r="R312">
        <v>77.53</v>
      </c>
      <c r="U312" s="1">
        <v>38905</v>
      </c>
      <c r="V312">
        <v>0.16800000000000001</v>
      </c>
      <c r="Y312" s="1">
        <v>38433</v>
      </c>
      <c r="Z312">
        <v>14.05</v>
      </c>
      <c r="AC312" s="1"/>
    </row>
    <row r="313" spans="1:29" x14ac:dyDescent="0.3">
      <c r="A313">
        <f t="shared" si="7"/>
        <v>11</v>
      </c>
      <c r="B313" s="1">
        <v>40854</v>
      </c>
      <c r="C313">
        <v>96.53</v>
      </c>
      <c r="E313" s="1">
        <v>32765</v>
      </c>
      <c r="F313">
        <v>17.649999999999999</v>
      </c>
      <c r="G313">
        <f t="shared" si="8"/>
        <v>17.465779816513756</v>
      </c>
      <c r="I313" s="1">
        <v>43091</v>
      </c>
      <c r="J313">
        <v>65.25</v>
      </c>
      <c r="M313" s="1">
        <v>27838</v>
      </c>
      <c r="N313">
        <v>1.1868000000000001</v>
      </c>
      <c r="Q313" s="1">
        <v>38188</v>
      </c>
      <c r="R313">
        <v>77.5</v>
      </c>
      <c r="U313" s="1">
        <v>38908</v>
      </c>
      <c r="V313">
        <v>0.16949999999999998</v>
      </c>
      <c r="Y313" s="1">
        <v>38434</v>
      </c>
      <c r="Z313">
        <v>13.3</v>
      </c>
      <c r="AC313" s="1"/>
    </row>
    <row r="314" spans="1:29" x14ac:dyDescent="0.3">
      <c r="A314">
        <f t="shared" si="7"/>
        <v>11</v>
      </c>
      <c r="B314" s="1">
        <v>40855</v>
      </c>
      <c r="C314">
        <v>96.41</v>
      </c>
      <c r="E314" s="1">
        <v>32766</v>
      </c>
      <c r="F314">
        <v>17.579999999999998</v>
      </c>
      <c r="G314">
        <f t="shared" si="8"/>
        <v>17.4594495412844</v>
      </c>
      <c r="I314" s="1">
        <v>43090</v>
      </c>
      <c r="J314">
        <v>64.900000000000006</v>
      </c>
      <c r="M314" s="1">
        <v>27841</v>
      </c>
      <c r="N314">
        <v>1.1884999999999999</v>
      </c>
      <c r="Q314" s="1">
        <v>38189</v>
      </c>
      <c r="R314">
        <v>77.13</v>
      </c>
      <c r="U314" s="1">
        <v>38909</v>
      </c>
      <c r="V314">
        <v>0.17100000000000001</v>
      </c>
      <c r="Y314" s="1">
        <v>38435</v>
      </c>
      <c r="Z314">
        <v>13.95</v>
      </c>
      <c r="AC314" s="1"/>
    </row>
    <row r="315" spans="1:29" x14ac:dyDescent="0.3">
      <c r="A315">
        <f t="shared" si="7"/>
        <v>11</v>
      </c>
      <c r="B315" s="1">
        <v>40856</v>
      </c>
      <c r="C315">
        <v>96.29</v>
      </c>
      <c r="E315" s="1">
        <v>32769</v>
      </c>
      <c r="F315">
        <v>17.78</v>
      </c>
      <c r="G315">
        <f t="shared" si="8"/>
        <v>17.452018348623852</v>
      </c>
      <c r="I315" s="1">
        <v>43089</v>
      </c>
      <c r="J315">
        <v>64.56</v>
      </c>
      <c r="M315" s="1">
        <v>27842</v>
      </c>
      <c r="N315">
        <v>1.1871</v>
      </c>
      <c r="Q315" s="1">
        <v>38190</v>
      </c>
      <c r="R315">
        <v>78</v>
      </c>
      <c r="U315" s="1">
        <v>38910</v>
      </c>
      <c r="V315">
        <v>0.17050000000000001</v>
      </c>
      <c r="Y315" s="1">
        <v>38440</v>
      </c>
      <c r="Z315">
        <v>14.1</v>
      </c>
      <c r="AC315" s="1"/>
    </row>
    <row r="316" spans="1:29" x14ac:dyDescent="0.3">
      <c r="A316">
        <f t="shared" si="7"/>
        <v>11</v>
      </c>
      <c r="B316" s="1">
        <v>40857</v>
      </c>
      <c r="C316">
        <v>96.19</v>
      </c>
      <c r="E316" s="1">
        <v>32770</v>
      </c>
      <c r="F316">
        <v>17.71</v>
      </c>
      <c r="G316">
        <f t="shared" si="8"/>
        <v>17.446880733944955</v>
      </c>
      <c r="I316" s="1">
        <v>43088</v>
      </c>
      <c r="J316">
        <v>63.8</v>
      </c>
      <c r="M316" s="1">
        <v>27843</v>
      </c>
      <c r="N316">
        <v>1.1878</v>
      </c>
      <c r="Q316" s="1">
        <v>38191</v>
      </c>
      <c r="R316">
        <v>77.25</v>
      </c>
      <c r="U316" s="1">
        <v>38911</v>
      </c>
      <c r="V316">
        <v>0.17149999999999999</v>
      </c>
      <c r="Y316" s="1">
        <v>38441</v>
      </c>
      <c r="Z316">
        <v>13.7</v>
      </c>
      <c r="AC316" s="1"/>
    </row>
    <row r="317" spans="1:29" x14ac:dyDescent="0.3">
      <c r="A317">
        <f t="shared" si="7"/>
        <v>11</v>
      </c>
      <c r="B317" s="1">
        <v>40858</v>
      </c>
      <c r="C317">
        <v>96.05</v>
      </c>
      <c r="E317" s="1">
        <v>32771</v>
      </c>
      <c r="F317">
        <v>17.68</v>
      </c>
      <c r="G317">
        <f t="shared" si="8"/>
        <v>17.438165137614678</v>
      </c>
      <c r="I317" s="1">
        <v>43087</v>
      </c>
      <c r="J317">
        <v>63.41</v>
      </c>
      <c r="M317" s="1">
        <v>27844</v>
      </c>
      <c r="N317">
        <v>1.1883999999999999</v>
      </c>
      <c r="Q317" s="1">
        <v>38194</v>
      </c>
      <c r="R317">
        <v>76.5</v>
      </c>
      <c r="U317" s="1">
        <v>38912</v>
      </c>
      <c r="V317">
        <v>0.17499999999999999</v>
      </c>
      <c r="Y317" s="1">
        <v>38442</v>
      </c>
      <c r="Z317">
        <v>14.2</v>
      </c>
      <c r="AC317" s="1"/>
    </row>
    <row r="318" spans="1:29" x14ac:dyDescent="0.3">
      <c r="A318">
        <f t="shared" si="7"/>
        <v>11</v>
      </c>
      <c r="B318" s="1">
        <v>40859</v>
      </c>
      <c r="C318">
        <v>95.95</v>
      </c>
      <c r="E318" s="1">
        <v>32772</v>
      </c>
      <c r="F318">
        <v>17.75</v>
      </c>
      <c r="G318">
        <f t="shared" si="8"/>
        <v>17.427614678899083</v>
      </c>
      <c r="I318" s="1">
        <v>43084</v>
      </c>
      <c r="J318">
        <v>63.23</v>
      </c>
      <c r="M318" s="1">
        <v>27845</v>
      </c>
      <c r="N318">
        <v>1.1861999999999999</v>
      </c>
      <c r="Q318" s="1">
        <v>38195</v>
      </c>
      <c r="R318">
        <v>76.5</v>
      </c>
      <c r="U318" s="1">
        <v>38915</v>
      </c>
      <c r="V318">
        <v>0.18049999999999999</v>
      </c>
      <c r="Y318" s="1">
        <v>38443</v>
      </c>
      <c r="Z318">
        <v>14.63</v>
      </c>
      <c r="AC318" s="1"/>
    </row>
    <row r="319" spans="1:29" x14ac:dyDescent="0.3">
      <c r="A319">
        <f t="shared" si="7"/>
        <v>11</v>
      </c>
      <c r="B319" s="1">
        <v>40860</v>
      </c>
      <c r="C319">
        <v>95.85</v>
      </c>
      <c r="E319" s="1">
        <v>32773</v>
      </c>
      <c r="F319">
        <v>17.600000000000001</v>
      </c>
      <c r="G319">
        <f t="shared" si="8"/>
        <v>17.408807339449542</v>
      </c>
      <c r="I319" s="1">
        <v>43083</v>
      </c>
      <c r="J319">
        <v>63.31</v>
      </c>
      <c r="M319" s="1">
        <v>27848</v>
      </c>
      <c r="N319">
        <v>1.1858</v>
      </c>
      <c r="Q319" s="1">
        <v>38196</v>
      </c>
      <c r="R319">
        <v>76.75</v>
      </c>
      <c r="U319" s="1">
        <v>38916</v>
      </c>
      <c r="V319">
        <v>0.17699999999999999</v>
      </c>
      <c r="Y319" s="1">
        <v>38446</v>
      </c>
      <c r="Z319">
        <v>14.55</v>
      </c>
      <c r="AC319" s="1"/>
    </row>
    <row r="320" spans="1:29" x14ac:dyDescent="0.3">
      <c r="A320">
        <f t="shared" si="7"/>
        <v>11</v>
      </c>
      <c r="B320" s="1">
        <v>40861</v>
      </c>
      <c r="C320">
        <v>95.62</v>
      </c>
      <c r="E320" s="1">
        <v>32776</v>
      </c>
      <c r="F320">
        <v>17.489999999999998</v>
      </c>
      <c r="G320">
        <f t="shared" si="8"/>
        <v>17.384495412844036</v>
      </c>
      <c r="I320" s="1">
        <v>43082</v>
      </c>
      <c r="J320">
        <v>62.44</v>
      </c>
      <c r="M320" s="1">
        <v>27849</v>
      </c>
      <c r="N320">
        <v>1.1904999999999999</v>
      </c>
      <c r="Q320" s="1">
        <v>38197</v>
      </c>
      <c r="R320">
        <v>76.75</v>
      </c>
      <c r="U320" s="1">
        <v>38917</v>
      </c>
      <c r="V320">
        <v>0.17199999999999999</v>
      </c>
      <c r="Y320" s="1">
        <v>38447</v>
      </c>
      <c r="Z320">
        <v>14</v>
      </c>
      <c r="AC320" s="1"/>
    </row>
    <row r="321" spans="1:29" x14ac:dyDescent="0.3">
      <c r="A321">
        <f t="shared" si="7"/>
        <v>11</v>
      </c>
      <c r="B321" s="1">
        <v>40862</v>
      </c>
      <c r="C321">
        <v>95.34</v>
      </c>
      <c r="E321" s="1">
        <v>32777</v>
      </c>
      <c r="F321">
        <v>17.5</v>
      </c>
      <c r="G321">
        <f t="shared" si="8"/>
        <v>17.359082568807338</v>
      </c>
      <c r="I321" s="1">
        <v>43081</v>
      </c>
      <c r="J321">
        <v>63.34</v>
      </c>
      <c r="M321" s="1">
        <v>27850</v>
      </c>
      <c r="N321">
        <v>1.1906000000000001</v>
      </c>
      <c r="Q321" s="1">
        <v>38198</v>
      </c>
      <c r="R321">
        <v>76.75</v>
      </c>
      <c r="U321" s="1">
        <v>38918</v>
      </c>
      <c r="V321">
        <v>0.17550000000000002</v>
      </c>
      <c r="Y321" s="1">
        <v>38448</v>
      </c>
      <c r="Z321">
        <v>14.75</v>
      </c>
      <c r="AC321" s="1"/>
    </row>
    <row r="322" spans="1:29" x14ac:dyDescent="0.3">
      <c r="A322">
        <f t="shared" si="7"/>
        <v>11</v>
      </c>
      <c r="B322" s="1">
        <v>40863</v>
      </c>
      <c r="C322">
        <v>95</v>
      </c>
      <c r="E322" s="1">
        <v>32778</v>
      </c>
      <c r="F322">
        <v>17.5</v>
      </c>
      <c r="G322">
        <f t="shared" si="8"/>
        <v>17.337522935779816</v>
      </c>
      <c r="I322" s="1">
        <v>43080</v>
      </c>
      <c r="J322">
        <v>64.69</v>
      </c>
      <c r="M322" s="1">
        <v>27851</v>
      </c>
      <c r="N322">
        <v>1.1927000000000001</v>
      </c>
      <c r="Q322" s="1">
        <v>38201</v>
      </c>
      <c r="R322">
        <v>76.75</v>
      </c>
      <c r="U322" s="1">
        <v>38919</v>
      </c>
      <c r="V322">
        <v>0.17399999999999999</v>
      </c>
      <c r="Y322" s="1">
        <v>38449</v>
      </c>
      <c r="Z322">
        <v>14.5</v>
      </c>
      <c r="AC322" s="1"/>
    </row>
    <row r="323" spans="1:29" x14ac:dyDescent="0.3">
      <c r="A323">
        <f t="shared" si="7"/>
        <v>11</v>
      </c>
      <c r="B323" s="1">
        <v>40864</v>
      </c>
      <c r="C323">
        <v>94.62</v>
      </c>
      <c r="E323" s="1">
        <v>32779</v>
      </c>
      <c r="F323">
        <v>17.89</v>
      </c>
      <c r="G323">
        <f t="shared" si="8"/>
        <v>17.325688073394495</v>
      </c>
      <c r="I323" s="1">
        <v>43077</v>
      </c>
      <c r="J323">
        <v>63.4</v>
      </c>
      <c r="M323" s="1">
        <v>27852</v>
      </c>
      <c r="N323">
        <v>1.1869000000000001</v>
      </c>
      <c r="Q323" s="1">
        <v>38202</v>
      </c>
      <c r="R323">
        <v>77.25</v>
      </c>
      <c r="U323" s="1">
        <v>38922</v>
      </c>
      <c r="V323">
        <v>0.17300000000000001</v>
      </c>
      <c r="Y323" s="1">
        <v>38450</v>
      </c>
      <c r="Z323">
        <v>14.45</v>
      </c>
      <c r="AC323" s="1"/>
    </row>
    <row r="324" spans="1:29" x14ac:dyDescent="0.3">
      <c r="A324">
        <f t="shared" ref="A324:A387" si="9">+MONTH(B324)</f>
        <v>11</v>
      </c>
      <c r="B324" s="1">
        <v>40865</v>
      </c>
      <c r="C324">
        <v>94.33</v>
      </c>
      <c r="E324" s="1">
        <v>32780</v>
      </c>
      <c r="F324">
        <v>18.16</v>
      </c>
      <c r="G324">
        <f t="shared" si="8"/>
        <v>17.312477064220186</v>
      </c>
      <c r="I324" s="1">
        <v>43076</v>
      </c>
      <c r="J324">
        <v>62.2</v>
      </c>
      <c r="M324" s="1">
        <v>27855</v>
      </c>
      <c r="N324">
        <v>1.1879</v>
      </c>
      <c r="Q324" s="1">
        <v>38203</v>
      </c>
      <c r="R324">
        <v>77.75</v>
      </c>
      <c r="U324" s="1">
        <v>38923</v>
      </c>
      <c r="V324">
        <v>0.17</v>
      </c>
      <c r="Y324" s="1">
        <v>38453</v>
      </c>
      <c r="Z324">
        <v>13.7</v>
      </c>
      <c r="AC324" s="1"/>
    </row>
    <row r="325" spans="1:29" x14ac:dyDescent="0.3">
      <c r="A325">
        <f t="shared" si="9"/>
        <v>11</v>
      </c>
      <c r="B325" s="1">
        <v>40866</v>
      </c>
      <c r="C325">
        <v>94.18</v>
      </c>
      <c r="E325" s="1">
        <v>32783</v>
      </c>
      <c r="F325">
        <v>18.37</v>
      </c>
      <c r="G325">
        <f t="shared" si="8"/>
        <v>17.304954128440368</v>
      </c>
      <c r="I325" s="1">
        <v>43075</v>
      </c>
      <c r="J325">
        <v>61.22</v>
      </c>
      <c r="M325" s="1">
        <v>27856</v>
      </c>
      <c r="N325">
        <v>1.1876</v>
      </c>
      <c r="Q325" s="1">
        <v>38204</v>
      </c>
      <c r="R325">
        <v>77.75</v>
      </c>
      <c r="U325" s="1">
        <v>38924</v>
      </c>
      <c r="V325">
        <v>0.17149999999999999</v>
      </c>
      <c r="Y325" s="1">
        <v>38454</v>
      </c>
      <c r="Z325">
        <v>14.35</v>
      </c>
      <c r="AC325" s="1"/>
    </row>
    <row r="326" spans="1:29" x14ac:dyDescent="0.3">
      <c r="A326">
        <f t="shared" si="9"/>
        <v>11</v>
      </c>
      <c r="B326" s="1">
        <v>40867</v>
      </c>
      <c r="C326">
        <v>94.06</v>
      </c>
      <c r="E326" s="1">
        <v>32784</v>
      </c>
      <c r="F326">
        <v>18.440000000000001</v>
      </c>
      <c r="G326">
        <f t="shared" si="8"/>
        <v>17.300366972477068</v>
      </c>
      <c r="I326" s="1">
        <v>43074</v>
      </c>
      <c r="J326">
        <v>62.86</v>
      </c>
      <c r="M326" s="1">
        <v>27857</v>
      </c>
      <c r="N326">
        <v>1.1851</v>
      </c>
      <c r="Q326" s="1">
        <v>38205</v>
      </c>
      <c r="R326">
        <v>77.5</v>
      </c>
      <c r="U326" s="1">
        <v>38925</v>
      </c>
      <c r="V326">
        <v>0.17350000000000002</v>
      </c>
      <c r="Y326" s="1">
        <v>38455</v>
      </c>
      <c r="Z326">
        <v>14.05</v>
      </c>
      <c r="AC326" s="1"/>
    </row>
    <row r="327" spans="1:29" x14ac:dyDescent="0.3">
      <c r="A327">
        <f t="shared" si="9"/>
        <v>11</v>
      </c>
      <c r="B327" s="1">
        <v>40868</v>
      </c>
      <c r="C327">
        <v>93.77</v>
      </c>
      <c r="E327" s="1">
        <v>32785</v>
      </c>
      <c r="F327">
        <v>18.510000000000002</v>
      </c>
      <c r="G327">
        <f t="shared" si="8"/>
        <v>17.298165137614681</v>
      </c>
      <c r="I327" s="1">
        <v>43073</v>
      </c>
      <c r="J327">
        <v>62.45</v>
      </c>
      <c r="M327" s="1">
        <v>27858</v>
      </c>
      <c r="N327">
        <v>1.1863999999999999</v>
      </c>
      <c r="Q327" s="1">
        <v>38208</v>
      </c>
      <c r="R327">
        <v>78.25</v>
      </c>
      <c r="U327" s="1">
        <v>38926</v>
      </c>
      <c r="V327">
        <v>0.16899999999999998</v>
      </c>
      <c r="Y327" s="1">
        <v>38456</v>
      </c>
      <c r="Z327">
        <v>15.1</v>
      </c>
      <c r="AC327" s="1"/>
    </row>
    <row r="328" spans="1:29" x14ac:dyDescent="0.3">
      <c r="A328">
        <f t="shared" si="9"/>
        <v>11</v>
      </c>
      <c r="B328" s="1">
        <v>40869</v>
      </c>
      <c r="C328">
        <v>93.43</v>
      </c>
      <c r="E328" s="1">
        <v>32786</v>
      </c>
      <c r="F328">
        <v>18.190000000000001</v>
      </c>
      <c r="G328">
        <f t="shared" si="8"/>
        <v>17.30192660550459</v>
      </c>
      <c r="I328" s="1">
        <v>43070</v>
      </c>
      <c r="J328">
        <v>63.73</v>
      </c>
      <c r="M328" s="1">
        <v>27859</v>
      </c>
      <c r="N328">
        <v>1.1829000000000001</v>
      </c>
      <c r="Q328" s="1">
        <v>38209</v>
      </c>
      <c r="R328">
        <v>78.25</v>
      </c>
      <c r="U328" s="1">
        <v>38929</v>
      </c>
      <c r="V328">
        <v>0.16850000000000001</v>
      </c>
      <c r="Y328" s="1">
        <v>38457</v>
      </c>
      <c r="Z328">
        <v>15</v>
      </c>
      <c r="AC328" s="1"/>
    </row>
    <row r="329" spans="1:29" x14ac:dyDescent="0.3">
      <c r="A329">
        <f t="shared" si="9"/>
        <v>11</v>
      </c>
      <c r="B329" s="1">
        <v>40870</v>
      </c>
      <c r="C329">
        <v>93.11</v>
      </c>
      <c r="E329" s="1">
        <v>32787</v>
      </c>
      <c r="F329">
        <v>18.22</v>
      </c>
      <c r="G329">
        <f t="shared" si="8"/>
        <v>17.29917431192661</v>
      </c>
      <c r="I329" s="1">
        <v>43069</v>
      </c>
      <c r="J329">
        <v>63.57</v>
      </c>
      <c r="M329" s="1">
        <v>27862</v>
      </c>
      <c r="N329">
        <v>1.1774</v>
      </c>
      <c r="Q329" s="1">
        <v>38210</v>
      </c>
      <c r="R329">
        <v>77.75</v>
      </c>
      <c r="U329" s="1">
        <v>38930</v>
      </c>
      <c r="V329">
        <v>0.17050000000000001</v>
      </c>
      <c r="Y329" s="1">
        <v>38460</v>
      </c>
      <c r="Z329">
        <v>15.15</v>
      </c>
      <c r="AC329" s="1"/>
    </row>
    <row r="330" spans="1:29" x14ac:dyDescent="0.3">
      <c r="A330">
        <f t="shared" si="9"/>
        <v>11</v>
      </c>
      <c r="B330" s="1">
        <v>40871</v>
      </c>
      <c r="C330">
        <v>92.8</v>
      </c>
      <c r="E330" s="1">
        <v>32790</v>
      </c>
      <c r="F330">
        <v>18.12</v>
      </c>
      <c r="G330">
        <f t="shared" si="8"/>
        <v>17.293853211009175</v>
      </c>
      <c r="I330" s="1">
        <v>43068</v>
      </c>
      <c r="J330">
        <v>63.11</v>
      </c>
      <c r="M330" s="1">
        <v>27863</v>
      </c>
      <c r="N330">
        <v>1.1791</v>
      </c>
      <c r="Q330" s="1">
        <v>38211</v>
      </c>
      <c r="R330">
        <v>77.5</v>
      </c>
      <c r="U330" s="1">
        <v>38931</v>
      </c>
      <c r="V330">
        <v>0.17149999999999999</v>
      </c>
      <c r="Y330" s="1">
        <v>38461</v>
      </c>
      <c r="Z330">
        <v>15.55</v>
      </c>
      <c r="AC330" s="1"/>
    </row>
    <row r="331" spans="1:29" x14ac:dyDescent="0.3">
      <c r="A331">
        <f t="shared" si="9"/>
        <v>11</v>
      </c>
      <c r="B331" s="1">
        <v>40872</v>
      </c>
      <c r="C331">
        <v>92.5</v>
      </c>
      <c r="E331" s="1">
        <v>32791</v>
      </c>
      <c r="F331">
        <v>18.39</v>
      </c>
      <c r="G331">
        <f t="shared" si="8"/>
        <v>17.295871559633028</v>
      </c>
      <c r="I331" s="1">
        <v>43067</v>
      </c>
      <c r="J331">
        <v>63.61</v>
      </c>
      <c r="M331" s="1">
        <v>27864</v>
      </c>
      <c r="N331">
        <v>1.1847000000000001</v>
      </c>
      <c r="Q331" s="1">
        <v>38212</v>
      </c>
      <c r="R331">
        <v>75.75</v>
      </c>
      <c r="U331" s="1">
        <v>38932</v>
      </c>
      <c r="V331">
        <v>0.16600000000000001</v>
      </c>
      <c r="Y331" s="1">
        <v>38462</v>
      </c>
      <c r="Z331">
        <v>16.600000000000001</v>
      </c>
      <c r="AC331" s="1"/>
    </row>
    <row r="332" spans="1:29" x14ac:dyDescent="0.3">
      <c r="A332">
        <f t="shared" si="9"/>
        <v>11</v>
      </c>
      <c r="B332" s="1">
        <v>40873</v>
      </c>
      <c r="C332">
        <v>92.28</v>
      </c>
      <c r="E332" s="1">
        <v>32792</v>
      </c>
      <c r="F332">
        <v>18.420000000000002</v>
      </c>
      <c r="G332">
        <f t="shared" si="8"/>
        <v>17.302018348623857</v>
      </c>
      <c r="I332" s="1">
        <v>43066</v>
      </c>
      <c r="J332">
        <v>63.84</v>
      </c>
      <c r="M332" s="1">
        <v>27865</v>
      </c>
      <c r="N332">
        <v>1.1832</v>
      </c>
      <c r="Q332" s="1">
        <v>38215</v>
      </c>
      <c r="R332">
        <v>75.25</v>
      </c>
      <c r="U332" s="1">
        <v>38933</v>
      </c>
      <c r="V332">
        <v>0.159</v>
      </c>
      <c r="Y332" s="1">
        <v>38463</v>
      </c>
      <c r="Z332">
        <v>15.95</v>
      </c>
      <c r="AC332" s="1"/>
    </row>
    <row r="333" spans="1:29" x14ac:dyDescent="0.3">
      <c r="A333">
        <f t="shared" si="9"/>
        <v>11</v>
      </c>
      <c r="B333" s="1">
        <v>40874</v>
      </c>
      <c r="C333">
        <v>92.11</v>
      </c>
      <c r="E333" s="1">
        <v>32793</v>
      </c>
      <c r="F333">
        <v>18.62</v>
      </c>
      <c r="G333">
        <f t="shared" si="8"/>
        <v>17.309357798165141</v>
      </c>
      <c r="I333" s="1">
        <v>43063</v>
      </c>
      <c r="J333">
        <v>63.86</v>
      </c>
      <c r="M333" s="1">
        <v>27870</v>
      </c>
      <c r="N333">
        <v>1.1839999999999999</v>
      </c>
      <c r="Q333" s="1">
        <v>38216</v>
      </c>
      <c r="R333">
        <v>74.75</v>
      </c>
      <c r="U333" s="1">
        <v>38936</v>
      </c>
      <c r="V333">
        <v>0.16449999999999998</v>
      </c>
      <c r="Y333" s="1">
        <v>38464</v>
      </c>
      <c r="Z333">
        <v>15.75</v>
      </c>
      <c r="AC333" s="1"/>
    </row>
    <row r="334" spans="1:29" x14ac:dyDescent="0.3">
      <c r="A334">
        <f t="shared" si="9"/>
        <v>11</v>
      </c>
      <c r="B334" s="1">
        <v>40875</v>
      </c>
      <c r="C334">
        <v>91.78</v>
      </c>
      <c r="E334" s="1">
        <v>32794</v>
      </c>
      <c r="F334">
        <v>18.899999999999999</v>
      </c>
      <c r="G334">
        <f t="shared" si="8"/>
        <v>17.324770642201837</v>
      </c>
      <c r="I334" s="1">
        <v>43062</v>
      </c>
      <c r="J334">
        <v>63.55</v>
      </c>
      <c r="M334" s="1">
        <v>27871</v>
      </c>
      <c r="N334">
        <v>1.1832</v>
      </c>
      <c r="Q334" s="1">
        <v>38217</v>
      </c>
      <c r="R334">
        <v>75.25</v>
      </c>
      <c r="U334" s="1">
        <v>38937</v>
      </c>
      <c r="V334">
        <v>0.16550000000000001</v>
      </c>
      <c r="Y334" s="1">
        <v>38467</v>
      </c>
      <c r="Z334">
        <v>15.95</v>
      </c>
      <c r="AC334" s="1"/>
    </row>
    <row r="335" spans="1:29" x14ac:dyDescent="0.3">
      <c r="A335">
        <f t="shared" si="9"/>
        <v>11</v>
      </c>
      <c r="B335" s="1">
        <v>40876</v>
      </c>
      <c r="C335">
        <v>91.47</v>
      </c>
      <c r="E335" s="1">
        <v>32797</v>
      </c>
      <c r="F335">
        <v>18.809999999999999</v>
      </c>
      <c r="G335">
        <f t="shared" si="8"/>
        <v>17.338256880733947</v>
      </c>
      <c r="I335" s="1">
        <v>43061</v>
      </c>
      <c r="J335">
        <v>63.32</v>
      </c>
      <c r="M335" s="1">
        <v>27872</v>
      </c>
      <c r="N335">
        <v>1.1811</v>
      </c>
      <c r="Q335" s="1">
        <v>38218</v>
      </c>
      <c r="R335">
        <v>77.5</v>
      </c>
      <c r="U335" s="1">
        <v>38938</v>
      </c>
      <c r="V335">
        <v>0.16500000000000001</v>
      </c>
      <c r="Y335" s="1">
        <v>38468</v>
      </c>
      <c r="Z335">
        <v>15.45</v>
      </c>
      <c r="AC335" s="1"/>
    </row>
    <row r="336" spans="1:29" x14ac:dyDescent="0.3">
      <c r="A336">
        <f t="shared" si="9"/>
        <v>11</v>
      </c>
      <c r="B336" s="1">
        <v>40877</v>
      </c>
      <c r="C336">
        <v>91.24</v>
      </c>
      <c r="E336" s="1">
        <v>32798</v>
      </c>
      <c r="F336">
        <v>18.97</v>
      </c>
      <c r="G336">
        <f t="shared" si="8"/>
        <v>17.353027522935783</v>
      </c>
      <c r="I336" s="1">
        <v>43060</v>
      </c>
      <c r="J336">
        <v>62.57</v>
      </c>
      <c r="M336" s="1">
        <v>27873</v>
      </c>
      <c r="N336">
        <v>1.1801999999999999</v>
      </c>
      <c r="Q336" s="1">
        <v>38219</v>
      </c>
      <c r="R336">
        <v>77.75</v>
      </c>
      <c r="U336" s="1">
        <v>38939</v>
      </c>
      <c r="V336">
        <v>0.16300000000000001</v>
      </c>
      <c r="Y336" s="1">
        <v>38469</v>
      </c>
      <c r="Z336">
        <v>14.7</v>
      </c>
      <c r="AC336" s="1"/>
    </row>
    <row r="337" spans="1:29" x14ac:dyDescent="0.3">
      <c r="A337">
        <f t="shared" si="9"/>
        <v>12</v>
      </c>
      <c r="B337" s="1">
        <v>40878</v>
      </c>
      <c r="C337">
        <v>90.87</v>
      </c>
      <c r="E337" s="1">
        <v>32799</v>
      </c>
      <c r="F337">
        <v>18.98</v>
      </c>
      <c r="G337">
        <f t="shared" si="8"/>
        <v>17.365688073394498</v>
      </c>
      <c r="I337" s="1">
        <v>43059</v>
      </c>
      <c r="J337">
        <v>62.22</v>
      </c>
      <c r="M337" s="1">
        <v>27876</v>
      </c>
      <c r="N337">
        <v>1.1805000000000001</v>
      </c>
      <c r="Q337" s="1">
        <v>38222</v>
      </c>
      <c r="R337">
        <v>77.25</v>
      </c>
      <c r="U337" s="1">
        <v>38940</v>
      </c>
      <c r="V337">
        <v>0.16500000000000001</v>
      </c>
      <c r="Y337" s="1">
        <v>38470</v>
      </c>
      <c r="Z337">
        <v>13.7</v>
      </c>
      <c r="AC337" s="1"/>
    </row>
    <row r="338" spans="1:29" x14ac:dyDescent="0.3">
      <c r="A338">
        <f t="shared" si="9"/>
        <v>12</v>
      </c>
      <c r="B338" s="1">
        <v>40879</v>
      </c>
      <c r="C338">
        <v>90.58</v>
      </c>
      <c r="E338" s="1">
        <v>32800</v>
      </c>
      <c r="F338">
        <v>18.809999999999999</v>
      </c>
      <c r="G338">
        <f t="shared" si="8"/>
        <v>17.376055045871563</v>
      </c>
      <c r="I338" s="1">
        <v>43056</v>
      </c>
      <c r="J338">
        <v>62.72</v>
      </c>
      <c r="M338" s="1">
        <v>27877</v>
      </c>
      <c r="N338">
        <v>1.1800999999999999</v>
      </c>
      <c r="Q338" s="1">
        <v>38223</v>
      </c>
      <c r="R338">
        <v>77.25</v>
      </c>
      <c r="U338" s="1">
        <v>38943</v>
      </c>
      <c r="V338">
        <v>0.16250000000000001</v>
      </c>
      <c r="Y338" s="1">
        <v>38471</v>
      </c>
      <c r="Z338">
        <v>13.1</v>
      </c>
      <c r="AC338" s="1"/>
    </row>
    <row r="339" spans="1:29" x14ac:dyDescent="0.3">
      <c r="A339">
        <f t="shared" si="9"/>
        <v>12</v>
      </c>
      <c r="B339" s="1">
        <v>40880</v>
      </c>
      <c r="C339">
        <v>90.37</v>
      </c>
      <c r="E339" s="1">
        <v>32801</v>
      </c>
      <c r="F339">
        <v>18.739999999999998</v>
      </c>
      <c r="G339">
        <f t="shared" si="8"/>
        <v>17.388348623853211</v>
      </c>
      <c r="I339" s="1">
        <v>43055</v>
      </c>
      <c r="J339">
        <v>61.36</v>
      </c>
      <c r="M339" s="1">
        <v>27878</v>
      </c>
      <c r="N339">
        <v>1.1805000000000001</v>
      </c>
      <c r="Q339" s="1">
        <v>38224</v>
      </c>
      <c r="R339">
        <v>77.25</v>
      </c>
      <c r="U339" s="1">
        <v>38944</v>
      </c>
      <c r="V339">
        <v>0.16250000000000001</v>
      </c>
      <c r="Y339" s="1">
        <v>38475</v>
      </c>
      <c r="Z339">
        <v>14.65</v>
      </c>
      <c r="AC339" s="1"/>
    </row>
    <row r="340" spans="1:29" x14ac:dyDescent="0.3">
      <c r="A340">
        <f t="shared" si="9"/>
        <v>12</v>
      </c>
      <c r="B340" s="1">
        <v>40881</v>
      </c>
      <c r="C340">
        <v>90.21</v>
      </c>
      <c r="E340" s="1">
        <v>32804</v>
      </c>
      <c r="F340">
        <v>18.47</v>
      </c>
      <c r="G340">
        <f t="shared" si="8"/>
        <v>17.398715596330277</v>
      </c>
      <c r="I340" s="1">
        <v>43054</v>
      </c>
      <c r="J340">
        <v>61.87</v>
      </c>
      <c r="M340" s="1">
        <v>27879</v>
      </c>
      <c r="N340">
        <v>1.1809000000000001</v>
      </c>
      <c r="Q340" s="1">
        <v>38225</v>
      </c>
      <c r="R340">
        <v>76.5</v>
      </c>
      <c r="U340" s="1">
        <v>38945</v>
      </c>
      <c r="V340">
        <v>0.16399999999999998</v>
      </c>
      <c r="Y340" s="1">
        <v>38476</v>
      </c>
      <c r="Z340">
        <v>13.75</v>
      </c>
      <c r="AC340" s="1"/>
    </row>
    <row r="341" spans="1:29" x14ac:dyDescent="0.3">
      <c r="A341">
        <f t="shared" si="9"/>
        <v>12</v>
      </c>
      <c r="B341" s="1">
        <v>40882</v>
      </c>
      <c r="C341">
        <v>89.88</v>
      </c>
      <c r="E341" s="1">
        <v>32805</v>
      </c>
      <c r="F341">
        <v>18.36</v>
      </c>
      <c r="G341">
        <f t="shared" si="8"/>
        <v>17.411192660550459</v>
      </c>
      <c r="I341" s="1">
        <v>43053</v>
      </c>
      <c r="J341">
        <v>62.21</v>
      </c>
      <c r="M341" s="1">
        <v>27880</v>
      </c>
      <c r="N341">
        <v>1.1798</v>
      </c>
      <c r="Q341" s="1">
        <v>38226</v>
      </c>
      <c r="R341">
        <v>76.25</v>
      </c>
      <c r="U341" s="1">
        <v>38946</v>
      </c>
      <c r="V341">
        <v>0.16449999999999998</v>
      </c>
      <c r="Y341" s="1">
        <v>38477</v>
      </c>
      <c r="Z341">
        <v>14.05</v>
      </c>
      <c r="AC341" s="1"/>
    </row>
    <row r="342" spans="1:29" x14ac:dyDescent="0.3">
      <c r="A342">
        <f t="shared" si="9"/>
        <v>12</v>
      </c>
      <c r="B342" s="1">
        <v>40883</v>
      </c>
      <c r="C342">
        <v>89.5</v>
      </c>
      <c r="E342" s="1">
        <v>32806</v>
      </c>
      <c r="F342">
        <v>18.510000000000002</v>
      </c>
      <c r="G342">
        <f t="shared" si="8"/>
        <v>17.425779816513764</v>
      </c>
      <c r="I342" s="1">
        <v>43052</v>
      </c>
      <c r="J342">
        <v>63.16</v>
      </c>
      <c r="M342" s="1">
        <v>27883</v>
      </c>
      <c r="N342">
        <v>1.1798</v>
      </c>
      <c r="Q342" s="1">
        <v>38230</v>
      </c>
      <c r="R342">
        <v>76</v>
      </c>
      <c r="U342" s="1">
        <v>38947</v>
      </c>
      <c r="V342">
        <v>0.16550000000000001</v>
      </c>
      <c r="Y342" s="1">
        <v>38478</v>
      </c>
      <c r="Z342">
        <v>13.9</v>
      </c>
      <c r="AC342" s="1"/>
    </row>
    <row r="343" spans="1:29" x14ac:dyDescent="0.3">
      <c r="A343">
        <f t="shared" si="9"/>
        <v>12</v>
      </c>
      <c r="B343" s="1">
        <v>40884</v>
      </c>
      <c r="C343">
        <v>89.15</v>
      </c>
      <c r="E343" s="1">
        <v>32807</v>
      </c>
      <c r="F343">
        <v>18.18</v>
      </c>
      <c r="G343">
        <f t="shared" si="8"/>
        <v>17.433853211009176</v>
      </c>
      <c r="I343" s="1">
        <v>43049</v>
      </c>
      <c r="J343">
        <v>63.52</v>
      </c>
      <c r="M343" s="1">
        <v>27884</v>
      </c>
      <c r="N343">
        <v>1.1765000000000001</v>
      </c>
      <c r="Q343" s="1">
        <v>38231</v>
      </c>
      <c r="R343">
        <v>77.25</v>
      </c>
      <c r="U343" s="1">
        <v>38950</v>
      </c>
      <c r="V343">
        <v>0.17350000000000002</v>
      </c>
      <c r="Y343" s="1">
        <v>38481</v>
      </c>
      <c r="Z343">
        <v>15.6</v>
      </c>
      <c r="AC343" s="1"/>
    </row>
    <row r="344" spans="1:29" x14ac:dyDescent="0.3">
      <c r="A344">
        <f t="shared" si="9"/>
        <v>12</v>
      </c>
      <c r="B344" s="1">
        <v>40885</v>
      </c>
      <c r="C344">
        <v>88.87</v>
      </c>
      <c r="E344" s="1">
        <v>32808</v>
      </c>
      <c r="F344">
        <v>18.38</v>
      </c>
      <c r="G344">
        <f t="shared" si="8"/>
        <v>17.441467889908257</v>
      </c>
      <c r="I344" s="1">
        <v>43048</v>
      </c>
      <c r="J344">
        <v>63.93</v>
      </c>
      <c r="M344" s="1">
        <v>27885</v>
      </c>
      <c r="N344">
        <v>1.1756</v>
      </c>
      <c r="Q344" s="1">
        <v>38232</v>
      </c>
      <c r="R344">
        <v>77.25</v>
      </c>
      <c r="U344" s="1">
        <v>38951</v>
      </c>
      <c r="V344">
        <v>0.17600000000000002</v>
      </c>
      <c r="Y344" s="1">
        <v>38482</v>
      </c>
      <c r="Z344">
        <v>14.9</v>
      </c>
      <c r="AC344" s="1"/>
    </row>
    <row r="345" spans="1:29" x14ac:dyDescent="0.3">
      <c r="A345">
        <f t="shared" si="9"/>
        <v>12</v>
      </c>
      <c r="B345" s="1">
        <v>40886</v>
      </c>
      <c r="C345">
        <v>88.57</v>
      </c>
      <c r="E345" s="1">
        <v>32811</v>
      </c>
      <c r="F345">
        <v>18.68</v>
      </c>
      <c r="G345">
        <f t="shared" si="8"/>
        <v>17.453302752293581</v>
      </c>
      <c r="I345" s="1">
        <v>43047</v>
      </c>
      <c r="J345">
        <v>63.49</v>
      </c>
      <c r="M345" s="1">
        <v>27886</v>
      </c>
      <c r="N345">
        <v>1.1839</v>
      </c>
      <c r="Q345" s="1">
        <v>38233</v>
      </c>
      <c r="R345">
        <v>76.75</v>
      </c>
      <c r="U345" s="1">
        <v>38952</v>
      </c>
      <c r="V345">
        <v>0.17399999999999999</v>
      </c>
      <c r="Y345" s="1">
        <v>38483</v>
      </c>
      <c r="Z345">
        <v>14.5</v>
      </c>
      <c r="AC345" s="1"/>
    </row>
    <row r="346" spans="1:29" x14ac:dyDescent="0.3">
      <c r="A346">
        <f t="shared" si="9"/>
        <v>12</v>
      </c>
      <c r="B346" s="1">
        <v>40887</v>
      </c>
      <c r="C346">
        <v>88.34</v>
      </c>
      <c r="E346" s="1">
        <v>32812</v>
      </c>
      <c r="F346">
        <v>18.63</v>
      </c>
      <c r="G346">
        <f t="shared" si="8"/>
        <v>17.464678899082571</v>
      </c>
      <c r="I346" s="1">
        <v>43046</v>
      </c>
      <c r="J346">
        <v>63.69</v>
      </c>
      <c r="M346" s="1">
        <v>27887</v>
      </c>
      <c r="N346">
        <v>1.1874</v>
      </c>
      <c r="Q346" s="1">
        <v>38236</v>
      </c>
      <c r="R346">
        <v>76.13</v>
      </c>
      <c r="U346" s="1">
        <v>38953</v>
      </c>
      <c r="V346">
        <v>0.16899999999999998</v>
      </c>
      <c r="Y346" s="1">
        <v>38484</v>
      </c>
      <c r="Z346">
        <v>14.1</v>
      </c>
      <c r="AC346" s="1"/>
    </row>
    <row r="347" spans="1:29" x14ac:dyDescent="0.3">
      <c r="A347">
        <f t="shared" si="9"/>
        <v>12</v>
      </c>
      <c r="B347" s="1">
        <v>40888</v>
      </c>
      <c r="C347">
        <v>88.09</v>
      </c>
      <c r="E347" s="1">
        <v>32813</v>
      </c>
      <c r="F347">
        <v>19.09</v>
      </c>
      <c r="G347">
        <f t="shared" si="8"/>
        <v>17.476972477064223</v>
      </c>
      <c r="I347" s="1">
        <v>43045</v>
      </c>
      <c r="J347">
        <v>64.27</v>
      </c>
      <c r="M347" s="1">
        <v>27890</v>
      </c>
      <c r="N347">
        <v>1.1908000000000001</v>
      </c>
      <c r="Q347" s="1">
        <v>38237</v>
      </c>
      <c r="R347">
        <v>75.8</v>
      </c>
      <c r="U347" s="1">
        <v>38954</v>
      </c>
      <c r="V347">
        <v>0.17</v>
      </c>
      <c r="Y347" s="1">
        <v>38485</v>
      </c>
      <c r="Z347">
        <v>14.1</v>
      </c>
      <c r="AC347" s="1"/>
    </row>
    <row r="348" spans="1:29" x14ac:dyDescent="0.3">
      <c r="A348">
        <f t="shared" si="9"/>
        <v>12</v>
      </c>
      <c r="B348" s="1">
        <v>40889</v>
      </c>
      <c r="C348">
        <v>87.76</v>
      </c>
      <c r="E348" s="1">
        <v>32814</v>
      </c>
      <c r="F348">
        <v>19.04</v>
      </c>
      <c r="G348">
        <f t="shared" si="8"/>
        <v>17.490091743119272</v>
      </c>
      <c r="I348" s="1">
        <v>43042</v>
      </c>
      <c r="J348">
        <v>62.07</v>
      </c>
      <c r="M348" s="1">
        <v>27891</v>
      </c>
      <c r="N348">
        <v>1.1874</v>
      </c>
      <c r="Q348" s="1">
        <v>38238</v>
      </c>
      <c r="R348">
        <v>75.8</v>
      </c>
      <c r="U348" s="1">
        <v>38957</v>
      </c>
      <c r="V348">
        <v>0.16899999999999998</v>
      </c>
      <c r="Y348" s="1">
        <v>38488</v>
      </c>
      <c r="Z348">
        <v>15.15</v>
      </c>
      <c r="AC348" s="1"/>
    </row>
    <row r="349" spans="1:29" x14ac:dyDescent="0.3">
      <c r="A349">
        <f t="shared" si="9"/>
        <v>12</v>
      </c>
      <c r="B349" s="1">
        <v>40890</v>
      </c>
      <c r="C349">
        <v>87.39</v>
      </c>
      <c r="E349" s="1">
        <v>32815</v>
      </c>
      <c r="F349">
        <v>18.850000000000001</v>
      </c>
      <c r="G349">
        <f t="shared" si="8"/>
        <v>17.502477064220187</v>
      </c>
      <c r="I349" s="1">
        <v>43041</v>
      </c>
      <c r="J349">
        <v>60.62</v>
      </c>
      <c r="M349" s="1">
        <v>27892</v>
      </c>
      <c r="N349">
        <v>1.1839</v>
      </c>
      <c r="Q349" s="1">
        <v>38239</v>
      </c>
      <c r="R349">
        <v>76</v>
      </c>
      <c r="U349" s="1">
        <v>38958</v>
      </c>
      <c r="V349">
        <v>0.16600000000000001</v>
      </c>
      <c r="Y349" s="1">
        <v>38489</v>
      </c>
      <c r="Z349">
        <v>15.25</v>
      </c>
      <c r="AC349" s="1"/>
    </row>
    <row r="350" spans="1:29" x14ac:dyDescent="0.3">
      <c r="A350">
        <f t="shared" si="9"/>
        <v>12</v>
      </c>
      <c r="B350" s="1">
        <v>40891</v>
      </c>
      <c r="C350">
        <v>87</v>
      </c>
      <c r="E350" s="1">
        <v>32818</v>
      </c>
      <c r="F350">
        <v>18.97</v>
      </c>
      <c r="G350">
        <f t="shared" si="8"/>
        <v>17.511192660550464</v>
      </c>
      <c r="I350" s="1">
        <v>43040</v>
      </c>
      <c r="J350">
        <v>60.49</v>
      </c>
      <c r="M350" s="1">
        <v>27893</v>
      </c>
      <c r="N350">
        <v>1.1839</v>
      </c>
      <c r="Q350" s="1">
        <v>38240</v>
      </c>
      <c r="R350">
        <v>74.25</v>
      </c>
      <c r="U350" s="1">
        <v>38959</v>
      </c>
      <c r="V350">
        <v>0.16300000000000001</v>
      </c>
      <c r="Y350" s="1">
        <v>38490</v>
      </c>
      <c r="Z350">
        <v>14.5</v>
      </c>
      <c r="AC350" s="1"/>
    </row>
    <row r="351" spans="1:29" x14ac:dyDescent="0.3">
      <c r="A351">
        <f t="shared" si="9"/>
        <v>12</v>
      </c>
      <c r="B351" s="1">
        <v>40892</v>
      </c>
      <c r="C351">
        <v>86.85</v>
      </c>
      <c r="E351" s="1">
        <v>32819</v>
      </c>
      <c r="F351">
        <v>18.93</v>
      </c>
      <c r="G351">
        <f t="shared" si="8"/>
        <v>17.519724770642206</v>
      </c>
      <c r="I351" s="1">
        <v>43039</v>
      </c>
      <c r="J351">
        <v>61.37</v>
      </c>
      <c r="M351" s="1">
        <v>27894</v>
      </c>
      <c r="N351">
        <v>1.1815</v>
      </c>
      <c r="Q351" s="1">
        <v>38243</v>
      </c>
      <c r="R351">
        <v>73.2</v>
      </c>
      <c r="U351" s="1">
        <v>38960</v>
      </c>
      <c r="V351">
        <v>0.16500000000000001</v>
      </c>
      <c r="Y351" s="1">
        <v>38491</v>
      </c>
      <c r="Z351">
        <v>14.38</v>
      </c>
      <c r="AC351" s="1"/>
    </row>
    <row r="352" spans="1:29" x14ac:dyDescent="0.3">
      <c r="A352">
        <f t="shared" si="9"/>
        <v>12</v>
      </c>
      <c r="B352" s="1">
        <v>40893</v>
      </c>
      <c r="C352">
        <v>86.49</v>
      </c>
      <c r="E352" s="1">
        <v>32820</v>
      </c>
      <c r="F352">
        <v>18.77</v>
      </c>
      <c r="G352">
        <f t="shared" si="8"/>
        <v>17.528623853211016</v>
      </c>
      <c r="I352" s="1">
        <v>43038</v>
      </c>
      <c r="J352">
        <v>60.9</v>
      </c>
      <c r="M352" s="1">
        <v>27897</v>
      </c>
      <c r="N352">
        <v>1.1737</v>
      </c>
      <c r="Q352" s="1">
        <v>38244</v>
      </c>
      <c r="R352">
        <v>74.38</v>
      </c>
      <c r="U352" s="1">
        <v>38961</v>
      </c>
      <c r="V352">
        <v>0.16500000000000001</v>
      </c>
      <c r="Y352" s="1">
        <v>38492</v>
      </c>
      <c r="Z352">
        <v>13.45</v>
      </c>
      <c r="AC352" s="1"/>
    </row>
    <row r="353" spans="1:29" x14ac:dyDescent="0.3">
      <c r="A353">
        <f t="shared" si="9"/>
        <v>12</v>
      </c>
      <c r="B353" s="1">
        <v>40894</v>
      </c>
      <c r="C353">
        <v>86.22</v>
      </c>
      <c r="E353" s="1">
        <v>32821</v>
      </c>
      <c r="F353">
        <v>19</v>
      </c>
      <c r="G353">
        <f t="shared" si="8"/>
        <v>17.544220183486246</v>
      </c>
      <c r="I353" s="1">
        <v>43035</v>
      </c>
      <c r="J353">
        <v>60.44</v>
      </c>
      <c r="M353" s="1">
        <v>27898</v>
      </c>
      <c r="N353">
        <v>1.1755</v>
      </c>
      <c r="Q353" s="1">
        <v>38245</v>
      </c>
      <c r="R353">
        <v>73.7</v>
      </c>
      <c r="U353" s="1">
        <v>38964</v>
      </c>
      <c r="V353">
        <v>0.16899999999999998</v>
      </c>
      <c r="Y353" s="1">
        <v>38495</v>
      </c>
      <c r="Z353">
        <v>14.4</v>
      </c>
      <c r="AC353" s="1"/>
    </row>
    <row r="354" spans="1:29" x14ac:dyDescent="0.3">
      <c r="A354">
        <f t="shared" si="9"/>
        <v>12</v>
      </c>
      <c r="B354" s="1">
        <v>40895</v>
      </c>
      <c r="C354">
        <v>85.92</v>
      </c>
      <c r="E354" s="1">
        <v>32822</v>
      </c>
      <c r="F354">
        <v>19.11</v>
      </c>
      <c r="G354">
        <f t="shared" si="8"/>
        <v>17.558440366972484</v>
      </c>
      <c r="I354" s="1">
        <v>43034</v>
      </c>
      <c r="J354">
        <v>59.3</v>
      </c>
      <c r="M354" s="1">
        <v>27899</v>
      </c>
      <c r="N354">
        <v>1.1780999999999999</v>
      </c>
      <c r="Q354" s="1">
        <v>38246</v>
      </c>
      <c r="R354">
        <v>72</v>
      </c>
      <c r="U354" s="1">
        <v>38965</v>
      </c>
      <c r="V354">
        <v>0.17100000000000001</v>
      </c>
      <c r="Y354" s="1">
        <v>38496</v>
      </c>
      <c r="Z354">
        <v>13.75</v>
      </c>
      <c r="AC354" s="1"/>
    </row>
    <row r="355" spans="1:29" x14ac:dyDescent="0.3">
      <c r="A355">
        <f t="shared" si="9"/>
        <v>12</v>
      </c>
      <c r="B355" s="1">
        <v>40896</v>
      </c>
      <c r="C355">
        <v>85.43</v>
      </c>
      <c r="E355" s="1">
        <v>32825</v>
      </c>
      <c r="F355">
        <v>18.489999999999998</v>
      </c>
      <c r="G355">
        <f t="shared" si="8"/>
        <v>17.572110091743124</v>
      </c>
      <c r="I355" s="1">
        <v>43033</v>
      </c>
      <c r="J355">
        <v>58.44</v>
      </c>
      <c r="M355" s="1">
        <v>27900</v>
      </c>
      <c r="N355">
        <v>1.1780999999999999</v>
      </c>
      <c r="Q355" s="1">
        <v>38247</v>
      </c>
      <c r="R355">
        <v>73.5</v>
      </c>
      <c r="U355" s="1">
        <v>38966</v>
      </c>
      <c r="V355">
        <v>0.17149999999999999</v>
      </c>
      <c r="Y355" s="1">
        <v>38497</v>
      </c>
      <c r="Z355">
        <v>13.3</v>
      </c>
      <c r="AC355" s="1"/>
    </row>
    <row r="356" spans="1:29" x14ac:dyDescent="0.3">
      <c r="A356">
        <f t="shared" si="9"/>
        <v>12</v>
      </c>
      <c r="B356" s="1">
        <v>40897</v>
      </c>
      <c r="C356">
        <v>84.91</v>
      </c>
      <c r="E356" s="1">
        <v>32826</v>
      </c>
      <c r="F356">
        <v>18.47</v>
      </c>
      <c r="G356">
        <f t="shared" si="8"/>
        <v>17.591467889908262</v>
      </c>
      <c r="I356" s="1">
        <v>43032</v>
      </c>
      <c r="J356">
        <v>58.33</v>
      </c>
      <c r="M356" s="1">
        <v>27901</v>
      </c>
      <c r="N356">
        <v>1.1744000000000001</v>
      </c>
      <c r="Q356" s="1">
        <v>38250</v>
      </c>
      <c r="R356">
        <v>73.5</v>
      </c>
      <c r="U356" s="1">
        <v>38967</v>
      </c>
      <c r="V356">
        <v>0.17050000000000001</v>
      </c>
      <c r="Y356" s="1">
        <v>38498</v>
      </c>
      <c r="Z356">
        <v>13.73</v>
      </c>
      <c r="AC356" s="1"/>
    </row>
    <row r="357" spans="1:29" x14ac:dyDescent="0.3">
      <c r="A357">
        <f t="shared" si="9"/>
        <v>12</v>
      </c>
      <c r="B357" s="1">
        <v>40898</v>
      </c>
      <c r="C357">
        <v>84.41</v>
      </c>
      <c r="E357" s="1">
        <v>32827</v>
      </c>
      <c r="F357">
        <v>18.350000000000001</v>
      </c>
      <c r="G357">
        <f t="shared" si="8"/>
        <v>17.610733944954131</v>
      </c>
      <c r="I357" s="1">
        <v>43031</v>
      </c>
      <c r="J357">
        <v>57.37</v>
      </c>
      <c r="M357" s="1">
        <v>27904</v>
      </c>
      <c r="N357">
        <v>1.1769000000000001</v>
      </c>
      <c r="Q357" s="1">
        <v>38251</v>
      </c>
      <c r="R357">
        <v>73.5</v>
      </c>
      <c r="U357" s="1">
        <v>38968</v>
      </c>
      <c r="V357">
        <v>0.16949999999999998</v>
      </c>
      <c r="Y357" s="1">
        <v>38499</v>
      </c>
      <c r="Z357">
        <v>14.75</v>
      </c>
      <c r="AC357" s="1"/>
    </row>
    <row r="358" spans="1:29" x14ac:dyDescent="0.3">
      <c r="A358">
        <f t="shared" si="9"/>
        <v>12</v>
      </c>
      <c r="B358" s="1">
        <v>40899</v>
      </c>
      <c r="C358">
        <v>84.03</v>
      </c>
      <c r="E358" s="1">
        <v>32828</v>
      </c>
      <c r="F358">
        <v>18.440000000000001</v>
      </c>
      <c r="G358">
        <f t="shared" si="8"/>
        <v>17.629633027522942</v>
      </c>
      <c r="I358" s="1">
        <v>43028</v>
      </c>
      <c r="J358">
        <v>57.75</v>
      </c>
      <c r="M358" s="1">
        <v>27905</v>
      </c>
      <c r="N358">
        <v>1.1758999999999999</v>
      </c>
      <c r="Q358" s="1">
        <v>38252</v>
      </c>
      <c r="R358">
        <v>72.75</v>
      </c>
      <c r="U358" s="1">
        <v>38971</v>
      </c>
      <c r="V358">
        <v>0.16800000000000001</v>
      </c>
      <c r="Y358" s="1">
        <v>38503</v>
      </c>
      <c r="Z358">
        <v>14.3</v>
      </c>
      <c r="AC358" s="1"/>
    </row>
    <row r="359" spans="1:29" x14ac:dyDescent="0.3">
      <c r="A359">
        <f t="shared" si="9"/>
        <v>12</v>
      </c>
      <c r="B359" s="1">
        <v>40900</v>
      </c>
      <c r="C359">
        <v>83.78</v>
      </c>
      <c r="E359" s="1">
        <v>32829</v>
      </c>
      <c r="F359">
        <v>18.55</v>
      </c>
      <c r="G359">
        <f t="shared" si="8"/>
        <v>17.651192660550464</v>
      </c>
      <c r="I359" s="1">
        <v>43027</v>
      </c>
      <c r="J359">
        <v>57.23</v>
      </c>
      <c r="M359" s="1">
        <v>27906</v>
      </c>
      <c r="N359">
        <v>1.1726000000000001</v>
      </c>
      <c r="Q359" s="1">
        <v>38253</v>
      </c>
      <c r="R359">
        <v>72.5</v>
      </c>
      <c r="U359" s="1">
        <v>38972</v>
      </c>
      <c r="V359">
        <v>0.16899999999999998</v>
      </c>
      <c r="Y359" s="1">
        <v>38504</v>
      </c>
      <c r="Z359">
        <v>14.3</v>
      </c>
      <c r="AC359" s="1"/>
    </row>
    <row r="360" spans="1:29" x14ac:dyDescent="0.3">
      <c r="A360">
        <f t="shared" si="9"/>
        <v>12</v>
      </c>
      <c r="B360" s="1">
        <v>40901</v>
      </c>
      <c r="C360">
        <v>83.5</v>
      </c>
      <c r="E360" s="1">
        <v>32832</v>
      </c>
      <c r="F360">
        <v>18.63</v>
      </c>
      <c r="G360">
        <f t="shared" si="8"/>
        <v>17.674403669724775</v>
      </c>
      <c r="I360" s="1">
        <v>43026</v>
      </c>
      <c r="J360">
        <v>58.15</v>
      </c>
      <c r="M360" s="1">
        <v>27907</v>
      </c>
      <c r="N360">
        <v>1.1752</v>
      </c>
      <c r="Q360" s="1">
        <v>38254</v>
      </c>
      <c r="R360">
        <v>72.5</v>
      </c>
      <c r="U360" s="1">
        <v>38973</v>
      </c>
      <c r="V360">
        <v>0.16800000000000001</v>
      </c>
      <c r="Y360" s="1">
        <v>38505</v>
      </c>
      <c r="Z360">
        <v>14.2</v>
      </c>
      <c r="AC360" s="1"/>
    </row>
    <row r="361" spans="1:29" x14ac:dyDescent="0.3">
      <c r="A361">
        <f t="shared" si="9"/>
        <v>12</v>
      </c>
      <c r="B361" s="1">
        <v>40902</v>
      </c>
      <c r="C361">
        <v>83.33</v>
      </c>
      <c r="E361" s="1">
        <v>32833</v>
      </c>
      <c r="F361">
        <v>18.579999999999998</v>
      </c>
      <c r="G361">
        <f t="shared" si="8"/>
        <v>17.695137614678902</v>
      </c>
      <c r="I361" s="1">
        <v>43025</v>
      </c>
      <c r="J361">
        <v>57.88</v>
      </c>
      <c r="M361" s="1">
        <v>27908</v>
      </c>
      <c r="N361">
        <v>1.1718999999999999</v>
      </c>
      <c r="Q361" s="1">
        <v>38257</v>
      </c>
      <c r="R361">
        <v>72.25</v>
      </c>
      <c r="U361" s="1">
        <v>38974</v>
      </c>
      <c r="V361">
        <v>0.16800000000000001</v>
      </c>
      <c r="Y361" s="1">
        <v>38506</v>
      </c>
      <c r="Z361">
        <v>14.6</v>
      </c>
      <c r="AC361" s="1"/>
    </row>
    <row r="362" spans="1:29" x14ac:dyDescent="0.3">
      <c r="A362">
        <f t="shared" si="9"/>
        <v>12</v>
      </c>
      <c r="B362" s="1">
        <v>40903</v>
      </c>
      <c r="C362">
        <v>83.13</v>
      </c>
      <c r="E362" s="1">
        <v>32834</v>
      </c>
      <c r="F362">
        <v>18.510000000000002</v>
      </c>
      <c r="G362">
        <f t="shared" si="8"/>
        <v>17.715229357798169</v>
      </c>
      <c r="I362" s="1">
        <v>43024</v>
      </c>
      <c r="J362">
        <v>57.82</v>
      </c>
      <c r="M362" s="1">
        <v>27912</v>
      </c>
      <c r="N362">
        <v>1.1695</v>
      </c>
      <c r="Q362" s="1">
        <v>38258</v>
      </c>
      <c r="R362">
        <v>73.5</v>
      </c>
      <c r="U362" s="1">
        <v>38975</v>
      </c>
      <c r="V362">
        <v>0.16750000000000001</v>
      </c>
      <c r="Y362" s="1">
        <v>38509</v>
      </c>
      <c r="Z362">
        <v>15.3</v>
      </c>
      <c r="AC362" s="1"/>
    </row>
    <row r="363" spans="1:29" x14ac:dyDescent="0.3">
      <c r="A363">
        <f t="shared" si="9"/>
        <v>12</v>
      </c>
      <c r="B363" s="1">
        <v>40904</v>
      </c>
      <c r="C363">
        <v>82.88</v>
      </c>
      <c r="E363" s="1">
        <v>32835</v>
      </c>
      <c r="F363">
        <v>18.350000000000001</v>
      </c>
      <c r="G363">
        <f t="shared" si="8"/>
        <v>17.731100917431196</v>
      </c>
      <c r="I363" s="1">
        <v>43021</v>
      </c>
      <c r="J363">
        <v>57.17</v>
      </c>
      <c r="M363" s="1">
        <v>27913</v>
      </c>
      <c r="N363">
        <v>1.1727000000000001</v>
      </c>
      <c r="Q363" s="1">
        <v>38259</v>
      </c>
      <c r="R363">
        <v>73.5</v>
      </c>
      <c r="U363" s="1">
        <v>38978</v>
      </c>
      <c r="V363">
        <v>0.16750000000000001</v>
      </c>
      <c r="Y363" s="1">
        <v>38510</v>
      </c>
      <c r="Z363">
        <v>14.55</v>
      </c>
      <c r="AC363" s="1"/>
    </row>
    <row r="364" spans="1:29" x14ac:dyDescent="0.3">
      <c r="A364">
        <f t="shared" si="9"/>
        <v>12</v>
      </c>
      <c r="B364" s="1">
        <v>40905</v>
      </c>
      <c r="C364">
        <v>82.64</v>
      </c>
      <c r="E364" s="1">
        <v>32836</v>
      </c>
      <c r="F364">
        <v>18.440000000000001</v>
      </c>
      <c r="G364">
        <f t="shared" si="8"/>
        <v>17.74522935779817</v>
      </c>
      <c r="I364" s="1">
        <v>43020</v>
      </c>
      <c r="J364">
        <v>56.25</v>
      </c>
      <c r="M364" s="1">
        <v>27914</v>
      </c>
      <c r="N364">
        <v>1.1718</v>
      </c>
      <c r="Q364" s="1">
        <v>38260</v>
      </c>
      <c r="R364">
        <v>73</v>
      </c>
      <c r="U364" s="1">
        <v>38979</v>
      </c>
      <c r="V364">
        <v>0.16250000000000001</v>
      </c>
      <c r="Y364" s="1">
        <v>38511</v>
      </c>
      <c r="Z364">
        <v>14.75</v>
      </c>
      <c r="AC364" s="1"/>
    </row>
    <row r="365" spans="1:29" x14ac:dyDescent="0.3">
      <c r="A365">
        <f t="shared" si="9"/>
        <v>12</v>
      </c>
      <c r="B365" s="1">
        <v>40906</v>
      </c>
      <c r="C365">
        <v>82.37</v>
      </c>
      <c r="E365" s="1">
        <v>32839</v>
      </c>
      <c r="F365">
        <v>18.440000000000001</v>
      </c>
      <c r="G365">
        <f t="shared" si="8"/>
        <v>17.755229357798168</v>
      </c>
      <c r="I365" s="1">
        <v>43019</v>
      </c>
      <c r="J365">
        <v>56.94</v>
      </c>
      <c r="M365" s="1">
        <v>27915</v>
      </c>
      <c r="N365">
        <v>1.1712</v>
      </c>
      <c r="Q365" s="1">
        <v>38261</v>
      </c>
      <c r="R365">
        <v>72.25</v>
      </c>
      <c r="U365" s="1">
        <v>38980</v>
      </c>
      <c r="V365">
        <v>0.14699999999999999</v>
      </c>
      <c r="Y365" s="1">
        <v>38512</v>
      </c>
      <c r="Z365">
        <v>14.2</v>
      </c>
      <c r="AC365" s="1"/>
    </row>
    <row r="366" spans="1:29" x14ac:dyDescent="0.3">
      <c r="A366">
        <f t="shared" si="9"/>
        <v>12</v>
      </c>
      <c r="B366" s="1">
        <v>40907</v>
      </c>
      <c r="C366">
        <v>82.1</v>
      </c>
      <c r="E366" s="1">
        <v>32840</v>
      </c>
      <c r="F366">
        <v>18.29</v>
      </c>
      <c r="G366">
        <f t="shared" si="8"/>
        <v>17.762477064220185</v>
      </c>
      <c r="I366" s="1">
        <v>43018</v>
      </c>
      <c r="J366">
        <v>56.61</v>
      </c>
      <c r="M366" s="1">
        <v>27918</v>
      </c>
      <c r="N366">
        <v>1.1736</v>
      </c>
      <c r="Q366" s="1">
        <v>38264</v>
      </c>
      <c r="R366">
        <v>72.75</v>
      </c>
      <c r="U366" s="1">
        <v>38981</v>
      </c>
      <c r="V366">
        <v>0.14000000000000001</v>
      </c>
      <c r="Y366" s="1">
        <v>38513</v>
      </c>
      <c r="Z366">
        <v>14.38</v>
      </c>
      <c r="AC366" s="1"/>
    </row>
    <row r="367" spans="1:29" x14ac:dyDescent="0.3">
      <c r="A367">
        <f t="shared" si="9"/>
        <v>12</v>
      </c>
      <c r="B367" s="1">
        <v>40908</v>
      </c>
      <c r="C367">
        <v>81.92</v>
      </c>
      <c r="E367" s="1">
        <v>32841</v>
      </c>
      <c r="F367">
        <v>18.079999999999998</v>
      </c>
      <c r="G367">
        <f t="shared" si="8"/>
        <v>17.768715596330278</v>
      </c>
      <c r="I367" s="1">
        <v>43017</v>
      </c>
      <c r="J367">
        <v>55.79</v>
      </c>
      <c r="M367" s="1">
        <v>27919</v>
      </c>
      <c r="N367">
        <v>1.1740999999999999</v>
      </c>
      <c r="Q367" s="1">
        <v>38265</v>
      </c>
      <c r="R367">
        <v>73</v>
      </c>
      <c r="U367" s="1">
        <v>38982</v>
      </c>
      <c r="V367">
        <v>0.13849999999999998</v>
      </c>
      <c r="Y367" s="1">
        <v>38516</v>
      </c>
      <c r="Z367">
        <v>13.65</v>
      </c>
      <c r="AC367" s="1"/>
    </row>
    <row r="368" spans="1:29" x14ac:dyDescent="0.3">
      <c r="A368">
        <f t="shared" si="9"/>
        <v>1</v>
      </c>
      <c r="B368" s="1">
        <v>40909</v>
      </c>
      <c r="C368">
        <v>80.56</v>
      </c>
      <c r="E368" s="1">
        <v>32842</v>
      </c>
      <c r="F368" s="1">
        <v>18.489999999999998</v>
      </c>
      <c r="G368">
        <f t="shared" ref="G368:G431" si="10">+AVERAGE(F260:F368)</f>
        <v>17.780091743119268</v>
      </c>
      <c r="I368" s="1">
        <v>43014</v>
      </c>
      <c r="J368" s="1">
        <v>55.62</v>
      </c>
      <c r="M368" s="1">
        <v>27920</v>
      </c>
      <c r="N368" s="1">
        <v>1.175</v>
      </c>
      <c r="Q368" s="1">
        <v>38266</v>
      </c>
      <c r="R368" s="1">
        <v>73.150000000000006</v>
      </c>
      <c r="U368" s="1">
        <v>38985</v>
      </c>
      <c r="V368" s="1">
        <v>0.13250000000000001</v>
      </c>
      <c r="Y368" s="1">
        <v>38517</v>
      </c>
      <c r="Z368" s="1">
        <v>14</v>
      </c>
      <c r="AC368" s="1"/>
    </row>
    <row r="369" spans="1:29" x14ac:dyDescent="0.3">
      <c r="A369">
        <f t="shared" si="9"/>
        <v>1</v>
      </c>
      <c r="B369" s="1">
        <v>40910</v>
      </c>
      <c r="C369">
        <v>80.489999999999995</v>
      </c>
      <c r="E369" s="1">
        <v>32843</v>
      </c>
      <c r="F369" s="1">
        <v>18.66</v>
      </c>
      <c r="G369">
        <f t="shared" si="10"/>
        <v>17.790825688073397</v>
      </c>
      <c r="I369" s="1">
        <v>43013</v>
      </c>
      <c r="J369" s="1">
        <v>57</v>
      </c>
      <c r="M369" s="1">
        <v>27921</v>
      </c>
      <c r="N369" s="1">
        <v>1.1720999999999999</v>
      </c>
      <c r="Q369" s="1">
        <v>38267</v>
      </c>
      <c r="R369" s="1">
        <v>73.150000000000006</v>
      </c>
      <c r="U369" s="1">
        <v>38986</v>
      </c>
      <c r="V369" s="1">
        <v>0.1235</v>
      </c>
      <c r="Y369" s="1">
        <v>38518</v>
      </c>
      <c r="Z369" s="1">
        <v>14.03</v>
      </c>
      <c r="AC369" s="1"/>
    </row>
    <row r="370" spans="1:29" x14ac:dyDescent="0.3">
      <c r="A370">
        <f t="shared" si="9"/>
        <v>1</v>
      </c>
      <c r="B370" s="1">
        <v>40911</v>
      </c>
      <c r="C370">
        <v>80.19</v>
      </c>
      <c r="E370" s="1">
        <v>32846</v>
      </c>
      <c r="F370">
        <v>19.16</v>
      </c>
      <c r="G370">
        <f t="shared" si="10"/>
        <v>17.805321100917435</v>
      </c>
      <c r="I370" s="1">
        <v>43012</v>
      </c>
      <c r="J370">
        <v>55.8</v>
      </c>
      <c r="M370" s="1">
        <v>27922</v>
      </c>
      <c r="N370">
        <v>1.1729000000000001</v>
      </c>
      <c r="Q370" s="1">
        <v>38268</v>
      </c>
      <c r="R370">
        <v>74.25</v>
      </c>
      <c r="U370" s="1">
        <v>38987</v>
      </c>
      <c r="V370">
        <v>0.1245</v>
      </c>
      <c r="Y370" s="1">
        <v>38519</v>
      </c>
      <c r="Z370">
        <v>14.35</v>
      </c>
      <c r="AC370" s="1"/>
    </row>
    <row r="371" spans="1:29" x14ac:dyDescent="0.3">
      <c r="A371">
        <f t="shared" si="9"/>
        <v>1</v>
      </c>
      <c r="B371" s="1">
        <v>40912</v>
      </c>
      <c r="C371">
        <v>79.87</v>
      </c>
      <c r="E371" s="1">
        <v>32847</v>
      </c>
      <c r="F371">
        <v>19.04</v>
      </c>
      <c r="G371">
        <f t="shared" si="10"/>
        <v>17.816146788990832</v>
      </c>
      <c r="I371" s="1">
        <v>43011</v>
      </c>
      <c r="J371">
        <v>56</v>
      </c>
      <c r="M371" s="1">
        <v>27925</v>
      </c>
      <c r="N371">
        <v>1.1733</v>
      </c>
      <c r="Q371" s="1">
        <v>38271</v>
      </c>
      <c r="R371">
        <v>73.5</v>
      </c>
      <c r="U371" s="1">
        <v>38988</v>
      </c>
      <c r="V371">
        <v>0.129</v>
      </c>
      <c r="Y371" s="1">
        <v>38520</v>
      </c>
      <c r="Z371">
        <v>14.7</v>
      </c>
      <c r="AC371" s="1"/>
    </row>
    <row r="372" spans="1:29" x14ac:dyDescent="0.3">
      <c r="A372">
        <f t="shared" si="9"/>
        <v>1</v>
      </c>
      <c r="B372" s="1">
        <v>40913</v>
      </c>
      <c r="C372">
        <v>79.569999999999993</v>
      </c>
      <c r="E372" s="1">
        <v>32848</v>
      </c>
      <c r="F372">
        <v>19.149999999999999</v>
      </c>
      <c r="G372">
        <f t="shared" si="10"/>
        <v>17.826055045871563</v>
      </c>
      <c r="I372" s="1">
        <v>43010</v>
      </c>
      <c r="J372">
        <v>56.12</v>
      </c>
      <c r="M372" s="1">
        <v>27926</v>
      </c>
      <c r="N372">
        <v>1.1736</v>
      </c>
      <c r="Q372" s="1">
        <v>38272</v>
      </c>
      <c r="R372">
        <v>73.25</v>
      </c>
      <c r="U372" s="1">
        <v>38989</v>
      </c>
      <c r="V372">
        <v>0.13300000000000001</v>
      </c>
      <c r="Y372" s="1">
        <v>38523</v>
      </c>
      <c r="Z372">
        <v>13.85</v>
      </c>
      <c r="AC372" s="1"/>
    </row>
    <row r="373" spans="1:29" x14ac:dyDescent="0.3">
      <c r="A373">
        <f t="shared" si="9"/>
        <v>1</v>
      </c>
      <c r="B373" s="1">
        <v>40914</v>
      </c>
      <c r="C373">
        <v>79.290000000000006</v>
      </c>
      <c r="E373" s="1">
        <v>32849</v>
      </c>
      <c r="F373">
        <v>19.25</v>
      </c>
      <c r="G373">
        <f t="shared" si="10"/>
        <v>17.835688073394497</v>
      </c>
      <c r="I373" s="1">
        <v>43007</v>
      </c>
      <c r="J373">
        <v>57.54</v>
      </c>
      <c r="M373" s="1">
        <v>27927</v>
      </c>
      <c r="N373">
        <v>1.1733</v>
      </c>
      <c r="Q373" s="1">
        <v>38273</v>
      </c>
      <c r="R373">
        <v>72.5</v>
      </c>
      <c r="U373" s="1">
        <v>38992</v>
      </c>
      <c r="V373">
        <v>0.125</v>
      </c>
      <c r="Y373" s="1">
        <v>38524</v>
      </c>
      <c r="Z373">
        <v>14.75</v>
      </c>
      <c r="AC373" s="1"/>
    </row>
    <row r="374" spans="1:29" x14ac:dyDescent="0.3">
      <c r="A374">
        <f t="shared" si="9"/>
        <v>1</v>
      </c>
      <c r="B374" s="1">
        <v>40915</v>
      </c>
      <c r="C374">
        <v>79.05</v>
      </c>
      <c r="E374" s="1">
        <v>32850</v>
      </c>
      <c r="F374">
        <v>19.12</v>
      </c>
      <c r="G374">
        <f t="shared" si="10"/>
        <v>17.850550458715599</v>
      </c>
      <c r="I374" s="1">
        <v>43006</v>
      </c>
      <c r="J374">
        <v>57.41</v>
      </c>
      <c r="M374" s="1">
        <v>27928</v>
      </c>
      <c r="N374">
        <v>1.1733</v>
      </c>
      <c r="Q374" s="1">
        <v>38274</v>
      </c>
      <c r="R374">
        <v>73.5</v>
      </c>
      <c r="U374" s="1">
        <v>38993</v>
      </c>
      <c r="V374">
        <v>0.12300000000000001</v>
      </c>
      <c r="Y374" s="1">
        <v>38525</v>
      </c>
      <c r="Z374">
        <v>14.58</v>
      </c>
      <c r="AC374" s="1"/>
    </row>
    <row r="375" spans="1:29" x14ac:dyDescent="0.3">
      <c r="A375">
        <f t="shared" si="9"/>
        <v>1</v>
      </c>
      <c r="B375" s="1">
        <v>40916</v>
      </c>
      <c r="C375">
        <v>78.819999999999993</v>
      </c>
      <c r="E375" s="1">
        <v>32853</v>
      </c>
      <c r="F375">
        <v>19.11</v>
      </c>
      <c r="G375">
        <f t="shared" si="10"/>
        <v>17.864403669724769</v>
      </c>
      <c r="I375" s="1">
        <v>43005</v>
      </c>
      <c r="J375">
        <v>57.9</v>
      </c>
      <c r="M375" s="1">
        <v>27929</v>
      </c>
      <c r="N375">
        <v>1.1721999999999999</v>
      </c>
      <c r="Q375" s="1">
        <v>38275</v>
      </c>
      <c r="R375">
        <v>73.5</v>
      </c>
      <c r="U375" s="1">
        <v>38994</v>
      </c>
      <c r="V375">
        <v>0.12300000000000001</v>
      </c>
      <c r="Y375" s="1">
        <v>38526</v>
      </c>
      <c r="Z375">
        <v>14.45</v>
      </c>
      <c r="AC375" s="1"/>
    </row>
    <row r="376" spans="1:29" x14ac:dyDescent="0.3">
      <c r="A376">
        <f t="shared" si="9"/>
        <v>1</v>
      </c>
      <c r="B376" s="1">
        <v>40917</v>
      </c>
      <c r="C376">
        <v>78.44</v>
      </c>
      <c r="E376" s="1">
        <v>32854</v>
      </c>
      <c r="F376">
        <v>19.100000000000001</v>
      </c>
      <c r="G376">
        <f t="shared" si="10"/>
        <v>17.882477064220183</v>
      </c>
      <c r="I376" s="1">
        <v>43004</v>
      </c>
      <c r="J376">
        <v>58.44</v>
      </c>
      <c r="M376" s="1">
        <v>27932</v>
      </c>
      <c r="N376">
        <v>1.171</v>
      </c>
      <c r="Q376" s="1">
        <v>38278</v>
      </c>
      <c r="R376">
        <v>73.25</v>
      </c>
      <c r="U376" s="1">
        <v>38995</v>
      </c>
      <c r="V376">
        <v>0.1245</v>
      </c>
      <c r="Y376" s="1">
        <v>38527</v>
      </c>
      <c r="Z376">
        <v>14.75</v>
      </c>
      <c r="AC376" s="1"/>
    </row>
    <row r="377" spans="1:29" x14ac:dyDescent="0.3">
      <c r="A377">
        <f t="shared" si="9"/>
        <v>1</v>
      </c>
      <c r="B377" s="1">
        <v>40918</v>
      </c>
      <c r="C377">
        <v>78.05</v>
      </c>
      <c r="E377" s="1">
        <v>32855</v>
      </c>
      <c r="F377">
        <v>19.22</v>
      </c>
      <c r="G377">
        <f t="shared" si="10"/>
        <v>17.901376146788987</v>
      </c>
      <c r="I377" s="1">
        <v>43003</v>
      </c>
      <c r="J377">
        <v>59.02</v>
      </c>
      <c r="M377" s="1">
        <v>27933</v>
      </c>
      <c r="N377">
        <v>1.1722999999999999</v>
      </c>
      <c r="Q377" s="1">
        <v>38279</v>
      </c>
      <c r="R377">
        <v>73.25</v>
      </c>
      <c r="U377" s="1">
        <v>38996</v>
      </c>
      <c r="V377">
        <v>0.124</v>
      </c>
      <c r="Y377" s="1">
        <v>38530</v>
      </c>
      <c r="Z377">
        <v>13.95</v>
      </c>
      <c r="AC377" s="1"/>
    </row>
    <row r="378" spans="1:29" x14ac:dyDescent="0.3">
      <c r="A378">
        <f t="shared" si="9"/>
        <v>1</v>
      </c>
      <c r="B378" s="1">
        <v>40919</v>
      </c>
      <c r="C378">
        <v>77.67</v>
      </c>
      <c r="E378" s="1">
        <v>32856</v>
      </c>
      <c r="F378">
        <v>19.02</v>
      </c>
      <c r="G378">
        <f t="shared" si="10"/>
        <v>17.919908256880731</v>
      </c>
      <c r="I378" s="1">
        <v>43000</v>
      </c>
      <c r="J378">
        <v>56.86</v>
      </c>
      <c r="M378" s="1">
        <v>27934</v>
      </c>
      <c r="N378">
        <v>1.1733</v>
      </c>
      <c r="Q378" s="1">
        <v>38280</v>
      </c>
      <c r="R378">
        <v>73.25</v>
      </c>
      <c r="U378" s="1">
        <v>38999</v>
      </c>
      <c r="V378">
        <v>0.1265</v>
      </c>
      <c r="Y378" s="1">
        <v>38531</v>
      </c>
      <c r="Z378">
        <v>14.2</v>
      </c>
      <c r="AC378" s="1"/>
    </row>
    <row r="379" spans="1:29" x14ac:dyDescent="0.3">
      <c r="A379">
        <f t="shared" si="9"/>
        <v>1</v>
      </c>
      <c r="B379" s="1">
        <v>40920</v>
      </c>
      <c r="C379">
        <v>77.290000000000006</v>
      </c>
      <c r="E379" s="1">
        <v>32857</v>
      </c>
      <c r="F379">
        <v>19.13</v>
      </c>
      <c r="G379">
        <f t="shared" si="10"/>
        <v>17.937155963302754</v>
      </c>
      <c r="I379" s="1">
        <v>42999</v>
      </c>
      <c r="J379">
        <v>56.43</v>
      </c>
      <c r="M379" s="1">
        <v>27935</v>
      </c>
      <c r="N379">
        <v>1.1755</v>
      </c>
      <c r="Q379" s="1">
        <v>38281</v>
      </c>
      <c r="R379">
        <v>73.5</v>
      </c>
      <c r="U379" s="1">
        <v>39000</v>
      </c>
      <c r="V379">
        <v>0.1275</v>
      </c>
      <c r="Y379" s="1">
        <v>38532</v>
      </c>
      <c r="Z379">
        <v>13.85</v>
      </c>
      <c r="AC379" s="1"/>
    </row>
    <row r="380" spans="1:29" x14ac:dyDescent="0.3">
      <c r="A380">
        <f t="shared" si="9"/>
        <v>1</v>
      </c>
      <c r="B380" s="1">
        <v>40921</v>
      </c>
      <c r="C380">
        <v>76.91</v>
      </c>
      <c r="E380" s="1">
        <v>32860</v>
      </c>
      <c r="F380">
        <v>19.37</v>
      </c>
      <c r="G380">
        <f t="shared" si="10"/>
        <v>17.956422018348626</v>
      </c>
      <c r="I380" s="1">
        <v>42998</v>
      </c>
      <c r="J380">
        <v>56.29</v>
      </c>
      <c r="M380" s="1">
        <v>27936</v>
      </c>
      <c r="N380">
        <v>1.1733</v>
      </c>
      <c r="Q380" s="1">
        <v>38282</v>
      </c>
      <c r="R380">
        <v>73.75</v>
      </c>
      <c r="U380" s="1">
        <v>39001</v>
      </c>
      <c r="V380">
        <v>0.1275</v>
      </c>
      <c r="Y380" s="1">
        <v>38533</v>
      </c>
      <c r="Z380">
        <v>14.45</v>
      </c>
      <c r="AC380" s="1"/>
    </row>
    <row r="381" spans="1:29" x14ac:dyDescent="0.3">
      <c r="A381">
        <f t="shared" si="9"/>
        <v>1</v>
      </c>
      <c r="B381" s="1">
        <v>40922</v>
      </c>
      <c r="C381">
        <v>76.599999999999994</v>
      </c>
      <c r="E381" s="1">
        <v>32861</v>
      </c>
      <c r="F381">
        <v>19.54</v>
      </c>
      <c r="G381">
        <f t="shared" si="10"/>
        <v>17.974678899082569</v>
      </c>
      <c r="I381" s="1">
        <v>42997</v>
      </c>
      <c r="J381">
        <v>55.14</v>
      </c>
      <c r="M381" s="1">
        <v>27939</v>
      </c>
      <c r="N381">
        <v>1.1736</v>
      </c>
      <c r="Q381" s="1">
        <v>38285</v>
      </c>
      <c r="R381">
        <v>74</v>
      </c>
      <c r="U381" s="1">
        <v>39002</v>
      </c>
      <c r="V381">
        <v>0.1265</v>
      </c>
      <c r="Y381" s="1">
        <v>38534</v>
      </c>
      <c r="Z381">
        <v>14.7</v>
      </c>
      <c r="AC381" s="1"/>
    </row>
    <row r="382" spans="1:29" x14ac:dyDescent="0.3">
      <c r="A382">
        <f t="shared" si="9"/>
        <v>1</v>
      </c>
      <c r="B382" s="1">
        <v>40923</v>
      </c>
      <c r="C382">
        <v>76.22</v>
      </c>
      <c r="E382" s="1">
        <v>32862</v>
      </c>
      <c r="F382">
        <v>19.5</v>
      </c>
      <c r="G382">
        <f t="shared" si="10"/>
        <v>17.994403669724768</v>
      </c>
      <c r="I382" s="1">
        <v>42996</v>
      </c>
      <c r="J382">
        <v>55.48</v>
      </c>
      <c r="M382" s="1">
        <v>27940</v>
      </c>
      <c r="N382">
        <v>1.1758</v>
      </c>
      <c r="Q382" s="1">
        <v>38286</v>
      </c>
      <c r="R382">
        <v>74</v>
      </c>
      <c r="U382" s="1">
        <v>39003</v>
      </c>
      <c r="V382">
        <v>0.1275</v>
      </c>
      <c r="Y382" s="1">
        <v>38537</v>
      </c>
      <c r="Z382">
        <v>15.25</v>
      </c>
      <c r="AC382" s="1"/>
    </row>
    <row r="383" spans="1:29" x14ac:dyDescent="0.3">
      <c r="A383">
        <f t="shared" si="9"/>
        <v>1</v>
      </c>
      <c r="B383" s="1">
        <v>40924</v>
      </c>
      <c r="C383">
        <v>75.62</v>
      </c>
      <c r="E383" s="1">
        <v>32863</v>
      </c>
      <c r="F383">
        <v>19.489999999999998</v>
      </c>
      <c r="G383">
        <f t="shared" si="10"/>
        <v>18.014495412844035</v>
      </c>
      <c r="I383" s="1">
        <v>42993</v>
      </c>
      <c r="J383">
        <v>55.62</v>
      </c>
      <c r="M383" s="1">
        <v>27941</v>
      </c>
      <c r="N383">
        <v>1.1756</v>
      </c>
      <c r="Q383" s="1">
        <v>38287</v>
      </c>
      <c r="R383">
        <v>74</v>
      </c>
      <c r="U383" s="1">
        <v>39006</v>
      </c>
      <c r="V383">
        <v>0.128</v>
      </c>
      <c r="Y383" s="1">
        <v>38538</v>
      </c>
      <c r="Z383">
        <v>15.45</v>
      </c>
      <c r="AC383" s="1"/>
    </row>
    <row r="384" spans="1:29" x14ac:dyDescent="0.3">
      <c r="A384">
        <f t="shared" si="9"/>
        <v>1</v>
      </c>
      <c r="B384" s="1">
        <v>40925</v>
      </c>
      <c r="C384">
        <v>74.97</v>
      </c>
      <c r="E384" s="1">
        <v>32864</v>
      </c>
      <c r="F384">
        <v>19.760000000000002</v>
      </c>
      <c r="G384">
        <f t="shared" si="10"/>
        <v>18.035045871559632</v>
      </c>
      <c r="I384" s="1">
        <v>42992</v>
      </c>
      <c r="J384">
        <v>55.47</v>
      </c>
      <c r="M384" s="1">
        <v>27942</v>
      </c>
      <c r="N384">
        <v>1.1752</v>
      </c>
      <c r="Q384" s="1">
        <v>38288</v>
      </c>
      <c r="R384">
        <v>74</v>
      </c>
      <c r="U384" s="1">
        <v>39007</v>
      </c>
      <c r="V384">
        <v>0.13</v>
      </c>
      <c r="Y384" s="1">
        <v>38539</v>
      </c>
      <c r="Z384">
        <v>15.45</v>
      </c>
      <c r="AC384" s="1"/>
    </row>
    <row r="385" spans="1:29" x14ac:dyDescent="0.3">
      <c r="A385">
        <f t="shared" si="9"/>
        <v>1</v>
      </c>
      <c r="B385" s="1">
        <v>40926</v>
      </c>
      <c r="C385">
        <v>74.36</v>
      </c>
      <c r="E385" s="1">
        <v>32869</v>
      </c>
      <c r="F385">
        <v>20.100000000000001</v>
      </c>
      <c r="G385">
        <f t="shared" si="10"/>
        <v>18.06064220183486</v>
      </c>
      <c r="I385" s="1">
        <v>42991</v>
      </c>
      <c r="J385">
        <v>55.16</v>
      </c>
      <c r="M385" s="1">
        <v>27943</v>
      </c>
      <c r="N385">
        <v>1.1752</v>
      </c>
      <c r="Q385" s="1">
        <v>38289</v>
      </c>
      <c r="R385">
        <v>74</v>
      </c>
      <c r="U385" s="1">
        <v>39008</v>
      </c>
      <c r="V385">
        <v>0.13150000000000001</v>
      </c>
      <c r="Y385" s="1">
        <v>38540</v>
      </c>
      <c r="Z385">
        <v>15.43</v>
      </c>
      <c r="AC385" s="1"/>
    </row>
    <row r="386" spans="1:29" x14ac:dyDescent="0.3">
      <c r="A386">
        <f t="shared" si="9"/>
        <v>1</v>
      </c>
      <c r="B386" s="1">
        <v>40927</v>
      </c>
      <c r="C386">
        <v>73.83</v>
      </c>
      <c r="E386" s="1">
        <v>32870</v>
      </c>
      <c r="F386">
        <v>20.04</v>
      </c>
      <c r="G386">
        <f t="shared" si="10"/>
        <v>18.089908256880733</v>
      </c>
      <c r="I386" s="1">
        <v>42990</v>
      </c>
      <c r="J386">
        <v>54.27</v>
      </c>
      <c r="M386" s="1">
        <v>27946</v>
      </c>
      <c r="N386">
        <v>1.1756</v>
      </c>
      <c r="Q386" s="1">
        <v>38292</v>
      </c>
      <c r="R386">
        <v>76.75</v>
      </c>
      <c r="U386" s="1">
        <v>39009</v>
      </c>
      <c r="V386">
        <v>0.1305</v>
      </c>
      <c r="Y386" s="1">
        <v>38541</v>
      </c>
      <c r="Z386">
        <v>15.43</v>
      </c>
      <c r="AC386" s="1"/>
    </row>
    <row r="387" spans="1:29" x14ac:dyDescent="0.3">
      <c r="A387">
        <f t="shared" si="9"/>
        <v>1</v>
      </c>
      <c r="B387" s="1">
        <v>40928</v>
      </c>
      <c r="C387">
        <v>73.400000000000006</v>
      </c>
      <c r="E387" s="1">
        <v>32871</v>
      </c>
      <c r="F387">
        <v>20.28</v>
      </c>
      <c r="G387">
        <f t="shared" si="10"/>
        <v>18.122568807339448</v>
      </c>
      <c r="I387" s="1">
        <v>42989</v>
      </c>
      <c r="J387">
        <v>53.84</v>
      </c>
      <c r="M387" s="1">
        <v>27947</v>
      </c>
      <c r="N387">
        <v>1.1748000000000001</v>
      </c>
      <c r="Q387" s="1">
        <v>38293</v>
      </c>
      <c r="R387">
        <v>76.5</v>
      </c>
      <c r="U387" s="1">
        <v>39010</v>
      </c>
      <c r="V387">
        <v>0.1305</v>
      </c>
      <c r="Y387" s="1">
        <v>38544</v>
      </c>
      <c r="Z387">
        <v>15.55</v>
      </c>
      <c r="AC387" s="1"/>
    </row>
    <row r="388" spans="1:29" x14ac:dyDescent="0.3">
      <c r="A388">
        <f t="shared" ref="A388:A451" si="11">+MONTH(B388)</f>
        <v>1</v>
      </c>
      <c r="B388" s="1">
        <v>40929</v>
      </c>
      <c r="C388">
        <v>73.13</v>
      </c>
      <c r="E388" s="1">
        <v>32875</v>
      </c>
      <c r="F388">
        <v>20.51</v>
      </c>
      <c r="G388">
        <f t="shared" si="10"/>
        <v>18.158807339449538</v>
      </c>
      <c r="I388" s="1">
        <v>42986</v>
      </c>
      <c r="J388">
        <v>53.78</v>
      </c>
      <c r="M388" s="1">
        <v>27948</v>
      </c>
      <c r="N388">
        <v>1.175</v>
      </c>
      <c r="Q388" s="1">
        <v>38294</v>
      </c>
      <c r="R388">
        <v>76.75</v>
      </c>
      <c r="U388" s="1">
        <v>39013</v>
      </c>
      <c r="V388">
        <v>0.1275</v>
      </c>
      <c r="Y388" s="1">
        <v>38545</v>
      </c>
      <c r="Z388">
        <v>15.45</v>
      </c>
      <c r="AC388" s="1"/>
    </row>
    <row r="389" spans="1:29" x14ac:dyDescent="0.3">
      <c r="A389">
        <f t="shared" si="11"/>
        <v>1</v>
      </c>
      <c r="B389" s="1">
        <v>40930</v>
      </c>
      <c r="C389">
        <v>72.89</v>
      </c>
      <c r="E389" s="1">
        <v>32876</v>
      </c>
      <c r="F389">
        <v>21.69</v>
      </c>
      <c r="G389">
        <f t="shared" si="10"/>
        <v>18.20504587155963</v>
      </c>
      <c r="I389" s="1">
        <v>42985</v>
      </c>
      <c r="J389">
        <v>54.49</v>
      </c>
      <c r="M389" s="1">
        <v>27949</v>
      </c>
      <c r="N389">
        <v>1.1748000000000001</v>
      </c>
      <c r="Q389" s="1">
        <v>38295</v>
      </c>
      <c r="R389">
        <v>76.75</v>
      </c>
      <c r="U389" s="1">
        <v>39014</v>
      </c>
      <c r="V389">
        <v>0.128</v>
      </c>
      <c r="Y389" s="1">
        <v>38546</v>
      </c>
      <c r="Z389">
        <v>15.75</v>
      </c>
      <c r="AC389" s="1"/>
    </row>
    <row r="390" spans="1:29" x14ac:dyDescent="0.3">
      <c r="A390">
        <f t="shared" si="11"/>
        <v>1</v>
      </c>
      <c r="B390" s="1">
        <v>40931</v>
      </c>
      <c r="C390">
        <v>72.510000000000005</v>
      </c>
      <c r="E390" s="1">
        <v>32877</v>
      </c>
      <c r="F390">
        <v>21.51</v>
      </c>
      <c r="G390">
        <f t="shared" si="10"/>
        <v>18.250825688073391</v>
      </c>
      <c r="I390" s="1">
        <v>42984</v>
      </c>
      <c r="J390">
        <v>54.2</v>
      </c>
      <c r="M390" s="1">
        <v>27950</v>
      </c>
      <c r="N390">
        <v>1.1733</v>
      </c>
      <c r="Q390" s="1">
        <v>38296</v>
      </c>
      <c r="R390">
        <v>75.25</v>
      </c>
      <c r="U390" s="1">
        <v>39015</v>
      </c>
      <c r="V390">
        <v>0.1235</v>
      </c>
      <c r="Y390" s="1">
        <v>38547</v>
      </c>
      <c r="Z390">
        <v>16</v>
      </c>
      <c r="AC390" s="1"/>
    </row>
    <row r="391" spans="1:29" x14ac:dyDescent="0.3">
      <c r="A391">
        <f t="shared" si="11"/>
        <v>1</v>
      </c>
      <c r="B391" s="1">
        <v>40932</v>
      </c>
      <c r="C391">
        <v>72.05</v>
      </c>
      <c r="E391" s="1">
        <v>32878</v>
      </c>
      <c r="F391">
        <v>22</v>
      </c>
      <c r="G391">
        <f t="shared" si="10"/>
        <v>18.299266055045869</v>
      </c>
      <c r="I391" s="1">
        <v>42983</v>
      </c>
      <c r="J391">
        <v>53.38</v>
      </c>
      <c r="M391" s="1">
        <v>27953</v>
      </c>
      <c r="N391">
        <v>1.1722999999999999</v>
      </c>
      <c r="Q391" s="1">
        <v>38299</v>
      </c>
      <c r="R391">
        <v>76.5</v>
      </c>
      <c r="U391" s="1">
        <v>39016</v>
      </c>
      <c r="V391">
        <v>0.124</v>
      </c>
      <c r="Y391" s="1">
        <v>38548</v>
      </c>
      <c r="Z391">
        <v>15.5</v>
      </c>
      <c r="AC391" s="1"/>
    </row>
    <row r="392" spans="1:29" x14ac:dyDescent="0.3">
      <c r="A392">
        <f t="shared" si="11"/>
        <v>1</v>
      </c>
      <c r="B392" s="1">
        <v>40933</v>
      </c>
      <c r="C392">
        <v>71.62</v>
      </c>
      <c r="E392" s="1">
        <v>32881</v>
      </c>
      <c r="F392">
        <v>20.52</v>
      </c>
      <c r="G392">
        <f t="shared" si="10"/>
        <v>18.337339449541282</v>
      </c>
      <c r="I392" s="1">
        <v>42982</v>
      </c>
      <c r="J392">
        <v>52.34</v>
      </c>
      <c r="M392" s="1">
        <v>27954</v>
      </c>
      <c r="N392">
        <v>1.1726000000000001</v>
      </c>
      <c r="Q392" s="1">
        <v>38300</v>
      </c>
      <c r="R392">
        <v>76.099999999999994</v>
      </c>
      <c r="U392" s="1">
        <v>39017</v>
      </c>
      <c r="V392">
        <v>0.1215</v>
      </c>
      <c r="Y392" s="1">
        <v>38551</v>
      </c>
      <c r="Z392">
        <v>15.7</v>
      </c>
      <c r="AC392" s="1"/>
    </row>
    <row r="393" spans="1:29" x14ac:dyDescent="0.3">
      <c r="A393">
        <f t="shared" si="11"/>
        <v>1</v>
      </c>
      <c r="B393" s="1">
        <v>40934</v>
      </c>
      <c r="C393">
        <v>71.150000000000006</v>
      </c>
      <c r="E393" s="1">
        <v>32882</v>
      </c>
      <c r="F393">
        <v>20.14</v>
      </c>
      <c r="G393">
        <f t="shared" si="10"/>
        <v>18.37</v>
      </c>
      <c r="I393" s="1">
        <v>42979</v>
      </c>
      <c r="J393">
        <v>52.75</v>
      </c>
      <c r="M393" s="1">
        <v>27955</v>
      </c>
      <c r="N393">
        <v>1.1744000000000001</v>
      </c>
      <c r="Q393" s="1">
        <v>38301</v>
      </c>
      <c r="R393">
        <v>75.5</v>
      </c>
      <c r="U393" s="1">
        <v>39020</v>
      </c>
      <c r="V393">
        <v>0.1105</v>
      </c>
      <c r="Y393" s="1">
        <v>38552</v>
      </c>
      <c r="Z393">
        <v>15.55</v>
      </c>
      <c r="AC393" s="1"/>
    </row>
    <row r="394" spans="1:29" x14ac:dyDescent="0.3">
      <c r="A394">
        <f t="shared" si="11"/>
        <v>1</v>
      </c>
      <c r="B394" s="1">
        <v>40935</v>
      </c>
      <c r="C394">
        <v>70.680000000000007</v>
      </c>
      <c r="E394" s="1">
        <v>32883</v>
      </c>
      <c r="F394">
        <v>20.73</v>
      </c>
      <c r="G394">
        <f t="shared" si="10"/>
        <v>18.4097247706422</v>
      </c>
      <c r="I394" s="1">
        <v>42978</v>
      </c>
      <c r="J394">
        <v>52.38</v>
      </c>
      <c r="M394" s="1">
        <v>27956</v>
      </c>
      <c r="N394">
        <v>1.1721999999999999</v>
      </c>
      <c r="Q394" s="1">
        <v>38302</v>
      </c>
      <c r="R394">
        <v>76</v>
      </c>
      <c r="U394" s="1">
        <v>39021</v>
      </c>
      <c r="V394">
        <v>0.1125</v>
      </c>
      <c r="Y394" s="1">
        <v>38553</v>
      </c>
      <c r="Z394">
        <v>15.4</v>
      </c>
      <c r="AC394" s="1"/>
    </row>
    <row r="395" spans="1:29" x14ac:dyDescent="0.3">
      <c r="A395">
        <f t="shared" si="11"/>
        <v>1</v>
      </c>
      <c r="B395" s="1">
        <v>40936</v>
      </c>
      <c r="C395">
        <v>70.28</v>
      </c>
      <c r="E395" s="1">
        <v>32884</v>
      </c>
      <c r="F395">
        <v>20.27</v>
      </c>
      <c r="G395">
        <f t="shared" si="10"/>
        <v>18.445229357798162</v>
      </c>
      <c r="I395" s="1">
        <v>42977</v>
      </c>
      <c r="J395">
        <v>50.86</v>
      </c>
      <c r="M395" s="1">
        <v>27957</v>
      </c>
      <c r="N395">
        <v>1.1685000000000001</v>
      </c>
      <c r="Q395" s="1">
        <v>38303</v>
      </c>
      <c r="R395">
        <v>75.5</v>
      </c>
      <c r="U395" s="1">
        <v>39022</v>
      </c>
      <c r="V395">
        <v>0.1125</v>
      </c>
      <c r="Y395" s="1">
        <v>38554</v>
      </c>
      <c r="Z395">
        <v>15.45</v>
      </c>
      <c r="AC395" s="1"/>
    </row>
    <row r="396" spans="1:29" x14ac:dyDescent="0.3">
      <c r="A396">
        <f t="shared" si="11"/>
        <v>1</v>
      </c>
      <c r="B396" s="1">
        <v>40937</v>
      </c>
      <c r="C396">
        <v>69.88</v>
      </c>
      <c r="E396" s="1">
        <v>32885</v>
      </c>
      <c r="F396">
        <v>20.05</v>
      </c>
      <c r="G396">
        <f t="shared" si="10"/>
        <v>18.479449541284399</v>
      </c>
      <c r="I396" s="1">
        <v>42976</v>
      </c>
      <c r="J396">
        <v>52</v>
      </c>
      <c r="M396" s="1">
        <v>27960</v>
      </c>
      <c r="N396">
        <v>1.1666000000000001</v>
      </c>
      <c r="Q396" s="1">
        <v>38306</v>
      </c>
      <c r="R396">
        <v>76</v>
      </c>
      <c r="U396" s="1">
        <v>39023</v>
      </c>
      <c r="V396">
        <v>0.10949999999999999</v>
      </c>
      <c r="Y396" s="1">
        <v>38555</v>
      </c>
      <c r="Z396">
        <v>15.55</v>
      </c>
      <c r="AC396" s="1"/>
    </row>
    <row r="397" spans="1:29" x14ac:dyDescent="0.3">
      <c r="A397">
        <f t="shared" si="11"/>
        <v>1</v>
      </c>
      <c r="B397" s="1">
        <v>40938</v>
      </c>
      <c r="C397">
        <v>69.27</v>
      </c>
      <c r="E397" s="1">
        <v>32888</v>
      </c>
      <c r="F397">
        <v>19.53</v>
      </c>
      <c r="G397">
        <f t="shared" si="10"/>
        <v>18.50706422018348</v>
      </c>
      <c r="I397" s="1">
        <v>42975</v>
      </c>
      <c r="J397">
        <v>51.89</v>
      </c>
      <c r="M397" s="1">
        <v>27961</v>
      </c>
      <c r="N397">
        <v>1.1677</v>
      </c>
      <c r="Q397" s="1">
        <v>38307</v>
      </c>
      <c r="R397">
        <v>75.75</v>
      </c>
      <c r="U397" s="1">
        <v>39024</v>
      </c>
      <c r="V397">
        <v>0.10800000000000001</v>
      </c>
      <c r="Y397" s="1">
        <v>38558</v>
      </c>
      <c r="Z397">
        <v>15.75</v>
      </c>
      <c r="AC397" s="1"/>
    </row>
    <row r="398" spans="1:29" x14ac:dyDescent="0.3">
      <c r="A398">
        <f t="shared" si="11"/>
        <v>1</v>
      </c>
      <c r="B398" s="1">
        <v>40939</v>
      </c>
      <c r="C398">
        <v>68.47</v>
      </c>
      <c r="E398" s="1">
        <v>32889</v>
      </c>
      <c r="F398">
        <v>19.579999999999998</v>
      </c>
      <c r="G398">
        <f t="shared" si="10"/>
        <v>18.531009174311922</v>
      </c>
      <c r="I398" s="1">
        <v>42972</v>
      </c>
      <c r="J398">
        <v>52.41</v>
      </c>
      <c r="M398" s="1">
        <v>27962</v>
      </c>
      <c r="N398">
        <v>1.1677999999999999</v>
      </c>
      <c r="Q398" s="1">
        <v>38308</v>
      </c>
      <c r="R398">
        <v>76</v>
      </c>
      <c r="U398" s="1">
        <v>39027</v>
      </c>
      <c r="V398">
        <v>0.10550000000000001</v>
      </c>
      <c r="Y398" s="1">
        <v>38559</v>
      </c>
      <c r="Z398">
        <v>16.399999999999999</v>
      </c>
      <c r="AC398" s="1"/>
    </row>
    <row r="399" spans="1:29" x14ac:dyDescent="0.3">
      <c r="A399">
        <f t="shared" si="11"/>
        <v>2</v>
      </c>
      <c r="B399" s="1">
        <v>40940</v>
      </c>
      <c r="C399">
        <v>67.61</v>
      </c>
      <c r="E399" s="1">
        <v>32890</v>
      </c>
      <c r="F399">
        <v>19.2</v>
      </c>
      <c r="G399">
        <f t="shared" si="10"/>
        <v>18.552018348623847</v>
      </c>
      <c r="I399" s="1">
        <v>42971</v>
      </c>
      <c r="J399">
        <v>52.04</v>
      </c>
      <c r="M399" s="1">
        <v>27963</v>
      </c>
      <c r="N399">
        <v>1.1671</v>
      </c>
      <c r="Q399" s="1">
        <v>38309</v>
      </c>
      <c r="R399">
        <v>76</v>
      </c>
      <c r="U399" s="1">
        <v>39028</v>
      </c>
      <c r="V399">
        <v>9.6500000000000002E-2</v>
      </c>
      <c r="Y399" s="1">
        <v>38560</v>
      </c>
      <c r="Z399">
        <v>15.75</v>
      </c>
      <c r="AC399" s="1"/>
    </row>
    <row r="400" spans="1:29" x14ac:dyDescent="0.3">
      <c r="A400">
        <f t="shared" si="11"/>
        <v>2</v>
      </c>
      <c r="B400" s="1">
        <v>40941</v>
      </c>
      <c r="C400">
        <v>66.64</v>
      </c>
      <c r="E400" s="1">
        <v>32891</v>
      </c>
      <c r="F400">
        <v>19.47</v>
      </c>
      <c r="G400">
        <f t="shared" si="10"/>
        <v>18.57660550458715</v>
      </c>
      <c r="I400" s="1">
        <v>42970</v>
      </c>
      <c r="J400">
        <v>52.57</v>
      </c>
      <c r="M400" s="1">
        <v>27964</v>
      </c>
      <c r="N400">
        <v>1.1665000000000001</v>
      </c>
      <c r="Q400" s="1">
        <v>38310</v>
      </c>
      <c r="R400">
        <v>76</v>
      </c>
      <c r="U400" s="1">
        <v>39029</v>
      </c>
      <c r="V400">
        <v>9.6999999999999989E-2</v>
      </c>
      <c r="Y400" s="1">
        <v>38561</v>
      </c>
      <c r="Z400">
        <v>15.35</v>
      </c>
      <c r="AC400" s="1"/>
    </row>
    <row r="401" spans="1:29" x14ac:dyDescent="0.3">
      <c r="A401">
        <f t="shared" si="11"/>
        <v>2</v>
      </c>
      <c r="B401" s="1">
        <v>40942</v>
      </c>
      <c r="C401">
        <v>65.599999999999994</v>
      </c>
      <c r="E401" s="1">
        <v>32892</v>
      </c>
      <c r="F401">
        <v>19.920000000000002</v>
      </c>
      <c r="G401">
        <f t="shared" si="10"/>
        <v>18.604587155963298</v>
      </c>
      <c r="I401" s="1">
        <v>42969</v>
      </c>
      <c r="J401">
        <v>51.87</v>
      </c>
      <c r="M401" s="1">
        <v>27967</v>
      </c>
      <c r="N401">
        <v>1.1658999999999999</v>
      </c>
      <c r="Q401" s="1">
        <v>38313</v>
      </c>
      <c r="R401">
        <v>76.5</v>
      </c>
      <c r="U401" s="1">
        <v>39030</v>
      </c>
      <c r="V401">
        <v>9.6999999999999989E-2</v>
      </c>
      <c r="Y401" s="1">
        <v>38562</v>
      </c>
      <c r="Z401">
        <v>15.5</v>
      </c>
      <c r="AC401" s="1"/>
    </row>
    <row r="402" spans="1:29" x14ac:dyDescent="0.3">
      <c r="A402">
        <f t="shared" si="11"/>
        <v>2</v>
      </c>
      <c r="B402" s="1">
        <v>40943</v>
      </c>
      <c r="C402">
        <v>64.569999999999993</v>
      </c>
      <c r="E402" s="1">
        <v>32895</v>
      </c>
      <c r="F402">
        <v>19.66</v>
      </c>
      <c r="G402">
        <f t="shared" si="10"/>
        <v>18.629357798165135</v>
      </c>
      <c r="I402" s="1">
        <v>42968</v>
      </c>
      <c r="J402">
        <v>51.66</v>
      </c>
      <c r="M402" s="1">
        <v>27968</v>
      </c>
      <c r="N402">
        <v>1.1679999999999999</v>
      </c>
      <c r="Q402" s="1">
        <v>38314</v>
      </c>
      <c r="R402">
        <v>76.55</v>
      </c>
      <c r="U402" s="1">
        <v>39031</v>
      </c>
      <c r="V402">
        <v>8.9499999999999996E-2</v>
      </c>
      <c r="Y402" s="1">
        <v>38565</v>
      </c>
      <c r="Z402">
        <v>15.05</v>
      </c>
      <c r="AC402" s="1"/>
    </row>
    <row r="403" spans="1:29" x14ac:dyDescent="0.3">
      <c r="A403">
        <f t="shared" si="11"/>
        <v>2</v>
      </c>
      <c r="B403" s="1">
        <v>40944</v>
      </c>
      <c r="C403">
        <v>63.62</v>
      </c>
      <c r="E403" s="1">
        <v>32896</v>
      </c>
      <c r="F403">
        <v>19.21</v>
      </c>
      <c r="G403">
        <f t="shared" si="10"/>
        <v>18.650642201834859</v>
      </c>
      <c r="I403" s="1">
        <v>42965</v>
      </c>
      <c r="J403">
        <v>52.72</v>
      </c>
      <c r="M403" s="1">
        <v>27969</v>
      </c>
      <c r="N403">
        <v>1.1702999999999999</v>
      </c>
      <c r="Q403" s="1">
        <v>38315</v>
      </c>
      <c r="R403">
        <v>76.55</v>
      </c>
      <c r="U403" s="1">
        <v>39034</v>
      </c>
      <c r="V403">
        <v>8.6999999999999994E-2</v>
      </c>
      <c r="Y403" s="1">
        <v>38566</v>
      </c>
      <c r="Z403">
        <v>15.55</v>
      </c>
      <c r="AC403" s="1"/>
    </row>
    <row r="404" spans="1:29" x14ac:dyDescent="0.3">
      <c r="A404">
        <f t="shared" si="11"/>
        <v>2</v>
      </c>
      <c r="B404" s="1">
        <v>40945</v>
      </c>
      <c r="C404">
        <v>62.58</v>
      </c>
      <c r="E404" s="1">
        <v>32897</v>
      </c>
      <c r="F404">
        <v>19.27</v>
      </c>
      <c r="G404">
        <f t="shared" si="10"/>
        <v>18.672844036697246</v>
      </c>
      <c r="I404" s="1">
        <v>42964</v>
      </c>
      <c r="J404">
        <v>51.03</v>
      </c>
      <c r="M404" s="1">
        <v>27970</v>
      </c>
      <c r="N404">
        <v>1.1729000000000001</v>
      </c>
      <c r="Q404" s="1">
        <v>38316</v>
      </c>
      <c r="R404">
        <v>77</v>
      </c>
      <c r="U404" s="1">
        <v>39035</v>
      </c>
      <c r="V404">
        <v>9.4E-2</v>
      </c>
      <c r="Y404" s="1">
        <v>38567</v>
      </c>
      <c r="Z404">
        <v>15.4</v>
      </c>
      <c r="AC404" s="1"/>
    </row>
    <row r="405" spans="1:29" x14ac:dyDescent="0.3">
      <c r="A405">
        <f t="shared" si="11"/>
        <v>2</v>
      </c>
      <c r="B405" s="1">
        <v>40946</v>
      </c>
      <c r="C405">
        <v>61.51</v>
      </c>
      <c r="E405" s="1">
        <v>32898</v>
      </c>
      <c r="F405">
        <v>19.73</v>
      </c>
      <c r="G405">
        <f t="shared" si="10"/>
        <v>18.699449541284398</v>
      </c>
      <c r="I405" s="1">
        <v>42963</v>
      </c>
      <c r="J405">
        <v>50.27</v>
      </c>
      <c r="M405" s="1">
        <v>27971</v>
      </c>
      <c r="N405">
        <v>1.1748000000000001</v>
      </c>
      <c r="Q405" s="1">
        <v>38317</v>
      </c>
      <c r="R405">
        <v>77.5</v>
      </c>
      <c r="U405" s="1">
        <v>39036</v>
      </c>
      <c r="V405">
        <v>9.2499999999999999E-2</v>
      </c>
      <c r="Y405" s="1">
        <v>38568</v>
      </c>
      <c r="Z405">
        <v>14.65</v>
      </c>
      <c r="AC405" s="1"/>
    </row>
    <row r="406" spans="1:29" x14ac:dyDescent="0.3">
      <c r="A406">
        <f t="shared" si="11"/>
        <v>2</v>
      </c>
      <c r="B406" s="1">
        <v>40947</v>
      </c>
      <c r="C406">
        <v>60.48</v>
      </c>
      <c r="E406" s="1">
        <v>32899</v>
      </c>
      <c r="F406">
        <v>19.86</v>
      </c>
      <c r="G406">
        <f t="shared" si="10"/>
        <v>18.725596330275227</v>
      </c>
      <c r="I406" s="1">
        <v>42962</v>
      </c>
      <c r="J406">
        <v>50.8</v>
      </c>
      <c r="M406" s="1">
        <v>27974</v>
      </c>
      <c r="N406">
        <v>1.1772</v>
      </c>
      <c r="Q406" s="1">
        <v>38320</v>
      </c>
      <c r="R406">
        <v>77.5</v>
      </c>
      <c r="U406" s="1">
        <v>39037</v>
      </c>
      <c r="V406">
        <v>8.900000000000001E-2</v>
      </c>
      <c r="Y406" s="1">
        <v>38569</v>
      </c>
      <c r="Z406">
        <v>15.6</v>
      </c>
      <c r="AC406" s="1"/>
    </row>
    <row r="407" spans="1:29" x14ac:dyDescent="0.3">
      <c r="A407">
        <f t="shared" si="11"/>
        <v>2</v>
      </c>
      <c r="B407" s="1">
        <v>40948</v>
      </c>
      <c r="C407">
        <v>59.47</v>
      </c>
      <c r="E407" s="1">
        <v>32902</v>
      </c>
      <c r="F407">
        <v>20.05</v>
      </c>
      <c r="G407">
        <f t="shared" si="10"/>
        <v>18.754036697247702</v>
      </c>
      <c r="I407" s="1">
        <v>42961</v>
      </c>
      <c r="J407">
        <v>50.73</v>
      </c>
      <c r="M407" s="1">
        <v>27975</v>
      </c>
      <c r="N407">
        <v>1.1752</v>
      </c>
      <c r="Q407" s="1">
        <v>38321</v>
      </c>
      <c r="R407">
        <v>77</v>
      </c>
      <c r="U407" s="1">
        <v>39038</v>
      </c>
      <c r="V407">
        <v>8.7499999999999994E-2</v>
      </c>
      <c r="Y407" s="1">
        <v>38572</v>
      </c>
      <c r="Z407">
        <v>15.45</v>
      </c>
      <c r="AC407" s="1"/>
    </row>
    <row r="408" spans="1:29" x14ac:dyDescent="0.3">
      <c r="A408">
        <f t="shared" si="11"/>
        <v>2</v>
      </c>
      <c r="B408" s="1">
        <v>40949</v>
      </c>
      <c r="C408">
        <v>58.5</v>
      </c>
      <c r="E408" s="1">
        <v>32903</v>
      </c>
      <c r="F408">
        <v>19.82</v>
      </c>
      <c r="G408">
        <f t="shared" si="10"/>
        <v>18.780275229357795</v>
      </c>
      <c r="I408" s="1">
        <v>42958</v>
      </c>
      <c r="J408">
        <v>52.1</v>
      </c>
      <c r="M408" s="1">
        <v>27976</v>
      </c>
      <c r="N408">
        <v>1.1773</v>
      </c>
      <c r="Q408" s="1">
        <v>38322</v>
      </c>
      <c r="R408">
        <v>75.95</v>
      </c>
      <c r="U408" s="1">
        <v>39041</v>
      </c>
      <c r="V408">
        <v>0.09</v>
      </c>
      <c r="Y408" s="1">
        <v>38573</v>
      </c>
      <c r="Z408">
        <v>15.45</v>
      </c>
      <c r="AC408" s="1"/>
    </row>
    <row r="409" spans="1:29" x14ac:dyDescent="0.3">
      <c r="A409">
        <f t="shared" si="11"/>
        <v>2</v>
      </c>
      <c r="B409" s="1">
        <v>40950</v>
      </c>
      <c r="C409">
        <v>57.62</v>
      </c>
      <c r="E409" s="1">
        <v>32904</v>
      </c>
      <c r="F409">
        <v>20.059999999999999</v>
      </c>
      <c r="G409">
        <f t="shared" si="10"/>
        <v>18.809724770642198</v>
      </c>
      <c r="I409" s="1">
        <v>42957</v>
      </c>
      <c r="J409">
        <v>51.9</v>
      </c>
      <c r="M409" s="1">
        <v>27977</v>
      </c>
      <c r="N409">
        <v>1.1740999999999999</v>
      </c>
      <c r="Q409" s="1">
        <v>38323</v>
      </c>
      <c r="R409">
        <v>74.75</v>
      </c>
      <c r="U409" s="1">
        <v>39042</v>
      </c>
      <c r="V409">
        <v>9.0999999999999998E-2</v>
      </c>
      <c r="Y409" s="1">
        <v>38574</v>
      </c>
      <c r="Z409">
        <v>14.5</v>
      </c>
      <c r="AC409" s="1"/>
    </row>
    <row r="410" spans="1:29" x14ac:dyDescent="0.3">
      <c r="A410">
        <f t="shared" si="11"/>
        <v>2</v>
      </c>
      <c r="B410" s="1">
        <v>40951</v>
      </c>
      <c r="C410">
        <v>56.79</v>
      </c>
      <c r="E410" s="1">
        <v>32905</v>
      </c>
      <c r="F410">
        <v>19.93</v>
      </c>
      <c r="G410">
        <f t="shared" si="10"/>
        <v>18.836697247706415</v>
      </c>
      <c r="I410" s="1">
        <v>42956</v>
      </c>
      <c r="J410">
        <v>52.7</v>
      </c>
      <c r="M410" s="1">
        <v>27978</v>
      </c>
      <c r="N410">
        <v>1.1732</v>
      </c>
      <c r="Q410" s="1">
        <v>38324</v>
      </c>
      <c r="R410">
        <v>76.25</v>
      </c>
      <c r="U410" s="1">
        <v>39043</v>
      </c>
      <c r="V410">
        <v>8.900000000000001E-2</v>
      </c>
      <c r="Y410" s="1">
        <v>38575</v>
      </c>
      <c r="Z410">
        <v>14.2</v>
      </c>
      <c r="AC410" s="1"/>
    </row>
    <row r="411" spans="1:29" x14ac:dyDescent="0.3">
      <c r="A411">
        <f t="shared" si="11"/>
        <v>2</v>
      </c>
      <c r="B411" s="1">
        <v>40952</v>
      </c>
      <c r="C411">
        <v>55.87</v>
      </c>
      <c r="E411" s="1">
        <v>32906</v>
      </c>
      <c r="F411">
        <v>20.190000000000001</v>
      </c>
      <c r="G411">
        <f t="shared" si="10"/>
        <v>18.865963302752288</v>
      </c>
      <c r="I411" s="1">
        <v>42955</v>
      </c>
      <c r="J411">
        <v>52.14</v>
      </c>
      <c r="M411" s="1">
        <v>27981</v>
      </c>
      <c r="N411">
        <v>1.173</v>
      </c>
      <c r="Q411" s="1">
        <v>38327</v>
      </c>
      <c r="R411">
        <v>77</v>
      </c>
      <c r="U411" s="1">
        <v>39044</v>
      </c>
      <c r="V411">
        <v>0.09</v>
      </c>
      <c r="Y411" s="1">
        <v>38576</v>
      </c>
      <c r="Z411">
        <v>15</v>
      </c>
      <c r="AC411" s="1"/>
    </row>
    <row r="412" spans="1:29" x14ac:dyDescent="0.3">
      <c r="A412">
        <f t="shared" si="11"/>
        <v>2</v>
      </c>
      <c r="B412" s="1">
        <v>40953</v>
      </c>
      <c r="C412">
        <v>55.13</v>
      </c>
      <c r="E412" s="1">
        <v>32909</v>
      </c>
      <c r="F412">
        <v>19.78</v>
      </c>
      <c r="G412">
        <f t="shared" si="10"/>
        <v>18.889266055045869</v>
      </c>
      <c r="I412" s="1">
        <v>42954</v>
      </c>
      <c r="J412">
        <v>52.37</v>
      </c>
      <c r="M412" s="1">
        <v>27982</v>
      </c>
      <c r="N412">
        <v>1.1726000000000001</v>
      </c>
      <c r="Q412" s="1">
        <v>38328</v>
      </c>
      <c r="R412">
        <v>76.900000000000006</v>
      </c>
      <c r="U412" s="1">
        <v>39045</v>
      </c>
      <c r="V412">
        <v>9.1999999999999998E-2</v>
      </c>
      <c r="Y412" s="1">
        <v>38579</v>
      </c>
      <c r="Z412">
        <v>13.6</v>
      </c>
      <c r="AC412" s="1"/>
    </row>
    <row r="413" spans="1:29" x14ac:dyDescent="0.3">
      <c r="A413">
        <f t="shared" si="11"/>
        <v>2</v>
      </c>
      <c r="B413" s="1">
        <v>40954</v>
      </c>
      <c r="C413">
        <v>54.56</v>
      </c>
      <c r="E413" s="1">
        <v>32910</v>
      </c>
      <c r="F413">
        <v>19.88</v>
      </c>
      <c r="G413">
        <f t="shared" si="10"/>
        <v>18.913853211009172</v>
      </c>
      <c r="I413" s="1">
        <v>42951</v>
      </c>
      <c r="J413">
        <v>52.42</v>
      </c>
      <c r="M413" s="1">
        <v>27983</v>
      </c>
      <c r="N413">
        <v>1.1733</v>
      </c>
      <c r="Q413" s="1">
        <v>38329</v>
      </c>
      <c r="R413">
        <v>76.5</v>
      </c>
      <c r="U413" s="1">
        <v>39048</v>
      </c>
      <c r="V413">
        <v>9.1999999999999998E-2</v>
      </c>
      <c r="Y413" s="1">
        <v>38580</v>
      </c>
      <c r="Z413">
        <v>14.45</v>
      </c>
      <c r="AC413" s="1"/>
    </row>
    <row r="414" spans="1:29" x14ac:dyDescent="0.3">
      <c r="A414">
        <f t="shared" si="11"/>
        <v>2</v>
      </c>
      <c r="B414" s="1">
        <v>40955</v>
      </c>
      <c r="C414">
        <v>54.09</v>
      </c>
      <c r="E414" s="1">
        <v>32911</v>
      </c>
      <c r="F414">
        <v>19.690000000000001</v>
      </c>
      <c r="G414">
        <f t="shared" si="10"/>
        <v>18.935229357798161</v>
      </c>
      <c r="I414" s="1">
        <v>42950</v>
      </c>
      <c r="J414">
        <v>52.01</v>
      </c>
      <c r="M414" s="1">
        <v>27984</v>
      </c>
      <c r="N414">
        <v>1.1718999999999999</v>
      </c>
      <c r="Q414" s="1">
        <v>38330</v>
      </c>
      <c r="R414">
        <v>76.5</v>
      </c>
      <c r="U414" s="1">
        <v>39049</v>
      </c>
      <c r="V414">
        <v>8.900000000000001E-2</v>
      </c>
      <c r="Y414" s="1">
        <v>38581</v>
      </c>
      <c r="Z414">
        <v>14.8</v>
      </c>
      <c r="AC414" s="1"/>
    </row>
    <row r="415" spans="1:29" x14ac:dyDescent="0.3">
      <c r="A415">
        <f t="shared" si="11"/>
        <v>2</v>
      </c>
      <c r="B415" s="1">
        <v>40956</v>
      </c>
      <c r="C415">
        <v>53.73</v>
      </c>
      <c r="E415" s="1">
        <v>32912</v>
      </c>
      <c r="F415">
        <v>19.48</v>
      </c>
      <c r="G415">
        <f t="shared" si="10"/>
        <v>18.954128440366972</v>
      </c>
      <c r="I415" s="1">
        <v>42949</v>
      </c>
      <c r="J415">
        <v>52.36</v>
      </c>
      <c r="M415" s="1">
        <v>27985</v>
      </c>
      <c r="N415">
        <v>1.1725000000000001</v>
      </c>
      <c r="Q415" s="1">
        <v>38331</v>
      </c>
      <c r="R415">
        <v>76.5</v>
      </c>
      <c r="U415" s="1">
        <v>39050</v>
      </c>
      <c r="V415">
        <v>8.4000000000000005E-2</v>
      </c>
      <c r="Y415" s="1">
        <v>38582</v>
      </c>
      <c r="Z415">
        <v>14.95</v>
      </c>
      <c r="AC415" s="1"/>
    </row>
    <row r="416" spans="1:29" x14ac:dyDescent="0.3">
      <c r="A416">
        <f t="shared" si="11"/>
        <v>2</v>
      </c>
      <c r="B416" s="1">
        <v>40957</v>
      </c>
      <c r="C416">
        <v>53.51</v>
      </c>
      <c r="E416" s="1">
        <v>32913</v>
      </c>
      <c r="F416">
        <v>19.600000000000001</v>
      </c>
      <c r="G416">
        <f t="shared" si="10"/>
        <v>18.971192660550457</v>
      </c>
      <c r="I416" s="1">
        <v>42948</v>
      </c>
      <c r="J416">
        <v>51.78</v>
      </c>
      <c r="M416" s="1">
        <v>27988</v>
      </c>
      <c r="N416">
        <v>1.1744000000000001</v>
      </c>
      <c r="Q416" s="1">
        <v>38334</v>
      </c>
      <c r="R416">
        <v>76.5</v>
      </c>
      <c r="U416" s="1">
        <v>39051</v>
      </c>
      <c r="V416">
        <v>8.199999999999999E-2</v>
      </c>
      <c r="Y416" s="1">
        <v>38583</v>
      </c>
      <c r="Z416">
        <v>15.05</v>
      </c>
      <c r="AC416" s="1"/>
    </row>
    <row r="417" spans="1:29" x14ac:dyDescent="0.3">
      <c r="A417">
        <f t="shared" si="11"/>
        <v>2</v>
      </c>
      <c r="B417" s="1">
        <v>40958</v>
      </c>
      <c r="C417">
        <v>53.3</v>
      </c>
      <c r="E417" s="1">
        <v>32916</v>
      </c>
      <c r="F417">
        <v>19.329999999999998</v>
      </c>
      <c r="G417">
        <f t="shared" si="10"/>
        <v>18.985596330275229</v>
      </c>
      <c r="I417" s="1">
        <v>42947</v>
      </c>
      <c r="J417">
        <v>52.65</v>
      </c>
      <c r="M417" s="1">
        <v>27989</v>
      </c>
      <c r="N417">
        <v>1.1811</v>
      </c>
      <c r="Q417" s="1">
        <v>38335</v>
      </c>
      <c r="R417">
        <v>76.5</v>
      </c>
      <c r="U417" s="1">
        <v>39052</v>
      </c>
      <c r="V417">
        <v>7.6499999999999999E-2</v>
      </c>
      <c r="Y417" s="1">
        <v>38586</v>
      </c>
      <c r="Z417">
        <v>15.35</v>
      </c>
      <c r="AC417" s="1"/>
    </row>
    <row r="418" spans="1:29" x14ac:dyDescent="0.3">
      <c r="A418">
        <f t="shared" si="11"/>
        <v>2</v>
      </c>
      <c r="B418" s="1">
        <v>40959</v>
      </c>
      <c r="C418">
        <v>52.86</v>
      </c>
      <c r="E418" s="1">
        <v>32917</v>
      </c>
      <c r="F418">
        <v>19.399999999999999</v>
      </c>
      <c r="G418">
        <f t="shared" si="10"/>
        <v>19.001009174311928</v>
      </c>
      <c r="I418" s="1">
        <v>42944</v>
      </c>
      <c r="J418">
        <v>52.52</v>
      </c>
      <c r="M418" s="1">
        <v>27990</v>
      </c>
      <c r="N418">
        <v>1.1805000000000001</v>
      </c>
      <c r="Q418" s="1">
        <v>38336</v>
      </c>
      <c r="R418">
        <v>76.5</v>
      </c>
      <c r="U418" s="1">
        <v>39055</v>
      </c>
      <c r="V418">
        <v>7.2499999999999995E-2</v>
      </c>
      <c r="Y418" s="1">
        <v>38587</v>
      </c>
      <c r="Z418">
        <v>15.33</v>
      </c>
      <c r="AC418" s="1"/>
    </row>
    <row r="419" spans="1:29" x14ac:dyDescent="0.3">
      <c r="A419">
        <f t="shared" si="11"/>
        <v>2</v>
      </c>
      <c r="B419" s="1">
        <v>40960</v>
      </c>
      <c r="C419">
        <v>52.47</v>
      </c>
      <c r="E419" s="1">
        <v>32918</v>
      </c>
      <c r="F419">
        <v>19.489999999999998</v>
      </c>
      <c r="G419">
        <f t="shared" si="10"/>
        <v>19.017247706422015</v>
      </c>
      <c r="I419" s="1">
        <v>42943</v>
      </c>
      <c r="J419">
        <v>51.49</v>
      </c>
      <c r="M419" s="1">
        <v>27991</v>
      </c>
      <c r="N419">
        <v>1.179</v>
      </c>
      <c r="Q419" s="1">
        <v>38337</v>
      </c>
      <c r="R419">
        <v>76.25</v>
      </c>
      <c r="U419" s="1">
        <v>39056</v>
      </c>
      <c r="V419">
        <v>6.8499999999999991E-2</v>
      </c>
      <c r="Y419" s="1">
        <v>38588</v>
      </c>
      <c r="Z419">
        <v>15.1</v>
      </c>
      <c r="AC419" s="1"/>
    </row>
    <row r="420" spans="1:29" x14ac:dyDescent="0.3">
      <c r="A420">
        <f t="shared" si="11"/>
        <v>2</v>
      </c>
      <c r="B420" s="1">
        <v>40961</v>
      </c>
      <c r="C420">
        <v>52.15</v>
      </c>
      <c r="E420" s="1">
        <v>32919</v>
      </c>
      <c r="F420">
        <v>19.84</v>
      </c>
      <c r="G420">
        <f t="shared" si="10"/>
        <v>19.037247706422018</v>
      </c>
      <c r="I420" s="1">
        <v>42942</v>
      </c>
      <c r="J420">
        <v>50.97</v>
      </c>
      <c r="M420" s="1">
        <v>27992</v>
      </c>
      <c r="N420">
        <v>1.1769000000000001</v>
      </c>
      <c r="Q420" s="1">
        <v>38338</v>
      </c>
      <c r="R420">
        <v>76</v>
      </c>
      <c r="U420" s="1">
        <v>39057</v>
      </c>
      <c r="V420">
        <v>7.0999999999999994E-2</v>
      </c>
      <c r="Y420" s="1">
        <v>38589</v>
      </c>
      <c r="Z420">
        <v>15</v>
      </c>
      <c r="AC420" s="1"/>
    </row>
    <row r="421" spans="1:29" x14ac:dyDescent="0.3">
      <c r="A421">
        <f t="shared" si="11"/>
        <v>2</v>
      </c>
      <c r="B421" s="1">
        <v>40962</v>
      </c>
      <c r="C421">
        <v>51.87</v>
      </c>
      <c r="E421" s="1">
        <v>32920</v>
      </c>
      <c r="F421">
        <v>19.68</v>
      </c>
      <c r="G421">
        <f t="shared" si="10"/>
        <v>19.054770642201834</v>
      </c>
      <c r="I421" s="1">
        <v>42941</v>
      </c>
      <c r="J421">
        <v>50.2</v>
      </c>
      <c r="M421" s="1">
        <v>27995</v>
      </c>
      <c r="N421">
        <v>1.1794</v>
      </c>
      <c r="Q421" s="1">
        <v>38341</v>
      </c>
      <c r="R421">
        <v>76.5</v>
      </c>
      <c r="U421" s="1">
        <v>39058</v>
      </c>
      <c r="V421">
        <v>7.5499999999999998E-2</v>
      </c>
      <c r="Y421" s="1">
        <v>38590</v>
      </c>
      <c r="Z421">
        <v>15.65</v>
      </c>
      <c r="AC421" s="1"/>
    </row>
    <row r="422" spans="1:29" x14ac:dyDescent="0.3">
      <c r="A422">
        <f t="shared" si="11"/>
        <v>2</v>
      </c>
      <c r="B422" s="1">
        <v>40963</v>
      </c>
      <c r="C422">
        <v>51.67</v>
      </c>
      <c r="E422" s="1">
        <v>32923</v>
      </c>
      <c r="F422">
        <v>19.579999999999998</v>
      </c>
      <c r="G422">
        <f t="shared" si="10"/>
        <v>19.07247706422018</v>
      </c>
      <c r="I422" s="1">
        <v>42940</v>
      </c>
      <c r="J422">
        <v>48.6</v>
      </c>
      <c r="M422" s="1">
        <v>27996</v>
      </c>
      <c r="N422">
        <v>1.1803999999999999</v>
      </c>
      <c r="Q422" s="1">
        <v>38342</v>
      </c>
      <c r="R422">
        <v>76.5</v>
      </c>
      <c r="U422" s="1">
        <v>39059</v>
      </c>
      <c r="V422">
        <v>7.2999999999999995E-2</v>
      </c>
      <c r="Y422" s="1">
        <v>38594</v>
      </c>
      <c r="Z422">
        <v>15.8</v>
      </c>
      <c r="AC422" s="1"/>
    </row>
    <row r="423" spans="1:29" x14ac:dyDescent="0.3">
      <c r="A423">
        <f t="shared" si="11"/>
        <v>2</v>
      </c>
      <c r="B423" s="1">
        <v>40964</v>
      </c>
      <c r="C423">
        <v>51.59</v>
      </c>
      <c r="E423" s="1">
        <v>32924</v>
      </c>
      <c r="F423">
        <v>19.59</v>
      </c>
      <c r="G423">
        <f t="shared" si="10"/>
        <v>19.090917431192658</v>
      </c>
      <c r="I423" s="1">
        <v>42937</v>
      </c>
      <c r="J423">
        <v>48.06</v>
      </c>
      <c r="M423" s="1">
        <v>27997</v>
      </c>
      <c r="N423">
        <v>1.1782999999999999</v>
      </c>
      <c r="Q423" s="1">
        <v>38343</v>
      </c>
      <c r="R423">
        <v>76.650000000000006</v>
      </c>
      <c r="U423" s="1">
        <v>39062</v>
      </c>
      <c r="V423">
        <v>7.0999999999999994E-2</v>
      </c>
      <c r="Y423" s="1">
        <v>38595</v>
      </c>
      <c r="Z423">
        <v>15.9</v>
      </c>
      <c r="AC423" s="1"/>
    </row>
    <row r="424" spans="1:29" x14ac:dyDescent="0.3">
      <c r="A424">
        <f t="shared" si="11"/>
        <v>2</v>
      </c>
      <c r="B424" s="1">
        <v>40965</v>
      </c>
      <c r="C424">
        <v>51.5</v>
      </c>
      <c r="E424" s="1">
        <v>32925</v>
      </c>
      <c r="F424">
        <v>19.39</v>
      </c>
      <c r="G424">
        <f t="shared" si="10"/>
        <v>19.105688073394496</v>
      </c>
      <c r="I424" s="1">
        <v>42936</v>
      </c>
      <c r="J424">
        <v>49.3</v>
      </c>
      <c r="M424" s="1">
        <v>27998</v>
      </c>
      <c r="N424">
        <v>1.1811</v>
      </c>
      <c r="Q424" s="1">
        <v>38344</v>
      </c>
      <c r="R424">
        <v>76.650000000000006</v>
      </c>
      <c r="U424" s="1">
        <v>39063</v>
      </c>
      <c r="V424">
        <v>6.8499999999999991E-2</v>
      </c>
      <c r="Y424" s="1">
        <v>38596</v>
      </c>
      <c r="Z424">
        <v>15.78</v>
      </c>
      <c r="AC424" s="1"/>
    </row>
    <row r="425" spans="1:29" x14ac:dyDescent="0.3">
      <c r="A425">
        <f t="shared" si="11"/>
        <v>2</v>
      </c>
      <c r="B425" s="1">
        <v>40966</v>
      </c>
      <c r="C425">
        <v>51.24</v>
      </c>
      <c r="E425" s="1">
        <v>32926</v>
      </c>
      <c r="F425">
        <v>19.28</v>
      </c>
      <c r="G425">
        <f t="shared" si="10"/>
        <v>19.120091743119264</v>
      </c>
      <c r="I425" s="1">
        <v>42935</v>
      </c>
      <c r="J425">
        <v>49.7</v>
      </c>
      <c r="M425" s="1">
        <v>27999</v>
      </c>
      <c r="N425">
        <v>1.1795</v>
      </c>
      <c r="Q425" s="1">
        <v>38345</v>
      </c>
      <c r="R425">
        <v>76.650000000000006</v>
      </c>
      <c r="U425" s="1">
        <v>39064</v>
      </c>
      <c r="V425">
        <v>6.6000000000000003E-2</v>
      </c>
      <c r="Y425" s="1">
        <v>38597</v>
      </c>
      <c r="Z425">
        <v>15.05</v>
      </c>
      <c r="AC425" s="1"/>
    </row>
    <row r="426" spans="1:29" x14ac:dyDescent="0.3">
      <c r="A426">
        <f t="shared" si="11"/>
        <v>2</v>
      </c>
      <c r="B426" s="1">
        <v>40967</v>
      </c>
      <c r="C426">
        <v>50.99</v>
      </c>
      <c r="E426" s="1">
        <v>32927</v>
      </c>
      <c r="F426">
        <v>19.190000000000001</v>
      </c>
      <c r="G426">
        <f t="shared" si="10"/>
        <v>19.133944954128438</v>
      </c>
      <c r="I426" s="1">
        <v>42934</v>
      </c>
      <c r="J426">
        <v>48.84</v>
      </c>
      <c r="M426" s="1">
        <v>28003</v>
      </c>
      <c r="N426">
        <v>1.1797</v>
      </c>
      <c r="Q426" s="1">
        <v>38350</v>
      </c>
      <c r="R426">
        <v>76.650000000000006</v>
      </c>
      <c r="U426" s="1">
        <v>39065</v>
      </c>
      <c r="V426">
        <v>6.6000000000000003E-2</v>
      </c>
      <c r="Y426" s="1">
        <v>38600</v>
      </c>
      <c r="Z426">
        <v>15.1</v>
      </c>
      <c r="AC426" s="1"/>
    </row>
    <row r="427" spans="1:29" x14ac:dyDescent="0.3">
      <c r="A427">
        <f t="shared" si="11"/>
        <v>2</v>
      </c>
      <c r="B427" s="1">
        <v>40968</v>
      </c>
      <c r="C427">
        <v>50.75</v>
      </c>
      <c r="E427" s="1">
        <v>32930</v>
      </c>
      <c r="F427">
        <v>19.579999999999998</v>
      </c>
      <c r="G427">
        <f t="shared" si="10"/>
        <v>19.150733944954126</v>
      </c>
      <c r="I427" s="1">
        <v>42933</v>
      </c>
      <c r="J427">
        <v>48.42</v>
      </c>
      <c r="M427" s="1">
        <v>28004</v>
      </c>
      <c r="N427">
        <v>1.1825000000000001</v>
      </c>
      <c r="Q427" s="1">
        <v>38351</v>
      </c>
      <c r="R427">
        <v>76.75</v>
      </c>
      <c r="U427" s="1">
        <v>39066</v>
      </c>
      <c r="V427">
        <v>6.6000000000000003E-2</v>
      </c>
      <c r="Y427" s="1">
        <v>38601</v>
      </c>
      <c r="Z427">
        <v>15.25</v>
      </c>
      <c r="AC427" s="1"/>
    </row>
    <row r="428" spans="1:29" x14ac:dyDescent="0.3">
      <c r="A428">
        <f t="shared" si="11"/>
        <v>3</v>
      </c>
      <c r="B428" s="1">
        <v>40969</v>
      </c>
      <c r="C428">
        <v>50.59</v>
      </c>
      <c r="E428" s="1">
        <v>32931</v>
      </c>
      <c r="F428">
        <v>19.41</v>
      </c>
      <c r="G428">
        <f t="shared" si="10"/>
        <v>19.167339449541281</v>
      </c>
      <c r="I428" s="1">
        <v>42930</v>
      </c>
      <c r="J428">
        <v>48.91</v>
      </c>
      <c r="M428" s="1">
        <v>28005</v>
      </c>
      <c r="N428">
        <v>1.1816</v>
      </c>
      <c r="Q428" s="1">
        <v>38352</v>
      </c>
      <c r="R428">
        <v>76.75</v>
      </c>
      <c r="U428" s="1">
        <v>39069</v>
      </c>
      <c r="V428">
        <v>6.7000000000000004E-2</v>
      </c>
      <c r="Y428" s="1">
        <v>38602</v>
      </c>
      <c r="Z428">
        <v>15.35</v>
      </c>
      <c r="AC428" s="1"/>
    </row>
    <row r="429" spans="1:29" x14ac:dyDescent="0.3">
      <c r="A429">
        <f t="shared" si="11"/>
        <v>3</v>
      </c>
      <c r="B429" s="1">
        <v>40970</v>
      </c>
      <c r="C429">
        <v>50.47</v>
      </c>
      <c r="E429" s="1">
        <v>32932</v>
      </c>
      <c r="F429">
        <v>19.48</v>
      </c>
      <c r="G429">
        <f t="shared" si="10"/>
        <v>19.185596330275228</v>
      </c>
      <c r="I429" s="1">
        <v>42929</v>
      </c>
      <c r="J429">
        <v>48.42</v>
      </c>
      <c r="M429" s="1">
        <v>28006</v>
      </c>
      <c r="N429">
        <v>1.1812</v>
      </c>
      <c r="Q429" s="1">
        <v>38356</v>
      </c>
      <c r="R429">
        <v>73</v>
      </c>
      <c r="U429" s="1">
        <v>39070</v>
      </c>
      <c r="V429">
        <v>6.6500000000000004E-2</v>
      </c>
      <c r="Y429" s="1">
        <v>38603</v>
      </c>
      <c r="Z429">
        <v>14</v>
      </c>
      <c r="AC429" s="1"/>
    </row>
    <row r="430" spans="1:29" x14ac:dyDescent="0.3">
      <c r="A430">
        <f t="shared" si="11"/>
        <v>3</v>
      </c>
      <c r="B430" s="1">
        <v>40971</v>
      </c>
      <c r="C430">
        <v>50.41</v>
      </c>
      <c r="E430" s="1">
        <v>32933</v>
      </c>
      <c r="F430">
        <v>19.239999999999998</v>
      </c>
      <c r="G430">
        <f t="shared" si="10"/>
        <v>19.201559633027522</v>
      </c>
      <c r="I430" s="1">
        <v>42928</v>
      </c>
      <c r="J430">
        <v>47.74</v>
      </c>
      <c r="M430" s="1">
        <v>28009</v>
      </c>
      <c r="N430">
        <v>1.1811</v>
      </c>
      <c r="Q430" s="1">
        <v>38357</v>
      </c>
      <c r="R430">
        <v>71.5</v>
      </c>
      <c r="U430" s="1">
        <v>39071</v>
      </c>
      <c r="V430">
        <v>6.6000000000000003E-2</v>
      </c>
      <c r="Y430" s="1">
        <v>38604</v>
      </c>
      <c r="Z430">
        <v>14.25</v>
      </c>
      <c r="AC430" s="1"/>
    </row>
    <row r="431" spans="1:29" x14ac:dyDescent="0.3">
      <c r="A431">
        <f t="shared" si="11"/>
        <v>3</v>
      </c>
      <c r="B431" s="1">
        <v>40972</v>
      </c>
      <c r="C431">
        <v>50.32</v>
      </c>
      <c r="E431" s="1">
        <v>32934</v>
      </c>
      <c r="F431">
        <v>19.28</v>
      </c>
      <c r="G431">
        <f t="shared" si="10"/>
        <v>19.217889908256879</v>
      </c>
      <c r="I431" s="1">
        <v>42927</v>
      </c>
      <c r="J431">
        <v>47.52</v>
      </c>
      <c r="M431" s="1">
        <v>28010</v>
      </c>
      <c r="N431">
        <v>1.1818</v>
      </c>
      <c r="Q431" s="1">
        <v>38358</v>
      </c>
      <c r="R431">
        <v>71.75</v>
      </c>
      <c r="U431" s="1">
        <v>39072</v>
      </c>
      <c r="V431">
        <v>6.8000000000000005E-2</v>
      </c>
      <c r="Y431" s="1">
        <v>38607</v>
      </c>
      <c r="Z431">
        <v>14.45</v>
      </c>
      <c r="AC431" s="1"/>
    </row>
    <row r="432" spans="1:29" x14ac:dyDescent="0.3">
      <c r="A432">
        <f t="shared" si="11"/>
        <v>3</v>
      </c>
      <c r="B432" s="1">
        <v>40973</v>
      </c>
      <c r="C432">
        <v>50.08</v>
      </c>
      <c r="E432" s="1">
        <v>32937</v>
      </c>
      <c r="F432">
        <v>19.43</v>
      </c>
      <c r="G432">
        <f t="shared" ref="G432:G495" si="12">+AVERAGE(F324:F432)</f>
        <v>19.232018348623853</v>
      </c>
      <c r="I432" s="1">
        <v>42926</v>
      </c>
      <c r="J432">
        <v>46.88</v>
      </c>
      <c r="M432" s="1">
        <v>28011</v>
      </c>
      <c r="N432">
        <v>1.1826000000000001</v>
      </c>
      <c r="Q432" s="1">
        <v>38359</v>
      </c>
      <c r="R432">
        <v>71.75</v>
      </c>
      <c r="U432" s="1">
        <v>39073</v>
      </c>
      <c r="V432">
        <v>6.9500000000000006E-2</v>
      </c>
      <c r="Y432" s="1">
        <v>38608</v>
      </c>
      <c r="Z432">
        <v>14.53</v>
      </c>
      <c r="AC432" s="1"/>
    </row>
    <row r="433" spans="1:29" x14ac:dyDescent="0.3">
      <c r="A433">
        <f t="shared" si="11"/>
        <v>3</v>
      </c>
      <c r="B433" s="1">
        <v>40974</v>
      </c>
      <c r="C433">
        <v>49.76</v>
      </c>
      <c r="E433" s="1">
        <v>32938</v>
      </c>
      <c r="F433">
        <v>19.329999999999998</v>
      </c>
      <c r="G433">
        <f t="shared" si="12"/>
        <v>19.242752293577983</v>
      </c>
      <c r="I433" s="1">
        <v>42923</v>
      </c>
      <c r="J433">
        <v>46.71</v>
      </c>
      <c r="M433" s="1">
        <v>28012</v>
      </c>
      <c r="N433">
        <v>1.1843999999999999</v>
      </c>
      <c r="Q433" s="1">
        <v>38362</v>
      </c>
      <c r="R433">
        <v>70.5</v>
      </c>
      <c r="U433" s="1">
        <v>39077</v>
      </c>
      <c r="V433">
        <v>6.9500000000000006E-2</v>
      </c>
      <c r="Y433" s="1">
        <v>38609</v>
      </c>
      <c r="Z433">
        <v>14.7</v>
      </c>
      <c r="AC433" s="1"/>
    </row>
    <row r="434" spans="1:29" x14ac:dyDescent="0.3">
      <c r="A434">
        <f t="shared" si="11"/>
        <v>3</v>
      </c>
      <c r="B434" s="1">
        <v>40975</v>
      </c>
      <c r="C434">
        <v>49.34</v>
      </c>
      <c r="E434" s="1">
        <v>32939</v>
      </c>
      <c r="F434">
        <v>19.13</v>
      </c>
      <c r="G434">
        <f t="shared" si="12"/>
        <v>19.249724770642203</v>
      </c>
      <c r="I434" s="1">
        <v>42922</v>
      </c>
      <c r="J434">
        <v>48.11</v>
      </c>
      <c r="M434" s="1">
        <v>28013</v>
      </c>
      <c r="N434">
        <v>1.1839</v>
      </c>
      <c r="Q434" s="1">
        <v>38363</v>
      </c>
      <c r="R434">
        <v>70</v>
      </c>
      <c r="U434" s="1">
        <v>39078</v>
      </c>
      <c r="V434">
        <v>6.7000000000000004E-2</v>
      </c>
      <c r="Y434" s="1">
        <v>38610</v>
      </c>
      <c r="Z434">
        <v>15.7</v>
      </c>
      <c r="AC434" s="1"/>
    </row>
    <row r="435" spans="1:29" x14ac:dyDescent="0.3">
      <c r="A435">
        <f t="shared" si="11"/>
        <v>3</v>
      </c>
      <c r="B435" s="1">
        <v>40976</v>
      </c>
      <c r="C435">
        <v>49.09</v>
      </c>
      <c r="E435" s="1">
        <v>32940</v>
      </c>
      <c r="F435">
        <v>18.86</v>
      </c>
      <c r="G435">
        <f t="shared" si="12"/>
        <v>19.253577981651379</v>
      </c>
      <c r="I435" s="1">
        <v>42921</v>
      </c>
      <c r="J435">
        <v>47.79</v>
      </c>
      <c r="M435" s="1">
        <v>28016</v>
      </c>
      <c r="N435">
        <v>1.1846000000000001</v>
      </c>
      <c r="Q435" s="1">
        <v>38364</v>
      </c>
      <c r="R435">
        <v>69.25</v>
      </c>
      <c r="U435" s="1">
        <v>39079</v>
      </c>
      <c r="V435">
        <v>6.7000000000000004E-2</v>
      </c>
      <c r="Y435" s="1">
        <v>38611</v>
      </c>
      <c r="Z435">
        <v>15.45</v>
      </c>
      <c r="AC435" s="1"/>
    </row>
    <row r="436" spans="1:29" x14ac:dyDescent="0.3">
      <c r="A436">
        <f t="shared" si="11"/>
        <v>3</v>
      </c>
      <c r="B436" s="1">
        <v>40977</v>
      </c>
      <c r="C436">
        <v>48.91</v>
      </c>
      <c r="E436" s="1">
        <v>32941</v>
      </c>
      <c r="F436">
        <v>18.88</v>
      </c>
      <c r="G436">
        <f t="shared" si="12"/>
        <v>19.256972477064224</v>
      </c>
      <c r="I436" s="1">
        <v>42920</v>
      </c>
      <c r="J436">
        <v>49.61</v>
      </c>
      <c r="M436" s="1">
        <v>28017</v>
      </c>
      <c r="N436">
        <v>1.1865000000000001</v>
      </c>
      <c r="Q436" s="1">
        <v>38365</v>
      </c>
      <c r="R436">
        <v>68.75</v>
      </c>
      <c r="U436" s="1">
        <v>39080</v>
      </c>
      <c r="V436">
        <v>6.6000000000000003E-2</v>
      </c>
      <c r="Y436" s="1">
        <v>38614</v>
      </c>
      <c r="Z436">
        <v>15.2</v>
      </c>
      <c r="AC436" s="1"/>
    </row>
    <row r="437" spans="1:29" x14ac:dyDescent="0.3">
      <c r="A437">
        <f t="shared" si="11"/>
        <v>3</v>
      </c>
      <c r="B437" s="1">
        <v>40978</v>
      </c>
      <c r="C437">
        <v>48.82</v>
      </c>
      <c r="E437" s="1">
        <v>32944</v>
      </c>
      <c r="F437">
        <v>18.62</v>
      </c>
      <c r="G437">
        <f t="shared" si="12"/>
        <v>19.260917431192659</v>
      </c>
      <c r="I437" s="1">
        <v>42919</v>
      </c>
      <c r="J437">
        <v>49.68</v>
      </c>
      <c r="M437" s="1">
        <v>28018</v>
      </c>
      <c r="N437">
        <v>1.1927000000000001</v>
      </c>
      <c r="Q437" s="1">
        <v>38366</v>
      </c>
      <c r="R437">
        <v>65.25</v>
      </c>
      <c r="U437" s="1">
        <v>39084</v>
      </c>
      <c r="V437">
        <v>5.5999999999999994E-2</v>
      </c>
      <c r="Y437" s="1">
        <v>38615</v>
      </c>
      <c r="Z437">
        <v>15.6</v>
      </c>
      <c r="AC437" s="1"/>
    </row>
    <row r="438" spans="1:29" x14ac:dyDescent="0.3">
      <c r="A438">
        <f t="shared" si="11"/>
        <v>3</v>
      </c>
      <c r="B438" s="1">
        <v>40979</v>
      </c>
      <c r="C438">
        <v>48.77</v>
      </c>
      <c r="E438" s="1">
        <v>32945</v>
      </c>
      <c r="F438">
        <v>18.600000000000001</v>
      </c>
      <c r="G438">
        <f t="shared" si="12"/>
        <v>19.264403669724771</v>
      </c>
      <c r="I438" s="1">
        <v>42916</v>
      </c>
      <c r="J438">
        <v>47.92</v>
      </c>
      <c r="M438" s="1">
        <v>28019</v>
      </c>
      <c r="N438">
        <v>1.1926000000000001</v>
      </c>
      <c r="Q438" s="1">
        <v>38369</v>
      </c>
      <c r="R438">
        <v>65.25</v>
      </c>
      <c r="U438" s="1">
        <v>39085</v>
      </c>
      <c r="V438">
        <v>4.8499999999999995E-2</v>
      </c>
      <c r="Y438" s="1">
        <v>38616</v>
      </c>
      <c r="Z438">
        <v>14.5</v>
      </c>
      <c r="AC438" s="1"/>
    </row>
    <row r="439" spans="1:29" x14ac:dyDescent="0.3">
      <c r="A439">
        <f t="shared" si="11"/>
        <v>3</v>
      </c>
      <c r="B439" s="1">
        <v>40980</v>
      </c>
      <c r="C439">
        <v>48.64</v>
      </c>
      <c r="E439" s="1">
        <v>32946</v>
      </c>
      <c r="F439">
        <v>18.52</v>
      </c>
      <c r="G439">
        <f t="shared" si="12"/>
        <v>19.268073394495413</v>
      </c>
      <c r="I439" s="1">
        <v>42915</v>
      </c>
      <c r="J439">
        <v>47.42</v>
      </c>
      <c r="M439" s="1">
        <v>28020</v>
      </c>
      <c r="N439">
        <v>1.1929000000000001</v>
      </c>
      <c r="Q439" s="1">
        <v>38370</v>
      </c>
      <c r="R439">
        <v>64.75</v>
      </c>
      <c r="U439" s="1">
        <v>39086</v>
      </c>
      <c r="V439">
        <v>4.8499999999999995E-2</v>
      </c>
      <c r="Y439" s="1">
        <v>38617</v>
      </c>
      <c r="Z439">
        <v>13.9</v>
      </c>
      <c r="AC439" s="1"/>
    </row>
    <row r="440" spans="1:29" x14ac:dyDescent="0.3">
      <c r="A440">
        <f t="shared" si="11"/>
        <v>3</v>
      </c>
      <c r="B440" s="1">
        <v>40981</v>
      </c>
      <c r="C440">
        <v>48.55</v>
      </c>
      <c r="E440" s="1">
        <v>32947</v>
      </c>
      <c r="F440">
        <v>18.739999999999998</v>
      </c>
      <c r="G440">
        <f t="shared" si="12"/>
        <v>19.271284403669725</v>
      </c>
      <c r="I440" s="1">
        <v>42914</v>
      </c>
      <c r="J440">
        <v>47.31</v>
      </c>
      <c r="M440" s="1">
        <v>28023</v>
      </c>
      <c r="N440">
        <v>1.1929000000000001</v>
      </c>
      <c r="Q440" s="1">
        <v>38371</v>
      </c>
      <c r="R440">
        <v>65.25</v>
      </c>
      <c r="U440" s="1">
        <v>39087</v>
      </c>
      <c r="V440">
        <v>4.8000000000000001E-2</v>
      </c>
      <c r="Y440" s="1">
        <v>38618</v>
      </c>
      <c r="Z440">
        <v>14</v>
      </c>
      <c r="AC440" s="1"/>
    </row>
    <row r="441" spans="1:29" x14ac:dyDescent="0.3">
      <c r="A441">
        <f t="shared" si="11"/>
        <v>3</v>
      </c>
      <c r="B441" s="1">
        <v>40982</v>
      </c>
      <c r="C441">
        <v>48.45</v>
      </c>
      <c r="E441" s="1">
        <v>32948</v>
      </c>
      <c r="F441">
        <v>18.559999999999999</v>
      </c>
      <c r="G441">
        <f t="shared" si="12"/>
        <v>19.27256880733945</v>
      </c>
      <c r="I441" s="1">
        <v>42913</v>
      </c>
      <c r="J441">
        <v>46.65</v>
      </c>
      <c r="M441" s="1">
        <v>28024</v>
      </c>
      <c r="N441">
        <v>1.1926000000000001</v>
      </c>
      <c r="Q441" s="1">
        <v>38372</v>
      </c>
      <c r="R441">
        <v>65.75</v>
      </c>
      <c r="U441" s="1">
        <v>39090</v>
      </c>
      <c r="V441">
        <v>3.95E-2</v>
      </c>
      <c r="Y441" s="1">
        <v>38621</v>
      </c>
      <c r="Z441">
        <v>14.1</v>
      </c>
      <c r="AC441" s="1"/>
    </row>
    <row r="442" spans="1:29" x14ac:dyDescent="0.3">
      <c r="A442">
        <f t="shared" si="11"/>
        <v>3</v>
      </c>
      <c r="B442" s="1">
        <v>40983</v>
      </c>
      <c r="C442">
        <v>48.39</v>
      </c>
      <c r="E442" s="1">
        <v>32951</v>
      </c>
      <c r="F442">
        <v>18.2</v>
      </c>
      <c r="G442">
        <f t="shared" si="12"/>
        <v>19.268715596330274</v>
      </c>
      <c r="I442" s="1">
        <v>42912</v>
      </c>
      <c r="J442">
        <v>45.83</v>
      </c>
      <c r="M442" s="1">
        <v>28025</v>
      </c>
      <c r="N442">
        <v>1.1952</v>
      </c>
      <c r="Q442" s="1">
        <v>38373</v>
      </c>
      <c r="R442">
        <v>65.5</v>
      </c>
      <c r="U442" s="1">
        <v>39091</v>
      </c>
      <c r="V442">
        <v>3.5000000000000003E-2</v>
      </c>
      <c r="Y442" s="1">
        <v>38622</v>
      </c>
      <c r="Z442">
        <v>14.7</v>
      </c>
      <c r="AC442" s="1"/>
    </row>
    <row r="443" spans="1:29" x14ac:dyDescent="0.3">
      <c r="A443">
        <f t="shared" si="11"/>
        <v>3</v>
      </c>
      <c r="B443" s="1">
        <v>40984</v>
      </c>
      <c r="C443">
        <v>48.38</v>
      </c>
      <c r="E443" s="1">
        <v>32952</v>
      </c>
      <c r="F443">
        <v>18.05</v>
      </c>
      <c r="G443">
        <f t="shared" si="12"/>
        <v>19.260917431192659</v>
      </c>
      <c r="I443" s="1">
        <v>42909</v>
      </c>
      <c r="J443">
        <v>45.54</v>
      </c>
      <c r="M443" s="1">
        <v>28026</v>
      </c>
      <c r="N443">
        <v>1.1910000000000001</v>
      </c>
      <c r="Q443" s="1">
        <v>38376</v>
      </c>
      <c r="R443">
        <v>63</v>
      </c>
      <c r="U443" s="1">
        <v>39092</v>
      </c>
      <c r="V443">
        <v>3.85E-2</v>
      </c>
      <c r="Y443" s="1">
        <v>38623</v>
      </c>
      <c r="Z443">
        <v>14.28</v>
      </c>
      <c r="AC443" s="1"/>
    </row>
    <row r="444" spans="1:29" x14ac:dyDescent="0.3">
      <c r="A444">
        <f t="shared" si="11"/>
        <v>3</v>
      </c>
      <c r="B444" s="1">
        <v>40985</v>
      </c>
      <c r="C444">
        <v>48.45</v>
      </c>
      <c r="E444" s="1">
        <v>32953</v>
      </c>
      <c r="F444">
        <v>18.170000000000002</v>
      </c>
      <c r="G444">
        <f t="shared" si="12"/>
        <v>19.255045871559634</v>
      </c>
      <c r="I444" s="1">
        <v>42908</v>
      </c>
      <c r="J444">
        <v>45.22</v>
      </c>
      <c r="M444" s="1">
        <v>28027</v>
      </c>
      <c r="N444">
        <v>1.1924999999999999</v>
      </c>
      <c r="Q444" s="1">
        <v>38377</v>
      </c>
      <c r="R444">
        <v>63.5</v>
      </c>
      <c r="U444" s="1">
        <v>39093</v>
      </c>
      <c r="V444">
        <v>0.04</v>
      </c>
      <c r="Y444" s="1">
        <v>38624</v>
      </c>
      <c r="Z444">
        <v>14.1</v>
      </c>
      <c r="AC444" s="1"/>
    </row>
    <row r="445" spans="1:29" x14ac:dyDescent="0.3">
      <c r="A445">
        <f t="shared" si="11"/>
        <v>3</v>
      </c>
      <c r="B445" s="1">
        <v>40986</v>
      </c>
      <c r="C445">
        <v>48.51</v>
      </c>
      <c r="E445" s="1">
        <v>32954</v>
      </c>
      <c r="F445">
        <v>18.16</v>
      </c>
      <c r="G445">
        <f t="shared" si="12"/>
        <v>19.247614678899083</v>
      </c>
      <c r="I445" s="1">
        <v>42907</v>
      </c>
      <c r="J445">
        <v>44.82</v>
      </c>
      <c r="M445" s="1">
        <v>28030</v>
      </c>
      <c r="N445">
        <v>1.1941999999999999</v>
      </c>
      <c r="Q445" s="1">
        <v>38378</v>
      </c>
      <c r="R445">
        <v>65.25</v>
      </c>
      <c r="U445" s="1">
        <v>39094</v>
      </c>
      <c r="V445">
        <v>4.0500000000000001E-2</v>
      </c>
      <c r="Y445" s="1">
        <v>38625</v>
      </c>
      <c r="Z445">
        <v>14.43</v>
      </c>
      <c r="AC445" s="1"/>
    </row>
    <row r="446" spans="1:29" x14ac:dyDescent="0.3">
      <c r="A446">
        <f t="shared" si="11"/>
        <v>3</v>
      </c>
      <c r="B446" s="1">
        <v>40987</v>
      </c>
      <c r="C446">
        <v>48.48</v>
      </c>
      <c r="E446" s="1">
        <v>32955</v>
      </c>
      <c r="F446">
        <v>18.399999999999999</v>
      </c>
      <c r="G446">
        <f t="shared" si="12"/>
        <v>19.242293577981648</v>
      </c>
      <c r="I446" s="1">
        <v>42906</v>
      </c>
      <c r="J446">
        <v>46.02</v>
      </c>
      <c r="M446" s="1">
        <v>28031</v>
      </c>
      <c r="N446">
        <v>1.1944999999999999</v>
      </c>
      <c r="Q446" s="1">
        <v>38379</v>
      </c>
      <c r="R446">
        <v>66.63</v>
      </c>
      <c r="U446" s="1">
        <v>39097</v>
      </c>
      <c r="V446">
        <v>4.0500000000000001E-2</v>
      </c>
      <c r="Y446" s="1">
        <v>38628</v>
      </c>
      <c r="Z446">
        <v>15.48</v>
      </c>
      <c r="AC446" s="1"/>
    </row>
    <row r="447" spans="1:29" x14ac:dyDescent="0.3">
      <c r="A447">
        <f t="shared" si="11"/>
        <v>3</v>
      </c>
      <c r="B447" s="1">
        <v>40988</v>
      </c>
      <c r="C447">
        <v>48.47</v>
      </c>
      <c r="E447" s="1">
        <v>32958</v>
      </c>
      <c r="F447">
        <v>18.46</v>
      </c>
      <c r="G447">
        <f t="shared" si="12"/>
        <v>19.239082568807341</v>
      </c>
      <c r="I447" s="1">
        <v>42905</v>
      </c>
      <c r="J447">
        <v>46.91</v>
      </c>
      <c r="M447" s="1">
        <v>28032</v>
      </c>
      <c r="N447">
        <v>1.1959</v>
      </c>
      <c r="Q447" s="1">
        <v>38380</v>
      </c>
      <c r="R447">
        <v>66.75</v>
      </c>
      <c r="U447" s="1">
        <v>39098</v>
      </c>
      <c r="V447">
        <v>4.2500000000000003E-2</v>
      </c>
      <c r="Y447" s="1">
        <v>38629</v>
      </c>
      <c r="Z447">
        <v>12.55</v>
      </c>
      <c r="AC447" s="1"/>
    </row>
    <row r="448" spans="1:29" x14ac:dyDescent="0.3">
      <c r="A448">
        <f t="shared" si="11"/>
        <v>3</v>
      </c>
      <c r="B448" s="1">
        <v>40989</v>
      </c>
      <c r="C448">
        <v>48.54</v>
      </c>
      <c r="E448" s="1">
        <v>32959</v>
      </c>
      <c r="F448">
        <v>18.46</v>
      </c>
      <c r="G448">
        <f t="shared" si="12"/>
        <v>19.23651376146789</v>
      </c>
      <c r="I448" s="1">
        <v>42902</v>
      </c>
      <c r="J448">
        <v>47.37</v>
      </c>
      <c r="M448" s="1">
        <v>28033</v>
      </c>
      <c r="N448">
        <v>1.1982999999999999</v>
      </c>
      <c r="Q448" s="1">
        <v>38383</v>
      </c>
      <c r="R448">
        <v>66.5</v>
      </c>
      <c r="U448" s="1">
        <v>39099</v>
      </c>
      <c r="V448">
        <v>4.0999999999999995E-2</v>
      </c>
      <c r="Y448" s="1">
        <v>38630</v>
      </c>
      <c r="Z448">
        <v>17.5</v>
      </c>
      <c r="AC448" s="1"/>
    </row>
    <row r="449" spans="1:29" x14ac:dyDescent="0.3">
      <c r="A449">
        <f t="shared" si="11"/>
        <v>3</v>
      </c>
      <c r="B449" s="1">
        <v>40990</v>
      </c>
      <c r="C449">
        <v>48.58</v>
      </c>
      <c r="E449" s="1">
        <v>32960</v>
      </c>
      <c r="F449">
        <v>18.32</v>
      </c>
      <c r="G449">
        <f t="shared" si="12"/>
        <v>19.235137614678901</v>
      </c>
      <c r="I449" s="1">
        <v>42901</v>
      </c>
      <c r="J449">
        <v>46.92</v>
      </c>
      <c r="M449" s="1">
        <v>28034</v>
      </c>
      <c r="N449">
        <v>1.1933</v>
      </c>
      <c r="Q449" s="1">
        <v>38384</v>
      </c>
      <c r="R449">
        <v>65.5</v>
      </c>
      <c r="U449" s="1">
        <v>39100</v>
      </c>
      <c r="V449">
        <v>0.04</v>
      </c>
      <c r="Y449" s="1">
        <v>38631</v>
      </c>
      <c r="Z449">
        <v>14.5</v>
      </c>
      <c r="AC449" s="1"/>
    </row>
    <row r="450" spans="1:29" x14ac:dyDescent="0.3">
      <c r="A450">
        <f t="shared" si="11"/>
        <v>3</v>
      </c>
      <c r="B450" s="1">
        <v>40991</v>
      </c>
      <c r="C450">
        <v>48.67</v>
      </c>
      <c r="E450" s="1">
        <v>32961</v>
      </c>
      <c r="F450">
        <v>18.329999999999998</v>
      </c>
      <c r="G450">
        <f t="shared" si="12"/>
        <v>19.234862385321104</v>
      </c>
      <c r="I450" s="1">
        <v>42900</v>
      </c>
      <c r="J450">
        <v>47</v>
      </c>
      <c r="M450" s="1">
        <v>28037</v>
      </c>
      <c r="N450">
        <v>1.1964999999999999</v>
      </c>
      <c r="Q450" s="1">
        <v>38385</v>
      </c>
      <c r="R450">
        <v>64.75</v>
      </c>
      <c r="U450" s="1">
        <v>39101</v>
      </c>
      <c r="V450">
        <v>0.04</v>
      </c>
      <c r="Y450" s="1">
        <v>38632</v>
      </c>
      <c r="Z450">
        <v>15.5</v>
      </c>
      <c r="AC450" s="1"/>
    </row>
    <row r="451" spans="1:29" x14ac:dyDescent="0.3">
      <c r="A451">
        <f t="shared" si="11"/>
        <v>3</v>
      </c>
      <c r="B451" s="1">
        <v>40992</v>
      </c>
      <c r="C451">
        <v>48.8</v>
      </c>
      <c r="E451" s="1">
        <v>32962</v>
      </c>
      <c r="F451">
        <v>18.38</v>
      </c>
      <c r="G451">
        <f t="shared" si="12"/>
        <v>19.233669724770646</v>
      </c>
      <c r="I451" s="1">
        <v>42899</v>
      </c>
      <c r="J451">
        <v>48.72</v>
      </c>
      <c r="M451" s="1">
        <v>28038</v>
      </c>
      <c r="N451">
        <v>1.2018</v>
      </c>
      <c r="Q451" s="1">
        <v>38386</v>
      </c>
      <c r="R451">
        <v>63.5</v>
      </c>
      <c r="U451" s="1">
        <v>39104</v>
      </c>
      <c r="V451">
        <v>3.9E-2</v>
      </c>
      <c r="Y451" s="1">
        <v>38635</v>
      </c>
      <c r="Z451">
        <v>15.25</v>
      </c>
      <c r="AC451" s="1"/>
    </row>
    <row r="452" spans="1:29" x14ac:dyDescent="0.3">
      <c r="A452">
        <f t="shared" ref="A452:A515" si="13">+MONTH(B452)</f>
        <v>3</v>
      </c>
      <c r="B452" s="1">
        <v>40993</v>
      </c>
      <c r="C452">
        <v>48.97</v>
      </c>
      <c r="E452" s="1">
        <v>32965</v>
      </c>
      <c r="F452">
        <v>18.62</v>
      </c>
      <c r="G452">
        <f t="shared" si="12"/>
        <v>19.237706422018352</v>
      </c>
      <c r="I452" s="1">
        <v>42898</v>
      </c>
      <c r="J452">
        <v>48.29</v>
      </c>
      <c r="M452" s="1">
        <v>28039</v>
      </c>
      <c r="N452">
        <v>1.2043999999999999</v>
      </c>
      <c r="Q452" s="1">
        <v>38387</v>
      </c>
      <c r="R452">
        <v>64</v>
      </c>
      <c r="U452" s="1">
        <v>39105</v>
      </c>
      <c r="V452">
        <v>3.7999999999999999E-2</v>
      </c>
      <c r="Y452" s="1">
        <v>38636</v>
      </c>
      <c r="Z452">
        <v>14.03</v>
      </c>
      <c r="AC452" s="1"/>
    </row>
    <row r="453" spans="1:29" x14ac:dyDescent="0.3">
      <c r="A453">
        <f t="shared" si="13"/>
        <v>3</v>
      </c>
      <c r="B453" s="1">
        <v>40994</v>
      </c>
      <c r="C453">
        <v>49.05</v>
      </c>
      <c r="E453" s="1">
        <v>32966</v>
      </c>
      <c r="F453">
        <v>18.48</v>
      </c>
      <c r="G453">
        <f t="shared" si="12"/>
        <v>19.23862385321101</v>
      </c>
      <c r="I453" s="1">
        <v>42895</v>
      </c>
      <c r="J453">
        <v>48.15</v>
      </c>
      <c r="M453" s="1">
        <v>28040</v>
      </c>
      <c r="N453">
        <v>1.2013</v>
      </c>
      <c r="Q453" s="1">
        <v>38390</v>
      </c>
      <c r="R453">
        <v>63</v>
      </c>
      <c r="U453" s="1">
        <v>39106</v>
      </c>
      <c r="V453">
        <v>3.4500000000000003E-2</v>
      </c>
      <c r="Y453" s="1">
        <v>38637</v>
      </c>
      <c r="Z453">
        <v>15.3</v>
      </c>
      <c r="AC453" s="1"/>
    </row>
    <row r="454" spans="1:29" x14ac:dyDescent="0.3">
      <c r="A454">
        <f t="shared" si="13"/>
        <v>3</v>
      </c>
      <c r="B454" s="1">
        <v>40995</v>
      </c>
      <c r="C454">
        <v>49.11</v>
      </c>
      <c r="E454" s="1">
        <v>32967</v>
      </c>
      <c r="F454">
        <v>18.09</v>
      </c>
      <c r="G454">
        <f t="shared" si="12"/>
        <v>19.233211009174315</v>
      </c>
      <c r="I454" s="1">
        <v>42894</v>
      </c>
      <c r="J454">
        <v>47.86</v>
      </c>
      <c r="M454" s="1">
        <v>28041</v>
      </c>
      <c r="N454">
        <v>1.2008000000000001</v>
      </c>
      <c r="Q454" s="1">
        <v>38391</v>
      </c>
      <c r="R454">
        <v>63.75</v>
      </c>
      <c r="U454" s="1">
        <v>39107</v>
      </c>
      <c r="V454">
        <v>3.3000000000000002E-2</v>
      </c>
      <c r="Y454" s="1">
        <v>38638</v>
      </c>
      <c r="Z454">
        <v>14.3</v>
      </c>
      <c r="AC454" s="1"/>
    </row>
    <row r="455" spans="1:29" x14ac:dyDescent="0.3">
      <c r="A455">
        <f t="shared" si="13"/>
        <v>3</v>
      </c>
      <c r="B455" s="1">
        <v>40996</v>
      </c>
      <c r="C455">
        <v>49.19</v>
      </c>
      <c r="E455" s="1">
        <v>32968</v>
      </c>
      <c r="F455">
        <v>17.649999999999999</v>
      </c>
      <c r="G455">
        <f t="shared" si="12"/>
        <v>19.224220183486239</v>
      </c>
      <c r="I455" s="1">
        <v>42893</v>
      </c>
      <c r="J455">
        <v>48.06</v>
      </c>
      <c r="M455" s="1">
        <v>28044</v>
      </c>
      <c r="N455">
        <v>1.1992</v>
      </c>
      <c r="Q455" s="1">
        <v>38392</v>
      </c>
      <c r="R455">
        <v>64.5</v>
      </c>
      <c r="U455" s="1">
        <v>39108</v>
      </c>
      <c r="V455">
        <v>3.0499999999999999E-2</v>
      </c>
      <c r="Y455" s="1">
        <v>38639</v>
      </c>
      <c r="Z455">
        <v>14.25</v>
      </c>
      <c r="AC455" s="1"/>
    </row>
    <row r="456" spans="1:29" x14ac:dyDescent="0.3">
      <c r="A456">
        <f t="shared" si="13"/>
        <v>3</v>
      </c>
      <c r="B456" s="1">
        <v>40997</v>
      </c>
      <c r="C456">
        <v>49.28</v>
      </c>
      <c r="E456" s="1">
        <v>32969</v>
      </c>
      <c r="F456">
        <v>17.8</v>
      </c>
      <c r="G456">
        <f t="shared" si="12"/>
        <v>19.212385321100921</v>
      </c>
      <c r="I456" s="1">
        <v>42892</v>
      </c>
      <c r="J456">
        <v>50.12</v>
      </c>
      <c r="M456" s="1">
        <v>28045</v>
      </c>
      <c r="N456">
        <v>1.1999</v>
      </c>
      <c r="Q456" s="1">
        <v>38393</v>
      </c>
      <c r="R456">
        <v>64.5</v>
      </c>
      <c r="U456" s="1">
        <v>39111</v>
      </c>
      <c r="V456">
        <v>2.5000000000000001E-2</v>
      </c>
      <c r="Y456" s="1">
        <v>38642</v>
      </c>
      <c r="Z456">
        <v>16.100000000000001</v>
      </c>
      <c r="AC456" s="1"/>
    </row>
    <row r="457" spans="1:29" x14ac:dyDescent="0.3">
      <c r="A457">
        <f t="shared" si="13"/>
        <v>3</v>
      </c>
      <c r="B457" s="1">
        <v>40998</v>
      </c>
      <c r="C457">
        <v>49.41</v>
      </c>
      <c r="E457" s="1">
        <v>32972</v>
      </c>
      <c r="F457">
        <v>17.3</v>
      </c>
      <c r="G457">
        <f t="shared" si="12"/>
        <v>19.196422018348628</v>
      </c>
      <c r="I457" s="1">
        <v>42891</v>
      </c>
      <c r="J457">
        <v>49.47</v>
      </c>
      <c r="M457" s="1">
        <v>28046</v>
      </c>
      <c r="N457">
        <v>1.2</v>
      </c>
      <c r="Q457" s="1">
        <v>38394</v>
      </c>
      <c r="R457">
        <v>65.150000000000006</v>
      </c>
      <c r="U457" s="1">
        <v>39112</v>
      </c>
      <c r="V457">
        <v>2.4500000000000001E-2</v>
      </c>
      <c r="Y457" s="1">
        <v>38643</v>
      </c>
      <c r="Z457">
        <v>15.8</v>
      </c>
      <c r="AC457" s="1"/>
    </row>
    <row r="458" spans="1:29" x14ac:dyDescent="0.3">
      <c r="A458">
        <f t="shared" si="13"/>
        <v>3</v>
      </c>
      <c r="B458" s="1">
        <v>40999</v>
      </c>
      <c r="C458">
        <v>49.53</v>
      </c>
      <c r="E458" s="1">
        <v>32973</v>
      </c>
      <c r="F458">
        <v>16.649999999999999</v>
      </c>
      <c r="G458">
        <f t="shared" si="12"/>
        <v>19.176238532110098</v>
      </c>
      <c r="I458" s="1">
        <v>42888</v>
      </c>
      <c r="J458">
        <v>49.95</v>
      </c>
      <c r="M458" s="1">
        <v>28047</v>
      </c>
      <c r="N458">
        <v>1.2004999999999999</v>
      </c>
      <c r="Q458" s="1">
        <v>38397</v>
      </c>
      <c r="R458">
        <v>64.75</v>
      </c>
      <c r="U458" s="1">
        <v>39113</v>
      </c>
      <c r="V458">
        <v>2.35E-2</v>
      </c>
      <c r="Y458" s="1">
        <v>38644</v>
      </c>
      <c r="Z458">
        <v>16.399999999999999</v>
      </c>
      <c r="AC458" s="1"/>
    </row>
    <row r="459" spans="1:29" x14ac:dyDescent="0.3">
      <c r="A459">
        <f t="shared" si="13"/>
        <v>4</v>
      </c>
      <c r="B459" s="1">
        <v>41000</v>
      </c>
      <c r="C459">
        <v>44.94</v>
      </c>
      <c r="E459" s="1">
        <v>32974</v>
      </c>
      <c r="F459">
        <v>16.84</v>
      </c>
      <c r="G459">
        <f t="shared" si="12"/>
        <v>19.156697247706425</v>
      </c>
      <c r="I459" s="1">
        <v>42887</v>
      </c>
      <c r="J459">
        <v>50.63</v>
      </c>
      <c r="M459" s="1">
        <v>28048</v>
      </c>
      <c r="N459">
        <v>1.1970000000000001</v>
      </c>
      <c r="Q459" s="1">
        <v>38398</v>
      </c>
      <c r="R459">
        <v>65</v>
      </c>
      <c r="U459" s="1">
        <v>39114</v>
      </c>
      <c r="V459">
        <v>2.2499999999999999E-2</v>
      </c>
      <c r="Y459" s="1">
        <v>38645</v>
      </c>
      <c r="Z459">
        <v>17.48</v>
      </c>
      <c r="AC459" s="1"/>
    </row>
    <row r="460" spans="1:29" x14ac:dyDescent="0.3">
      <c r="A460">
        <f t="shared" si="13"/>
        <v>4</v>
      </c>
      <c r="B460" s="1">
        <v>41001</v>
      </c>
      <c r="C460">
        <v>44.98</v>
      </c>
      <c r="E460" s="1">
        <v>32975</v>
      </c>
      <c r="F460">
        <v>16.82</v>
      </c>
      <c r="G460">
        <f t="shared" si="12"/>
        <v>19.137339449541287</v>
      </c>
      <c r="I460" s="1">
        <v>42886</v>
      </c>
      <c r="J460">
        <v>50.31</v>
      </c>
      <c r="M460" s="1">
        <v>28051</v>
      </c>
      <c r="N460">
        <v>1.1899</v>
      </c>
      <c r="Q460" s="1">
        <v>38399</v>
      </c>
      <c r="R460">
        <v>64.25</v>
      </c>
      <c r="U460" s="1">
        <v>39115</v>
      </c>
      <c r="V460">
        <v>0.02</v>
      </c>
      <c r="Y460" s="1">
        <v>38646</v>
      </c>
      <c r="Z460">
        <v>16.38</v>
      </c>
      <c r="AC460" s="1"/>
    </row>
    <row r="461" spans="1:29" x14ac:dyDescent="0.3">
      <c r="A461">
        <f t="shared" si="13"/>
        <v>4</v>
      </c>
      <c r="B461" s="1">
        <v>41002</v>
      </c>
      <c r="C461">
        <v>45.07</v>
      </c>
      <c r="E461" s="1">
        <v>32980</v>
      </c>
      <c r="F461">
        <v>16.7</v>
      </c>
      <c r="G461">
        <f t="shared" si="12"/>
        <v>19.118348623853212</v>
      </c>
      <c r="I461" s="1">
        <v>42885</v>
      </c>
      <c r="J461">
        <v>51.84</v>
      </c>
      <c r="M461" s="1">
        <v>28052</v>
      </c>
      <c r="N461">
        <v>1.1942999999999999</v>
      </c>
      <c r="Q461" s="1">
        <v>38400</v>
      </c>
      <c r="R461">
        <v>64.75</v>
      </c>
      <c r="U461" s="1">
        <v>39118</v>
      </c>
      <c r="V461">
        <v>1.8000000000000002E-2</v>
      </c>
      <c r="Y461" s="1">
        <v>38649</v>
      </c>
      <c r="Z461">
        <v>17.899999999999999</v>
      </c>
      <c r="AC461" s="1"/>
    </row>
    <row r="462" spans="1:29" x14ac:dyDescent="0.3">
      <c r="A462">
        <f t="shared" si="13"/>
        <v>4</v>
      </c>
      <c r="B462" s="1">
        <v>41003</v>
      </c>
      <c r="C462">
        <v>45.15</v>
      </c>
      <c r="E462" s="1">
        <v>32981</v>
      </c>
      <c r="F462">
        <v>16.399999999999999</v>
      </c>
      <c r="G462">
        <f t="shared" si="12"/>
        <v>19.094495412844033</v>
      </c>
      <c r="I462" s="1">
        <v>42884</v>
      </c>
      <c r="J462">
        <v>52.29</v>
      </c>
      <c r="M462" s="1">
        <v>28053</v>
      </c>
      <c r="N462">
        <v>1.1998</v>
      </c>
      <c r="Q462" s="1">
        <v>38401</v>
      </c>
      <c r="R462">
        <v>65.75</v>
      </c>
      <c r="U462" s="1">
        <v>39119</v>
      </c>
      <c r="V462">
        <v>1.4999999999999999E-2</v>
      </c>
      <c r="Y462" s="1">
        <v>38650</v>
      </c>
      <c r="Z462">
        <v>16.68</v>
      </c>
      <c r="AC462" s="1"/>
    </row>
    <row r="463" spans="1:29" x14ac:dyDescent="0.3">
      <c r="A463">
        <f t="shared" si="13"/>
        <v>4</v>
      </c>
      <c r="B463" s="1">
        <v>41004</v>
      </c>
      <c r="C463">
        <v>45.25</v>
      </c>
      <c r="E463" s="1">
        <v>32982</v>
      </c>
      <c r="F463">
        <v>17.010000000000002</v>
      </c>
      <c r="G463">
        <f t="shared" si="12"/>
        <v>19.075229357798168</v>
      </c>
      <c r="I463" s="1">
        <v>42881</v>
      </c>
      <c r="J463">
        <v>52.15</v>
      </c>
      <c r="M463" s="1">
        <v>28054</v>
      </c>
      <c r="N463">
        <v>1.1975</v>
      </c>
      <c r="Q463" s="1">
        <v>38404</v>
      </c>
      <c r="R463">
        <v>65.5</v>
      </c>
      <c r="U463" s="1">
        <v>39120</v>
      </c>
      <c r="V463">
        <v>1.3500000000000002E-2</v>
      </c>
      <c r="Y463" s="1">
        <v>38651</v>
      </c>
      <c r="Z463">
        <v>15</v>
      </c>
      <c r="AC463" s="1"/>
    </row>
    <row r="464" spans="1:29" x14ac:dyDescent="0.3">
      <c r="A464">
        <f t="shared" si="13"/>
        <v>4</v>
      </c>
      <c r="B464" s="1">
        <v>41005</v>
      </c>
      <c r="C464">
        <v>45.41</v>
      </c>
      <c r="E464" s="1">
        <v>32983</v>
      </c>
      <c r="F464">
        <v>17.21</v>
      </c>
      <c r="G464">
        <f t="shared" si="12"/>
        <v>19.063486238532111</v>
      </c>
      <c r="I464" s="1">
        <v>42880</v>
      </c>
      <c r="J464">
        <v>51.46</v>
      </c>
      <c r="M464" s="1">
        <v>28055</v>
      </c>
      <c r="N464">
        <v>1.1976</v>
      </c>
      <c r="Q464" s="1">
        <v>38405</v>
      </c>
      <c r="R464">
        <v>66</v>
      </c>
      <c r="U464" s="1">
        <v>39121</v>
      </c>
      <c r="V464">
        <v>1.4999999999999999E-2</v>
      </c>
      <c r="Y464" s="1">
        <v>38652</v>
      </c>
      <c r="Z464">
        <v>15.38</v>
      </c>
      <c r="AC464" s="1"/>
    </row>
    <row r="465" spans="1:29" x14ac:dyDescent="0.3">
      <c r="A465">
        <f t="shared" si="13"/>
        <v>4</v>
      </c>
      <c r="B465" s="1">
        <v>41006</v>
      </c>
      <c r="C465">
        <v>45.59</v>
      </c>
      <c r="E465" s="1">
        <v>32986</v>
      </c>
      <c r="F465">
        <v>17.55</v>
      </c>
      <c r="G465">
        <f t="shared" si="12"/>
        <v>19.055045871559638</v>
      </c>
      <c r="I465" s="1">
        <v>42879</v>
      </c>
      <c r="J465">
        <v>53.96</v>
      </c>
      <c r="M465" s="1">
        <v>28058</v>
      </c>
      <c r="N465">
        <v>1.2029000000000001</v>
      </c>
      <c r="Q465" s="1">
        <v>38406</v>
      </c>
      <c r="R465">
        <v>65.5</v>
      </c>
      <c r="U465" s="1">
        <v>39122</v>
      </c>
      <c r="V465">
        <v>1.6500000000000001E-2</v>
      </c>
      <c r="Y465" s="1">
        <v>38653</v>
      </c>
      <c r="Z465">
        <v>15.55</v>
      </c>
      <c r="AC465" s="1"/>
    </row>
    <row r="466" spans="1:29" x14ac:dyDescent="0.3">
      <c r="A466">
        <f t="shared" si="13"/>
        <v>4</v>
      </c>
      <c r="B466" s="1">
        <v>41007</v>
      </c>
      <c r="C466">
        <v>45.74</v>
      </c>
      <c r="E466" s="1">
        <v>32987</v>
      </c>
      <c r="F466">
        <v>17.48</v>
      </c>
      <c r="G466">
        <f t="shared" si="12"/>
        <v>19.047064220183486</v>
      </c>
      <c r="I466" s="1">
        <v>42878</v>
      </c>
      <c r="J466">
        <v>54.15</v>
      </c>
      <c r="M466" s="1">
        <v>28059</v>
      </c>
      <c r="N466">
        <v>1.2004999999999999</v>
      </c>
      <c r="Q466" s="1">
        <v>38407</v>
      </c>
      <c r="R466">
        <v>65.75</v>
      </c>
      <c r="U466" s="1">
        <v>39125</v>
      </c>
      <c r="V466">
        <v>1.3000000000000001E-2</v>
      </c>
      <c r="Y466" s="1">
        <v>38656</v>
      </c>
      <c r="Z466">
        <v>14.9</v>
      </c>
      <c r="AC466" s="1"/>
    </row>
    <row r="467" spans="1:29" x14ac:dyDescent="0.3">
      <c r="A467">
        <f t="shared" si="13"/>
        <v>4</v>
      </c>
      <c r="B467" s="1">
        <v>41008</v>
      </c>
      <c r="C467">
        <v>45.87</v>
      </c>
      <c r="E467" s="1">
        <v>32988</v>
      </c>
      <c r="F467">
        <v>17.21</v>
      </c>
      <c r="G467">
        <f t="shared" si="12"/>
        <v>19.035779816513763</v>
      </c>
      <c r="I467" s="1">
        <v>42877</v>
      </c>
      <c r="J467">
        <v>53.87</v>
      </c>
      <c r="M467" s="1">
        <v>28060</v>
      </c>
      <c r="N467">
        <v>1.2038</v>
      </c>
      <c r="Q467" s="1">
        <v>38408</v>
      </c>
      <c r="R467">
        <v>65.25</v>
      </c>
      <c r="U467" s="1">
        <v>39126</v>
      </c>
      <c r="V467">
        <v>1.2500000000000001E-2</v>
      </c>
      <c r="Y467" s="1">
        <v>38657</v>
      </c>
      <c r="Z467">
        <v>12.5</v>
      </c>
      <c r="AC467" s="1"/>
    </row>
    <row r="468" spans="1:29" x14ac:dyDescent="0.3">
      <c r="A468">
        <f t="shared" si="13"/>
        <v>4</v>
      </c>
      <c r="B468" s="1">
        <v>41009</v>
      </c>
      <c r="C468">
        <v>45.92</v>
      </c>
      <c r="E468" s="1">
        <v>32989</v>
      </c>
      <c r="F468">
        <v>17.079999999999998</v>
      </c>
      <c r="G468">
        <f t="shared" si="12"/>
        <v>19.02229357798165</v>
      </c>
      <c r="I468" s="1">
        <v>42874</v>
      </c>
      <c r="J468">
        <v>53.61</v>
      </c>
      <c r="M468" s="1">
        <v>28061</v>
      </c>
      <c r="N468">
        <v>1.2048000000000001</v>
      </c>
      <c r="Q468" s="1">
        <v>38411</v>
      </c>
      <c r="R468">
        <v>65.75</v>
      </c>
      <c r="U468" s="1">
        <v>39127</v>
      </c>
      <c r="V468">
        <v>1.2E-2</v>
      </c>
      <c r="Y468" s="1">
        <v>38658</v>
      </c>
      <c r="Z468">
        <v>12.83</v>
      </c>
      <c r="AC468" s="1"/>
    </row>
    <row r="469" spans="1:29" x14ac:dyDescent="0.3">
      <c r="A469">
        <f t="shared" si="13"/>
        <v>4</v>
      </c>
      <c r="B469" s="1">
        <v>41010</v>
      </c>
      <c r="C469">
        <v>45.93</v>
      </c>
      <c r="E469" s="1">
        <v>32990</v>
      </c>
      <c r="F469">
        <v>17.079999999999998</v>
      </c>
      <c r="G469">
        <f t="shared" si="12"/>
        <v>19.008073394495415</v>
      </c>
      <c r="I469" s="1">
        <v>42873</v>
      </c>
      <c r="J469">
        <v>52.51</v>
      </c>
      <c r="M469" s="1">
        <v>28062</v>
      </c>
      <c r="N469">
        <v>1.2039</v>
      </c>
      <c r="Q469" s="1">
        <v>38412</v>
      </c>
      <c r="R469">
        <v>65.5</v>
      </c>
      <c r="U469" s="1">
        <v>39128</v>
      </c>
      <c r="V469">
        <v>1.15E-2</v>
      </c>
      <c r="Y469" s="1">
        <v>38659</v>
      </c>
      <c r="Z469">
        <v>12.25</v>
      </c>
      <c r="AC469" s="1"/>
    </row>
    <row r="470" spans="1:29" x14ac:dyDescent="0.3">
      <c r="A470">
        <f t="shared" si="13"/>
        <v>4</v>
      </c>
      <c r="B470" s="1">
        <v>41011</v>
      </c>
      <c r="C470">
        <v>45.98</v>
      </c>
      <c r="E470" s="1">
        <v>32993</v>
      </c>
      <c r="F470">
        <v>17.12</v>
      </c>
      <c r="G470">
        <f t="shared" si="12"/>
        <v>18.994678899082565</v>
      </c>
      <c r="I470" s="1">
        <v>42872</v>
      </c>
      <c r="J470">
        <v>52.21</v>
      </c>
      <c r="M470" s="1">
        <v>28065</v>
      </c>
      <c r="N470">
        <v>1.2025999999999999</v>
      </c>
      <c r="Q470" s="1">
        <v>38413</v>
      </c>
      <c r="R470">
        <v>65.75</v>
      </c>
      <c r="U470" s="1">
        <v>39129</v>
      </c>
      <c r="V470">
        <v>1.15E-2</v>
      </c>
      <c r="Y470" s="1">
        <v>38660</v>
      </c>
      <c r="Z470">
        <v>13</v>
      </c>
      <c r="AC470" s="1"/>
    </row>
    <row r="471" spans="1:29" x14ac:dyDescent="0.3">
      <c r="A471">
        <f t="shared" si="13"/>
        <v>4</v>
      </c>
      <c r="B471" s="1">
        <v>41012</v>
      </c>
      <c r="C471">
        <v>46.05</v>
      </c>
      <c r="E471" s="1">
        <v>32994</v>
      </c>
      <c r="F471">
        <v>17.25</v>
      </c>
      <c r="G471">
        <f t="shared" si="12"/>
        <v>18.983119266055045</v>
      </c>
      <c r="I471" s="1">
        <v>42871</v>
      </c>
      <c r="J471">
        <v>51.65</v>
      </c>
      <c r="M471" s="1">
        <v>28066</v>
      </c>
      <c r="N471">
        <v>1.2020999999999999</v>
      </c>
      <c r="Q471" s="1">
        <v>38414</v>
      </c>
      <c r="R471">
        <v>67.5</v>
      </c>
      <c r="U471" s="1">
        <v>39132</v>
      </c>
      <c r="V471">
        <v>8.0000000000000002E-3</v>
      </c>
      <c r="Y471" s="1">
        <v>38663</v>
      </c>
      <c r="Z471">
        <v>15.25</v>
      </c>
      <c r="AC471" s="1"/>
    </row>
    <row r="472" spans="1:29" x14ac:dyDescent="0.3">
      <c r="A472">
        <f t="shared" si="13"/>
        <v>4</v>
      </c>
      <c r="B472" s="1">
        <v>41013</v>
      </c>
      <c r="C472">
        <v>46.17</v>
      </c>
      <c r="E472" s="1">
        <v>32995</v>
      </c>
      <c r="F472">
        <v>17.190000000000001</v>
      </c>
      <c r="G472">
        <f t="shared" si="12"/>
        <v>18.972477064220183</v>
      </c>
      <c r="I472" s="1">
        <v>42870</v>
      </c>
      <c r="J472">
        <v>51.82</v>
      </c>
      <c r="M472" s="1">
        <v>28067</v>
      </c>
      <c r="N472">
        <v>1.2039</v>
      </c>
      <c r="Q472" s="1">
        <v>38415</v>
      </c>
      <c r="R472">
        <v>67.349999999999994</v>
      </c>
      <c r="U472" s="1">
        <v>39133</v>
      </c>
      <c r="V472">
        <v>9.0000000000000011E-3</v>
      </c>
      <c r="Y472" s="1">
        <v>38664</v>
      </c>
      <c r="Z472">
        <v>15.38</v>
      </c>
      <c r="AC472" s="1"/>
    </row>
    <row r="473" spans="1:29" x14ac:dyDescent="0.3">
      <c r="A473">
        <f t="shared" si="13"/>
        <v>4</v>
      </c>
      <c r="B473" s="1">
        <v>41014</v>
      </c>
      <c r="C473">
        <v>46.3</v>
      </c>
      <c r="E473" s="1">
        <v>32996</v>
      </c>
      <c r="F473">
        <v>16.54</v>
      </c>
      <c r="G473">
        <f t="shared" si="12"/>
        <v>18.955045871559633</v>
      </c>
      <c r="I473" s="1">
        <v>42867</v>
      </c>
      <c r="J473">
        <v>50.84</v>
      </c>
      <c r="M473" s="1">
        <v>28068</v>
      </c>
      <c r="N473">
        <v>1.1999</v>
      </c>
      <c r="Q473" s="1">
        <v>38418</v>
      </c>
      <c r="R473">
        <v>66.75</v>
      </c>
      <c r="U473" s="1">
        <v>39134</v>
      </c>
      <c r="V473">
        <v>9.4999999999999998E-3</v>
      </c>
      <c r="Y473" s="1">
        <v>38665</v>
      </c>
      <c r="Z473">
        <v>16.93</v>
      </c>
      <c r="AC473" s="1"/>
    </row>
    <row r="474" spans="1:29" x14ac:dyDescent="0.3">
      <c r="A474">
        <f t="shared" si="13"/>
        <v>4</v>
      </c>
      <c r="B474" s="1">
        <v>41015</v>
      </c>
      <c r="C474">
        <v>46.31</v>
      </c>
      <c r="E474" s="1">
        <v>32997</v>
      </c>
      <c r="F474">
        <v>16.329999999999998</v>
      </c>
      <c r="G474">
        <f t="shared" si="12"/>
        <v>18.935688073394498</v>
      </c>
      <c r="I474" s="1">
        <v>42866</v>
      </c>
      <c r="J474">
        <v>50.77</v>
      </c>
      <c r="M474" s="1">
        <v>28069</v>
      </c>
      <c r="N474">
        <v>1.1990000000000001</v>
      </c>
      <c r="Q474" s="1">
        <v>38419</v>
      </c>
      <c r="R474">
        <v>66.75</v>
      </c>
      <c r="U474" s="1">
        <v>39135</v>
      </c>
      <c r="V474">
        <v>9.0000000000000011E-3</v>
      </c>
      <c r="Y474" s="1">
        <v>38666</v>
      </c>
      <c r="Z474">
        <v>17</v>
      </c>
      <c r="AC474" s="1"/>
    </row>
    <row r="475" spans="1:29" x14ac:dyDescent="0.3">
      <c r="A475">
        <f t="shared" si="13"/>
        <v>4</v>
      </c>
      <c r="B475" s="1">
        <v>41016</v>
      </c>
      <c r="C475">
        <v>46.29</v>
      </c>
      <c r="E475" s="1">
        <v>33001</v>
      </c>
      <c r="F475">
        <v>16.7</v>
      </c>
      <c r="G475">
        <f t="shared" si="12"/>
        <v>18.92110091743119</v>
      </c>
      <c r="I475" s="1">
        <v>42865</v>
      </c>
      <c r="J475">
        <v>50.22</v>
      </c>
      <c r="M475" s="1">
        <v>28072</v>
      </c>
      <c r="N475">
        <v>1.2008000000000001</v>
      </c>
      <c r="Q475" s="1">
        <v>38420</v>
      </c>
      <c r="R475">
        <v>67.25</v>
      </c>
      <c r="U475" s="1">
        <v>39136</v>
      </c>
      <c r="V475">
        <v>9.4999999999999998E-3</v>
      </c>
      <c r="Y475" s="1">
        <v>38667</v>
      </c>
      <c r="Z475">
        <v>14.5</v>
      </c>
      <c r="AC475" s="1"/>
    </row>
    <row r="476" spans="1:29" x14ac:dyDescent="0.3">
      <c r="A476">
        <f t="shared" si="13"/>
        <v>4</v>
      </c>
      <c r="B476" s="1">
        <v>41017</v>
      </c>
      <c r="C476">
        <v>46.27</v>
      </c>
      <c r="E476" s="1">
        <v>33002</v>
      </c>
      <c r="F476">
        <v>17.329999999999998</v>
      </c>
      <c r="G476">
        <f t="shared" si="12"/>
        <v>18.91422018348624</v>
      </c>
      <c r="I476" s="1">
        <v>42864</v>
      </c>
      <c r="J476">
        <v>48.73</v>
      </c>
      <c r="M476" s="1">
        <v>28073</v>
      </c>
      <c r="N476">
        <v>1.1998</v>
      </c>
      <c r="Q476" s="1">
        <v>38421</v>
      </c>
      <c r="R476">
        <v>66</v>
      </c>
      <c r="U476" s="1">
        <v>39139</v>
      </c>
      <c r="V476">
        <v>0.01</v>
      </c>
      <c r="Y476" s="1">
        <v>38670</v>
      </c>
      <c r="Z476">
        <v>17.5</v>
      </c>
      <c r="AC476" s="1"/>
    </row>
    <row r="477" spans="1:29" x14ac:dyDescent="0.3">
      <c r="A477">
        <f t="shared" si="13"/>
        <v>4</v>
      </c>
      <c r="B477" s="1">
        <v>41018</v>
      </c>
      <c r="C477">
        <v>46.27</v>
      </c>
      <c r="E477" s="1">
        <v>33003</v>
      </c>
      <c r="F477">
        <v>17.329999999999998</v>
      </c>
      <c r="G477">
        <f t="shared" si="12"/>
        <v>18.903577981651374</v>
      </c>
      <c r="I477" s="1">
        <v>42863</v>
      </c>
      <c r="J477">
        <v>49.34</v>
      </c>
      <c r="M477" s="1">
        <v>28074</v>
      </c>
      <c r="N477">
        <v>1.2005999999999999</v>
      </c>
      <c r="Q477" s="1">
        <v>38422</v>
      </c>
      <c r="R477">
        <v>66</v>
      </c>
      <c r="U477" s="1">
        <v>39140</v>
      </c>
      <c r="V477">
        <v>0.01</v>
      </c>
      <c r="Y477" s="1">
        <v>38671</v>
      </c>
      <c r="Z477">
        <v>20</v>
      </c>
      <c r="AC477" s="1"/>
    </row>
    <row r="478" spans="1:29" x14ac:dyDescent="0.3">
      <c r="A478">
        <f t="shared" si="13"/>
        <v>4</v>
      </c>
      <c r="B478" s="1">
        <v>41019</v>
      </c>
      <c r="C478">
        <v>46.32</v>
      </c>
      <c r="E478" s="1">
        <v>33004</v>
      </c>
      <c r="F478">
        <v>17.600000000000001</v>
      </c>
      <c r="G478">
        <f t="shared" si="12"/>
        <v>18.893853211009173</v>
      </c>
      <c r="I478" s="1">
        <v>42860</v>
      </c>
      <c r="J478">
        <v>49.1</v>
      </c>
      <c r="M478" s="1">
        <v>28075</v>
      </c>
      <c r="N478">
        <v>1.2011000000000001</v>
      </c>
      <c r="Q478" s="1">
        <v>38425</v>
      </c>
      <c r="R478">
        <v>65.150000000000006</v>
      </c>
      <c r="U478" s="1">
        <v>39141</v>
      </c>
      <c r="V478">
        <v>9.4999999999999998E-3</v>
      </c>
      <c r="Y478" s="1">
        <v>38672</v>
      </c>
      <c r="Z478">
        <v>20.3</v>
      </c>
      <c r="AC478" s="1"/>
    </row>
    <row r="479" spans="1:29" x14ac:dyDescent="0.3">
      <c r="A479">
        <f t="shared" si="13"/>
        <v>4</v>
      </c>
      <c r="B479" s="1">
        <v>41020</v>
      </c>
      <c r="C479">
        <v>46.47</v>
      </c>
      <c r="E479" s="1">
        <v>33007</v>
      </c>
      <c r="F479">
        <v>18.100000000000001</v>
      </c>
      <c r="G479">
        <f t="shared" si="12"/>
        <v>18.884128440366972</v>
      </c>
      <c r="I479" s="1">
        <v>42859</v>
      </c>
      <c r="J479">
        <v>48.38</v>
      </c>
      <c r="M479" s="1">
        <v>28076</v>
      </c>
      <c r="N479">
        <v>1.2011000000000001</v>
      </c>
      <c r="Q479" s="1">
        <v>38426</v>
      </c>
      <c r="R479">
        <v>65.25</v>
      </c>
      <c r="U479" s="1">
        <v>39142</v>
      </c>
      <c r="V479">
        <v>0.01</v>
      </c>
      <c r="Y479" s="1">
        <v>38673</v>
      </c>
      <c r="Z479">
        <v>20.75</v>
      </c>
      <c r="AC479" s="1"/>
    </row>
    <row r="480" spans="1:29" x14ac:dyDescent="0.3">
      <c r="A480">
        <f t="shared" si="13"/>
        <v>4</v>
      </c>
      <c r="B480" s="1">
        <v>41021</v>
      </c>
      <c r="C480">
        <v>46.65</v>
      </c>
      <c r="E480" s="1">
        <v>33008</v>
      </c>
      <c r="F480">
        <v>17.91</v>
      </c>
      <c r="G480">
        <f t="shared" si="12"/>
        <v>18.873761467889906</v>
      </c>
      <c r="I480" s="1">
        <v>42858</v>
      </c>
      <c r="J480">
        <v>50.79</v>
      </c>
      <c r="M480" s="1">
        <v>28079</v>
      </c>
      <c r="N480">
        <v>1.1998</v>
      </c>
      <c r="Q480" s="1">
        <v>38427</v>
      </c>
      <c r="R480">
        <v>64.75</v>
      </c>
      <c r="U480" s="1">
        <v>39143</v>
      </c>
      <c r="V480">
        <v>1.1000000000000001E-2</v>
      </c>
      <c r="Y480" s="1">
        <v>38674</v>
      </c>
      <c r="Z480">
        <v>19.5</v>
      </c>
      <c r="AC480" s="1"/>
    </row>
    <row r="481" spans="1:29" x14ac:dyDescent="0.3">
      <c r="A481">
        <f t="shared" si="13"/>
        <v>4</v>
      </c>
      <c r="B481" s="1">
        <v>41022</v>
      </c>
      <c r="C481">
        <v>46.76</v>
      </c>
      <c r="E481" s="1">
        <v>33009</v>
      </c>
      <c r="F481">
        <v>17.760000000000002</v>
      </c>
      <c r="G481">
        <f t="shared" si="12"/>
        <v>18.861009174311924</v>
      </c>
      <c r="I481" s="1">
        <v>42857</v>
      </c>
      <c r="J481">
        <v>50.46</v>
      </c>
      <c r="M481" s="1">
        <v>28080</v>
      </c>
      <c r="N481">
        <v>1.1999</v>
      </c>
      <c r="Q481" s="1">
        <v>38428</v>
      </c>
      <c r="R481">
        <v>66</v>
      </c>
      <c r="U481" s="1">
        <v>39146</v>
      </c>
      <c r="V481">
        <v>0.01</v>
      </c>
      <c r="Y481" s="1">
        <v>38677</v>
      </c>
      <c r="Z481">
        <v>18.75</v>
      </c>
      <c r="AC481" s="1"/>
    </row>
    <row r="482" spans="1:29" x14ac:dyDescent="0.3">
      <c r="A482">
        <f t="shared" si="13"/>
        <v>4</v>
      </c>
      <c r="B482" s="1">
        <v>41023</v>
      </c>
      <c r="C482">
        <v>46.87</v>
      </c>
      <c r="E482" s="1">
        <v>33010</v>
      </c>
      <c r="F482">
        <v>17.77</v>
      </c>
      <c r="G482">
        <f t="shared" si="12"/>
        <v>18.847431192660551</v>
      </c>
      <c r="I482" s="1">
        <v>42856</v>
      </c>
      <c r="J482">
        <v>51.52</v>
      </c>
      <c r="M482" s="1">
        <v>28081</v>
      </c>
      <c r="N482">
        <v>1.1995</v>
      </c>
      <c r="Q482" s="1">
        <v>38429</v>
      </c>
      <c r="R482">
        <v>66.25</v>
      </c>
      <c r="U482" s="1">
        <v>39147</v>
      </c>
      <c r="V482">
        <v>1.0500000000000001E-2</v>
      </c>
      <c r="Y482" s="1">
        <v>38678</v>
      </c>
      <c r="Z482">
        <v>21</v>
      </c>
      <c r="AC482" s="1"/>
    </row>
    <row r="483" spans="1:29" x14ac:dyDescent="0.3">
      <c r="A483">
        <f t="shared" si="13"/>
        <v>4</v>
      </c>
      <c r="B483" s="1">
        <v>41024</v>
      </c>
      <c r="C483">
        <v>47.04</v>
      </c>
      <c r="E483" s="1">
        <v>33011</v>
      </c>
      <c r="F483">
        <v>17.690000000000001</v>
      </c>
      <c r="G483">
        <f t="shared" si="12"/>
        <v>18.834311926605501</v>
      </c>
      <c r="I483" s="1">
        <v>42853</v>
      </c>
      <c r="J483">
        <v>51.73</v>
      </c>
      <c r="M483" s="1">
        <v>28082</v>
      </c>
      <c r="N483">
        <v>1.1984999999999999</v>
      </c>
      <c r="Q483" s="1">
        <v>38432</v>
      </c>
      <c r="R483">
        <v>66.5</v>
      </c>
      <c r="U483" s="1">
        <v>39148</v>
      </c>
      <c r="V483">
        <v>1.15E-2</v>
      </c>
      <c r="Y483" s="1">
        <v>38679</v>
      </c>
      <c r="Z483">
        <v>22.38</v>
      </c>
      <c r="AC483" s="1"/>
    </row>
    <row r="484" spans="1:29" x14ac:dyDescent="0.3">
      <c r="A484">
        <f t="shared" si="13"/>
        <v>4</v>
      </c>
      <c r="B484" s="1">
        <v>41025</v>
      </c>
      <c r="C484">
        <v>47.22</v>
      </c>
      <c r="E484" s="1">
        <v>33014</v>
      </c>
      <c r="F484">
        <v>17.41</v>
      </c>
      <c r="G484">
        <f t="shared" si="12"/>
        <v>18.818715596330271</v>
      </c>
      <c r="I484" s="1">
        <v>42852</v>
      </c>
      <c r="J484">
        <v>51.44</v>
      </c>
      <c r="M484" s="1">
        <v>28083</v>
      </c>
      <c r="N484">
        <v>1.1996</v>
      </c>
      <c r="Q484" s="1">
        <v>38433</v>
      </c>
      <c r="R484">
        <v>66.88</v>
      </c>
      <c r="U484" s="1">
        <v>39149</v>
      </c>
      <c r="V484">
        <v>1.15E-2</v>
      </c>
      <c r="Y484" s="1">
        <v>38680</v>
      </c>
      <c r="Z484">
        <v>22.5</v>
      </c>
      <c r="AC484" s="1"/>
    </row>
    <row r="485" spans="1:29" x14ac:dyDescent="0.3">
      <c r="A485">
        <f t="shared" si="13"/>
        <v>4</v>
      </c>
      <c r="B485" s="1">
        <v>41026</v>
      </c>
      <c r="C485">
        <v>47.43</v>
      </c>
      <c r="E485" s="1">
        <v>33015</v>
      </c>
      <c r="F485">
        <v>17.23</v>
      </c>
      <c r="G485">
        <f t="shared" si="12"/>
        <v>18.801559633027523</v>
      </c>
      <c r="I485" s="1">
        <v>42851</v>
      </c>
      <c r="J485">
        <v>51.82</v>
      </c>
      <c r="M485" s="1">
        <v>28086</v>
      </c>
      <c r="N485">
        <v>1.2054</v>
      </c>
      <c r="Q485" s="1">
        <v>38434</v>
      </c>
      <c r="R485">
        <v>67</v>
      </c>
      <c r="U485" s="1">
        <v>39150</v>
      </c>
      <c r="V485">
        <v>1.3500000000000002E-2</v>
      </c>
      <c r="Y485" s="1">
        <v>38681</v>
      </c>
      <c r="Z485">
        <v>26.5</v>
      </c>
      <c r="AC485" s="1"/>
    </row>
    <row r="486" spans="1:29" x14ac:dyDescent="0.3">
      <c r="A486">
        <f t="shared" si="13"/>
        <v>4</v>
      </c>
      <c r="B486" s="1">
        <v>41027</v>
      </c>
      <c r="C486">
        <v>47.76</v>
      </c>
      <c r="E486" s="1">
        <v>33016</v>
      </c>
      <c r="F486">
        <v>16.75</v>
      </c>
      <c r="G486">
        <f t="shared" si="12"/>
        <v>18.778899082568806</v>
      </c>
      <c r="I486" s="1">
        <v>42850</v>
      </c>
      <c r="J486">
        <v>52.1</v>
      </c>
      <c r="M486" s="1">
        <v>28087</v>
      </c>
      <c r="N486">
        <v>1.2057</v>
      </c>
      <c r="Q486" s="1">
        <v>38435</v>
      </c>
      <c r="R486">
        <v>66.75</v>
      </c>
      <c r="U486" s="1">
        <v>39153</v>
      </c>
      <c r="V486">
        <v>1.3500000000000002E-2</v>
      </c>
      <c r="Y486" s="1">
        <v>38684</v>
      </c>
      <c r="Z486">
        <v>29.13</v>
      </c>
      <c r="AC486" s="1"/>
    </row>
    <row r="487" spans="1:29" x14ac:dyDescent="0.3">
      <c r="A487">
        <f t="shared" si="13"/>
        <v>4</v>
      </c>
      <c r="B487" s="1">
        <v>41028</v>
      </c>
      <c r="C487">
        <v>48.12</v>
      </c>
      <c r="E487" s="1">
        <v>33017</v>
      </c>
      <c r="F487">
        <v>16.61</v>
      </c>
      <c r="G487">
        <f t="shared" si="12"/>
        <v>18.756788990825687</v>
      </c>
      <c r="I487" s="1">
        <v>42849</v>
      </c>
      <c r="J487">
        <v>51.6</v>
      </c>
      <c r="M487" s="1">
        <v>28088</v>
      </c>
      <c r="N487">
        <v>1.2044999999999999</v>
      </c>
      <c r="Q487" s="1">
        <v>38440</v>
      </c>
      <c r="R487">
        <v>68.25</v>
      </c>
      <c r="U487" s="1">
        <v>39154</v>
      </c>
      <c r="V487">
        <v>1.2500000000000001E-2</v>
      </c>
      <c r="Y487" s="1">
        <v>38685</v>
      </c>
      <c r="Z487">
        <v>27</v>
      </c>
      <c r="AC487" s="1"/>
    </row>
    <row r="488" spans="1:29" x14ac:dyDescent="0.3">
      <c r="A488">
        <f t="shared" si="13"/>
        <v>4</v>
      </c>
      <c r="B488" s="1">
        <v>41029</v>
      </c>
      <c r="C488">
        <v>48.38</v>
      </c>
      <c r="E488" s="1">
        <v>33018</v>
      </c>
      <c r="F488">
        <v>16.52</v>
      </c>
      <c r="G488">
        <f t="shared" si="12"/>
        <v>18.732844036697244</v>
      </c>
      <c r="I488" s="1">
        <v>42846</v>
      </c>
      <c r="J488">
        <v>51.96</v>
      </c>
      <c r="M488" s="1">
        <v>28089</v>
      </c>
      <c r="N488">
        <v>1.2044999999999999</v>
      </c>
      <c r="Q488" s="1">
        <v>38441</v>
      </c>
      <c r="R488">
        <v>66.650000000000006</v>
      </c>
      <c r="U488" s="1">
        <v>39155</v>
      </c>
      <c r="V488">
        <v>1.2500000000000001E-2</v>
      </c>
      <c r="Y488" s="1">
        <v>38686</v>
      </c>
      <c r="Z488">
        <v>26.55</v>
      </c>
      <c r="AC488" s="1"/>
    </row>
    <row r="489" spans="1:29" x14ac:dyDescent="0.3">
      <c r="A489">
        <f t="shared" si="13"/>
        <v>5</v>
      </c>
      <c r="B489" s="1">
        <v>41030</v>
      </c>
      <c r="C489">
        <v>48.69</v>
      </c>
      <c r="E489" s="1">
        <v>33022</v>
      </c>
      <c r="F489">
        <v>16.649999999999999</v>
      </c>
      <c r="G489">
        <f t="shared" si="12"/>
        <v>18.707889908256877</v>
      </c>
      <c r="I489" s="1">
        <v>42845</v>
      </c>
      <c r="J489">
        <v>52.99</v>
      </c>
      <c r="M489" s="1">
        <v>28090</v>
      </c>
      <c r="N489">
        <v>1.2038</v>
      </c>
      <c r="Q489" s="1">
        <v>38442</v>
      </c>
      <c r="R489">
        <v>66.5</v>
      </c>
      <c r="U489" s="1">
        <v>39156</v>
      </c>
      <c r="V489">
        <v>1.2500000000000001E-2</v>
      </c>
      <c r="Y489" s="1">
        <v>38687</v>
      </c>
      <c r="Z489">
        <v>26.5</v>
      </c>
      <c r="AC489" s="1"/>
    </row>
    <row r="490" spans="1:29" x14ac:dyDescent="0.3">
      <c r="A490">
        <f t="shared" si="13"/>
        <v>5</v>
      </c>
      <c r="B490" s="1">
        <v>41031</v>
      </c>
      <c r="C490">
        <v>48.94</v>
      </c>
      <c r="E490" s="1">
        <v>33023</v>
      </c>
      <c r="F490">
        <v>16.75</v>
      </c>
      <c r="G490">
        <f t="shared" si="12"/>
        <v>18.68229357798165</v>
      </c>
      <c r="I490" s="1">
        <v>42844</v>
      </c>
      <c r="J490">
        <v>52.93</v>
      </c>
      <c r="M490" s="1">
        <v>28093</v>
      </c>
      <c r="N490">
        <v>1.2044999999999999</v>
      </c>
      <c r="Q490" s="1">
        <v>38443</v>
      </c>
      <c r="R490">
        <v>66.599999999999994</v>
      </c>
      <c r="U490" s="1">
        <v>39157</v>
      </c>
      <c r="V490">
        <v>1.2E-2</v>
      </c>
      <c r="Y490" s="1">
        <v>38688</v>
      </c>
      <c r="Z490">
        <v>20.75</v>
      </c>
      <c r="AC490" s="1"/>
    </row>
    <row r="491" spans="1:29" x14ac:dyDescent="0.3">
      <c r="A491">
        <f t="shared" si="13"/>
        <v>5</v>
      </c>
      <c r="B491" s="1">
        <v>41032</v>
      </c>
      <c r="C491">
        <v>49.18</v>
      </c>
      <c r="E491" s="1">
        <v>33024</v>
      </c>
      <c r="F491">
        <v>16.239999999999998</v>
      </c>
      <c r="G491">
        <f t="shared" si="12"/>
        <v>18.652385321100915</v>
      </c>
      <c r="I491" s="1">
        <v>42843</v>
      </c>
      <c r="J491">
        <v>54.89</v>
      </c>
      <c r="M491" s="1">
        <v>28094</v>
      </c>
      <c r="N491">
        <v>1.2037</v>
      </c>
      <c r="Q491" s="1">
        <v>38446</v>
      </c>
      <c r="R491">
        <v>67.25</v>
      </c>
      <c r="U491" s="1">
        <v>39160</v>
      </c>
      <c r="V491">
        <v>1.0500000000000001E-2</v>
      </c>
      <c r="Y491" s="1">
        <v>38691</v>
      </c>
      <c r="Z491">
        <v>21.53</v>
      </c>
      <c r="AC491" s="1"/>
    </row>
    <row r="492" spans="1:29" x14ac:dyDescent="0.3">
      <c r="A492">
        <f t="shared" si="13"/>
        <v>5</v>
      </c>
      <c r="B492" s="1">
        <v>41033</v>
      </c>
      <c r="C492">
        <v>49.47</v>
      </c>
      <c r="E492" s="1">
        <v>33025</v>
      </c>
      <c r="F492">
        <v>16.37</v>
      </c>
      <c r="G492">
        <f t="shared" si="12"/>
        <v>18.623761467889906</v>
      </c>
      <c r="I492" s="1">
        <v>42842</v>
      </c>
      <c r="J492">
        <v>55.36</v>
      </c>
      <c r="M492" s="1">
        <v>28095</v>
      </c>
      <c r="N492">
        <v>1.2018</v>
      </c>
      <c r="Q492" s="1">
        <v>38447</v>
      </c>
      <c r="R492">
        <v>67.900000000000006</v>
      </c>
      <c r="U492" s="1">
        <v>39161</v>
      </c>
      <c r="V492">
        <v>1.0500000000000001E-2</v>
      </c>
      <c r="Y492" s="1">
        <v>38692</v>
      </c>
      <c r="Z492">
        <v>22.55</v>
      </c>
      <c r="AC492" s="1"/>
    </row>
    <row r="493" spans="1:29" x14ac:dyDescent="0.3">
      <c r="A493">
        <f t="shared" si="13"/>
        <v>5</v>
      </c>
      <c r="B493" s="1">
        <v>41034</v>
      </c>
      <c r="C493">
        <v>49.77</v>
      </c>
      <c r="E493" s="1">
        <v>33028</v>
      </c>
      <c r="F493">
        <v>16.100000000000001</v>
      </c>
      <c r="G493">
        <f t="shared" si="12"/>
        <v>18.59018348623853</v>
      </c>
      <c r="I493" s="1">
        <v>42838</v>
      </c>
      <c r="J493">
        <v>55.89</v>
      </c>
      <c r="M493" s="1">
        <v>28096</v>
      </c>
      <c r="N493">
        <v>1.2018</v>
      </c>
      <c r="Q493" s="1">
        <v>38448</v>
      </c>
      <c r="R493">
        <v>67.25</v>
      </c>
      <c r="U493" s="1">
        <v>39162</v>
      </c>
      <c r="V493">
        <v>1.0500000000000001E-2</v>
      </c>
      <c r="Y493" s="1">
        <v>38693</v>
      </c>
      <c r="Z493">
        <v>21.8</v>
      </c>
      <c r="AC493" s="1"/>
    </row>
    <row r="494" spans="1:29" x14ac:dyDescent="0.3">
      <c r="A494">
        <f t="shared" si="13"/>
        <v>5</v>
      </c>
      <c r="B494" s="1">
        <v>41035</v>
      </c>
      <c r="C494">
        <v>50.05</v>
      </c>
      <c r="E494" s="1">
        <v>33029</v>
      </c>
      <c r="F494">
        <v>15.76</v>
      </c>
      <c r="G494">
        <f t="shared" si="12"/>
        <v>18.550366972477061</v>
      </c>
      <c r="I494" s="1">
        <v>42837</v>
      </c>
      <c r="J494">
        <v>55.86</v>
      </c>
      <c r="M494" s="1">
        <v>28097</v>
      </c>
      <c r="N494">
        <v>1.2037</v>
      </c>
      <c r="Q494" s="1">
        <v>38449</v>
      </c>
      <c r="R494">
        <v>67.150000000000006</v>
      </c>
      <c r="U494" s="1">
        <v>39163</v>
      </c>
      <c r="V494">
        <v>0.01</v>
      </c>
      <c r="Y494" s="1">
        <v>38694</v>
      </c>
      <c r="Z494">
        <v>20</v>
      </c>
      <c r="AC494" s="1"/>
    </row>
    <row r="495" spans="1:29" x14ac:dyDescent="0.3">
      <c r="A495">
        <f t="shared" si="13"/>
        <v>5</v>
      </c>
      <c r="B495" s="1">
        <v>41036</v>
      </c>
      <c r="C495">
        <v>50.27</v>
      </c>
      <c r="E495" s="1">
        <v>33030</v>
      </c>
      <c r="F495">
        <v>15.61</v>
      </c>
      <c r="G495">
        <f t="shared" si="12"/>
        <v>18.509724770642201</v>
      </c>
      <c r="I495" s="1">
        <v>42836</v>
      </c>
      <c r="J495">
        <v>56.23</v>
      </c>
      <c r="M495" s="1">
        <v>28100</v>
      </c>
      <c r="N495">
        <v>1.2070000000000001</v>
      </c>
      <c r="Q495" s="1">
        <v>38450</v>
      </c>
      <c r="R495">
        <v>67.25</v>
      </c>
      <c r="U495" s="1">
        <v>39164</v>
      </c>
      <c r="V495">
        <v>0.01</v>
      </c>
      <c r="Y495" s="1">
        <v>38695</v>
      </c>
      <c r="Z495">
        <v>16.5</v>
      </c>
      <c r="AC495" s="1"/>
    </row>
    <row r="496" spans="1:29" x14ac:dyDescent="0.3">
      <c r="A496">
        <f t="shared" si="13"/>
        <v>5</v>
      </c>
      <c r="B496" s="1">
        <v>41037</v>
      </c>
      <c r="C496">
        <v>50.53</v>
      </c>
      <c r="E496" s="1">
        <v>33031</v>
      </c>
      <c r="F496">
        <v>15.61</v>
      </c>
      <c r="G496">
        <f t="shared" ref="G496:G559" si="14">+AVERAGE(F388:F496)</f>
        <v>18.466880733944951</v>
      </c>
      <c r="I496" s="1">
        <v>42835</v>
      </c>
      <c r="J496">
        <v>55.98</v>
      </c>
      <c r="M496" s="1">
        <v>28101</v>
      </c>
      <c r="N496">
        <v>1.2057</v>
      </c>
      <c r="Q496" s="1">
        <v>38453</v>
      </c>
      <c r="R496">
        <v>67.150000000000006</v>
      </c>
      <c r="U496" s="1">
        <v>39167</v>
      </c>
      <c r="V496">
        <v>0.01</v>
      </c>
      <c r="Y496" s="1">
        <v>38698</v>
      </c>
      <c r="Z496">
        <v>21.68</v>
      </c>
      <c r="AC496" s="1"/>
    </row>
    <row r="497" spans="1:29" x14ac:dyDescent="0.3">
      <c r="A497">
        <f t="shared" si="13"/>
        <v>5</v>
      </c>
      <c r="B497" s="1">
        <v>41038</v>
      </c>
      <c r="C497">
        <v>50.82</v>
      </c>
      <c r="E497" s="1">
        <v>33032</v>
      </c>
      <c r="F497">
        <v>15.65</v>
      </c>
      <c r="G497">
        <f t="shared" si="14"/>
        <v>18.422293577981648</v>
      </c>
      <c r="I497" s="1">
        <v>42832</v>
      </c>
      <c r="J497">
        <v>55.24</v>
      </c>
      <c r="M497" s="1">
        <v>28102</v>
      </c>
      <c r="N497">
        <v>1.2060999999999999</v>
      </c>
      <c r="Q497" s="1">
        <v>38454</v>
      </c>
      <c r="R497">
        <v>67.150000000000006</v>
      </c>
      <c r="U497" s="1">
        <v>39168</v>
      </c>
      <c r="V497">
        <v>1.04E-2</v>
      </c>
      <c r="Y497" s="1">
        <v>38699</v>
      </c>
      <c r="Z497">
        <v>23.55</v>
      </c>
      <c r="AC497" s="1"/>
    </row>
    <row r="498" spans="1:29" x14ac:dyDescent="0.3">
      <c r="A498">
        <f t="shared" si="13"/>
        <v>5</v>
      </c>
      <c r="B498" s="1">
        <v>41039</v>
      </c>
      <c r="C498">
        <v>51.12</v>
      </c>
      <c r="E498" s="1">
        <v>33035</v>
      </c>
      <c r="F498">
        <v>15.55</v>
      </c>
      <c r="G498">
        <f t="shared" si="14"/>
        <v>18.365963302752288</v>
      </c>
      <c r="I498" s="1">
        <v>42831</v>
      </c>
      <c r="J498">
        <v>54.89</v>
      </c>
      <c r="M498" s="1">
        <v>28103</v>
      </c>
      <c r="N498">
        <v>1.2069000000000001</v>
      </c>
      <c r="Q498" s="1">
        <v>38455</v>
      </c>
      <c r="R498">
        <v>67.2</v>
      </c>
      <c r="U498" s="1">
        <v>39169</v>
      </c>
      <c r="V498">
        <v>1.2E-2</v>
      </c>
      <c r="Y498" s="1">
        <v>38700</v>
      </c>
      <c r="Z498">
        <v>22.75</v>
      </c>
      <c r="AC498" s="1"/>
    </row>
    <row r="499" spans="1:29" x14ac:dyDescent="0.3">
      <c r="A499">
        <f t="shared" si="13"/>
        <v>5</v>
      </c>
      <c r="B499" s="1">
        <v>41040</v>
      </c>
      <c r="C499">
        <v>51.43</v>
      </c>
      <c r="E499" s="1">
        <v>33036</v>
      </c>
      <c r="F499">
        <v>15.97</v>
      </c>
      <c r="G499">
        <f t="shared" si="14"/>
        <v>18.315137614678896</v>
      </c>
      <c r="I499" s="1">
        <v>42830</v>
      </c>
      <c r="J499">
        <v>54.36</v>
      </c>
      <c r="M499" s="1">
        <v>28104</v>
      </c>
      <c r="N499">
        <v>1.2071000000000001</v>
      </c>
      <c r="Q499" s="1">
        <v>38456</v>
      </c>
      <c r="R499">
        <v>67.2</v>
      </c>
      <c r="U499" s="1">
        <v>39170</v>
      </c>
      <c r="V499">
        <v>1.3600000000000001E-2</v>
      </c>
      <c r="Y499" s="1">
        <v>38701</v>
      </c>
      <c r="Z499">
        <v>23.63</v>
      </c>
      <c r="AC499" s="1"/>
    </row>
    <row r="500" spans="1:29" x14ac:dyDescent="0.3">
      <c r="A500">
        <f t="shared" si="13"/>
        <v>5</v>
      </c>
      <c r="B500" s="1">
        <v>41041</v>
      </c>
      <c r="C500">
        <v>51.72</v>
      </c>
      <c r="E500" s="1">
        <v>33037</v>
      </c>
      <c r="F500">
        <v>15.98</v>
      </c>
      <c r="G500">
        <f t="shared" si="14"/>
        <v>18.259908256880728</v>
      </c>
      <c r="I500" s="1">
        <v>42829</v>
      </c>
      <c r="J500">
        <v>54.17</v>
      </c>
      <c r="M500" s="1">
        <v>28107</v>
      </c>
      <c r="N500">
        <v>1.2069000000000001</v>
      </c>
      <c r="Q500" s="1">
        <v>38457</v>
      </c>
      <c r="R500">
        <v>67.45</v>
      </c>
      <c r="U500" s="1">
        <v>39171</v>
      </c>
      <c r="V500">
        <v>1.3100000000000001E-2</v>
      </c>
      <c r="Y500" s="1">
        <v>38702</v>
      </c>
      <c r="Z500">
        <v>23.75</v>
      </c>
      <c r="AC500" s="1"/>
    </row>
    <row r="501" spans="1:29" x14ac:dyDescent="0.3">
      <c r="A501">
        <f t="shared" si="13"/>
        <v>5</v>
      </c>
      <c r="B501" s="1">
        <v>41042</v>
      </c>
      <c r="C501">
        <v>52.02</v>
      </c>
      <c r="E501" s="1">
        <v>33038</v>
      </c>
      <c r="F501">
        <v>16.09</v>
      </c>
      <c r="G501">
        <f t="shared" si="14"/>
        <v>18.219266055045868</v>
      </c>
      <c r="I501" s="1">
        <v>42828</v>
      </c>
      <c r="J501">
        <v>53.12</v>
      </c>
      <c r="M501" s="1">
        <v>28108</v>
      </c>
      <c r="N501">
        <v>1.2079</v>
      </c>
      <c r="Q501" s="1">
        <v>38460</v>
      </c>
      <c r="R501">
        <v>67.45</v>
      </c>
      <c r="U501" s="1">
        <v>39174</v>
      </c>
      <c r="V501">
        <v>1.03E-2</v>
      </c>
      <c r="Y501" s="1">
        <v>38705</v>
      </c>
      <c r="Z501">
        <v>21.9</v>
      </c>
      <c r="AC501" s="1"/>
    </row>
    <row r="502" spans="1:29" x14ac:dyDescent="0.3">
      <c r="A502">
        <f t="shared" si="13"/>
        <v>5</v>
      </c>
      <c r="B502" s="1">
        <v>41043</v>
      </c>
      <c r="C502">
        <v>52.25</v>
      </c>
      <c r="E502" s="1">
        <v>33039</v>
      </c>
      <c r="F502">
        <v>16.11</v>
      </c>
      <c r="G502">
        <f t="shared" si="14"/>
        <v>18.182293577981643</v>
      </c>
      <c r="I502" s="1">
        <v>42825</v>
      </c>
      <c r="J502">
        <v>52.83</v>
      </c>
      <c r="M502" s="1">
        <v>28109</v>
      </c>
      <c r="N502">
        <v>1.2076</v>
      </c>
      <c r="Q502" s="1">
        <v>38461</v>
      </c>
      <c r="R502">
        <v>67.3</v>
      </c>
      <c r="U502" s="1">
        <v>39175</v>
      </c>
      <c r="V502">
        <v>9.0000000000000011E-3</v>
      </c>
      <c r="Y502" s="1">
        <v>38706</v>
      </c>
      <c r="Z502">
        <v>23.2</v>
      </c>
      <c r="AC502" s="1"/>
    </row>
    <row r="503" spans="1:29" x14ac:dyDescent="0.3">
      <c r="A503">
        <f t="shared" si="13"/>
        <v>5</v>
      </c>
      <c r="B503" s="1">
        <v>41044</v>
      </c>
      <c r="C503">
        <v>52.46</v>
      </c>
      <c r="E503" s="1">
        <v>33042</v>
      </c>
      <c r="F503">
        <v>15.67</v>
      </c>
      <c r="G503">
        <f t="shared" si="14"/>
        <v>18.135871559633017</v>
      </c>
      <c r="I503" s="1">
        <v>42824</v>
      </c>
      <c r="J503">
        <v>52.96</v>
      </c>
      <c r="M503" s="1">
        <v>28110</v>
      </c>
      <c r="N503">
        <v>1.2098</v>
      </c>
      <c r="Q503" s="1">
        <v>38462</v>
      </c>
      <c r="R503">
        <v>67.3</v>
      </c>
      <c r="U503" s="1">
        <v>39176</v>
      </c>
      <c r="V503">
        <v>8.5000000000000006E-3</v>
      </c>
      <c r="Y503" s="1">
        <v>38707</v>
      </c>
      <c r="Z503">
        <v>23.53</v>
      </c>
      <c r="AC503" s="1"/>
    </row>
    <row r="504" spans="1:29" x14ac:dyDescent="0.3">
      <c r="A504">
        <f t="shared" si="13"/>
        <v>5</v>
      </c>
      <c r="B504" s="1">
        <v>41045</v>
      </c>
      <c r="C504">
        <v>52.64</v>
      </c>
      <c r="E504" s="1">
        <v>33043</v>
      </c>
      <c r="F504">
        <v>15.63</v>
      </c>
      <c r="G504">
        <f t="shared" si="14"/>
        <v>18.093302752293571</v>
      </c>
      <c r="I504" s="1">
        <v>42823</v>
      </c>
      <c r="J504">
        <v>52.42</v>
      </c>
      <c r="M504" s="1">
        <v>28111</v>
      </c>
      <c r="N504">
        <v>1.2101999999999999</v>
      </c>
      <c r="Q504" s="1">
        <v>38463</v>
      </c>
      <c r="R504">
        <v>67.3</v>
      </c>
      <c r="U504" s="1">
        <v>39177</v>
      </c>
      <c r="V504">
        <v>8.3000000000000001E-3</v>
      </c>
      <c r="Y504" s="1">
        <v>38708</v>
      </c>
      <c r="Z504">
        <v>22.2</v>
      </c>
      <c r="AC504" s="1"/>
    </row>
    <row r="505" spans="1:29" x14ac:dyDescent="0.3">
      <c r="A505">
        <f t="shared" si="13"/>
        <v>5</v>
      </c>
      <c r="B505" s="1">
        <v>41046</v>
      </c>
      <c r="C505">
        <v>52.9</v>
      </c>
      <c r="E505" s="1">
        <v>33044</v>
      </c>
      <c r="F505">
        <v>15.61</v>
      </c>
      <c r="G505">
        <f t="shared" si="14"/>
        <v>18.052568807339441</v>
      </c>
      <c r="I505" s="1">
        <v>42822</v>
      </c>
      <c r="J505">
        <v>51.33</v>
      </c>
      <c r="M505" s="1">
        <v>28114</v>
      </c>
      <c r="N505">
        <v>1.2149000000000001</v>
      </c>
      <c r="Q505" s="1">
        <v>38464</v>
      </c>
      <c r="R505">
        <v>67.3</v>
      </c>
      <c r="U505" s="1">
        <v>39181</v>
      </c>
      <c r="V505">
        <v>8.3000000000000001E-3</v>
      </c>
      <c r="Y505" s="1">
        <v>38709</v>
      </c>
      <c r="Z505">
        <v>23.25</v>
      </c>
      <c r="AC505" s="1"/>
    </row>
    <row r="506" spans="1:29" x14ac:dyDescent="0.3">
      <c r="A506">
        <f t="shared" si="13"/>
        <v>5</v>
      </c>
      <c r="B506" s="1">
        <v>41047</v>
      </c>
      <c r="C506">
        <v>53.19</v>
      </c>
      <c r="E506" s="1">
        <v>33045</v>
      </c>
      <c r="F506">
        <v>15.83</v>
      </c>
      <c r="G506">
        <f t="shared" si="14"/>
        <v>18.018623853211</v>
      </c>
      <c r="I506" s="1">
        <v>42821</v>
      </c>
      <c r="J506">
        <v>50.75</v>
      </c>
      <c r="M506" s="1">
        <v>28115</v>
      </c>
      <c r="N506">
        <v>1.2152000000000001</v>
      </c>
      <c r="Q506" s="1">
        <v>38467</v>
      </c>
      <c r="R506">
        <v>67.150000000000006</v>
      </c>
      <c r="U506" s="1">
        <v>39182</v>
      </c>
      <c r="V506">
        <v>8.3000000000000001E-3</v>
      </c>
      <c r="Y506" s="1">
        <v>38714</v>
      </c>
      <c r="Z506">
        <v>25.88</v>
      </c>
      <c r="AC506" s="1"/>
    </row>
    <row r="507" spans="1:29" x14ac:dyDescent="0.3">
      <c r="A507">
        <f t="shared" si="13"/>
        <v>5</v>
      </c>
      <c r="B507" s="1">
        <v>41048</v>
      </c>
      <c r="C507">
        <v>53.56</v>
      </c>
      <c r="E507" s="1">
        <v>33046</v>
      </c>
      <c r="F507">
        <v>16.170000000000002</v>
      </c>
      <c r="G507">
        <f t="shared" si="14"/>
        <v>17.987339449541278</v>
      </c>
      <c r="I507" s="1">
        <v>42818</v>
      </c>
      <c r="J507">
        <v>50.8</v>
      </c>
      <c r="M507" s="1">
        <v>28116</v>
      </c>
      <c r="N507">
        <v>1.2158</v>
      </c>
      <c r="Q507" s="1">
        <v>38468</v>
      </c>
      <c r="R507">
        <v>67.150000000000006</v>
      </c>
      <c r="U507" s="1">
        <v>39183</v>
      </c>
      <c r="V507">
        <v>8.0000000000000002E-3</v>
      </c>
      <c r="Y507" s="1">
        <v>38715</v>
      </c>
      <c r="Z507">
        <v>26.45</v>
      </c>
      <c r="AC507" s="1"/>
    </row>
    <row r="508" spans="1:29" x14ac:dyDescent="0.3">
      <c r="A508">
        <f t="shared" si="13"/>
        <v>5</v>
      </c>
      <c r="B508" s="1">
        <v>41049</v>
      </c>
      <c r="C508">
        <v>53.91</v>
      </c>
      <c r="E508" s="1">
        <v>33049</v>
      </c>
      <c r="F508">
        <v>16.2</v>
      </c>
      <c r="G508">
        <f t="shared" si="14"/>
        <v>17.95981651376146</v>
      </c>
      <c r="I508" s="1">
        <v>42817</v>
      </c>
      <c r="J508">
        <v>50.56</v>
      </c>
      <c r="M508" s="1">
        <v>28117</v>
      </c>
      <c r="N508">
        <v>1.2145999999999999</v>
      </c>
      <c r="Q508" s="1">
        <v>38469</v>
      </c>
      <c r="R508">
        <v>67.150000000000006</v>
      </c>
      <c r="U508" s="1">
        <v>39184</v>
      </c>
      <c r="V508">
        <v>8.0000000000000002E-3</v>
      </c>
      <c r="Y508" s="1">
        <v>38716</v>
      </c>
      <c r="Z508">
        <v>25.98</v>
      </c>
      <c r="AC508" s="1"/>
    </row>
    <row r="509" spans="1:29" x14ac:dyDescent="0.3">
      <c r="A509">
        <f t="shared" si="13"/>
        <v>5</v>
      </c>
      <c r="B509" s="1">
        <v>41050</v>
      </c>
      <c r="C509">
        <v>54.2</v>
      </c>
      <c r="E509" s="1">
        <v>33050</v>
      </c>
      <c r="F509">
        <v>16.02</v>
      </c>
      <c r="G509">
        <f t="shared" si="14"/>
        <v>17.92816513761467</v>
      </c>
      <c r="I509" s="1">
        <v>42816</v>
      </c>
      <c r="J509">
        <v>50.64</v>
      </c>
      <c r="M509" s="1">
        <v>28118</v>
      </c>
      <c r="N509">
        <v>1.2139</v>
      </c>
      <c r="Q509" s="1">
        <v>38470</v>
      </c>
      <c r="R509">
        <v>67.05</v>
      </c>
      <c r="U509" s="1">
        <v>39185</v>
      </c>
      <c r="V509">
        <v>7.6E-3</v>
      </c>
      <c r="Y509" s="1">
        <v>38720</v>
      </c>
      <c r="Z509">
        <v>26.73</v>
      </c>
      <c r="AC509" s="1"/>
    </row>
    <row r="510" spans="1:29" x14ac:dyDescent="0.3">
      <c r="A510">
        <f t="shared" si="13"/>
        <v>5</v>
      </c>
      <c r="B510" s="1">
        <v>41051</v>
      </c>
      <c r="C510">
        <v>54.51</v>
      </c>
      <c r="E510" s="1">
        <v>33051</v>
      </c>
      <c r="F510">
        <v>15.71</v>
      </c>
      <c r="G510">
        <f t="shared" si="14"/>
        <v>17.889541284403663</v>
      </c>
      <c r="I510" s="1">
        <v>42815</v>
      </c>
      <c r="J510">
        <v>50.96</v>
      </c>
      <c r="M510" s="1">
        <v>28123</v>
      </c>
      <c r="N510">
        <v>1.2182999999999999</v>
      </c>
      <c r="Q510" s="1">
        <v>38471</v>
      </c>
      <c r="R510">
        <v>67.05</v>
      </c>
      <c r="U510" s="1">
        <v>39188</v>
      </c>
      <c r="V510">
        <v>7.1999999999999998E-3</v>
      </c>
      <c r="Y510" s="1">
        <v>38721</v>
      </c>
      <c r="Z510">
        <v>26.85</v>
      </c>
      <c r="AC510" s="1"/>
    </row>
    <row r="511" spans="1:29" x14ac:dyDescent="0.3">
      <c r="A511">
        <f t="shared" si="13"/>
        <v>5</v>
      </c>
      <c r="B511" s="1">
        <v>41052</v>
      </c>
      <c r="C511">
        <v>54.8</v>
      </c>
      <c r="E511" s="1">
        <v>33052</v>
      </c>
      <c r="F511">
        <v>16.21</v>
      </c>
      <c r="G511">
        <f t="shared" si="14"/>
        <v>17.857889908256876</v>
      </c>
      <c r="I511" s="1">
        <v>42814</v>
      </c>
      <c r="J511">
        <v>51.62</v>
      </c>
      <c r="M511" s="1">
        <v>28124</v>
      </c>
      <c r="N511">
        <v>1.2174</v>
      </c>
      <c r="Q511" s="1">
        <v>38474</v>
      </c>
      <c r="R511">
        <v>67.05</v>
      </c>
      <c r="U511" s="1">
        <v>39189</v>
      </c>
      <c r="V511">
        <v>6.8000000000000005E-3</v>
      </c>
      <c r="Y511" s="1">
        <v>38722</v>
      </c>
      <c r="Z511">
        <v>27.85</v>
      </c>
      <c r="AC511" s="1"/>
    </row>
    <row r="512" spans="1:29" x14ac:dyDescent="0.3">
      <c r="A512">
        <f t="shared" si="13"/>
        <v>5</v>
      </c>
      <c r="B512" s="1">
        <v>41053</v>
      </c>
      <c r="C512">
        <v>55.14</v>
      </c>
      <c r="E512" s="1">
        <v>33053</v>
      </c>
      <c r="F512">
        <v>16.14</v>
      </c>
      <c r="G512">
        <f t="shared" si="14"/>
        <v>17.829724770642198</v>
      </c>
      <c r="I512" s="1">
        <v>42811</v>
      </c>
      <c r="J512">
        <v>51.76</v>
      </c>
      <c r="M512" s="1">
        <v>28125</v>
      </c>
      <c r="N512">
        <v>1.2171000000000001</v>
      </c>
      <c r="Q512" s="1">
        <v>38475</v>
      </c>
      <c r="R512">
        <v>67.5</v>
      </c>
      <c r="U512" s="1">
        <v>39190</v>
      </c>
      <c r="V512">
        <v>5.6000000000000008E-3</v>
      </c>
      <c r="Y512" s="1">
        <v>38723</v>
      </c>
      <c r="Z512">
        <v>26.9</v>
      </c>
      <c r="AC512" s="1"/>
    </row>
    <row r="513" spans="1:29" x14ac:dyDescent="0.3">
      <c r="A513">
        <f t="shared" si="13"/>
        <v>5</v>
      </c>
      <c r="B513" s="1">
        <v>41054</v>
      </c>
      <c r="C513">
        <v>55.49</v>
      </c>
      <c r="E513" s="1">
        <v>33056</v>
      </c>
      <c r="F513">
        <v>15.87</v>
      </c>
      <c r="G513">
        <f t="shared" si="14"/>
        <v>17.798532110091738</v>
      </c>
      <c r="I513" s="1">
        <v>42810</v>
      </c>
      <c r="J513">
        <v>51.74</v>
      </c>
      <c r="M513" s="1">
        <v>28129</v>
      </c>
      <c r="N513">
        <v>1.2229000000000001</v>
      </c>
      <c r="Q513" s="1">
        <v>38476</v>
      </c>
      <c r="R513">
        <v>67.5</v>
      </c>
      <c r="U513" s="1">
        <v>39191</v>
      </c>
      <c r="V513">
        <v>5.1000000000000004E-3</v>
      </c>
      <c r="Y513" s="1">
        <v>38726</v>
      </c>
      <c r="Z513">
        <v>26.7</v>
      </c>
      <c r="AC513" s="1"/>
    </row>
    <row r="514" spans="1:29" x14ac:dyDescent="0.3">
      <c r="A514">
        <f t="shared" si="13"/>
        <v>5</v>
      </c>
      <c r="B514" s="1">
        <v>41055</v>
      </c>
      <c r="C514">
        <v>55.89</v>
      </c>
      <c r="E514" s="1">
        <v>33057</v>
      </c>
      <c r="F514">
        <v>15.97</v>
      </c>
      <c r="G514">
        <f t="shared" si="14"/>
        <v>17.7640366972477</v>
      </c>
      <c r="I514" s="1">
        <v>42809</v>
      </c>
      <c r="J514">
        <v>51.81</v>
      </c>
      <c r="M514" s="1">
        <v>28130</v>
      </c>
      <c r="N514">
        <v>1.2213000000000001</v>
      </c>
      <c r="Q514" s="1">
        <v>38477</v>
      </c>
      <c r="R514">
        <v>67.5</v>
      </c>
      <c r="U514" s="1">
        <v>39192</v>
      </c>
      <c r="V514">
        <v>6.3E-3</v>
      </c>
      <c r="Y514" s="1">
        <v>38727</v>
      </c>
      <c r="Z514">
        <v>20.5</v>
      </c>
      <c r="AC514" s="1"/>
    </row>
    <row r="515" spans="1:29" x14ac:dyDescent="0.3">
      <c r="A515">
        <f t="shared" si="13"/>
        <v>5</v>
      </c>
      <c r="B515" s="1">
        <v>41056</v>
      </c>
      <c r="C515">
        <v>56.29</v>
      </c>
      <c r="E515" s="1">
        <v>33058</v>
      </c>
      <c r="F515">
        <v>15.98</v>
      </c>
      <c r="G515">
        <f t="shared" si="14"/>
        <v>17.728440366972471</v>
      </c>
      <c r="I515" s="1">
        <v>42808</v>
      </c>
      <c r="J515">
        <v>50.92</v>
      </c>
      <c r="M515" s="1">
        <v>28131</v>
      </c>
      <c r="N515">
        <v>1.2192000000000001</v>
      </c>
      <c r="Q515" s="1">
        <v>38478</v>
      </c>
      <c r="R515">
        <v>68.25</v>
      </c>
      <c r="U515" s="1">
        <v>39195</v>
      </c>
      <c r="V515">
        <v>6.8000000000000005E-3</v>
      </c>
      <c r="Y515" s="1">
        <v>38728</v>
      </c>
      <c r="Z515">
        <v>24.6</v>
      </c>
      <c r="AC515" s="1"/>
    </row>
    <row r="516" spans="1:29" x14ac:dyDescent="0.3">
      <c r="A516">
        <f t="shared" ref="A516:A579" si="15">+MONTH(B516)</f>
        <v>5</v>
      </c>
      <c r="B516" s="1">
        <v>41057</v>
      </c>
      <c r="C516">
        <v>56.66</v>
      </c>
      <c r="E516" s="1">
        <v>33059</v>
      </c>
      <c r="F516">
        <v>15.9</v>
      </c>
      <c r="G516">
        <f t="shared" si="14"/>
        <v>17.690366972477062</v>
      </c>
      <c r="I516" s="1">
        <v>42807</v>
      </c>
      <c r="J516">
        <v>51.35</v>
      </c>
      <c r="M516" s="1">
        <v>28132</v>
      </c>
      <c r="N516">
        <v>1.2148000000000001</v>
      </c>
      <c r="Q516" s="1">
        <v>38481</v>
      </c>
      <c r="R516">
        <v>68</v>
      </c>
      <c r="U516" s="1">
        <v>39196</v>
      </c>
      <c r="V516">
        <v>6.8000000000000005E-3</v>
      </c>
      <c r="Y516" s="1">
        <v>38729</v>
      </c>
      <c r="Z516">
        <v>24.8</v>
      </c>
      <c r="AC516" s="1"/>
    </row>
    <row r="517" spans="1:29" x14ac:dyDescent="0.3">
      <c r="A517">
        <f t="shared" si="15"/>
        <v>5</v>
      </c>
      <c r="B517" s="1">
        <v>41058</v>
      </c>
      <c r="C517">
        <v>56.98</v>
      </c>
      <c r="E517" s="1">
        <v>33060</v>
      </c>
      <c r="F517">
        <v>15.86</v>
      </c>
      <c r="G517">
        <f t="shared" si="14"/>
        <v>17.654036697247701</v>
      </c>
      <c r="I517" s="1">
        <v>42804</v>
      </c>
      <c r="J517">
        <v>51.37</v>
      </c>
      <c r="M517" s="1">
        <v>28135</v>
      </c>
      <c r="N517">
        <v>1.2063999999999999</v>
      </c>
      <c r="Q517" s="1">
        <v>38482</v>
      </c>
      <c r="R517">
        <v>66.75</v>
      </c>
      <c r="U517" s="1">
        <v>39197</v>
      </c>
      <c r="V517">
        <v>6.4000000000000003E-3</v>
      </c>
      <c r="Y517" s="1">
        <v>38730</v>
      </c>
      <c r="Z517">
        <v>24</v>
      </c>
      <c r="AC517" s="1"/>
    </row>
    <row r="518" spans="1:29" x14ac:dyDescent="0.3">
      <c r="A518">
        <f t="shared" si="15"/>
        <v>5</v>
      </c>
      <c r="B518" s="1">
        <v>41059</v>
      </c>
      <c r="C518">
        <v>57.32</v>
      </c>
      <c r="E518" s="1">
        <v>33063</v>
      </c>
      <c r="F518">
        <v>15.9</v>
      </c>
      <c r="G518">
        <f t="shared" si="14"/>
        <v>17.615871559633021</v>
      </c>
      <c r="I518" s="1">
        <v>42803</v>
      </c>
      <c r="J518">
        <v>52.19</v>
      </c>
      <c r="M518" s="1">
        <v>28136</v>
      </c>
      <c r="N518">
        <v>1.2088000000000001</v>
      </c>
      <c r="Q518" s="1">
        <v>38483</v>
      </c>
      <c r="R518">
        <v>65.25</v>
      </c>
      <c r="U518" s="1">
        <v>39198</v>
      </c>
      <c r="V518">
        <v>5.4000000000000003E-3</v>
      </c>
      <c r="Y518" s="1">
        <v>38733</v>
      </c>
      <c r="Z518">
        <v>25.4</v>
      </c>
      <c r="AC518" s="1"/>
    </row>
    <row r="519" spans="1:29" x14ac:dyDescent="0.3">
      <c r="A519">
        <f t="shared" si="15"/>
        <v>5</v>
      </c>
      <c r="B519" s="1">
        <v>41060</v>
      </c>
      <c r="C519">
        <v>57.6</v>
      </c>
      <c r="E519" s="1">
        <v>33064</v>
      </c>
      <c r="F519">
        <v>16.07</v>
      </c>
      <c r="G519">
        <f t="shared" si="14"/>
        <v>17.580458715596325</v>
      </c>
      <c r="I519" s="1">
        <v>42802</v>
      </c>
      <c r="J519">
        <v>53.11</v>
      </c>
      <c r="M519" s="1">
        <v>28137</v>
      </c>
      <c r="N519">
        <v>1.2093</v>
      </c>
      <c r="Q519" s="1">
        <v>38484</v>
      </c>
      <c r="R519">
        <v>65.2</v>
      </c>
      <c r="U519" s="1">
        <v>39199</v>
      </c>
      <c r="V519">
        <v>5.3E-3</v>
      </c>
      <c r="Y519" s="1">
        <v>38734</v>
      </c>
      <c r="Z519">
        <v>25.28</v>
      </c>
      <c r="AC519" s="1"/>
    </row>
    <row r="520" spans="1:29" x14ac:dyDescent="0.3">
      <c r="A520">
        <f t="shared" si="15"/>
        <v>6</v>
      </c>
      <c r="B520" s="1">
        <v>41061</v>
      </c>
      <c r="C520">
        <v>58.02</v>
      </c>
      <c r="E520" s="1">
        <v>33065</v>
      </c>
      <c r="F520">
        <v>16.37</v>
      </c>
      <c r="G520">
        <f t="shared" si="14"/>
        <v>17.54541284403669</v>
      </c>
      <c r="I520" s="1">
        <v>42801</v>
      </c>
      <c r="J520">
        <v>55.92</v>
      </c>
      <c r="M520" s="1">
        <v>28138</v>
      </c>
      <c r="N520">
        <v>1.2048000000000001</v>
      </c>
      <c r="Q520" s="1">
        <v>38485</v>
      </c>
      <c r="R520">
        <v>64.75</v>
      </c>
      <c r="U520" s="1">
        <v>39202</v>
      </c>
      <c r="V520">
        <v>5.3E-3</v>
      </c>
      <c r="Y520" s="1">
        <v>38735</v>
      </c>
      <c r="Z520">
        <v>25.55</v>
      </c>
      <c r="AC520" s="1"/>
    </row>
    <row r="521" spans="1:29" x14ac:dyDescent="0.3">
      <c r="A521">
        <f t="shared" si="15"/>
        <v>6</v>
      </c>
      <c r="B521" s="1">
        <v>41062</v>
      </c>
      <c r="C521">
        <v>58.4</v>
      </c>
      <c r="E521" s="1">
        <v>33066</v>
      </c>
      <c r="F521">
        <v>17.5</v>
      </c>
      <c r="G521">
        <f t="shared" si="14"/>
        <v>17.524495412844033</v>
      </c>
      <c r="I521" s="1">
        <v>42800</v>
      </c>
      <c r="J521">
        <v>56.01</v>
      </c>
      <c r="M521" s="1">
        <v>28139</v>
      </c>
      <c r="N521">
        <v>1.2031000000000001</v>
      </c>
      <c r="Q521" s="1">
        <v>38488</v>
      </c>
      <c r="R521">
        <v>64</v>
      </c>
      <c r="U521" s="1">
        <v>39203</v>
      </c>
      <c r="V521">
        <v>5.7999999999999996E-3</v>
      </c>
      <c r="Y521" s="1">
        <v>38736</v>
      </c>
      <c r="Z521">
        <v>25.4</v>
      </c>
      <c r="AC521" s="1"/>
    </row>
    <row r="522" spans="1:29" x14ac:dyDescent="0.3">
      <c r="A522">
        <f t="shared" si="15"/>
        <v>6</v>
      </c>
      <c r="B522" s="1">
        <v>41063</v>
      </c>
      <c r="C522">
        <v>58.76</v>
      </c>
      <c r="E522" s="1">
        <v>33067</v>
      </c>
      <c r="F522">
        <v>17.43</v>
      </c>
      <c r="G522">
        <f t="shared" si="14"/>
        <v>17.502018348623849</v>
      </c>
      <c r="I522" s="1">
        <v>42797</v>
      </c>
      <c r="J522">
        <v>55.9</v>
      </c>
      <c r="M522" s="1">
        <v>28142</v>
      </c>
      <c r="N522">
        <v>1.2025999999999999</v>
      </c>
      <c r="Q522" s="1">
        <v>38489</v>
      </c>
      <c r="R522">
        <v>64</v>
      </c>
      <c r="U522" s="1">
        <v>39204</v>
      </c>
      <c r="V522">
        <v>5.6000000000000008E-3</v>
      </c>
      <c r="Y522" s="1">
        <v>38737</v>
      </c>
      <c r="Z522">
        <v>26.5</v>
      </c>
      <c r="AC522" s="1"/>
    </row>
    <row r="523" spans="1:29" x14ac:dyDescent="0.3">
      <c r="A523">
        <f t="shared" si="15"/>
        <v>6</v>
      </c>
      <c r="B523" s="1">
        <v>41064</v>
      </c>
      <c r="C523">
        <v>59.08</v>
      </c>
      <c r="E523" s="1">
        <v>33070</v>
      </c>
      <c r="F523">
        <v>17.84</v>
      </c>
      <c r="G523">
        <f t="shared" si="14"/>
        <v>17.485045871559631</v>
      </c>
      <c r="I523" s="1">
        <v>42796</v>
      </c>
      <c r="J523">
        <v>55.08</v>
      </c>
      <c r="M523" s="1">
        <v>28143</v>
      </c>
      <c r="N523">
        <v>1.2008000000000001</v>
      </c>
      <c r="Q523" s="1">
        <v>38490</v>
      </c>
      <c r="R523">
        <v>63.25</v>
      </c>
      <c r="U523" s="1">
        <v>39205</v>
      </c>
      <c r="V523">
        <v>5.4000000000000003E-3</v>
      </c>
      <c r="Y523" s="1">
        <v>38740</v>
      </c>
      <c r="Z523">
        <v>27.5</v>
      </c>
      <c r="AC523" s="1"/>
    </row>
    <row r="524" spans="1:29" x14ac:dyDescent="0.3">
      <c r="A524">
        <f t="shared" si="15"/>
        <v>6</v>
      </c>
      <c r="B524" s="1">
        <v>41065</v>
      </c>
      <c r="C524">
        <v>59.39</v>
      </c>
      <c r="E524" s="1">
        <v>33071</v>
      </c>
      <c r="F524">
        <v>18.190000000000001</v>
      </c>
      <c r="G524">
        <f t="shared" si="14"/>
        <v>17.47321100917431</v>
      </c>
      <c r="I524" s="1">
        <v>42795</v>
      </c>
      <c r="J524">
        <v>56.36</v>
      </c>
      <c r="M524" s="1">
        <v>28144</v>
      </c>
      <c r="N524">
        <v>1.1988000000000001</v>
      </c>
      <c r="Q524" s="1">
        <v>38491</v>
      </c>
      <c r="R524">
        <v>63.25</v>
      </c>
      <c r="U524" s="1">
        <v>39206</v>
      </c>
      <c r="V524">
        <v>5.4000000000000003E-3</v>
      </c>
      <c r="Y524" s="1">
        <v>38741</v>
      </c>
      <c r="Z524">
        <v>27.5</v>
      </c>
      <c r="AC524" s="1"/>
    </row>
    <row r="525" spans="1:29" x14ac:dyDescent="0.3">
      <c r="A525">
        <f t="shared" si="15"/>
        <v>6</v>
      </c>
      <c r="B525" s="1">
        <v>41066</v>
      </c>
      <c r="C525">
        <v>59.67</v>
      </c>
      <c r="E525" s="1">
        <v>33072</v>
      </c>
      <c r="F525">
        <v>18.36</v>
      </c>
      <c r="G525">
        <f t="shared" si="14"/>
        <v>17.461834862385317</v>
      </c>
      <c r="I525" s="1">
        <v>42794</v>
      </c>
      <c r="J525">
        <v>55.59</v>
      </c>
      <c r="M525" s="1">
        <v>28145</v>
      </c>
      <c r="N525">
        <v>1.2004999999999999</v>
      </c>
      <c r="Q525" s="1">
        <v>38492</v>
      </c>
      <c r="R525">
        <v>63.85</v>
      </c>
      <c r="U525" s="1">
        <v>39209</v>
      </c>
      <c r="V525">
        <v>5.3E-3</v>
      </c>
      <c r="Y525" s="1">
        <v>38742</v>
      </c>
      <c r="Z525">
        <v>26.9</v>
      </c>
      <c r="AC525" s="1"/>
    </row>
    <row r="526" spans="1:29" x14ac:dyDescent="0.3">
      <c r="A526">
        <f t="shared" si="15"/>
        <v>6</v>
      </c>
      <c r="B526" s="1">
        <v>41067</v>
      </c>
      <c r="C526">
        <v>59.99</v>
      </c>
      <c r="E526" s="1">
        <v>33073</v>
      </c>
      <c r="F526">
        <v>18.59</v>
      </c>
      <c r="G526">
        <f t="shared" si="14"/>
        <v>17.45504587155963</v>
      </c>
      <c r="I526" s="1">
        <v>42793</v>
      </c>
      <c r="J526">
        <v>55.93</v>
      </c>
      <c r="M526" s="1">
        <v>28146</v>
      </c>
      <c r="N526">
        <v>1.2012</v>
      </c>
      <c r="Q526" s="1">
        <v>38495</v>
      </c>
      <c r="R526">
        <v>63.75</v>
      </c>
      <c r="U526" s="1">
        <v>39210</v>
      </c>
      <c r="V526">
        <v>4.6999999999999993E-3</v>
      </c>
      <c r="Y526" s="1">
        <v>38743</v>
      </c>
      <c r="Z526">
        <v>26.55</v>
      </c>
      <c r="AC526" s="1"/>
    </row>
    <row r="527" spans="1:29" x14ac:dyDescent="0.3">
      <c r="A527">
        <f t="shared" si="15"/>
        <v>6</v>
      </c>
      <c r="B527" s="1">
        <v>41068</v>
      </c>
      <c r="C527">
        <v>60.35</v>
      </c>
      <c r="E527" s="1">
        <v>33074</v>
      </c>
      <c r="F527">
        <v>18.75</v>
      </c>
      <c r="G527">
        <f t="shared" si="14"/>
        <v>17.449082568807334</v>
      </c>
      <c r="I527" s="1">
        <v>42790</v>
      </c>
      <c r="J527">
        <v>55.99</v>
      </c>
      <c r="M527" s="1">
        <v>28149</v>
      </c>
      <c r="N527">
        <v>1.1967000000000001</v>
      </c>
      <c r="Q527" s="1">
        <v>38496</v>
      </c>
      <c r="R527">
        <v>63.75</v>
      </c>
      <c r="U527" s="1">
        <v>39211</v>
      </c>
      <c r="V527">
        <v>4.0000000000000001E-3</v>
      </c>
      <c r="Y527" s="1">
        <v>38744</v>
      </c>
      <c r="Z527">
        <v>24.55</v>
      </c>
      <c r="AC527" s="1"/>
    </row>
    <row r="528" spans="1:29" x14ac:dyDescent="0.3">
      <c r="A528">
        <f t="shared" si="15"/>
        <v>6</v>
      </c>
      <c r="B528" s="1">
        <v>41069</v>
      </c>
      <c r="C528">
        <v>60.73</v>
      </c>
      <c r="E528" s="1">
        <v>33077</v>
      </c>
      <c r="F528">
        <v>19.22</v>
      </c>
      <c r="G528">
        <f t="shared" si="14"/>
        <v>17.446605504587154</v>
      </c>
      <c r="I528" s="1">
        <v>42789</v>
      </c>
      <c r="J528">
        <v>56.58</v>
      </c>
      <c r="M528" s="1">
        <v>28150</v>
      </c>
      <c r="N528">
        <v>1.1932</v>
      </c>
      <c r="Q528" s="1">
        <v>38497</v>
      </c>
      <c r="R528">
        <v>63.65</v>
      </c>
      <c r="U528" s="1">
        <v>39212</v>
      </c>
      <c r="V528">
        <v>3.0000000000000001E-3</v>
      </c>
      <c r="Y528" s="1">
        <v>38747</v>
      </c>
      <c r="Z528">
        <v>25</v>
      </c>
      <c r="AC528" s="1"/>
    </row>
    <row r="529" spans="1:29" x14ac:dyDescent="0.3">
      <c r="A529">
        <f t="shared" si="15"/>
        <v>6</v>
      </c>
      <c r="B529" s="1">
        <v>41070</v>
      </c>
      <c r="C529">
        <v>61.12</v>
      </c>
      <c r="E529" s="1">
        <v>33078</v>
      </c>
      <c r="F529">
        <v>19.420000000000002</v>
      </c>
      <c r="G529">
        <f t="shared" si="14"/>
        <v>17.442752293577982</v>
      </c>
      <c r="I529" s="1">
        <v>42788</v>
      </c>
      <c r="J529">
        <v>55.84</v>
      </c>
      <c r="M529" s="1">
        <v>28151</v>
      </c>
      <c r="N529">
        <v>1.194</v>
      </c>
      <c r="Q529" s="1">
        <v>38498</v>
      </c>
      <c r="R529">
        <v>54.25</v>
      </c>
      <c r="U529" s="1">
        <v>39213</v>
      </c>
      <c r="V529">
        <v>3.2000000000000002E-3</v>
      </c>
      <c r="Y529" s="1">
        <v>38748</v>
      </c>
      <c r="Z529">
        <v>24.25</v>
      </c>
      <c r="AC529" s="1"/>
    </row>
    <row r="530" spans="1:29" x14ac:dyDescent="0.3">
      <c r="A530">
        <f t="shared" si="15"/>
        <v>6</v>
      </c>
      <c r="B530" s="1">
        <v>41071</v>
      </c>
      <c r="C530">
        <v>61.42</v>
      </c>
      <c r="E530" s="1">
        <v>33079</v>
      </c>
      <c r="F530">
        <v>19.18</v>
      </c>
      <c r="G530">
        <f t="shared" si="14"/>
        <v>17.438165137614682</v>
      </c>
      <c r="I530" s="1">
        <v>42787</v>
      </c>
      <c r="J530">
        <v>56.66</v>
      </c>
      <c r="M530" s="1">
        <v>28152</v>
      </c>
      <c r="N530">
        <v>1.1944999999999999</v>
      </c>
      <c r="Q530" s="1">
        <v>38499</v>
      </c>
      <c r="R530">
        <v>64</v>
      </c>
      <c r="U530" s="1">
        <v>39216</v>
      </c>
      <c r="V530">
        <v>3.3E-3</v>
      </c>
      <c r="Y530" s="1">
        <v>38749</v>
      </c>
      <c r="Z530">
        <v>24.25</v>
      </c>
      <c r="AC530" s="1"/>
    </row>
    <row r="531" spans="1:29" x14ac:dyDescent="0.3">
      <c r="A531">
        <f t="shared" si="15"/>
        <v>6</v>
      </c>
      <c r="B531" s="1">
        <v>41072</v>
      </c>
      <c r="C531">
        <v>61.7</v>
      </c>
      <c r="E531" s="1">
        <v>33080</v>
      </c>
      <c r="F531">
        <v>19.260000000000002</v>
      </c>
      <c r="G531">
        <f t="shared" si="14"/>
        <v>17.435229357798164</v>
      </c>
      <c r="I531" s="1">
        <v>42786</v>
      </c>
      <c r="J531">
        <v>56.18</v>
      </c>
      <c r="M531" s="1">
        <v>28153</v>
      </c>
      <c r="N531">
        <v>1.1955</v>
      </c>
      <c r="Q531" s="1">
        <v>38503</v>
      </c>
      <c r="R531">
        <v>64</v>
      </c>
      <c r="U531" s="1">
        <v>39217</v>
      </c>
      <c r="V531">
        <v>2.8999999999999998E-3</v>
      </c>
      <c r="Y531" s="1">
        <v>38750</v>
      </c>
      <c r="Z531">
        <v>24.68</v>
      </c>
      <c r="AC531" s="1"/>
    </row>
    <row r="532" spans="1:29" x14ac:dyDescent="0.3">
      <c r="A532">
        <f t="shared" si="15"/>
        <v>6</v>
      </c>
      <c r="B532" s="1">
        <v>41073</v>
      </c>
      <c r="C532">
        <v>61.94</v>
      </c>
      <c r="E532" s="1">
        <v>33081</v>
      </c>
      <c r="F532">
        <v>19.22</v>
      </c>
      <c r="G532">
        <f t="shared" si="14"/>
        <v>17.431834862385323</v>
      </c>
      <c r="I532" s="1">
        <v>42783</v>
      </c>
      <c r="J532">
        <v>55.81</v>
      </c>
      <c r="M532" s="1">
        <v>28156</v>
      </c>
      <c r="N532">
        <v>1.1984999999999999</v>
      </c>
      <c r="Q532" s="1">
        <v>38504</v>
      </c>
      <c r="R532">
        <v>64</v>
      </c>
      <c r="U532" s="1">
        <v>39218</v>
      </c>
      <c r="V532">
        <v>3.3E-3</v>
      </c>
      <c r="Y532" s="1">
        <v>38751</v>
      </c>
      <c r="Z532">
        <v>23.6</v>
      </c>
      <c r="AC532" s="1"/>
    </row>
    <row r="533" spans="1:29" x14ac:dyDescent="0.3">
      <c r="A533">
        <f t="shared" si="15"/>
        <v>6</v>
      </c>
      <c r="B533" s="1">
        <v>41074</v>
      </c>
      <c r="C533">
        <v>62.21</v>
      </c>
      <c r="E533" s="1">
        <v>33084</v>
      </c>
      <c r="F533">
        <v>19.5</v>
      </c>
      <c r="G533">
        <f t="shared" si="14"/>
        <v>17.432844036697247</v>
      </c>
      <c r="I533" s="1">
        <v>42782</v>
      </c>
      <c r="J533">
        <v>55.65</v>
      </c>
      <c r="M533" s="1">
        <v>28157</v>
      </c>
      <c r="N533">
        <v>1.1977</v>
      </c>
      <c r="Q533" s="1">
        <v>38505</v>
      </c>
      <c r="R533">
        <v>63</v>
      </c>
      <c r="U533" s="1">
        <v>39219</v>
      </c>
      <c r="V533">
        <v>3.0000000000000001E-3</v>
      </c>
      <c r="Y533" s="1">
        <v>38754</v>
      </c>
      <c r="Z533">
        <v>21.88</v>
      </c>
      <c r="AC533" s="1"/>
    </row>
    <row r="534" spans="1:29" x14ac:dyDescent="0.3">
      <c r="A534">
        <f t="shared" si="15"/>
        <v>6</v>
      </c>
      <c r="B534" s="1">
        <v>41075</v>
      </c>
      <c r="C534">
        <v>62.51</v>
      </c>
      <c r="E534" s="1">
        <v>33085</v>
      </c>
      <c r="F534">
        <v>19.84</v>
      </c>
      <c r="G534">
        <f t="shared" si="14"/>
        <v>17.437981651376148</v>
      </c>
      <c r="I534" s="1">
        <v>42781</v>
      </c>
      <c r="J534">
        <v>55.75</v>
      </c>
      <c r="M534" s="1">
        <v>28158</v>
      </c>
      <c r="N534">
        <v>1.1962999999999999</v>
      </c>
      <c r="Q534" s="1">
        <v>38506</v>
      </c>
      <c r="R534">
        <v>62.5</v>
      </c>
      <c r="U534" s="1">
        <v>39220</v>
      </c>
      <c r="V534">
        <v>2.8000000000000004E-3</v>
      </c>
      <c r="Y534" s="1">
        <v>38755</v>
      </c>
      <c r="Z534">
        <v>21.3</v>
      </c>
      <c r="AC534" s="1"/>
    </row>
    <row r="535" spans="1:29" x14ac:dyDescent="0.3">
      <c r="A535">
        <f t="shared" si="15"/>
        <v>6</v>
      </c>
      <c r="B535" s="1">
        <v>41076</v>
      </c>
      <c r="C535">
        <v>62.85</v>
      </c>
      <c r="E535" s="1">
        <v>33086</v>
      </c>
      <c r="F535">
        <v>20.8</v>
      </c>
      <c r="G535">
        <f t="shared" si="14"/>
        <v>17.45275229357798</v>
      </c>
      <c r="I535" s="1">
        <v>42780</v>
      </c>
      <c r="J535">
        <v>55.97</v>
      </c>
      <c r="M535" s="1">
        <v>28159</v>
      </c>
      <c r="N535">
        <v>1.1959</v>
      </c>
      <c r="Q535" s="1">
        <v>38509</v>
      </c>
      <c r="R535">
        <v>61.5</v>
      </c>
      <c r="U535" s="1">
        <v>39223</v>
      </c>
      <c r="V535">
        <v>3.0000000000000001E-3</v>
      </c>
      <c r="Y535" s="1">
        <v>38756</v>
      </c>
      <c r="Z535">
        <v>23.15</v>
      </c>
      <c r="AC535" s="1"/>
    </row>
    <row r="536" spans="1:29" x14ac:dyDescent="0.3">
      <c r="A536">
        <f t="shared" si="15"/>
        <v>6</v>
      </c>
      <c r="B536" s="1">
        <v>41077</v>
      </c>
      <c r="C536">
        <v>63.19</v>
      </c>
      <c r="E536" s="1">
        <v>33087</v>
      </c>
      <c r="F536">
        <v>21.95</v>
      </c>
      <c r="G536">
        <f t="shared" si="14"/>
        <v>17.474495412844036</v>
      </c>
      <c r="I536" s="1">
        <v>42779</v>
      </c>
      <c r="J536">
        <v>55.59</v>
      </c>
      <c r="M536" s="1">
        <v>28160</v>
      </c>
      <c r="N536">
        <v>1.1957</v>
      </c>
      <c r="Q536" s="1">
        <v>38510</v>
      </c>
      <c r="R536">
        <v>61.5</v>
      </c>
      <c r="U536" s="1">
        <v>39224</v>
      </c>
      <c r="V536">
        <v>2.8999999999999998E-3</v>
      </c>
      <c r="Y536" s="1">
        <v>38757</v>
      </c>
      <c r="Z536">
        <v>22.5</v>
      </c>
      <c r="AC536" s="1"/>
    </row>
    <row r="537" spans="1:29" x14ac:dyDescent="0.3">
      <c r="A537">
        <f t="shared" si="15"/>
        <v>6</v>
      </c>
      <c r="B537" s="1">
        <v>41078</v>
      </c>
      <c r="C537">
        <v>63.44</v>
      </c>
      <c r="E537" s="1">
        <v>33088</v>
      </c>
      <c r="F537">
        <v>23.48</v>
      </c>
      <c r="G537">
        <f t="shared" si="14"/>
        <v>17.511834862385321</v>
      </c>
      <c r="I537" s="1">
        <v>42776</v>
      </c>
      <c r="J537">
        <v>56.7</v>
      </c>
      <c r="M537" s="1">
        <v>28163</v>
      </c>
      <c r="N537">
        <v>1.1976</v>
      </c>
      <c r="Q537" s="1">
        <v>38511</v>
      </c>
      <c r="R537">
        <v>61.75</v>
      </c>
      <c r="U537" s="1">
        <v>39225</v>
      </c>
      <c r="V537">
        <v>2.8999999999999998E-3</v>
      </c>
      <c r="Y537" s="1">
        <v>38758</v>
      </c>
      <c r="Z537">
        <v>23.13</v>
      </c>
      <c r="AC537" s="1"/>
    </row>
    <row r="538" spans="1:29" x14ac:dyDescent="0.3">
      <c r="A538">
        <f t="shared" si="15"/>
        <v>6</v>
      </c>
      <c r="B538" s="1">
        <v>41079</v>
      </c>
      <c r="C538">
        <v>63.68</v>
      </c>
      <c r="E538" s="1">
        <v>33091</v>
      </c>
      <c r="F538">
        <v>26.78</v>
      </c>
      <c r="G538">
        <f t="shared" si="14"/>
        <v>17.57880733944954</v>
      </c>
      <c r="I538" s="1">
        <v>42775</v>
      </c>
      <c r="J538">
        <v>55.63</v>
      </c>
      <c r="M538" s="1">
        <v>28164</v>
      </c>
      <c r="N538">
        <v>1.1979</v>
      </c>
      <c r="Q538" s="1">
        <v>38512</v>
      </c>
      <c r="R538">
        <v>61.75</v>
      </c>
      <c r="U538" s="1">
        <v>39226</v>
      </c>
      <c r="V538">
        <v>2.8999999999999998E-3</v>
      </c>
      <c r="Y538" s="1">
        <v>38761</v>
      </c>
      <c r="Z538">
        <v>20.9</v>
      </c>
      <c r="AC538" s="1"/>
    </row>
    <row r="539" spans="1:29" x14ac:dyDescent="0.3">
      <c r="A539">
        <f t="shared" si="15"/>
        <v>6</v>
      </c>
      <c r="B539" s="1">
        <v>41080</v>
      </c>
      <c r="C539">
        <v>63.92</v>
      </c>
      <c r="E539" s="1">
        <v>33092</v>
      </c>
      <c r="F539">
        <v>27.4</v>
      </c>
      <c r="G539">
        <f t="shared" si="14"/>
        <v>17.653669724770644</v>
      </c>
      <c r="I539" s="1">
        <v>42774</v>
      </c>
      <c r="J539">
        <v>55.12</v>
      </c>
      <c r="M539" s="1">
        <v>28165</v>
      </c>
      <c r="N539">
        <v>1.1995</v>
      </c>
      <c r="Q539" s="1">
        <v>38513</v>
      </c>
      <c r="R539">
        <v>61.5</v>
      </c>
      <c r="U539" s="1">
        <v>39227</v>
      </c>
      <c r="V539">
        <v>2.8999999999999998E-3</v>
      </c>
      <c r="Y539" s="1">
        <v>38762</v>
      </c>
      <c r="Z539">
        <v>21.05</v>
      </c>
      <c r="AC539" s="1"/>
    </row>
    <row r="540" spans="1:29" x14ac:dyDescent="0.3">
      <c r="A540">
        <f t="shared" si="15"/>
        <v>6</v>
      </c>
      <c r="B540" s="1">
        <v>41081</v>
      </c>
      <c r="C540">
        <v>64.17</v>
      </c>
      <c r="E540" s="1">
        <v>33093</v>
      </c>
      <c r="F540">
        <v>24.98</v>
      </c>
      <c r="G540">
        <f t="shared" si="14"/>
        <v>17.705963302752295</v>
      </c>
      <c r="I540" s="1">
        <v>42773</v>
      </c>
      <c r="J540">
        <v>55.05</v>
      </c>
      <c r="M540" s="1">
        <v>28166</v>
      </c>
      <c r="N540">
        <v>1.1993</v>
      </c>
      <c r="Q540" s="1">
        <v>38516</v>
      </c>
      <c r="R540">
        <v>61.5</v>
      </c>
      <c r="U540" s="1">
        <v>39230</v>
      </c>
      <c r="V540">
        <v>3.0000000000000001E-3</v>
      </c>
      <c r="Y540" s="1">
        <v>38763</v>
      </c>
      <c r="Z540">
        <v>21.45</v>
      </c>
      <c r="AC540" s="1"/>
    </row>
    <row r="541" spans="1:29" x14ac:dyDescent="0.3">
      <c r="A541">
        <f t="shared" si="15"/>
        <v>6</v>
      </c>
      <c r="B541" s="1">
        <v>41082</v>
      </c>
      <c r="C541">
        <v>64.44</v>
      </c>
      <c r="E541" s="1">
        <v>33094</v>
      </c>
      <c r="F541">
        <v>24.75</v>
      </c>
      <c r="G541">
        <f t="shared" si="14"/>
        <v>17.754770642201834</v>
      </c>
      <c r="I541" s="1">
        <v>42772</v>
      </c>
      <c r="J541">
        <v>55.72</v>
      </c>
      <c r="M541" s="1">
        <v>28167</v>
      </c>
      <c r="N541">
        <v>1.1998</v>
      </c>
      <c r="Q541" s="1">
        <v>38517</v>
      </c>
      <c r="R541">
        <v>61.25</v>
      </c>
      <c r="U541" s="1">
        <v>39231</v>
      </c>
      <c r="V541">
        <v>2.7000000000000001E-3</v>
      </c>
      <c r="Y541" s="1">
        <v>38764</v>
      </c>
      <c r="Z541">
        <v>22.1</v>
      </c>
      <c r="AC541" s="1"/>
    </row>
    <row r="542" spans="1:29" x14ac:dyDescent="0.3">
      <c r="A542">
        <f t="shared" si="15"/>
        <v>6</v>
      </c>
      <c r="B542" s="1">
        <v>41083</v>
      </c>
      <c r="C542">
        <v>64.78</v>
      </c>
      <c r="E542" s="1">
        <v>33095</v>
      </c>
      <c r="F542">
        <v>25.47</v>
      </c>
      <c r="G542">
        <f t="shared" si="14"/>
        <v>17.81110091743119</v>
      </c>
      <c r="I542" s="1">
        <v>42769</v>
      </c>
      <c r="J542">
        <v>56.81</v>
      </c>
      <c r="M542" s="1">
        <v>28170</v>
      </c>
      <c r="N542">
        <v>1.2034</v>
      </c>
      <c r="Q542" s="1">
        <v>38518</v>
      </c>
      <c r="R542">
        <v>61.25</v>
      </c>
      <c r="U542" s="1">
        <v>39232</v>
      </c>
      <c r="V542">
        <v>2.7000000000000001E-3</v>
      </c>
      <c r="Y542" s="1">
        <v>38765</v>
      </c>
      <c r="Z542">
        <v>21.75</v>
      </c>
      <c r="AC542" s="1"/>
    </row>
    <row r="543" spans="1:29" x14ac:dyDescent="0.3">
      <c r="A543">
        <f t="shared" si="15"/>
        <v>6</v>
      </c>
      <c r="B543" s="1">
        <v>41084</v>
      </c>
      <c r="C543">
        <v>65.12</v>
      </c>
      <c r="E543" s="1">
        <v>33098</v>
      </c>
      <c r="F543">
        <v>26.5</v>
      </c>
      <c r="G543">
        <f t="shared" si="14"/>
        <v>17.878715596330277</v>
      </c>
      <c r="I543" s="1">
        <v>42768</v>
      </c>
      <c r="J543">
        <v>56.56</v>
      </c>
      <c r="M543" s="1">
        <v>28171</v>
      </c>
      <c r="N543">
        <v>1.2013</v>
      </c>
      <c r="Q543" s="1">
        <v>38519</v>
      </c>
      <c r="R543">
        <v>61.25</v>
      </c>
      <c r="U543" s="1">
        <v>39233</v>
      </c>
      <c r="V543">
        <v>2.8999999999999998E-3</v>
      </c>
      <c r="Y543" s="1">
        <v>38768</v>
      </c>
      <c r="Z543">
        <v>21.75</v>
      </c>
      <c r="AC543" s="1"/>
    </row>
    <row r="544" spans="1:29" x14ac:dyDescent="0.3">
      <c r="A544">
        <f t="shared" si="15"/>
        <v>6</v>
      </c>
      <c r="B544" s="1">
        <v>41085</v>
      </c>
      <c r="C544">
        <v>65.459999999999994</v>
      </c>
      <c r="E544" s="1">
        <v>33099</v>
      </c>
      <c r="F544">
        <v>26.77</v>
      </c>
      <c r="G544">
        <f t="shared" si="14"/>
        <v>17.951284403669728</v>
      </c>
      <c r="I544" s="1">
        <v>42767</v>
      </c>
      <c r="J544">
        <v>56.8</v>
      </c>
      <c r="M544" s="1">
        <v>28172</v>
      </c>
      <c r="N544">
        <v>1.2012</v>
      </c>
      <c r="Q544" s="1">
        <v>38520</v>
      </c>
      <c r="R544">
        <v>60.75</v>
      </c>
      <c r="U544" s="1">
        <v>39234</v>
      </c>
      <c r="V544">
        <v>2.8999999999999998E-3</v>
      </c>
      <c r="Y544" s="1">
        <v>38769</v>
      </c>
      <c r="Z544">
        <v>22.43</v>
      </c>
      <c r="AC544" s="1"/>
    </row>
    <row r="545" spans="1:29" x14ac:dyDescent="0.3">
      <c r="A545">
        <f t="shared" si="15"/>
        <v>6</v>
      </c>
      <c r="B545" s="1">
        <v>41086</v>
      </c>
      <c r="C545">
        <v>65.709999999999994</v>
      </c>
      <c r="E545" s="1">
        <v>33100</v>
      </c>
      <c r="F545">
        <v>26.3</v>
      </c>
      <c r="G545">
        <f t="shared" si="14"/>
        <v>18.019357798165139</v>
      </c>
      <c r="I545" s="1">
        <v>42766</v>
      </c>
      <c r="J545">
        <v>55.7</v>
      </c>
      <c r="M545" s="1">
        <v>28173</v>
      </c>
      <c r="N545">
        <v>1.2012</v>
      </c>
      <c r="Q545" s="1">
        <v>38523</v>
      </c>
      <c r="R545">
        <v>60.75</v>
      </c>
      <c r="U545" s="1">
        <v>39237</v>
      </c>
      <c r="V545">
        <v>2.8999999999999998E-3</v>
      </c>
      <c r="Y545" s="1">
        <v>38770</v>
      </c>
      <c r="Z545">
        <v>22.73</v>
      </c>
      <c r="AC545" s="1"/>
    </row>
    <row r="546" spans="1:29" x14ac:dyDescent="0.3">
      <c r="A546">
        <f t="shared" si="15"/>
        <v>6</v>
      </c>
      <c r="B546" s="1">
        <v>41087</v>
      </c>
      <c r="C546">
        <v>65.95</v>
      </c>
      <c r="E546" s="1">
        <v>33101</v>
      </c>
      <c r="F546">
        <v>26.92</v>
      </c>
      <c r="G546">
        <f t="shared" si="14"/>
        <v>18.095504587155965</v>
      </c>
      <c r="I546" s="1">
        <v>42765</v>
      </c>
      <c r="J546">
        <v>55.23</v>
      </c>
      <c r="M546" s="1">
        <v>28174</v>
      </c>
      <c r="N546">
        <v>1.2018</v>
      </c>
      <c r="Q546" s="1">
        <v>38524</v>
      </c>
      <c r="R546">
        <v>61</v>
      </c>
      <c r="U546" s="1">
        <v>39238</v>
      </c>
      <c r="V546">
        <v>2.8000000000000004E-3</v>
      </c>
      <c r="Y546" s="1">
        <v>38771</v>
      </c>
      <c r="Z546">
        <v>21.6</v>
      </c>
      <c r="AC546" s="1"/>
    </row>
    <row r="547" spans="1:29" x14ac:dyDescent="0.3">
      <c r="A547">
        <f t="shared" si="15"/>
        <v>6</v>
      </c>
      <c r="B547" s="1">
        <v>41088</v>
      </c>
      <c r="C547">
        <v>66.180000000000007</v>
      </c>
      <c r="E547" s="1">
        <v>33102</v>
      </c>
      <c r="F547">
        <v>27.12</v>
      </c>
      <c r="G547">
        <f t="shared" si="14"/>
        <v>18.173669724770644</v>
      </c>
      <c r="I547" s="1">
        <v>42762</v>
      </c>
      <c r="J547">
        <v>55.52</v>
      </c>
      <c r="M547" s="1">
        <v>28177</v>
      </c>
      <c r="N547">
        <v>1.2028000000000001</v>
      </c>
      <c r="Q547" s="1">
        <v>38525</v>
      </c>
      <c r="R547">
        <v>61.25</v>
      </c>
      <c r="U547" s="1">
        <v>39239</v>
      </c>
      <c r="V547">
        <v>2.8999999999999998E-3</v>
      </c>
      <c r="Y547" s="1">
        <v>38772</v>
      </c>
      <c r="Z547">
        <v>22.15</v>
      </c>
      <c r="AC547" s="1"/>
    </row>
    <row r="548" spans="1:29" x14ac:dyDescent="0.3">
      <c r="A548">
        <f t="shared" si="15"/>
        <v>6</v>
      </c>
      <c r="B548" s="1">
        <v>41089</v>
      </c>
      <c r="C548">
        <v>66.48</v>
      </c>
      <c r="E548" s="1">
        <v>33105</v>
      </c>
      <c r="F548">
        <v>27.38</v>
      </c>
      <c r="G548">
        <f t="shared" si="14"/>
        <v>18.254954128440367</v>
      </c>
      <c r="I548" s="1">
        <v>42761</v>
      </c>
      <c r="J548">
        <v>56.24</v>
      </c>
      <c r="M548" s="1">
        <v>28178</v>
      </c>
      <c r="N548">
        <v>1.2020999999999999</v>
      </c>
      <c r="Q548" s="1">
        <v>38526</v>
      </c>
      <c r="R548">
        <v>61.25</v>
      </c>
      <c r="U548" s="1">
        <v>39240</v>
      </c>
      <c r="V548">
        <v>2.7000000000000001E-3</v>
      </c>
      <c r="Y548" s="1">
        <v>38775</v>
      </c>
      <c r="Z548">
        <v>22</v>
      </c>
      <c r="AC548" s="1"/>
    </row>
    <row r="549" spans="1:29" x14ac:dyDescent="0.3">
      <c r="A549">
        <f t="shared" si="15"/>
        <v>6</v>
      </c>
      <c r="B549" s="1">
        <v>41090</v>
      </c>
      <c r="C549">
        <v>66.849999999999994</v>
      </c>
      <c r="E549" s="1">
        <v>33106</v>
      </c>
      <c r="F549">
        <v>27.63</v>
      </c>
      <c r="G549">
        <f t="shared" si="14"/>
        <v>18.336513761467891</v>
      </c>
      <c r="I549" s="1">
        <v>42760</v>
      </c>
      <c r="J549">
        <v>55.08</v>
      </c>
      <c r="M549" s="1">
        <v>28179</v>
      </c>
      <c r="N549">
        <v>1.2019</v>
      </c>
      <c r="Q549" s="1">
        <v>38527</v>
      </c>
      <c r="R549">
        <v>61.5</v>
      </c>
      <c r="U549" s="1">
        <v>39241</v>
      </c>
      <c r="V549">
        <v>2.7000000000000001E-3</v>
      </c>
      <c r="Y549" s="1">
        <v>38776</v>
      </c>
      <c r="Z549">
        <v>22.08</v>
      </c>
      <c r="AC549" s="1"/>
    </row>
    <row r="550" spans="1:29" x14ac:dyDescent="0.3">
      <c r="A550">
        <f t="shared" si="15"/>
        <v>7</v>
      </c>
      <c r="B550" s="1">
        <v>41091</v>
      </c>
      <c r="C550">
        <v>67.150000000000006</v>
      </c>
      <c r="E550" s="1">
        <v>33107</v>
      </c>
      <c r="F550">
        <v>30.19</v>
      </c>
      <c r="G550">
        <f t="shared" si="14"/>
        <v>18.443211009174316</v>
      </c>
      <c r="I550" s="1">
        <v>42759</v>
      </c>
      <c r="J550">
        <v>55.44</v>
      </c>
      <c r="M550" s="1">
        <v>28180</v>
      </c>
      <c r="N550">
        <v>1.1996</v>
      </c>
      <c r="Q550" s="1">
        <v>38530</v>
      </c>
      <c r="R550">
        <v>61</v>
      </c>
      <c r="U550" s="1">
        <v>39244</v>
      </c>
      <c r="V550">
        <v>2.5000000000000001E-3</v>
      </c>
      <c r="Y550" s="1">
        <v>38777</v>
      </c>
      <c r="Z550">
        <v>22.1</v>
      </c>
      <c r="AC550" s="1"/>
    </row>
    <row r="551" spans="1:29" x14ac:dyDescent="0.3">
      <c r="A551">
        <f t="shared" si="15"/>
        <v>7</v>
      </c>
      <c r="B551" s="1">
        <v>41092</v>
      </c>
      <c r="C551">
        <v>67.45</v>
      </c>
      <c r="E551" s="1">
        <v>33108</v>
      </c>
      <c r="F551">
        <v>30.85</v>
      </c>
      <c r="G551">
        <f t="shared" si="14"/>
        <v>18.559266055045875</v>
      </c>
      <c r="I551" s="1">
        <v>42758</v>
      </c>
      <c r="J551">
        <v>55.23</v>
      </c>
      <c r="M551" s="1">
        <v>28181</v>
      </c>
      <c r="N551">
        <v>1.2024999999999999</v>
      </c>
      <c r="Q551" s="1">
        <v>38531</v>
      </c>
      <c r="R551">
        <v>60.25</v>
      </c>
      <c r="U551" s="1">
        <v>39245</v>
      </c>
      <c r="V551">
        <v>2.3999999999999998E-3</v>
      </c>
      <c r="Y551" s="1">
        <v>38778</v>
      </c>
      <c r="Z551">
        <v>22.18</v>
      </c>
      <c r="AC551" s="1"/>
    </row>
    <row r="552" spans="1:29" x14ac:dyDescent="0.3">
      <c r="A552">
        <f t="shared" si="15"/>
        <v>7</v>
      </c>
      <c r="B552" s="1">
        <v>41093</v>
      </c>
      <c r="C552">
        <v>67.69</v>
      </c>
      <c r="E552" s="1">
        <v>33109</v>
      </c>
      <c r="F552">
        <v>30.1</v>
      </c>
      <c r="G552">
        <f t="shared" si="14"/>
        <v>18.669816513761472</v>
      </c>
      <c r="I552" s="1">
        <v>42755</v>
      </c>
      <c r="J552">
        <v>55.49</v>
      </c>
      <c r="M552" s="1">
        <v>28184</v>
      </c>
      <c r="N552">
        <v>1.2032</v>
      </c>
      <c r="Q552" s="1">
        <v>38532</v>
      </c>
      <c r="R552">
        <v>62.5</v>
      </c>
      <c r="U552" s="1">
        <v>39246</v>
      </c>
      <c r="V552">
        <v>2.2000000000000001E-3</v>
      </c>
      <c r="Y552" s="1">
        <v>38779</v>
      </c>
      <c r="Z552">
        <v>22.25</v>
      </c>
      <c r="AC552" s="1"/>
    </row>
    <row r="553" spans="1:29" x14ac:dyDescent="0.3">
      <c r="A553">
        <f t="shared" si="15"/>
        <v>7</v>
      </c>
      <c r="B553" s="1">
        <v>41094</v>
      </c>
      <c r="C553">
        <v>67.94</v>
      </c>
      <c r="E553" s="1">
        <v>33113</v>
      </c>
      <c r="F553">
        <v>26.68</v>
      </c>
      <c r="G553">
        <f t="shared" si="14"/>
        <v>18.747889908256884</v>
      </c>
      <c r="I553" s="1">
        <v>42754</v>
      </c>
      <c r="J553">
        <v>54.16</v>
      </c>
      <c r="M553" s="1">
        <v>28185</v>
      </c>
      <c r="N553">
        <v>1.2008000000000001</v>
      </c>
      <c r="Q553" s="1">
        <v>38533</v>
      </c>
      <c r="R553">
        <v>62.5</v>
      </c>
      <c r="U553" s="1">
        <v>39247</v>
      </c>
      <c r="V553">
        <v>1.9E-3</v>
      </c>
      <c r="Y553" s="1">
        <v>38782</v>
      </c>
      <c r="Z553">
        <v>25</v>
      </c>
      <c r="AC553" s="1"/>
    </row>
    <row r="554" spans="1:29" x14ac:dyDescent="0.3">
      <c r="A554">
        <f t="shared" si="15"/>
        <v>7</v>
      </c>
      <c r="B554" s="1">
        <v>41095</v>
      </c>
      <c r="C554">
        <v>68.19</v>
      </c>
      <c r="E554" s="1">
        <v>33114</v>
      </c>
      <c r="F554">
        <v>24.8</v>
      </c>
      <c r="G554">
        <f t="shared" si="14"/>
        <v>18.808807339449544</v>
      </c>
      <c r="I554" s="1">
        <v>42753</v>
      </c>
      <c r="J554">
        <v>53.92</v>
      </c>
      <c r="M554" s="1">
        <v>28186</v>
      </c>
      <c r="N554">
        <v>1.2013</v>
      </c>
      <c r="Q554" s="1">
        <v>38534</v>
      </c>
      <c r="R554">
        <v>61</v>
      </c>
      <c r="U554" s="1">
        <v>39248</v>
      </c>
      <c r="V554">
        <v>1.7000000000000001E-3</v>
      </c>
      <c r="Y554" s="1">
        <v>38783</v>
      </c>
      <c r="Z554">
        <v>23.9</v>
      </c>
      <c r="AC554" s="1"/>
    </row>
    <row r="555" spans="1:29" x14ac:dyDescent="0.3">
      <c r="A555">
        <f t="shared" si="15"/>
        <v>7</v>
      </c>
      <c r="B555" s="1">
        <v>41096</v>
      </c>
      <c r="C555">
        <v>68.47</v>
      </c>
      <c r="E555" s="1">
        <v>33115</v>
      </c>
      <c r="F555">
        <v>25.9</v>
      </c>
      <c r="G555">
        <f t="shared" si="14"/>
        <v>18.877614678899086</v>
      </c>
      <c r="I555" s="1">
        <v>42752</v>
      </c>
      <c r="J555">
        <v>55.47</v>
      </c>
      <c r="M555" s="1">
        <v>28187</v>
      </c>
      <c r="N555">
        <v>1.2019</v>
      </c>
      <c r="Q555" s="1">
        <v>38537</v>
      </c>
      <c r="R555">
        <v>61.75</v>
      </c>
      <c r="U555" s="1">
        <v>39251</v>
      </c>
      <c r="V555">
        <v>1.4000000000000002E-3</v>
      </c>
      <c r="Y555" s="1">
        <v>38784</v>
      </c>
      <c r="Z555">
        <v>23.55</v>
      </c>
      <c r="AC555" s="1"/>
    </row>
    <row r="556" spans="1:29" x14ac:dyDescent="0.3">
      <c r="A556">
        <f t="shared" si="15"/>
        <v>7</v>
      </c>
      <c r="B556" s="1">
        <v>41097</v>
      </c>
      <c r="C556">
        <v>68.819999999999993</v>
      </c>
      <c r="E556" s="1">
        <v>33116</v>
      </c>
      <c r="F556">
        <v>26.75</v>
      </c>
      <c r="G556">
        <f t="shared" si="14"/>
        <v>18.953669724770645</v>
      </c>
      <c r="I556" s="1">
        <v>42751</v>
      </c>
      <c r="J556">
        <v>55.86</v>
      </c>
      <c r="M556" s="1">
        <v>28188</v>
      </c>
      <c r="N556">
        <v>1.2013</v>
      </c>
      <c r="Q556" s="1">
        <v>38538</v>
      </c>
      <c r="R556">
        <v>61.75</v>
      </c>
      <c r="U556" s="1">
        <v>39252</v>
      </c>
      <c r="V556">
        <v>1.4000000000000002E-3</v>
      </c>
      <c r="Y556" s="1">
        <v>38785</v>
      </c>
      <c r="Z556">
        <v>25.78</v>
      </c>
      <c r="AC556" s="1"/>
    </row>
    <row r="557" spans="1:29" x14ac:dyDescent="0.3">
      <c r="A557">
        <f t="shared" si="15"/>
        <v>7</v>
      </c>
      <c r="B557" s="1">
        <v>41098</v>
      </c>
      <c r="C557">
        <v>69.17</v>
      </c>
      <c r="E557" s="1">
        <v>33119</v>
      </c>
      <c r="F557">
        <v>28.55</v>
      </c>
      <c r="G557">
        <f t="shared" si="14"/>
        <v>19.046238532110095</v>
      </c>
      <c r="I557" s="1">
        <v>42748</v>
      </c>
      <c r="J557">
        <v>55.45</v>
      </c>
      <c r="M557" s="1">
        <v>28191</v>
      </c>
      <c r="N557">
        <v>1.2002999999999999</v>
      </c>
      <c r="Q557" s="1">
        <v>38539</v>
      </c>
      <c r="R557">
        <v>62.25</v>
      </c>
      <c r="U557" s="1">
        <v>39253</v>
      </c>
      <c r="V557">
        <v>1.2999999999999999E-3</v>
      </c>
      <c r="Y557" s="1">
        <v>38786</v>
      </c>
      <c r="Z557">
        <v>27.7</v>
      </c>
      <c r="AC557" s="1"/>
    </row>
    <row r="558" spans="1:29" x14ac:dyDescent="0.3">
      <c r="A558">
        <f t="shared" si="15"/>
        <v>7</v>
      </c>
      <c r="B558" s="1">
        <v>41099</v>
      </c>
      <c r="C558">
        <v>69.430000000000007</v>
      </c>
      <c r="E558" s="1">
        <v>33120</v>
      </c>
      <c r="F558">
        <v>29.2</v>
      </c>
      <c r="G558">
        <f t="shared" si="14"/>
        <v>19.146055045871559</v>
      </c>
      <c r="I558" s="1">
        <v>42747</v>
      </c>
      <c r="J558">
        <v>56.01</v>
      </c>
      <c r="M558" s="1">
        <v>28192</v>
      </c>
      <c r="N558">
        <v>1.2</v>
      </c>
      <c r="Q558" s="1">
        <v>38540</v>
      </c>
      <c r="R558">
        <v>62.5</v>
      </c>
      <c r="U558" s="1">
        <v>39254</v>
      </c>
      <c r="V558">
        <v>1.1999999999999999E-3</v>
      </c>
      <c r="Y558" s="1">
        <v>38789</v>
      </c>
      <c r="Z558">
        <v>58</v>
      </c>
      <c r="AC558" s="1"/>
    </row>
    <row r="559" spans="1:29" x14ac:dyDescent="0.3">
      <c r="A559">
        <f t="shared" si="15"/>
        <v>7</v>
      </c>
      <c r="B559" s="1">
        <v>41100</v>
      </c>
      <c r="C559">
        <v>69.62</v>
      </c>
      <c r="E559" s="1">
        <v>33121</v>
      </c>
      <c r="F559">
        <v>29.89</v>
      </c>
      <c r="G559">
        <f t="shared" si="14"/>
        <v>19.25211009174312</v>
      </c>
      <c r="I559" s="1">
        <v>42746</v>
      </c>
      <c r="J559">
        <v>55.1</v>
      </c>
      <c r="M559" s="1">
        <v>28193</v>
      </c>
      <c r="N559">
        <v>1.1990000000000001</v>
      </c>
      <c r="Q559" s="1">
        <v>38541</v>
      </c>
      <c r="R559">
        <v>62.75</v>
      </c>
      <c r="U559" s="1">
        <v>39255</v>
      </c>
      <c r="V559">
        <v>1.1999999999999999E-3</v>
      </c>
      <c r="Y559" s="1">
        <v>38790</v>
      </c>
      <c r="Z559">
        <v>34.549999999999997</v>
      </c>
      <c r="AC559" s="1"/>
    </row>
    <row r="560" spans="1:29" x14ac:dyDescent="0.3">
      <c r="A560">
        <f t="shared" si="15"/>
        <v>7</v>
      </c>
      <c r="B560" s="1">
        <v>41101</v>
      </c>
      <c r="C560">
        <v>69.819999999999993</v>
      </c>
      <c r="E560" s="1">
        <v>33122</v>
      </c>
      <c r="F560">
        <v>30.93</v>
      </c>
      <c r="G560">
        <f t="shared" ref="G560:G623" si="16">+AVERAGE(F452:F560)</f>
        <v>19.367247706422017</v>
      </c>
      <c r="I560" s="1">
        <v>42745</v>
      </c>
      <c r="J560">
        <v>53.64</v>
      </c>
      <c r="M560" s="1">
        <v>28194</v>
      </c>
      <c r="N560">
        <v>1.1988000000000001</v>
      </c>
      <c r="Q560" s="1">
        <v>38544</v>
      </c>
      <c r="R560">
        <v>63.25</v>
      </c>
      <c r="U560" s="1">
        <v>39258</v>
      </c>
      <c r="V560">
        <v>1.1000000000000001E-3</v>
      </c>
      <c r="Y560" s="1">
        <v>38791</v>
      </c>
      <c r="Z560">
        <v>46.5</v>
      </c>
      <c r="AC560" s="1"/>
    </row>
    <row r="561" spans="1:29" x14ac:dyDescent="0.3">
      <c r="A561">
        <f t="shared" si="15"/>
        <v>7</v>
      </c>
      <c r="B561" s="1">
        <v>41102</v>
      </c>
      <c r="C561">
        <v>70.06</v>
      </c>
      <c r="E561" s="1">
        <v>33123</v>
      </c>
      <c r="F561">
        <v>30.25</v>
      </c>
      <c r="G561">
        <f t="shared" si="16"/>
        <v>19.473944954128438</v>
      </c>
      <c r="I561" s="1">
        <v>42744</v>
      </c>
      <c r="J561">
        <v>54.94</v>
      </c>
      <c r="M561" s="1">
        <v>28195</v>
      </c>
      <c r="N561">
        <v>1.1988000000000001</v>
      </c>
      <c r="Q561" s="1">
        <v>38545</v>
      </c>
      <c r="R561">
        <v>63.25</v>
      </c>
      <c r="U561" s="1">
        <v>39259</v>
      </c>
      <c r="V561">
        <v>1.2999999999999999E-3</v>
      </c>
      <c r="Y561" s="1">
        <v>38792</v>
      </c>
      <c r="Z561">
        <v>37.25</v>
      </c>
      <c r="AC561" s="1"/>
    </row>
    <row r="562" spans="1:29" x14ac:dyDescent="0.3">
      <c r="A562">
        <f t="shared" si="15"/>
        <v>7</v>
      </c>
      <c r="B562" s="1">
        <v>41103</v>
      </c>
      <c r="C562">
        <v>70.319999999999993</v>
      </c>
      <c r="E562" s="1">
        <v>33126</v>
      </c>
      <c r="F562">
        <v>30.9</v>
      </c>
      <c r="G562">
        <f t="shared" si="16"/>
        <v>19.587889908256884</v>
      </c>
      <c r="I562" s="1">
        <v>42741</v>
      </c>
      <c r="J562">
        <v>57.1</v>
      </c>
      <c r="M562" s="1">
        <v>28198</v>
      </c>
      <c r="N562">
        <v>1.1988000000000001</v>
      </c>
      <c r="Q562" s="1">
        <v>38546</v>
      </c>
      <c r="R562">
        <v>62.75</v>
      </c>
      <c r="U562" s="1">
        <v>39260</v>
      </c>
      <c r="V562">
        <v>1.2999999999999999E-3</v>
      </c>
      <c r="Y562" s="1">
        <v>38793</v>
      </c>
      <c r="Z562">
        <v>34.5</v>
      </c>
      <c r="AC562" s="1"/>
    </row>
    <row r="563" spans="1:29" x14ac:dyDescent="0.3">
      <c r="A563">
        <f t="shared" si="15"/>
        <v>7</v>
      </c>
      <c r="B563" s="1">
        <v>41104</v>
      </c>
      <c r="C563">
        <v>70.66</v>
      </c>
      <c r="E563" s="1">
        <v>33127</v>
      </c>
      <c r="F563">
        <v>30.63</v>
      </c>
      <c r="G563">
        <f t="shared" si="16"/>
        <v>19.702935779816517</v>
      </c>
      <c r="I563" s="1">
        <v>42740</v>
      </c>
      <c r="J563">
        <v>56.89</v>
      </c>
      <c r="M563" s="1">
        <v>28199</v>
      </c>
      <c r="N563">
        <v>1.1990000000000001</v>
      </c>
      <c r="Q563" s="1">
        <v>38547</v>
      </c>
      <c r="R563">
        <v>62.75</v>
      </c>
      <c r="U563" s="1">
        <v>39261</v>
      </c>
      <c r="V563">
        <v>1.4000000000000002E-3</v>
      </c>
      <c r="Y563" s="1">
        <v>38796</v>
      </c>
      <c r="Z563">
        <v>35.1</v>
      </c>
      <c r="AC563" s="1"/>
    </row>
    <row r="564" spans="1:29" x14ac:dyDescent="0.3">
      <c r="A564">
        <f t="shared" si="15"/>
        <v>7</v>
      </c>
      <c r="B564" s="1">
        <v>41105</v>
      </c>
      <c r="C564">
        <v>71.02</v>
      </c>
      <c r="E564" s="1">
        <v>33128</v>
      </c>
      <c r="F564">
        <v>30.63</v>
      </c>
      <c r="G564">
        <f t="shared" si="16"/>
        <v>19.82201834862386</v>
      </c>
      <c r="I564" s="1">
        <v>42739</v>
      </c>
      <c r="J564">
        <v>56.46</v>
      </c>
      <c r="M564" s="1">
        <v>28200</v>
      </c>
      <c r="N564">
        <v>1.2</v>
      </c>
      <c r="Q564" s="1">
        <v>38548</v>
      </c>
      <c r="R564">
        <v>62.75</v>
      </c>
      <c r="U564" s="1">
        <v>39262</v>
      </c>
      <c r="V564">
        <v>1.2999999999999999E-3</v>
      </c>
      <c r="Y564" s="1">
        <v>38797</v>
      </c>
      <c r="Z564">
        <v>23.63</v>
      </c>
      <c r="AC564" s="1"/>
    </row>
    <row r="565" spans="1:29" x14ac:dyDescent="0.3">
      <c r="A565">
        <f t="shared" si="15"/>
        <v>7</v>
      </c>
      <c r="B565" s="1">
        <v>41106</v>
      </c>
      <c r="C565">
        <v>71.31</v>
      </c>
      <c r="E565" s="1">
        <v>33129</v>
      </c>
      <c r="F565">
        <v>31.2</v>
      </c>
      <c r="G565">
        <f t="shared" si="16"/>
        <v>19.944954128440372</v>
      </c>
      <c r="I565" s="1">
        <v>42738</v>
      </c>
      <c r="J565">
        <v>55.47</v>
      </c>
      <c r="M565" s="1">
        <v>28201</v>
      </c>
      <c r="N565">
        <v>1.2004999999999999</v>
      </c>
      <c r="Q565" s="1">
        <v>38551</v>
      </c>
      <c r="R565">
        <v>62.5</v>
      </c>
      <c r="U565" s="1">
        <v>39265</v>
      </c>
      <c r="V565">
        <v>1.4000000000000002E-3</v>
      </c>
      <c r="Y565" s="1">
        <v>38798</v>
      </c>
      <c r="Z565">
        <v>23.25</v>
      </c>
      <c r="AC565" s="1"/>
    </row>
    <row r="566" spans="1:29" x14ac:dyDescent="0.3">
      <c r="A566">
        <f t="shared" si="15"/>
        <v>7</v>
      </c>
      <c r="B566" s="1">
        <v>41107</v>
      </c>
      <c r="C566">
        <v>71.58</v>
      </c>
      <c r="E566" s="1">
        <v>33130</v>
      </c>
      <c r="F566">
        <v>30.72</v>
      </c>
      <c r="G566">
        <f t="shared" si="16"/>
        <v>20.068073394495414</v>
      </c>
      <c r="I566" s="1">
        <v>42734</v>
      </c>
      <c r="J566">
        <v>56.82</v>
      </c>
      <c r="M566" s="1">
        <v>28202</v>
      </c>
      <c r="N566">
        <v>1.2005999999999999</v>
      </c>
      <c r="Q566" s="1">
        <v>38552</v>
      </c>
      <c r="R566">
        <v>62.5</v>
      </c>
      <c r="U566" s="1">
        <v>39266</v>
      </c>
      <c r="V566">
        <v>1.2999999999999999E-3</v>
      </c>
      <c r="Y566" s="1">
        <v>38799</v>
      </c>
      <c r="Z566">
        <v>21.5</v>
      </c>
      <c r="AC566" s="1"/>
    </row>
    <row r="567" spans="1:29" x14ac:dyDescent="0.3">
      <c r="A567">
        <f t="shared" si="15"/>
        <v>7</v>
      </c>
      <c r="B567" s="1">
        <v>41108</v>
      </c>
      <c r="C567">
        <v>71.849999999999994</v>
      </c>
      <c r="E567" s="1">
        <v>33133</v>
      </c>
      <c r="F567">
        <v>33</v>
      </c>
      <c r="G567">
        <f t="shared" si="16"/>
        <v>20.218073394495416</v>
      </c>
      <c r="I567" s="1">
        <v>42733</v>
      </c>
      <c r="J567">
        <v>56.14</v>
      </c>
      <c r="M567" s="1">
        <v>28205</v>
      </c>
      <c r="N567">
        <v>1.2009000000000001</v>
      </c>
      <c r="Q567" s="1">
        <v>38553</v>
      </c>
      <c r="R567">
        <v>62.25</v>
      </c>
      <c r="U567" s="1">
        <v>39267</v>
      </c>
      <c r="V567">
        <v>1.2999999999999999E-3</v>
      </c>
      <c r="Y567" s="1">
        <v>38800</v>
      </c>
      <c r="Z567">
        <v>21.7</v>
      </c>
      <c r="AC567" s="1"/>
    </row>
    <row r="568" spans="1:29" x14ac:dyDescent="0.3">
      <c r="A568">
        <f t="shared" si="15"/>
        <v>7</v>
      </c>
      <c r="B568" s="1">
        <v>41109</v>
      </c>
      <c r="C568">
        <v>72.12</v>
      </c>
      <c r="E568" s="1">
        <v>33134</v>
      </c>
      <c r="F568">
        <v>32.65</v>
      </c>
      <c r="G568">
        <f t="shared" si="16"/>
        <v>20.363119266055051</v>
      </c>
      <c r="I568" s="1">
        <v>42732</v>
      </c>
      <c r="J568">
        <v>56.22</v>
      </c>
      <c r="M568" s="1">
        <v>28206</v>
      </c>
      <c r="N568">
        <v>1.2012</v>
      </c>
      <c r="Q568" s="1">
        <v>38554</v>
      </c>
      <c r="R568">
        <v>62.25</v>
      </c>
      <c r="U568" s="1">
        <v>39268</v>
      </c>
      <c r="V568">
        <v>1.4000000000000002E-3</v>
      </c>
      <c r="Y568" s="1">
        <v>38803</v>
      </c>
      <c r="Z568">
        <v>19.649999999999999</v>
      </c>
      <c r="AC568" s="1"/>
    </row>
    <row r="569" spans="1:29" x14ac:dyDescent="0.3">
      <c r="A569">
        <f t="shared" si="15"/>
        <v>7</v>
      </c>
      <c r="B569" s="1">
        <v>41110</v>
      </c>
      <c r="C569">
        <v>72.400000000000006</v>
      </c>
      <c r="E569" s="1">
        <v>33135</v>
      </c>
      <c r="F569">
        <v>33</v>
      </c>
      <c r="G569">
        <f t="shared" si="16"/>
        <v>20.511559633027524</v>
      </c>
      <c r="I569" s="1">
        <v>42731</v>
      </c>
      <c r="J569">
        <v>56.09</v>
      </c>
      <c r="M569" s="1">
        <v>28207</v>
      </c>
      <c r="N569">
        <v>1.2018</v>
      </c>
      <c r="Q569" s="1">
        <v>38555</v>
      </c>
      <c r="R569">
        <v>62</v>
      </c>
      <c r="U569" s="1">
        <v>39269</v>
      </c>
      <c r="V569">
        <v>1.5E-3</v>
      </c>
      <c r="Y569" s="1">
        <v>38804</v>
      </c>
      <c r="Z569">
        <v>21.83</v>
      </c>
      <c r="AC569" s="1"/>
    </row>
    <row r="570" spans="1:29" x14ac:dyDescent="0.3">
      <c r="A570">
        <f t="shared" si="15"/>
        <v>7</v>
      </c>
      <c r="B570" s="1">
        <v>41111</v>
      </c>
      <c r="C570">
        <v>72.73</v>
      </c>
      <c r="E570" s="1">
        <v>33136</v>
      </c>
      <c r="F570">
        <v>33.15</v>
      </c>
      <c r="G570">
        <f t="shared" si="16"/>
        <v>20.662477064220187</v>
      </c>
      <c r="I570" s="1">
        <v>42727</v>
      </c>
      <c r="J570">
        <v>55.16</v>
      </c>
      <c r="M570" s="1">
        <v>28208</v>
      </c>
      <c r="N570">
        <v>1.2013</v>
      </c>
      <c r="Q570" s="1">
        <v>38558</v>
      </c>
      <c r="R570">
        <v>62.75</v>
      </c>
      <c r="U570" s="1">
        <v>39272</v>
      </c>
      <c r="V570">
        <v>1.4000000000000002E-3</v>
      </c>
      <c r="Y570" s="1">
        <v>38805</v>
      </c>
      <c r="Z570">
        <v>21.65</v>
      </c>
      <c r="AC570" s="1"/>
    </row>
    <row r="571" spans="1:29" x14ac:dyDescent="0.3">
      <c r="A571">
        <f t="shared" si="15"/>
        <v>7</v>
      </c>
      <c r="B571" s="1">
        <v>41112</v>
      </c>
      <c r="C571">
        <v>73.09</v>
      </c>
      <c r="E571" s="1">
        <v>33137</v>
      </c>
      <c r="F571">
        <v>34.76</v>
      </c>
      <c r="G571">
        <f t="shared" si="16"/>
        <v>20.83091743119267</v>
      </c>
      <c r="I571" s="1">
        <v>42726</v>
      </c>
      <c r="J571">
        <v>55.05</v>
      </c>
      <c r="M571" s="1">
        <v>28209</v>
      </c>
      <c r="N571">
        <v>1.2009000000000001</v>
      </c>
      <c r="Q571" s="1">
        <v>38559</v>
      </c>
      <c r="R571">
        <v>62.5</v>
      </c>
      <c r="U571" s="1">
        <v>39273</v>
      </c>
      <c r="V571">
        <v>1.4000000000000002E-3</v>
      </c>
      <c r="Y571" s="1">
        <v>38806</v>
      </c>
      <c r="Z571">
        <v>19.75</v>
      </c>
      <c r="AC571" s="1"/>
    </row>
    <row r="572" spans="1:29" x14ac:dyDescent="0.3">
      <c r="A572">
        <f t="shared" si="15"/>
        <v>7</v>
      </c>
      <c r="B572" s="1">
        <v>41113</v>
      </c>
      <c r="C572">
        <v>73.38</v>
      </c>
      <c r="E572" s="1">
        <v>33140</v>
      </c>
      <c r="F572">
        <v>37.68</v>
      </c>
      <c r="G572">
        <f t="shared" si="16"/>
        <v>21.020550458715604</v>
      </c>
      <c r="I572" s="1">
        <v>42725</v>
      </c>
      <c r="J572">
        <v>54.46</v>
      </c>
      <c r="M572" s="1">
        <v>28212</v>
      </c>
      <c r="N572">
        <v>1.2018</v>
      </c>
      <c r="Q572" s="1">
        <v>38560</v>
      </c>
      <c r="R572">
        <v>61.75</v>
      </c>
      <c r="U572" s="1">
        <v>39274</v>
      </c>
      <c r="V572">
        <v>1.4000000000000002E-3</v>
      </c>
      <c r="Y572" s="1">
        <v>38807</v>
      </c>
      <c r="Z572">
        <v>22.33</v>
      </c>
      <c r="AC572" s="1"/>
    </row>
    <row r="573" spans="1:29" x14ac:dyDescent="0.3">
      <c r="A573">
        <f t="shared" si="15"/>
        <v>7</v>
      </c>
      <c r="B573" s="1">
        <v>41114</v>
      </c>
      <c r="C573">
        <v>73.650000000000006</v>
      </c>
      <c r="E573" s="1">
        <v>33141</v>
      </c>
      <c r="F573">
        <v>37.1</v>
      </c>
      <c r="G573">
        <f t="shared" si="16"/>
        <v>21.203027522935788</v>
      </c>
      <c r="I573" s="1">
        <v>42724</v>
      </c>
      <c r="J573">
        <v>55.35</v>
      </c>
      <c r="M573" s="1">
        <v>28213</v>
      </c>
      <c r="N573">
        <v>1.2016</v>
      </c>
      <c r="Q573" s="1">
        <v>38561</v>
      </c>
      <c r="R573">
        <v>61.5</v>
      </c>
      <c r="U573" s="1">
        <v>39275</v>
      </c>
      <c r="V573">
        <v>1.2999999999999999E-3</v>
      </c>
      <c r="Y573" s="1">
        <v>38810</v>
      </c>
      <c r="Z573">
        <v>22.43</v>
      </c>
      <c r="AC573" s="1"/>
    </row>
    <row r="574" spans="1:29" x14ac:dyDescent="0.3">
      <c r="A574">
        <f t="shared" si="15"/>
        <v>7</v>
      </c>
      <c r="B574" s="1">
        <v>41115</v>
      </c>
      <c r="C574">
        <v>73.900000000000006</v>
      </c>
      <c r="E574" s="1">
        <v>33142</v>
      </c>
      <c r="F574">
        <v>37.950000000000003</v>
      </c>
      <c r="G574">
        <f t="shared" si="16"/>
        <v>21.390183486238541</v>
      </c>
      <c r="I574" s="1">
        <v>42723</v>
      </c>
      <c r="J574">
        <v>54.92</v>
      </c>
      <c r="M574" s="1">
        <v>28214</v>
      </c>
      <c r="N574">
        <v>1.2016</v>
      </c>
      <c r="Q574" s="1">
        <v>38562</v>
      </c>
      <c r="R574">
        <v>62.5</v>
      </c>
      <c r="U574" s="1">
        <v>39276</v>
      </c>
      <c r="V574">
        <v>1.2999999999999999E-3</v>
      </c>
      <c r="Y574" s="1">
        <v>38811</v>
      </c>
      <c r="Z574">
        <v>22.25</v>
      </c>
      <c r="AC574" s="1"/>
    </row>
    <row r="575" spans="1:29" x14ac:dyDescent="0.3">
      <c r="A575">
        <f t="shared" si="15"/>
        <v>7</v>
      </c>
      <c r="B575" s="1">
        <v>41116</v>
      </c>
      <c r="C575">
        <v>74.22</v>
      </c>
      <c r="E575" s="1">
        <v>33143</v>
      </c>
      <c r="F575">
        <v>38.47</v>
      </c>
      <c r="G575">
        <f t="shared" si="16"/>
        <v>21.58275229357799</v>
      </c>
      <c r="I575" s="1">
        <v>42720</v>
      </c>
      <c r="J575">
        <v>55.21</v>
      </c>
      <c r="M575" s="1">
        <v>28215</v>
      </c>
      <c r="N575">
        <v>1.2015</v>
      </c>
      <c r="Q575" s="1">
        <v>38565</v>
      </c>
      <c r="R575">
        <v>59</v>
      </c>
      <c r="U575" s="1">
        <v>39279</v>
      </c>
      <c r="V575">
        <v>1.2999999999999999E-3</v>
      </c>
      <c r="Y575" s="1">
        <v>38812</v>
      </c>
      <c r="Z575">
        <v>21.55</v>
      </c>
      <c r="AC575" s="1"/>
    </row>
    <row r="576" spans="1:29" x14ac:dyDescent="0.3">
      <c r="A576">
        <f t="shared" si="15"/>
        <v>7</v>
      </c>
      <c r="B576" s="1">
        <v>41117</v>
      </c>
      <c r="C576">
        <v>74.55</v>
      </c>
      <c r="E576" s="1">
        <v>33144</v>
      </c>
      <c r="F576">
        <v>39.1</v>
      </c>
      <c r="G576">
        <f t="shared" si="16"/>
        <v>21.783577981651383</v>
      </c>
      <c r="I576" s="1">
        <v>42719</v>
      </c>
      <c r="J576">
        <v>54.02</v>
      </c>
      <c r="M576" s="1">
        <v>28216</v>
      </c>
      <c r="N576">
        <v>1.2009000000000001</v>
      </c>
      <c r="Q576" s="1">
        <v>38566</v>
      </c>
      <c r="R576">
        <v>58.25</v>
      </c>
      <c r="U576" s="1">
        <v>39280</v>
      </c>
      <c r="V576">
        <v>1.4000000000000002E-3</v>
      </c>
      <c r="Y576" s="1">
        <v>38813</v>
      </c>
      <c r="Z576">
        <v>21.45</v>
      </c>
      <c r="AC576" s="1"/>
    </row>
    <row r="577" spans="1:29" x14ac:dyDescent="0.3">
      <c r="A577">
        <f t="shared" si="15"/>
        <v>7</v>
      </c>
      <c r="B577" s="1">
        <v>41118</v>
      </c>
      <c r="C577">
        <v>74.930000000000007</v>
      </c>
      <c r="E577" s="1">
        <v>33147</v>
      </c>
      <c r="F577">
        <v>37.049999999999997</v>
      </c>
      <c r="G577">
        <f t="shared" si="16"/>
        <v>21.966788990825695</v>
      </c>
      <c r="I577" s="1">
        <v>42718</v>
      </c>
      <c r="J577">
        <v>53.9</v>
      </c>
      <c r="M577" s="1">
        <v>28219</v>
      </c>
      <c r="N577">
        <v>1.2012</v>
      </c>
      <c r="Q577" s="1">
        <v>38567</v>
      </c>
      <c r="R577">
        <v>58.5</v>
      </c>
      <c r="U577" s="1">
        <v>39281</v>
      </c>
      <c r="V577">
        <v>1.2999999999999999E-3</v>
      </c>
      <c r="Y577" s="1">
        <v>38814</v>
      </c>
      <c r="Z577">
        <v>21.5</v>
      </c>
      <c r="AC577" s="1"/>
    </row>
    <row r="578" spans="1:29" x14ac:dyDescent="0.3">
      <c r="A578">
        <f t="shared" si="15"/>
        <v>7</v>
      </c>
      <c r="B578" s="1">
        <v>41119</v>
      </c>
      <c r="C578">
        <v>75.3</v>
      </c>
      <c r="E578" s="1">
        <v>33148</v>
      </c>
      <c r="F578">
        <v>33.83</v>
      </c>
      <c r="G578">
        <f t="shared" si="16"/>
        <v>22.120458715596335</v>
      </c>
      <c r="I578" s="1">
        <v>42717</v>
      </c>
      <c r="J578">
        <v>55.72</v>
      </c>
      <c r="M578" s="1">
        <v>28220</v>
      </c>
      <c r="N578">
        <v>1.2012</v>
      </c>
      <c r="Q578" s="1">
        <v>38568</v>
      </c>
      <c r="R578">
        <v>57</v>
      </c>
      <c r="U578" s="1">
        <v>39282</v>
      </c>
      <c r="V578">
        <v>1.1999999999999999E-3</v>
      </c>
      <c r="Y578" s="1">
        <v>38817</v>
      </c>
      <c r="Z578">
        <v>21.8</v>
      </c>
      <c r="AC578" s="1"/>
    </row>
    <row r="579" spans="1:29" x14ac:dyDescent="0.3">
      <c r="A579">
        <f t="shared" si="15"/>
        <v>7</v>
      </c>
      <c r="B579" s="1">
        <v>41120</v>
      </c>
      <c r="C579">
        <v>75.7</v>
      </c>
      <c r="E579" s="1">
        <v>33149</v>
      </c>
      <c r="F579">
        <v>36.619999999999997</v>
      </c>
      <c r="G579">
        <f t="shared" si="16"/>
        <v>22.299357798165143</v>
      </c>
      <c r="I579" s="1">
        <v>42716</v>
      </c>
      <c r="J579">
        <v>55.69</v>
      </c>
      <c r="M579" s="1">
        <v>28221</v>
      </c>
      <c r="N579">
        <v>1.2012</v>
      </c>
      <c r="Q579" s="1">
        <v>38569</v>
      </c>
      <c r="R579">
        <v>56.25</v>
      </c>
      <c r="U579" s="1">
        <v>39283</v>
      </c>
      <c r="V579">
        <v>1.2999999999999999E-3</v>
      </c>
      <c r="Y579" s="1">
        <v>38818</v>
      </c>
      <c r="Z579">
        <v>21.8</v>
      </c>
      <c r="AC579" s="1"/>
    </row>
    <row r="580" spans="1:29" x14ac:dyDescent="0.3">
      <c r="A580">
        <f t="shared" ref="A580:A643" si="17">+MONTH(B580)</f>
        <v>7</v>
      </c>
      <c r="B580" s="1">
        <v>41121</v>
      </c>
      <c r="C580">
        <v>76.02</v>
      </c>
      <c r="E580" s="1">
        <v>33150</v>
      </c>
      <c r="F580">
        <v>35.92</v>
      </c>
      <c r="G580">
        <f t="shared" si="16"/>
        <v>22.470642201834867</v>
      </c>
      <c r="I580" s="1">
        <v>42713</v>
      </c>
      <c r="J580">
        <v>54.33</v>
      </c>
      <c r="M580" s="1">
        <v>28222</v>
      </c>
      <c r="N580">
        <v>1.2018</v>
      </c>
      <c r="Q580" s="1">
        <v>38572</v>
      </c>
      <c r="R580">
        <v>56.35</v>
      </c>
      <c r="U580" s="1">
        <v>39286</v>
      </c>
      <c r="V580">
        <v>1.1999999999999999E-3</v>
      </c>
      <c r="Y580" s="1">
        <v>38819</v>
      </c>
      <c r="Z580">
        <v>21.65</v>
      </c>
      <c r="AC580" s="1"/>
    </row>
    <row r="581" spans="1:29" x14ac:dyDescent="0.3">
      <c r="A581">
        <f t="shared" si="17"/>
        <v>8</v>
      </c>
      <c r="B581" s="1">
        <v>41122</v>
      </c>
      <c r="C581">
        <v>76.3</v>
      </c>
      <c r="E581" s="1">
        <v>33151</v>
      </c>
      <c r="F581">
        <v>37.35</v>
      </c>
      <c r="G581">
        <f t="shared" si="16"/>
        <v>22.655596330275234</v>
      </c>
      <c r="I581" s="1">
        <v>42712</v>
      </c>
      <c r="J581">
        <v>53.89</v>
      </c>
      <c r="M581" s="1">
        <v>28227</v>
      </c>
      <c r="N581">
        <v>1.2040999999999999</v>
      </c>
      <c r="Q581" s="1">
        <v>38573</v>
      </c>
      <c r="R581">
        <v>56.35</v>
      </c>
      <c r="U581" s="1">
        <v>39287</v>
      </c>
      <c r="V581">
        <v>1.1999999999999999E-3</v>
      </c>
      <c r="Y581" s="1">
        <v>38820</v>
      </c>
      <c r="Z581">
        <v>21.65</v>
      </c>
      <c r="AC581" s="1"/>
    </row>
    <row r="582" spans="1:29" x14ac:dyDescent="0.3">
      <c r="A582">
        <f t="shared" si="17"/>
        <v>8</v>
      </c>
      <c r="B582" s="1">
        <v>41123</v>
      </c>
      <c r="C582">
        <v>76.61</v>
      </c>
      <c r="E582" s="1">
        <v>33154</v>
      </c>
      <c r="F582">
        <v>38.32</v>
      </c>
      <c r="G582">
        <f t="shared" si="16"/>
        <v>22.855412844036703</v>
      </c>
      <c r="I582" s="1">
        <v>42711</v>
      </c>
      <c r="J582">
        <v>53</v>
      </c>
      <c r="M582" s="1">
        <v>28228</v>
      </c>
      <c r="N582">
        <v>1.2073</v>
      </c>
      <c r="Q582" s="1">
        <v>38574</v>
      </c>
      <c r="R582">
        <v>55.75</v>
      </c>
      <c r="U582" s="1">
        <v>39288</v>
      </c>
      <c r="V582">
        <v>1.1999999999999999E-3</v>
      </c>
      <c r="Y582" s="1">
        <v>38825</v>
      </c>
      <c r="Z582">
        <v>20.9</v>
      </c>
      <c r="AC582" s="1"/>
    </row>
    <row r="583" spans="1:29" x14ac:dyDescent="0.3">
      <c r="A583">
        <f t="shared" si="17"/>
        <v>8</v>
      </c>
      <c r="B583" s="1">
        <v>41124</v>
      </c>
      <c r="C583">
        <v>76.95</v>
      </c>
      <c r="E583" s="1">
        <v>33155</v>
      </c>
      <c r="F583">
        <v>40.15</v>
      </c>
      <c r="G583">
        <f t="shared" si="16"/>
        <v>23.073944954128446</v>
      </c>
      <c r="I583" s="1">
        <v>42710</v>
      </c>
      <c r="J583">
        <v>53.93</v>
      </c>
      <c r="M583" s="1">
        <v>28229</v>
      </c>
      <c r="N583">
        <v>1.206</v>
      </c>
      <c r="Q583" s="1">
        <v>38575</v>
      </c>
      <c r="R583">
        <v>57</v>
      </c>
      <c r="U583" s="1">
        <v>39289</v>
      </c>
      <c r="V583">
        <v>1.1999999999999999E-3</v>
      </c>
      <c r="Y583" s="1">
        <v>38826</v>
      </c>
      <c r="Z583">
        <v>21</v>
      </c>
      <c r="AC583" s="1"/>
    </row>
    <row r="584" spans="1:29" x14ac:dyDescent="0.3">
      <c r="A584">
        <f t="shared" si="17"/>
        <v>8</v>
      </c>
      <c r="B584" s="1">
        <v>41125</v>
      </c>
      <c r="C584">
        <v>77.31</v>
      </c>
      <c r="E584" s="1">
        <v>33156</v>
      </c>
      <c r="F584">
        <v>38.94</v>
      </c>
      <c r="G584">
        <f t="shared" si="16"/>
        <v>23.277981651376155</v>
      </c>
      <c r="I584" s="1">
        <v>42709</v>
      </c>
      <c r="J584">
        <v>54.94</v>
      </c>
      <c r="M584" s="1">
        <v>28230</v>
      </c>
      <c r="N584">
        <v>1.2062999999999999</v>
      </c>
      <c r="Q584" s="1">
        <v>38576</v>
      </c>
      <c r="R584">
        <v>58</v>
      </c>
      <c r="U584" s="1">
        <v>39290</v>
      </c>
      <c r="V584">
        <v>1.1999999999999999E-3</v>
      </c>
      <c r="Y584" s="1">
        <v>38827</v>
      </c>
      <c r="Z584">
        <v>21.25</v>
      </c>
      <c r="AC584" s="1"/>
    </row>
    <row r="585" spans="1:29" x14ac:dyDescent="0.3">
      <c r="A585">
        <f t="shared" si="17"/>
        <v>8</v>
      </c>
      <c r="B585" s="1">
        <v>41126</v>
      </c>
      <c r="C585">
        <v>77.680000000000007</v>
      </c>
      <c r="E585" s="1">
        <v>33157</v>
      </c>
      <c r="F585">
        <v>39.729999999999997</v>
      </c>
      <c r="G585">
        <f t="shared" si="16"/>
        <v>23.483486238532116</v>
      </c>
      <c r="I585" s="1">
        <v>42706</v>
      </c>
      <c r="J585">
        <v>54.46</v>
      </c>
      <c r="M585" s="1">
        <v>28233</v>
      </c>
      <c r="N585">
        <v>1.2074</v>
      </c>
      <c r="Q585" s="1">
        <v>38579</v>
      </c>
      <c r="R585">
        <v>57.5</v>
      </c>
      <c r="U585" s="1">
        <v>39293</v>
      </c>
      <c r="V585">
        <v>1.1000000000000001E-3</v>
      </c>
      <c r="Y585" s="1">
        <v>38828</v>
      </c>
      <c r="Z585">
        <v>21.2</v>
      </c>
      <c r="AC585" s="1"/>
    </row>
    <row r="586" spans="1:29" x14ac:dyDescent="0.3">
      <c r="A586">
        <f t="shared" si="17"/>
        <v>8</v>
      </c>
      <c r="B586" s="1">
        <v>41127</v>
      </c>
      <c r="C586">
        <v>78</v>
      </c>
      <c r="E586" s="1">
        <v>33158</v>
      </c>
      <c r="F586">
        <v>39.49</v>
      </c>
      <c r="G586">
        <f t="shared" si="16"/>
        <v>23.686788990825693</v>
      </c>
      <c r="I586" s="1">
        <v>42705</v>
      </c>
      <c r="J586">
        <v>53.94</v>
      </c>
      <c r="M586" s="1">
        <v>28234</v>
      </c>
      <c r="N586">
        <v>1.2077</v>
      </c>
      <c r="Q586" s="1">
        <v>38580</v>
      </c>
      <c r="R586">
        <v>57.5</v>
      </c>
      <c r="U586" s="1">
        <v>39294</v>
      </c>
      <c r="V586">
        <v>1.1999999999999999E-3</v>
      </c>
      <c r="Y586" s="1">
        <v>38831</v>
      </c>
      <c r="Z586">
        <v>19.75</v>
      </c>
      <c r="AC586" s="1"/>
    </row>
    <row r="587" spans="1:29" x14ac:dyDescent="0.3">
      <c r="A587">
        <f t="shared" si="17"/>
        <v>8</v>
      </c>
      <c r="B587" s="1">
        <v>41128</v>
      </c>
      <c r="C587">
        <v>78.31</v>
      </c>
      <c r="E587" s="1">
        <v>33161</v>
      </c>
      <c r="F587">
        <v>38.14</v>
      </c>
      <c r="G587">
        <f t="shared" si="16"/>
        <v>23.875229357798176</v>
      </c>
      <c r="I587" s="1">
        <v>42704</v>
      </c>
      <c r="J587">
        <v>50.47</v>
      </c>
      <c r="M587" s="1">
        <v>28235</v>
      </c>
      <c r="N587">
        <v>1.2055</v>
      </c>
      <c r="Q587" s="1">
        <v>38581</v>
      </c>
      <c r="R587">
        <v>58.75</v>
      </c>
      <c r="U587" s="1">
        <v>39295</v>
      </c>
      <c r="V587">
        <v>1.1000000000000001E-3</v>
      </c>
      <c r="Y587" s="1">
        <v>38832</v>
      </c>
      <c r="Z587">
        <v>21.4</v>
      </c>
      <c r="AC587" s="1"/>
    </row>
    <row r="588" spans="1:29" x14ac:dyDescent="0.3">
      <c r="A588">
        <f t="shared" si="17"/>
        <v>8</v>
      </c>
      <c r="B588" s="1">
        <v>41129</v>
      </c>
      <c r="C588">
        <v>78.599999999999994</v>
      </c>
      <c r="E588" s="1">
        <v>33162</v>
      </c>
      <c r="F588">
        <v>37.96</v>
      </c>
      <c r="G588">
        <f t="shared" si="16"/>
        <v>24.057431192660555</v>
      </c>
      <c r="I588" s="1">
        <v>42703</v>
      </c>
      <c r="J588">
        <v>46.38</v>
      </c>
      <c r="M588" s="1">
        <v>28236</v>
      </c>
      <c r="N588">
        <v>1.206</v>
      </c>
      <c r="Q588" s="1">
        <v>38582</v>
      </c>
      <c r="R588">
        <v>59.5</v>
      </c>
      <c r="U588" s="1">
        <v>39296</v>
      </c>
      <c r="V588">
        <v>8.9999999999999998E-4</v>
      </c>
      <c r="Y588" s="1">
        <v>38833</v>
      </c>
      <c r="Z588">
        <v>21.2</v>
      </c>
      <c r="AC588" s="1"/>
    </row>
    <row r="589" spans="1:29" x14ac:dyDescent="0.3">
      <c r="A589">
        <f t="shared" si="17"/>
        <v>8</v>
      </c>
      <c r="B589" s="1">
        <v>41130</v>
      </c>
      <c r="C589">
        <v>78.89</v>
      </c>
      <c r="E589" s="1">
        <v>33163</v>
      </c>
      <c r="F589">
        <v>34.03</v>
      </c>
      <c r="G589">
        <f t="shared" si="16"/>
        <v>24.205321100917441</v>
      </c>
      <c r="I589" s="1">
        <v>42702</v>
      </c>
      <c r="J589">
        <v>48.24</v>
      </c>
      <c r="M589" s="1">
        <v>28237</v>
      </c>
      <c r="N589">
        <v>1.206</v>
      </c>
      <c r="Q589" s="1">
        <v>38583</v>
      </c>
      <c r="R589">
        <v>60.5</v>
      </c>
      <c r="U589" s="1">
        <v>39297</v>
      </c>
      <c r="V589">
        <v>8.9999999999999998E-4</v>
      </c>
      <c r="Y589" s="1">
        <v>38834</v>
      </c>
      <c r="Z589">
        <v>21.2</v>
      </c>
      <c r="AC589" s="1"/>
    </row>
    <row r="590" spans="1:29" x14ac:dyDescent="0.3">
      <c r="A590">
        <f t="shared" si="17"/>
        <v>8</v>
      </c>
      <c r="B590" s="1">
        <v>41131</v>
      </c>
      <c r="C590">
        <v>79.23</v>
      </c>
      <c r="E590" s="1">
        <v>33164</v>
      </c>
      <c r="F590">
        <v>34.11</v>
      </c>
      <c r="G590">
        <f t="shared" si="16"/>
        <v>24.35532110091744</v>
      </c>
      <c r="I590" s="1">
        <v>42699</v>
      </c>
      <c r="J590">
        <v>47.24</v>
      </c>
      <c r="M590" s="1">
        <v>28240</v>
      </c>
      <c r="N590">
        <v>1.2077</v>
      </c>
      <c r="Q590" s="1">
        <v>38586</v>
      </c>
      <c r="R590">
        <v>61.25</v>
      </c>
      <c r="U590" s="1">
        <v>39300</v>
      </c>
      <c r="V590">
        <v>8.9999999999999998E-4</v>
      </c>
      <c r="Y590" s="1">
        <v>38835</v>
      </c>
      <c r="Z590">
        <v>20.48</v>
      </c>
      <c r="AC590" s="1"/>
    </row>
    <row r="591" spans="1:29" x14ac:dyDescent="0.3">
      <c r="A591">
        <f t="shared" si="17"/>
        <v>8</v>
      </c>
      <c r="B591" s="1">
        <v>41132</v>
      </c>
      <c r="C591">
        <v>79.56</v>
      </c>
      <c r="E591" s="1">
        <v>33165</v>
      </c>
      <c r="F591">
        <v>31.01</v>
      </c>
      <c r="G591">
        <f t="shared" si="16"/>
        <v>24.4767889908257</v>
      </c>
      <c r="I591" s="1">
        <v>42698</v>
      </c>
      <c r="J591">
        <v>49</v>
      </c>
      <c r="M591" s="1">
        <v>28241</v>
      </c>
      <c r="N591">
        <v>1.2070000000000001</v>
      </c>
      <c r="Q591" s="1">
        <v>38587</v>
      </c>
      <c r="R591">
        <v>61.25</v>
      </c>
      <c r="U591" s="1">
        <v>39301</v>
      </c>
      <c r="V591">
        <v>8.9999999999999998E-4</v>
      </c>
      <c r="Y591" s="1">
        <v>38839</v>
      </c>
      <c r="Z591">
        <v>20.399999999999999</v>
      </c>
      <c r="AC591" s="1"/>
    </row>
    <row r="592" spans="1:29" x14ac:dyDescent="0.3">
      <c r="A592">
        <f t="shared" si="17"/>
        <v>8</v>
      </c>
      <c r="B592" s="1">
        <v>41133</v>
      </c>
      <c r="C592">
        <v>79.900000000000006</v>
      </c>
      <c r="E592" s="1">
        <v>33168</v>
      </c>
      <c r="F592">
        <v>26.82</v>
      </c>
      <c r="G592">
        <f t="shared" si="16"/>
        <v>24.56055045871561</v>
      </c>
      <c r="I592" s="1">
        <v>42697</v>
      </c>
      <c r="J592">
        <v>48.95</v>
      </c>
      <c r="M592" s="1">
        <v>28242</v>
      </c>
      <c r="N592">
        <v>1.2093</v>
      </c>
      <c r="Q592" s="1">
        <v>38588</v>
      </c>
      <c r="R592">
        <v>60.5</v>
      </c>
      <c r="U592" s="1">
        <v>39302</v>
      </c>
      <c r="V592">
        <v>1E-3</v>
      </c>
      <c r="Y592" s="1">
        <v>38840</v>
      </c>
      <c r="Z592">
        <v>20.55</v>
      </c>
      <c r="AC592" s="1"/>
    </row>
    <row r="593" spans="1:29" x14ac:dyDescent="0.3">
      <c r="A593">
        <f t="shared" si="17"/>
        <v>8</v>
      </c>
      <c r="B593" s="1">
        <v>41134</v>
      </c>
      <c r="C593">
        <v>80.209999999999994</v>
      </c>
      <c r="E593" s="1">
        <v>33169</v>
      </c>
      <c r="F593">
        <v>28.31</v>
      </c>
      <c r="G593">
        <f t="shared" si="16"/>
        <v>24.660550458715612</v>
      </c>
      <c r="I593" s="1">
        <v>42696</v>
      </c>
      <c r="J593">
        <v>49.12</v>
      </c>
      <c r="M593" s="1">
        <v>28243</v>
      </c>
      <c r="N593">
        <v>1.2107000000000001</v>
      </c>
      <c r="Q593" s="1">
        <v>38589</v>
      </c>
      <c r="R593">
        <v>59.25</v>
      </c>
      <c r="U593" s="1">
        <v>39303</v>
      </c>
      <c r="V593">
        <v>1E-3</v>
      </c>
      <c r="Y593" s="1">
        <v>38841</v>
      </c>
      <c r="Z593">
        <v>19.899999999999999</v>
      </c>
      <c r="AC593" s="1"/>
    </row>
    <row r="594" spans="1:29" x14ac:dyDescent="0.3">
      <c r="A594">
        <f t="shared" si="17"/>
        <v>8</v>
      </c>
      <c r="B594" s="1">
        <v>41135</v>
      </c>
      <c r="C594">
        <v>80.510000000000005</v>
      </c>
      <c r="E594" s="1">
        <v>33170</v>
      </c>
      <c r="F594">
        <v>29.96</v>
      </c>
      <c r="G594">
        <f t="shared" si="16"/>
        <v>24.777339449541302</v>
      </c>
      <c r="I594" s="1">
        <v>42695</v>
      </c>
      <c r="J594">
        <v>48.9</v>
      </c>
      <c r="M594" s="1">
        <v>28244</v>
      </c>
      <c r="N594">
        <v>1.2118</v>
      </c>
      <c r="Q594" s="1">
        <v>38590</v>
      </c>
      <c r="R594">
        <v>59.5</v>
      </c>
      <c r="U594" s="1">
        <v>39304</v>
      </c>
      <c r="V594">
        <v>1E-3</v>
      </c>
      <c r="Y594" s="1">
        <v>38842</v>
      </c>
      <c r="Z594">
        <v>19.75</v>
      </c>
      <c r="AC594" s="1"/>
    </row>
    <row r="595" spans="1:29" x14ac:dyDescent="0.3">
      <c r="A595">
        <f t="shared" si="17"/>
        <v>8</v>
      </c>
      <c r="B595" s="1">
        <v>41136</v>
      </c>
      <c r="C595">
        <v>80.83</v>
      </c>
      <c r="E595" s="1">
        <v>33171</v>
      </c>
      <c r="F595">
        <v>33.200000000000003</v>
      </c>
      <c r="G595">
        <f t="shared" si="16"/>
        <v>24.928256880733954</v>
      </c>
      <c r="I595" s="1">
        <v>42692</v>
      </c>
      <c r="J595">
        <v>46.86</v>
      </c>
      <c r="M595" s="1">
        <v>28247</v>
      </c>
      <c r="N595">
        <v>1.2114</v>
      </c>
      <c r="Q595" s="1">
        <v>38594</v>
      </c>
      <c r="R595">
        <v>59.75</v>
      </c>
      <c r="U595" s="1">
        <v>39307</v>
      </c>
      <c r="V595">
        <v>1E-3</v>
      </c>
      <c r="Y595" s="1">
        <v>38845</v>
      </c>
      <c r="Z595">
        <v>19.899999999999999</v>
      </c>
      <c r="AC595" s="1"/>
    </row>
    <row r="596" spans="1:29" x14ac:dyDescent="0.3">
      <c r="A596">
        <f t="shared" si="17"/>
        <v>8</v>
      </c>
      <c r="B596" s="1">
        <v>41137</v>
      </c>
      <c r="C596">
        <v>81.150000000000006</v>
      </c>
      <c r="E596" s="1">
        <v>33172</v>
      </c>
      <c r="F596">
        <v>32.049999999999997</v>
      </c>
      <c r="G596">
        <f t="shared" si="16"/>
        <v>25.069908256880744</v>
      </c>
      <c r="I596" s="1">
        <v>42691</v>
      </c>
      <c r="J596">
        <v>46.49</v>
      </c>
      <c r="M596" s="1">
        <v>28248</v>
      </c>
      <c r="N596">
        <v>1.2090000000000001</v>
      </c>
      <c r="Q596" s="1">
        <v>38595</v>
      </c>
      <c r="R596">
        <v>59.25</v>
      </c>
      <c r="U596" s="1">
        <v>39308</v>
      </c>
      <c r="V596">
        <v>1.1000000000000001E-3</v>
      </c>
      <c r="Y596" s="1">
        <v>38846</v>
      </c>
      <c r="Z596">
        <v>19.649999999999999</v>
      </c>
      <c r="AC596" s="1"/>
    </row>
    <row r="597" spans="1:29" x14ac:dyDescent="0.3">
      <c r="A597">
        <f t="shared" si="17"/>
        <v>8</v>
      </c>
      <c r="B597" s="1">
        <v>41138</v>
      </c>
      <c r="C597">
        <v>81.459999999999994</v>
      </c>
      <c r="E597" s="1">
        <v>33175</v>
      </c>
      <c r="F597">
        <v>33.93</v>
      </c>
      <c r="G597">
        <f t="shared" si="16"/>
        <v>25.229633027522947</v>
      </c>
      <c r="I597" s="1">
        <v>42690</v>
      </c>
      <c r="J597">
        <v>46.63</v>
      </c>
      <c r="M597" s="1">
        <v>28249</v>
      </c>
      <c r="N597">
        <v>1.2136</v>
      </c>
      <c r="Q597" s="1">
        <v>38596</v>
      </c>
      <c r="R597">
        <v>58.75</v>
      </c>
      <c r="U597" s="1">
        <v>39309</v>
      </c>
      <c r="V597">
        <v>1.1000000000000001E-3</v>
      </c>
      <c r="Y597" s="1">
        <v>38847</v>
      </c>
      <c r="Z597">
        <v>19.649999999999999</v>
      </c>
      <c r="AC597" s="1"/>
    </row>
    <row r="598" spans="1:29" x14ac:dyDescent="0.3">
      <c r="A598">
        <f t="shared" si="17"/>
        <v>8</v>
      </c>
      <c r="B598" s="1">
        <v>41139</v>
      </c>
      <c r="C598">
        <v>81.8</v>
      </c>
      <c r="E598" s="1">
        <v>33176</v>
      </c>
      <c r="F598">
        <v>34.25</v>
      </c>
      <c r="G598">
        <f t="shared" si="16"/>
        <v>25.391100917431203</v>
      </c>
      <c r="I598" s="1">
        <v>42689</v>
      </c>
      <c r="J598">
        <v>46.95</v>
      </c>
      <c r="M598" s="1">
        <v>28250</v>
      </c>
      <c r="N598">
        <v>1.2132000000000001</v>
      </c>
      <c r="Q598" s="1">
        <v>38597</v>
      </c>
      <c r="R598">
        <v>58.25</v>
      </c>
      <c r="U598" s="1">
        <v>39310</v>
      </c>
      <c r="V598">
        <v>1.1000000000000001E-3</v>
      </c>
      <c r="Y598" s="1">
        <v>38848</v>
      </c>
      <c r="Z598">
        <v>20</v>
      </c>
      <c r="AC598" s="1"/>
    </row>
    <row r="599" spans="1:29" x14ac:dyDescent="0.3">
      <c r="A599">
        <f t="shared" si="17"/>
        <v>8</v>
      </c>
      <c r="B599" s="1">
        <v>41140</v>
      </c>
      <c r="C599">
        <v>82.15</v>
      </c>
      <c r="E599" s="1">
        <v>33177</v>
      </c>
      <c r="F599">
        <v>34.409999999999997</v>
      </c>
      <c r="G599">
        <f t="shared" si="16"/>
        <v>25.553119266055052</v>
      </c>
      <c r="I599" s="1">
        <v>42688</v>
      </c>
      <c r="J599">
        <v>44.43</v>
      </c>
      <c r="M599" s="1">
        <v>28251</v>
      </c>
      <c r="N599">
        <v>1.2121</v>
      </c>
      <c r="Q599" s="1">
        <v>38600</v>
      </c>
      <c r="R599">
        <v>57.5</v>
      </c>
      <c r="U599" s="1">
        <v>39311</v>
      </c>
      <c r="V599">
        <v>1.1000000000000001E-3</v>
      </c>
      <c r="Y599" s="1">
        <v>38849</v>
      </c>
      <c r="Z599">
        <v>19.899999999999999</v>
      </c>
      <c r="AC599" s="1"/>
    </row>
    <row r="600" spans="1:29" x14ac:dyDescent="0.3">
      <c r="A600">
        <f t="shared" si="17"/>
        <v>8</v>
      </c>
      <c r="B600" s="1">
        <v>41141</v>
      </c>
      <c r="C600">
        <v>82.45</v>
      </c>
      <c r="E600" s="1">
        <v>33178</v>
      </c>
      <c r="F600">
        <v>34.57</v>
      </c>
      <c r="G600">
        <f t="shared" si="16"/>
        <v>25.721284403669735</v>
      </c>
      <c r="I600" s="1">
        <v>42685</v>
      </c>
      <c r="J600">
        <v>44.75</v>
      </c>
      <c r="M600" s="1">
        <v>28254</v>
      </c>
      <c r="N600">
        <v>1.2098</v>
      </c>
      <c r="Q600" s="1">
        <v>38601</v>
      </c>
      <c r="R600">
        <v>57.9</v>
      </c>
      <c r="U600" s="1">
        <v>39314</v>
      </c>
      <c r="V600">
        <v>1.1000000000000001E-3</v>
      </c>
      <c r="Y600" s="1">
        <v>38852</v>
      </c>
      <c r="Z600">
        <v>20</v>
      </c>
      <c r="AC600" s="1"/>
    </row>
    <row r="601" spans="1:29" x14ac:dyDescent="0.3">
      <c r="A601">
        <f t="shared" si="17"/>
        <v>8</v>
      </c>
      <c r="B601" s="1">
        <v>41142</v>
      </c>
      <c r="C601">
        <v>82.71</v>
      </c>
      <c r="E601" s="1">
        <v>33179</v>
      </c>
      <c r="F601">
        <v>33.549999999999997</v>
      </c>
      <c r="G601">
        <f t="shared" si="16"/>
        <v>25.878899082568818</v>
      </c>
      <c r="I601" s="1">
        <v>42684</v>
      </c>
      <c r="J601">
        <v>45.84</v>
      </c>
      <c r="M601" s="1">
        <v>28255</v>
      </c>
      <c r="N601">
        <v>1.2090000000000001</v>
      </c>
      <c r="Q601" s="1">
        <v>38602</v>
      </c>
      <c r="R601">
        <v>58.25</v>
      </c>
      <c r="U601" s="1">
        <v>39315</v>
      </c>
      <c r="V601">
        <v>1.1000000000000001E-3</v>
      </c>
      <c r="Y601" s="1">
        <v>38853</v>
      </c>
      <c r="Z601">
        <v>20.100000000000001</v>
      </c>
      <c r="AC601" s="1"/>
    </row>
    <row r="602" spans="1:29" x14ac:dyDescent="0.3">
      <c r="A602">
        <f t="shared" si="17"/>
        <v>8</v>
      </c>
      <c r="B602" s="1">
        <v>41143</v>
      </c>
      <c r="C602">
        <v>82.99</v>
      </c>
      <c r="E602" s="1">
        <v>33182</v>
      </c>
      <c r="F602">
        <v>31.86</v>
      </c>
      <c r="G602">
        <f t="shared" si="16"/>
        <v>26.023486238532122</v>
      </c>
      <c r="I602" s="1">
        <v>42683</v>
      </c>
      <c r="J602">
        <v>46.36</v>
      </c>
      <c r="M602" s="1">
        <v>28256</v>
      </c>
      <c r="N602">
        <v>1.206</v>
      </c>
      <c r="Q602" s="1">
        <v>38603</v>
      </c>
      <c r="R602">
        <v>58.75</v>
      </c>
      <c r="U602" s="1">
        <v>39316</v>
      </c>
      <c r="V602">
        <v>1.1000000000000001E-3</v>
      </c>
      <c r="Y602" s="1">
        <v>38854</v>
      </c>
      <c r="Z602">
        <v>19.899999999999999</v>
      </c>
      <c r="AC602" s="1"/>
    </row>
    <row r="603" spans="1:29" x14ac:dyDescent="0.3">
      <c r="A603">
        <f t="shared" si="17"/>
        <v>8</v>
      </c>
      <c r="B603" s="1">
        <v>41144</v>
      </c>
      <c r="C603">
        <v>83.27</v>
      </c>
      <c r="E603" s="1">
        <v>33183</v>
      </c>
      <c r="F603">
        <v>32.25</v>
      </c>
      <c r="G603">
        <f t="shared" si="16"/>
        <v>26.174770642201846</v>
      </c>
      <c r="I603" s="1">
        <v>42682</v>
      </c>
      <c r="J603">
        <v>46.04</v>
      </c>
      <c r="M603" s="1">
        <v>28257</v>
      </c>
      <c r="N603">
        <v>1.2067000000000001</v>
      </c>
      <c r="Q603" s="1">
        <v>38604</v>
      </c>
      <c r="R603">
        <v>58.75</v>
      </c>
      <c r="U603" s="1">
        <v>39317</v>
      </c>
      <c r="V603">
        <v>1.1000000000000001E-3</v>
      </c>
      <c r="Y603" s="1">
        <v>38855</v>
      </c>
      <c r="Z603">
        <v>20.100000000000001</v>
      </c>
      <c r="AC603" s="1"/>
    </row>
    <row r="604" spans="1:29" x14ac:dyDescent="0.3">
      <c r="A604">
        <f t="shared" si="17"/>
        <v>8</v>
      </c>
      <c r="B604" s="1">
        <v>41145</v>
      </c>
      <c r="C604">
        <v>83.55</v>
      </c>
      <c r="E604" s="1">
        <v>33184</v>
      </c>
      <c r="F604">
        <v>34.83</v>
      </c>
      <c r="G604">
        <f t="shared" si="16"/>
        <v>26.351100917431204</v>
      </c>
      <c r="I604" s="1">
        <v>42681</v>
      </c>
      <c r="J604">
        <v>46.15</v>
      </c>
      <c r="M604" s="1">
        <v>28258</v>
      </c>
      <c r="N604">
        <v>1.2090000000000001</v>
      </c>
      <c r="Q604" s="1">
        <v>38607</v>
      </c>
      <c r="R604">
        <v>59.25</v>
      </c>
      <c r="U604" s="1">
        <v>39318</v>
      </c>
      <c r="V604">
        <v>1.1000000000000001E-3</v>
      </c>
      <c r="Y604" s="1">
        <v>38856</v>
      </c>
      <c r="Z604">
        <v>20.45</v>
      </c>
      <c r="AC604" s="1"/>
    </row>
    <row r="605" spans="1:29" x14ac:dyDescent="0.3">
      <c r="A605">
        <f t="shared" si="17"/>
        <v>8</v>
      </c>
      <c r="B605" s="1">
        <v>41146</v>
      </c>
      <c r="C605">
        <v>83.87</v>
      </c>
      <c r="E605" s="1">
        <v>33185</v>
      </c>
      <c r="F605">
        <v>34.89</v>
      </c>
      <c r="G605">
        <f t="shared" si="16"/>
        <v>26.527981651376155</v>
      </c>
      <c r="I605" s="1">
        <v>42678</v>
      </c>
      <c r="J605">
        <v>45.58</v>
      </c>
      <c r="M605" s="1">
        <v>28261</v>
      </c>
      <c r="N605">
        <v>1.2085999999999999</v>
      </c>
      <c r="Q605" s="1">
        <v>38608</v>
      </c>
      <c r="R605">
        <v>58.75</v>
      </c>
      <c r="U605" s="1">
        <v>39321</v>
      </c>
      <c r="V605">
        <v>1.1000000000000001E-3</v>
      </c>
      <c r="Y605" s="1">
        <v>38859</v>
      </c>
      <c r="Z605">
        <v>20.7</v>
      </c>
      <c r="AC605" s="1"/>
    </row>
    <row r="606" spans="1:29" x14ac:dyDescent="0.3">
      <c r="A606">
        <f t="shared" si="17"/>
        <v>8</v>
      </c>
      <c r="B606" s="1">
        <v>41147</v>
      </c>
      <c r="C606">
        <v>84.18</v>
      </c>
      <c r="E606" s="1">
        <v>33186</v>
      </c>
      <c r="F606">
        <v>33.5</v>
      </c>
      <c r="G606">
        <f t="shared" si="16"/>
        <v>26.691743119266064</v>
      </c>
      <c r="I606" s="1">
        <v>42677</v>
      </c>
      <c r="J606">
        <v>46.35</v>
      </c>
      <c r="M606" s="1">
        <v>28262</v>
      </c>
      <c r="N606">
        <v>1.2099</v>
      </c>
      <c r="Q606" s="1">
        <v>38609</v>
      </c>
      <c r="R606">
        <v>59</v>
      </c>
      <c r="U606" s="1">
        <v>39322</v>
      </c>
      <c r="V606">
        <v>1.1000000000000001E-3</v>
      </c>
      <c r="Y606" s="1">
        <v>38860</v>
      </c>
      <c r="Z606">
        <v>20</v>
      </c>
      <c r="AC606" s="1"/>
    </row>
    <row r="607" spans="1:29" x14ac:dyDescent="0.3">
      <c r="A607">
        <f t="shared" si="17"/>
        <v>8</v>
      </c>
      <c r="B607" s="1">
        <v>41148</v>
      </c>
      <c r="C607">
        <v>84.45</v>
      </c>
      <c r="E607" s="1">
        <v>33189</v>
      </c>
      <c r="F607">
        <v>32.1</v>
      </c>
      <c r="G607">
        <f t="shared" si="16"/>
        <v>26.843577981651382</v>
      </c>
      <c r="I607" s="1">
        <v>42676</v>
      </c>
      <c r="J607">
        <v>46.86</v>
      </c>
      <c r="M607" s="1">
        <v>28263</v>
      </c>
      <c r="N607">
        <v>1.2108000000000001</v>
      </c>
      <c r="Q607" s="1">
        <v>38610</v>
      </c>
      <c r="R607">
        <v>58.75</v>
      </c>
      <c r="U607" s="1">
        <v>39323</v>
      </c>
      <c r="V607">
        <v>1E-3</v>
      </c>
      <c r="Y607" s="1">
        <v>38861</v>
      </c>
      <c r="Z607">
        <v>18.2</v>
      </c>
      <c r="AC607" s="1"/>
    </row>
    <row r="608" spans="1:29" x14ac:dyDescent="0.3">
      <c r="A608">
        <f t="shared" si="17"/>
        <v>8</v>
      </c>
      <c r="B608" s="1">
        <v>41149</v>
      </c>
      <c r="C608">
        <v>84.73</v>
      </c>
      <c r="E608" s="1">
        <v>33190</v>
      </c>
      <c r="F608">
        <v>32.770000000000003</v>
      </c>
      <c r="G608">
        <f t="shared" si="16"/>
        <v>26.997706422018357</v>
      </c>
      <c r="I608" s="1">
        <v>42675</v>
      </c>
      <c r="J608">
        <v>48.14</v>
      </c>
      <c r="M608" s="1">
        <v>28264</v>
      </c>
      <c r="N608">
        <v>1.2109000000000001</v>
      </c>
      <c r="Q608" s="1">
        <v>38611</v>
      </c>
      <c r="R608">
        <v>58.75</v>
      </c>
      <c r="U608" s="1">
        <v>39324</v>
      </c>
      <c r="V608">
        <v>1.1000000000000001E-3</v>
      </c>
      <c r="Y608" s="1">
        <v>38862</v>
      </c>
      <c r="Z608">
        <v>18.7</v>
      </c>
      <c r="AC608" s="1"/>
    </row>
    <row r="609" spans="1:29" x14ac:dyDescent="0.3">
      <c r="A609">
        <f t="shared" si="17"/>
        <v>8</v>
      </c>
      <c r="B609" s="1">
        <v>41150</v>
      </c>
      <c r="C609">
        <v>85</v>
      </c>
      <c r="E609" s="1">
        <v>33191</v>
      </c>
      <c r="F609">
        <v>31.49</v>
      </c>
      <c r="G609">
        <f t="shared" si="16"/>
        <v>27.14</v>
      </c>
      <c r="I609" s="1">
        <v>42674</v>
      </c>
      <c r="J609">
        <v>48.3</v>
      </c>
      <c r="M609" s="1">
        <v>28265</v>
      </c>
      <c r="N609">
        <v>1.2098</v>
      </c>
      <c r="Q609" s="1">
        <v>38614</v>
      </c>
      <c r="R609">
        <v>58.75</v>
      </c>
      <c r="U609" s="1">
        <v>39325</v>
      </c>
      <c r="V609">
        <v>1E-3</v>
      </c>
      <c r="Y609" s="1">
        <v>38863</v>
      </c>
      <c r="Z609">
        <v>17.8</v>
      </c>
      <c r="AC609" s="1"/>
    </row>
    <row r="610" spans="1:29" x14ac:dyDescent="0.3">
      <c r="A610">
        <f t="shared" si="17"/>
        <v>8</v>
      </c>
      <c r="B610" s="1">
        <v>41151</v>
      </c>
      <c r="C610">
        <v>85.27</v>
      </c>
      <c r="E610" s="1">
        <v>33192</v>
      </c>
      <c r="F610">
        <v>32.06</v>
      </c>
      <c r="G610">
        <f t="shared" si="16"/>
        <v>27.286513761467894</v>
      </c>
      <c r="I610" s="1">
        <v>42671</v>
      </c>
      <c r="J610">
        <v>49.71</v>
      </c>
      <c r="M610" s="1">
        <v>28268</v>
      </c>
      <c r="N610">
        <v>1.2089000000000001</v>
      </c>
      <c r="Q610" s="1">
        <v>38615</v>
      </c>
      <c r="R610">
        <v>58.75</v>
      </c>
      <c r="U610" s="1">
        <v>39328</v>
      </c>
      <c r="V610">
        <v>1E-3</v>
      </c>
      <c r="Y610" s="1">
        <v>38867</v>
      </c>
      <c r="Z610">
        <v>18.8</v>
      </c>
      <c r="AC610" s="1"/>
    </row>
    <row r="611" spans="1:29" x14ac:dyDescent="0.3">
      <c r="A611">
        <f t="shared" si="17"/>
        <v>8</v>
      </c>
      <c r="B611" s="1">
        <v>41152</v>
      </c>
      <c r="C611">
        <v>85.52</v>
      </c>
      <c r="E611" s="1">
        <v>33193</v>
      </c>
      <c r="F611">
        <v>29</v>
      </c>
      <c r="G611">
        <f t="shared" si="16"/>
        <v>27.404770642201839</v>
      </c>
      <c r="I611" s="1">
        <v>42670</v>
      </c>
      <c r="J611">
        <v>50.47</v>
      </c>
      <c r="M611" s="1">
        <v>28269</v>
      </c>
      <c r="N611">
        <v>1.2093</v>
      </c>
      <c r="Q611" s="1">
        <v>38616</v>
      </c>
      <c r="R611">
        <v>57</v>
      </c>
      <c r="U611" s="1">
        <v>39329</v>
      </c>
      <c r="V611">
        <v>1E-3</v>
      </c>
      <c r="Y611" s="1">
        <v>38868</v>
      </c>
      <c r="Z611">
        <v>20.2</v>
      </c>
      <c r="AC611" s="1"/>
    </row>
    <row r="612" spans="1:29" x14ac:dyDescent="0.3">
      <c r="A612">
        <f t="shared" si="17"/>
        <v>9</v>
      </c>
      <c r="B612" s="1">
        <v>41153</v>
      </c>
      <c r="C612">
        <v>85.81</v>
      </c>
      <c r="E612" s="1">
        <v>33196</v>
      </c>
      <c r="F612">
        <v>29.82</v>
      </c>
      <c r="G612">
        <f t="shared" si="16"/>
        <v>27.534587155963308</v>
      </c>
      <c r="I612" s="1">
        <v>42669</v>
      </c>
      <c r="J612">
        <v>49.98</v>
      </c>
      <c r="M612" s="1">
        <v>28270</v>
      </c>
      <c r="N612">
        <v>1.2109000000000001</v>
      </c>
      <c r="Q612" s="1">
        <v>38617</v>
      </c>
      <c r="R612">
        <v>56.5</v>
      </c>
      <c r="U612" s="1">
        <v>39330</v>
      </c>
      <c r="V612">
        <v>1E-3</v>
      </c>
      <c r="Y612" s="1">
        <v>38869</v>
      </c>
      <c r="Z612">
        <v>20.5</v>
      </c>
      <c r="AC612" s="1"/>
    </row>
    <row r="613" spans="1:29" x14ac:dyDescent="0.3">
      <c r="A613">
        <f t="shared" si="17"/>
        <v>9</v>
      </c>
      <c r="B613" s="1">
        <v>41154</v>
      </c>
      <c r="C613">
        <v>86.11</v>
      </c>
      <c r="E613" s="1">
        <v>33197</v>
      </c>
      <c r="F613">
        <v>28.33</v>
      </c>
      <c r="G613">
        <f t="shared" si="16"/>
        <v>27.651100917431201</v>
      </c>
      <c r="I613" s="1">
        <v>42668</v>
      </c>
      <c r="J613">
        <v>50.79</v>
      </c>
      <c r="M613" s="1">
        <v>28271</v>
      </c>
      <c r="N613">
        <v>1.2114</v>
      </c>
      <c r="Q613" s="1">
        <v>38618</v>
      </c>
      <c r="R613">
        <v>57.25</v>
      </c>
      <c r="U613" s="1">
        <v>39331</v>
      </c>
      <c r="V613">
        <v>1E-3</v>
      </c>
      <c r="Y613" s="1">
        <v>38870</v>
      </c>
      <c r="Z613">
        <v>20.75</v>
      </c>
      <c r="AC613" s="1"/>
    </row>
    <row r="614" spans="1:29" x14ac:dyDescent="0.3">
      <c r="A614">
        <f t="shared" si="17"/>
        <v>9</v>
      </c>
      <c r="B614" s="1">
        <v>41155</v>
      </c>
      <c r="C614">
        <v>86.32</v>
      </c>
      <c r="E614" s="1">
        <v>33198</v>
      </c>
      <c r="F614">
        <v>28.94</v>
      </c>
      <c r="G614">
        <f t="shared" si="16"/>
        <v>27.773394495412848</v>
      </c>
      <c r="I614" s="1">
        <v>42667</v>
      </c>
      <c r="J614">
        <v>51.46</v>
      </c>
      <c r="M614" s="1">
        <v>28272</v>
      </c>
      <c r="N614">
        <v>1.2101</v>
      </c>
      <c r="Q614" s="1">
        <v>38621</v>
      </c>
      <c r="R614">
        <v>55</v>
      </c>
      <c r="U614" s="1">
        <v>39332</v>
      </c>
      <c r="V614">
        <v>1E-3</v>
      </c>
      <c r="Y614" s="1">
        <v>38873</v>
      </c>
      <c r="Z614">
        <v>21</v>
      </c>
      <c r="AC614" s="1"/>
    </row>
    <row r="615" spans="1:29" x14ac:dyDescent="0.3">
      <c r="A615">
        <f t="shared" si="17"/>
        <v>9</v>
      </c>
      <c r="B615" s="1">
        <v>41156</v>
      </c>
      <c r="C615">
        <v>86.57</v>
      </c>
      <c r="E615" s="1">
        <v>33199</v>
      </c>
      <c r="F615">
        <v>29.99</v>
      </c>
      <c r="G615">
        <f t="shared" si="16"/>
        <v>27.903302752293584</v>
      </c>
      <c r="I615" s="1">
        <v>42664</v>
      </c>
      <c r="J615">
        <v>51.78</v>
      </c>
      <c r="M615" s="1">
        <v>28276</v>
      </c>
      <c r="N615">
        <v>1.2107000000000001</v>
      </c>
      <c r="Q615" s="1">
        <v>38622</v>
      </c>
      <c r="R615">
        <v>54.75</v>
      </c>
      <c r="U615" s="1">
        <v>39335</v>
      </c>
      <c r="V615">
        <v>8.9999999999999998E-4</v>
      </c>
      <c r="Y615" s="1">
        <v>38874</v>
      </c>
      <c r="Z615">
        <v>20.350000000000001</v>
      </c>
      <c r="AC615" s="1"/>
    </row>
    <row r="616" spans="1:29" x14ac:dyDescent="0.3">
      <c r="A616">
        <f t="shared" si="17"/>
        <v>9</v>
      </c>
      <c r="B616" s="1">
        <v>41157</v>
      </c>
      <c r="C616">
        <v>86.82</v>
      </c>
      <c r="E616" s="1">
        <v>33200</v>
      </c>
      <c r="F616">
        <v>31</v>
      </c>
      <c r="G616">
        <f t="shared" si="16"/>
        <v>28.039357798165142</v>
      </c>
      <c r="I616" s="1">
        <v>42663</v>
      </c>
      <c r="J616">
        <v>51.38</v>
      </c>
      <c r="M616" s="1">
        <v>28277</v>
      </c>
      <c r="N616">
        <v>1.2104999999999999</v>
      </c>
      <c r="Q616" s="1">
        <v>38623</v>
      </c>
      <c r="R616">
        <v>55</v>
      </c>
      <c r="U616" s="1">
        <v>39336</v>
      </c>
      <c r="V616">
        <v>8.0000000000000004E-4</v>
      </c>
      <c r="Y616" s="1">
        <v>38875</v>
      </c>
      <c r="Z616">
        <v>20.149999999999999</v>
      </c>
      <c r="AC616" s="1"/>
    </row>
    <row r="617" spans="1:29" x14ac:dyDescent="0.3">
      <c r="A617">
        <f t="shared" si="17"/>
        <v>9</v>
      </c>
      <c r="B617" s="1">
        <v>41158</v>
      </c>
      <c r="C617">
        <v>87.05</v>
      </c>
      <c r="E617" s="1">
        <v>33203</v>
      </c>
      <c r="F617">
        <v>32.82</v>
      </c>
      <c r="G617">
        <f t="shared" si="16"/>
        <v>28.191834862385324</v>
      </c>
      <c r="I617" s="1">
        <v>42662</v>
      </c>
      <c r="J617">
        <v>52.67</v>
      </c>
      <c r="M617" s="1">
        <v>28278</v>
      </c>
      <c r="N617">
        <v>1.2115</v>
      </c>
      <c r="Q617" s="1">
        <v>38624</v>
      </c>
      <c r="R617">
        <v>54</v>
      </c>
      <c r="U617" s="1">
        <v>39337</v>
      </c>
      <c r="V617">
        <v>8.9999999999999998E-4</v>
      </c>
      <c r="Y617" s="1">
        <v>38876</v>
      </c>
      <c r="Z617">
        <v>20.25</v>
      </c>
      <c r="AC617" s="1"/>
    </row>
    <row r="618" spans="1:29" x14ac:dyDescent="0.3">
      <c r="A618">
        <f t="shared" si="17"/>
        <v>9</v>
      </c>
      <c r="B618" s="1">
        <v>41159</v>
      </c>
      <c r="C618">
        <v>87.28</v>
      </c>
      <c r="E618" s="1">
        <v>33204</v>
      </c>
      <c r="F618">
        <v>32.89</v>
      </c>
      <c r="G618">
        <f t="shared" si="16"/>
        <v>28.346605504587163</v>
      </c>
      <c r="I618" s="1">
        <v>42661</v>
      </c>
      <c r="J618">
        <v>51.68</v>
      </c>
      <c r="M618" s="1">
        <v>28279</v>
      </c>
      <c r="N618">
        <v>1.2107000000000001</v>
      </c>
      <c r="Q618" s="1">
        <v>38625</v>
      </c>
      <c r="R618">
        <v>54.9</v>
      </c>
      <c r="U618" s="1">
        <v>39338</v>
      </c>
      <c r="V618">
        <v>7.000000000000001E-4</v>
      </c>
      <c r="Y618" s="1">
        <v>38877</v>
      </c>
      <c r="Z618">
        <v>19.899999999999999</v>
      </c>
      <c r="AC618" s="1"/>
    </row>
    <row r="619" spans="1:29" x14ac:dyDescent="0.3">
      <c r="A619">
        <f t="shared" si="17"/>
        <v>9</v>
      </c>
      <c r="B619" s="1">
        <v>41160</v>
      </c>
      <c r="C619">
        <v>87.58</v>
      </c>
      <c r="E619" s="1">
        <v>33205</v>
      </c>
      <c r="F619">
        <v>32.979999999999997</v>
      </c>
      <c r="G619">
        <f t="shared" si="16"/>
        <v>28.505045871559638</v>
      </c>
      <c r="I619" s="1">
        <v>42660</v>
      </c>
      <c r="J619">
        <v>51.52</v>
      </c>
      <c r="M619" s="1">
        <v>28282</v>
      </c>
      <c r="N619">
        <v>1.2107000000000001</v>
      </c>
      <c r="Q619" s="1">
        <v>38628</v>
      </c>
      <c r="R619">
        <v>55.25</v>
      </c>
      <c r="U619" s="1">
        <v>39339</v>
      </c>
      <c r="V619">
        <v>7.000000000000001E-4</v>
      </c>
      <c r="Y619" s="1">
        <v>38880</v>
      </c>
      <c r="Z619">
        <v>20.100000000000001</v>
      </c>
      <c r="AC619" s="1"/>
    </row>
    <row r="620" spans="1:29" x14ac:dyDescent="0.3">
      <c r="A620">
        <f t="shared" si="17"/>
        <v>9</v>
      </c>
      <c r="B620" s="1">
        <v>41161</v>
      </c>
      <c r="C620">
        <v>87.87</v>
      </c>
      <c r="E620" s="1">
        <v>33206</v>
      </c>
      <c r="F620">
        <v>32.39</v>
      </c>
      <c r="G620">
        <f t="shared" si="16"/>
        <v>28.653486238532114</v>
      </c>
      <c r="I620" s="1">
        <v>42657</v>
      </c>
      <c r="J620">
        <v>51.95</v>
      </c>
      <c r="M620" s="1">
        <v>28284</v>
      </c>
      <c r="N620">
        <v>1.2099</v>
      </c>
      <c r="Q620" s="1">
        <v>38629</v>
      </c>
      <c r="R620">
        <v>55.15</v>
      </c>
      <c r="U620" s="1">
        <v>39342</v>
      </c>
      <c r="V620">
        <v>7.000000000000001E-4</v>
      </c>
      <c r="Y620" s="1">
        <v>38881</v>
      </c>
      <c r="Z620">
        <v>19.75</v>
      </c>
      <c r="AC620" s="1"/>
    </row>
    <row r="621" spans="1:29" x14ac:dyDescent="0.3">
      <c r="A621">
        <f t="shared" si="17"/>
        <v>9</v>
      </c>
      <c r="B621" s="1">
        <v>41162</v>
      </c>
      <c r="C621">
        <v>88.02</v>
      </c>
      <c r="E621" s="1">
        <v>33207</v>
      </c>
      <c r="F621">
        <v>29.2</v>
      </c>
      <c r="G621">
        <f t="shared" si="16"/>
        <v>28.773302752293581</v>
      </c>
      <c r="I621" s="1">
        <v>42656</v>
      </c>
      <c r="J621">
        <v>52.03</v>
      </c>
      <c r="M621" s="1">
        <v>28285</v>
      </c>
      <c r="N621">
        <v>1.2099</v>
      </c>
      <c r="Q621" s="1">
        <v>38630</v>
      </c>
      <c r="R621">
        <v>55</v>
      </c>
      <c r="U621" s="1">
        <v>39343</v>
      </c>
      <c r="V621">
        <v>5.9999999999999995E-4</v>
      </c>
      <c r="Y621" s="1">
        <v>38882</v>
      </c>
      <c r="Z621">
        <v>20</v>
      </c>
      <c r="AC621" s="1"/>
    </row>
    <row r="622" spans="1:29" x14ac:dyDescent="0.3">
      <c r="A622">
        <f t="shared" si="17"/>
        <v>9</v>
      </c>
      <c r="B622" s="1">
        <v>41163</v>
      </c>
      <c r="C622">
        <v>88.15</v>
      </c>
      <c r="E622" s="1">
        <v>33210</v>
      </c>
      <c r="F622">
        <v>29.72</v>
      </c>
      <c r="G622">
        <f t="shared" si="16"/>
        <v>28.900366972477066</v>
      </c>
      <c r="I622" s="1">
        <v>42655</v>
      </c>
      <c r="J622">
        <v>51.81</v>
      </c>
      <c r="M622" s="1">
        <v>28286</v>
      </c>
      <c r="N622">
        <v>1.2098</v>
      </c>
      <c r="Q622" s="1">
        <v>38631</v>
      </c>
      <c r="R622">
        <v>54.75</v>
      </c>
      <c r="U622" s="1">
        <v>39344</v>
      </c>
      <c r="V622">
        <v>8.0000000000000004E-4</v>
      </c>
      <c r="Y622" s="1">
        <v>38883</v>
      </c>
      <c r="Z622">
        <v>20.3</v>
      </c>
      <c r="AC622" s="1"/>
    </row>
    <row r="623" spans="1:29" x14ac:dyDescent="0.3">
      <c r="A623">
        <f t="shared" si="17"/>
        <v>9</v>
      </c>
      <c r="B623" s="1">
        <v>41164</v>
      </c>
      <c r="C623">
        <v>88.29</v>
      </c>
      <c r="E623" s="1">
        <v>33211</v>
      </c>
      <c r="F623">
        <v>30.7</v>
      </c>
      <c r="G623">
        <f t="shared" si="16"/>
        <v>29.035504587155962</v>
      </c>
      <c r="I623" s="1">
        <v>42654</v>
      </c>
      <c r="J623">
        <v>52.41</v>
      </c>
      <c r="M623" s="1">
        <v>28289</v>
      </c>
      <c r="N623">
        <v>1.2101</v>
      </c>
      <c r="Q623" s="1">
        <v>38632</v>
      </c>
      <c r="R623">
        <v>54</v>
      </c>
      <c r="U623" s="1">
        <v>39345</v>
      </c>
      <c r="V623">
        <v>8.0000000000000004E-4</v>
      </c>
      <c r="Y623" s="1">
        <v>38884</v>
      </c>
      <c r="Z623">
        <v>20.2</v>
      </c>
      <c r="AC623" s="1"/>
    </row>
    <row r="624" spans="1:29" x14ac:dyDescent="0.3">
      <c r="A624">
        <f t="shared" si="17"/>
        <v>9</v>
      </c>
      <c r="B624" s="1">
        <v>41165</v>
      </c>
      <c r="C624">
        <v>88.42</v>
      </c>
      <c r="E624" s="1">
        <v>33212</v>
      </c>
      <c r="F624">
        <v>27.33</v>
      </c>
      <c r="G624">
        <f t="shared" ref="G624:G687" si="18">+AVERAGE(F516:F624)</f>
        <v>29.139633027522933</v>
      </c>
      <c r="I624" s="1">
        <v>42653</v>
      </c>
      <c r="J624">
        <v>53.14</v>
      </c>
      <c r="M624" s="1">
        <v>28290</v>
      </c>
      <c r="N624">
        <v>1.2101999999999999</v>
      </c>
      <c r="Q624" s="1">
        <v>38635</v>
      </c>
      <c r="R624">
        <v>53.5</v>
      </c>
      <c r="U624" s="1">
        <v>39346</v>
      </c>
      <c r="V624">
        <v>8.0000000000000004E-4</v>
      </c>
      <c r="Y624" s="1">
        <v>38887</v>
      </c>
      <c r="Z624">
        <v>19</v>
      </c>
      <c r="AC624" s="1"/>
    </row>
    <row r="625" spans="1:29" x14ac:dyDescent="0.3">
      <c r="A625">
        <f t="shared" si="17"/>
        <v>9</v>
      </c>
      <c r="B625" s="1">
        <v>41166</v>
      </c>
      <c r="C625">
        <v>88.61</v>
      </c>
      <c r="E625" s="1">
        <v>33213</v>
      </c>
      <c r="F625">
        <v>26.8</v>
      </c>
      <c r="G625">
        <f t="shared" si="18"/>
        <v>29.239633027522935</v>
      </c>
      <c r="I625" s="1">
        <v>42650</v>
      </c>
      <c r="J625">
        <v>51.93</v>
      </c>
      <c r="M625" s="1">
        <v>28291</v>
      </c>
      <c r="N625">
        <v>1.2101999999999999</v>
      </c>
      <c r="Q625" s="1">
        <v>38636</v>
      </c>
      <c r="R625">
        <v>53.5</v>
      </c>
      <c r="U625" s="1">
        <v>39349</v>
      </c>
      <c r="V625">
        <v>8.0000000000000004E-4</v>
      </c>
      <c r="Y625" s="1">
        <v>38888</v>
      </c>
      <c r="Z625">
        <v>19.149999999999999</v>
      </c>
      <c r="AC625" s="1"/>
    </row>
    <row r="626" spans="1:29" x14ac:dyDescent="0.3">
      <c r="A626">
        <f t="shared" si="17"/>
        <v>9</v>
      </c>
      <c r="B626" s="1">
        <v>41167</v>
      </c>
      <c r="C626">
        <v>88.82</v>
      </c>
      <c r="E626" s="1">
        <v>33214</v>
      </c>
      <c r="F626">
        <v>27.18</v>
      </c>
      <c r="G626">
        <f t="shared" si="18"/>
        <v>29.343486238532105</v>
      </c>
      <c r="I626" s="1">
        <v>42649</v>
      </c>
      <c r="J626">
        <v>52.51</v>
      </c>
      <c r="M626" s="1">
        <v>28292</v>
      </c>
      <c r="N626">
        <v>1.2101999999999999</v>
      </c>
      <c r="Q626" s="1">
        <v>38637</v>
      </c>
      <c r="R626">
        <v>53.75</v>
      </c>
      <c r="U626" s="1">
        <v>39350</v>
      </c>
      <c r="V626">
        <v>8.0000000000000004E-4</v>
      </c>
      <c r="Y626" s="1">
        <v>38889</v>
      </c>
      <c r="Z626">
        <v>19</v>
      </c>
      <c r="AC626" s="1"/>
    </row>
    <row r="627" spans="1:29" x14ac:dyDescent="0.3">
      <c r="A627">
        <f t="shared" si="17"/>
        <v>9</v>
      </c>
      <c r="B627" s="1">
        <v>41168</v>
      </c>
      <c r="C627">
        <v>89.05</v>
      </c>
      <c r="E627" s="1">
        <v>33217</v>
      </c>
      <c r="F627">
        <v>27.73</v>
      </c>
      <c r="G627">
        <f t="shared" si="18"/>
        <v>29.452018348623849</v>
      </c>
      <c r="I627" s="1">
        <v>42648</v>
      </c>
      <c r="J627">
        <v>51.86</v>
      </c>
      <c r="M627" s="1">
        <v>28293</v>
      </c>
      <c r="N627">
        <v>1.2092000000000001</v>
      </c>
      <c r="Q627" s="1">
        <v>38638</v>
      </c>
      <c r="R627">
        <v>54.5</v>
      </c>
      <c r="U627" s="1">
        <v>39351</v>
      </c>
      <c r="V627">
        <v>8.0000000000000004E-4</v>
      </c>
      <c r="Y627" s="1">
        <v>38890</v>
      </c>
      <c r="Z627">
        <v>18.95</v>
      </c>
      <c r="AC627" s="1"/>
    </row>
    <row r="628" spans="1:29" x14ac:dyDescent="0.3">
      <c r="A628">
        <f t="shared" si="17"/>
        <v>9</v>
      </c>
      <c r="B628" s="1">
        <v>41169</v>
      </c>
      <c r="C628">
        <v>89.17</v>
      </c>
      <c r="E628" s="1">
        <v>33218</v>
      </c>
      <c r="F628">
        <v>27.02</v>
      </c>
      <c r="G628">
        <f t="shared" si="18"/>
        <v>29.552477064220177</v>
      </c>
      <c r="I628" s="1">
        <v>42647</v>
      </c>
      <c r="J628">
        <v>50.87</v>
      </c>
      <c r="M628" s="1">
        <v>28296</v>
      </c>
      <c r="N628">
        <v>1.2085999999999999</v>
      </c>
      <c r="Q628" s="1">
        <v>38639</v>
      </c>
      <c r="R628">
        <v>54.25</v>
      </c>
      <c r="U628" s="1">
        <v>39352</v>
      </c>
      <c r="V628">
        <v>8.0000000000000004E-4</v>
      </c>
      <c r="Y628" s="1">
        <v>38891</v>
      </c>
      <c r="Z628">
        <v>18.600000000000001</v>
      </c>
      <c r="AC628" s="1"/>
    </row>
    <row r="629" spans="1:29" x14ac:dyDescent="0.3">
      <c r="A629">
        <f t="shared" si="17"/>
        <v>9</v>
      </c>
      <c r="B629" s="1">
        <v>41170</v>
      </c>
      <c r="C629">
        <v>89.27</v>
      </c>
      <c r="E629" s="1">
        <v>33219</v>
      </c>
      <c r="F629">
        <v>25.91</v>
      </c>
      <c r="G629">
        <f t="shared" si="18"/>
        <v>29.63999999999999</v>
      </c>
      <c r="I629" s="1">
        <v>42646</v>
      </c>
      <c r="J629">
        <v>50.89</v>
      </c>
      <c r="M629" s="1">
        <v>28297</v>
      </c>
      <c r="N629">
        <v>1.2089000000000001</v>
      </c>
      <c r="Q629" s="1">
        <v>38642</v>
      </c>
      <c r="R629">
        <v>54.4</v>
      </c>
      <c r="U629" s="1">
        <v>39353</v>
      </c>
      <c r="V629">
        <v>8.0000000000000004E-4</v>
      </c>
      <c r="Y629" s="1">
        <v>38894</v>
      </c>
      <c r="Z629">
        <v>19</v>
      </c>
      <c r="AC629" s="1"/>
    </row>
    <row r="630" spans="1:29" x14ac:dyDescent="0.3">
      <c r="A630">
        <f t="shared" si="17"/>
        <v>9</v>
      </c>
      <c r="B630" s="1">
        <v>41171</v>
      </c>
      <c r="C630">
        <v>89.41</v>
      </c>
      <c r="E630" s="1">
        <v>33220</v>
      </c>
      <c r="F630">
        <v>27.39</v>
      </c>
      <c r="G630">
        <f t="shared" si="18"/>
        <v>29.730733944954117</v>
      </c>
      <c r="I630" s="1">
        <v>42643</v>
      </c>
      <c r="J630">
        <v>49.06</v>
      </c>
      <c r="M630" s="1">
        <v>28298</v>
      </c>
      <c r="N630">
        <v>1.2089000000000001</v>
      </c>
      <c r="Q630" s="1">
        <v>38643</v>
      </c>
      <c r="R630">
        <v>54.35</v>
      </c>
      <c r="U630" s="1">
        <v>39356</v>
      </c>
      <c r="V630">
        <v>7.000000000000001E-4</v>
      </c>
      <c r="Y630" s="1">
        <v>38895</v>
      </c>
      <c r="Z630">
        <v>18.8</v>
      </c>
      <c r="AC630" s="1"/>
    </row>
    <row r="631" spans="1:29" x14ac:dyDescent="0.3">
      <c r="A631">
        <f t="shared" si="17"/>
        <v>9</v>
      </c>
      <c r="B631" s="1">
        <v>41172</v>
      </c>
      <c r="C631">
        <v>89.53</v>
      </c>
      <c r="E631" s="1">
        <v>33221</v>
      </c>
      <c r="F631">
        <v>27.7</v>
      </c>
      <c r="G631">
        <f t="shared" si="18"/>
        <v>29.82495412844035</v>
      </c>
      <c r="I631" s="1">
        <v>42642</v>
      </c>
      <c r="J631">
        <v>49.24</v>
      </c>
      <c r="M631" s="1">
        <v>28299</v>
      </c>
      <c r="N631">
        <v>1.2095</v>
      </c>
      <c r="Q631" s="1">
        <v>38644</v>
      </c>
      <c r="R631">
        <v>54.45</v>
      </c>
      <c r="U631" s="1">
        <v>39357</v>
      </c>
      <c r="V631">
        <v>8.0000000000000004E-4</v>
      </c>
      <c r="Y631" s="1">
        <v>38896</v>
      </c>
      <c r="Z631">
        <v>18.5</v>
      </c>
      <c r="AC631" s="1"/>
    </row>
    <row r="632" spans="1:29" x14ac:dyDescent="0.3">
      <c r="A632">
        <f t="shared" si="17"/>
        <v>9</v>
      </c>
      <c r="B632" s="1">
        <v>41173</v>
      </c>
      <c r="C632">
        <v>89.68</v>
      </c>
      <c r="E632" s="1">
        <v>33224</v>
      </c>
      <c r="F632">
        <v>25.67</v>
      </c>
      <c r="G632">
        <f t="shared" si="18"/>
        <v>29.896788990825677</v>
      </c>
      <c r="I632" s="1">
        <v>42641</v>
      </c>
      <c r="J632">
        <v>48.69</v>
      </c>
      <c r="M632" s="1">
        <v>28300</v>
      </c>
      <c r="N632">
        <v>1.2090000000000001</v>
      </c>
      <c r="Q632" s="1">
        <v>38645</v>
      </c>
      <c r="R632">
        <v>54.45</v>
      </c>
      <c r="U632" s="1">
        <v>39358</v>
      </c>
      <c r="V632">
        <v>7.000000000000001E-4</v>
      </c>
      <c r="Y632" s="1">
        <v>38897</v>
      </c>
      <c r="Z632">
        <v>18.5</v>
      </c>
      <c r="AC632" s="1"/>
    </row>
    <row r="633" spans="1:29" x14ac:dyDescent="0.3">
      <c r="A633">
        <f t="shared" si="17"/>
        <v>9</v>
      </c>
      <c r="B633" s="1">
        <v>41174</v>
      </c>
      <c r="C633">
        <v>89.89</v>
      </c>
      <c r="E633" s="1">
        <v>33225</v>
      </c>
      <c r="F633">
        <v>26.08</v>
      </c>
      <c r="G633">
        <f t="shared" si="18"/>
        <v>29.969174311926587</v>
      </c>
      <c r="I633" s="1">
        <v>42640</v>
      </c>
      <c r="J633">
        <v>45.97</v>
      </c>
      <c r="M633" s="1">
        <v>28303</v>
      </c>
      <c r="N633">
        <v>1.2095</v>
      </c>
      <c r="Q633" s="1">
        <v>38646</v>
      </c>
      <c r="R633">
        <v>54.75</v>
      </c>
      <c r="U633" s="1">
        <v>39359</v>
      </c>
      <c r="V633">
        <v>7.000000000000001E-4</v>
      </c>
      <c r="Y633" s="1">
        <v>38898</v>
      </c>
      <c r="Z633">
        <v>18.100000000000001</v>
      </c>
      <c r="AC633" s="1"/>
    </row>
    <row r="634" spans="1:29" x14ac:dyDescent="0.3">
      <c r="A634">
        <f t="shared" si="17"/>
        <v>9</v>
      </c>
      <c r="B634" s="1">
        <v>41175</v>
      </c>
      <c r="C634">
        <v>90.09</v>
      </c>
      <c r="E634" s="1">
        <v>33226</v>
      </c>
      <c r="F634">
        <v>26.51</v>
      </c>
      <c r="G634">
        <f t="shared" si="18"/>
        <v>30.043944954128424</v>
      </c>
      <c r="I634" s="1">
        <v>42639</v>
      </c>
      <c r="J634">
        <v>47.35</v>
      </c>
      <c r="M634" s="1">
        <v>28304</v>
      </c>
      <c r="N634">
        <v>1.2096</v>
      </c>
      <c r="Q634" s="1">
        <v>38649</v>
      </c>
      <c r="R634">
        <v>54.7</v>
      </c>
      <c r="U634" s="1">
        <v>39360</v>
      </c>
      <c r="V634">
        <v>1.1000000000000001E-3</v>
      </c>
      <c r="Y634" s="1">
        <v>38901</v>
      </c>
      <c r="Z634">
        <v>16.5</v>
      </c>
      <c r="AC634" s="1"/>
    </row>
    <row r="635" spans="1:29" x14ac:dyDescent="0.3">
      <c r="A635">
        <f t="shared" si="17"/>
        <v>9</v>
      </c>
      <c r="B635" s="1">
        <v>41176</v>
      </c>
      <c r="C635">
        <v>90.26</v>
      </c>
      <c r="E635" s="1">
        <v>33227</v>
      </c>
      <c r="F635">
        <v>26.08</v>
      </c>
      <c r="G635">
        <f t="shared" si="18"/>
        <v>30.112660550458699</v>
      </c>
      <c r="I635" s="1">
        <v>42636</v>
      </c>
      <c r="J635">
        <v>45.89</v>
      </c>
      <c r="M635" s="1">
        <v>28305</v>
      </c>
      <c r="N635">
        <v>1.2144999999999999</v>
      </c>
      <c r="Q635" s="1">
        <v>38650</v>
      </c>
      <c r="R635">
        <v>54.9</v>
      </c>
      <c r="U635" s="1">
        <v>39363</v>
      </c>
      <c r="V635">
        <v>7.000000000000001E-4</v>
      </c>
      <c r="Y635" s="1">
        <v>38902</v>
      </c>
      <c r="Z635">
        <v>19.5</v>
      </c>
      <c r="AC635" s="1"/>
    </row>
    <row r="636" spans="1:29" x14ac:dyDescent="0.3">
      <c r="A636">
        <f t="shared" si="17"/>
        <v>9</v>
      </c>
      <c r="B636" s="1">
        <v>41177</v>
      </c>
      <c r="C636">
        <v>90.4</v>
      </c>
      <c r="E636" s="1">
        <v>33228</v>
      </c>
      <c r="F636">
        <v>25.78</v>
      </c>
      <c r="G636">
        <f t="shared" si="18"/>
        <v>30.177155963302738</v>
      </c>
      <c r="I636" s="1">
        <v>42635</v>
      </c>
      <c r="J636">
        <v>47.65</v>
      </c>
      <c r="M636" s="1">
        <v>28306</v>
      </c>
      <c r="N636">
        <v>1.2142999999999999</v>
      </c>
      <c r="Q636" s="1">
        <v>38651</v>
      </c>
      <c r="R636">
        <v>54.75</v>
      </c>
      <c r="U636" s="1">
        <v>39364</v>
      </c>
      <c r="V636">
        <v>7.000000000000001E-4</v>
      </c>
      <c r="Y636" s="1">
        <v>38903</v>
      </c>
      <c r="Z636">
        <v>20.399999999999999</v>
      </c>
      <c r="AC636" s="1"/>
    </row>
    <row r="637" spans="1:29" x14ac:dyDescent="0.3">
      <c r="A637">
        <f t="shared" si="17"/>
        <v>9</v>
      </c>
      <c r="B637" s="1">
        <v>41178</v>
      </c>
      <c r="C637">
        <v>90.54</v>
      </c>
      <c r="E637" s="1">
        <v>33231</v>
      </c>
      <c r="F637">
        <v>26.77</v>
      </c>
      <c r="G637">
        <f t="shared" si="18"/>
        <v>30.246422018348614</v>
      </c>
      <c r="I637" s="1">
        <v>42634</v>
      </c>
      <c r="J637">
        <v>46.83</v>
      </c>
      <c r="M637" s="1">
        <v>28307</v>
      </c>
      <c r="N637">
        <v>1.2144999999999999</v>
      </c>
      <c r="Q637" s="1">
        <v>38652</v>
      </c>
      <c r="R637">
        <v>54</v>
      </c>
      <c r="U637" s="1">
        <v>39365</v>
      </c>
      <c r="V637">
        <v>7.000000000000001E-4</v>
      </c>
      <c r="Y637" s="1">
        <v>38904</v>
      </c>
      <c r="Z637">
        <v>18.649999999999999</v>
      </c>
      <c r="AC637" s="1"/>
    </row>
    <row r="638" spans="1:29" x14ac:dyDescent="0.3">
      <c r="A638">
        <f t="shared" si="17"/>
        <v>9</v>
      </c>
      <c r="B638" s="1">
        <v>41179</v>
      </c>
      <c r="C638">
        <v>90.7</v>
      </c>
      <c r="E638" s="1">
        <v>33234</v>
      </c>
      <c r="F638">
        <v>26.49</v>
      </c>
      <c r="G638">
        <f t="shared" si="18"/>
        <v>30.31128440366971</v>
      </c>
      <c r="I638" s="1">
        <v>42633</v>
      </c>
      <c r="J638">
        <v>45.88</v>
      </c>
      <c r="M638" s="1">
        <v>28310</v>
      </c>
      <c r="N638">
        <v>1.2219</v>
      </c>
      <c r="Q638" s="1">
        <v>38653</v>
      </c>
      <c r="R638">
        <v>53.75</v>
      </c>
      <c r="U638" s="1">
        <v>39366</v>
      </c>
      <c r="V638">
        <v>7.000000000000001E-4</v>
      </c>
      <c r="Y638" s="1">
        <v>38905</v>
      </c>
      <c r="Z638">
        <v>19.2</v>
      </c>
      <c r="AC638" s="1"/>
    </row>
    <row r="639" spans="1:29" x14ac:dyDescent="0.3">
      <c r="A639">
        <f t="shared" si="17"/>
        <v>9</v>
      </c>
      <c r="B639" s="1">
        <v>41180</v>
      </c>
      <c r="C639">
        <v>90.9</v>
      </c>
      <c r="E639" s="1">
        <v>33235</v>
      </c>
      <c r="F639">
        <v>27.04</v>
      </c>
      <c r="G639">
        <f t="shared" si="18"/>
        <v>30.383394495412826</v>
      </c>
      <c r="I639" s="1">
        <v>42632</v>
      </c>
      <c r="J639">
        <v>45.95</v>
      </c>
      <c r="M639" s="1">
        <v>28311</v>
      </c>
      <c r="N639">
        <v>1.2234</v>
      </c>
      <c r="Q639" s="1">
        <v>38656</v>
      </c>
      <c r="R639">
        <v>54</v>
      </c>
      <c r="U639" s="1">
        <v>39367</v>
      </c>
      <c r="V639">
        <v>7.000000000000001E-4</v>
      </c>
      <c r="Y639" s="1">
        <v>38908</v>
      </c>
      <c r="Z639">
        <v>20.350000000000001</v>
      </c>
      <c r="AC639" s="1"/>
    </row>
    <row r="640" spans="1:29" x14ac:dyDescent="0.3">
      <c r="A640">
        <f t="shared" si="17"/>
        <v>9</v>
      </c>
      <c r="B640" s="1">
        <v>41181</v>
      </c>
      <c r="C640">
        <v>91.11</v>
      </c>
      <c r="E640" s="1">
        <v>33238</v>
      </c>
      <c r="F640">
        <v>28.27</v>
      </c>
      <c r="G640">
        <f t="shared" si="18"/>
        <v>30.466055045871546</v>
      </c>
      <c r="I640" s="1">
        <v>42629</v>
      </c>
      <c r="J640">
        <v>45.77</v>
      </c>
      <c r="M640" s="1">
        <v>28312</v>
      </c>
      <c r="N640">
        <v>1.2222</v>
      </c>
      <c r="Q640" s="1">
        <v>38657</v>
      </c>
      <c r="R640">
        <v>53.75</v>
      </c>
      <c r="U640" s="1">
        <v>39370</v>
      </c>
      <c r="V640">
        <v>7.000000000000001E-4</v>
      </c>
      <c r="Y640" s="1">
        <v>38909</v>
      </c>
      <c r="Z640">
        <v>19</v>
      </c>
      <c r="AC640" s="1"/>
    </row>
    <row r="641" spans="1:29" x14ac:dyDescent="0.3">
      <c r="A641">
        <f t="shared" si="17"/>
        <v>9</v>
      </c>
      <c r="B641" s="1">
        <v>41182</v>
      </c>
      <c r="C641">
        <v>91.34</v>
      </c>
      <c r="E641" s="1">
        <v>33240</v>
      </c>
      <c r="F641">
        <v>26.44</v>
      </c>
      <c r="G641">
        <f t="shared" si="18"/>
        <v>30.532293577981633</v>
      </c>
      <c r="I641" s="1">
        <v>42628</v>
      </c>
      <c r="J641">
        <v>46.59</v>
      </c>
      <c r="M641" s="1">
        <v>28313</v>
      </c>
      <c r="N641">
        <v>1.2255</v>
      </c>
      <c r="Q641" s="1">
        <v>38658</v>
      </c>
      <c r="R641">
        <v>52.25</v>
      </c>
      <c r="U641" s="1">
        <v>39371</v>
      </c>
      <c r="V641">
        <v>7.000000000000001E-4</v>
      </c>
      <c r="Y641" s="1">
        <v>38910</v>
      </c>
      <c r="Z641">
        <v>19.5</v>
      </c>
      <c r="AC641" s="1"/>
    </row>
    <row r="642" spans="1:29" x14ac:dyDescent="0.3">
      <c r="A642">
        <f t="shared" si="17"/>
        <v>10</v>
      </c>
      <c r="B642" s="1">
        <v>41183</v>
      </c>
      <c r="C642">
        <v>91.5</v>
      </c>
      <c r="E642" s="1">
        <v>33241</v>
      </c>
      <c r="F642">
        <v>24.89</v>
      </c>
      <c r="G642">
        <f t="shared" si="18"/>
        <v>30.58174311926604</v>
      </c>
      <c r="I642" s="1">
        <v>42627</v>
      </c>
      <c r="J642">
        <v>45.85</v>
      </c>
      <c r="M642" s="1">
        <v>28314</v>
      </c>
      <c r="N642">
        <v>1.2246999999999999</v>
      </c>
      <c r="Q642" s="1">
        <v>38659</v>
      </c>
      <c r="R642">
        <v>52</v>
      </c>
      <c r="U642" s="1">
        <v>39372</v>
      </c>
      <c r="V642">
        <v>7.000000000000001E-4</v>
      </c>
      <c r="Y642" s="1">
        <v>38911</v>
      </c>
      <c r="Z642">
        <v>19.75</v>
      </c>
      <c r="AC642" s="1"/>
    </row>
    <row r="643" spans="1:29" x14ac:dyDescent="0.3">
      <c r="A643">
        <f t="shared" si="17"/>
        <v>10</v>
      </c>
      <c r="B643" s="1">
        <v>41184</v>
      </c>
      <c r="C643">
        <v>91.63</v>
      </c>
      <c r="E643" s="1">
        <v>33242</v>
      </c>
      <c r="F643">
        <v>23.56</v>
      </c>
      <c r="G643">
        <f t="shared" si="18"/>
        <v>30.61587155963301</v>
      </c>
      <c r="I643" s="1">
        <v>42626</v>
      </c>
      <c r="J643">
        <v>47.1</v>
      </c>
      <c r="M643" s="1">
        <v>28317</v>
      </c>
      <c r="N643">
        <v>1.2314000000000001</v>
      </c>
      <c r="Q643" s="1">
        <v>38660</v>
      </c>
      <c r="R643">
        <v>51.5</v>
      </c>
      <c r="U643" s="1">
        <v>39373</v>
      </c>
      <c r="V643">
        <v>7.000000000000001E-4</v>
      </c>
      <c r="Y643" s="1">
        <v>38912</v>
      </c>
      <c r="Z643">
        <v>19.899999999999999</v>
      </c>
      <c r="AC643" s="1"/>
    </row>
    <row r="644" spans="1:29" x14ac:dyDescent="0.3">
      <c r="A644">
        <f t="shared" ref="A644:A707" si="19">+MONTH(B644)</f>
        <v>10</v>
      </c>
      <c r="B644" s="1">
        <v>41185</v>
      </c>
      <c r="C644">
        <v>91.78</v>
      </c>
      <c r="E644" s="1">
        <v>33245</v>
      </c>
      <c r="F644">
        <v>26.79</v>
      </c>
      <c r="G644">
        <f t="shared" si="18"/>
        <v>30.670825688073382</v>
      </c>
      <c r="I644" s="1">
        <v>42625</v>
      </c>
      <c r="J644">
        <v>48.32</v>
      </c>
      <c r="M644" s="1">
        <v>28318</v>
      </c>
      <c r="N644">
        <v>1.2115</v>
      </c>
      <c r="Q644" s="1">
        <v>38663</v>
      </c>
      <c r="R644">
        <v>51.25</v>
      </c>
      <c r="U644" s="1">
        <v>39374</v>
      </c>
      <c r="V644">
        <v>7.000000000000001E-4</v>
      </c>
      <c r="Y644" s="1">
        <v>38915</v>
      </c>
      <c r="Z644">
        <v>19.600000000000001</v>
      </c>
      <c r="AC644" s="1"/>
    </row>
    <row r="645" spans="1:29" x14ac:dyDescent="0.3">
      <c r="A645">
        <f t="shared" si="19"/>
        <v>10</v>
      </c>
      <c r="B645" s="1">
        <v>41186</v>
      </c>
      <c r="C645">
        <v>91.9</v>
      </c>
      <c r="E645" s="1">
        <v>33246</v>
      </c>
      <c r="F645">
        <v>26.24</v>
      </c>
      <c r="G645">
        <f t="shared" si="18"/>
        <v>30.71018348623851</v>
      </c>
      <c r="I645" s="1">
        <v>42622</v>
      </c>
      <c r="J645">
        <v>48.01</v>
      </c>
      <c r="M645" s="1">
        <v>28319</v>
      </c>
      <c r="N645">
        <v>1.2141999999999999</v>
      </c>
      <c r="Q645" s="1">
        <v>38664</v>
      </c>
      <c r="R645">
        <v>51.1</v>
      </c>
      <c r="U645" s="1">
        <v>39377</v>
      </c>
      <c r="V645">
        <v>7.000000000000001E-4</v>
      </c>
      <c r="Y645" s="1">
        <v>38916</v>
      </c>
      <c r="Z645">
        <v>20.2</v>
      </c>
      <c r="AC645" s="1"/>
    </row>
    <row r="646" spans="1:29" x14ac:dyDescent="0.3">
      <c r="A646">
        <f t="shared" si="19"/>
        <v>10</v>
      </c>
      <c r="B646" s="1">
        <v>41187</v>
      </c>
      <c r="C646">
        <v>92.06</v>
      </c>
      <c r="E646" s="1">
        <v>33247</v>
      </c>
      <c r="F646">
        <v>26.15</v>
      </c>
      <c r="G646">
        <f t="shared" si="18"/>
        <v>30.734678899082546</v>
      </c>
      <c r="I646" s="1">
        <v>42621</v>
      </c>
      <c r="J646">
        <v>49.99</v>
      </c>
      <c r="M646" s="1">
        <v>28320</v>
      </c>
      <c r="N646">
        <v>1.2117</v>
      </c>
      <c r="Q646" s="1">
        <v>38665</v>
      </c>
      <c r="R646">
        <v>51.1</v>
      </c>
      <c r="U646" s="1">
        <v>39378</v>
      </c>
      <c r="V646">
        <v>7.000000000000001E-4</v>
      </c>
      <c r="Y646" s="1">
        <v>38917</v>
      </c>
      <c r="Z646">
        <v>20.100000000000001</v>
      </c>
      <c r="AC646" s="1"/>
    </row>
    <row r="647" spans="1:29" x14ac:dyDescent="0.3">
      <c r="A647">
        <f t="shared" si="19"/>
        <v>10</v>
      </c>
      <c r="B647" s="1">
        <v>41188</v>
      </c>
      <c r="C647">
        <v>92.25</v>
      </c>
      <c r="E647" s="1">
        <v>33248</v>
      </c>
      <c r="F647">
        <v>26.25</v>
      </c>
      <c r="G647">
        <f t="shared" si="18"/>
        <v>30.729816513761449</v>
      </c>
      <c r="I647" s="1">
        <v>42620</v>
      </c>
      <c r="J647">
        <v>47.98</v>
      </c>
      <c r="M647" s="1">
        <v>28321</v>
      </c>
      <c r="N647">
        <v>1.2139</v>
      </c>
      <c r="Q647" s="1">
        <v>38666</v>
      </c>
      <c r="R647">
        <v>51.25</v>
      </c>
      <c r="U647" s="1">
        <v>39379</v>
      </c>
      <c r="V647">
        <v>7.000000000000001E-4</v>
      </c>
      <c r="Y647" s="1">
        <v>38918</v>
      </c>
      <c r="Z647">
        <v>19.399999999999999</v>
      </c>
      <c r="AC647" s="1"/>
    </row>
    <row r="648" spans="1:29" x14ac:dyDescent="0.3">
      <c r="A648">
        <f t="shared" si="19"/>
        <v>10</v>
      </c>
      <c r="B648" s="1">
        <v>41189</v>
      </c>
      <c r="C648">
        <v>92.42</v>
      </c>
      <c r="E648" s="1">
        <v>33249</v>
      </c>
      <c r="F648">
        <v>25.67</v>
      </c>
      <c r="G648">
        <f t="shared" si="18"/>
        <v>30.713944954128422</v>
      </c>
      <c r="I648" s="1">
        <v>42619</v>
      </c>
      <c r="J648">
        <v>47.26</v>
      </c>
      <c r="M648" s="1">
        <v>28324</v>
      </c>
      <c r="N648">
        <v>1.2184999999999999</v>
      </c>
      <c r="Q648" s="1">
        <v>38667</v>
      </c>
      <c r="R648">
        <v>52</v>
      </c>
      <c r="U648" s="1">
        <v>39380</v>
      </c>
      <c r="V648">
        <v>7.000000000000001E-4</v>
      </c>
      <c r="Y648" s="1">
        <v>38919</v>
      </c>
      <c r="Z648">
        <v>20</v>
      </c>
      <c r="AC648" s="1"/>
    </row>
    <row r="649" spans="1:29" x14ac:dyDescent="0.3">
      <c r="A649">
        <f t="shared" si="19"/>
        <v>10</v>
      </c>
      <c r="B649" s="1">
        <v>41190</v>
      </c>
      <c r="C649">
        <v>92.5</v>
      </c>
      <c r="E649" s="1">
        <v>33252</v>
      </c>
      <c r="F649">
        <v>29.17</v>
      </c>
      <c r="G649">
        <f t="shared" si="18"/>
        <v>30.752385321100899</v>
      </c>
      <c r="I649" s="1">
        <v>42618</v>
      </c>
      <c r="J649">
        <v>47.63</v>
      </c>
      <c r="M649" s="1">
        <v>28325</v>
      </c>
      <c r="N649">
        <v>1.2209000000000001</v>
      </c>
      <c r="Q649" s="1">
        <v>38670</v>
      </c>
      <c r="R649">
        <v>51.3</v>
      </c>
      <c r="U649" s="1">
        <v>39381</v>
      </c>
      <c r="V649">
        <v>7.000000000000001E-4</v>
      </c>
      <c r="Y649" s="1">
        <v>38922</v>
      </c>
      <c r="Z649">
        <v>20.9</v>
      </c>
      <c r="AC649" s="1"/>
    </row>
    <row r="650" spans="1:29" x14ac:dyDescent="0.3">
      <c r="A650">
        <f t="shared" si="19"/>
        <v>10</v>
      </c>
      <c r="B650" s="1">
        <v>41191</v>
      </c>
      <c r="C650">
        <v>92.59</v>
      </c>
      <c r="E650" s="1">
        <v>33253</v>
      </c>
      <c r="F650">
        <v>28.19</v>
      </c>
      <c r="G650">
        <f t="shared" si="18"/>
        <v>30.783944954128422</v>
      </c>
      <c r="I650" s="1">
        <v>42615</v>
      </c>
      <c r="J650">
        <v>46.83</v>
      </c>
      <c r="M650" s="1">
        <v>28326</v>
      </c>
      <c r="N650">
        <v>1.2238</v>
      </c>
      <c r="Q650" s="1">
        <v>38671</v>
      </c>
      <c r="R650">
        <v>51.25</v>
      </c>
      <c r="U650" s="1">
        <v>39384</v>
      </c>
      <c r="V650">
        <v>7.000000000000001E-4</v>
      </c>
      <c r="Y650" s="1">
        <v>38923</v>
      </c>
      <c r="Z650">
        <v>20.5</v>
      </c>
      <c r="AC650" s="1"/>
    </row>
    <row r="651" spans="1:29" x14ac:dyDescent="0.3">
      <c r="A651">
        <f t="shared" si="19"/>
        <v>10</v>
      </c>
      <c r="B651" s="1">
        <v>41192</v>
      </c>
      <c r="C651">
        <v>92.61</v>
      </c>
      <c r="E651" s="1">
        <v>33254</v>
      </c>
      <c r="F651">
        <v>30.2</v>
      </c>
      <c r="G651">
        <f t="shared" si="18"/>
        <v>30.827339449541267</v>
      </c>
      <c r="I651" s="1">
        <v>42614</v>
      </c>
      <c r="J651">
        <v>45.45</v>
      </c>
      <c r="M651" s="1">
        <v>28327</v>
      </c>
      <c r="N651">
        <v>1.2225999999999999</v>
      </c>
      <c r="Q651" s="1">
        <v>38672</v>
      </c>
      <c r="R651">
        <v>51</v>
      </c>
      <c r="U651" s="1">
        <v>39385</v>
      </c>
      <c r="V651">
        <v>7.000000000000001E-4</v>
      </c>
      <c r="Y651" s="1">
        <v>38924</v>
      </c>
      <c r="Z651">
        <v>20.65</v>
      </c>
      <c r="AC651" s="1"/>
    </row>
    <row r="652" spans="1:29" x14ac:dyDescent="0.3">
      <c r="A652">
        <f t="shared" si="19"/>
        <v>10</v>
      </c>
      <c r="B652" s="1">
        <v>41193</v>
      </c>
      <c r="C652">
        <v>92.68</v>
      </c>
      <c r="E652" s="1">
        <v>33255</v>
      </c>
      <c r="F652">
        <v>19.7</v>
      </c>
      <c r="G652">
        <f t="shared" si="18"/>
        <v>30.764954128440348</v>
      </c>
      <c r="I652" s="1">
        <v>42613</v>
      </c>
      <c r="J652">
        <v>47.04</v>
      </c>
      <c r="M652" s="1">
        <v>28328</v>
      </c>
      <c r="N652">
        <v>1.2242999999999999</v>
      </c>
      <c r="Q652" s="1">
        <v>38673</v>
      </c>
      <c r="R652">
        <v>51.25</v>
      </c>
      <c r="U652" s="1">
        <v>39386</v>
      </c>
      <c r="V652">
        <v>8.9999999999999998E-4</v>
      </c>
      <c r="Y652" s="1">
        <v>38925</v>
      </c>
      <c r="Z652">
        <v>21.3</v>
      </c>
      <c r="AC652" s="1"/>
    </row>
    <row r="653" spans="1:29" x14ac:dyDescent="0.3">
      <c r="A653">
        <f t="shared" si="19"/>
        <v>10</v>
      </c>
      <c r="B653" s="1">
        <v>41194</v>
      </c>
      <c r="C653">
        <v>92.77</v>
      </c>
      <c r="E653" s="1">
        <v>33256</v>
      </c>
      <c r="F653">
        <v>18.2</v>
      </c>
      <c r="G653">
        <f t="shared" si="18"/>
        <v>30.686330275229338</v>
      </c>
      <c r="I653" s="1">
        <v>42612</v>
      </c>
      <c r="J653">
        <v>48.37</v>
      </c>
      <c r="M653" s="1">
        <v>28331</v>
      </c>
      <c r="N653">
        <v>1.2290000000000001</v>
      </c>
      <c r="Q653" s="1">
        <v>38674</v>
      </c>
      <c r="R653">
        <v>50.5</v>
      </c>
      <c r="U653" s="1">
        <v>39387</v>
      </c>
      <c r="V653">
        <v>8.0000000000000004E-4</v>
      </c>
      <c r="Y653" s="1">
        <v>38926</v>
      </c>
      <c r="Z653">
        <v>21.2</v>
      </c>
      <c r="AC653" s="1"/>
    </row>
    <row r="654" spans="1:29" x14ac:dyDescent="0.3">
      <c r="A654">
        <f t="shared" si="19"/>
        <v>10</v>
      </c>
      <c r="B654" s="1">
        <v>41195</v>
      </c>
      <c r="C654">
        <v>92.89</v>
      </c>
      <c r="E654" s="1">
        <v>33259</v>
      </c>
      <c r="F654">
        <v>18.97</v>
      </c>
      <c r="G654">
        <f t="shared" si="18"/>
        <v>30.619082568807318</v>
      </c>
      <c r="I654" s="1">
        <v>42611</v>
      </c>
      <c r="J654">
        <v>49.26</v>
      </c>
      <c r="M654" s="1">
        <v>28332</v>
      </c>
      <c r="N654">
        <v>1.2302</v>
      </c>
      <c r="Q654" s="1">
        <v>38677</v>
      </c>
      <c r="R654">
        <v>50.75</v>
      </c>
      <c r="U654" s="1">
        <v>39388</v>
      </c>
      <c r="V654">
        <v>8.0000000000000004E-4</v>
      </c>
      <c r="Y654" s="1">
        <v>38929</v>
      </c>
      <c r="Z654">
        <v>20.2</v>
      </c>
      <c r="AC654" s="1"/>
    </row>
    <row r="655" spans="1:29" x14ac:dyDescent="0.3">
      <c r="A655">
        <f t="shared" si="19"/>
        <v>10</v>
      </c>
      <c r="B655" s="1">
        <v>41196</v>
      </c>
      <c r="C655">
        <v>93</v>
      </c>
      <c r="E655" s="1">
        <v>33260</v>
      </c>
      <c r="F655">
        <v>20.5</v>
      </c>
      <c r="G655">
        <f t="shared" si="18"/>
        <v>30.560183486238511</v>
      </c>
      <c r="I655" s="1">
        <v>42608</v>
      </c>
      <c r="J655">
        <v>49.92</v>
      </c>
      <c r="M655" s="1">
        <v>28333</v>
      </c>
      <c r="N655">
        <v>1.2259</v>
      </c>
      <c r="Q655" s="1">
        <v>38678</v>
      </c>
      <c r="R655">
        <v>50.75</v>
      </c>
      <c r="U655" s="1">
        <v>39391</v>
      </c>
      <c r="V655">
        <v>7.000000000000001E-4</v>
      </c>
      <c r="Y655" s="1">
        <v>38930</v>
      </c>
      <c r="Z655">
        <v>19.850000000000001</v>
      </c>
      <c r="AC655" s="1"/>
    </row>
    <row r="656" spans="1:29" x14ac:dyDescent="0.3">
      <c r="A656">
        <f t="shared" si="19"/>
        <v>10</v>
      </c>
      <c r="B656" s="1">
        <v>41197</v>
      </c>
      <c r="C656">
        <v>93.02</v>
      </c>
      <c r="E656" s="1">
        <v>33261</v>
      </c>
      <c r="F656">
        <v>20.56</v>
      </c>
      <c r="G656">
        <f t="shared" si="18"/>
        <v>30.499999999999979</v>
      </c>
      <c r="I656" s="1">
        <v>42607</v>
      </c>
      <c r="J656">
        <v>49.67</v>
      </c>
      <c r="M656" s="1">
        <v>28334</v>
      </c>
      <c r="N656">
        <v>1.2217</v>
      </c>
      <c r="Q656" s="1">
        <v>38679</v>
      </c>
      <c r="R656">
        <v>51</v>
      </c>
      <c r="U656" s="1">
        <v>39392</v>
      </c>
      <c r="V656">
        <v>7.000000000000001E-4</v>
      </c>
      <c r="Y656" s="1">
        <v>38931</v>
      </c>
      <c r="Z656">
        <v>20.3</v>
      </c>
      <c r="AC656" s="1"/>
    </row>
    <row r="657" spans="1:29" x14ac:dyDescent="0.3">
      <c r="A657">
        <f t="shared" si="19"/>
        <v>10</v>
      </c>
      <c r="B657" s="1">
        <v>41198</v>
      </c>
      <c r="C657">
        <v>93.06</v>
      </c>
      <c r="E657" s="1">
        <v>33262</v>
      </c>
      <c r="F657">
        <v>20.37</v>
      </c>
      <c r="G657">
        <f t="shared" si="18"/>
        <v>30.435688073394473</v>
      </c>
      <c r="I657" s="1">
        <v>42606</v>
      </c>
      <c r="J657">
        <v>49.05</v>
      </c>
      <c r="M657" s="1">
        <v>28335</v>
      </c>
      <c r="N657">
        <v>1.2134</v>
      </c>
      <c r="Q657" s="1">
        <v>38680</v>
      </c>
      <c r="R657">
        <v>51.5</v>
      </c>
      <c r="U657" s="1">
        <v>39393</v>
      </c>
      <c r="V657">
        <v>1E-3</v>
      </c>
      <c r="Y657" s="1">
        <v>38932</v>
      </c>
      <c r="Z657">
        <v>19.8</v>
      </c>
      <c r="AC657" s="1"/>
    </row>
    <row r="658" spans="1:29" x14ac:dyDescent="0.3">
      <c r="A658">
        <f t="shared" si="19"/>
        <v>10</v>
      </c>
      <c r="B658" s="1">
        <v>41199</v>
      </c>
      <c r="C658">
        <v>93.1</v>
      </c>
      <c r="E658" s="1">
        <v>33263</v>
      </c>
      <c r="F658">
        <v>20</v>
      </c>
      <c r="G658">
        <f t="shared" si="18"/>
        <v>30.365688073394473</v>
      </c>
      <c r="I658" s="1">
        <v>42605</v>
      </c>
      <c r="J658">
        <v>49.96</v>
      </c>
      <c r="M658" s="1">
        <v>28338</v>
      </c>
      <c r="N658">
        <v>1.2115</v>
      </c>
      <c r="Q658" s="1">
        <v>38681</v>
      </c>
      <c r="R658">
        <v>51</v>
      </c>
      <c r="U658" s="1">
        <v>39394</v>
      </c>
      <c r="V658">
        <v>1.1000000000000001E-3</v>
      </c>
      <c r="Y658" s="1">
        <v>38933</v>
      </c>
      <c r="Z658">
        <v>19.600000000000001</v>
      </c>
      <c r="AC658" s="1"/>
    </row>
    <row r="659" spans="1:29" x14ac:dyDescent="0.3">
      <c r="A659">
        <f t="shared" si="19"/>
        <v>10</v>
      </c>
      <c r="B659" s="1">
        <v>41200</v>
      </c>
      <c r="C659">
        <v>93.19</v>
      </c>
      <c r="E659" s="1">
        <v>33266</v>
      </c>
      <c r="F659">
        <v>19.87</v>
      </c>
      <c r="G659">
        <f t="shared" si="18"/>
        <v>30.271009174311903</v>
      </c>
      <c r="I659" s="1">
        <v>42604</v>
      </c>
      <c r="J659">
        <v>49.16</v>
      </c>
      <c r="M659" s="1">
        <v>28339</v>
      </c>
      <c r="N659">
        <v>1.216</v>
      </c>
      <c r="Q659" s="1">
        <v>38684</v>
      </c>
      <c r="R659">
        <v>52.5</v>
      </c>
      <c r="U659" s="1">
        <v>39395</v>
      </c>
      <c r="V659">
        <v>1E-3</v>
      </c>
      <c r="Y659" s="1">
        <v>38936</v>
      </c>
      <c r="Z659">
        <v>20.100000000000001</v>
      </c>
      <c r="AC659" s="1"/>
    </row>
    <row r="660" spans="1:29" x14ac:dyDescent="0.3">
      <c r="A660">
        <f t="shared" si="19"/>
        <v>10</v>
      </c>
      <c r="B660" s="1">
        <v>41201</v>
      </c>
      <c r="C660">
        <v>93.3</v>
      </c>
      <c r="E660" s="1">
        <v>33267</v>
      </c>
      <c r="F660">
        <v>20.47</v>
      </c>
      <c r="G660">
        <f t="shared" si="18"/>
        <v>30.175779816513735</v>
      </c>
      <c r="I660" s="1">
        <v>42601</v>
      </c>
      <c r="J660">
        <v>50.88</v>
      </c>
      <c r="M660" s="1">
        <v>28340</v>
      </c>
      <c r="N660">
        <v>1.2176</v>
      </c>
      <c r="Q660" s="1">
        <v>38685</v>
      </c>
      <c r="R660">
        <v>53.25</v>
      </c>
      <c r="U660" s="1">
        <v>39398</v>
      </c>
      <c r="V660">
        <v>1E-3</v>
      </c>
      <c r="Y660" s="1">
        <v>38937</v>
      </c>
      <c r="Z660">
        <v>19.5</v>
      </c>
      <c r="AC660" s="1"/>
    </row>
    <row r="661" spans="1:29" x14ac:dyDescent="0.3">
      <c r="A661">
        <f t="shared" si="19"/>
        <v>10</v>
      </c>
      <c r="B661" s="1">
        <v>41202</v>
      </c>
      <c r="C661">
        <v>93.47</v>
      </c>
      <c r="E661" s="1">
        <v>33268</v>
      </c>
      <c r="F661">
        <v>19.61</v>
      </c>
      <c r="G661">
        <f t="shared" si="18"/>
        <v>30.079541284403643</v>
      </c>
      <c r="I661" s="1">
        <v>42600</v>
      </c>
      <c r="J661">
        <v>50.89</v>
      </c>
      <c r="M661" s="1">
        <v>28341</v>
      </c>
      <c r="N661">
        <v>1.214</v>
      </c>
      <c r="Q661" s="1">
        <v>38686</v>
      </c>
      <c r="R661">
        <v>53.25</v>
      </c>
      <c r="U661" s="1">
        <v>39399</v>
      </c>
      <c r="V661">
        <v>1E-3</v>
      </c>
      <c r="Y661" s="1">
        <v>38938</v>
      </c>
      <c r="Z661">
        <v>18.3</v>
      </c>
      <c r="AC661" s="1"/>
    </row>
    <row r="662" spans="1:29" x14ac:dyDescent="0.3">
      <c r="A662">
        <f t="shared" si="19"/>
        <v>10</v>
      </c>
      <c r="B662" s="1">
        <v>41203</v>
      </c>
      <c r="C662">
        <v>93.65</v>
      </c>
      <c r="E662" s="1">
        <v>33269</v>
      </c>
      <c r="F662">
        <v>20.059999999999999</v>
      </c>
      <c r="G662">
        <f t="shared" si="18"/>
        <v>30.018807339449513</v>
      </c>
      <c r="I662" s="1">
        <v>42599</v>
      </c>
      <c r="J662">
        <v>49.85</v>
      </c>
      <c r="M662" s="1">
        <v>28342</v>
      </c>
      <c r="N662">
        <v>1.2148000000000001</v>
      </c>
      <c r="Q662" s="1">
        <v>38687</v>
      </c>
      <c r="R662">
        <v>52.25</v>
      </c>
      <c r="U662" s="1">
        <v>39400</v>
      </c>
      <c r="V662">
        <v>8.9999999999999998E-4</v>
      </c>
      <c r="Y662" s="1">
        <v>38939</v>
      </c>
      <c r="Z662">
        <v>18.100000000000001</v>
      </c>
      <c r="AC662" s="1"/>
    </row>
    <row r="663" spans="1:29" x14ac:dyDescent="0.3">
      <c r="A663">
        <f t="shared" si="19"/>
        <v>10</v>
      </c>
      <c r="B663" s="1">
        <v>41204</v>
      </c>
      <c r="C663">
        <v>93.78</v>
      </c>
      <c r="E663" s="1">
        <v>33270</v>
      </c>
      <c r="F663">
        <v>19.82</v>
      </c>
      <c r="G663">
        <f t="shared" si="18"/>
        <v>29.973119266055022</v>
      </c>
      <c r="I663" s="1">
        <v>42598</v>
      </c>
      <c r="J663">
        <v>49.23</v>
      </c>
      <c r="M663" s="1">
        <v>28345</v>
      </c>
      <c r="N663">
        <v>1.2082999999999999</v>
      </c>
      <c r="Q663" s="1">
        <v>38688</v>
      </c>
      <c r="R663">
        <v>52.75</v>
      </c>
      <c r="U663" s="1">
        <v>39401</v>
      </c>
      <c r="V663">
        <v>8.9999999999999998E-4</v>
      </c>
      <c r="Y663" s="1">
        <v>38940</v>
      </c>
      <c r="Z663">
        <v>17</v>
      </c>
      <c r="AC663" s="1"/>
    </row>
    <row r="664" spans="1:29" x14ac:dyDescent="0.3">
      <c r="A664">
        <f t="shared" si="19"/>
        <v>10</v>
      </c>
      <c r="B664" s="1">
        <v>41205</v>
      </c>
      <c r="C664">
        <v>93.84</v>
      </c>
      <c r="E664" s="1">
        <v>33273</v>
      </c>
      <c r="F664">
        <v>19.77</v>
      </c>
      <c r="G664">
        <f t="shared" si="18"/>
        <v>29.916880733944929</v>
      </c>
      <c r="I664" s="1">
        <v>42597</v>
      </c>
      <c r="J664">
        <v>48.35</v>
      </c>
      <c r="M664" s="1">
        <v>28346</v>
      </c>
      <c r="N664">
        <v>1.2103999999999999</v>
      </c>
      <c r="Q664" s="1">
        <v>38691</v>
      </c>
      <c r="R664">
        <v>53.5</v>
      </c>
      <c r="U664" s="1">
        <v>39402</v>
      </c>
      <c r="V664">
        <v>8.0000000000000004E-4</v>
      </c>
      <c r="Y664" s="1">
        <v>38943</v>
      </c>
      <c r="Z664">
        <v>17.600000000000001</v>
      </c>
      <c r="AC664" s="1"/>
    </row>
    <row r="665" spans="1:29" x14ac:dyDescent="0.3">
      <c r="A665">
        <f t="shared" si="19"/>
        <v>10</v>
      </c>
      <c r="B665" s="1">
        <v>41206</v>
      </c>
      <c r="C665">
        <v>93.86</v>
      </c>
      <c r="E665" s="1">
        <v>33274</v>
      </c>
      <c r="F665">
        <v>19.690000000000001</v>
      </c>
      <c r="G665">
        <f t="shared" si="18"/>
        <v>29.852110091743096</v>
      </c>
      <c r="I665" s="1">
        <v>42594</v>
      </c>
      <c r="J665">
        <v>46.97</v>
      </c>
      <c r="M665" s="1">
        <v>28347</v>
      </c>
      <c r="N665">
        <v>1.2070000000000001</v>
      </c>
      <c r="Q665" s="1">
        <v>38692</v>
      </c>
      <c r="R665">
        <v>52.5</v>
      </c>
      <c r="U665" s="1">
        <v>39405</v>
      </c>
      <c r="V665">
        <v>8.0000000000000004E-4</v>
      </c>
      <c r="Y665" s="1">
        <v>38944</v>
      </c>
      <c r="Z665">
        <v>16.95</v>
      </c>
      <c r="AC665" s="1"/>
    </row>
    <row r="666" spans="1:29" x14ac:dyDescent="0.3">
      <c r="A666">
        <f t="shared" si="19"/>
        <v>10</v>
      </c>
      <c r="B666" s="1">
        <v>41207</v>
      </c>
      <c r="C666">
        <v>93.88</v>
      </c>
      <c r="E666" s="1">
        <v>33275</v>
      </c>
      <c r="F666">
        <v>20.16</v>
      </c>
      <c r="G666">
        <f t="shared" si="18"/>
        <v>29.775137614678876</v>
      </c>
      <c r="I666" s="1">
        <v>42593</v>
      </c>
      <c r="J666">
        <v>46.04</v>
      </c>
      <c r="M666" s="1">
        <v>28348</v>
      </c>
      <c r="N666">
        <v>1.2082999999999999</v>
      </c>
      <c r="Q666" s="1">
        <v>38693</v>
      </c>
      <c r="R666">
        <v>52.5</v>
      </c>
      <c r="U666" s="1">
        <v>39406</v>
      </c>
      <c r="V666">
        <v>7.000000000000001E-4</v>
      </c>
      <c r="Y666" s="1">
        <v>38945</v>
      </c>
      <c r="Z666">
        <v>16.399999999999999</v>
      </c>
      <c r="AC666" s="1"/>
    </row>
    <row r="667" spans="1:29" x14ac:dyDescent="0.3">
      <c r="A667">
        <f t="shared" si="19"/>
        <v>10</v>
      </c>
      <c r="B667" s="1">
        <v>41208</v>
      </c>
      <c r="C667">
        <v>93.87</v>
      </c>
      <c r="E667" s="1">
        <v>33276</v>
      </c>
      <c r="F667">
        <v>20.18</v>
      </c>
      <c r="G667">
        <f t="shared" si="18"/>
        <v>29.69238532110089</v>
      </c>
      <c r="I667" s="1">
        <v>42592</v>
      </c>
      <c r="J667">
        <v>44.05</v>
      </c>
      <c r="M667" s="1">
        <v>28349</v>
      </c>
      <c r="N667">
        <v>1.2035</v>
      </c>
      <c r="Q667" s="1">
        <v>38694</v>
      </c>
      <c r="R667">
        <v>52.5</v>
      </c>
      <c r="U667" s="1">
        <v>39407</v>
      </c>
      <c r="V667">
        <v>7.000000000000001E-4</v>
      </c>
      <c r="Y667" s="1">
        <v>38946</v>
      </c>
      <c r="Z667">
        <v>16.600000000000001</v>
      </c>
      <c r="AC667" s="1"/>
    </row>
    <row r="668" spans="1:29" x14ac:dyDescent="0.3">
      <c r="A668">
        <f t="shared" si="19"/>
        <v>10</v>
      </c>
      <c r="B668" s="1">
        <v>41209</v>
      </c>
      <c r="C668">
        <v>93.88</v>
      </c>
      <c r="E668" s="1">
        <v>33277</v>
      </c>
      <c r="F668">
        <v>19.98</v>
      </c>
      <c r="G668">
        <f t="shared" si="18"/>
        <v>29.601467889908232</v>
      </c>
      <c r="I668" s="1">
        <v>42591</v>
      </c>
      <c r="J668">
        <v>44.98</v>
      </c>
      <c r="M668" s="1">
        <v>28352</v>
      </c>
      <c r="N668">
        <v>1.2021999999999999</v>
      </c>
      <c r="Q668" s="1">
        <v>38695</v>
      </c>
      <c r="R668">
        <v>53</v>
      </c>
      <c r="U668" s="1">
        <v>39408</v>
      </c>
      <c r="V668">
        <v>8.0000000000000004E-4</v>
      </c>
      <c r="Y668" s="1">
        <v>38947</v>
      </c>
      <c r="Z668">
        <v>16.45</v>
      </c>
      <c r="AC668" s="1"/>
    </row>
    <row r="669" spans="1:29" x14ac:dyDescent="0.3">
      <c r="A669">
        <f t="shared" si="19"/>
        <v>10</v>
      </c>
      <c r="B669" s="1">
        <v>41210</v>
      </c>
      <c r="C669">
        <v>93.83</v>
      </c>
      <c r="E669" s="1">
        <v>33280</v>
      </c>
      <c r="F669">
        <v>20.51</v>
      </c>
      <c r="G669">
        <f t="shared" si="18"/>
        <v>29.505871559633011</v>
      </c>
      <c r="I669" s="1">
        <v>42590</v>
      </c>
      <c r="J669">
        <v>45.39</v>
      </c>
      <c r="M669" s="1">
        <v>28353</v>
      </c>
      <c r="N669">
        <v>1.1986000000000001</v>
      </c>
      <c r="Q669" s="1">
        <v>38698</v>
      </c>
      <c r="R669">
        <v>52</v>
      </c>
      <c r="U669" s="1">
        <v>39409</v>
      </c>
      <c r="V669">
        <v>8.0000000000000004E-4</v>
      </c>
      <c r="Y669" s="1">
        <v>38950</v>
      </c>
      <c r="Z669">
        <v>16.45</v>
      </c>
      <c r="AC669" s="1"/>
    </row>
    <row r="670" spans="1:29" x14ac:dyDescent="0.3">
      <c r="A670">
        <f t="shared" si="19"/>
        <v>10</v>
      </c>
      <c r="B670" s="1">
        <v>41211</v>
      </c>
      <c r="C670">
        <v>93.64</v>
      </c>
      <c r="E670" s="1">
        <v>33281</v>
      </c>
      <c r="F670">
        <v>20.61</v>
      </c>
      <c r="G670">
        <f t="shared" si="18"/>
        <v>29.417431192660537</v>
      </c>
      <c r="I670" s="1">
        <v>42587</v>
      </c>
      <c r="J670">
        <v>44.27</v>
      </c>
      <c r="M670" s="1">
        <v>28354</v>
      </c>
      <c r="N670">
        <v>1.2015</v>
      </c>
      <c r="Q670" s="1">
        <v>38699</v>
      </c>
      <c r="R670">
        <v>51.75</v>
      </c>
      <c r="U670" s="1">
        <v>39412</v>
      </c>
      <c r="V670">
        <v>7.000000000000001E-4</v>
      </c>
      <c r="Y670" s="1">
        <v>38951</v>
      </c>
      <c r="Z670">
        <v>17.100000000000001</v>
      </c>
      <c r="AC670" s="1"/>
    </row>
    <row r="671" spans="1:29" x14ac:dyDescent="0.3">
      <c r="A671">
        <f t="shared" si="19"/>
        <v>10</v>
      </c>
      <c r="B671" s="1">
        <v>41212</v>
      </c>
      <c r="C671">
        <v>93.43</v>
      </c>
      <c r="E671" s="1">
        <v>33282</v>
      </c>
      <c r="F671">
        <v>20.09</v>
      </c>
      <c r="G671">
        <f t="shared" si="18"/>
        <v>29.318256880733934</v>
      </c>
      <c r="I671" s="1">
        <v>42586</v>
      </c>
      <c r="J671">
        <v>44.29</v>
      </c>
      <c r="M671" s="1">
        <v>28355</v>
      </c>
      <c r="N671">
        <v>1.2032</v>
      </c>
      <c r="Q671" s="1">
        <v>38700</v>
      </c>
      <c r="R671">
        <v>51.75</v>
      </c>
      <c r="U671" s="1">
        <v>39413</v>
      </c>
      <c r="V671">
        <v>7.000000000000001E-4</v>
      </c>
      <c r="Y671" s="1">
        <v>38952</v>
      </c>
      <c r="Z671">
        <v>17.399999999999999</v>
      </c>
      <c r="AC671" s="1"/>
    </row>
    <row r="672" spans="1:29" x14ac:dyDescent="0.3">
      <c r="A672">
        <f t="shared" si="19"/>
        <v>10</v>
      </c>
      <c r="B672" s="1">
        <v>41213</v>
      </c>
      <c r="C672">
        <v>93.25</v>
      </c>
      <c r="E672" s="1">
        <v>33283</v>
      </c>
      <c r="F672">
        <v>18.79</v>
      </c>
      <c r="G672">
        <f t="shared" si="18"/>
        <v>29.209633027522923</v>
      </c>
      <c r="I672" s="1">
        <v>42585</v>
      </c>
      <c r="J672">
        <v>43.1</v>
      </c>
      <c r="M672" s="1">
        <v>28356</v>
      </c>
      <c r="N672">
        <v>1.2034</v>
      </c>
      <c r="Q672" s="1">
        <v>38701</v>
      </c>
      <c r="R672">
        <v>51.75</v>
      </c>
      <c r="U672" s="1">
        <v>39414</v>
      </c>
      <c r="V672">
        <v>5.9999999999999995E-4</v>
      </c>
      <c r="Y672" s="1">
        <v>38953</v>
      </c>
      <c r="Z672">
        <v>17.100000000000001</v>
      </c>
      <c r="AC672" s="1"/>
    </row>
    <row r="673" spans="1:29" x14ac:dyDescent="0.3">
      <c r="A673">
        <f t="shared" si="19"/>
        <v>11</v>
      </c>
      <c r="B673" s="1">
        <v>41214</v>
      </c>
      <c r="C673">
        <v>93.16</v>
      </c>
      <c r="E673" s="1">
        <v>33284</v>
      </c>
      <c r="F673">
        <v>17.04</v>
      </c>
      <c r="G673">
        <f t="shared" si="18"/>
        <v>29.084954128440355</v>
      </c>
      <c r="I673" s="1">
        <v>42584</v>
      </c>
      <c r="J673">
        <v>41.8</v>
      </c>
      <c r="M673" s="1">
        <v>28359</v>
      </c>
      <c r="N673">
        <v>1.2060999999999999</v>
      </c>
      <c r="Q673" s="1">
        <v>38702</v>
      </c>
      <c r="R673">
        <v>52.25</v>
      </c>
      <c r="U673" s="1">
        <v>39415</v>
      </c>
      <c r="V673">
        <v>4.0000000000000002E-4</v>
      </c>
      <c r="Y673" s="1">
        <v>38954</v>
      </c>
      <c r="Z673">
        <v>17.600000000000001</v>
      </c>
      <c r="AC673" s="1"/>
    </row>
    <row r="674" spans="1:29" x14ac:dyDescent="0.3">
      <c r="A674">
        <f t="shared" si="19"/>
        <v>11</v>
      </c>
      <c r="B674" s="1">
        <v>41215</v>
      </c>
      <c r="C674">
        <v>93.07</v>
      </c>
      <c r="E674" s="1">
        <v>33287</v>
      </c>
      <c r="F674">
        <v>16.5</v>
      </c>
      <c r="G674">
        <f t="shared" si="18"/>
        <v>28.950091743119252</v>
      </c>
      <c r="I674" s="1">
        <v>42583</v>
      </c>
      <c r="J674">
        <v>42.14</v>
      </c>
      <c r="M674" s="1">
        <v>28360</v>
      </c>
      <c r="N674">
        <v>1.2065999999999999</v>
      </c>
      <c r="Q674" s="1">
        <v>38705</v>
      </c>
      <c r="R674">
        <v>51.75</v>
      </c>
      <c r="U674" s="1">
        <v>39416</v>
      </c>
      <c r="V674">
        <v>1E-4</v>
      </c>
      <c r="Y674" s="1">
        <v>38958</v>
      </c>
      <c r="Z674">
        <v>18.149999999999999</v>
      </c>
      <c r="AC674" s="1"/>
    </row>
    <row r="675" spans="1:29" x14ac:dyDescent="0.3">
      <c r="A675">
        <f t="shared" si="19"/>
        <v>11</v>
      </c>
      <c r="B675" s="1">
        <v>41216</v>
      </c>
      <c r="C675">
        <v>93.03</v>
      </c>
      <c r="E675" s="1">
        <v>33288</v>
      </c>
      <c r="F675">
        <v>16.79</v>
      </c>
      <c r="G675">
        <f t="shared" si="18"/>
        <v>28.82229357798164</v>
      </c>
      <c r="I675" s="1">
        <v>42580</v>
      </c>
      <c r="J675">
        <v>42.46</v>
      </c>
      <c r="M675" s="1">
        <v>28361</v>
      </c>
      <c r="N675">
        <v>1.2108000000000001</v>
      </c>
      <c r="Q675" s="1">
        <v>38706</v>
      </c>
      <c r="R675">
        <v>51.75</v>
      </c>
      <c r="U675" s="1">
        <v>39419</v>
      </c>
      <c r="V675">
        <v>2.9999999999999997E-4</v>
      </c>
      <c r="Y675" s="1">
        <v>38959</v>
      </c>
      <c r="Z675">
        <v>18.7</v>
      </c>
      <c r="AC675" s="1"/>
    </row>
    <row r="676" spans="1:29" x14ac:dyDescent="0.3">
      <c r="A676">
        <f t="shared" si="19"/>
        <v>11</v>
      </c>
      <c r="B676" s="1">
        <v>41217</v>
      </c>
      <c r="C676">
        <v>92.98</v>
      </c>
      <c r="E676" s="1">
        <v>33289</v>
      </c>
      <c r="F676">
        <v>17.440000000000001</v>
      </c>
      <c r="G676">
        <f t="shared" si="18"/>
        <v>28.679541284403658</v>
      </c>
      <c r="I676" s="1">
        <v>42579</v>
      </c>
      <c r="J676">
        <v>42.7</v>
      </c>
      <c r="M676" s="1">
        <v>28362</v>
      </c>
      <c r="N676">
        <v>1.2076</v>
      </c>
      <c r="Q676" s="1">
        <v>38707</v>
      </c>
      <c r="R676">
        <v>52.3</v>
      </c>
      <c r="U676" s="1">
        <v>39420</v>
      </c>
      <c r="V676">
        <v>2.9999999999999997E-4</v>
      </c>
      <c r="Y676" s="1">
        <v>38960</v>
      </c>
      <c r="Z676">
        <v>16.850000000000001</v>
      </c>
      <c r="AC676" s="1"/>
    </row>
    <row r="677" spans="1:29" x14ac:dyDescent="0.3">
      <c r="A677">
        <f t="shared" si="19"/>
        <v>11</v>
      </c>
      <c r="B677" s="1">
        <v>41218</v>
      </c>
      <c r="C677">
        <v>92.85</v>
      </c>
      <c r="E677" s="1">
        <v>33290</v>
      </c>
      <c r="F677">
        <v>16.850000000000001</v>
      </c>
      <c r="G677">
        <f t="shared" si="18"/>
        <v>28.534587155963294</v>
      </c>
      <c r="I677" s="1">
        <v>42578</v>
      </c>
      <c r="J677">
        <v>43.47</v>
      </c>
      <c r="M677" s="1">
        <v>28363</v>
      </c>
      <c r="N677">
        <v>1.2076</v>
      </c>
      <c r="Q677" s="1">
        <v>38708</v>
      </c>
      <c r="R677">
        <v>52.25</v>
      </c>
      <c r="U677" s="1">
        <v>39421</v>
      </c>
      <c r="V677">
        <v>2.9999999999999997E-4</v>
      </c>
      <c r="Y677" s="1">
        <v>38961</v>
      </c>
      <c r="Z677">
        <v>18.7</v>
      </c>
      <c r="AC677" s="1"/>
    </row>
    <row r="678" spans="1:29" x14ac:dyDescent="0.3">
      <c r="A678">
        <f t="shared" si="19"/>
        <v>11</v>
      </c>
      <c r="B678" s="1">
        <v>41219</v>
      </c>
      <c r="C678">
        <v>92.67</v>
      </c>
      <c r="E678" s="1">
        <v>33291</v>
      </c>
      <c r="F678">
        <v>16.62</v>
      </c>
      <c r="G678">
        <f t="shared" si="18"/>
        <v>28.384311926605495</v>
      </c>
      <c r="I678" s="1">
        <v>42577</v>
      </c>
      <c r="J678">
        <v>44.87</v>
      </c>
      <c r="M678" s="1">
        <v>28367</v>
      </c>
      <c r="N678">
        <v>1.2040999999999999</v>
      </c>
      <c r="Q678" s="1">
        <v>38709</v>
      </c>
      <c r="R678">
        <v>52.25</v>
      </c>
      <c r="U678" s="1">
        <v>39422</v>
      </c>
      <c r="V678">
        <v>2.9999999999999997E-4</v>
      </c>
      <c r="Y678" s="1">
        <v>38964</v>
      </c>
      <c r="Z678">
        <v>19.149999999999999</v>
      </c>
      <c r="AC678" s="1"/>
    </row>
    <row r="679" spans="1:29" x14ac:dyDescent="0.3">
      <c r="A679">
        <f t="shared" si="19"/>
        <v>11</v>
      </c>
      <c r="B679" s="1">
        <v>41220</v>
      </c>
      <c r="C679">
        <v>92.46</v>
      </c>
      <c r="E679" s="1">
        <v>33294</v>
      </c>
      <c r="F679">
        <v>16.89</v>
      </c>
      <c r="G679">
        <f t="shared" si="18"/>
        <v>28.235137614678891</v>
      </c>
      <c r="I679" s="1">
        <v>42576</v>
      </c>
      <c r="J679">
        <v>44.72</v>
      </c>
      <c r="M679" s="1">
        <v>28368</v>
      </c>
      <c r="N679">
        <v>1.2065999999999999</v>
      </c>
      <c r="Q679" s="1">
        <v>38713</v>
      </c>
      <c r="R679">
        <v>52.25</v>
      </c>
      <c r="U679" s="1">
        <v>39423</v>
      </c>
      <c r="V679">
        <v>2.9999999999999997E-4</v>
      </c>
      <c r="Y679" s="1">
        <v>38965</v>
      </c>
      <c r="Z679">
        <v>19.2</v>
      </c>
      <c r="AC679" s="1"/>
    </row>
    <row r="680" spans="1:29" x14ac:dyDescent="0.3">
      <c r="A680">
        <f t="shared" si="19"/>
        <v>11</v>
      </c>
      <c r="B680" s="1">
        <v>41221</v>
      </c>
      <c r="C680">
        <v>92.16</v>
      </c>
      <c r="E680" s="1">
        <v>33295</v>
      </c>
      <c r="F680">
        <v>17.23</v>
      </c>
      <c r="G680">
        <f t="shared" si="18"/>
        <v>28.074311926605493</v>
      </c>
      <c r="I680" s="1">
        <v>42573</v>
      </c>
      <c r="J680">
        <v>45.69</v>
      </c>
      <c r="M680" s="1">
        <v>28369</v>
      </c>
      <c r="N680">
        <v>1.2053</v>
      </c>
      <c r="Q680" s="1">
        <v>38714</v>
      </c>
      <c r="R680">
        <v>52.75</v>
      </c>
      <c r="U680" s="1">
        <v>39426</v>
      </c>
      <c r="V680">
        <v>2.9999999999999997E-4</v>
      </c>
      <c r="Y680" s="1">
        <v>38966</v>
      </c>
      <c r="Z680">
        <v>19.100000000000001</v>
      </c>
      <c r="AC680" s="1"/>
    </row>
    <row r="681" spans="1:29" x14ac:dyDescent="0.3">
      <c r="A681">
        <f t="shared" si="19"/>
        <v>11</v>
      </c>
      <c r="B681" s="1">
        <v>41222</v>
      </c>
      <c r="C681">
        <v>91.98</v>
      </c>
      <c r="E681" s="1">
        <v>33296</v>
      </c>
      <c r="F681">
        <v>17.93</v>
      </c>
      <c r="G681">
        <f t="shared" si="18"/>
        <v>27.893119266055031</v>
      </c>
      <c r="I681" s="1">
        <v>42572</v>
      </c>
      <c r="J681">
        <v>46.2</v>
      </c>
      <c r="M681" s="1">
        <v>28370</v>
      </c>
      <c r="N681">
        <v>1.2050000000000001</v>
      </c>
      <c r="Q681" s="1">
        <v>38715</v>
      </c>
      <c r="R681">
        <v>52.8</v>
      </c>
      <c r="U681" s="1">
        <v>39427</v>
      </c>
      <c r="V681">
        <v>2.9999999999999997E-4</v>
      </c>
      <c r="Y681" s="1">
        <v>38967</v>
      </c>
      <c r="Z681">
        <v>19.2</v>
      </c>
      <c r="AC681" s="1"/>
    </row>
    <row r="682" spans="1:29" x14ac:dyDescent="0.3">
      <c r="A682">
        <f t="shared" si="19"/>
        <v>11</v>
      </c>
      <c r="B682" s="1">
        <v>41223</v>
      </c>
      <c r="C682">
        <v>91.88</v>
      </c>
      <c r="E682" s="1">
        <v>33297</v>
      </c>
      <c r="F682">
        <v>18.68</v>
      </c>
      <c r="G682">
        <f t="shared" si="18"/>
        <v>27.724128440366957</v>
      </c>
      <c r="I682" s="1">
        <v>42571</v>
      </c>
      <c r="J682">
        <v>47.17</v>
      </c>
      <c r="M682" s="1">
        <v>28373</v>
      </c>
      <c r="N682">
        <v>1.2031000000000001</v>
      </c>
      <c r="Q682" s="1">
        <v>38716</v>
      </c>
      <c r="R682">
        <v>52.8</v>
      </c>
      <c r="U682" s="1">
        <v>39428</v>
      </c>
      <c r="V682">
        <v>2.9999999999999997E-4</v>
      </c>
      <c r="Y682" s="1">
        <v>38968</v>
      </c>
      <c r="Z682">
        <v>19.05</v>
      </c>
      <c r="AC682" s="1"/>
    </row>
    <row r="683" spans="1:29" x14ac:dyDescent="0.3">
      <c r="A683">
        <f t="shared" si="19"/>
        <v>11</v>
      </c>
      <c r="B683" s="1">
        <v>41224</v>
      </c>
      <c r="C683">
        <v>91.76</v>
      </c>
      <c r="E683" s="1">
        <v>33298</v>
      </c>
      <c r="F683">
        <v>18.89</v>
      </c>
      <c r="G683">
        <f t="shared" si="18"/>
        <v>27.549266055045859</v>
      </c>
      <c r="I683" s="1">
        <v>42570</v>
      </c>
      <c r="J683">
        <v>46.66</v>
      </c>
      <c r="M683" s="1">
        <v>28374</v>
      </c>
      <c r="N683">
        <v>1.2032</v>
      </c>
      <c r="Q683" s="1">
        <v>38720</v>
      </c>
      <c r="R683">
        <v>54</v>
      </c>
      <c r="U683" s="1">
        <v>39429</v>
      </c>
      <c r="V683">
        <v>2.9999999999999997E-4</v>
      </c>
      <c r="Y683" s="1">
        <v>38971</v>
      </c>
      <c r="Z683">
        <v>19</v>
      </c>
      <c r="AC683" s="1"/>
    </row>
    <row r="684" spans="1:29" x14ac:dyDescent="0.3">
      <c r="A684">
        <f t="shared" si="19"/>
        <v>11</v>
      </c>
      <c r="B684" s="1">
        <v>41225</v>
      </c>
      <c r="C684">
        <v>91.54</v>
      </c>
      <c r="E684" s="1">
        <v>33301</v>
      </c>
      <c r="F684">
        <v>19.63</v>
      </c>
      <c r="G684">
        <f t="shared" si="18"/>
        <v>27.376422018348613</v>
      </c>
      <c r="I684" s="1">
        <v>42569</v>
      </c>
      <c r="J684">
        <v>46.96</v>
      </c>
      <c r="M684" s="1">
        <v>28375</v>
      </c>
      <c r="N684">
        <v>1.2055</v>
      </c>
      <c r="Q684" s="1">
        <v>38721</v>
      </c>
      <c r="R684">
        <v>54.15</v>
      </c>
      <c r="U684" s="1">
        <v>39430</v>
      </c>
      <c r="V684">
        <v>2.9999999999999997E-4</v>
      </c>
      <c r="Y684" s="1">
        <v>38972</v>
      </c>
      <c r="Z684">
        <v>18.25</v>
      </c>
      <c r="AC684" s="1"/>
    </row>
    <row r="685" spans="1:29" x14ac:dyDescent="0.3">
      <c r="A685">
        <f t="shared" si="19"/>
        <v>11</v>
      </c>
      <c r="B685" s="1">
        <v>41226</v>
      </c>
      <c r="C685">
        <v>91.31</v>
      </c>
      <c r="E685" s="1">
        <v>33302</v>
      </c>
      <c r="F685">
        <v>19.5</v>
      </c>
      <c r="G685">
        <f t="shared" si="18"/>
        <v>27.196605504587144</v>
      </c>
      <c r="I685" s="1">
        <v>42566</v>
      </c>
      <c r="J685">
        <v>47.61</v>
      </c>
      <c r="M685" s="1">
        <v>28376</v>
      </c>
      <c r="N685">
        <v>1.2032</v>
      </c>
      <c r="Q685" s="1">
        <v>38722</v>
      </c>
      <c r="R685">
        <v>54.35</v>
      </c>
      <c r="U685" s="1">
        <v>39433</v>
      </c>
      <c r="V685">
        <v>1E-4</v>
      </c>
      <c r="Y685" s="1">
        <v>38973</v>
      </c>
      <c r="Z685">
        <v>18.55</v>
      </c>
      <c r="AC685" s="1"/>
    </row>
    <row r="686" spans="1:29" x14ac:dyDescent="0.3">
      <c r="A686">
        <f t="shared" si="19"/>
        <v>11</v>
      </c>
      <c r="B686" s="1">
        <v>41227</v>
      </c>
      <c r="C686">
        <v>91.09</v>
      </c>
      <c r="E686" s="1">
        <v>33303</v>
      </c>
      <c r="F686">
        <v>19.22</v>
      </c>
      <c r="G686">
        <f t="shared" si="18"/>
        <v>27.033027522935768</v>
      </c>
      <c r="I686" s="1">
        <v>42565</v>
      </c>
      <c r="J686">
        <v>47.37</v>
      </c>
      <c r="M686" s="1">
        <v>28377</v>
      </c>
      <c r="N686">
        <v>1.2018</v>
      </c>
      <c r="Q686" s="1">
        <v>38723</v>
      </c>
      <c r="R686">
        <v>55.3</v>
      </c>
      <c r="U686" s="1">
        <v>39435</v>
      </c>
      <c r="V686">
        <v>22.45</v>
      </c>
      <c r="Y686" s="1">
        <v>38974</v>
      </c>
      <c r="Z686">
        <v>18.75</v>
      </c>
      <c r="AC686" s="1"/>
    </row>
    <row r="687" spans="1:29" x14ac:dyDescent="0.3">
      <c r="A687">
        <f t="shared" si="19"/>
        <v>11</v>
      </c>
      <c r="B687" s="1">
        <v>41228</v>
      </c>
      <c r="C687">
        <v>90.81</v>
      </c>
      <c r="E687" s="1">
        <v>33304</v>
      </c>
      <c r="F687">
        <v>18.89</v>
      </c>
      <c r="G687">
        <f t="shared" si="18"/>
        <v>26.895963302752278</v>
      </c>
      <c r="I687" s="1">
        <v>42564</v>
      </c>
      <c r="J687">
        <v>46.26</v>
      </c>
      <c r="M687" s="1">
        <v>28380</v>
      </c>
      <c r="N687">
        <v>1.2001999999999999</v>
      </c>
      <c r="Q687" s="1">
        <v>38726</v>
      </c>
      <c r="R687">
        <v>54</v>
      </c>
      <c r="U687" s="1">
        <v>39436</v>
      </c>
      <c r="V687">
        <v>22.3</v>
      </c>
      <c r="Y687" s="1">
        <v>38975</v>
      </c>
      <c r="Z687">
        <v>16.850000000000001</v>
      </c>
      <c r="AC687" s="1"/>
    </row>
    <row r="688" spans="1:29" x14ac:dyDescent="0.3">
      <c r="A688">
        <f t="shared" si="19"/>
        <v>11</v>
      </c>
      <c r="B688" s="1">
        <v>41229</v>
      </c>
      <c r="C688">
        <v>90.55</v>
      </c>
      <c r="E688" s="1">
        <v>33305</v>
      </c>
      <c r="F688">
        <v>18.809999999999999</v>
      </c>
      <c r="G688">
        <f t="shared" ref="G688:G751" si="20">+AVERAGE(F580:F688)</f>
        <v>26.732568807339437</v>
      </c>
      <c r="I688" s="1">
        <v>42563</v>
      </c>
      <c r="J688">
        <v>48.47</v>
      </c>
      <c r="M688" s="1">
        <v>28381</v>
      </c>
      <c r="N688">
        <v>1.2001999999999999</v>
      </c>
      <c r="Q688" s="1">
        <v>38727</v>
      </c>
      <c r="R688">
        <v>53.8</v>
      </c>
      <c r="U688" s="1">
        <v>39437</v>
      </c>
      <c r="V688">
        <v>21.93</v>
      </c>
      <c r="Y688" s="1">
        <v>38978</v>
      </c>
      <c r="Z688">
        <v>16.25</v>
      </c>
      <c r="AC688" s="1"/>
    </row>
    <row r="689" spans="1:29" x14ac:dyDescent="0.3">
      <c r="A689">
        <f t="shared" si="19"/>
        <v>11</v>
      </c>
      <c r="B689" s="1">
        <v>41230</v>
      </c>
      <c r="C689">
        <v>90.36</v>
      </c>
      <c r="E689" s="1">
        <v>33308</v>
      </c>
      <c r="F689">
        <v>18.37</v>
      </c>
      <c r="G689">
        <f t="shared" si="20"/>
        <v>26.571559633027508</v>
      </c>
      <c r="I689" s="1">
        <v>42562</v>
      </c>
      <c r="J689">
        <v>46.25</v>
      </c>
      <c r="M689" s="1">
        <v>28382</v>
      </c>
      <c r="N689">
        <v>1.1986000000000001</v>
      </c>
      <c r="Q689" s="1">
        <v>38728</v>
      </c>
      <c r="R689">
        <v>53.8</v>
      </c>
      <c r="U689" s="1">
        <v>39440</v>
      </c>
      <c r="V689">
        <v>22</v>
      </c>
      <c r="Y689" s="1">
        <v>38979</v>
      </c>
      <c r="Z689">
        <v>14.95</v>
      </c>
      <c r="AC689" s="1"/>
    </row>
    <row r="690" spans="1:29" x14ac:dyDescent="0.3">
      <c r="A690">
        <f t="shared" si="19"/>
        <v>11</v>
      </c>
      <c r="B690" s="1">
        <v>41231</v>
      </c>
      <c r="C690">
        <v>90.2</v>
      </c>
      <c r="E690" s="1">
        <v>33309</v>
      </c>
      <c r="F690">
        <v>19.03</v>
      </c>
      <c r="G690">
        <f t="shared" si="20"/>
        <v>26.403486238532096</v>
      </c>
      <c r="I690" s="1">
        <v>42559</v>
      </c>
      <c r="J690">
        <v>46.76</v>
      </c>
      <c r="M690" s="1">
        <v>28383</v>
      </c>
      <c r="N690">
        <v>1.2004999999999999</v>
      </c>
      <c r="Q690" s="1">
        <v>38729</v>
      </c>
      <c r="R690">
        <v>54.05</v>
      </c>
      <c r="U690" s="1">
        <v>39443</v>
      </c>
      <c r="V690">
        <v>21.87</v>
      </c>
      <c r="Y690" s="1">
        <v>38980</v>
      </c>
      <c r="Z690">
        <v>13</v>
      </c>
      <c r="AC690" s="1"/>
    </row>
    <row r="691" spans="1:29" x14ac:dyDescent="0.3">
      <c r="A691">
        <f t="shared" si="19"/>
        <v>11</v>
      </c>
      <c r="B691" s="1">
        <v>41232</v>
      </c>
      <c r="C691">
        <v>89.93</v>
      </c>
      <c r="E691" s="1">
        <v>33310</v>
      </c>
      <c r="F691">
        <v>20.81</v>
      </c>
      <c r="G691">
        <f t="shared" si="20"/>
        <v>26.242844036697239</v>
      </c>
      <c r="I691" s="1">
        <v>42558</v>
      </c>
      <c r="J691">
        <v>46.4</v>
      </c>
      <c r="M691" s="1">
        <v>28384</v>
      </c>
      <c r="N691">
        <v>1.2001999999999999</v>
      </c>
      <c r="Q691" s="1">
        <v>38730</v>
      </c>
      <c r="R691">
        <v>53.85</v>
      </c>
      <c r="U691" s="1">
        <v>39444</v>
      </c>
      <c r="V691">
        <v>22.21</v>
      </c>
      <c r="Y691" s="1">
        <v>38981</v>
      </c>
      <c r="Z691">
        <v>11.73</v>
      </c>
      <c r="AC691" s="1"/>
    </row>
    <row r="692" spans="1:29" x14ac:dyDescent="0.3">
      <c r="A692">
        <f t="shared" si="19"/>
        <v>11</v>
      </c>
      <c r="B692" s="1">
        <v>41233</v>
      </c>
      <c r="C692">
        <v>89.7</v>
      </c>
      <c r="E692" s="1">
        <v>33311</v>
      </c>
      <c r="F692">
        <v>20.03</v>
      </c>
      <c r="G692">
        <f t="shared" si="20"/>
        <v>26.058256880733939</v>
      </c>
      <c r="I692" s="1">
        <v>42557</v>
      </c>
      <c r="J692">
        <v>48.8</v>
      </c>
      <c r="M692" s="1">
        <v>28387</v>
      </c>
      <c r="N692">
        <v>1.2012</v>
      </c>
      <c r="Q692" s="1">
        <v>38733</v>
      </c>
      <c r="R692">
        <v>53.75</v>
      </c>
      <c r="U692" s="1">
        <v>39447</v>
      </c>
      <c r="V692">
        <v>22.41</v>
      </c>
      <c r="Y692" s="1">
        <v>38982</v>
      </c>
      <c r="Z692">
        <v>10.9</v>
      </c>
      <c r="AC692" s="1"/>
    </row>
    <row r="693" spans="1:29" x14ac:dyDescent="0.3">
      <c r="A693">
        <f t="shared" si="19"/>
        <v>11</v>
      </c>
      <c r="B693" s="1">
        <v>41234</v>
      </c>
      <c r="C693">
        <v>89.45</v>
      </c>
      <c r="E693" s="1">
        <v>33312</v>
      </c>
      <c r="F693">
        <v>17.73</v>
      </c>
      <c r="G693">
        <f t="shared" si="20"/>
        <v>25.863669724770642</v>
      </c>
      <c r="I693" s="1">
        <v>42556</v>
      </c>
      <c r="J693">
        <v>47.96</v>
      </c>
      <c r="M693" s="1">
        <v>28388</v>
      </c>
      <c r="N693">
        <v>1.2015</v>
      </c>
      <c r="Q693" s="1">
        <v>38734</v>
      </c>
      <c r="R693">
        <v>54</v>
      </c>
      <c r="U693" s="1">
        <v>39449</v>
      </c>
      <c r="V693">
        <v>22.92</v>
      </c>
      <c r="Y693" s="1">
        <v>38985</v>
      </c>
      <c r="Z693">
        <v>13</v>
      </c>
      <c r="AC693" s="1"/>
    </row>
    <row r="694" spans="1:29" x14ac:dyDescent="0.3">
      <c r="A694">
        <f t="shared" si="19"/>
        <v>11</v>
      </c>
      <c r="B694" s="1">
        <v>41235</v>
      </c>
      <c r="C694">
        <v>89.2</v>
      </c>
      <c r="E694" s="1">
        <v>33315</v>
      </c>
      <c r="F694">
        <v>17.53</v>
      </c>
      <c r="G694">
        <f t="shared" si="20"/>
        <v>25.66</v>
      </c>
      <c r="I694" s="1">
        <v>42555</v>
      </c>
      <c r="J694">
        <v>50.1</v>
      </c>
      <c r="M694" s="1">
        <v>28389</v>
      </c>
      <c r="N694">
        <v>1.2021999999999999</v>
      </c>
      <c r="Q694" s="1">
        <v>38735</v>
      </c>
      <c r="R694">
        <v>54.8</v>
      </c>
      <c r="U694" s="1">
        <v>39450</v>
      </c>
      <c r="V694">
        <v>23.54</v>
      </c>
      <c r="Y694" s="1">
        <v>38986</v>
      </c>
      <c r="Z694">
        <v>11.8</v>
      </c>
      <c r="AC694" s="1"/>
    </row>
    <row r="695" spans="1:29" x14ac:dyDescent="0.3">
      <c r="A695">
        <f t="shared" si="19"/>
        <v>11</v>
      </c>
      <c r="B695" s="1">
        <v>41236</v>
      </c>
      <c r="C695">
        <v>88.96</v>
      </c>
      <c r="E695" s="1">
        <v>33316</v>
      </c>
      <c r="F695">
        <v>18.38</v>
      </c>
      <c r="G695">
        <f t="shared" si="20"/>
        <v>25.46633027522936</v>
      </c>
      <c r="I695" s="1">
        <v>42552</v>
      </c>
      <c r="J695">
        <v>50.35</v>
      </c>
      <c r="M695" s="1">
        <v>28390</v>
      </c>
      <c r="N695">
        <v>1.2013</v>
      </c>
      <c r="Q695" s="1">
        <v>38736</v>
      </c>
      <c r="R695">
        <v>55.2</v>
      </c>
      <c r="U695" s="1">
        <v>39451</v>
      </c>
      <c r="V695">
        <v>23.55</v>
      </c>
      <c r="Y695" s="1">
        <v>38987</v>
      </c>
      <c r="Z695">
        <v>11.7</v>
      </c>
      <c r="AC695" s="1"/>
    </row>
    <row r="696" spans="1:29" x14ac:dyDescent="0.3">
      <c r="A696">
        <f t="shared" si="19"/>
        <v>11</v>
      </c>
      <c r="B696" s="1">
        <v>41237</v>
      </c>
      <c r="C696">
        <v>88.83</v>
      </c>
      <c r="E696" s="1">
        <v>33317</v>
      </c>
      <c r="F696">
        <v>18.34</v>
      </c>
      <c r="G696">
        <f t="shared" si="20"/>
        <v>25.284678899082575</v>
      </c>
      <c r="I696" s="1">
        <v>42551</v>
      </c>
      <c r="J696">
        <v>49.68</v>
      </c>
      <c r="M696" s="1">
        <v>28391</v>
      </c>
      <c r="N696">
        <v>1.2001999999999999</v>
      </c>
      <c r="Q696" s="1">
        <v>38737</v>
      </c>
      <c r="R696">
        <v>56.25</v>
      </c>
      <c r="U696" s="1">
        <v>39454</v>
      </c>
      <c r="V696">
        <v>23.66</v>
      </c>
      <c r="Y696" s="1">
        <v>38988</v>
      </c>
      <c r="Z696">
        <v>11.75</v>
      </c>
      <c r="AC696" s="1"/>
    </row>
    <row r="697" spans="1:29" x14ac:dyDescent="0.3">
      <c r="A697">
        <f t="shared" si="19"/>
        <v>11</v>
      </c>
      <c r="B697" s="1">
        <v>41238</v>
      </c>
      <c r="C697">
        <v>88.71</v>
      </c>
      <c r="E697" s="1">
        <v>33318</v>
      </c>
      <c r="F697">
        <v>18.7</v>
      </c>
      <c r="G697">
        <f t="shared" si="20"/>
        <v>25.10798165137615</v>
      </c>
      <c r="I697" s="1">
        <v>42550</v>
      </c>
      <c r="J697">
        <v>50.61</v>
      </c>
      <c r="M697" s="1">
        <v>28394</v>
      </c>
      <c r="N697">
        <v>1.2008000000000001</v>
      </c>
      <c r="Q697" s="1">
        <v>38740</v>
      </c>
      <c r="R697">
        <v>57.5</v>
      </c>
      <c r="U697" s="1">
        <v>39455</v>
      </c>
      <c r="V697">
        <v>23.7</v>
      </c>
      <c r="Y697" s="1">
        <v>38989</v>
      </c>
      <c r="Z697">
        <v>14.1</v>
      </c>
      <c r="AC697" s="1"/>
    </row>
    <row r="698" spans="1:29" x14ac:dyDescent="0.3">
      <c r="A698">
        <f t="shared" si="19"/>
        <v>11</v>
      </c>
      <c r="B698" s="1">
        <v>41239</v>
      </c>
      <c r="C698">
        <v>88.51</v>
      </c>
      <c r="E698" s="1">
        <v>33319</v>
      </c>
      <c r="F698">
        <v>18.57</v>
      </c>
      <c r="G698">
        <f t="shared" si="20"/>
        <v>24.96614678899083</v>
      </c>
      <c r="I698" s="1">
        <v>42549</v>
      </c>
      <c r="J698">
        <v>48.58</v>
      </c>
      <c r="M698" s="1">
        <v>28395</v>
      </c>
      <c r="N698">
        <v>1.1990000000000001</v>
      </c>
      <c r="Q698" s="1">
        <v>38741</v>
      </c>
      <c r="R698">
        <v>58</v>
      </c>
      <c r="U698" s="1">
        <v>39456</v>
      </c>
      <c r="V698">
        <v>23.42</v>
      </c>
      <c r="Y698" s="1">
        <v>38992</v>
      </c>
      <c r="Z698">
        <v>11.08</v>
      </c>
      <c r="AC698" s="1"/>
    </row>
    <row r="699" spans="1:29" x14ac:dyDescent="0.3">
      <c r="A699">
        <f t="shared" si="19"/>
        <v>11</v>
      </c>
      <c r="B699" s="1">
        <v>41240</v>
      </c>
      <c r="C699">
        <v>88.29</v>
      </c>
      <c r="E699" s="1">
        <v>33322</v>
      </c>
      <c r="F699">
        <v>18.25</v>
      </c>
      <c r="G699">
        <f t="shared" si="20"/>
        <v>24.820642201834865</v>
      </c>
      <c r="I699" s="1">
        <v>42548</v>
      </c>
      <c r="J699">
        <v>47.16</v>
      </c>
      <c r="M699" s="1">
        <v>28396</v>
      </c>
      <c r="N699">
        <v>1.2001999999999999</v>
      </c>
      <c r="Q699" s="1">
        <v>38742</v>
      </c>
      <c r="R699">
        <v>58</v>
      </c>
      <c r="U699" s="1">
        <v>39457</v>
      </c>
      <c r="V699">
        <v>23.11</v>
      </c>
      <c r="Y699" s="1">
        <v>38993</v>
      </c>
      <c r="Z699">
        <v>2.4</v>
      </c>
      <c r="AC699" s="1"/>
    </row>
    <row r="700" spans="1:29" x14ac:dyDescent="0.3">
      <c r="A700">
        <f t="shared" si="19"/>
        <v>11</v>
      </c>
      <c r="B700" s="1">
        <v>41241</v>
      </c>
      <c r="C700">
        <v>88.04</v>
      </c>
      <c r="E700" s="1">
        <v>33323</v>
      </c>
      <c r="F700">
        <v>18.39</v>
      </c>
      <c r="G700">
        <f t="shared" si="20"/>
        <v>24.704862385321103</v>
      </c>
      <c r="I700" s="1">
        <v>42545</v>
      </c>
      <c r="J700">
        <v>48.41</v>
      </c>
      <c r="M700" s="1">
        <v>28397</v>
      </c>
      <c r="N700">
        <v>1.2020999999999999</v>
      </c>
      <c r="Q700" s="1">
        <v>38743</v>
      </c>
      <c r="R700">
        <v>58</v>
      </c>
      <c r="U700" s="1">
        <v>39458</v>
      </c>
      <c r="V700">
        <v>23.11</v>
      </c>
      <c r="Y700" s="1">
        <v>38994</v>
      </c>
      <c r="Z700">
        <v>9.9</v>
      </c>
      <c r="AC700" s="1"/>
    </row>
    <row r="701" spans="1:29" x14ac:dyDescent="0.3">
      <c r="A701">
        <f t="shared" si="19"/>
        <v>11</v>
      </c>
      <c r="B701" s="1">
        <v>41242</v>
      </c>
      <c r="C701">
        <v>87.71</v>
      </c>
      <c r="E701" s="1">
        <v>33324</v>
      </c>
      <c r="F701">
        <v>18.04</v>
      </c>
      <c r="G701">
        <f t="shared" si="20"/>
        <v>24.624311926605511</v>
      </c>
      <c r="I701" s="1">
        <v>42544</v>
      </c>
      <c r="J701">
        <v>50.91</v>
      </c>
      <c r="M701" s="1">
        <v>28398</v>
      </c>
      <c r="N701">
        <v>1.2074</v>
      </c>
      <c r="Q701" s="1">
        <v>38744</v>
      </c>
      <c r="R701">
        <v>58</v>
      </c>
      <c r="U701" s="1">
        <v>39461</v>
      </c>
      <c r="V701">
        <v>23.41</v>
      </c>
      <c r="Y701" s="1">
        <v>38995</v>
      </c>
      <c r="Z701">
        <v>11.63</v>
      </c>
      <c r="AC701" s="1"/>
    </row>
    <row r="702" spans="1:29" x14ac:dyDescent="0.3">
      <c r="A702">
        <f t="shared" si="19"/>
        <v>11</v>
      </c>
      <c r="B702" s="1">
        <v>41243</v>
      </c>
      <c r="C702">
        <v>87.29</v>
      </c>
      <c r="E702" s="1">
        <v>33325</v>
      </c>
      <c r="F702">
        <v>17.95</v>
      </c>
      <c r="G702">
        <f t="shared" si="20"/>
        <v>24.529266055045877</v>
      </c>
      <c r="I702" s="1">
        <v>42543</v>
      </c>
      <c r="J702">
        <v>49.88</v>
      </c>
      <c r="M702" s="1">
        <v>28401</v>
      </c>
      <c r="N702">
        <v>1.214</v>
      </c>
      <c r="Q702" s="1">
        <v>38747</v>
      </c>
      <c r="R702">
        <v>60</v>
      </c>
      <c r="U702" s="1">
        <v>39462</v>
      </c>
      <c r="V702">
        <v>23.17</v>
      </c>
      <c r="Y702" s="1">
        <v>38996</v>
      </c>
      <c r="Z702">
        <v>13</v>
      </c>
      <c r="AC702" s="1"/>
    </row>
    <row r="703" spans="1:29" x14ac:dyDescent="0.3">
      <c r="A703">
        <f t="shared" si="19"/>
        <v>12</v>
      </c>
      <c r="B703" s="1">
        <v>41244</v>
      </c>
      <c r="C703">
        <v>86.95</v>
      </c>
      <c r="E703" s="1">
        <v>33330</v>
      </c>
      <c r="F703">
        <v>17.989999999999998</v>
      </c>
      <c r="G703">
        <f t="shared" si="20"/>
        <v>24.419449541284401</v>
      </c>
      <c r="I703" s="1">
        <v>42542</v>
      </c>
      <c r="J703">
        <v>50.62</v>
      </c>
      <c r="M703" s="1">
        <v>28402</v>
      </c>
      <c r="N703">
        <v>1.2101999999999999</v>
      </c>
      <c r="Q703" s="1">
        <v>38748</v>
      </c>
      <c r="R703">
        <v>61</v>
      </c>
      <c r="U703" s="1">
        <v>39463</v>
      </c>
      <c r="V703">
        <v>22.75</v>
      </c>
      <c r="Y703" s="1">
        <v>38999</v>
      </c>
      <c r="Z703">
        <v>16</v>
      </c>
      <c r="AC703" s="1"/>
    </row>
    <row r="704" spans="1:29" x14ac:dyDescent="0.3">
      <c r="A704">
        <f t="shared" si="19"/>
        <v>12</v>
      </c>
      <c r="B704" s="1">
        <v>41245</v>
      </c>
      <c r="C704">
        <v>86.61</v>
      </c>
      <c r="E704" s="1">
        <v>33331</v>
      </c>
      <c r="F704">
        <v>18.11</v>
      </c>
      <c r="G704">
        <f t="shared" si="20"/>
        <v>24.281009174311922</v>
      </c>
      <c r="I704" s="1">
        <v>42541</v>
      </c>
      <c r="J704">
        <v>50.65</v>
      </c>
      <c r="M704" s="1">
        <v>28403</v>
      </c>
      <c r="N704">
        <v>1.2104999999999999</v>
      </c>
      <c r="Q704" s="1">
        <v>38749</v>
      </c>
      <c r="R704">
        <v>61.5</v>
      </c>
      <c r="U704" s="1">
        <v>39464</v>
      </c>
      <c r="V704">
        <v>22.23</v>
      </c>
      <c r="Y704" s="1">
        <v>39000</v>
      </c>
      <c r="Z704">
        <v>13.6</v>
      </c>
      <c r="AC704" s="1"/>
    </row>
    <row r="705" spans="1:29" x14ac:dyDescent="0.3">
      <c r="A705">
        <f t="shared" si="19"/>
        <v>12</v>
      </c>
      <c r="B705" s="1">
        <v>41246</v>
      </c>
      <c r="C705">
        <v>86.06</v>
      </c>
      <c r="E705" s="1">
        <v>33332</v>
      </c>
      <c r="F705">
        <v>18.73</v>
      </c>
      <c r="G705">
        <f t="shared" si="20"/>
        <v>24.158807339449538</v>
      </c>
      <c r="I705" s="1">
        <v>42538</v>
      </c>
      <c r="J705">
        <v>49.17</v>
      </c>
      <c r="M705" s="1">
        <v>28404</v>
      </c>
      <c r="N705">
        <v>1.2134</v>
      </c>
      <c r="Q705" s="1">
        <v>38750</v>
      </c>
      <c r="R705">
        <v>61.35</v>
      </c>
      <c r="U705" s="1">
        <v>39465</v>
      </c>
      <c r="V705">
        <v>22.28</v>
      </c>
      <c r="Y705" s="1">
        <v>39001</v>
      </c>
      <c r="Z705">
        <v>16.100000000000001</v>
      </c>
      <c r="AC705" s="1"/>
    </row>
    <row r="706" spans="1:29" x14ac:dyDescent="0.3">
      <c r="A706">
        <f t="shared" si="19"/>
        <v>12</v>
      </c>
      <c r="B706" s="1">
        <v>41247</v>
      </c>
      <c r="C706">
        <v>85.61</v>
      </c>
      <c r="E706" s="1">
        <v>33333</v>
      </c>
      <c r="F706">
        <v>18.61</v>
      </c>
      <c r="G706">
        <f t="shared" si="20"/>
        <v>24.01825688073394</v>
      </c>
      <c r="I706" s="1">
        <v>42537</v>
      </c>
      <c r="J706">
        <v>47.19</v>
      </c>
      <c r="M706" s="1">
        <v>28405</v>
      </c>
      <c r="N706">
        <v>1.2132000000000001</v>
      </c>
      <c r="Q706" s="1">
        <v>38751</v>
      </c>
      <c r="R706">
        <v>60.5</v>
      </c>
      <c r="U706" s="1">
        <v>39468</v>
      </c>
      <c r="V706">
        <v>20.84</v>
      </c>
      <c r="Y706" s="1">
        <v>39002</v>
      </c>
      <c r="Z706">
        <v>15.08</v>
      </c>
      <c r="AC706" s="1"/>
    </row>
    <row r="707" spans="1:29" x14ac:dyDescent="0.3">
      <c r="A707">
        <f t="shared" si="19"/>
        <v>12</v>
      </c>
      <c r="B707" s="1">
        <v>41248</v>
      </c>
      <c r="C707">
        <v>85.17</v>
      </c>
      <c r="E707" s="1">
        <v>33336</v>
      </c>
      <c r="F707">
        <v>18.809999999999999</v>
      </c>
      <c r="G707">
        <f t="shared" si="20"/>
        <v>23.87660550458715</v>
      </c>
      <c r="I707" s="1">
        <v>42536</v>
      </c>
      <c r="J707">
        <v>48.97</v>
      </c>
      <c r="M707" s="1">
        <v>28408</v>
      </c>
      <c r="N707">
        <v>1.2126999999999999</v>
      </c>
      <c r="Q707" s="1">
        <v>38754</v>
      </c>
      <c r="R707">
        <v>61.5</v>
      </c>
      <c r="U707" s="1">
        <v>39469</v>
      </c>
      <c r="V707">
        <v>20.309999999999999</v>
      </c>
      <c r="Y707" s="1">
        <v>39003</v>
      </c>
      <c r="Z707">
        <v>16.18</v>
      </c>
      <c r="AC707" s="1"/>
    </row>
    <row r="708" spans="1:29" x14ac:dyDescent="0.3">
      <c r="A708">
        <f t="shared" ref="A708:A771" si="21">+MONTH(B708)</f>
        <v>12</v>
      </c>
      <c r="B708" s="1">
        <v>41249</v>
      </c>
      <c r="C708">
        <v>84.53</v>
      </c>
      <c r="E708" s="1">
        <v>33337</v>
      </c>
      <c r="F708">
        <v>18.809999999999999</v>
      </c>
      <c r="G708">
        <f t="shared" si="20"/>
        <v>23.733486238532105</v>
      </c>
      <c r="I708" s="1">
        <v>42535</v>
      </c>
      <c r="J708">
        <v>49.83</v>
      </c>
      <c r="M708" s="1">
        <v>28409</v>
      </c>
      <c r="N708">
        <v>1.2101</v>
      </c>
      <c r="Q708" s="1">
        <v>38755</v>
      </c>
      <c r="R708">
        <v>60</v>
      </c>
      <c r="U708" s="1">
        <v>39470</v>
      </c>
      <c r="V708">
        <v>20.03</v>
      </c>
      <c r="Y708" s="1">
        <v>39006</v>
      </c>
      <c r="Z708">
        <v>16.55</v>
      </c>
      <c r="AC708" s="1"/>
    </row>
    <row r="709" spans="1:29" x14ac:dyDescent="0.3">
      <c r="A709">
        <f t="shared" si="21"/>
        <v>12</v>
      </c>
      <c r="B709" s="1">
        <v>41250</v>
      </c>
      <c r="C709">
        <v>83.92</v>
      </c>
      <c r="E709" s="1">
        <v>33338</v>
      </c>
      <c r="F709">
        <v>19.41</v>
      </c>
      <c r="G709">
        <f t="shared" si="20"/>
        <v>23.594403669724766</v>
      </c>
      <c r="I709" s="1">
        <v>42534</v>
      </c>
      <c r="J709">
        <v>50.35</v>
      </c>
      <c r="M709" s="1">
        <v>28410</v>
      </c>
      <c r="N709">
        <v>1.2133</v>
      </c>
      <c r="Q709" s="1">
        <v>38756</v>
      </c>
      <c r="R709">
        <v>59</v>
      </c>
      <c r="U709" s="1">
        <v>39471</v>
      </c>
      <c r="V709">
        <v>19.760000000000002</v>
      </c>
      <c r="Y709" s="1">
        <v>39007</v>
      </c>
      <c r="Z709">
        <v>17.43</v>
      </c>
      <c r="AC709" s="1"/>
    </row>
    <row r="710" spans="1:29" x14ac:dyDescent="0.3">
      <c r="A710">
        <f t="shared" si="21"/>
        <v>12</v>
      </c>
      <c r="B710" s="1">
        <v>41251</v>
      </c>
      <c r="C710">
        <v>83.4</v>
      </c>
      <c r="E710" s="1">
        <v>33339</v>
      </c>
      <c r="F710">
        <v>19.55</v>
      </c>
      <c r="G710">
        <f t="shared" si="20"/>
        <v>23.465963302752293</v>
      </c>
      <c r="I710" s="1">
        <v>42531</v>
      </c>
      <c r="J710">
        <v>50.54</v>
      </c>
      <c r="M710" s="1">
        <v>28411</v>
      </c>
      <c r="N710">
        <v>1.2158</v>
      </c>
      <c r="Q710" s="1">
        <v>38757</v>
      </c>
      <c r="R710">
        <v>58.75</v>
      </c>
      <c r="U710" s="1">
        <v>39472</v>
      </c>
      <c r="V710">
        <v>21.04</v>
      </c>
      <c r="Y710" s="1">
        <v>39008</v>
      </c>
      <c r="Z710">
        <v>16</v>
      </c>
      <c r="AC710" s="1"/>
    </row>
    <row r="711" spans="1:29" x14ac:dyDescent="0.3">
      <c r="A711">
        <f t="shared" si="21"/>
        <v>12</v>
      </c>
      <c r="B711" s="1">
        <v>41252</v>
      </c>
      <c r="C711">
        <v>82.9</v>
      </c>
      <c r="E711" s="1">
        <v>33340</v>
      </c>
      <c r="F711">
        <v>20.02</v>
      </c>
      <c r="G711">
        <f t="shared" si="20"/>
        <v>23.357339449541286</v>
      </c>
      <c r="I711" s="1">
        <v>42530</v>
      </c>
      <c r="J711">
        <v>51.95</v>
      </c>
      <c r="M711" s="1">
        <v>28412</v>
      </c>
      <c r="N711">
        <v>1.2182999999999999</v>
      </c>
      <c r="Q711" s="1">
        <v>38758</v>
      </c>
      <c r="R711">
        <v>58.5</v>
      </c>
      <c r="U711" s="1">
        <v>39475</v>
      </c>
      <c r="V711">
        <v>20.65</v>
      </c>
      <c r="Y711" s="1">
        <v>39009</v>
      </c>
      <c r="Z711">
        <v>16.55</v>
      </c>
      <c r="AC711" s="1"/>
    </row>
    <row r="712" spans="1:29" x14ac:dyDescent="0.3">
      <c r="A712">
        <f t="shared" si="21"/>
        <v>12</v>
      </c>
      <c r="B712" s="1">
        <v>41253</v>
      </c>
      <c r="C712">
        <v>82.24</v>
      </c>
      <c r="E712" s="1">
        <v>33343</v>
      </c>
      <c r="F712">
        <v>20.170000000000002</v>
      </c>
      <c r="G712">
        <f t="shared" si="20"/>
        <v>23.246513761467892</v>
      </c>
      <c r="I712" s="1">
        <v>42529</v>
      </c>
      <c r="J712">
        <v>52.51</v>
      </c>
      <c r="M712" s="1">
        <v>28415</v>
      </c>
      <c r="N712">
        <v>1.2234</v>
      </c>
      <c r="Q712" s="1">
        <v>38761</v>
      </c>
      <c r="R712">
        <v>58.25</v>
      </c>
      <c r="U712" s="1">
        <v>39476</v>
      </c>
      <c r="V712">
        <v>20.7</v>
      </c>
      <c r="Y712" s="1">
        <v>39010</v>
      </c>
      <c r="Z712">
        <v>13</v>
      </c>
      <c r="AC712" s="1"/>
    </row>
    <row r="713" spans="1:29" x14ac:dyDescent="0.3">
      <c r="A713">
        <f t="shared" si="21"/>
        <v>12</v>
      </c>
      <c r="B713" s="1">
        <v>41254</v>
      </c>
      <c r="C713">
        <v>81.52</v>
      </c>
      <c r="E713" s="1">
        <v>33344</v>
      </c>
      <c r="F713">
        <v>19.440000000000001</v>
      </c>
      <c r="G713">
        <f t="shared" si="20"/>
        <v>23.10532110091744</v>
      </c>
      <c r="I713" s="1">
        <v>42528</v>
      </c>
      <c r="J713">
        <v>51.44</v>
      </c>
      <c r="M713" s="1">
        <v>28416</v>
      </c>
      <c r="N713">
        <v>1.2225999999999999</v>
      </c>
      <c r="Q713" s="1">
        <v>38762</v>
      </c>
      <c r="R713">
        <v>58.25</v>
      </c>
      <c r="U713" s="1">
        <v>39477</v>
      </c>
      <c r="V713">
        <v>20.079999999999998</v>
      </c>
      <c r="Y713" s="1">
        <v>39013</v>
      </c>
      <c r="Z713">
        <v>16.5</v>
      </c>
      <c r="AC713" s="1"/>
    </row>
    <row r="714" spans="1:29" x14ac:dyDescent="0.3">
      <c r="A714">
        <f t="shared" si="21"/>
        <v>12</v>
      </c>
      <c r="B714" s="1">
        <v>41255</v>
      </c>
      <c r="C714">
        <v>80.73</v>
      </c>
      <c r="E714" s="1">
        <v>33345</v>
      </c>
      <c r="F714">
        <v>19.52</v>
      </c>
      <c r="G714">
        <f t="shared" si="20"/>
        <v>22.964311926605511</v>
      </c>
      <c r="I714" s="1">
        <v>42527</v>
      </c>
      <c r="J714">
        <v>50.55</v>
      </c>
      <c r="M714" s="1">
        <v>28417</v>
      </c>
      <c r="N714">
        <v>1.2222999999999999</v>
      </c>
      <c r="Q714" s="1">
        <v>38763</v>
      </c>
      <c r="R714">
        <v>60.25</v>
      </c>
      <c r="U714" s="1">
        <v>39478</v>
      </c>
      <c r="V714">
        <v>19.100000000000001</v>
      </c>
      <c r="Y714" s="1">
        <v>39014</v>
      </c>
      <c r="Z714">
        <v>14.33</v>
      </c>
      <c r="AC714" s="1"/>
    </row>
    <row r="715" spans="1:29" x14ac:dyDescent="0.3">
      <c r="A715">
        <f t="shared" si="21"/>
        <v>12</v>
      </c>
      <c r="B715" s="1">
        <v>41256</v>
      </c>
      <c r="C715">
        <v>79.91</v>
      </c>
      <c r="E715" s="1">
        <v>33346</v>
      </c>
      <c r="F715">
        <v>19.02</v>
      </c>
      <c r="G715">
        <f t="shared" si="20"/>
        <v>22.831467889908257</v>
      </c>
      <c r="I715" s="1">
        <v>42524</v>
      </c>
      <c r="J715">
        <v>49.64</v>
      </c>
      <c r="M715" s="1">
        <v>28418</v>
      </c>
      <c r="N715">
        <v>1.2185999999999999</v>
      </c>
      <c r="Q715" s="1">
        <v>38764</v>
      </c>
      <c r="R715">
        <v>61.5</v>
      </c>
      <c r="U715" s="1">
        <v>39479</v>
      </c>
      <c r="V715">
        <v>19.22</v>
      </c>
      <c r="Y715" s="1">
        <v>39015</v>
      </c>
      <c r="Z715">
        <v>14.08</v>
      </c>
      <c r="AC715" s="1"/>
    </row>
    <row r="716" spans="1:29" x14ac:dyDescent="0.3">
      <c r="A716">
        <f t="shared" si="21"/>
        <v>12</v>
      </c>
      <c r="B716" s="1">
        <v>41257</v>
      </c>
      <c r="C716">
        <v>79.27</v>
      </c>
      <c r="E716" s="1">
        <v>33347</v>
      </c>
      <c r="F716">
        <v>19.14</v>
      </c>
      <c r="G716">
        <f t="shared" si="20"/>
        <v>22.712568807339444</v>
      </c>
      <c r="I716" s="1">
        <v>42523</v>
      </c>
      <c r="J716">
        <v>50.04</v>
      </c>
      <c r="M716" s="1">
        <v>28419</v>
      </c>
      <c r="N716">
        <v>1.2198</v>
      </c>
      <c r="Q716" s="1">
        <v>38765</v>
      </c>
      <c r="R716">
        <v>63.25</v>
      </c>
      <c r="U716" s="1">
        <v>39482</v>
      </c>
      <c r="V716">
        <v>19.190000000000001</v>
      </c>
      <c r="Y716" s="1">
        <v>39016</v>
      </c>
      <c r="Z716">
        <v>13.65</v>
      </c>
      <c r="AC716" s="1"/>
    </row>
    <row r="717" spans="1:29" x14ac:dyDescent="0.3">
      <c r="A717">
        <f t="shared" si="21"/>
        <v>12</v>
      </c>
      <c r="B717" s="1">
        <v>41258</v>
      </c>
      <c r="C717">
        <v>78.89</v>
      </c>
      <c r="E717" s="1">
        <v>33350</v>
      </c>
      <c r="F717">
        <v>19.48</v>
      </c>
      <c r="G717">
        <f t="shared" si="20"/>
        <v>22.590642201834861</v>
      </c>
      <c r="I717" s="1">
        <v>42522</v>
      </c>
      <c r="J717">
        <v>49.72</v>
      </c>
      <c r="M717" s="1">
        <v>28422</v>
      </c>
      <c r="N717">
        <v>1.2234</v>
      </c>
      <c r="Q717" s="1">
        <v>38768</v>
      </c>
      <c r="R717">
        <v>62.5</v>
      </c>
      <c r="U717" s="1">
        <v>39483</v>
      </c>
      <c r="V717">
        <v>18.84</v>
      </c>
      <c r="Y717" s="1">
        <v>39017</v>
      </c>
      <c r="Z717">
        <v>15.7</v>
      </c>
      <c r="AC717" s="1"/>
    </row>
    <row r="718" spans="1:29" x14ac:dyDescent="0.3">
      <c r="A718">
        <f t="shared" si="21"/>
        <v>12</v>
      </c>
      <c r="B718" s="1">
        <v>41259</v>
      </c>
      <c r="C718">
        <v>78.58</v>
      </c>
      <c r="E718" s="1">
        <v>33351</v>
      </c>
      <c r="F718">
        <v>19.32</v>
      </c>
      <c r="G718">
        <f t="shared" si="20"/>
        <v>22.478990825688069</v>
      </c>
      <c r="I718" s="1">
        <v>42521</v>
      </c>
      <c r="J718">
        <v>49.69</v>
      </c>
      <c r="M718" s="1">
        <v>28423</v>
      </c>
      <c r="N718">
        <v>1.2222</v>
      </c>
      <c r="Q718" s="1">
        <v>38769</v>
      </c>
      <c r="R718">
        <v>60.55</v>
      </c>
      <c r="U718" s="1">
        <v>39484</v>
      </c>
      <c r="V718">
        <v>19.97</v>
      </c>
      <c r="Y718" s="1">
        <v>39020</v>
      </c>
      <c r="Z718">
        <v>17.149999999999999</v>
      </c>
      <c r="AC718" s="1"/>
    </row>
    <row r="719" spans="1:29" x14ac:dyDescent="0.3">
      <c r="A719">
        <f t="shared" si="21"/>
        <v>12</v>
      </c>
      <c r="B719" s="1">
        <v>41260</v>
      </c>
      <c r="C719">
        <v>78.17</v>
      </c>
      <c r="E719" s="1">
        <v>33352</v>
      </c>
      <c r="F719">
        <v>19.329999999999998</v>
      </c>
      <c r="G719">
        <f t="shared" si="20"/>
        <v>22.362201834862383</v>
      </c>
      <c r="I719" s="1">
        <v>42520</v>
      </c>
      <c r="J719">
        <v>49.76</v>
      </c>
      <c r="M719" s="1">
        <v>28424</v>
      </c>
      <c r="N719">
        <v>1.2228000000000001</v>
      </c>
      <c r="Q719" s="1">
        <v>38770</v>
      </c>
      <c r="R719">
        <v>60.75</v>
      </c>
      <c r="U719" s="1">
        <v>39485</v>
      </c>
      <c r="V719">
        <v>20.440000000000001</v>
      </c>
      <c r="Y719" s="1">
        <v>39021</v>
      </c>
      <c r="Z719">
        <v>16.5</v>
      </c>
      <c r="AC719" s="1"/>
    </row>
    <row r="720" spans="1:29" x14ac:dyDescent="0.3">
      <c r="A720">
        <f t="shared" si="21"/>
        <v>12</v>
      </c>
      <c r="B720" s="1">
        <v>41261</v>
      </c>
      <c r="C720">
        <v>77.75</v>
      </c>
      <c r="E720" s="1">
        <v>33353</v>
      </c>
      <c r="F720">
        <v>19.54</v>
      </c>
      <c r="G720">
        <f t="shared" si="20"/>
        <v>22.275412844036694</v>
      </c>
      <c r="I720" s="1">
        <v>42517</v>
      </c>
      <c r="J720">
        <v>49.32</v>
      </c>
      <c r="M720" s="1">
        <v>28425</v>
      </c>
      <c r="N720">
        <v>1.2213000000000001</v>
      </c>
      <c r="Q720" s="1">
        <v>38771</v>
      </c>
      <c r="R720">
        <v>61</v>
      </c>
      <c r="U720" s="1">
        <v>39486</v>
      </c>
      <c r="V720">
        <v>20.39</v>
      </c>
      <c r="Y720" s="1">
        <v>39022</v>
      </c>
      <c r="Z720">
        <v>21</v>
      </c>
      <c r="AC720" s="1"/>
    </row>
    <row r="721" spans="1:29" x14ac:dyDescent="0.3">
      <c r="A721">
        <f t="shared" si="21"/>
        <v>12</v>
      </c>
      <c r="B721" s="1">
        <v>41262</v>
      </c>
      <c r="C721">
        <v>77.3</v>
      </c>
      <c r="E721" s="1">
        <v>33354</v>
      </c>
      <c r="F721">
        <v>19.61</v>
      </c>
      <c r="G721">
        <f t="shared" si="20"/>
        <v>22.181743119266056</v>
      </c>
      <c r="I721" s="1">
        <v>42516</v>
      </c>
      <c r="J721">
        <v>49.59</v>
      </c>
      <c r="M721" s="1">
        <v>28426</v>
      </c>
      <c r="N721">
        <v>1.2229000000000001</v>
      </c>
      <c r="Q721" s="1">
        <v>38772</v>
      </c>
      <c r="R721">
        <v>61.75</v>
      </c>
      <c r="U721" s="1">
        <v>39489</v>
      </c>
      <c r="V721">
        <v>20.16</v>
      </c>
      <c r="Y721" s="1">
        <v>39023</v>
      </c>
      <c r="Z721">
        <v>21</v>
      </c>
      <c r="AC721" s="1"/>
    </row>
    <row r="722" spans="1:29" x14ac:dyDescent="0.3">
      <c r="A722">
        <f t="shared" si="21"/>
        <v>12</v>
      </c>
      <c r="B722" s="1">
        <v>41263</v>
      </c>
      <c r="C722">
        <v>76.86</v>
      </c>
      <c r="E722" s="1">
        <v>33357</v>
      </c>
      <c r="F722">
        <v>19.61</v>
      </c>
      <c r="G722">
        <f t="shared" si="20"/>
        <v>22.101743119266057</v>
      </c>
      <c r="I722" s="1">
        <v>42515</v>
      </c>
      <c r="J722">
        <v>49.74</v>
      </c>
      <c r="M722" s="1">
        <v>28429</v>
      </c>
      <c r="N722">
        <v>1.2263999999999999</v>
      </c>
      <c r="Q722" s="1">
        <v>38775</v>
      </c>
      <c r="R722">
        <v>60.75</v>
      </c>
      <c r="U722" s="1">
        <v>39490</v>
      </c>
      <c r="V722">
        <v>19.97</v>
      </c>
      <c r="Y722" s="1">
        <v>39024</v>
      </c>
      <c r="Z722">
        <v>20.6</v>
      </c>
      <c r="AC722" s="1"/>
    </row>
    <row r="723" spans="1:29" x14ac:dyDescent="0.3">
      <c r="A723">
        <f t="shared" si="21"/>
        <v>12</v>
      </c>
      <c r="B723" s="1">
        <v>41264</v>
      </c>
      <c r="C723">
        <v>76.239999999999995</v>
      </c>
      <c r="E723" s="1">
        <v>33358</v>
      </c>
      <c r="F723">
        <v>19.420000000000002</v>
      </c>
      <c r="G723">
        <f t="shared" si="20"/>
        <v>22.014403669724768</v>
      </c>
      <c r="I723" s="1">
        <v>42514</v>
      </c>
      <c r="J723">
        <v>48.61</v>
      </c>
      <c r="M723" s="1">
        <v>28430</v>
      </c>
      <c r="N723">
        <v>1.2323</v>
      </c>
      <c r="Q723" s="1">
        <v>38776</v>
      </c>
      <c r="R723">
        <v>60.75</v>
      </c>
      <c r="U723" s="1">
        <v>39491</v>
      </c>
      <c r="V723">
        <v>19.93</v>
      </c>
      <c r="Y723" s="1">
        <v>39027</v>
      </c>
      <c r="Z723">
        <v>22.5</v>
      </c>
      <c r="AC723" s="1"/>
    </row>
    <row r="724" spans="1:29" x14ac:dyDescent="0.3">
      <c r="A724">
        <f t="shared" si="21"/>
        <v>12</v>
      </c>
      <c r="B724" s="1">
        <v>41265</v>
      </c>
      <c r="C724">
        <v>75.930000000000007</v>
      </c>
      <c r="E724" s="1">
        <v>33359</v>
      </c>
      <c r="F724">
        <v>19.57</v>
      </c>
      <c r="G724">
        <f t="shared" si="20"/>
        <v>21.918807339449543</v>
      </c>
      <c r="I724" s="1">
        <v>42513</v>
      </c>
      <c r="J724">
        <v>48.35</v>
      </c>
      <c r="M724" s="1">
        <v>28431</v>
      </c>
      <c r="N724">
        <v>1.2290000000000001</v>
      </c>
      <c r="Q724" s="1">
        <v>38777</v>
      </c>
      <c r="R724">
        <v>61.25</v>
      </c>
      <c r="U724" s="1">
        <v>39492</v>
      </c>
      <c r="V724">
        <v>20.72</v>
      </c>
      <c r="Y724" s="1">
        <v>39028</v>
      </c>
      <c r="Z724">
        <v>21.2</v>
      </c>
      <c r="AC724" s="1"/>
    </row>
    <row r="725" spans="1:29" x14ac:dyDescent="0.3">
      <c r="A725">
        <f t="shared" si="21"/>
        <v>12</v>
      </c>
      <c r="B725" s="1">
        <v>41266</v>
      </c>
      <c r="C725">
        <v>75.67</v>
      </c>
      <c r="E725" s="1">
        <v>33360</v>
      </c>
      <c r="F725">
        <v>19.45</v>
      </c>
      <c r="G725">
        <f t="shared" si="20"/>
        <v>21.812844036697246</v>
      </c>
      <c r="I725" s="1">
        <v>42510</v>
      </c>
      <c r="J725">
        <v>48.72</v>
      </c>
      <c r="M725" s="1">
        <v>28432</v>
      </c>
      <c r="N725">
        <v>1.2287999999999999</v>
      </c>
      <c r="Q725" s="1">
        <v>38778</v>
      </c>
      <c r="R725">
        <v>61.15</v>
      </c>
      <c r="U725" s="1">
        <v>39493</v>
      </c>
      <c r="V725">
        <v>20.87</v>
      </c>
      <c r="Y725" s="1">
        <v>39029</v>
      </c>
      <c r="Z725">
        <v>21.6</v>
      </c>
      <c r="AC725" s="1"/>
    </row>
    <row r="726" spans="1:29" x14ac:dyDescent="0.3">
      <c r="A726">
        <f t="shared" si="21"/>
        <v>12</v>
      </c>
      <c r="B726" s="1">
        <v>41267</v>
      </c>
      <c r="C726">
        <v>75.45</v>
      </c>
      <c r="E726" s="1">
        <v>33361</v>
      </c>
      <c r="F726">
        <v>19.66</v>
      </c>
      <c r="G726">
        <f t="shared" si="20"/>
        <v>21.692110091743114</v>
      </c>
      <c r="I726" s="1">
        <v>42509</v>
      </c>
      <c r="J726">
        <v>48.81</v>
      </c>
      <c r="M726" s="1">
        <v>28433</v>
      </c>
      <c r="N726">
        <v>1.2249000000000001</v>
      </c>
      <c r="Q726" s="1">
        <v>38779</v>
      </c>
      <c r="R726">
        <v>61.65</v>
      </c>
      <c r="U726" s="1">
        <v>39496</v>
      </c>
      <c r="V726">
        <v>20.93</v>
      </c>
      <c r="Y726" s="1">
        <v>39030</v>
      </c>
      <c r="Z726">
        <v>22.33</v>
      </c>
      <c r="AC726" s="1"/>
    </row>
    <row r="727" spans="1:29" x14ac:dyDescent="0.3">
      <c r="A727">
        <f t="shared" si="21"/>
        <v>12</v>
      </c>
      <c r="B727" s="1">
        <v>41268</v>
      </c>
      <c r="C727">
        <v>75.319999999999993</v>
      </c>
      <c r="E727" s="1">
        <v>33365</v>
      </c>
      <c r="F727">
        <v>19.989999999999998</v>
      </c>
      <c r="G727">
        <f t="shared" si="20"/>
        <v>21.573761467889902</v>
      </c>
      <c r="I727" s="1">
        <v>42508</v>
      </c>
      <c r="J727">
        <v>48.93</v>
      </c>
      <c r="M727" s="1">
        <v>28436</v>
      </c>
      <c r="N727">
        <v>1.224</v>
      </c>
      <c r="Q727" s="1">
        <v>38782</v>
      </c>
      <c r="R727">
        <v>62.5</v>
      </c>
      <c r="U727" s="1">
        <v>39497</v>
      </c>
      <c r="V727">
        <v>21.64</v>
      </c>
      <c r="Y727" s="1">
        <v>39031</v>
      </c>
      <c r="Z727">
        <v>21.95</v>
      </c>
      <c r="AC727" s="1"/>
    </row>
    <row r="728" spans="1:29" x14ac:dyDescent="0.3">
      <c r="A728">
        <f t="shared" si="21"/>
        <v>12</v>
      </c>
      <c r="B728" s="1">
        <v>41269</v>
      </c>
      <c r="C728">
        <v>75.17</v>
      </c>
      <c r="E728" s="1">
        <v>33366</v>
      </c>
      <c r="F728">
        <v>20.14</v>
      </c>
      <c r="G728">
        <f t="shared" si="20"/>
        <v>21.455963302752288</v>
      </c>
      <c r="I728" s="1">
        <v>42507</v>
      </c>
      <c r="J728">
        <v>49.28</v>
      </c>
      <c r="M728" s="1">
        <v>28437</v>
      </c>
      <c r="N728">
        <v>1.2237</v>
      </c>
      <c r="Q728" s="1">
        <v>38783</v>
      </c>
      <c r="R728">
        <v>62.75</v>
      </c>
      <c r="U728" s="1">
        <v>39498</v>
      </c>
      <c r="V728">
        <v>21.5</v>
      </c>
      <c r="Y728" s="1">
        <v>39034</v>
      </c>
      <c r="Z728">
        <v>17.75</v>
      </c>
      <c r="AC728" s="1"/>
    </row>
    <row r="729" spans="1:29" x14ac:dyDescent="0.3">
      <c r="A729">
        <f t="shared" si="21"/>
        <v>12</v>
      </c>
      <c r="B729" s="1">
        <v>41270</v>
      </c>
      <c r="C729">
        <v>74.989999999999995</v>
      </c>
      <c r="E729" s="1">
        <v>33367</v>
      </c>
      <c r="F729">
        <v>20.14</v>
      </c>
      <c r="G729">
        <f t="shared" si="20"/>
        <v>21.343577981651372</v>
      </c>
      <c r="I729" s="1">
        <v>42506</v>
      </c>
      <c r="J729">
        <v>48.97</v>
      </c>
      <c r="M729" s="1">
        <v>28438</v>
      </c>
      <c r="N729">
        <v>1.2214</v>
      </c>
      <c r="Q729" s="1">
        <v>38784</v>
      </c>
      <c r="R729">
        <v>62.94</v>
      </c>
      <c r="U729" s="1">
        <v>39499</v>
      </c>
      <c r="V729">
        <v>21.7</v>
      </c>
      <c r="Y729" s="1">
        <v>39035</v>
      </c>
      <c r="Z729">
        <v>17.850000000000001</v>
      </c>
      <c r="AC729" s="1"/>
    </row>
    <row r="730" spans="1:29" x14ac:dyDescent="0.3">
      <c r="A730">
        <f t="shared" si="21"/>
        <v>12</v>
      </c>
      <c r="B730" s="1">
        <v>41271</v>
      </c>
      <c r="C730">
        <v>74.84</v>
      </c>
      <c r="E730" s="1">
        <v>33368</v>
      </c>
      <c r="F730">
        <v>19.600000000000001</v>
      </c>
      <c r="G730">
        <f t="shared" si="20"/>
        <v>21.255504587155958</v>
      </c>
      <c r="I730" s="1">
        <v>42503</v>
      </c>
      <c r="J730">
        <v>47.83</v>
      </c>
      <c r="M730" s="1">
        <v>28439</v>
      </c>
      <c r="N730">
        <v>1.2238</v>
      </c>
      <c r="Q730" s="1">
        <v>38785</v>
      </c>
      <c r="R730">
        <v>63</v>
      </c>
      <c r="U730" s="1">
        <v>39500</v>
      </c>
      <c r="V730">
        <v>21.48</v>
      </c>
      <c r="Y730" s="1">
        <v>39036</v>
      </c>
      <c r="Z730">
        <v>18.23</v>
      </c>
      <c r="AC730" s="1"/>
    </row>
    <row r="731" spans="1:29" x14ac:dyDescent="0.3">
      <c r="A731">
        <f t="shared" si="21"/>
        <v>12</v>
      </c>
      <c r="B731" s="1">
        <v>41272</v>
      </c>
      <c r="C731">
        <v>74.680000000000007</v>
      </c>
      <c r="E731" s="1">
        <v>33371</v>
      </c>
      <c r="F731">
        <v>19.29</v>
      </c>
      <c r="G731">
        <f t="shared" si="20"/>
        <v>21.159816513761463</v>
      </c>
      <c r="I731" s="1">
        <v>42502</v>
      </c>
      <c r="J731">
        <v>48.08</v>
      </c>
      <c r="M731" s="1">
        <v>28440</v>
      </c>
      <c r="N731">
        <v>1.2242999999999999</v>
      </c>
      <c r="Q731" s="1">
        <v>38786</v>
      </c>
      <c r="R731">
        <v>64.25</v>
      </c>
      <c r="U731" s="1">
        <v>39503</v>
      </c>
      <c r="V731">
        <v>21.59</v>
      </c>
      <c r="Y731" s="1">
        <v>39037</v>
      </c>
      <c r="Z731">
        <v>19.149999999999999</v>
      </c>
      <c r="AC731" s="1"/>
    </row>
    <row r="732" spans="1:29" x14ac:dyDescent="0.3">
      <c r="A732">
        <f t="shared" si="21"/>
        <v>12</v>
      </c>
      <c r="B732" s="1">
        <v>41273</v>
      </c>
      <c r="C732">
        <v>74.510000000000005</v>
      </c>
      <c r="E732" s="1">
        <v>33372</v>
      </c>
      <c r="F732">
        <v>19.059999999999999</v>
      </c>
      <c r="G732">
        <f t="shared" si="20"/>
        <v>21.053027522935775</v>
      </c>
      <c r="I732" s="1">
        <v>42501</v>
      </c>
      <c r="J732">
        <v>47.6</v>
      </c>
      <c r="M732" s="1">
        <v>28443</v>
      </c>
      <c r="N732">
        <v>1.2273000000000001</v>
      </c>
      <c r="Q732" s="1">
        <v>38789</v>
      </c>
      <c r="R732">
        <v>66</v>
      </c>
      <c r="U732" s="1">
        <v>39504</v>
      </c>
      <c r="V732">
        <v>21.35</v>
      </c>
      <c r="Y732" s="1">
        <v>39038</v>
      </c>
      <c r="Z732">
        <v>19</v>
      </c>
      <c r="AC732" s="1"/>
    </row>
    <row r="733" spans="1:29" x14ac:dyDescent="0.3">
      <c r="A733">
        <f t="shared" si="21"/>
        <v>12</v>
      </c>
      <c r="B733" s="1">
        <v>41274</v>
      </c>
      <c r="C733">
        <v>74.349999999999994</v>
      </c>
      <c r="E733" s="1">
        <v>33373</v>
      </c>
      <c r="F733">
        <v>19.149999999999999</v>
      </c>
      <c r="G733">
        <f t="shared" si="20"/>
        <v>20.97798165137614</v>
      </c>
      <c r="I733" s="1">
        <v>42500</v>
      </c>
      <c r="J733">
        <v>45.52</v>
      </c>
      <c r="M733" s="1">
        <v>28444</v>
      </c>
      <c r="N733">
        <v>1.2259</v>
      </c>
      <c r="Q733" s="1">
        <v>38790</v>
      </c>
      <c r="R733">
        <v>66</v>
      </c>
      <c r="U733" s="1">
        <v>39505</v>
      </c>
      <c r="V733">
        <v>21.26</v>
      </c>
      <c r="Y733" s="1">
        <v>39041</v>
      </c>
      <c r="Z733">
        <v>20.83</v>
      </c>
      <c r="AC733" s="1"/>
    </row>
    <row r="734" spans="1:29" x14ac:dyDescent="0.3">
      <c r="A734">
        <f t="shared" si="21"/>
        <v>1</v>
      </c>
      <c r="B734" s="1">
        <v>41275</v>
      </c>
      <c r="C734">
        <v>73.88</v>
      </c>
      <c r="E734" s="1">
        <v>33374</v>
      </c>
      <c r="F734">
        <v>19.059999999999999</v>
      </c>
      <c r="G734">
        <f t="shared" si="20"/>
        <v>20.906972477064208</v>
      </c>
      <c r="I734" s="1">
        <v>42499</v>
      </c>
      <c r="J734">
        <v>43.63</v>
      </c>
      <c r="M734" s="1">
        <v>28445</v>
      </c>
      <c r="N734">
        <v>1.2267999999999999</v>
      </c>
      <c r="Q734" s="1">
        <v>38791</v>
      </c>
      <c r="R734">
        <v>65.75</v>
      </c>
      <c r="U734" s="1">
        <v>39506</v>
      </c>
      <c r="V734">
        <v>21.16</v>
      </c>
      <c r="Y734" s="1">
        <v>39042</v>
      </c>
      <c r="Z734">
        <v>20.7</v>
      </c>
      <c r="AC734" s="1"/>
    </row>
    <row r="735" spans="1:29" x14ac:dyDescent="0.3">
      <c r="A735">
        <f t="shared" si="21"/>
        <v>1</v>
      </c>
      <c r="B735" s="1">
        <v>41276</v>
      </c>
      <c r="C735">
        <v>73.47</v>
      </c>
      <c r="E735" s="1">
        <v>33375</v>
      </c>
      <c r="F735">
        <v>19.579999999999998</v>
      </c>
      <c r="G735">
        <f t="shared" si="20"/>
        <v>20.837247706422009</v>
      </c>
      <c r="I735" s="1">
        <v>42496</v>
      </c>
      <c r="J735">
        <v>45.37</v>
      </c>
      <c r="M735" s="1">
        <v>28446</v>
      </c>
      <c r="N735">
        <v>1.2266999999999999</v>
      </c>
      <c r="Q735" s="1">
        <v>38792</v>
      </c>
      <c r="R735">
        <v>64.75</v>
      </c>
      <c r="U735" s="1">
        <v>39507</v>
      </c>
      <c r="V735">
        <v>21.31</v>
      </c>
      <c r="Y735" s="1">
        <v>39043</v>
      </c>
      <c r="Z735">
        <v>20.18</v>
      </c>
      <c r="AC735" s="1"/>
    </row>
    <row r="736" spans="1:29" x14ac:dyDescent="0.3">
      <c r="A736">
        <f t="shared" si="21"/>
        <v>1</v>
      </c>
      <c r="B736" s="1">
        <v>41277</v>
      </c>
      <c r="C736">
        <v>73.069999999999993</v>
      </c>
      <c r="E736" s="1">
        <v>33378</v>
      </c>
      <c r="F736">
        <v>19.57</v>
      </c>
      <c r="G736">
        <f t="shared" si="20"/>
        <v>20.762385321100911</v>
      </c>
      <c r="I736" s="1">
        <v>42495</v>
      </c>
      <c r="J736">
        <v>45.01</v>
      </c>
      <c r="M736" s="1">
        <v>28447</v>
      </c>
      <c r="N736">
        <v>1.2283999999999999</v>
      </c>
      <c r="Q736" s="1">
        <v>38793</v>
      </c>
      <c r="R736">
        <v>64.5</v>
      </c>
      <c r="U736" s="1">
        <v>39510</v>
      </c>
      <c r="V736">
        <v>20.88</v>
      </c>
      <c r="Y736" s="1">
        <v>39044</v>
      </c>
      <c r="Z736">
        <v>19.899999999999999</v>
      </c>
      <c r="AC736" s="1"/>
    </row>
    <row r="737" spans="1:29" x14ac:dyDescent="0.3">
      <c r="A737">
        <f t="shared" si="21"/>
        <v>1</v>
      </c>
      <c r="B737" s="1">
        <v>41278</v>
      </c>
      <c r="C737">
        <v>72.760000000000005</v>
      </c>
      <c r="E737" s="1">
        <v>33379</v>
      </c>
      <c r="F737">
        <v>19.329999999999998</v>
      </c>
      <c r="G737">
        <f t="shared" si="20"/>
        <v>20.691834862385317</v>
      </c>
      <c r="I737" s="1">
        <v>42494</v>
      </c>
      <c r="J737">
        <v>44.62</v>
      </c>
      <c r="M737" s="1">
        <v>28450</v>
      </c>
      <c r="N737">
        <v>1.2299</v>
      </c>
      <c r="Q737" s="1">
        <v>38796</v>
      </c>
      <c r="R737">
        <v>65.75</v>
      </c>
      <c r="U737" s="1">
        <v>39511</v>
      </c>
      <c r="V737">
        <v>20.67</v>
      </c>
      <c r="Y737" s="1">
        <v>39045</v>
      </c>
      <c r="Z737">
        <v>19.649999999999999</v>
      </c>
      <c r="AC737" s="1"/>
    </row>
    <row r="738" spans="1:29" x14ac:dyDescent="0.3">
      <c r="A738">
        <f t="shared" si="21"/>
        <v>1</v>
      </c>
      <c r="B738" s="1">
        <v>41279</v>
      </c>
      <c r="C738">
        <v>72.48</v>
      </c>
      <c r="E738" s="1">
        <v>33380</v>
      </c>
      <c r="F738">
        <v>19.13</v>
      </c>
      <c r="G738">
        <f t="shared" si="20"/>
        <v>20.629633027522935</v>
      </c>
      <c r="I738" s="1">
        <v>42493</v>
      </c>
      <c r="J738">
        <v>44.97</v>
      </c>
      <c r="M738" s="1">
        <v>28451</v>
      </c>
      <c r="N738">
        <v>1.2302</v>
      </c>
      <c r="Q738" s="1">
        <v>38797</v>
      </c>
      <c r="R738">
        <v>65.75</v>
      </c>
      <c r="U738" s="1">
        <v>39512</v>
      </c>
      <c r="V738">
        <v>21.24</v>
      </c>
      <c r="Y738" s="1">
        <v>39048</v>
      </c>
      <c r="Z738">
        <v>18.28</v>
      </c>
      <c r="AC738" s="1"/>
    </row>
    <row r="739" spans="1:29" x14ac:dyDescent="0.3">
      <c r="A739">
        <f t="shared" si="21"/>
        <v>1</v>
      </c>
      <c r="B739" s="1">
        <v>41280</v>
      </c>
      <c r="C739">
        <v>72.180000000000007</v>
      </c>
      <c r="E739" s="1">
        <v>33381</v>
      </c>
      <c r="F739">
        <v>19.2</v>
      </c>
      <c r="G739">
        <f t="shared" si="20"/>
        <v>20.554495412844041</v>
      </c>
      <c r="I739" s="1">
        <v>42492</v>
      </c>
      <c r="J739">
        <v>45.83</v>
      </c>
      <c r="M739" s="1">
        <v>28452</v>
      </c>
      <c r="N739">
        <v>1.2317</v>
      </c>
      <c r="Q739" s="1">
        <v>38798</v>
      </c>
      <c r="R739">
        <v>66</v>
      </c>
      <c r="U739" s="1">
        <v>39513</v>
      </c>
      <c r="V739">
        <v>21.35</v>
      </c>
      <c r="Y739" s="1">
        <v>39049</v>
      </c>
      <c r="Z739">
        <v>17.899999999999999</v>
      </c>
      <c r="AC739" s="1"/>
    </row>
    <row r="740" spans="1:29" x14ac:dyDescent="0.3">
      <c r="A740">
        <f t="shared" si="21"/>
        <v>1</v>
      </c>
      <c r="B740" s="1">
        <v>41281</v>
      </c>
      <c r="C740">
        <v>71.739999999999995</v>
      </c>
      <c r="E740" s="1">
        <v>33382</v>
      </c>
      <c r="F740">
        <v>19.350000000000001</v>
      </c>
      <c r="G740">
        <f t="shared" si="20"/>
        <v>20.477889908256881</v>
      </c>
      <c r="I740" s="1">
        <v>42489</v>
      </c>
      <c r="J740">
        <v>48.13</v>
      </c>
      <c r="M740" s="1">
        <v>28453</v>
      </c>
      <c r="N740">
        <v>1.2350000000000001</v>
      </c>
      <c r="Q740" s="1">
        <v>38799</v>
      </c>
      <c r="R740">
        <v>66.099999999999994</v>
      </c>
      <c r="U740" s="1">
        <v>39514</v>
      </c>
      <c r="V740">
        <v>21.38</v>
      </c>
      <c r="Y740" s="1">
        <v>39050</v>
      </c>
      <c r="Z740">
        <v>17.95</v>
      </c>
      <c r="AC740" s="1"/>
    </row>
    <row r="741" spans="1:29" x14ac:dyDescent="0.3">
      <c r="A741">
        <f t="shared" si="21"/>
        <v>1</v>
      </c>
      <c r="B741" s="1">
        <v>41282</v>
      </c>
      <c r="C741">
        <v>71.290000000000006</v>
      </c>
      <c r="E741" s="1">
        <v>33386</v>
      </c>
      <c r="F741">
        <v>19.43</v>
      </c>
      <c r="G741">
        <f t="shared" si="20"/>
        <v>20.420642201834863</v>
      </c>
      <c r="I741" s="1">
        <v>42488</v>
      </c>
      <c r="J741">
        <v>48.14</v>
      </c>
      <c r="M741" s="1">
        <v>28454</v>
      </c>
      <c r="N741">
        <v>1.2365999999999999</v>
      </c>
      <c r="Q741" s="1">
        <v>38800</v>
      </c>
      <c r="R741">
        <v>66</v>
      </c>
      <c r="U741" s="1">
        <v>39517</v>
      </c>
      <c r="V741">
        <v>21.66</v>
      </c>
      <c r="Y741" s="1">
        <v>39051</v>
      </c>
      <c r="Z741">
        <v>17.649999999999999</v>
      </c>
      <c r="AC741" s="1"/>
    </row>
    <row r="742" spans="1:29" x14ac:dyDescent="0.3">
      <c r="A742">
        <f t="shared" si="21"/>
        <v>1</v>
      </c>
      <c r="B742" s="1">
        <v>41283</v>
      </c>
      <c r="C742">
        <v>70.77</v>
      </c>
      <c r="E742" s="1">
        <v>33387</v>
      </c>
      <c r="F742">
        <v>19.16</v>
      </c>
      <c r="G742">
        <f t="shared" si="20"/>
        <v>20.357155963302752</v>
      </c>
      <c r="I742" s="1">
        <v>42487</v>
      </c>
      <c r="J742">
        <v>47.18</v>
      </c>
      <c r="M742" s="1">
        <v>28457</v>
      </c>
      <c r="N742">
        <v>1.2375</v>
      </c>
      <c r="Q742" s="1">
        <v>38803</v>
      </c>
      <c r="R742">
        <v>65.75</v>
      </c>
      <c r="U742" s="1">
        <v>39518</v>
      </c>
      <c r="V742">
        <v>21.86</v>
      </c>
      <c r="Y742" s="1">
        <v>39052</v>
      </c>
      <c r="Z742">
        <v>16.350000000000001</v>
      </c>
      <c r="AC742" s="1"/>
    </row>
    <row r="743" spans="1:29" x14ac:dyDescent="0.3">
      <c r="A743">
        <f t="shared" si="21"/>
        <v>1</v>
      </c>
      <c r="B743" s="1">
        <v>41284</v>
      </c>
      <c r="C743">
        <v>70.25</v>
      </c>
      <c r="E743" s="1">
        <v>33388</v>
      </c>
      <c r="F743">
        <v>19.309999999999999</v>
      </c>
      <c r="G743">
        <f t="shared" si="20"/>
        <v>20.291100917431187</v>
      </c>
      <c r="I743" s="1">
        <v>42486</v>
      </c>
      <c r="J743">
        <v>45.74</v>
      </c>
      <c r="M743" s="1">
        <v>28458</v>
      </c>
      <c r="N743">
        <v>1.2341</v>
      </c>
      <c r="Q743" s="1">
        <v>38804</v>
      </c>
      <c r="R743">
        <v>64.75</v>
      </c>
      <c r="U743" s="1">
        <v>39519</v>
      </c>
      <c r="V743">
        <v>21.95</v>
      </c>
      <c r="Y743" s="1">
        <v>39055</v>
      </c>
      <c r="Z743">
        <v>15.53</v>
      </c>
      <c r="AC743" s="1"/>
    </row>
    <row r="744" spans="1:29" x14ac:dyDescent="0.3">
      <c r="A744">
        <f t="shared" si="21"/>
        <v>1</v>
      </c>
      <c r="B744" s="1">
        <v>41285</v>
      </c>
      <c r="C744">
        <v>69.69</v>
      </c>
      <c r="E744" s="1">
        <v>33389</v>
      </c>
      <c r="F744">
        <v>19.21</v>
      </c>
      <c r="G744">
        <f t="shared" si="20"/>
        <v>20.228073394495407</v>
      </c>
      <c r="I744" s="1">
        <v>42485</v>
      </c>
      <c r="J744">
        <v>44.48</v>
      </c>
      <c r="M744" s="1">
        <v>28459</v>
      </c>
      <c r="N744">
        <v>1.2323999999999999</v>
      </c>
      <c r="Q744" s="1">
        <v>38805</v>
      </c>
      <c r="R744">
        <v>65</v>
      </c>
      <c r="U744" s="1">
        <v>39520</v>
      </c>
      <c r="V744">
        <v>22.55</v>
      </c>
      <c r="Y744" s="1">
        <v>39056</v>
      </c>
      <c r="Z744">
        <v>17.600000000000001</v>
      </c>
      <c r="AC744" s="1"/>
    </row>
    <row r="745" spans="1:29" x14ac:dyDescent="0.3">
      <c r="A745">
        <f t="shared" si="21"/>
        <v>1</v>
      </c>
      <c r="B745" s="1">
        <v>41286</v>
      </c>
      <c r="C745">
        <v>69.25</v>
      </c>
      <c r="E745" s="1">
        <v>33392</v>
      </c>
      <c r="F745">
        <v>19.23</v>
      </c>
      <c r="G745">
        <f t="shared" si="20"/>
        <v>20.167981651376138</v>
      </c>
      <c r="I745" s="1">
        <v>42482</v>
      </c>
      <c r="J745">
        <v>45.11</v>
      </c>
      <c r="M745" s="1">
        <v>28460</v>
      </c>
      <c r="N745">
        <v>1.2375</v>
      </c>
      <c r="Q745" s="1">
        <v>38806</v>
      </c>
      <c r="R745">
        <v>65.08</v>
      </c>
      <c r="U745" s="1">
        <v>39521</v>
      </c>
      <c r="V745">
        <v>22.21</v>
      </c>
      <c r="Y745" s="1">
        <v>39057</v>
      </c>
      <c r="Z745">
        <v>15.63</v>
      </c>
      <c r="AC745" s="1"/>
    </row>
    <row r="746" spans="1:29" x14ac:dyDescent="0.3">
      <c r="A746">
        <f t="shared" si="21"/>
        <v>1</v>
      </c>
      <c r="B746" s="1">
        <v>41287</v>
      </c>
      <c r="C746">
        <v>68.78</v>
      </c>
      <c r="E746" s="1">
        <v>33393</v>
      </c>
      <c r="F746">
        <v>19.12</v>
      </c>
      <c r="G746">
        <f t="shared" si="20"/>
        <v>20.097798165137604</v>
      </c>
      <c r="I746" s="1">
        <v>42481</v>
      </c>
      <c r="J746">
        <v>44.53</v>
      </c>
      <c r="M746" s="1">
        <v>28461</v>
      </c>
      <c r="N746">
        <v>1.2337</v>
      </c>
      <c r="Q746" s="1">
        <v>38807</v>
      </c>
      <c r="R746">
        <v>65.23</v>
      </c>
      <c r="U746" s="1">
        <v>39524</v>
      </c>
      <c r="V746">
        <v>21.43</v>
      </c>
      <c r="Y746" s="1">
        <v>39058</v>
      </c>
      <c r="Z746">
        <v>16.55</v>
      </c>
      <c r="AC746" s="1"/>
    </row>
    <row r="747" spans="1:29" x14ac:dyDescent="0.3">
      <c r="A747">
        <f t="shared" si="21"/>
        <v>1</v>
      </c>
      <c r="B747" s="1">
        <v>41288</v>
      </c>
      <c r="C747">
        <v>68.08</v>
      </c>
      <c r="E747" s="1">
        <v>33394</v>
      </c>
      <c r="F747">
        <v>18.649999999999999</v>
      </c>
      <c r="G747">
        <f t="shared" si="20"/>
        <v>20.025871559633021</v>
      </c>
      <c r="I747" s="1">
        <v>42480</v>
      </c>
      <c r="J747">
        <v>45.8</v>
      </c>
      <c r="M747" s="1">
        <v>28464</v>
      </c>
      <c r="N747">
        <v>1.2461</v>
      </c>
      <c r="Q747" s="1">
        <v>38810</v>
      </c>
      <c r="R747">
        <v>65.180000000000007</v>
      </c>
      <c r="U747" s="1">
        <v>39525</v>
      </c>
      <c r="V747">
        <v>21.66</v>
      </c>
      <c r="Y747" s="1">
        <v>39059</v>
      </c>
      <c r="Z747">
        <v>17</v>
      </c>
      <c r="AC747" s="1"/>
    </row>
    <row r="748" spans="1:29" x14ac:dyDescent="0.3">
      <c r="A748">
        <f t="shared" si="21"/>
        <v>1</v>
      </c>
      <c r="B748" s="1">
        <v>41289</v>
      </c>
      <c r="C748">
        <v>67.349999999999994</v>
      </c>
      <c r="E748" s="1">
        <v>33395</v>
      </c>
      <c r="F748">
        <v>18.489999999999998</v>
      </c>
      <c r="G748">
        <f t="shared" si="20"/>
        <v>19.947431192660542</v>
      </c>
      <c r="I748" s="1">
        <v>42479</v>
      </c>
      <c r="J748">
        <v>44.03</v>
      </c>
      <c r="M748" s="1">
        <v>28465</v>
      </c>
      <c r="N748">
        <v>1.2497</v>
      </c>
      <c r="Q748" s="1">
        <v>38811</v>
      </c>
      <c r="R748">
        <v>64.23</v>
      </c>
      <c r="U748" s="1">
        <v>39526</v>
      </c>
      <c r="V748">
        <v>21.56</v>
      </c>
      <c r="Y748" s="1">
        <v>39062</v>
      </c>
      <c r="Z748">
        <v>15.5</v>
      </c>
      <c r="AC748" s="1"/>
    </row>
    <row r="749" spans="1:29" x14ac:dyDescent="0.3">
      <c r="A749">
        <f t="shared" si="21"/>
        <v>1</v>
      </c>
      <c r="B749" s="1">
        <v>41290</v>
      </c>
      <c r="C749">
        <v>66.540000000000006</v>
      </c>
      <c r="E749" s="1">
        <v>33396</v>
      </c>
      <c r="F749">
        <v>18.5</v>
      </c>
      <c r="G749">
        <f t="shared" si="20"/>
        <v>19.857798165137609</v>
      </c>
      <c r="I749" s="1">
        <v>42478</v>
      </c>
      <c r="J749">
        <v>42.91</v>
      </c>
      <c r="M749" s="1">
        <v>28466</v>
      </c>
      <c r="N749">
        <v>1.2529999999999999</v>
      </c>
      <c r="Q749" s="1">
        <v>38812</v>
      </c>
      <c r="R749">
        <v>63.2</v>
      </c>
      <c r="U749" s="1">
        <v>39527</v>
      </c>
      <c r="V749">
        <v>21.97</v>
      </c>
      <c r="Y749" s="1">
        <v>39063</v>
      </c>
      <c r="Z749">
        <v>15.38</v>
      </c>
      <c r="AC749" s="1"/>
    </row>
    <row r="750" spans="1:29" x14ac:dyDescent="0.3">
      <c r="A750">
        <f t="shared" si="21"/>
        <v>1</v>
      </c>
      <c r="B750" s="1">
        <v>41291</v>
      </c>
      <c r="C750">
        <v>65.67</v>
      </c>
      <c r="E750" s="1">
        <v>33399</v>
      </c>
      <c r="F750">
        <v>18.04</v>
      </c>
      <c r="G750">
        <f t="shared" si="20"/>
        <v>19.780733944954122</v>
      </c>
      <c r="I750" s="1">
        <v>42475</v>
      </c>
      <c r="J750">
        <v>43.1</v>
      </c>
      <c r="M750" s="1">
        <v>28467</v>
      </c>
      <c r="N750">
        <v>1.2511000000000001</v>
      </c>
      <c r="Q750" s="1">
        <v>38813</v>
      </c>
      <c r="R750">
        <v>62.85</v>
      </c>
      <c r="U750" s="1">
        <v>39532</v>
      </c>
      <c r="V750">
        <v>22.54</v>
      </c>
      <c r="Y750" s="1">
        <v>39064</v>
      </c>
      <c r="Z750">
        <v>15.35</v>
      </c>
      <c r="AC750" s="1"/>
    </row>
    <row r="751" spans="1:29" x14ac:dyDescent="0.3">
      <c r="A751">
        <f t="shared" si="21"/>
        <v>1</v>
      </c>
      <c r="B751" s="1">
        <v>41292</v>
      </c>
      <c r="C751">
        <v>64.86</v>
      </c>
      <c r="E751" s="1">
        <v>33400</v>
      </c>
      <c r="F751">
        <v>18.07</v>
      </c>
      <c r="G751">
        <f t="shared" si="20"/>
        <v>19.718165137614676</v>
      </c>
      <c r="I751" s="1">
        <v>42474</v>
      </c>
      <c r="J751">
        <v>43.84</v>
      </c>
      <c r="M751" s="1">
        <v>28468</v>
      </c>
      <c r="N751">
        <v>1.2450000000000001</v>
      </c>
      <c r="Q751" s="1">
        <v>38814</v>
      </c>
      <c r="R751">
        <v>63.05</v>
      </c>
      <c r="U751" s="1">
        <v>39533</v>
      </c>
      <c r="V751">
        <v>22.51</v>
      </c>
      <c r="Y751" s="1">
        <v>39065</v>
      </c>
      <c r="Z751">
        <v>14.8</v>
      </c>
      <c r="AC751" s="1"/>
    </row>
    <row r="752" spans="1:29" x14ac:dyDescent="0.3">
      <c r="A752">
        <f t="shared" si="21"/>
        <v>1</v>
      </c>
      <c r="B752" s="1">
        <v>41293</v>
      </c>
      <c r="C752">
        <v>64.239999999999995</v>
      </c>
      <c r="E752" s="1">
        <v>33401</v>
      </c>
      <c r="F752">
        <v>17.989999999999998</v>
      </c>
      <c r="G752">
        <f t="shared" ref="G752:G815" si="22">+AVERAGE(F644:F752)</f>
        <v>19.667064220183477</v>
      </c>
      <c r="I752" s="1">
        <v>42473</v>
      </c>
      <c r="J752">
        <v>44.18</v>
      </c>
      <c r="M752" s="1">
        <v>28471</v>
      </c>
      <c r="N752">
        <v>1.2507999999999999</v>
      </c>
      <c r="Q752" s="1">
        <v>38817</v>
      </c>
      <c r="R752">
        <v>62.1</v>
      </c>
      <c r="U752" s="1">
        <v>39534</v>
      </c>
      <c r="V752">
        <v>22.26</v>
      </c>
      <c r="Y752" s="1">
        <v>39066</v>
      </c>
      <c r="Z752">
        <v>17.5</v>
      </c>
      <c r="AC752" s="1"/>
    </row>
    <row r="753" spans="1:29" x14ac:dyDescent="0.3">
      <c r="A753">
        <f t="shared" si="21"/>
        <v>1</v>
      </c>
      <c r="B753" s="1">
        <v>41294</v>
      </c>
      <c r="C753">
        <v>63.69</v>
      </c>
      <c r="E753" s="1">
        <v>33402</v>
      </c>
      <c r="F753">
        <v>17.96</v>
      </c>
      <c r="G753">
        <f t="shared" si="22"/>
        <v>19.586055045871557</v>
      </c>
      <c r="I753" s="1">
        <v>42472</v>
      </c>
      <c r="J753">
        <v>44.69</v>
      </c>
      <c r="M753" s="1">
        <v>28472</v>
      </c>
      <c r="N753">
        <v>1.2596000000000001</v>
      </c>
      <c r="Q753" s="1">
        <v>38818</v>
      </c>
      <c r="R753">
        <v>61.98</v>
      </c>
      <c r="U753" s="1">
        <v>39535</v>
      </c>
      <c r="V753">
        <v>21.76</v>
      </c>
      <c r="Y753" s="1">
        <v>39069</v>
      </c>
      <c r="Z753">
        <v>18.329999999999998</v>
      </c>
      <c r="AC753" s="1"/>
    </row>
    <row r="754" spans="1:29" x14ac:dyDescent="0.3">
      <c r="A754">
        <f t="shared" si="21"/>
        <v>1</v>
      </c>
      <c r="B754" s="1">
        <v>41295</v>
      </c>
      <c r="C754">
        <v>63.01</v>
      </c>
      <c r="E754" s="1">
        <v>33403</v>
      </c>
      <c r="F754">
        <v>18.14</v>
      </c>
      <c r="G754">
        <f t="shared" si="22"/>
        <v>19.511743119266054</v>
      </c>
      <c r="I754" s="1">
        <v>42471</v>
      </c>
      <c r="J754">
        <v>42.83</v>
      </c>
      <c r="M754" s="1">
        <v>28473</v>
      </c>
      <c r="N754">
        <v>1.2670999999999999</v>
      </c>
      <c r="Q754" s="1">
        <v>38819</v>
      </c>
      <c r="R754">
        <v>62.45</v>
      </c>
      <c r="U754" s="1">
        <v>39538</v>
      </c>
      <c r="V754">
        <v>22.27</v>
      </c>
      <c r="Y754" s="1">
        <v>39070</v>
      </c>
      <c r="Z754">
        <v>21.75</v>
      </c>
      <c r="AC754" s="1"/>
    </row>
    <row r="755" spans="1:29" x14ac:dyDescent="0.3">
      <c r="A755">
        <f t="shared" si="21"/>
        <v>1</v>
      </c>
      <c r="B755" s="1">
        <v>41296</v>
      </c>
      <c r="C755">
        <v>62.33</v>
      </c>
      <c r="E755" s="1">
        <v>33406</v>
      </c>
      <c r="F755">
        <v>18.21</v>
      </c>
      <c r="G755">
        <f t="shared" si="22"/>
        <v>19.438899082568799</v>
      </c>
      <c r="I755" s="1">
        <v>42468</v>
      </c>
      <c r="J755">
        <v>41.94</v>
      </c>
      <c r="M755" s="1">
        <v>28474</v>
      </c>
      <c r="N755">
        <v>1.2608999999999999</v>
      </c>
      <c r="Q755" s="1">
        <v>38820</v>
      </c>
      <c r="R755">
        <v>62.58</v>
      </c>
      <c r="U755" s="1">
        <v>39539</v>
      </c>
      <c r="V755">
        <v>22.52</v>
      </c>
      <c r="Y755" s="1">
        <v>39071</v>
      </c>
      <c r="Z755">
        <v>19.149999999999999</v>
      </c>
      <c r="AC755" s="1"/>
    </row>
    <row r="756" spans="1:29" x14ac:dyDescent="0.3">
      <c r="A756">
        <f t="shared" si="21"/>
        <v>1</v>
      </c>
      <c r="B756" s="1">
        <v>41297</v>
      </c>
      <c r="C756">
        <v>61.59</v>
      </c>
      <c r="E756" s="1">
        <v>33407</v>
      </c>
      <c r="F756">
        <v>18.21</v>
      </c>
      <c r="G756">
        <f t="shared" si="22"/>
        <v>19.365137614678893</v>
      </c>
      <c r="I756" s="1">
        <v>42467</v>
      </c>
      <c r="J756">
        <v>39.43</v>
      </c>
      <c r="M756" s="1">
        <v>28475</v>
      </c>
      <c r="N756">
        <v>1.266</v>
      </c>
      <c r="Q756" s="1">
        <v>38821</v>
      </c>
      <c r="R756">
        <v>62.58</v>
      </c>
      <c r="U756" s="1">
        <v>39540</v>
      </c>
      <c r="V756">
        <v>23.42</v>
      </c>
      <c r="Y756" s="1">
        <v>39072</v>
      </c>
      <c r="Z756">
        <v>18.7</v>
      </c>
      <c r="AC756" s="1"/>
    </row>
    <row r="757" spans="1:29" x14ac:dyDescent="0.3">
      <c r="A757">
        <f t="shared" si="21"/>
        <v>1</v>
      </c>
      <c r="B757" s="1">
        <v>41298</v>
      </c>
      <c r="C757">
        <v>60.82</v>
      </c>
      <c r="E757" s="1">
        <v>33408</v>
      </c>
      <c r="F757">
        <v>18.18</v>
      </c>
      <c r="G757">
        <f t="shared" si="22"/>
        <v>19.296422018348618</v>
      </c>
      <c r="I757" s="1">
        <v>42466</v>
      </c>
      <c r="J757">
        <v>39.840000000000003</v>
      </c>
      <c r="M757" s="1">
        <v>28478</v>
      </c>
      <c r="N757">
        <v>1.2745</v>
      </c>
      <c r="Q757" s="1">
        <v>38824</v>
      </c>
      <c r="R757">
        <v>62.58</v>
      </c>
      <c r="U757" s="1">
        <v>39541</v>
      </c>
      <c r="V757">
        <v>23.47</v>
      </c>
      <c r="Y757" s="1">
        <v>39073</v>
      </c>
      <c r="Z757">
        <v>15.5</v>
      </c>
      <c r="AC757" s="1"/>
    </row>
    <row r="758" spans="1:29" x14ac:dyDescent="0.3">
      <c r="A758">
        <f t="shared" si="21"/>
        <v>1</v>
      </c>
      <c r="B758" s="1">
        <v>41299</v>
      </c>
      <c r="C758">
        <v>60.07</v>
      </c>
      <c r="E758" s="1">
        <v>33409</v>
      </c>
      <c r="F758">
        <v>18.440000000000001</v>
      </c>
      <c r="G758">
        <f t="shared" si="22"/>
        <v>19.197981651376143</v>
      </c>
      <c r="I758" s="1">
        <v>42465</v>
      </c>
      <c r="J758">
        <v>37.869999999999997</v>
      </c>
      <c r="M758" s="1">
        <v>28479</v>
      </c>
      <c r="N758">
        <v>1.2781</v>
      </c>
      <c r="Q758" s="1">
        <v>38825</v>
      </c>
      <c r="R758">
        <v>63.1</v>
      </c>
      <c r="U758" s="1">
        <v>39542</v>
      </c>
      <c r="V758">
        <v>23.31</v>
      </c>
      <c r="Y758" s="1">
        <v>39078</v>
      </c>
      <c r="Z758">
        <v>16</v>
      </c>
      <c r="AC758" s="1"/>
    </row>
    <row r="759" spans="1:29" x14ac:dyDescent="0.3">
      <c r="A759">
        <f t="shared" si="21"/>
        <v>1</v>
      </c>
      <c r="B759" s="1">
        <v>41300</v>
      </c>
      <c r="C759">
        <v>59.47</v>
      </c>
      <c r="E759" s="1">
        <v>33410</v>
      </c>
      <c r="F759">
        <v>18.54</v>
      </c>
      <c r="G759">
        <f t="shared" si="22"/>
        <v>19.109449541284402</v>
      </c>
      <c r="I759" s="1">
        <v>42464</v>
      </c>
      <c r="J759">
        <v>37.69</v>
      </c>
      <c r="M759" s="1">
        <v>28480</v>
      </c>
      <c r="N759">
        <v>1.2769999999999999</v>
      </c>
      <c r="Q759" s="1">
        <v>38826</v>
      </c>
      <c r="R759">
        <v>63.3</v>
      </c>
      <c r="U759" s="1">
        <v>39545</v>
      </c>
      <c r="V759">
        <v>23.82</v>
      </c>
      <c r="Y759" s="1">
        <v>39079</v>
      </c>
      <c r="Z759">
        <v>14</v>
      </c>
      <c r="AC759" s="1"/>
    </row>
    <row r="760" spans="1:29" x14ac:dyDescent="0.3">
      <c r="A760">
        <f t="shared" si="21"/>
        <v>1</v>
      </c>
      <c r="B760" s="1">
        <v>41301</v>
      </c>
      <c r="C760">
        <v>58.94</v>
      </c>
      <c r="E760" s="1">
        <v>33413</v>
      </c>
      <c r="F760">
        <v>18.260000000000002</v>
      </c>
      <c r="G760">
        <f t="shared" si="22"/>
        <v>18.999908256880737</v>
      </c>
      <c r="I760" s="1">
        <v>42461</v>
      </c>
      <c r="J760">
        <v>38.67</v>
      </c>
      <c r="M760" s="1">
        <v>28481</v>
      </c>
      <c r="N760">
        <v>1.2621</v>
      </c>
      <c r="Q760" s="1">
        <v>38827</v>
      </c>
      <c r="R760">
        <v>63.3</v>
      </c>
      <c r="U760" s="1">
        <v>39546</v>
      </c>
      <c r="V760">
        <v>23.51</v>
      </c>
      <c r="Y760" s="1">
        <v>39080</v>
      </c>
      <c r="Z760">
        <v>14</v>
      </c>
      <c r="AC760" s="1"/>
    </row>
    <row r="761" spans="1:29" x14ac:dyDescent="0.3">
      <c r="A761">
        <f t="shared" si="21"/>
        <v>1</v>
      </c>
      <c r="B761" s="1">
        <v>41302</v>
      </c>
      <c r="C761">
        <v>58.27</v>
      </c>
      <c r="E761" s="1">
        <v>33414</v>
      </c>
      <c r="F761">
        <v>18.25</v>
      </c>
      <c r="G761">
        <f t="shared" si="22"/>
        <v>18.98660550458716</v>
      </c>
      <c r="I761" s="1">
        <v>42460</v>
      </c>
      <c r="J761">
        <v>39.6</v>
      </c>
      <c r="M761" s="1">
        <v>28482</v>
      </c>
      <c r="N761">
        <v>1.2636000000000001</v>
      </c>
      <c r="Q761" s="1">
        <v>38828</v>
      </c>
      <c r="R761">
        <v>63.15</v>
      </c>
      <c r="U761" s="1">
        <v>39547</v>
      </c>
      <c r="V761">
        <v>23.69</v>
      </c>
      <c r="Y761" s="1">
        <v>39084</v>
      </c>
      <c r="Z761">
        <v>14.5</v>
      </c>
      <c r="AC761" s="1"/>
    </row>
    <row r="762" spans="1:29" x14ac:dyDescent="0.3">
      <c r="A762">
        <f t="shared" si="21"/>
        <v>1</v>
      </c>
      <c r="B762" s="1">
        <v>41303</v>
      </c>
      <c r="C762">
        <v>57.75</v>
      </c>
      <c r="E762" s="1">
        <v>33415</v>
      </c>
      <c r="F762">
        <v>18.329999999999998</v>
      </c>
      <c r="G762">
        <f t="shared" si="22"/>
        <v>18.987798165137615</v>
      </c>
      <c r="I762" s="1">
        <v>42459</v>
      </c>
      <c r="J762">
        <v>39.26</v>
      </c>
      <c r="M762" s="1">
        <v>28487</v>
      </c>
      <c r="N762">
        <v>1.276</v>
      </c>
      <c r="Q762" s="1">
        <v>38831</v>
      </c>
      <c r="R762">
        <v>63</v>
      </c>
      <c r="U762" s="1">
        <v>39548</v>
      </c>
      <c r="V762">
        <v>24.44</v>
      </c>
      <c r="Y762" s="1">
        <v>39085</v>
      </c>
      <c r="Z762">
        <v>14.2</v>
      </c>
      <c r="AC762" s="1"/>
    </row>
    <row r="763" spans="1:29" x14ac:dyDescent="0.3">
      <c r="A763">
        <f t="shared" si="21"/>
        <v>1</v>
      </c>
      <c r="B763" s="1">
        <v>41304</v>
      </c>
      <c r="C763">
        <v>57.3</v>
      </c>
      <c r="E763" s="1">
        <v>33416</v>
      </c>
      <c r="F763">
        <v>18.559999999999999</v>
      </c>
      <c r="G763">
        <f t="shared" si="22"/>
        <v>18.98403669724771</v>
      </c>
      <c r="I763" s="1">
        <v>42458</v>
      </c>
      <c r="J763">
        <v>39.14</v>
      </c>
      <c r="M763" s="1">
        <v>28488</v>
      </c>
      <c r="N763">
        <v>1.2858000000000001</v>
      </c>
      <c r="Q763" s="1">
        <v>38832</v>
      </c>
      <c r="R763">
        <v>62.65</v>
      </c>
      <c r="U763" s="1">
        <v>39549</v>
      </c>
      <c r="V763">
        <v>24.38</v>
      </c>
      <c r="Y763" s="1">
        <v>39086</v>
      </c>
      <c r="Z763">
        <v>14.23</v>
      </c>
      <c r="AC763" s="1"/>
    </row>
    <row r="764" spans="1:29" x14ac:dyDescent="0.3">
      <c r="A764">
        <f t="shared" si="21"/>
        <v>1</v>
      </c>
      <c r="B764" s="1">
        <v>41305</v>
      </c>
      <c r="C764">
        <v>56.9</v>
      </c>
      <c r="E764" s="1">
        <v>33417</v>
      </c>
      <c r="F764">
        <v>18.72</v>
      </c>
      <c r="G764">
        <f t="shared" si="22"/>
        <v>18.967706422018349</v>
      </c>
      <c r="I764" s="1">
        <v>42457</v>
      </c>
      <c r="J764">
        <v>40.270000000000003</v>
      </c>
      <c r="M764" s="1">
        <v>28489</v>
      </c>
      <c r="N764">
        <v>1.2891999999999999</v>
      </c>
      <c r="Q764" s="1">
        <v>38833</v>
      </c>
      <c r="R764">
        <v>62.6</v>
      </c>
      <c r="U764" s="1">
        <v>39552</v>
      </c>
      <c r="V764">
        <v>25</v>
      </c>
      <c r="Y764" s="1">
        <v>39087</v>
      </c>
      <c r="Z764">
        <v>14.1</v>
      </c>
      <c r="AC764" s="1"/>
    </row>
    <row r="765" spans="1:29" x14ac:dyDescent="0.3">
      <c r="A765">
        <f t="shared" si="21"/>
        <v>2</v>
      </c>
      <c r="B765" s="1">
        <v>41306</v>
      </c>
      <c r="C765">
        <v>56.48</v>
      </c>
      <c r="E765" s="1">
        <v>33420</v>
      </c>
      <c r="F765">
        <v>18.809999999999999</v>
      </c>
      <c r="G765">
        <f t="shared" si="22"/>
        <v>18.951651376146788</v>
      </c>
      <c r="I765" s="1">
        <v>42453</v>
      </c>
      <c r="J765">
        <v>40.44</v>
      </c>
      <c r="M765" s="1">
        <v>28493</v>
      </c>
      <c r="N765">
        <v>1.3016000000000001</v>
      </c>
      <c r="Q765" s="1">
        <v>38834</v>
      </c>
      <c r="R765">
        <v>62.45</v>
      </c>
      <c r="U765" s="1">
        <v>39553</v>
      </c>
      <c r="V765">
        <v>25.14</v>
      </c>
      <c r="Y765" s="1">
        <v>39090</v>
      </c>
      <c r="Z765">
        <v>13.28</v>
      </c>
      <c r="AC765" s="1"/>
    </row>
    <row r="766" spans="1:29" x14ac:dyDescent="0.3">
      <c r="A766">
        <f t="shared" si="21"/>
        <v>2</v>
      </c>
      <c r="B766" s="1">
        <v>41307</v>
      </c>
      <c r="C766">
        <v>56.13</v>
      </c>
      <c r="E766" s="1">
        <v>33421</v>
      </c>
      <c r="F766">
        <v>18.84</v>
      </c>
      <c r="G766">
        <f t="shared" si="22"/>
        <v>18.937614678899081</v>
      </c>
      <c r="I766" s="1">
        <v>42452</v>
      </c>
      <c r="J766">
        <v>40.47</v>
      </c>
      <c r="M766" s="1">
        <v>28494</v>
      </c>
      <c r="N766">
        <v>1.3067</v>
      </c>
      <c r="Q766" s="1">
        <v>38835</v>
      </c>
      <c r="R766">
        <v>62.4</v>
      </c>
      <c r="U766" s="1">
        <v>39554</v>
      </c>
      <c r="V766">
        <v>24.8</v>
      </c>
      <c r="Y766" s="1">
        <v>39091</v>
      </c>
      <c r="Z766">
        <v>13.48</v>
      </c>
      <c r="AC766" s="1"/>
    </row>
    <row r="767" spans="1:29" x14ac:dyDescent="0.3">
      <c r="A767">
        <f t="shared" si="21"/>
        <v>2</v>
      </c>
      <c r="B767" s="1">
        <v>41308</v>
      </c>
      <c r="C767">
        <v>55.75</v>
      </c>
      <c r="E767" s="1">
        <v>33422</v>
      </c>
      <c r="F767">
        <v>18.670000000000002</v>
      </c>
      <c r="G767">
        <f t="shared" si="22"/>
        <v>18.925412844036693</v>
      </c>
      <c r="I767" s="1">
        <v>42451</v>
      </c>
      <c r="J767">
        <v>41.79</v>
      </c>
      <c r="M767" s="1">
        <v>28495</v>
      </c>
      <c r="N767">
        <v>1.2670999999999999</v>
      </c>
      <c r="Q767" s="1">
        <v>38838</v>
      </c>
      <c r="R767">
        <v>61.5</v>
      </c>
      <c r="U767" s="1">
        <v>39555</v>
      </c>
      <c r="V767">
        <v>24.69</v>
      </c>
      <c r="Y767" s="1">
        <v>39092</v>
      </c>
      <c r="Z767">
        <v>13.65</v>
      </c>
      <c r="AC767" s="1"/>
    </row>
    <row r="768" spans="1:29" x14ac:dyDescent="0.3">
      <c r="A768">
        <f t="shared" si="21"/>
        <v>2</v>
      </c>
      <c r="B768" s="1">
        <v>41309</v>
      </c>
      <c r="C768">
        <v>55.24</v>
      </c>
      <c r="E768" s="1">
        <v>33423</v>
      </c>
      <c r="F768">
        <v>18.690000000000001</v>
      </c>
      <c r="G768">
        <f t="shared" si="22"/>
        <v>18.9145871559633</v>
      </c>
      <c r="I768" s="1">
        <v>42450</v>
      </c>
      <c r="J768">
        <v>41.54</v>
      </c>
      <c r="M768" s="1">
        <v>28496</v>
      </c>
      <c r="N768">
        <v>1.2757000000000001</v>
      </c>
      <c r="Q768" s="1">
        <v>38839</v>
      </c>
      <c r="R768">
        <v>60.6</v>
      </c>
      <c r="U768" s="1">
        <v>39556</v>
      </c>
      <c r="V768">
        <v>24.51</v>
      </c>
      <c r="Y768" s="1">
        <v>39093</v>
      </c>
      <c r="Z768">
        <v>13.08</v>
      </c>
      <c r="AC768" s="1"/>
    </row>
    <row r="769" spans="1:29" x14ac:dyDescent="0.3">
      <c r="A769">
        <f t="shared" si="21"/>
        <v>2</v>
      </c>
      <c r="B769" s="1">
        <v>41310</v>
      </c>
      <c r="C769">
        <v>54.68</v>
      </c>
      <c r="E769" s="1">
        <v>33424</v>
      </c>
      <c r="F769">
        <v>18.920000000000002</v>
      </c>
      <c r="G769">
        <f t="shared" si="22"/>
        <v>18.900366972477062</v>
      </c>
      <c r="I769" s="1">
        <v>42447</v>
      </c>
      <c r="J769">
        <v>41.2</v>
      </c>
      <c r="M769" s="1">
        <v>28499</v>
      </c>
      <c r="N769">
        <v>1.2721</v>
      </c>
      <c r="Q769" s="1">
        <v>38840</v>
      </c>
      <c r="R769">
        <v>60</v>
      </c>
      <c r="U769" s="1">
        <v>39559</v>
      </c>
      <c r="V769">
        <v>25.23</v>
      </c>
      <c r="Y769" s="1">
        <v>39094</v>
      </c>
      <c r="Z769">
        <v>13.43</v>
      </c>
      <c r="AC769" s="1"/>
    </row>
    <row r="770" spans="1:29" x14ac:dyDescent="0.3">
      <c r="A770">
        <f t="shared" si="21"/>
        <v>2</v>
      </c>
      <c r="B770" s="1">
        <v>41311</v>
      </c>
      <c r="C770">
        <v>54.12</v>
      </c>
      <c r="E770" s="1">
        <v>33427</v>
      </c>
      <c r="F770">
        <v>19.23</v>
      </c>
      <c r="G770">
        <f t="shared" si="22"/>
        <v>18.89688073394495</v>
      </c>
      <c r="I770" s="1">
        <v>42446</v>
      </c>
      <c r="J770">
        <v>41.54</v>
      </c>
      <c r="M770" s="1">
        <v>28500</v>
      </c>
      <c r="N770">
        <v>1.274</v>
      </c>
      <c r="Q770" s="1">
        <v>38841</v>
      </c>
      <c r="R770">
        <v>59</v>
      </c>
      <c r="U770" s="1">
        <v>39560</v>
      </c>
      <c r="V770">
        <v>25.34</v>
      </c>
      <c r="Y770" s="1">
        <v>39097</v>
      </c>
      <c r="Z770">
        <v>13.95</v>
      </c>
      <c r="AC770" s="1"/>
    </row>
    <row r="771" spans="1:29" x14ac:dyDescent="0.3">
      <c r="A771">
        <f t="shared" si="21"/>
        <v>2</v>
      </c>
      <c r="B771" s="1">
        <v>41312</v>
      </c>
      <c r="C771">
        <v>53.5</v>
      </c>
      <c r="E771" s="1">
        <v>33428</v>
      </c>
      <c r="F771">
        <v>19.25</v>
      </c>
      <c r="G771">
        <f t="shared" si="22"/>
        <v>18.889449541284403</v>
      </c>
      <c r="I771" s="1">
        <v>42445</v>
      </c>
      <c r="J771">
        <v>40.33</v>
      </c>
      <c r="M771" s="1">
        <v>28501</v>
      </c>
      <c r="N771">
        <v>1.2837000000000001</v>
      </c>
      <c r="Q771" s="1">
        <v>38842</v>
      </c>
      <c r="R771">
        <v>59.5</v>
      </c>
      <c r="U771" s="1">
        <v>39561</v>
      </c>
      <c r="V771">
        <v>25</v>
      </c>
      <c r="Y771" s="1">
        <v>39098</v>
      </c>
      <c r="Z771">
        <v>14.5</v>
      </c>
      <c r="AC771" s="1"/>
    </row>
    <row r="772" spans="1:29" x14ac:dyDescent="0.3">
      <c r="A772">
        <f t="shared" ref="A772:A835" si="23">+MONTH(B772)</f>
        <v>2</v>
      </c>
      <c r="B772" s="1">
        <v>41313</v>
      </c>
      <c r="C772">
        <v>52.86</v>
      </c>
      <c r="E772" s="1">
        <v>33429</v>
      </c>
      <c r="F772">
        <v>19.43</v>
      </c>
      <c r="G772">
        <f t="shared" si="22"/>
        <v>18.885871559633028</v>
      </c>
      <c r="I772" s="1">
        <v>42444</v>
      </c>
      <c r="J772">
        <v>38.74</v>
      </c>
      <c r="M772" s="1">
        <v>28502</v>
      </c>
      <c r="N772">
        <v>1.2869999999999999</v>
      </c>
      <c r="Q772" s="1">
        <v>38845</v>
      </c>
      <c r="R772">
        <v>58.2</v>
      </c>
      <c r="U772" s="1">
        <v>39562</v>
      </c>
      <c r="V772">
        <v>24.51</v>
      </c>
      <c r="Y772" s="1">
        <v>39099</v>
      </c>
      <c r="Z772">
        <v>13</v>
      </c>
      <c r="AC772" s="1"/>
    </row>
    <row r="773" spans="1:29" x14ac:dyDescent="0.3">
      <c r="A773">
        <f t="shared" si="23"/>
        <v>2</v>
      </c>
      <c r="B773" s="1">
        <v>41314</v>
      </c>
      <c r="C773">
        <v>52.29</v>
      </c>
      <c r="E773" s="1">
        <v>33430</v>
      </c>
      <c r="F773">
        <v>19.25</v>
      </c>
      <c r="G773">
        <f t="shared" si="22"/>
        <v>18.881100917431191</v>
      </c>
      <c r="I773" s="1">
        <v>42443</v>
      </c>
      <c r="J773">
        <v>39.53</v>
      </c>
      <c r="M773" s="1">
        <v>28503</v>
      </c>
      <c r="N773">
        <v>1.2790999999999999</v>
      </c>
      <c r="Q773" s="1">
        <v>38846</v>
      </c>
      <c r="R773">
        <v>58.5</v>
      </c>
      <c r="U773" s="1">
        <v>39563</v>
      </c>
      <c r="V773">
        <v>24.74</v>
      </c>
      <c r="Y773" s="1">
        <v>39100</v>
      </c>
      <c r="Z773">
        <v>12.63</v>
      </c>
      <c r="AC773" s="1"/>
    </row>
    <row r="774" spans="1:29" x14ac:dyDescent="0.3">
      <c r="A774">
        <f t="shared" si="23"/>
        <v>2</v>
      </c>
      <c r="B774" s="1">
        <v>41315</v>
      </c>
      <c r="C774">
        <v>51.74</v>
      </c>
      <c r="E774" s="1">
        <v>33431</v>
      </c>
      <c r="F774">
        <v>19.739999999999998</v>
      </c>
      <c r="G774">
        <f t="shared" si="22"/>
        <v>18.881559633027525</v>
      </c>
      <c r="I774" s="1">
        <v>42440</v>
      </c>
      <c r="J774">
        <v>40.39</v>
      </c>
      <c r="M774" s="1">
        <v>28506</v>
      </c>
      <c r="N774">
        <v>1.2806999999999999</v>
      </c>
      <c r="Q774" s="1">
        <v>38847</v>
      </c>
      <c r="R774">
        <v>58.25</v>
      </c>
      <c r="U774" s="1">
        <v>39566</v>
      </c>
      <c r="V774">
        <v>24.63</v>
      </c>
      <c r="Y774" s="1">
        <v>39101</v>
      </c>
      <c r="Z774">
        <v>14.3</v>
      </c>
      <c r="AC774" s="1"/>
    </row>
    <row r="775" spans="1:29" x14ac:dyDescent="0.3">
      <c r="A775">
        <f t="shared" si="23"/>
        <v>2</v>
      </c>
      <c r="B775" s="1">
        <v>41316</v>
      </c>
      <c r="C775">
        <v>51.02</v>
      </c>
      <c r="E775" s="1">
        <v>33434</v>
      </c>
      <c r="F775">
        <v>19.53</v>
      </c>
      <c r="G775">
        <f t="shared" si="22"/>
        <v>18.875779816513766</v>
      </c>
      <c r="I775" s="1">
        <v>42439</v>
      </c>
      <c r="J775">
        <v>40.049999999999997</v>
      </c>
      <c r="M775" s="1">
        <v>28507</v>
      </c>
      <c r="N775">
        <v>1.2744</v>
      </c>
      <c r="Q775" s="1">
        <v>38848</v>
      </c>
      <c r="R775">
        <v>58.6</v>
      </c>
      <c r="U775" s="1">
        <v>39567</v>
      </c>
      <c r="V775">
        <v>24.19</v>
      </c>
      <c r="Y775" s="1">
        <v>39104</v>
      </c>
      <c r="Z775">
        <v>15.55</v>
      </c>
      <c r="AC775" s="1"/>
    </row>
    <row r="776" spans="1:29" x14ac:dyDescent="0.3">
      <c r="A776">
        <f t="shared" si="23"/>
        <v>2</v>
      </c>
      <c r="B776" s="1">
        <v>41317</v>
      </c>
      <c r="C776">
        <v>50.29</v>
      </c>
      <c r="E776" s="1">
        <v>33435</v>
      </c>
      <c r="F776">
        <v>19.75</v>
      </c>
      <c r="G776">
        <f t="shared" si="22"/>
        <v>18.871834862385327</v>
      </c>
      <c r="I776" s="1">
        <v>42438</v>
      </c>
      <c r="J776">
        <v>41.07</v>
      </c>
      <c r="M776" s="1">
        <v>28508</v>
      </c>
      <c r="N776">
        <v>1.2744</v>
      </c>
      <c r="Q776" s="1">
        <v>38849</v>
      </c>
      <c r="R776">
        <v>59.95</v>
      </c>
      <c r="U776" s="1">
        <v>39568</v>
      </c>
      <c r="V776">
        <v>23.88</v>
      </c>
      <c r="Y776" s="1">
        <v>39105</v>
      </c>
      <c r="Z776">
        <v>15.65</v>
      </c>
      <c r="AC776" s="1"/>
    </row>
    <row r="777" spans="1:29" x14ac:dyDescent="0.3">
      <c r="A777">
        <f t="shared" si="23"/>
        <v>2</v>
      </c>
      <c r="B777" s="1">
        <v>41318</v>
      </c>
      <c r="C777">
        <v>49.53</v>
      </c>
      <c r="E777" s="1">
        <v>33436</v>
      </c>
      <c r="F777">
        <v>20.21</v>
      </c>
      <c r="G777">
        <f t="shared" si="22"/>
        <v>18.873944954128444</v>
      </c>
      <c r="I777" s="1">
        <v>42437</v>
      </c>
      <c r="J777">
        <v>39.65</v>
      </c>
      <c r="M777" s="1">
        <v>28509</v>
      </c>
      <c r="N777">
        <v>1.2773000000000001</v>
      </c>
      <c r="Q777" s="1">
        <v>38852</v>
      </c>
      <c r="R777">
        <v>60.75</v>
      </c>
      <c r="U777" s="1">
        <v>39569</v>
      </c>
      <c r="V777">
        <v>23.56</v>
      </c>
      <c r="Y777" s="1">
        <v>39106</v>
      </c>
      <c r="Z777">
        <v>14.15</v>
      </c>
      <c r="AC777" s="1"/>
    </row>
    <row r="778" spans="1:29" x14ac:dyDescent="0.3">
      <c r="A778">
        <f t="shared" si="23"/>
        <v>2</v>
      </c>
      <c r="B778" s="1">
        <v>41319</v>
      </c>
      <c r="C778">
        <v>48.84</v>
      </c>
      <c r="E778" s="1">
        <v>33437</v>
      </c>
      <c r="F778">
        <v>19.89</v>
      </c>
      <c r="G778">
        <f t="shared" si="22"/>
        <v>18.868256880733949</v>
      </c>
      <c r="I778" s="1">
        <v>42436</v>
      </c>
      <c r="J778">
        <v>40.840000000000003</v>
      </c>
      <c r="M778" s="1">
        <v>28510</v>
      </c>
      <c r="N778">
        <v>1.2794000000000001</v>
      </c>
      <c r="Q778" s="1">
        <v>38853</v>
      </c>
      <c r="R778">
        <v>60.25</v>
      </c>
      <c r="U778" s="1">
        <v>39570</v>
      </c>
      <c r="V778">
        <v>24.5</v>
      </c>
      <c r="Y778" s="1">
        <v>39107</v>
      </c>
      <c r="Z778">
        <v>13.8</v>
      </c>
      <c r="AC778" s="1"/>
    </row>
    <row r="779" spans="1:29" x14ac:dyDescent="0.3">
      <c r="A779">
        <f t="shared" si="23"/>
        <v>2</v>
      </c>
      <c r="B779" s="1">
        <v>41320</v>
      </c>
      <c r="C779">
        <v>48.28</v>
      </c>
      <c r="E779" s="1">
        <v>33438</v>
      </c>
      <c r="F779">
        <v>20.21</v>
      </c>
      <c r="G779">
        <f t="shared" si="22"/>
        <v>18.864587155963306</v>
      </c>
      <c r="I779" s="1">
        <v>42433</v>
      </c>
      <c r="J779">
        <v>38.72</v>
      </c>
      <c r="M779" s="1">
        <v>28513</v>
      </c>
      <c r="N779">
        <v>1.2842</v>
      </c>
      <c r="Q779" s="1">
        <v>38854</v>
      </c>
      <c r="R779">
        <v>60</v>
      </c>
      <c r="U779" s="1">
        <v>39574</v>
      </c>
      <c r="V779">
        <v>25.31</v>
      </c>
      <c r="Y779" s="1">
        <v>39108</v>
      </c>
      <c r="Z779">
        <v>12.85</v>
      </c>
      <c r="AC779" s="1"/>
    </row>
    <row r="780" spans="1:29" x14ac:dyDescent="0.3">
      <c r="A780">
        <f t="shared" si="23"/>
        <v>2</v>
      </c>
      <c r="B780" s="1">
        <v>41321</v>
      </c>
      <c r="C780">
        <v>47.87</v>
      </c>
      <c r="E780" s="1">
        <v>33441</v>
      </c>
      <c r="F780">
        <v>19.98</v>
      </c>
      <c r="G780">
        <f t="shared" si="22"/>
        <v>18.863577981651382</v>
      </c>
      <c r="I780" s="1">
        <v>42432</v>
      </c>
      <c r="J780">
        <v>37.07</v>
      </c>
      <c r="M780" s="1">
        <v>28514</v>
      </c>
      <c r="N780">
        <v>1.286</v>
      </c>
      <c r="Q780" s="1">
        <v>38855</v>
      </c>
      <c r="R780">
        <v>59.85</v>
      </c>
      <c r="U780" s="1">
        <v>39575</v>
      </c>
      <c r="V780">
        <v>25.03</v>
      </c>
      <c r="Y780" s="1">
        <v>39111</v>
      </c>
      <c r="Z780">
        <v>11.7</v>
      </c>
      <c r="AC780" s="1"/>
    </row>
    <row r="781" spans="1:29" x14ac:dyDescent="0.3">
      <c r="A781">
        <f t="shared" si="23"/>
        <v>2</v>
      </c>
      <c r="B781" s="1">
        <v>41322</v>
      </c>
      <c r="C781">
        <v>47.55</v>
      </c>
      <c r="E781" s="1">
        <v>33442</v>
      </c>
      <c r="F781">
        <v>19.5</v>
      </c>
      <c r="G781">
        <f t="shared" si="22"/>
        <v>18.870091743119268</v>
      </c>
      <c r="I781" s="1">
        <v>42431</v>
      </c>
      <c r="J781">
        <v>36.93</v>
      </c>
      <c r="M781" s="1">
        <v>28515</v>
      </c>
      <c r="N781">
        <v>1.2902</v>
      </c>
      <c r="Q781" s="1">
        <v>38856</v>
      </c>
      <c r="R781">
        <v>59.85</v>
      </c>
      <c r="U781" s="1">
        <v>39576</v>
      </c>
      <c r="V781">
        <v>24.91</v>
      </c>
      <c r="Y781" s="1">
        <v>39112</v>
      </c>
      <c r="Z781">
        <v>11.6</v>
      </c>
      <c r="AC781" s="1"/>
    </row>
    <row r="782" spans="1:29" x14ac:dyDescent="0.3">
      <c r="A782">
        <f t="shared" si="23"/>
        <v>2</v>
      </c>
      <c r="B782" s="1">
        <v>41323</v>
      </c>
      <c r="C782">
        <v>46.98</v>
      </c>
      <c r="E782" s="1">
        <v>33443</v>
      </c>
      <c r="F782">
        <v>19.690000000000001</v>
      </c>
      <c r="G782">
        <f t="shared" si="22"/>
        <v>18.894403669724774</v>
      </c>
      <c r="I782" s="1">
        <v>42430</v>
      </c>
      <c r="J782">
        <v>36.81</v>
      </c>
      <c r="M782" s="1">
        <v>28516</v>
      </c>
      <c r="N782">
        <v>1.2882</v>
      </c>
      <c r="Q782" s="1">
        <v>38859</v>
      </c>
      <c r="R782">
        <v>59.85</v>
      </c>
      <c r="U782" s="1">
        <v>39577</v>
      </c>
      <c r="V782">
        <v>25.17</v>
      </c>
      <c r="Y782" s="1">
        <v>39113</v>
      </c>
      <c r="Z782">
        <v>11.25</v>
      </c>
      <c r="AC782" s="1"/>
    </row>
    <row r="783" spans="1:29" x14ac:dyDescent="0.3">
      <c r="A783">
        <f t="shared" si="23"/>
        <v>2</v>
      </c>
      <c r="B783" s="1">
        <v>41324</v>
      </c>
      <c r="C783">
        <v>46.59</v>
      </c>
      <c r="E783" s="1">
        <v>33444</v>
      </c>
      <c r="F783">
        <v>19.55</v>
      </c>
      <c r="G783">
        <f t="shared" si="22"/>
        <v>18.922385321100922</v>
      </c>
      <c r="I783" s="1">
        <v>42429</v>
      </c>
      <c r="J783">
        <v>35.97</v>
      </c>
      <c r="M783" s="1">
        <v>28517</v>
      </c>
      <c r="N783">
        <v>1.2855000000000001</v>
      </c>
      <c r="Q783" s="1">
        <v>38860</v>
      </c>
      <c r="R783">
        <v>59.85</v>
      </c>
      <c r="U783" s="1">
        <v>39580</v>
      </c>
      <c r="V783">
        <v>25.39</v>
      </c>
      <c r="Y783" s="1">
        <v>39114</v>
      </c>
      <c r="Z783">
        <v>10.45</v>
      </c>
      <c r="AC783" s="1"/>
    </row>
    <row r="784" spans="1:29" x14ac:dyDescent="0.3">
      <c r="A784">
        <f t="shared" si="23"/>
        <v>2</v>
      </c>
      <c r="B784" s="1">
        <v>41325</v>
      </c>
      <c r="C784">
        <v>45.93</v>
      </c>
      <c r="E784" s="1">
        <v>33445</v>
      </c>
      <c r="F784">
        <v>19.62</v>
      </c>
      <c r="G784">
        <f t="shared" si="22"/>
        <v>18.948348623853214</v>
      </c>
      <c r="I784" s="1">
        <v>42426</v>
      </c>
      <c r="J784">
        <v>35.1</v>
      </c>
      <c r="M784" s="1">
        <v>28520</v>
      </c>
      <c r="N784">
        <v>1.2822</v>
      </c>
      <c r="Q784" s="1">
        <v>38861</v>
      </c>
      <c r="R784">
        <v>60.1</v>
      </c>
      <c r="U784" s="1">
        <v>39581</v>
      </c>
      <c r="V784">
        <v>25.04</v>
      </c>
      <c r="Y784" s="1">
        <v>39115</v>
      </c>
      <c r="Z784">
        <v>10.55</v>
      </c>
      <c r="AC784" s="1"/>
    </row>
    <row r="785" spans="1:29" x14ac:dyDescent="0.3">
      <c r="A785">
        <f t="shared" si="23"/>
        <v>2</v>
      </c>
      <c r="B785" s="1">
        <v>41326</v>
      </c>
      <c r="C785">
        <v>45.17</v>
      </c>
      <c r="E785" s="1">
        <v>33448</v>
      </c>
      <c r="F785">
        <v>19.57</v>
      </c>
      <c r="G785">
        <f t="shared" si="22"/>
        <v>18.967889908256886</v>
      </c>
      <c r="I785" s="1">
        <v>42425</v>
      </c>
      <c r="J785">
        <v>35.29</v>
      </c>
      <c r="M785" s="1">
        <v>28521</v>
      </c>
      <c r="N785">
        <v>1.2863</v>
      </c>
      <c r="Q785" s="1">
        <v>38862</v>
      </c>
      <c r="R785">
        <v>60.5</v>
      </c>
      <c r="U785" s="1">
        <v>39582</v>
      </c>
      <c r="V785">
        <v>24.46</v>
      </c>
      <c r="Y785" s="1">
        <v>39118</v>
      </c>
      <c r="Z785">
        <v>9.9499999999999993</v>
      </c>
      <c r="AC785" s="1"/>
    </row>
    <row r="786" spans="1:29" x14ac:dyDescent="0.3">
      <c r="A786">
        <f t="shared" si="23"/>
        <v>2</v>
      </c>
      <c r="B786" s="1">
        <v>41327</v>
      </c>
      <c r="C786">
        <v>44.38</v>
      </c>
      <c r="E786" s="1">
        <v>33449</v>
      </c>
      <c r="F786">
        <v>19.53</v>
      </c>
      <c r="G786">
        <f t="shared" si="22"/>
        <v>18.992477064220186</v>
      </c>
      <c r="I786" s="1">
        <v>42424</v>
      </c>
      <c r="J786">
        <v>34.409999999999997</v>
      </c>
      <c r="M786" s="1">
        <v>28522</v>
      </c>
      <c r="N786">
        <v>1.2814000000000001</v>
      </c>
      <c r="Q786" s="1">
        <v>38863</v>
      </c>
      <c r="R786">
        <v>60.4</v>
      </c>
      <c r="U786" s="1">
        <v>39583</v>
      </c>
      <c r="V786">
        <v>24.68</v>
      </c>
      <c r="Y786" s="1">
        <v>39119</v>
      </c>
      <c r="Z786">
        <v>10.75</v>
      </c>
      <c r="AC786" s="1"/>
    </row>
    <row r="787" spans="1:29" x14ac:dyDescent="0.3">
      <c r="A787">
        <f t="shared" si="23"/>
        <v>2</v>
      </c>
      <c r="B787" s="1">
        <v>41328</v>
      </c>
      <c r="C787">
        <v>43.7</v>
      </c>
      <c r="E787" s="1">
        <v>33450</v>
      </c>
      <c r="F787">
        <v>19.739999999999998</v>
      </c>
      <c r="G787">
        <f t="shared" si="22"/>
        <v>19.021100917431195</v>
      </c>
      <c r="I787" s="1">
        <v>42423</v>
      </c>
      <c r="J787">
        <v>33.270000000000003</v>
      </c>
      <c r="M787" s="1">
        <v>28523</v>
      </c>
      <c r="N787">
        <v>1.2788999999999999</v>
      </c>
      <c r="Q787" s="1">
        <v>38867</v>
      </c>
      <c r="R787">
        <v>60.75</v>
      </c>
      <c r="U787" s="1">
        <v>39584</v>
      </c>
      <c r="V787">
        <v>24.89</v>
      </c>
      <c r="Y787" s="1">
        <v>39120</v>
      </c>
      <c r="Z787">
        <v>11.2</v>
      </c>
      <c r="AC787" s="1"/>
    </row>
    <row r="788" spans="1:29" x14ac:dyDescent="0.3">
      <c r="A788">
        <f t="shared" si="23"/>
        <v>2</v>
      </c>
      <c r="B788" s="1">
        <v>41329</v>
      </c>
      <c r="C788">
        <v>43.05</v>
      </c>
      <c r="E788" s="1">
        <v>33451</v>
      </c>
      <c r="F788">
        <v>19.399999999999999</v>
      </c>
      <c r="G788">
        <f t="shared" si="22"/>
        <v>19.044128440366972</v>
      </c>
      <c r="I788" s="1">
        <v>42422</v>
      </c>
      <c r="J788">
        <v>34.69</v>
      </c>
      <c r="M788" s="1">
        <v>28524</v>
      </c>
      <c r="N788">
        <v>1.2762</v>
      </c>
      <c r="Q788" s="1">
        <v>38868</v>
      </c>
      <c r="R788">
        <v>62.1</v>
      </c>
      <c r="U788" s="1">
        <v>39587</v>
      </c>
      <c r="V788">
        <v>25.31</v>
      </c>
      <c r="Y788" s="1">
        <v>39121</v>
      </c>
      <c r="Z788">
        <v>10.1</v>
      </c>
      <c r="AC788" s="1"/>
    </row>
    <row r="789" spans="1:29" x14ac:dyDescent="0.3">
      <c r="A789">
        <f t="shared" si="23"/>
        <v>2</v>
      </c>
      <c r="B789" s="1">
        <v>41330</v>
      </c>
      <c r="C789">
        <v>42.33</v>
      </c>
      <c r="E789" s="1">
        <v>33452</v>
      </c>
      <c r="F789">
        <v>19.5</v>
      </c>
      <c r="G789">
        <f t="shared" si="22"/>
        <v>19.064954128440366</v>
      </c>
      <c r="I789" s="1">
        <v>42419</v>
      </c>
      <c r="J789">
        <v>33.01</v>
      </c>
      <c r="M789" s="1">
        <v>28527</v>
      </c>
      <c r="N789">
        <v>1.2762</v>
      </c>
      <c r="Q789" s="1">
        <v>38869</v>
      </c>
      <c r="R789">
        <v>61.5</v>
      </c>
      <c r="U789" s="1">
        <v>39588</v>
      </c>
      <c r="V789">
        <v>25.36</v>
      </c>
      <c r="Y789" s="1">
        <v>39122</v>
      </c>
      <c r="Z789">
        <v>10.029999999999999</v>
      </c>
      <c r="AC789" s="1"/>
    </row>
    <row r="790" spans="1:29" x14ac:dyDescent="0.3">
      <c r="A790">
        <f t="shared" si="23"/>
        <v>2</v>
      </c>
      <c r="B790" s="1">
        <v>41331</v>
      </c>
      <c r="C790">
        <v>41.68</v>
      </c>
      <c r="E790" s="1">
        <v>33455</v>
      </c>
      <c r="F790">
        <v>19.53</v>
      </c>
      <c r="G790">
        <f t="shared" si="22"/>
        <v>19.079633027522942</v>
      </c>
      <c r="I790" s="1">
        <v>42418</v>
      </c>
      <c r="J790">
        <v>34.28</v>
      </c>
      <c r="M790" s="1">
        <v>28528</v>
      </c>
      <c r="N790">
        <v>1.2757000000000001</v>
      </c>
      <c r="Q790" s="1">
        <v>38870</v>
      </c>
      <c r="R790">
        <v>63.25</v>
      </c>
      <c r="U790" s="1">
        <v>39589</v>
      </c>
      <c r="V790">
        <v>25.73</v>
      </c>
      <c r="Y790" s="1">
        <v>39125</v>
      </c>
      <c r="Z790">
        <v>8.4</v>
      </c>
      <c r="AC790" s="1"/>
    </row>
    <row r="791" spans="1:29" x14ac:dyDescent="0.3">
      <c r="A791">
        <f t="shared" si="23"/>
        <v>2</v>
      </c>
      <c r="B791" s="1">
        <v>41332</v>
      </c>
      <c r="C791">
        <v>41.06</v>
      </c>
      <c r="E791" s="1">
        <v>33456</v>
      </c>
      <c r="F791">
        <v>19.43</v>
      </c>
      <c r="G791">
        <f t="shared" si="22"/>
        <v>19.086513761467891</v>
      </c>
      <c r="I791" s="1">
        <v>42417</v>
      </c>
      <c r="J791">
        <v>34.5</v>
      </c>
      <c r="M791" s="1">
        <v>28529</v>
      </c>
      <c r="N791">
        <v>1.2781</v>
      </c>
      <c r="Q791" s="1">
        <v>38873</v>
      </c>
      <c r="R791">
        <v>63.25</v>
      </c>
      <c r="U791" s="1">
        <v>39590</v>
      </c>
      <c r="V791">
        <v>26.06</v>
      </c>
      <c r="Y791" s="1">
        <v>39126</v>
      </c>
      <c r="Z791">
        <v>9.5</v>
      </c>
      <c r="AC791" s="1"/>
    </row>
    <row r="792" spans="1:29" x14ac:dyDescent="0.3">
      <c r="A792">
        <f t="shared" si="23"/>
        <v>2</v>
      </c>
      <c r="B792" s="1">
        <v>41333</v>
      </c>
      <c r="C792">
        <v>40.51</v>
      </c>
      <c r="E792" s="1">
        <v>33457</v>
      </c>
      <c r="F792">
        <v>19.43</v>
      </c>
      <c r="G792">
        <f t="shared" si="22"/>
        <v>19.091467889908259</v>
      </c>
      <c r="I792" s="1">
        <v>42416</v>
      </c>
      <c r="J792">
        <v>32.18</v>
      </c>
      <c r="M792" s="1">
        <v>28530</v>
      </c>
      <c r="N792">
        <v>1.2762</v>
      </c>
      <c r="Q792" s="1">
        <v>38874</v>
      </c>
      <c r="R792">
        <v>65.099999999999994</v>
      </c>
      <c r="U792" s="1">
        <v>39591</v>
      </c>
      <c r="V792">
        <v>26.11</v>
      </c>
      <c r="Y792" s="1">
        <v>39127</v>
      </c>
      <c r="Z792">
        <v>8.4</v>
      </c>
      <c r="AC792" s="1"/>
    </row>
    <row r="793" spans="1:29" x14ac:dyDescent="0.3">
      <c r="A793">
        <f t="shared" si="23"/>
        <v>3</v>
      </c>
      <c r="B793" s="1">
        <v>41334</v>
      </c>
      <c r="C793">
        <v>40.04</v>
      </c>
      <c r="E793" s="1">
        <v>33458</v>
      </c>
      <c r="F793">
        <v>19.62</v>
      </c>
      <c r="G793">
        <f t="shared" si="22"/>
        <v>19.091376146788996</v>
      </c>
      <c r="I793" s="1">
        <v>42415</v>
      </c>
      <c r="J793">
        <v>33.39</v>
      </c>
      <c r="M793" s="1">
        <v>28531</v>
      </c>
      <c r="N793">
        <v>1.2778</v>
      </c>
      <c r="Q793" s="1">
        <v>38875</v>
      </c>
      <c r="R793">
        <v>64.75</v>
      </c>
      <c r="U793" s="1">
        <v>39594</v>
      </c>
      <c r="V793">
        <v>26.38</v>
      </c>
      <c r="Y793" s="1">
        <v>39128</v>
      </c>
      <c r="Z793">
        <v>9.18</v>
      </c>
      <c r="AC793" s="1"/>
    </row>
    <row r="794" spans="1:29" x14ac:dyDescent="0.3">
      <c r="A794">
        <f t="shared" si="23"/>
        <v>3</v>
      </c>
      <c r="B794" s="1">
        <v>41335</v>
      </c>
      <c r="C794">
        <v>39.68</v>
      </c>
      <c r="E794" s="1">
        <v>33459</v>
      </c>
      <c r="F794">
        <v>19.600000000000001</v>
      </c>
      <c r="G794">
        <f t="shared" si="22"/>
        <v>19.092293577981653</v>
      </c>
      <c r="I794" s="1">
        <v>42412</v>
      </c>
      <c r="J794">
        <v>33.36</v>
      </c>
      <c r="M794" s="1">
        <v>28534</v>
      </c>
      <c r="N794">
        <v>1.2817000000000001</v>
      </c>
      <c r="Q794" s="1">
        <v>38876</v>
      </c>
      <c r="R794">
        <v>64</v>
      </c>
      <c r="U794" s="1">
        <v>39595</v>
      </c>
      <c r="V794">
        <v>26.34</v>
      </c>
      <c r="Y794" s="1">
        <v>39129</v>
      </c>
      <c r="Z794">
        <v>9</v>
      </c>
      <c r="AC794" s="1"/>
    </row>
    <row r="795" spans="1:29" x14ac:dyDescent="0.3">
      <c r="A795">
        <f t="shared" si="23"/>
        <v>3</v>
      </c>
      <c r="B795" s="1">
        <v>41336</v>
      </c>
      <c r="C795">
        <v>39.32</v>
      </c>
      <c r="E795" s="1">
        <v>33462</v>
      </c>
      <c r="F795">
        <v>19.62</v>
      </c>
      <c r="G795">
        <f t="shared" si="22"/>
        <v>19.095963302752299</v>
      </c>
      <c r="I795" s="1">
        <v>42411</v>
      </c>
      <c r="J795">
        <v>30.06</v>
      </c>
      <c r="M795" s="1">
        <v>28535</v>
      </c>
      <c r="N795">
        <v>1.2878000000000001</v>
      </c>
      <c r="Q795" s="1">
        <v>38877</v>
      </c>
      <c r="R795">
        <v>64</v>
      </c>
      <c r="U795" s="1">
        <v>39596</v>
      </c>
      <c r="V795">
        <v>26.19</v>
      </c>
      <c r="Y795" s="1">
        <v>39132</v>
      </c>
      <c r="Z795">
        <v>8.9</v>
      </c>
      <c r="AC795" s="1"/>
    </row>
    <row r="796" spans="1:29" x14ac:dyDescent="0.3">
      <c r="A796">
        <f t="shared" si="23"/>
        <v>3</v>
      </c>
      <c r="B796" s="1">
        <v>41337</v>
      </c>
      <c r="C796">
        <v>38.9</v>
      </c>
      <c r="E796" s="1">
        <v>33463</v>
      </c>
      <c r="F796">
        <v>19.5</v>
      </c>
      <c r="G796">
        <f t="shared" si="22"/>
        <v>19.101559633027527</v>
      </c>
      <c r="I796" s="1">
        <v>42410</v>
      </c>
      <c r="J796">
        <v>30.84</v>
      </c>
      <c r="M796" s="1">
        <v>28536</v>
      </c>
      <c r="N796">
        <v>1.2878000000000001</v>
      </c>
      <c r="Q796" s="1">
        <v>38880</v>
      </c>
      <c r="R796">
        <v>64</v>
      </c>
      <c r="U796" s="1">
        <v>39597</v>
      </c>
      <c r="V796">
        <v>26.59</v>
      </c>
      <c r="Y796" s="1">
        <v>39133</v>
      </c>
      <c r="Z796">
        <v>7.55</v>
      </c>
      <c r="AC796" s="1"/>
    </row>
    <row r="797" spans="1:29" x14ac:dyDescent="0.3">
      <c r="A797">
        <f t="shared" si="23"/>
        <v>3</v>
      </c>
      <c r="B797" s="1">
        <v>41338</v>
      </c>
      <c r="C797">
        <v>38.549999999999997</v>
      </c>
      <c r="E797" s="1">
        <v>33464</v>
      </c>
      <c r="F797">
        <v>19.27</v>
      </c>
      <c r="G797">
        <f t="shared" si="22"/>
        <v>19.105779816513763</v>
      </c>
      <c r="I797" s="1">
        <v>42409</v>
      </c>
      <c r="J797">
        <v>30.32</v>
      </c>
      <c r="M797" s="1">
        <v>28537</v>
      </c>
      <c r="N797">
        <v>1.2929999999999999</v>
      </c>
      <c r="Q797" s="1">
        <v>38881</v>
      </c>
      <c r="R797">
        <v>62.75</v>
      </c>
      <c r="U797" s="1">
        <v>39598</v>
      </c>
      <c r="V797">
        <v>26.1</v>
      </c>
      <c r="Y797" s="1">
        <v>39134</v>
      </c>
      <c r="Z797">
        <v>8</v>
      </c>
      <c r="AC797" s="1"/>
    </row>
    <row r="798" spans="1:29" x14ac:dyDescent="0.3">
      <c r="A798">
        <f t="shared" si="23"/>
        <v>3</v>
      </c>
      <c r="B798" s="1">
        <v>41339</v>
      </c>
      <c r="C798">
        <v>38.25</v>
      </c>
      <c r="E798" s="1">
        <v>33465</v>
      </c>
      <c r="F798">
        <v>19.309999999999999</v>
      </c>
      <c r="G798">
        <f t="shared" si="22"/>
        <v>19.114403669724773</v>
      </c>
      <c r="I798" s="1">
        <v>42408</v>
      </c>
      <c r="J798">
        <v>32.880000000000003</v>
      </c>
      <c r="M798" s="1">
        <v>28538</v>
      </c>
      <c r="N798">
        <v>1.2967</v>
      </c>
      <c r="Q798" s="1">
        <v>38882</v>
      </c>
      <c r="R798">
        <v>63</v>
      </c>
      <c r="U798" s="1">
        <v>39601</v>
      </c>
      <c r="V798">
        <v>26.34</v>
      </c>
      <c r="Y798" s="1">
        <v>39135</v>
      </c>
      <c r="Z798">
        <v>7.85</v>
      </c>
      <c r="AC798" s="1"/>
    </row>
    <row r="799" spans="1:29" x14ac:dyDescent="0.3">
      <c r="A799">
        <f t="shared" si="23"/>
        <v>3</v>
      </c>
      <c r="B799" s="1">
        <v>41340</v>
      </c>
      <c r="C799">
        <v>38</v>
      </c>
      <c r="E799" s="1">
        <v>33466</v>
      </c>
      <c r="F799">
        <v>19.48</v>
      </c>
      <c r="G799">
        <f t="shared" si="22"/>
        <v>19.118532110091742</v>
      </c>
      <c r="I799" s="1">
        <v>42405</v>
      </c>
      <c r="J799">
        <v>34.06</v>
      </c>
      <c r="M799" s="1">
        <v>28541</v>
      </c>
      <c r="N799">
        <v>1.3098000000000001</v>
      </c>
      <c r="Q799" s="1">
        <v>38883</v>
      </c>
      <c r="R799">
        <v>63.5</v>
      </c>
      <c r="U799" s="1">
        <v>39602</v>
      </c>
      <c r="V799">
        <v>27.13</v>
      </c>
      <c r="Y799" s="1">
        <v>39136</v>
      </c>
      <c r="Z799">
        <v>8.4499999999999993</v>
      </c>
      <c r="AC799" s="1"/>
    </row>
    <row r="800" spans="1:29" x14ac:dyDescent="0.3">
      <c r="A800">
        <f t="shared" si="23"/>
        <v>3</v>
      </c>
      <c r="B800" s="1">
        <v>41341</v>
      </c>
      <c r="C800">
        <v>37.81</v>
      </c>
      <c r="E800" s="1">
        <v>33469</v>
      </c>
      <c r="F800">
        <v>20.53</v>
      </c>
      <c r="G800">
        <f t="shared" si="22"/>
        <v>19.115963302752291</v>
      </c>
      <c r="I800" s="1">
        <v>42404</v>
      </c>
      <c r="J800">
        <v>34.46</v>
      </c>
      <c r="M800" s="1">
        <v>28542</v>
      </c>
      <c r="N800">
        <v>1.3038000000000001</v>
      </c>
      <c r="Q800" s="1">
        <v>38884</v>
      </c>
      <c r="R800">
        <v>63.5</v>
      </c>
      <c r="U800" s="1">
        <v>39603</v>
      </c>
      <c r="V800">
        <v>26.6</v>
      </c>
      <c r="Y800" s="1">
        <v>39139</v>
      </c>
      <c r="Z800">
        <v>9.1999999999999993</v>
      </c>
      <c r="AC800" s="1"/>
    </row>
    <row r="801" spans="1:29" x14ac:dyDescent="0.3">
      <c r="A801">
        <f t="shared" si="23"/>
        <v>3</v>
      </c>
      <c r="B801" s="1">
        <v>41342</v>
      </c>
      <c r="C801">
        <v>37.659999999999997</v>
      </c>
      <c r="E801" s="1">
        <v>33470</v>
      </c>
      <c r="F801">
        <v>20.65</v>
      </c>
      <c r="G801">
        <f t="shared" si="22"/>
        <v>19.12165137614679</v>
      </c>
      <c r="I801" s="1">
        <v>42403</v>
      </c>
      <c r="J801">
        <v>35.04</v>
      </c>
      <c r="M801" s="1">
        <v>28543</v>
      </c>
      <c r="N801">
        <v>1.3055000000000001</v>
      </c>
      <c r="Q801" s="1">
        <v>38887</v>
      </c>
      <c r="R801">
        <v>63.25</v>
      </c>
      <c r="U801" s="1">
        <v>39604</v>
      </c>
      <c r="V801">
        <v>26.44</v>
      </c>
      <c r="Y801" s="1">
        <v>39140</v>
      </c>
      <c r="Z801">
        <v>9.15</v>
      </c>
      <c r="AC801" s="1"/>
    </row>
    <row r="802" spans="1:29" x14ac:dyDescent="0.3">
      <c r="A802">
        <f t="shared" si="23"/>
        <v>3</v>
      </c>
      <c r="B802" s="1">
        <v>41343</v>
      </c>
      <c r="C802">
        <v>37.47</v>
      </c>
      <c r="E802" s="1">
        <v>33471</v>
      </c>
      <c r="F802">
        <v>19.64</v>
      </c>
      <c r="G802">
        <f t="shared" si="22"/>
        <v>19.139174311926606</v>
      </c>
      <c r="I802" s="1">
        <v>42402</v>
      </c>
      <c r="J802">
        <v>32.72</v>
      </c>
      <c r="M802" s="1">
        <v>28544</v>
      </c>
      <c r="N802">
        <v>1.3152999999999999</v>
      </c>
      <c r="Q802" s="1">
        <v>38888</v>
      </c>
      <c r="R802">
        <v>63.25</v>
      </c>
      <c r="U802" s="1">
        <v>39605</v>
      </c>
      <c r="V802">
        <v>27.54</v>
      </c>
      <c r="Y802" s="1">
        <v>39141</v>
      </c>
      <c r="Z802">
        <v>9.6</v>
      </c>
      <c r="AC802" s="1"/>
    </row>
    <row r="803" spans="1:29" x14ac:dyDescent="0.3">
      <c r="A803">
        <f t="shared" si="23"/>
        <v>3</v>
      </c>
      <c r="B803" s="1">
        <v>41344</v>
      </c>
      <c r="C803">
        <v>37.07</v>
      </c>
      <c r="E803" s="1">
        <v>33472</v>
      </c>
      <c r="F803">
        <v>19.79</v>
      </c>
      <c r="G803">
        <f t="shared" si="22"/>
        <v>19.159908256880733</v>
      </c>
      <c r="I803" s="1">
        <v>42401</v>
      </c>
      <c r="J803">
        <v>34.24</v>
      </c>
      <c r="M803" s="1">
        <v>28545</v>
      </c>
      <c r="N803">
        <v>1.3103</v>
      </c>
      <c r="Q803" s="1">
        <v>38889</v>
      </c>
      <c r="R803">
        <v>63.25</v>
      </c>
      <c r="U803" s="1">
        <v>39608</v>
      </c>
      <c r="V803">
        <v>27.49</v>
      </c>
      <c r="Y803" s="1">
        <v>39142</v>
      </c>
      <c r="Z803">
        <v>11.3</v>
      </c>
      <c r="AC803" s="1"/>
    </row>
    <row r="804" spans="1:29" x14ac:dyDescent="0.3">
      <c r="A804">
        <f t="shared" si="23"/>
        <v>3</v>
      </c>
      <c r="B804" s="1">
        <v>41345</v>
      </c>
      <c r="C804">
        <v>36.549999999999997</v>
      </c>
      <c r="E804" s="1">
        <v>33473</v>
      </c>
      <c r="F804">
        <v>19.98</v>
      </c>
      <c r="G804">
        <f t="shared" si="22"/>
        <v>19.174587155963305</v>
      </c>
      <c r="I804" s="1">
        <v>42398</v>
      </c>
      <c r="J804">
        <v>34.74</v>
      </c>
      <c r="M804" s="1">
        <v>28548</v>
      </c>
      <c r="N804">
        <v>1.3024</v>
      </c>
      <c r="Q804" s="1">
        <v>38890</v>
      </c>
      <c r="R804">
        <v>63.75</v>
      </c>
      <c r="U804" s="1">
        <v>39609</v>
      </c>
      <c r="V804">
        <v>27.2</v>
      </c>
      <c r="Y804" s="1">
        <v>39143</v>
      </c>
      <c r="Z804">
        <v>10.7</v>
      </c>
      <c r="AC804" s="1"/>
    </row>
    <row r="805" spans="1:29" x14ac:dyDescent="0.3">
      <c r="A805">
        <f t="shared" si="23"/>
        <v>3</v>
      </c>
      <c r="B805" s="1">
        <v>41346</v>
      </c>
      <c r="C805">
        <v>35.96</v>
      </c>
      <c r="E805" s="1">
        <v>33477</v>
      </c>
      <c r="F805">
        <v>20.11</v>
      </c>
      <c r="G805">
        <f t="shared" si="22"/>
        <v>19.190825688073399</v>
      </c>
      <c r="I805" s="1">
        <v>42397</v>
      </c>
      <c r="J805">
        <v>33.89</v>
      </c>
      <c r="M805" s="1">
        <v>28549</v>
      </c>
      <c r="N805">
        <v>1.3134999999999999</v>
      </c>
      <c r="Q805" s="1">
        <v>38891</v>
      </c>
      <c r="R805">
        <v>62.75</v>
      </c>
      <c r="U805" s="1">
        <v>39610</v>
      </c>
      <c r="V805">
        <v>27.32</v>
      </c>
      <c r="Y805" s="1">
        <v>39146</v>
      </c>
      <c r="Z805">
        <v>10.45</v>
      </c>
      <c r="AC805" s="1"/>
    </row>
    <row r="806" spans="1:29" x14ac:dyDescent="0.3">
      <c r="A806">
        <f t="shared" si="23"/>
        <v>3</v>
      </c>
      <c r="B806" s="1">
        <v>41347</v>
      </c>
      <c r="C806">
        <v>35.340000000000003</v>
      </c>
      <c r="E806" s="1">
        <v>33478</v>
      </c>
      <c r="F806">
        <v>20.03</v>
      </c>
      <c r="G806">
        <f t="shared" si="22"/>
        <v>19.203027522935784</v>
      </c>
      <c r="I806" s="1">
        <v>42396</v>
      </c>
      <c r="J806">
        <v>33.1</v>
      </c>
      <c r="M806" s="1">
        <v>28550</v>
      </c>
      <c r="N806">
        <v>1.3203</v>
      </c>
      <c r="Q806" s="1">
        <v>38894</v>
      </c>
      <c r="R806">
        <v>61.25</v>
      </c>
      <c r="U806" s="1">
        <v>39611</v>
      </c>
      <c r="V806">
        <v>27.16</v>
      </c>
      <c r="Y806" s="1">
        <v>39147</v>
      </c>
      <c r="Z806">
        <v>9.85</v>
      </c>
      <c r="AC806" s="1"/>
    </row>
    <row r="807" spans="1:29" x14ac:dyDescent="0.3">
      <c r="A807">
        <f t="shared" si="23"/>
        <v>3</v>
      </c>
      <c r="B807" s="1">
        <v>41348</v>
      </c>
      <c r="C807">
        <v>34.76</v>
      </c>
      <c r="E807" s="1">
        <v>33479</v>
      </c>
      <c r="F807">
        <v>20.32</v>
      </c>
      <c r="G807">
        <f t="shared" si="22"/>
        <v>19.219082568807345</v>
      </c>
      <c r="I807" s="1">
        <v>42395</v>
      </c>
      <c r="J807">
        <v>31.8</v>
      </c>
      <c r="M807" s="1">
        <v>28551</v>
      </c>
      <c r="N807">
        <v>1.3224</v>
      </c>
      <c r="Q807" s="1">
        <v>38895</v>
      </c>
      <c r="R807">
        <v>61</v>
      </c>
      <c r="U807" s="1">
        <v>39612</v>
      </c>
      <c r="V807">
        <v>27</v>
      </c>
      <c r="Y807" s="1">
        <v>39148</v>
      </c>
      <c r="Z807">
        <v>9.8000000000000007</v>
      </c>
      <c r="AC807" s="1"/>
    </row>
    <row r="808" spans="1:29" x14ac:dyDescent="0.3">
      <c r="A808">
        <f t="shared" si="23"/>
        <v>3</v>
      </c>
      <c r="B808" s="1">
        <v>41349</v>
      </c>
      <c r="C808">
        <v>34.340000000000003</v>
      </c>
      <c r="E808" s="1">
        <v>33480</v>
      </c>
      <c r="F808">
        <v>20.7</v>
      </c>
      <c r="G808">
        <f t="shared" si="22"/>
        <v>19.241559633027528</v>
      </c>
      <c r="I808" s="1">
        <v>42394</v>
      </c>
      <c r="J808">
        <v>30.5</v>
      </c>
      <c r="M808" s="1">
        <v>28552</v>
      </c>
      <c r="N808">
        <v>1.3131999999999999</v>
      </c>
      <c r="Q808" s="1">
        <v>38896</v>
      </c>
      <c r="R808">
        <v>61.05</v>
      </c>
      <c r="U808" s="1">
        <v>39615</v>
      </c>
      <c r="V808">
        <v>27.13</v>
      </c>
      <c r="Y808" s="1">
        <v>39149</v>
      </c>
      <c r="Z808">
        <v>9.9</v>
      </c>
      <c r="AC808" s="1"/>
    </row>
    <row r="809" spans="1:29" x14ac:dyDescent="0.3">
      <c r="A809">
        <f t="shared" si="23"/>
        <v>3</v>
      </c>
      <c r="B809" s="1">
        <v>41350</v>
      </c>
      <c r="C809">
        <v>33.979999999999997</v>
      </c>
      <c r="E809" s="1">
        <v>33483</v>
      </c>
      <c r="F809">
        <v>20.63</v>
      </c>
      <c r="G809">
        <f t="shared" si="22"/>
        <v>19.262110091743121</v>
      </c>
      <c r="I809" s="1">
        <v>42391</v>
      </c>
      <c r="J809">
        <v>32.18</v>
      </c>
      <c r="M809" s="1">
        <v>28555</v>
      </c>
      <c r="N809">
        <v>1.3125</v>
      </c>
      <c r="Q809" s="1">
        <v>38897</v>
      </c>
      <c r="R809">
        <v>61.75</v>
      </c>
      <c r="U809" s="1">
        <v>39616</v>
      </c>
      <c r="V809">
        <v>27.24</v>
      </c>
      <c r="Y809" s="1">
        <v>39150</v>
      </c>
      <c r="Z809">
        <v>10.1</v>
      </c>
      <c r="AC809" s="1"/>
    </row>
    <row r="810" spans="1:29" x14ac:dyDescent="0.3">
      <c r="A810">
        <f t="shared" si="23"/>
        <v>3</v>
      </c>
      <c r="B810" s="1">
        <v>41351</v>
      </c>
      <c r="C810">
        <v>33.47</v>
      </c>
      <c r="E810" s="1">
        <v>33484</v>
      </c>
      <c r="F810">
        <v>20.58</v>
      </c>
      <c r="G810">
        <f t="shared" si="22"/>
        <v>19.285412844036699</v>
      </c>
      <c r="I810" s="1">
        <v>42390</v>
      </c>
      <c r="J810">
        <v>29.25</v>
      </c>
      <c r="M810" s="1">
        <v>28556</v>
      </c>
      <c r="N810">
        <v>1.3169999999999999</v>
      </c>
      <c r="Q810" s="1">
        <v>38898</v>
      </c>
      <c r="R810">
        <v>62</v>
      </c>
      <c r="U810" s="1">
        <v>39617</v>
      </c>
      <c r="V810">
        <v>27.5</v>
      </c>
      <c r="Y810" s="1">
        <v>39153</v>
      </c>
      <c r="Z810">
        <v>10.050000000000001</v>
      </c>
      <c r="AC810" s="1"/>
    </row>
    <row r="811" spans="1:29" x14ac:dyDescent="0.3">
      <c r="A811">
        <f t="shared" si="23"/>
        <v>3</v>
      </c>
      <c r="B811" s="1">
        <v>41352</v>
      </c>
      <c r="C811">
        <v>33.049999999999997</v>
      </c>
      <c r="E811" s="1">
        <v>33485</v>
      </c>
      <c r="F811">
        <v>20.25</v>
      </c>
      <c r="G811">
        <f t="shared" si="22"/>
        <v>19.30651376146789</v>
      </c>
      <c r="I811" s="1">
        <v>42389</v>
      </c>
      <c r="J811">
        <v>27.88</v>
      </c>
      <c r="M811" s="1">
        <v>28557</v>
      </c>
      <c r="N811">
        <v>1.3160000000000001</v>
      </c>
      <c r="Q811" s="1">
        <v>38901</v>
      </c>
      <c r="R811">
        <v>60.35</v>
      </c>
      <c r="U811" s="1">
        <v>39618</v>
      </c>
      <c r="V811">
        <v>27.64</v>
      </c>
      <c r="Y811" s="1">
        <v>39154</v>
      </c>
      <c r="Z811">
        <v>10.15</v>
      </c>
      <c r="AC811" s="1"/>
    </row>
    <row r="812" spans="1:29" x14ac:dyDescent="0.3">
      <c r="A812">
        <f t="shared" si="23"/>
        <v>3</v>
      </c>
      <c r="B812" s="1">
        <v>41353</v>
      </c>
      <c r="C812">
        <v>32.58</v>
      </c>
      <c r="E812" s="1">
        <v>33486</v>
      </c>
      <c r="F812">
        <v>20.13</v>
      </c>
      <c r="G812">
        <f t="shared" si="22"/>
        <v>19.326146788990826</v>
      </c>
      <c r="I812" s="1">
        <v>42388</v>
      </c>
      <c r="J812">
        <v>28.76</v>
      </c>
      <c r="M812" s="1">
        <v>28558</v>
      </c>
      <c r="N812">
        <v>1.3084</v>
      </c>
      <c r="Q812" s="1">
        <v>38902</v>
      </c>
      <c r="R812">
        <v>60.75</v>
      </c>
      <c r="U812" s="1">
        <v>39619</v>
      </c>
      <c r="V812">
        <v>27.41</v>
      </c>
      <c r="Y812" s="1">
        <v>39155</v>
      </c>
      <c r="Z812">
        <v>10.35</v>
      </c>
      <c r="AC812" s="1"/>
    </row>
    <row r="813" spans="1:29" x14ac:dyDescent="0.3">
      <c r="A813">
        <f t="shared" si="23"/>
        <v>3</v>
      </c>
      <c r="B813" s="1">
        <v>41354</v>
      </c>
      <c r="C813">
        <v>32.19</v>
      </c>
      <c r="E813" s="1">
        <v>33487</v>
      </c>
      <c r="F813">
        <v>20.07</v>
      </c>
      <c r="G813">
        <f t="shared" si="22"/>
        <v>19.344128440366976</v>
      </c>
      <c r="I813" s="1">
        <v>42387</v>
      </c>
      <c r="J813">
        <v>28.55</v>
      </c>
      <c r="M813" s="1">
        <v>28559</v>
      </c>
      <c r="N813">
        <v>1.2965</v>
      </c>
      <c r="Q813" s="1">
        <v>38903</v>
      </c>
      <c r="R813">
        <v>61.25</v>
      </c>
      <c r="U813" s="1">
        <v>39622</v>
      </c>
      <c r="V813">
        <v>27.77</v>
      </c>
      <c r="Y813" s="1">
        <v>39156</v>
      </c>
      <c r="Z813">
        <v>10.8</v>
      </c>
      <c r="AC813" s="1"/>
    </row>
    <row r="814" spans="1:29" x14ac:dyDescent="0.3">
      <c r="A814">
        <f t="shared" si="23"/>
        <v>3</v>
      </c>
      <c r="B814" s="1">
        <v>41355</v>
      </c>
      <c r="C814">
        <v>31.82</v>
      </c>
      <c r="E814" s="1">
        <v>33490</v>
      </c>
      <c r="F814">
        <v>19.84</v>
      </c>
      <c r="G814">
        <f t="shared" si="22"/>
        <v>19.354311926605508</v>
      </c>
      <c r="I814" s="1">
        <v>42384</v>
      </c>
      <c r="J814">
        <v>28.94</v>
      </c>
      <c r="M814" s="1">
        <v>28562</v>
      </c>
      <c r="N814">
        <v>1.3030999999999999</v>
      </c>
      <c r="Q814" s="1">
        <v>38904</v>
      </c>
      <c r="R814">
        <v>62</v>
      </c>
      <c r="U814" s="1">
        <v>39623</v>
      </c>
      <c r="V814">
        <v>27.78</v>
      </c>
      <c r="Y814" s="1">
        <v>39157</v>
      </c>
      <c r="Z814">
        <v>10.65</v>
      </c>
      <c r="AC814" s="1"/>
    </row>
    <row r="815" spans="1:29" x14ac:dyDescent="0.3">
      <c r="A815">
        <f t="shared" si="23"/>
        <v>3</v>
      </c>
      <c r="B815" s="1">
        <v>41356</v>
      </c>
      <c r="C815">
        <v>31.45</v>
      </c>
      <c r="E815" s="1">
        <v>33491</v>
      </c>
      <c r="F815">
        <v>19.95</v>
      </c>
      <c r="G815">
        <f t="shared" si="22"/>
        <v>19.366605504587159</v>
      </c>
      <c r="I815" s="1">
        <v>42383</v>
      </c>
      <c r="J815">
        <v>31.03</v>
      </c>
      <c r="M815" s="1">
        <v>28563</v>
      </c>
      <c r="N815">
        <v>1.3062</v>
      </c>
      <c r="Q815" s="1">
        <v>38905</v>
      </c>
      <c r="R815">
        <v>61.8</v>
      </c>
      <c r="U815" s="1">
        <v>39624</v>
      </c>
      <c r="V815">
        <v>27.59</v>
      </c>
      <c r="Y815" s="1">
        <v>39160</v>
      </c>
      <c r="Z815">
        <v>10.45</v>
      </c>
      <c r="AC815" s="1"/>
    </row>
    <row r="816" spans="1:29" x14ac:dyDescent="0.3">
      <c r="A816">
        <f t="shared" si="23"/>
        <v>3</v>
      </c>
      <c r="B816" s="1">
        <v>41357</v>
      </c>
      <c r="C816">
        <v>31.03</v>
      </c>
      <c r="E816" s="1">
        <v>33492</v>
      </c>
      <c r="F816">
        <v>20.16</v>
      </c>
      <c r="G816">
        <f t="shared" ref="G816:G879" si="24">+AVERAGE(F708:F816)</f>
        <v>19.378990825688074</v>
      </c>
      <c r="I816" s="1">
        <v>42382</v>
      </c>
      <c r="J816">
        <v>30.31</v>
      </c>
      <c r="M816" s="1">
        <v>28564</v>
      </c>
      <c r="N816">
        <v>1.3073999999999999</v>
      </c>
      <c r="Q816" s="1">
        <v>38908</v>
      </c>
      <c r="R816">
        <v>61.5</v>
      </c>
      <c r="U816" s="1">
        <v>39625</v>
      </c>
      <c r="V816">
        <v>27.88</v>
      </c>
      <c r="Y816" s="1">
        <v>39161</v>
      </c>
      <c r="Z816">
        <v>9.85</v>
      </c>
      <c r="AC816" s="1"/>
    </row>
    <row r="817" spans="1:29" x14ac:dyDescent="0.3">
      <c r="A817">
        <f t="shared" si="23"/>
        <v>3</v>
      </c>
      <c r="B817" s="1">
        <v>41358</v>
      </c>
      <c r="C817">
        <v>30.5</v>
      </c>
      <c r="E817" s="1">
        <v>33493</v>
      </c>
      <c r="F817">
        <v>20.14</v>
      </c>
      <c r="G817">
        <f t="shared" si="24"/>
        <v>19.391192660550459</v>
      </c>
      <c r="I817" s="1">
        <v>42381</v>
      </c>
      <c r="J817">
        <v>30.86</v>
      </c>
      <c r="M817" s="1">
        <v>28565</v>
      </c>
      <c r="N817">
        <v>1.3142</v>
      </c>
      <c r="Q817" s="1">
        <v>38909</v>
      </c>
      <c r="R817">
        <v>61.5</v>
      </c>
      <c r="U817" s="1">
        <v>39626</v>
      </c>
      <c r="V817">
        <v>28.34</v>
      </c>
      <c r="Y817" s="1">
        <v>39162</v>
      </c>
      <c r="Z817">
        <v>9.6</v>
      </c>
      <c r="AC817" s="1"/>
    </row>
    <row r="818" spans="1:29" x14ac:dyDescent="0.3">
      <c r="A818">
        <f t="shared" si="23"/>
        <v>3</v>
      </c>
      <c r="B818" s="1">
        <v>41359</v>
      </c>
      <c r="C818">
        <v>29.95</v>
      </c>
      <c r="E818" s="1">
        <v>33494</v>
      </c>
      <c r="F818">
        <v>20.32</v>
      </c>
      <c r="G818">
        <f t="shared" si="24"/>
        <v>19.399541284403671</v>
      </c>
      <c r="I818" s="1">
        <v>42380</v>
      </c>
      <c r="J818">
        <v>31.55</v>
      </c>
      <c r="M818" s="1">
        <v>28566</v>
      </c>
      <c r="N818">
        <v>1.3131999999999999</v>
      </c>
      <c r="Q818" s="1">
        <v>38910</v>
      </c>
      <c r="R818">
        <v>61.75</v>
      </c>
      <c r="U818" s="1">
        <v>39629</v>
      </c>
      <c r="V818">
        <v>28.77</v>
      </c>
      <c r="Y818" s="1">
        <v>39163</v>
      </c>
      <c r="Z818">
        <v>9.5</v>
      </c>
      <c r="AC818" s="1"/>
    </row>
    <row r="819" spans="1:29" x14ac:dyDescent="0.3">
      <c r="A819">
        <f t="shared" si="23"/>
        <v>3</v>
      </c>
      <c r="B819" s="1">
        <v>41360</v>
      </c>
      <c r="C819">
        <v>29.45</v>
      </c>
      <c r="E819" s="1">
        <v>33497</v>
      </c>
      <c r="F819">
        <v>20.420000000000002</v>
      </c>
      <c r="G819">
        <f t="shared" si="24"/>
        <v>19.407522935779816</v>
      </c>
      <c r="I819" s="1">
        <v>42377</v>
      </c>
      <c r="J819">
        <v>33.549999999999997</v>
      </c>
      <c r="M819" s="1">
        <v>28569</v>
      </c>
      <c r="N819">
        <v>1.3161</v>
      </c>
      <c r="Q819" s="1">
        <v>38911</v>
      </c>
      <c r="R819">
        <v>62.25</v>
      </c>
      <c r="U819" s="1">
        <v>39630</v>
      </c>
      <c r="V819">
        <v>29.33</v>
      </c>
      <c r="Y819" s="1">
        <v>39164</v>
      </c>
      <c r="Z819">
        <v>10.25</v>
      </c>
      <c r="AC819" s="1"/>
    </row>
    <row r="820" spans="1:29" x14ac:dyDescent="0.3">
      <c r="A820">
        <f t="shared" si="23"/>
        <v>3</v>
      </c>
      <c r="B820" s="1">
        <v>41361</v>
      </c>
      <c r="C820">
        <v>29.01</v>
      </c>
      <c r="E820" s="1">
        <v>33498</v>
      </c>
      <c r="F820">
        <v>20.23</v>
      </c>
      <c r="G820">
        <f t="shared" si="24"/>
        <v>19.40944954128441</v>
      </c>
      <c r="I820" s="1">
        <v>42376</v>
      </c>
      <c r="J820">
        <v>33.75</v>
      </c>
      <c r="M820" s="1">
        <v>28570</v>
      </c>
      <c r="N820">
        <v>1.3099000000000001</v>
      </c>
      <c r="Q820" s="1">
        <v>38912</v>
      </c>
      <c r="R820">
        <v>62.5</v>
      </c>
      <c r="U820" s="1">
        <v>39631</v>
      </c>
      <c r="V820">
        <v>27.99</v>
      </c>
      <c r="Y820" s="1">
        <v>39167</v>
      </c>
      <c r="Z820">
        <v>10.35</v>
      </c>
      <c r="AC820" s="1"/>
    </row>
    <row r="821" spans="1:29" x14ac:dyDescent="0.3">
      <c r="A821">
        <f t="shared" si="23"/>
        <v>3</v>
      </c>
      <c r="B821" s="1">
        <v>41362</v>
      </c>
      <c r="C821">
        <v>28.66</v>
      </c>
      <c r="E821" s="1">
        <v>33499</v>
      </c>
      <c r="F821">
        <v>20.41</v>
      </c>
      <c r="G821">
        <f t="shared" si="24"/>
        <v>19.411651376146793</v>
      </c>
      <c r="I821" s="1">
        <v>42375</v>
      </c>
      <c r="J821">
        <v>34.229999999999997</v>
      </c>
      <c r="M821" s="1">
        <v>28571</v>
      </c>
      <c r="N821">
        <v>1.3120000000000001</v>
      </c>
      <c r="Q821" s="1">
        <v>38915</v>
      </c>
      <c r="R821">
        <v>63.7</v>
      </c>
      <c r="U821" s="1">
        <v>39632</v>
      </c>
      <c r="V821">
        <v>27.45</v>
      </c>
      <c r="Y821" s="1">
        <v>39168</v>
      </c>
      <c r="Z821">
        <v>10.45</v>
      </c>
      <c r="AC821" s="1"/>
    </row>
    <row r="822" spans="1:29" x14ac:dyDescent="0.3">
      <c r="A822">
        <f t="shared" si="23"/>
        <v>3</v>
      </c>
      <c r="B822" s="1">
        <v>41363</v>
      </c>
      <c r="C822">
        <v>28.44</v>
      </c>
      <c r="E822" s="1">
        <v>33500</v>
      </c>
      <c r="F822">
        <v>20.27</v>
      </c>
      <c r="G822">
        <f t="shared" si="24"/>
        <v>19.41926605504587</v>
      </c>
      <c r="I822" s="1">
        <v>42374</v>
      </c>
      <c r="J822">
        <v>36.42</v>
      </c>
      <c r="M822" s="1">
        <v>28572</v>
      </c>
      <c r="N822">
        <v>1.3139000000000001</v>
      </c>
      <c r="Q822" s="1">
        <v>38916</v>
      </c>
      <c r="R822">
        <v>63.75</v>
      </c>
      <c r="U822" s="1">
        <v>39633</v>
      </c>
      <c r="V822">
        <v>27.64</v>
      </c>
      <c r="Y822" s="1">
        <v>39169</v>
      </c>
      <c r="Z822">
        <v>10.6</v>
      </c>
      <c r="AC822" s="1"/>
    </row>
    <row r="823" spans="1:29" x14ac:dyDescent="0.3">
      <c r="A823">
        <f t="shared" si="23"/>
        <v>3</v>
      </c>
      <c r="B823" s="1">
        <v>41364</v>
      </c>
      <c r="C823">
        <v>28.25</v>
      </c>
      <c r="E823" s="1">
        <v>33501</v>
      </c>
      <c r="F823">
        <v>20.440000000000001</v>
      </c>
      <c r="G823">
        <f t="shared" si="24"/>
        <v>19.427706422018346</v>
      </c>
      <c r="I823" s="1">
        <v>42373</v>
      </c>
      <c r="J823">
        <v>37.22</v>
      </c>
      <c r="M823" s="1">
        <v>28577</v>
      </c>
      <c r="N823">
        <v>1.3214999999999999</v>
      </c>
      <c r="Q823" s="1">
        <v>38917</v>
      </c>
      <c r="R823">
        <v>64.400000000000006</v>
      </c>
      <c r="U823" s="1">
        <v>39636</v>
      </c>
      <c r="V823">
        <v>27.51</v>
      </c>
      <c r="Y823" s="1">
        <v>39170</v>
      </c>
      <c r="Z823">
        <v>11.5</v>
      </c>
      <c r="AC823" s="1"/>
    </row>
    <row r="824" spans="1:29" x14ac:dyDescent="0.3">
      <c r="A824">
        <f t="shared" si="23"/>
        <v>4</v>
      </c>
      <c r="B824" s="1">
        <v>41365</v>
      </c>
      <c r="C824">
        <v>27.7</v>
      </c>
      <c r="E824" s="1">
        <v>33504</v>
      </c>
      <c r="F824">
        <v>20.62</v>
      </c>
      <c r="G824">
        <f t="shared" si="24"/>
        <v>19.442385321100918</v>
      </c>
      <c r="I824" s="1">
        <v>42369</v>
      </c>
      <c r="J824">
        <v>37.28</v>
      </c>
      <c r="M824" s="1">
        <v>28578</v>
      </c>
      <c r="N824">
        <v>1.3228</v>
      </c>
      <c r="Q824" s="1">
        <v>38918</v>
      </c>
      <c r="R824">
        <v>64.599999999999994</v>
      </c>
      <c r="U824" s="1">
        <v>39637</v>
      </c>
      <c r="V824">
        <v>25.79</v>
      </c>
      <c r="Y824" s="1">
        <v>39171</v>
      </c>
      <c r="Z824">
        <v>10.8</v>
      </c>
      <c r="AC824" s="1"/>
    </row>
    <row r="825" spans="1:29" x14ac:dyDescent="0.3">
      <c r="A825">
        <f t="shared" si="23"/>
        <v>4</v>
      </c>
      <c r="B825" s="1">
        <v>41366</v>
      </c>
      <c r="C825">
        <v>27.31</v>
      </c>
      <c r="E825" s="1">
        <v>33505</v>
      </c>
      <c r="F825">
        <v>20.75</v>
      </c>
      <c r="G825">
        <f t="shared" si="24"/>
        <v>19.457155963302757</v>
      </c>
      <c r="I825" s="1">
        <v>42368</v>
      </c>
      <c r="J825">
        <v>36.46</v>
      </c>
      <c r="M825" s="1">
        <v>28579</v>
      </c>
      <c r="N825">
        <v>1.3213999999999999</v>
      </c>
      <c r="Q825" s="1">
        <v>38919</v>
      </c>
      <c r="R825">
        <v>64.5</v>
      </c>
      <c r="U825" s="1">
        <v>39638</v>
      </c>
      <c r="V825">
        <v>26.02</v>
      </c>
      <c r="Y825" s="1">
        <v>39174</v>
      </c>
      <c r="Z825">
        <v>10.1</v>
      </c>
      <c r="AC825" s="1"/>
    </row>
    <row r="826" spans="1:29" x14ac:dyDescent="0.3">
      <c r="A826">
        <f t="shared" si="23"/>
        <v>4</v>
      </c>
      <c r="B826" s="1">
        <v>41367</v>
      </c>
      <c r="C826">
        <v>27.02</v>
      </c>
      <c r="E826" s="1">
        <v>33506</v>
      </c>
      <c r="F826">
        <v>20.73</v>
      </c>
      <c r="G826">
        <f t="shared" si="24"/>
        <v>19.468623853211007</v>
      </c>
      <c r="I826" s="1">
        <v>42367</v>
      </c>
      <c r="J826">
        <v>37.79</v>
      </c>
      <c r="M826" s="1">
        <v>28580</v>
      </c>
      <c r="N826">
        <v>1.3323</v>
      </c>
      <c r="Q826" s="1">
        <v>38922</v>
      </c>
      <c r="R826">
        <v>64.25</v>
      </c>
      <c r="U826" s="1">
        <v>39639</v>
      </c>
      <c r="V826">
        <v>26.68</v>
      </c>
      <c r="Y826" s="1">
        <v>39175</v>
      </c>
      <c r="Z826">
        <v>10.3</v>
      </c>
      <c r="AC826" s="1"/>
    </row>
    <row r="827" spans="1:29" x14ac:dyDescent="0.3">
      <c r="A827">
        <f t="shared" si="23"/>
        <v>4</v>
      </c>
      <c r="B827" s="1">
        <v>41368</v>
      </c>
      <c r="C827">
        <v>26.71</v>
      </c>
      <c r="E827" s="1">
        <v>33507</v>
      </c>
      <c r="F827">
        <v>20.88</v>
      </c>
      <c r="G827">
        <f t="shared" si="24"/>
        <v>19.482935779816518</v>
      </c>
      <c r="I827" s="1">
        <v>42366</v>
      </c>
      <c r="J827">
        <v>36.619999999999997</v>
      </c>
      <c r="M827" s="1">
        <v>28583</v>
      </c>
      <c r="N827">
        <v>1.3332999999999999</v>
      </c>
      <c r="Q827" s="1">
        <v>38923</v>
      </c>
      <c r="R827">
        <v>64</v>
      </c>
      <c r="U827" s="1">
        <v>39640</v>
      </c>
      <c r="V827">
        <v>27.45</v>
      </c>
      <c r="Y827" s="1">
        <v>39176</v>
      </c>
      <c r="Z827">
        <v>10.3</v>
      </c>
      <c r="AC827" s="1"/>
    </row>
    <row r="828" spans="1:29" x14ac:dyDescent="0.3">
      <c r="A828">
        <f t="shared" si="23"/>
        <v>4</v>
      </c>
      <c r="B828" s="1">
        <v>41369</v>
      </c>
      <c r="C828">
        <v>26.44</v>
      </c>
      <c r="E828" s="1">
        <v>33508</v>
      </c>
      <c r="F828">
        <v>21.17</v>
      </c>
      <c r="G828">
        <f t="shared" si="24"/>
        <v>19.499816513761466</v>
      </c>
      <c r="I828" s="1">
        <v>42362</v>
      </c>
      <c r="J828">
        <v>37.89</v>
      </c>
      <c r="M828" s="1">
        <v>28584</v>
      </c>
      <c r="N828">
        <v>1.3263</v>
      </c>
      <c r="Q828" s="1">
        <v>38924</v>
      </c>
      <c r="R828">
        <v>64</v>
      </c>
      <c r="U828" s="1">
        <v>39643</v>
      </c>
      <c r="V828">
        <v>27.26</v>
      </c>
      <c r="Y828" s="1">
        <v>39177</v>
      </c>
      <c r="Z828">
        <v>9.3000000000000007</v>
      </c>
      <c r="AC828" s="1"/>
    </row>
    <row r="829" spans="1:29" x14ac:dyDescent="0.3">
      <c r="A829">
        <f t="shared" si="23"/>
        <v>4</v>
      </c>
      <c r="B829" s="1">
        <v>41370</v>
      </c>
      <c r="C829">
        <v>26.29</v>
      </c>
      <c r="E829" s="1">
        <v>33511</v>
      </c>
      <c r="F829">
        <v>21.05</v>
      </c>
      <c r="G829">
        <f t="shared" si="24"/>
        <v>19.513669724770644</v>
      </c>
      <c r="I829" s="1">
        <v>42361</v>
      </c>
      <c r="J829">
        <v>37.36</v>
      </c>
      <c r="M829" s="1">
        <v>28585</v>
      </c>
      <c r="N829">
        <v>1.3284</v>
      </c>
      <c r="Q829" s="1">
        <v>38925</v>
      </c>
      <c r="R829">
        <v>64</v>
      </c>
      <c r="U829" s="1">
        <v>39644</v>
      </c>
      <c r="V829">
        <v>26.32</v>
      </c>
      <c r="Y829" s="1">
        <v>39182</v>
      </c>
      <c r="Z829">
        <v>8.85</v>
      </c>
      <c r="AC829" s="1"/>
    </row>
    <row r="830" spans="1:29" x14ac:dyDescent="0.3">
      <c r="A830">
        <f t="shared" si="23"/>
        <v>4</v>
      </c>
      <c r="B830" s="1">
        <v>41371</v>
      </c>
      <c r="C830">
        <v>26.2</v>
      </c>
      <c r="E830" s="1">
        <v>33512</v>
      </c>
      <c r="F830">
        <v>20.99</v>
      </c>
      <c r="G830">
        <f t="shared" si="24"/>
        <v>19.526330275229363</v>
      </c>
      <c r="I830" s="1">
        <v>42360</v>
      </c>
      <c r="J830">
        <v>36.11</v>
      </c>
      <c r="M830" s="1">
        <v>28586</v>
      </c>
      <c r="N830">
        <v>1.3308</v>
      </c>
      <c r="Q830" s="1">
        <v>38926</v>
      </c>
      <c r="R830">
        <v>67.5</v>
      </c>
      <c r="U830" s="1">
        <v>39645</v>
      </c>
      <c r="V830">
        <v>25.03</v>
      </c>
      <c r="Y830" s="1">
        <v>39183</v>
      </c>
      <c r="Z830">
        <v>8.85</v>
      </c>
      <c r="AC830" s="1"/>
    </row>
    <row r="831" spans="1:29" x14ac:dyDescent="0.3">
      <c r="A831">
        <f t="shared" si="23"/>
        <v>4</v>
      </c>
      <c r="B831" s="1">
        <v>41372</v>
      </c>
      <c r="C831">
        <v>25.96</v>
      </c>
      <c r="E831" s="1">
        <v>33513</v>
      </c>
      <c r="F831">
        <v>21.15</v>
      </c>
      <c r="G831">
        <f t="shared" si="24"/>
        <v>19.540458715596333</v>
      </c>
      <c r="I831" s="1">
        <v>42359</v>
      </c>
      <c r="J831">
        <v>36.35</v>
      </c>
      <c r="M831" s="1">
        <v>28587</v>
      </c>
      <c r="N831">
        <v>1.3311999999999999</v>
      </c>
      <c r="Q831" s="1">
        <v>38929</v>
      </c>
      <c r="R831">
        <v>68.849999999999994</v>
      </c>
      <c r="U831" s="1">
        <v>39646</v>
      </c>
      <c r="V831">
        <v>25.76</v>
      </c>
      <c r="Y831" s="1">
        <v>39184</v>
      </c>
      <c r="Z831">
        <v>8.93</v>
      </c>
      <c r="AC831" s="1"/>
    </row>
    <row r="832" spans="1:29" x14ac:dyDescent="0.3">
      <c r="A832">
        <f t="shared" si="23"/>
        <v>4</v>
      </c>
      <c r="B832" s="1">
        <v>41373</v>
      </c>
      <c r="C832">
        <v>25.8</v>
      </c>
      <c r="E832" s="1">
        <v>33514</v>
      </c>
      <c r="F832">
        <v>21.56</v>
      </c>
      <c r="G832">
        <f t="shared" si="24"/>
        <v>19.560091743119269</v>
      </c>
      <c r="I832" s="1">
        <v>42356</v>
      </c>
      <c r="J832">
        <v>36.880000000000003</v>
      </c>
      <c r="M832" s="1">
        <v>28590</v>
      </c>
      <c r="N832">
        <v>1.3340000000000001</v>
      </c>
      <c r="Q832" s="1">
        <v>38930</v>
      </c>
      <c r="R832">
        <v>68.75</v>
      </c>
      <c r="U832" s="1">
        <v>39647</v>
      </c>
      <c r="V832">
        <v>24.5</v>
      </c>
      <c r="Y832" s="1">
        <v>39185</v>
      </c>
      <c r="Z832">
        <v>8.9</v>
      </c>
      <c r="AC832" s="1"/>
    </row>
    <row r="833" spans="1:29" x14ac:dyDescent="0.3">
      <c r="A833">
        <f t="shared" si="23"/>
        <v>4</v>
      </c>
      <c r="B833" s="1">
        <v>41374</v>
      </c>
      <c r="C833">
        <v>25.68</v>
      </c>
      <c r="E833" s="1">
        <v>33515</v>
      </c>
      <c r="F833">
        <v>21.44</v>
      </c>
      <c r="G833">
        <f t="shared" si="24"/>
        <v>19.577247706422018</v>
      </c>
      <c r="I833" s="1">
        <v>42355</v>
      </c>
      <c r="J833">
        <v>37.06</v>
      </c>
      <c r="M833" s="1">
        <v>28591</v>
      </c>
      <c r="N833">
        <v>1.3311999999999999</v>
      </c>
      <c r="Q833" s="1">
        <v>38931</v>
      </c>
      <c r="R833">
        <v>68.75</v>
      </c>
      <c r="U833" s="1">
        <v>39650</v>
      </c>
      <c r="V833">
        <v>24.49</v>
      </c>
      <c r="Y833" s="1">
        <v>39188</v>
      </c>
      <c r="Z833">
        <v>8.85</v>
      </c>
      <c r="AC833" s="1"/>
    </row>
    <row r="834" spans="1:29" x14ac:dyDescent="0.3">
      <c r="A834">
        <f t="shared" si="23"/>
        <v>4</v>
      </c>
      <c r="B834" s="1">
        <v>41375</v>
      </c>
      <c r="C834">
        <v>25.68</v>
      </c>
      <c r="E834" s="1">
        <v>33518</v>
      </c>
      <c r="F834">
        <v>21.68</v>
      </c>
      <c r="G834">
        <f t="shared" si="24"/>
        <v>19.597706422018348</v>
      </c>
      <c r="I834" s="1">
        <v>42354</v>
      </c>
      <c r="J834">
        <v>37.19</v>
      </c>
      <c r="M834" s="1">
        <v>28592</v>
      </c>
      <c r="N834">
        <v>1.3324</v>
      </c>
      <c r="Q834" s="1">
        <v>38932</v>
      </c>
      <c r="R834">
        <v>68.25</v>
      </c>
      <c r="U834" s="1">
        <v>39651</v>
      </c>
      <c r="V834">
        <v>24.67</v>
      </c>
      <c r="Y834" s="1">
        <v>39189</v>
      </c>
      <c r="Z834">
        <v>9.0299999999999994</v>
      </c>
      <c r="AC834" s="1"/>
    </row>
    <row r="835" spans="1:29" x14ac:dyDescent="0.3">
      <c r="A835">
        <f t="shared" si="23"/>
        <v>4</v>
      </c>
      <c r="B835" s="1">
        <v>41376</v>
      </c>
      <c r="C835">
        <v>25.67</v>
      </c>
      <c r="E835" s="1">
        <v>33519</v>
      </c>
      <c r="F835">
        <v>21.74</v>
      </c>
      <c r="G835">
        <f t="shared" si="24"/>
        <v>19.616788990825683</v>
      </c>
      <c r="I835" s="1">
        <v>42353</v>
      </c>
      <c r="J835">
        <v>38.450000000000003</v>
      </c>
      <c r="M835" s="1">
        <v>28593</v>
      </c>
      <c r="N835">
        <v>1.3287</v>
      </c>
      <c r="Q835" s="1">
        <v>38933</v>
      </c>
      <c r="R835">
        <v>70</v>
      </c>
      <c r="U835" s="1">
        <v>39652</v>
      </c>
      <c r="V835">
        <v>24.74</v>
      </c>
      <c r="Y835" s="1">
        <v>39190</v>
      </c>
      <c r="Z835">
        <v>9.23</v>
      </c>
      <c r="AC835" s="1"/>
    </row>
    <row r="836" spans="1:29" x14ac:dyDescent="0.3">
      <c r="A836">
        <f t="shared" ref="A836:A899" si="25">+MONTH(B836)</f>
        <v>4</v>
      </c>
      <c r="B836" s="1">
        <v>41377</v>
      </c>
      <c r="C836">
        <v>25.83</v>
      </c>
      <c r="E836" s="1">
        <v>33520</v>
      </c>
      <c r="F836">
        <v>22.1</v>
      </c>
      <c r="G836">
        <f t="shared" si="24"/>
        <v>19.636146788990821</v>
      </c>
      <c r="I836" s="1">
        <v>42352</v>
      </c>
      <c r="J836">
        <v>37.92</v>
      </c>
      <c r="M836" s="1">
        <v>28594</v>
      </c>
      <c r="N836">
        <v>1.3249</v>
      </c>
      <c r="Q836" s="1">
        <v>38936</v>
      </c>
      <c r="R836">
        <v>70.25</v>
      </c>
      <c r="U836" s="1">
        <v>39653</v>
      </c>
      <c r="V836">
        <v>25.14</v>
      </c>
      <c r="Y836" s="1">
        <v>39191</v>
      </c>
      <c r="Z836">
        <v>9.1999999999999993</v>
      </c>
      <c r="AC836" s="1"/>
    </row>
    <row r="837" spans="1:29" x14ac:dyDescent="0.3">
      <c r="A837">
        <f t="shared" si="25"/>
        <v>4</v>
      </c>
      <c r="B837" s="1">
        <v>41378</v>
      </c>
      <c r="C837">
        <v>26.09</v>
      </c>
      <c r="E837" s="1">
        <v>33521</v>
      </c>
      <c r="F837">
        <v>21.85</v>
      </c>
      <c r="G837">
        <f t="shared" si="24"/>
        <v>19.651834862385314</v>
      </c>
      <c r="I837" s="1">
        <v>42349</v>
      </c>
      <c r="J837">
        <v>37.93</v>
      </c>
      <c r="M837" s="1">
        <v>28597</v>
      </c>
      <c r="N837">
        <v>1.3161</v>
      </c>
      <c r="Q837" s="1">
        <v>38937</v>
      </c>
      <c r="R837">
        <v>70.8</v>
      </c>
      <c r="U837" s="1">
        <v>39654</v>
      </c>
      <c r="V837">
        <v>24.94</v>
      </c>
      <c r="Y837" s="1">
        <v>39192</v>
      </c>
      <c r="Z837">
        <v>9.1</v>
      </c>
      <c r="AC837" s="1"/>
    </row>
    <row r="838" spans="1:29" x14ac:dyDescent="0.3">
      <c r="A838">
        <f t="shared" si="25"/>
        <v>4</v>
      </c>
      <c r="B838" s="1">
        <v>41379</v>
      </c>
      <c r="C838">
        <v>26.28</v>
      </c>
      <c r="E838" s="1">
        <v>33522</v>
      </c>
      <c r="F838">
        <v>22.04</v>
      </c>
      <c r="G838">
        <f t="shared" si="24"/>
        <v>19.66926605504587</v>
      </c>
      <c r="I838" s="1">
        <v>42348</v>
      </c>
      <c r="J838">
        <v>39.729999999999997</v>
      </c>
      <c r="M838" s="1">
        <v>28598</v>
      </c>
      <c r="N838">
        <v>1.3133999999999999</v>
      </c>
      <c r="Q838" s="1">
        <v>38938</v>
      </c>
      <c r="R838">
        <v>70.25</v>
      </c>
      <c r="U838" s="1">
        <v>39657</v>
      </c>
      <c r="V838">
        <v>24.41</v>
      </c>
      <c r="Y838" s="1">
        <v>39195</v>
      </c>
      <c r="Z838">
        <v>8.6</v>
      </c>
      <c r="AC838" s="1"/>
    </row>
    <row r="839" spans="1:29" x14ac:dyDescent="0.3">
      <c r="A839">
        <f t="shared" si="25"/>
        <v>4</v>
      </c>
      <c r="B839" s="1">
        <v>41380</v>
      </c>
      <c r="C839">
        <v>26.5</v>
      </c>
      <c r="E839" s="1">
        <v>33525</v>
      </c>
      <c r="F839">
        <v>22.42</v>
      </c>
      <c r="G839">
        <f t="shared" si="24"/>
        <v>19.695137614678899</v>
      </c>
      <c r="I839" s="1">
        <v>42347</v>
      </c>
      <c r="J839">
        <v>40.11</v>
      </c>
      <c r="M839" s="1">
        <v>28599</v>
      </c>
      <c r="N839">
        <v>1.3148</v>
      </c>
      <c r="Q839" s="1">
        <v>38939</v>
      </c>
      <c r="R839">
        <v>70.400000000000006</v>
      </c>
      <c r="U839" s="1">
        <v>39658</v>
      </c>
      <c r="V839">
        <v>23.63</v>
      </c>
      <c r="Y839" s="1">
        <v>39196</v>
      </c>
      <c r="Z839">
        <v>8.6999999999999993</v>
      </c>
      <c r="AC839" s="1"/>
    </row>
    <row r="840" spans="1:29" x14ac:dyDescent="0.3">
      <c r="A840">
        <f t="shared" si="25"/>
        <v>4</v>
      </c>
      <c r="B840" s="1">
        <v>41381</v>
      </c>
      <c r="C840">
        <v>26.77</v>
      </c>
      <c r="E840" s="1">
        <v>33526</v>
      </c>
      <c r="F840">
        <v>22.81</v>
      </c>
      <c r="G840">
        <f t="shared" si="24"/>
        <v>19.727431192660553</v>
      </c>
      <c r="I840" s="1">
        <v>42346</v>
      </c>
      <c r="J840">
        <v>40.26</v>
      </c>
      <c r="M840" s="1">
        <v>28600</v>
      </c>
      <c r="N840">
        <v>1.2975000000000001</v>
      </c>
      <c r="Q840" s="1">
        <v>38940</v>
      </c>
      <c r="R840">
        <v>71.5</v>
      </c>
      <c r="U840" s="1">
        <v>39659</v>
      </c>
      <c r="V840">
        <v>22.7</v>
      </c>
      <c r="Y840" s="1">
        <v>39197</v>
      </c>
      <c r="Z840">
        <v>8.4499999999999993</v>
      </c>
      <c r="AC840" s="1"/>
    </row>
    <row r="841" spans="1:29" x14ac:dyDescent="0.3">
      <c r="A841">
        <f t="shared" si="25"/>
        <v>4</v>
      </c>
      <c r="B841" s="1">
        <v>41382</v>
      </c>
      <c r="C841">
        <v>27.03</v>
      </c>
      <c r="E841" s="1">
        <v>33527</v>
      </c>
      <c r="F841">
        <v>22.17</v>
      </c>
      <c r="G841">
        <f t="shared" si="24"/>
        <v>19.755963302752299</v>
      </c>
      <c r="I841" s="1">
        <v>42345</v>
      </c>
      <c r="J841">
        <v>40.729999999999997</v>
      </c>
      <c r="M841" s="1">
        <v>28601</v>
      </c>
      <c r="N841">
        <v>1.298</v>
      </c>
      <c r="Q841" s="1">
        <v>38943</v>
      </c>
      <c r="R841">
        <v>71</v>
      </c>
      <c r="U841" s="1">
        <v>39660</v>
      </c>
      <c r="V841">
        <v>22.06</v>
      </c>
      <c r="Y841" s="1">
        <v>39198</v>
      </c>
      <c r="Z841">
        <v>7.68</v>
      </c>
      <c r="AC841" s="1"/>
    </row>
    <row r="842" spans="1:29" x14ac:dyDescent="0.3">
      <c r="A842">
        <f t="shared" si="25"/>
        <v>4</v>
      </c>
      <c r="B842" s="1">
        <v>41383</v>
      </c>
      <c r="C842">
        <v>27.25</v>
      </c>
      <c r="E842" s="1">
        <v>33528</v>
      </c>
      <c r="F842">
        <v>22.42</v>
      </c>
      <c r="G842">
        <f t="shared" si="24"/>
        <v>19.785963302752297</v>
      </c>
      <c r="I842" s="1">
        <v>42342</v>
      </c>
      <c r="J842">
        <v>43</v>
      </c>
      <c r="M842" s="1">
        <v>28604</v>
      </c>
      <c r="N842">
        <v>1.2969999999999999</v>
      </c>
      <c r="Q842" s="1">
        <v>38944</v>
      </c>
      <c r="R842">
        <v>70.95</v>
      </c>
      <c r="U842" s="1">
        <v>39661</v>
      </c>
      <c r="V842">
        <v>21.38</v>
      </c>
      <c r="Y842" s="1">
        <v>39199</v>
      </c>
      <c r="Z842">
        <v>6.6</v>
      </c>
      <c r="AC842" s="1"/>
    </row>
    <row r="843" spans="1:29" x14ac:dyDescent="0.3">
      <c r="A843">
        <f t="shared" si="25"/>
        <v>4</v>
      </c>
      <c r="B843" s="1">
        <v>41384</v>
      </c>
      <c r="C843">
        <v>27.47</v>
      </c>
      <c r="E843" s="1">
        <v>33529</v>
      </c>
      <c r="F843">
        <v>22.59</v>
      </c>
      <c r="G843">
        <f t="shared" si="24"/>
        <v>19.818348623853215</v>
      </c>
      <c r="I843" s="1">
        <v>42341</v>
      </c>
      <c r="J843">
        <v>43.84</v>
      </c>
      <c r="M843" s="1">
        <v>28605</v>
      </c>
      <c r="N843">
        <v>1.2984</v>
      </c>
      <c r="Q843" s="1">
        <v>38945</v>
      </c>
      <c r="R843">
        <v>70.75</v>
      </c>
      <c r="U843" s="1">
        <v>39664</v>
      </c>
      <c r="V843">
        <v>21.21</v>
      </c>
      <c r="Y843" s="1">
        <v>39202</v>
      </c>
      <c r="Z843">
        <v>7.73</v>
      </c>
      <c r="AC843" s="1"/>
    </row>
    <row r="844" spans="1:29" x14ac:dyDescent="0.3">
      <c r="A844">
        <f t="shared" si="25"/>
        <v>4</v>
      </c>
      <c r="B844" s="1">
        <v>41385</v>
      </c>
      <c r="C844">
        <v>27.69</v>
      </c>
      <c r="E844" s="1">
        <v>33532</v>
      </c>
      <c r="F844">
        <v>22.67</v>
      </c>
      <c r="G844">
        <f t="shared" si="24"/>
        <v>19.846697247706427</v>
      </c>
      <c r="I844" s="1">
        <v>42340</v>
      </c>
      <c r="J844">
        <v>42.49</v>
      </c>
      <c r="M844" s="1">
        <v>28606</v>
      </c>
      <c r="N844">
        <v>1.2969999999999999</v>
      </c>
      <c r="Q844" s="1">
        <v>38946</v>
      </c>
      <c r="R844">
        <v>70.25</v>
      </c>
      <c r="U844" s="1">
        <v>39665</v>
      </c>
      <c r="V844">
        <v>21.67</v>
      </c>
      <c r="Y844" s="1">
        <v>39203</v>
      </c>
      <c r="Z844">
        <v>9.0299999999999994</v>
      </c>
      <c r="AC844" s="1"/>
    </row>
    <row r="845" spans="1:29" x14ac:dyDescent="0.3">
      <c r="A845">
        <f t="shared" si="25"/>
        <v>4</v>
      </c>
      <c r="B845" s="1">
        <v>41386</v>
      </c>
      <c r="C845">
        <v>27.88</v>
      </c>
      <c r="E845" s="1">
        <v>33533</v>
      </c>
      <c r="F845">
        <v>22.42</v>
      </c>
      <c r="G845">
        <f t="shared" si="24"/>
        <v>19.872844036697256</v>
      </c>
      <c r="I845" s="1">
        <v>42339</v>
      </c>
      <c r="J845">
        <v>44.44</v>
      </c>
      <c r="M845" s="1">
        <v>28607</v>
      </c>
      <c r="N845">
        <v>1.3038000000000001</v>
      </c>
      <c r="Q845" s="1">
        <v>38947</v>
      </c>
      <c r="R845">
        <v>69.5</v>
      </c>
      <c r="U845" s="1">
        <v>39666</v>
      </c>
      <c r="V845">
        <v>22.26</v>
      </c>
      <c r="Y845" s="1">
        <v>39204</v>
      </c>
      <c r="Z845">
        <v>9.6</v>
      </c>
      <c r="AC845" s="1"/>
    </row>
    <row r="846" spans="1:29" x14ac:dyDescent="0.3">
      <c r="A846">
        <f t="shared" si="25"/>
        <v>4</v>
      </c>
      <c r="B846" s="1">
        <v>41387</v>
      </c>
      <c r="C846">
        <v>28.1</v>
      </c>
      <c r="E846" s="1">
        <v>33534</v>
      </c>
      <c r="F846">
        <v>21.97</v>
      </c>
      <c r="G846">
        <f t="shared" si="24"/>
        <v>19.897064220183488</v>
      </c>
      <c r="I846" s="1">
        <v>42338</v>
      </c>
      <c r="J846">
        <v>44.61</v>
      </c>
      <c r="M846" s="1">
        <v>28608</v>
      </c>
      <c r="N846">
        <v>1.3026</v>
      </c>
      <c r="Q846" s="1">
        <v>38950</v>
      </c>
      <c r="R846">
        <v>68.5</v>
      </c>
      <c r="U846" s="1">
        <v>39667</v>
      </c>
      <c r="V846">
        <v>22.82</v>
      </c>
      <c r="Y846" s="1">
        <v>39205</v>
      </c>
      <c r="Z846">
        <v>10.3</v>
      </c>
      <c r="AC846" s="1"/>
    </row>
    <row r="847" spans="1:29" x14ac:dyDescent="0.3">
      <c r="A847">
        <f t="shared" si="25"/>
        <v>4</v>
      </c>
      <c r="B847" s="1">
        <v>41388</v>
      </c>
      <c r="C847">
        <v>28.36</v>
      </c>
      <c r="E847" s="1">
        <v>33535</v>
      </c>
      <c r="F847">
        <v>22.1</v>
      </c>
      <c r="G847">
        <f t="shared" si="24"/>
        <v>19.924311926605505</v>
      </c>
      <c r="I847" s="1">
        <v>42335</v>
      </c>
      <c r="J847">
        <v>44.86</v>
      </c>
      <c r="M847" s="1">
        <v>28612</v>
      </c>
      <c r="N847">
        <v>1.2971999999999999</v>
      </c>
      <c r="Q847" s="1">
        <v>38951</v>
      </c>
      <c r="R847">
        <v>69</v>
      </c>
      <c r="U847" s="1">
        <v>39668</v>
      </c>
      <c r="V847">
        <v>22.61</v>
      </c>
      <c r="Y847" s="1">
        <v>39206</v>
      </c>
      <c r="Z847">
        <v>10.75</v>
      </c>
      <c r="AC847" s="1"/>
    </row>
    <row r="848" spans="1:29" x14ac:dyDescent="0.3">
      <c r="A848">
        <f t="shared" si="25"/>
        <v>4</v>
      </c>
      <c r="B848" s="1">
        <v>41389</v>
      </c>
      <c r="C848">
        <v>28.64</v>
      </c>
      <c r="E848" s="1">
        <v>33536</v>
      </c>
      <c r="F848">
        <v>21.79</v>
      </c>
      <c r="G848">
        <f t="shared" si="24"/>
        <v>19.94807339449541</v>
      </c>
      <c r="I848" s="1">
        <v>42334</v>
      </c>
      <c r="J848">
        <v>45.46</v>
      </c>
      <c r="M848" s="1">
        <v>28613</v>
      </c>
      <c r="N848">
        <v>1.2979000000000001</v>
      </c>
      <c r="Q848" s="1">
        <v>38952</v>
      </c>
      <c r="R848">
        <v>68.25</v>
      </c>
      <c r="U848" s="1">
        <v>39671</v>
      </c>
      <c r="V848">
        <v>22.65</v>
      </c>
      <c r="Y848" s="1">
        <v>39210</v>
      </c>
      <c r="Z848">
        <v>10.78</v>
      </c>
      <c r="AC848" s="1"/>
    </row>
    <row r="849" spans="1:29" x14ac:dyDescent="0.3">
      <c r="A849">
        <f t="shared" si="25"/>
        <v>4</v>
      </c>
      <c r="B849" s="1">
        <v>41390</v>
      </c>
      <c r="C849">
        <v>28.94</v>
      </c>
      <c r="E849" s="1">
        <v>33539</v>
      </c>
      <c r="F849">
        <v>21.79</v>
      </c>
      <c r="G849">
        <f t="shared" si="24"/>
        <v>19.97045871559633</v>
      </c>
      <c r="I849" s="1">
        <v>42333</v>
      </c>
      <c r="J849">
        <v>46.17</v>
      </c>
      <c r="M849" s="1">
        <v>28614</v>
      </c>
      <c r="N849">
        <v>1.3033999999999999</v>
      </c>
      <c r="Q849" s="1">
        <v>38953</v>
      </c>
      <c r="R849">
        <v>69.099999999999994</v>
      </c>
      <c r="U849" s="1">
        <v>39672</v>
      </c>
      <c r="V849">
        <v>23.31</v>
      </c>
      <c r="Y849" s="1">
        <v>39211</v>
      </c>
      <c r="Z849">
        <v>11.53</v>
      </c>
      <c r="AC849" s="1"/>
    </row>
    <row r="850" spans="1:29" x14ac:dyDescent="0.3">
      <c r="A850">
        <f t="shared" si="25"/>
        <v>4</v>
      </c>
      <c r="B850" s="1">
        <v>41391</v>
      </c>
      <c r="C850">
        <v>29.2</v>
      </c>
      <c r="E850" s="1">
        <v>33540</v>
      </c>
      <c r="F850">
        <v>21.72</v>
      </c>
      <c r="G850">
        <f t="shared" si="24"/>
        <v>19.991467889908254</v>
      </c>
      <c r="I850" s="1">
        <v>42332</v>
      </c>
      <c r="J850">
        <v>46.12</v>
      </c>
      <c r="M850" s="1">
        <v>28615</v>
      </c>
      <c r="N850">
        <v>1.3002</v>
      </c>
      <c r="Q850" s="1">
        <v>38954</v>
      </c>
      <c r="R850">
        <v>70</v>
      </c>
      <c r="U850" s="1">
        <v>39673</v>
      </c>
      <c r="V850">
        <v>23.67</v>
      </c>
      <c r="Y850" s="1">
        <v>39212</v>
      </c>
      <c r="Z850">
        <v>11.1</v>
      </c>
      <c r="AC850" s="1"/>
    </row>
    <row r="851" spans="1:29" x14ac:dyDescent="0.3">
      <c r="A851">
        <f t="shared" si="25"/>
        <v>4</v>
      </c>
      <c r="B851" s="1">
        <v>41392</v>
      </c>
      <c r="C851">
        <v>29.45</v>
      </c>
      <c r="E851" s="1">
        <v>33541</v>
      </c>
      <c r="F851">
        <v>21.76</v>
      </c>
      <c r="G851">
        <f t="shared" si="24"/>
        <v>20.015321100917433</v>
      </c>
      <c r="I851" s="1">
        <v>42331</v>
      </c>
      <c r="J851">
        <v>44.83</v>
      </c>
      <c r="M851" s="1">
        <v>28618</v>
      </c>
      <c r="N851">
        <v>1.2927</v>
      </c>
      <c r="Q851" s="1">
        <v>38957</v>
      </c>
      <c r="R851">
        <v>70</v>
      </c>
      <c r="U851" s="1">
        <v>39674</v>
      </c>
      <c r="V851">
        <v>23.43</v>
      </c>
      <c r="Y851" s="1">
        <v>39213</v>
      </c>
      <c r="Z851">
        <v>11.6</v>
      </c>
      <c r="AC851" s="1"/>
    </row>
    <row r="852" spans="1:29" x14ac:dyDescent="0.3">
      <c r="A852">
        <f t="shared" si="25"/>
        <v>4</v>
      </c>
      <c r="B852" s="1">
        <v>41393</v>
      </c>
      <c r="C852">
        <v>29.6</v>
      </c>
      <c r="E852" s="1">
        <v>33542</v>
      </c>
      <c r="F852">
        <v>22.1</v>
      </c>
      <c r="G852">
        <f t="shared" si="24"/>
        <v>20.040917431192661</v>
      </c>
      <c r="I852" s="1">
        <v>42328</v>
      </c>
      <c r="J852">
        <v>44.66</v>
      </c>
      <c r="M852" s="1">
        <v>28619</v>
      </c>
      <c r="N852">
        <v>1.2887</v>
      </c>
      <c r="Q852" s="1">
        <v>38958</v>
      </c>
      <c r="R852">
        <v>68.25</v>
      </c>
      <c r="U852" s="1">
        <v>39675</v>
      </c>
      <c r="V852">
        <v>23.19</v>
      </c>
      <c r="Y852" s="1">
        <v>39216</v>
      </c>
      <c r="Z852">
        <v>13.8</v>
      </c>
      <c r="AC852" s="1"/>
    </row>
    <row r="853" spans="1:29" x14ac:dyDescent="0.3">
      <c r="A853">
        <f t="shared" si="25"/>
        <v>4</v>
      </c>
      <c r="B853" s="1">
        <v>41394</v>
      </c>
      <c r="C853">
        <v>29.91</v>
      </c>
      <c r="E853" s="1">
        <v>33543</v>
      </c>
      <c r="F853">
        <v>22.51</v>
      </c>
      <c r="G853">
        <f t="shared" si="24"/>
        <v>20.071192660550466</v>
      </c>
      <c r="I853" s="1">
        <v>42327</v>
      </c>
      <c r="J853">
        <v>44.18</v>
      </c>
      <c r="M853" s="1">
        <v>28620</v>
      </c>
      <c r="N853">
        <v>1.292</v>
      </c>
      <c r="Q853" s="1">
        <v>38959</v>
      </c>
      <c r="R853">
        <v>67.75</v>
      </c>
      <c r="U853" s="1">
        <v>39678</v>
      </c>
      <c r="V853">
        <v>23.59</v>
      </c>
      <c r="Y853" s="1">
        <v>39217</v>
      </c>
      <c r="Z853">
        <v>12.55</v>
      </c>
      <c r="AC853" s="1"/>
    </row>
    <row r="854" spans="1:29" x14ac:dyDescent="0.3">
      <c r="A854">
        <f t="shared" si="25"/>
        <v>5</v>
      </c>
      <c r="B854" s="1">
        <v>41395</v>
      </c>
      <c r="C854">
        <v>29.74</v>
      </c>
      <c r="E854" s="1">
        <v>33546</v>
      </c>
      <c r="F854">
        <v>22.38</v>
      </c>
      <c r="G854">
        <f t="shared" si="24"/>
        <v>20.100091743119272</v>
      </c>
      <c r="I854" s="1">
        <v>42326</v>
      </c>
      <c r="J854">
        <v>44.14</v>
      </c>
      <c r="M854" s="1">
        <v>28621</v>
      </c>
      <c r="N854">
        <v>1.2875000000000001</v>
      </c>
      <c r="Q854" s="1">
        <v>38960</v>
      </c>
      <c r="R854">
        <v>68.75</v>
      </c>
      <c r="U854" s="1">
        <v>39679</v>
      </c>
      <c r="V854">
        <v>23.73</v>
      </c>
      <c r="Y854" s="1">
        <v>39218</v>
      </c>
      <c r="Z854">
        <v>12</v>
      </c>
      <c r="AC854" s="1"/>
    </row>
    <row r="855" spans="1:29" x14ac:dyDescent="0.3">
      <c r="A855">
        <f t="shared" si="25"/>
        <v>5</v>
      </c>
      <c r="B855" s="1">
        <v>41396</v>
      </c>
      <c r="C855">
        <v>29.97</v>
      </c>
      <c r="E855" s="1">
        <v>33547</v>
      </c>
      <c r="F855">
        <v>22.41</v>
      </c>
      <c r="G855">
        <f t="shared" si="24"/>
        <v>20.130275229357803</v>
      </c>
      <c r="I855" s="1">
        <v>42325</v>
      </c>
      <c r="J855">
        <v>43.57</v>
      </c>
      <c r="M855" s="1">
        <v>28622</v>
      </c>
      <c r="N855">
        <v>1.2827</v>
      </c>
      <c r="Q855" s="1">
        <v>38961</v>
      </c>
      <c r="R855">
        <v>67.75</v>
      </c>
      <c r="U855" s="1">
        <v>39680</v>
      </c>
      <c r="V855">
        <v>24.42</v>
      </c>
      <c r="Y855" s="1">
        <v>39219</v>
      </c>
      <c r="Z855">
        <v>12.15</v>
      </c>
      <c r="AC855" s="1"/>
    </row>
    <row r="856" spans="1:29" x14ac:dyDescent="0.3">
      <c r="A856">
        <f t="shared" si="25"/>
        <v>5</v>
      </c>
      <c r="B856" s="1">
        <v>41397</v>
      </c>
      <c r="C856">
        <v>30.25</v>
      </c>
      <c r="E856" s="1">
        <v>33548</v>
      </c>
      <c r="F856">
        <v>22.05</v>
      </c>
      <c r="G856">
        <f t="shared" si="24"/>
        <v>20.161467889908263</v>
      </c>
      <c r="I856" s="1">
        <v>42324</v>
      </c>
      <c r="J856">
        <v>44.56</v>
      </c>
      <c r="M856" s="1">
        <v>28625</v>
      </c>
      <c r="N856">
        <v>1.2786</v>
      </c>
      <c r="Q856" s="1">
        <v>38964</v>
      </c>
      <c r="R856">
        <v>67</v>
      </c>
      <c r="U856" s="1">
        <v>39681</v>
      </c>
      <c r="V856">
        <v>24.72</v>
      </c>
      <c r="Y856" s="1">
        <v>39220</v>
      </c>
      <c r="Z856">
        <v>12.55</v>
      </c>
      <c r="AC856" s="1"/>
    </row>
    <row r="857" spans="1:29" x14ac:dyDescent="0.3">
      <c r="A857">
        <f t="shared" si="25"/>
        <v>5</v>
      </c>
      <c r="B857" s="1">
        <v>41398</v>
      </c>
      <c r="C857">
        <v>30.61</v>
      </c>
      <c r="E857" s="1">
        <v>33549</v>
      </c>
      <c r="F857">
        <v>21.97</v>
      </c>
      <c r="G857">
        <f t="shared" si="24"/>
        <v>20.193394495412846</v>
      </c>
      <c r="I857" s="1">
        <v>42321</v>
      </c>
      <c r="J857">
        <v>43.61</v>
      </c>
      <c r="M857" s="1">
        <v>28626</v>
      </c>
      <c r="N857">
        <v>1.2721</v>
      </c>
      <c r="Q857" s="1">
        <v>38965</v>
      </c>
      <c r="R857">
        <v>67.25</v>
      </c>
      <c r="U857" s="1">
        <v>39682</v>
      </c>
      <c r="V857">
        <v>24.58</v>
      </c>
      <c r="Y857" s="1">
        <v>39223</v>
      </c>
      <c r="Z857">
        <v>11.85</v>
      </c>
      <c r="AC857" s="1"/>
    </row>
    <row r="858" spans="1:29" x14ac:dyDescent="0.3">
      <c r="A858">
        <f t="shared" si="25"/>
        <v>5</v>
      </c>
      <c r="B858" s="1">
        <v>41399</v>
      </c>
      <c r="C858">
        <v>30.97</v>
      </c>
      <c r="E858" s="1">
        <v>33550</v>
      </c>
      <c r="F858">
        <v>21.84</v>
      </c>
      <c r="G858">
        <f t="shared" si="24"/>
        <v>20.224036697247712</v>
      </c>
      <c r="I858" s="1">
        <v>42320</v>
      </c>
      <c r="J858">
        <v>44.06</v>
      </c>
      <c r="M858" s="1">
        <v>28627</v>
      </c>
      <c r="N858">
        <v>1.2716000000000001</v>
      </c>
      <c r="Q858" s="1">
        <v>38966</v>
      </c>
      <c r="R858">
        <v>67.2</v>
      </c>
      <c r="U858" s="1">
        <v>39685</v>
      </c>
      <c r="V858">
        <v>24.37</v>
      </c>
      <c r="Y858" s="1">
        <v>39224</v>
      </c>
      <c r="Z858">
        <v>11.9</v>
      </c>
      <c r="AC858" s="1"/>
    </row>
    <row r="859" spans="1:29" x14ac:dyDescent="0.3">
      <c r="A859">
        <f t="shared" si="25"/>
        <v>5</v>
      </c>
      <c r="B859" s="1">
        <v>41400</v>
      </c>
      <c r="C859">
        <v>31.31</v>
      </c>
      <c r="E859" s="1">
        <v>33553</v>
      </c>
      <c r="F859">
        <v>21.48</v>
      </c>
      <c r="G859">
        <f t="shared" si="24"/>
        <v>20.255596330275235</v>
      </c>
      <c r="I859" s="1">
        <v>42319</v>
      </c>
      <c r="J859">
        <v>45.81</v>
      </c>
      <c r="M859" s="1">
        <v>28628</v>
      </c>
      <c r="N859">
        <v>1.2848999999999999</v>
      </c>
      <c r="Q859" s="1">
        <v>38967</v>
      </c>
      <c r="R859">
        <v>65.8</v>
      </c>
      <c r="U859" s="1">
        <v>39686</v>
      </c>
      <c r="V859">
        <v>24.72</v>
      </c>
      <c r="Y859" s="1">
        <v>39225</v>
      </c>
      <c r="Z859">
        <v>12.5</v>
      </c>
      <c r="AC859" s="1"/>
    </row>
    <row r="860" spans="1:29" x14ac:dyDescent="0.3">
      <c r="A860">
        <f t="shared" si="25"/>
        <v>5</v>
      </c>
      <c r="B860" s="1">
        <v>41401</v>
      </c>
      <c r="C860">
        <v>31.65</v>
      </c>
      <c r="E860" s="1">
        <v>33554</v>
      </c>
      <c r="F860">
        <v>21.27</v>
      </c>
      <c r="G860">
        <f t="shared" si="24"/>
        <v>20.284954128440372</v>
      </c>
      <c r="I860" s="1">
        <v>42318</v>
      </c>
      <c r="J860">
        <v>47.44</v>
      </c>
      <c r="M860" s="1">
        <v>28629</v>
      </c>
      <c r="N860">
        <v>1.2808999999999999</v>
      </c>
      <c r="Q860" s="1">
        <v>38968</v>
      </c>
      <c r="R860">
        <v>65.25</v>
      </c>
      <c r="U860" s="1">
        <v>39687</v>
      </c>
      <c r="V860">
        <v>25.14</v>
      </c>
      <c r="Y860" s="1">
        <v>39226</v>
      </c>
      <c r="Z860">
        <v>12.85</v>
      </c>
      <c r="AC860" s="1"/>
    </row>
    <row r="861" spans="1:29" x14ac:dyDescent="0.3">
      <c r="A861">
        <f t="shared" si="25"/>
        <v>5</v>
      </c>
      <c r="B861" s="1">
        <v>41402</v>
      </c>
      <c r="C861">
        <v>31.96</v>
      </c>
      <c r="E861" s="1">
        <v>33555</v>
      </c>
      <c r="F861">
        <v>21.28</v>
      </c>
      <c r="G861">
        <f t="shared" si="24"/>
        <v>20.315137614678903</v>
      </c>
      <c r="I861" s="1">
        <v>42317</v>
      </c>
      <c r="J861">
        <v>47.19</v>
      </c>
      <c r="M861" s="1">
        <v>28632</v>
      </c>
      <c r="N861">
        <v>1.2746999999999999</v>
      </c>
      <c r="Q861" s="1">
        <v>38971</v>
      </c>
      <c r="R861">
        <v>64.5</v>
      </c>
      <c r="U861" s="1">
        <v>39688</v>
      </c>
      <c r="V861">
        <v>25.17</v>
      </c>
      <c r="Y861" s="1">
        <v>39227</v>
      </c>
      <c r="Z861">
        <v>12.8</v>
      </c>
      <c r="AC861" s="1"/>
    </row>
    <row r="862" spans="1:29" x14ac:dyDescent="0.3">
      <c r="A862">
        <f t="shared" si="25"/>
        <v>5</v>
      </c>
      <c r="B862" s="1">
        <v>41403</v>
      </c>
      <c r="C862">
        <v>32.33</v>
      </c>
      <c r="E862" s="1">
        <v>33556</v>
      </c>
      <c r="F862">
        <v>21.03</v>
      </c>
      <c r="G862">
        <f t="shared" si="24"/>
        <v>20.343302752293589</v>
      </c>
      <c r="I862" s="1">
        <v>42314</v>
      </c>
      <c r="J862">
        <v>47.42</v>
      </c>
      <c r="M862" s="1">
        <v>28633</v>
      </c>
      <c r="N862">
        <v>1.274</v>
      </c>
      <c r="Q862" s="1">
        <v>38972</v>
      </c>
      <c r="R862">
        <v>64.5</v>
      </c>
      <c r="U862" s="1">
        <v>39689</v>
      </c>
      <c r="V862">
        <v>25.19</v>
      </c>
      <c r="Y862" s="1">
        <v>39231</v>
      </c>
      <c r="Z862">
        <v>12.63</v>
      </c>
      <c r="AC862" s="1"/>
    </row>
    <row r="863" spans="1:29" x14ac:dyDescent="0.3">
      <c r="A863">
        <f t="shared" si="25"/>
        <v>5</v>
      </c>
      <c r="B863" s="1">
        <v>41404</v>
      </c>
      <c r="C863">
        <v>32.69</v>
      </c>
      <c r="E863" s="1">
        <v>33557</v>
      </c>
      <c r="F863">
        <v>21.59</v>
      </c>
      <c r="G863">
        <f t="shared" si="24"/>
        <v>20.374954128440375</v>
      </c>
      <c r="I863" s="1">
        <v>42313</v>
      </c>
      <c r="J863">
        <v>47.98</v>
      </c>
      <c r="M863" s="1">
        <v>28634</v>
      </c>
      <c r="N863">
        <v>1.2753000000000001</v>
      </c>
      <c r="Q863" s="1">
        <v>38973</v>
      </c>
      <c r="R863">
        <v>64.75</v>
      </c>
      <c r="U863" s="1">
        <v>39692</v>
      </c>
      <c r="V863">
        <v>24.96</v>
      </c>
      <c r="Y863" s="1">
        <v>39232</v>
      </c>
      <c r="Z863">
        <v>12.65</v>
      </c>
      <c r="AC863" s="1"/>
    </row>
    <row r="864" spans="1:29" x14ac:dyDescent="0.3">
      <c r="A864">
        <f t="shared" si="25"/>
        <v>5</v>
      </c>
      <c r="B864" s="1">
        <v>41405</v>
      </c>
      <c r="C864">
        <v>33.049999999999997</v>
      </c>
      <c r="E864" s="1">
        <v>33560</v>
      </c>
      <c r="F864">
        <v>21.16</v>
      </c>
      <c r="G864">
        <f t="shared" si="24"/>
        <v>20.402018348623859</v>
      </c>
      <c r="I864" s="1">
        <v>42312</v>
      </c>
      <c r="J864">
        <v>48.58</v>
      </c>
      <c r="M864" s="1">
        <v>28635</v>
      </c>
      <c r="N864">
        <v>1.278</v>
      </c>
      <c r="Q864" s="1">
        <v>38974</v>
      </c>
      <c r="R864">
        <v>65</v>
      </c>
      <c r="U864" s="1">
        <v>39693</v>
      </c>
      <c r="V864">
        <v>24.72</v>
      </c>
      <c r="Y864" s="1">
        <v>39233</v>
      </c>
      <c r="Z864">
        <v>10.95</v>
      </c>
      <c r="AC864" s="1"/>
    </row>
    <row r="865" spans="1:29" x14ac:dyDescent="0.3">
      <c r="A865">
        <f t="shared" si="25"/>
        <v>5</v>
      </c>
      <c r="B865" s="1">
        <v>41406</v>
      </c>
      <c r="C865">
        <v>33.39</v>
      </c>
      <c r="E865" s="1">
        <v>33561</v>
      </c>
      <c r="F865">
        <v>20.85</v>
      </c>
      <c r="G865">
        <f t="shared" si="24"/>
        <v>20.426238532110101</v>
      </c>
      <c r="I865" s="1">
        <v>42311</v>
      </c>
      <c r="J865">
        <v>50.54</v>
      </c>
      <c r="M865" s="1">
        <v>28636</v>
      </c>
      <c r="N865">
        <v>1.2784</v>
      </c>
      <c r="Q865" s="1">
        <v>38975</v>
      </c>
      <c r="R865">
        <v>65.5</v>
      </c>
      <c r="U865" s="1">
        <v>39694</v>
      </c>
      <c r="V865">
        <v>24.45</v>
      </c>
      <c r="Y865" s="1">
        <v>39234</v>
      </c>
      <c r="Z865">
        <v>10.65</v>
      </c>
      <c r="AC865" s="1"/>
    </row>
    <row r="866" spans="1:29" x14ac:dyDescent="0.3">
      <c r="A866">
        <f t="shared" si="25"/>
        <v>5</v>
      </c>
      <c r="B866" s="1">
        <v>41407</v>
      </c>
      <c r="C866">
        <v>33.68</v>
      </c>
      <c r="E866" s="1">
        <v>33562</v>
      </c>
      <c r="F866">
        <v>20.71</v>
      </c>
      <c r="G866">
        <f t="shared" si="24"/>
        <v>20.449449541284409</v>
      </c>
      <c r="I866" s="1">
        <v>42310</v>
      </c>
      <c r="J866">
        <v>48.79</v>
      </c>
      <c r="M866" s="1">
        <v>28640</v>
      </c>
      <c r="N866">
        <v>1.2837000000000001</v>
      </c>
      <c r="Q866" s="1">
        <v>38978</v>
      </c>
      <c r="R866">
        <v>63.4</v>
      </c>
      <c r="U866" s="1">
        <v>39695</v>
      </c>
      <c r="V866">
        <v>24.65</v>
      </c>
      <c r="Y866" s="1">
        <v>39237</v>
      </c>
      <c r="Z866">
        <v>10.68</v>
      </c>
      <c r="AC866" s="1"/>
    </row>
    <row r="867" spans="1:29" x14ac:dyDescent="0.3">
      <c r="A867">
        <f t="shared" si="25"/>
        <v>5</v>
      </c>
      <c r="B867" s="1">
        <v>41408</v>
      </c>
      <c r="C867">
        <v>33.93</v>
      </c>
      <c r="E867" s="1">
        <v>33563</v>
      </c>
      <c r="F867">
        <v>20.54</v>
      </c>
      <c r="G867">
        <f t="shared" si="24"/>
        <v>20.468715596330281</v>
      </c>
      <c r="I867" s="1">
        <v>42307</v>
      </c>
      <c r="J867">
        <v>49.56</v>
      </c>
      <c r="M867" s="1">
        <v>28641</v>
      </c>
      <c r="N867">
        <v>1.2935000000000001</v>
      </c>
      <c r="Q867" s="1">
        <v>38979</v>
      </c>
      <c r="R867">
        <v>63.1</v>
      </c>
      <c r="U867" s="1">
        <v>39696</v>
      </c>
      <c r="V867">
        <v>24.4</v>
      </c>
      <c r="Y867" s="1">
        <v>39238</v>
      </c>
      <c r="Z867">
        <v>11.45</v>
      </c>
      <c r="AC867" s="1"/>
    </row>
    <row r="868" spans="1:29" x14ac:dyDescent="0.3">
      <c r="A868">
        <f t="shared" si="25"/>
        <v>5</v>
      </c>
      <c r="B868" s="1">
        <v>41409</v>
      </c>
      <c r="C868">
        <v>34.21</v>
      </c>
      <c r="E868" s="1">
        <v>33564</v>
      </c>
      <c r="F868">
        <v>19.96</v>
      </c>
      <c r="G868">
        <f t="shared" si="24"/>
        <v>20.48174311926606</v>
      </c>
      <c r="I868" s="1">
        <v>42306</v>
      </c>
      <c r="J868">
        <v>48.8</v>
      </c>
      <c r="M868" s="1">
        <v>28642</v>
      </c>
      <c r="N868">
        <v>1.2943</v>
      </c>
      <c r="Q868" s="1">
        <v>38980</v>
      </c>
      <c r="R868">
        <v>62.75</v>
      </c>
      <c r="U868" s="1">
        <v>39699</v>
      </c>
      <c r="V868">
        <v>24.19</v>
      </c>
      <c r="Y868" s="1">
        <v>39239</v>
      </c>
      <c r="Z868">
        <v>11.4</v>
      </c>
      <c r="AC868" s="1"/>
    </row>
    <row r="869" spans="1:29" x14ac:dyDescent="0.3">
      <c r="A869">
        <f t="shared" si="25"/>
        <v>5</v>
      </c>
      <c r="B869" s="1">
        <v>41410</v>
      </c>
      <c r="C869">
        <v>34.46</v>
      </c>
      <c r="E869" s="1">
        <v>33567</v>
      </c>
      <c r="F869">
        <v>20.05</v>
      </c>
      <c r="G869">
        <f t="shared" si="24"/>
        <v>20.498165137614684</v>
      </c>
      <c r="I869" s="1">
        <v>42305</v>
      </c>
      <c r="J869">
        <v>49.05</v>
      </c>
      <c r="M869" s="1">
        <v>28643</v>
      </c>
      <c r="N869">
        <v>1.2982</v>
      </c>
      <c r="Q869" s="1">
        <v>38981</v>
      </c>
      <c r="R869">
        <v>63.7</v>
      </c>
      <c r="U869" s="1">
        <v>39700</v>
      </c>
      <c r="V869">
        <v>22.86</v>
      </c>
      <c r="Y869" s="1">
        <v>39240</v>
      </c>
      <c r="Z869">
        <v>11.3</v>
      </c>
      <c r="AC869" s="1"/>
    </row>
    <row r="870" spans="1:29" x14ac:dyDescent="0.3">
      <c r="A870">
        <f t="shared" si="25"/>
        <v>5</v>
      </c>
      <c r="B870" s="1">
        <v>41411</v>
      </c>
      <c r="C870">
        <v>34.729999999999997</v>
      </c>
      <c r="E870" s="1">
        <v>33568</v>
      </c>
      <c r="F870">
        <v>19.63</v>
      </c>
      <c r="G870">
        <f t="shared" si="24"/>
        <v>20.5108256880734</v>
      </c>
      <c r="I870" s="1">
        <v>42304</v>
      </c>
      <c r="J870">
        <v>46.81</v>
      </c>
      <c r="M870" s="1">
        <v>28646</v>
      </c>
      <c r="N870">
        <v>1.294</v>
      </c>
      <c r="Q870" s="1">
        <v>38982</v>
      </c>
      <c r="R870">
        <v>63</v>
      </c>
      <c r="U870" s="1">
        <v>39701</v>
      </c>
      <c r="V870">
        <v>22.77</v>
      </c>
      <c r="Y870" s="1">
        <v>39241</v>
      </c>
      <c r="Z870">
        <v>11</v>
      </c>
      <c r="AC870" s="1"/>
    </row>
    <row r="871" spans="1:29" x14ac:dyDescent="0.3">
      <c r="A871">
        <f t="shared" si="25"/>
        <v>5</v>
      </c>
      <c r="B871" s="1">
        <v>41412</v>
      </c>
      <c r="C871">
        <v>35.090000000000003</v>
      </c>
      <c r="E871" s="1">
        <v>33569</v>
      </c>
      <c r="F871">
        <v>19.97</v>
      </c>
      <c r="G871">
        <f t="shared" si="24"/>
        <v>20.525871559633032</v>
      </c>
      <c r="I871" s="1">
        <v>42303</v>
      </c>
      <c r="J871">
        <v>47.54</v>
      </c>
      <c r="M871" s="1">
        <v>28647</v>
      </c>
      <c r="N871">
        <v>1.2927999999999999</v>
      </c>
      <c r="Q871" s="1">
        <v>38985</v>
      </c>
      <c r="R871">
        <v>62.75</v>
      </c>
      <c r="U871" s="1">
        <v>39702</v>
      </c>
      <c r="V871">
        <v>23.07</v>
      </c>
      <c r="Y871" s="1">
        <v>39244</v>
      </c>
      <c r="Z871">
        <v>10.3</v>
      </c>
      <c r="AC871" s="1"/>
    </row>
    <row r="872" spans="1:29" x14ac:dyDescent="0.3">
      <c r="A872">
        <f t="shared" si="25"/>
        <v>5</v>
      </c>
      <c r="B872" s="1">
        <v>41413</v>
      </c>
      <c r="C872">
        <v>35.46</v>
      </c>
      <c r="E872" s="1">
        <v>33570</v>
      </c>
      <c r="F872">
        <v>20.190000000000001</v>
      </c>
      <c r="G872">
        <f t="shared" si="24"/>
        <v>20.540825688073397</v>
      </c>
      <c r="I872" s="1">
        <v>42300</v>
      </c>
      <c r="J872">
        <v>47.99</v>
      </c>
      <c r="M872" s="1">
        <v>28648</v>
      </c>
      <c r="N872">
        <v>1.2958000000000001</v>
      </c>
      <c r="Q872" s="1">
        <v>38986</v>
      </c>
      <c r="R872">
        <v>63</v>
      </c>
      <c r="U872" s="1">
        <v>39703</v>
      </c>
      <c r="V872">
        <v>23.9</v>
      </c>
      <c r="Y872" s="1">
        <v>39245</v>
      </c>
      <c r="Z872">
        <v>10.28</v>
      </c>
      <c r="AC872" s="1"/>
    </row>
    <row r="873" spans="1:29" x14ac:dyDescent="0.3">
      <c r="A873">
        <f t="shared" si="25"/>
        <v>5</v>
      </c>
      <c r="B873" s="1">
        <v>41414</v>
      </c>
      <c r="C873">
        <v>35.78</v>
      </c>
      <c r="E873" s="1">
        <v>33571</v>
      </c>
      <c r="F873">
        <v>20.13</v>
      </c>
      <c r="G873">
        <f t="shared" si="24"/>
        <v>20.553761467889913</v>
      </c>
      <c r="I873" s="1">
        <v>42299</v>
      </c>
      <c r="J873">
        <v>48.08</v>
      </c>
      <c r="M873" s="1">
        <v>28649</v>
      </c>
      <c r="N873">
        <v>1.2977000000000001</v>
      </c>
      <c r="Q873" s="1">
        <v>38987</v>
      </c>
      <c r="R873">
        <v>64.05</v>
      </c>
      <c r="U873" s="1">
        <v>39706</v>
      </c>
      <c r="V873">
        <v>23.03</v>
      </c>
      <c r="Y873" s="1">
        <v>39246</v>
      </c>
      <c r="Z873">
        <v>10.8</v>
      </c>
      <c r="AC873" s="1"/>
    </row>
    <row r="874" spans="1:29" x14ac:dyDescent="0.3">
      <c r="A874">
        <f t="shared" si="25"/>
        <v>5</v>
      </c>
      <c r="B874" s="1">
        <v>41415</v>
      </c>
      <c r="C874">
        <v>36.07</v>
      </c>
      <c r="E874" s="1">
        <v>33574</v>
      </c>
      <c r="F874">
        <v>19.73</v>
      </c>
      <c r="G874">
        <f t="shared" si="24"/>
        <v>20.562201834862393</v>
      </c>
      <c r="I874" s="1">
        <v>42298</v>
      </c>
      <c r="J874">
        <v>47.85</v>
      </c>
      <c r="M874" s="1">
        <v>28650</v>
      </c>
      <c r="N874">
        <v>1.2958000000000001</v>
      </c>
      <c r="Q874" s="1">
        <v>38988</v>
      </c>
      <c r="R874">
        <v>66</v>
      </c>
      <c r="U874" s="1">
        <v>39707</v>
      </c>
      <c r="V874">
        <v>22.91</v>
      </c>
      <c r="Y874" s="1">
        <v>39247</v>
      </c>
      <c r="Z874">
        <v>10.35</v>
      </c>
      <c r="AC874" s="1"/>
    </row>
    <row r="875" spans="1:29" x14ac:dyDescent="0.3">
      <c r="A875">
        <f t="shared" si="25"/>
        <v>5</v>
      </c>
      <c r="B875" s="1">
        <v>41416</v>
      </c>
      <c r="C875">
        <v>36.32</v>
      </c>
      <c r="E875" s="1">
        <v>33575</v>
      </c>
      <c r="F875">
        <v>19.22</v>
      </c>
      <c r="G875">
        <f t="shared" si="24"/>
        <v>20.565688073394497</v>
      </c>
      <c r="I875" s="1">
        <v>42297</v>
      </c>
      <c r="J875">
        <v>48.71</v>
      </c>
      <c r="M875" s="1">
        <v>28653</v>
      </c>
      <c r="N875">
        <v>1.2994000000000001</v>
      </c>
      <c r="Q875" s="1">
        <v>38989</v>
      </c>
      <c r="R875">
        <v>66</v>
      </c>
      <c r="U875" s="1">
        <v>39708</v>
      </c>
      <c r="V875">
        <v>23.25</v>
      </c>
      <c r="Y875" s="1">
        <v>39248</v>
      </c>
      <c r="Z875">
        <v>10.3</v>
      </c>
      <c r="AC875" s="1"/>
    </row>
    <row r="876" spans="1:29" x14ac:dyDescent="0.3">
      <c r="A876">
        <f t="shared" si="25"/>
        <v>5</v>
      </c>
      <c r="B876" s="1">
        <v>41417</v>
      </c>
      <c r="C876">
        <v>36.47</v>
      </c>
      <c r="E876" s="1">
        <v>33576</v>
      </c>
      <c r="F876">
        <v>19.39</v>
      </c>
      <c r="G876">
        <f t="shared" si="24"/>
        <v>20.572293577981657</v>
      </c>
      <c r="I876" s="1">
        <v>42296</v>
      </c>
      <c r="J876">
        <v>48.61</v>
      </c>
      <c r="M876" s="1">
        <v>28654</v>
      </c>
      <c r="N876">
        <v>1.2991999999999999</v>
      </c>
      <c r="Q876" s="1">
        <v>38992</v>
      </c>
      <c r="R876">
        <v>64.25</v>
      </c>
      <c r="U876" s="1">
        <v>39709</v>
      </c>
      <c r="V876">
        <v>23.78</v>
      </c>
      <c r="Y876" s="1">
        <v>39251</v>
      </c>
      <c r="Z876">
        <v>10.5</v>
      </c>
      <c r="AC876" s="1"/>
    </row>
    <row r="877" spans="1:29" x14ac:dyDescent="0.3">
      <c r="A877">
        <f t="shared" si="25"/>
        <v>5</v>
      </c>
      <c r="B877" s="1">
        <v>41418</v>
      </c>
      <c r="C877">
        <v>36.57</v>
      </c>
      <c r="E877" s="1">
        <v>33577</v>
      </c>
      <c r="F877">
        <v>19.13</v>
      </c>
      <c r="G877">
        <f t="shared" si="24"/>
        <v>20.57633027522936</v>
      </c>
      <c r="I877" s="1">
        <v>42293</v>
      </c>
      <c r="J877">
        <v>50.46</v>
      </c>
      <c r="M877" s="1">
        <v>28655</v>
      </c>
      <c r="N877">
        <v>1.2989999999999999</v>
      </c>
      <c r="Q877" s="1">
        <v>38993</v>
      </c>
      <c r="R877">
        <v>63.75</v>
      </c>
      <c r="U877" s="1">
        <v>39710</v>
      </c>
      <c r="V877">
        <v>24.68</v>
      </c>
      <c r="Y877" s="1">
        <v>39252</v>
      </c>
      <c r="Z877">
        <v>10.25</v>
      </c>
      <c r="AC877" s="1"/>
    </row>
    <row r="878" spans="1:29" x14ac:dyDescent="0.3">
      <c r="A878">
        <f t="shared" si="25"/>
        <v>5</v>
      </c>
      <c r="B878" s="1">
        <v>41419</v>
      </c>
      <c r="C878">
        <v>36.81</v>
      </c>
      <c r="E878" s="1">
        <v>33578</v>
      </c>
      <c r="F878">
        <v>18.88</v>
      </c>
      <c r="G878">
        <f t="shared" si="24"/>
        <v>20.575963302752296</v>
      </c>
      <c r="I878" s="1">
        <v>42292</v>
      </c>
      <c r="J878">
        <v>48.71</v>
      </c>
      <c r="M878" s="1">
        <v>28656</v>
      </c>
      <c r="N878">
        <v>1.294</v>
      </c>
      <c r="Q878" s="1">
        <v>38994</v>
      </c>
      <c r="R878">
        <v>63.25</v>
      </c>
      <c r="U878" s="1">
        <v>39713</v>
      </c>
      <c r="V878">
        <v>24.85</v>
      </c>
      <c r="Y878" s="1">
        <v>39253</v>
      </c>
      <c r="Z878">
        <v>10.1</v>
      </c>
      <c r="AC878" s="1"/>
    </row>
    <row r="879" spans="1:29" x14ac:dyDescent="0.3">
      <c r="A879">
        <f t="shared" si="25"/>
        <v>5</v>
      </c>
      <c r="B879" s="1">
        <v>41420</v>
      </c>
      <c r="C879">
        <v>37.06</v>
      </c>
      <c r="E879" s="1">
        <v>33581</v>
      </c>
      <c r="F879">
        <v>18.010000000000002</v>
      </c>
      <c r="G879">
        <f t="shared" si="24"/>
        <v>20.564770642201839</v>
      </c>
      <c r="I879" s="1">
        <v>42291</v>
      </c>
      <c r="J879">
        <v>49.15</v>
      </c>
      <c r="M879" s="1">
        <v>28657</v>
      </c>
      <c r="N879">
        <v>1.2943</v>
      </c>
      <c r="Q879" s="1">
        <v>38995</v>
      </c>
      <c r="R879">
        <v>63.25</v>
      </c>
      <c r="U879" s="1">
        <v>39714</v>
      </c>
      <c r="V879">
        <v>25.06</v>
      </c>
      <c r="Y879" s="1">
        <v>39254</v>
      </c>
      <c r="Z879">
        <v>10.050000000000001</v>
      </c>
      <c r="AC879" s="1"/>
    </row>
    <row r="880" spans="1:29" x14ac:dyDescent="0.3">
      <c r="A880">
        <f t="shared" si="25"/>
        <v>5</v>
      </c>
      <c r="B880" s="1">
        <v>41421</v>
      </c>
      <c r="C880">
        <v>37.29</v>
      </c>
      <c r="E880" s="1">
        <v>33582</v>
      </c>
      <c r="F880">
        <v>18.16</v>
      </c>
      <c r="G880">
        <f t="shared" ref="G880:G943" si="26">+AVERAGE(F772:F880)</f>
        <v>20.554770642201838</v>
      </c>
      <c r="I880" s="1">
        <v>42290</v>
      </c>
      <c r="J880">
        <v>49.24</v>
      </c>
      <c r="M880" s="1">
        <v>28660</v>
      </c>
      <c r="N880">
        <v>1.2957000000000001</v>
      </c>
      <c r="Q880" s="1">
        <v>38996</v>
      </c>
      <c r="R880">
        <v>63.85</v>
      </c>
      <c r="U880" s="1">
        <v>39715</v>
      </c>
      <c r="V880">
        <v>24.65</v>
      </c>
      <c r="Y880" s="1">
        <v>39255</v>
      </c>
      <c r="Z880">
        <v>10</v>
      </c>
      <c r="AC880" s="1"/>
    </row>
    <row r="881" spans="1:29" x14ac:dyDescent="0.3">
      <c r="A881">
        <f t="shared" si="25"/>
        <v>5</v>
      </c>
      <c r="B881" s="1">
        <v>41422</v>
      </c>
      <c r="C881">
        <v>37.520000000000003</v>
      </c>
      <c r="E881" s="1">
        <v>33583</v>
      </c>
      <c r="F881">
        <v>18.23</v>
      </c>
      <c r="G881">
        <f t="shared" si="26"/>
        <v>20.543761467889912</v>
      </c>
      <c r="I881" s="1">
        <v>42289</v>
      </c>
      <c r="J881">
        <v>49.86</v>
      </c>
      <c r="M881" s="1">
        <v>28661</v>
      </c>
      <c r="N881">
        <v>1.2997000000000001</v>
      </c>
      <c r="Q881" s="1">
        <v>38999</v>
      </c>
      <c r="R881">
        <v>64</v>
      </c>
      <c r="U881" s="1">
        <v>39716</v>
      </c>
      <c r="V881">
        <v>24.67</v>
      </c>
      <c r="Y881" s="1">
        <v>39258</v>
      </c>
      <c r="Z881">
        <v>10.5</v>
      </c>
      <c r="AC881" s="1"/>
    </row>
    <row r="882" spans="1:29" x14ac:dyDescent="0.3">
      <c r="A882">
        <f t="shared" si="25"/>
        <v>5</v>
      </c>
      <c r="B882" s="1">
        <v>41423</v>
      </c>
      <c r="C882">
        <v>37.74</v>
      </c>
      <c r="E882" s="1">
        <v>33584</v>
      </c>
      <c r="F882">
        <v>18.579999999999998</v>
      </c>
      <c r="G882">
        <f t="shared" si="26"/>
        <v>20.537614678899086</v>
      </c>
      <c r="I882" s="1">
        <v>42286</v>
      </c>
      <c r="J882">
        <v>52.65</v>
      </c>
      <c r="M882" s="1">
        <v>28662</v>
      </c>
      <c r="N882">
        <v>1.3041</v>
      </c>
      <c r="Q882" s="1">
        <v>39000</v>
      </c>
      <c r="R882">
        <v>64.75</v>
      </c>
      <c r="U882" s="1">
        <v>39717</v>
      </c>
      <c r="V882">
        <v>24.45</v>
      </c>
      <c r="Y882" s="1">
        <v>39259</v>
      </c>
      <c r="Z882">
        <v>10.6</v>
      </c>
      <c r="AC882" s="1"/>
    </row>
    <row r="883" spans="1:29" x14ac:dyDescent="0.3">
      <c r="A883">
        <f t="shared" si="25"/>
        <v>5</v>
      </c>
      <c r="B883" s="1">
        <v>41424</v>
      </c>
      <c r="C883">
        <v>37.99</v>
      </c>
      <c r="E883" s="1">
        <v>33585</v>
      </c>
      <c r="F883">
        <v>18.809999999999999</v>
      </c>
      <c r="G883">
        <f t="shared" si="26"/>
        <v>20.52908256880734</v>
      </c>
      <c r="I883" s="1">
        <v>42285</v>
      </c>
      <c r="J883">
        <v>53.05</v>
      </c>
      <c r="M883" s="1">
        <v>28663</v>
      </c>
      <c r="N883">
        <v>1.2975000000000001</v>
      </c>
      <c r="Q883" s="1">
        <v>39001</v>
      </c>
      <c r="R883">
        <v>65</v>
      </c>
      <c r="U883" s="1">
        <v>39720</v>
      </c>
      <c r="V883">
        <v>23.19</v>
      </c>
      <c r="Y883" s="1">
        <v>39260</v>
      </c>
      <c r="Z883">
        <v>10.55</v>
      </c>
      <c r="AC883" s="1"/>
    </row>
    <row r="884" spans="1:29" x14ac:dyDescent="0.3">
      <c r="A884">
        <f t="shared" si="25"/>
        <v>5</v>
      </c>
      <c r="B884" s="1">
        <v>41425</v>
      </c>
      <c r="C884">
        <v>38.270000000000003</v>
      </c>
      <c r="E884" s="1">
        <v>33588</v>
      </c>
      <c r="F884">
        <v>18.579999999999998</v>
      </c>
      <c r="G884">
        <f t="shared" si="26"/>
        <v>20.520366972477067</v>
      </c>
      <c r="I884" s="1">
        <v>42284</v>
      </c>
      <c r="J884">
        <v>51.33</v>
      </c>
      <c r="M884" s="1">
        <v>28664</v>
      </c>
      <c r="N884">
        <v>1.3038000000000001</v>
      </c>
      <c r="Q884" s="1">
        <v>39002</v>
      </c>
      <c r="R884">
        <v>65.25</v>
      </c>
      <c r="U884" s="1">
        <v>39721</v>
      </c>
      <c r="V884">
        <v>22.35</v>
      </c>
      <c r="Y884" s="1">
        <v>39261</v>
      </c>
      <c r="Z884">
        <v>10.25</v>
      </c>
      <c r="AC884" s="1"/>
    </row>
    <row r="885" spans="1:29" x14ac:dyDescent="0.3">
      <c r="A885">
        <f t="shared" si="25"/>
        <v>6</v>
      </c>
      <c r="B885" s="1">
        <v>41426</v>
      </c>
      <c r="C885">
        <v>38.630000000000003</v>
      </c>
      <c r="E885" s="1">
        <v>33589</v>
      </c>
      <c r="F885">
        <v>18.059999999999999</v>
      </c>
      <c r="G885">
        <f t="shared" si="26"/>
        <v>20.504862385321104</v>
      </c>
      <c r="I885" s="1">
        <v>42283</v>
      </c>
      <c r="J885">
        <v>51.92</v>
      </c>
      <c r="M885" s="1">
        <v>28667</v>
      </c>
      <c r="N885">
        <v>1.3048</v>
      </c>
      <c r="Q885" s="1">
        <v>39003</v>
      </c>
      <c r="R885">
        <v>66.5</v>
      </c>
      <c r="U885" s="1">
        <v>39722</v>
      </c>
      <c r="V885">
        <v>22.83</v>
      </c>
      <c r="Y885" s="1">
        <v>39262</v>
      </c>
      <c r="Z885">
        <v>11</v>
      </c>
      <c r="AC885" s="1"/>
    </row>
    <row r="886" spans="1:29" x14ac:dyDescent="0.3">
      <c r="A886">
        <f t="shared" si="25"/>
        <v>6</v>
      </c>
      <c r="B886" s="1">
        <v>41427</v>
      </c>
      <c r="C886">
        <v>38.979999999999997</v>
      </c>
      <c r="E886" s="1">
        <v>33590</v>
      </c>
      <c r="F886">
        <v>18.02</v>
      </c>
      <c r="G886">
        <f t="shared" si="26"/>
        <v>20.484770642201841</v>
      </c>
      <c r="I886" s="1">
        <v>42282</v>
      </c>
      <c r="J886">
        <v>49.25</v>
      </c>
      <c r="M886" s="1">
        <v>28668</v>
      </c>
      <c r="N886">
        <v>1.3038000000000001</v>
      </c>
      <c r="Q886" s="1">
        <v>39006</v>
      </c>
      <c r="R886">
        <v>65.400000000000006</v>
      </c>
      <c r="U886" s="1">
        <v>39723</v>
      </c>
      <c r="V886">
        <v>23.14</v>
      </c>
      <c r="Y886" s="1">
        <v>39265</v>
      </c>
      <c r="Z886">
        <v>12.9</v>
      </c>
      <c r="AC886" s="1"/>
    </row>
    <row r="887" spans="1:29" x14ac:dyDescent="0.3">
      <c r="A887">
        <f t="shared" si="25"/>
        <v>6</v>
      </c>
      <c r="B887" s="1">
        <v>41428</v>
      </c>
      <c r="C887">
        <v>39.22</v>
      </c>
      <c r="E887" s="1">
        <v>33591</v>
      </c>
      <c r="F887">
        <v>17.89</v>
      </c>
      <c r="G887">
        <f t="shared" si="26"/>
        <v>20.466422018348624</v>
      </c>
      <c r="I887" s="1">
        <v>42279</v>
      </c>
      <c r="J887">
        <v>48.13</v>
      </c>
      <c r="M887" s="1">
        <v>28669</v>
      </c>
      <c r="N887">
        <v>1.3069999999999999</v>
      </c>
      <c r="Q887" s="1">
        <v>39007</v>
      </c>
      <c r="R887">
        <v>66.099999999999994</v>
      </c>
      <c r="U887" s="1">
        <v>39724</v>
      </c>
      <c r="V887">
        <v>23.07</v>
      </c>
      <c r="Y887" s="1">
        <v>39266</v>
      </c>
      <c r="Z887">
        <v>11.8</v>
      </c>
      <c r="AC887" s="1"/>
    </row>
    <row r="888" spans="1:29" x14ac:dyDescent="0.3">
      <c r="A888">
        <f t="shared" si="25"/>
        <v>6</v>
      </c>
      <c r="B888" s="1">
        <v>41429</v>
      </c>
      <c r="C888">
        <v>39.520000000000003</v>
      </c>
      <c r="E888" s="1">
        <v>33592</v>
      </c>
      <c r="F888">
        <v>17.399999999999999</v>
      </c>
      <c r="G888">
        <f t="shared" si="26"/>
        <v>20.440642201834869</v>
      </c>
      <c r="I888" s="1">
        <v>42278</v>
      </c>
      <c r="J888">
        <v>47.69</v>
      </c>
      <c r="M888" s="1">
        <v>28670</v>
      </c>
      <c r="N888">
        <v>1.3075000000000001</v>
      </c>
      <c r="Q888" s="1">
        <v>39008</v>
      </c>
      <c r="R888">
        <v>66.5</v>
      </c>
      <c r="U888" s="1">
        <v>39727</v>
      </c>
      <c r="V888">
        <v>22.08</v>
      </c>
      <c r="Y888" s="1">
        <v>39267</v>
      </c>
      <c r="Z888">
        <v>12.05</v>
      </c>
      <c r="AC888" s="1"/>
    </row>
    <row r="889" spans="1:29" x14ac:dyDescent="0.3">
      <c r="A889">
        <f t="shared" si="25"/>
        <v>6</v>
      </c>
      <c r="B889" s="1">
        <v>41430</v>
      </c>
      <c r="C889">
        <v>39.840000000000003</v>
      </c>
      <c r="E889" s="1">
        <v>33595</v>
      </c>
      <c r="F889">
        <v>17.649999999999999</v>
      </c>
      <c r="G889">
        <f t="shared" si="26"/>
        <v>20.419266055045878</v>
      </c>
      <c r="I889" s="1">
        <v>42277</v>
      </c>
      <c r="J889">
        <v>48.37</v>
      </c>
      <c r="M889" s="1">
        <v>28671</v>
      </c>
      <c r="N889">
        <v>1.3090999999999999</v>
      </c>
      <c r="Q889" s="1">
        <v>39009</v>
      </c>
      <c r="R889">
        <v>66.5</v>
      </c>
      <c r="U889" s="1">
        <v>39728</v>
      </c>
      <c r="V889">
        <v>22.25</v>
      </c>
      <c r="Y889" s="1">
        <v>39268</v>
      </c>
      <c r="Z889">
        <v>12.8</v>
      </c>
      <c r="AC889" s="1"/>
    </row>
    <row r="890" spans="1:29" x14ac:dyDescent="0.3">
      <c r="A890">
        <f t="shared" si="25"/>
        <v>6</v>
      </c>
      <c r="B890" s="1">
        <v>41431</v>
      </c>
      <c r="C890">
        <v>40.21</v>
      </c>
      <c r="E890" s="1">
        <v>33596</v>
      </c>
      <c r="F890">
        <v>17.829999999999998</v>
      </c>
      <c r="G890">
        <f t="shared" si="26"/>
        <v>20.403944954128441</v>
      </c>
      <c r="I890" s="1">
        <v>42276</v>
      </c>
      <c r="J890">
        <v>48.23</v>
      </c>
      <c r="M890" s="1">
        <v>28674</v>
      </c>
      <c r="N890">
        <v>1.3141</v>
      </c>
      <c r="Q890" s="1">
        <v>39010</v>
      </c>
      <c r="R890">
        <v>66.3</v>
      </c>
      <c r="U890" s="1">
        <v>39729</v>
      </c>
      <c r="V890">
        <v>21.81</v>
      </c>
      <c r="Y890" s="1">
        <v>39269</v>
      </c>
      <c r="Z890">
        <v>14.73</v>
      </c>
      <c r="AC890" s="1"/>
    </row>
    <row r="891" spans="1:29" x14ac:dyDescent="0.3">
      <c r="A891">
        <f t="shared" si="25"/>
        <v>6</v>
      </c>
      <c r="B891" s="1">
        <v>41432</v>
      </c>
      <c r="C891">
        <v>40.630000000000003</v>
      </c>
      <c r="E891" s="1">
        <v>33599</v>
      </c>
      <c r="F891">
        <v>17.68</v>
      </c>
      <c r="G891">
        <f t="shared" si="26"/>
        <v>20.385504587155967</v>
      </c>
      <c r="I891" s="1">
        <v>42275</v>
      </c>
      <c r="J891">
        <v>47.34</v>
      </c>
      <c r="M891" s="1">
        <v>28675</v>
      </c>
      <c r="N891">
        <v>1.3253999999999999</v>
      </c>
      <c r="Q891" s="1">
        <v>39013</v>
      </c>
      <c r="R891">
        <v>66.5</v>
      </c>
      <c r="U891" s="1">
        <v>39730</v>
      </c>
      <c r="V891">
        <v>22.5</v>
      </c>
      <c r="Y891" s="1">
        <v>39272</v>
      </c>
      <c r="Z891">
        <v>15.6</v>
      </c>
      <c r="AC891" s="1"/>
    </row>
    <row r="892" spans="1:29" x14ac:dyDescent="0.3">
      <c r="A892">
        <f t="shared" si="25"/>
        <v>6</v>
      </c>
      <c r="B892" s="1">
        <v>41433</v>
      </c>
      <c r="C892">
        <v>41.09</v>
      </c>
      <c r="E892" s="1">
        <v>33602</v>
      </c>
      <c r="F892">
        <v>17.72</v>
      </c>
      <c r="G892">
        <f t="shared" si="26"/>
        <v>20.368715596330276</v>
      </c>
      <c r="I892" s="1">
        <v>42272</v>
      </c>
      <c r="J892">
        <v>48.6</v>
      </c>
      <c r="M892" s="1">
        <v>28676</v>
      </c>
      <c r="N892">
        <v>1.3230999999999999</v>
      </c>
      <c r="Q892" s="1">
        <v>39014</v>
      </c>
      <c r="R892">
        <v>66.75</v>
      </c>
      <c r="U892" s="1">
        <v>39731</v>
      </c>
      <c r="V892">
        <v>22.04</v>
      </c>
      <c r="Y892" s="1">
        <v>39273</v>
      </c>
      <c r="Z892">
        <v>14.43</v>
      </c>
      <c r="AC892" s="1"/>
    </row>
    <row r="893" spans="1:29" x14ac:dyDescent="0.3">
      <c r="A893">
        <f t="shared" si="25"/>
        <v>6</v>
      </c>
      <c r="B893" s="1">
        <v>41434</v>
      </c>
      <c r="C893">
        <v>41.54</v>
      </c>
      <c r="E893" s="1">
        <v>33603</v>
      </c>
      <c r="F893">
        <v>17.61</v>
      </c>
      <c r="G893">
        <f t="shared" si="26"/>
        <v>20.350275229357802</v>
      </c>
      <c r="I893" s="1">
        <v>42271</v>
      </c>
      <c r="J893">
        <v>48.17</v>
      </c>
      <c r="M893" s="1">
        <v>28677</v>
      </c>
      <c r="N893">
        <v>1.3129999999999999</v>
      </c>
      <c r="Q893" s="1">
        <v>39015</v>
      </c>
      <c r="R893">
        <v>66.5</v>
      </c>
      <c r="U893" s="1">
        <v>39734</v>
      </c>
      <c r="V893">
        <v>22.84</v>
      </c>
      <c r="Y893" s="1">
        <v>39274</v>
      </c>
      <c r="Z893">
        <v>15.05</v>
      </c>
      <c r="AC893" s="1"/>
    </row>
    <row r="894" spans="1:29" x14ac:dyDescent="0.3">
      <c r="A894">
        <f t="shared" si="25"/>
        <v>6</v>
      </c>
      <c r="B894" s="1">
        <v>41435</v>
      </c>
      <c r="C894">
        <v>41.9</v>
      </c>
      <c r="E894" s="1">
        <v>33605</v>
      </c>
      <c r="F894">
        <v>18.36</v>
      </c>
      <c r="G894">
        <f t="shared" si="26"/>
        <v>20.339174311926609</v>
      </c>
      <c r="I894" s="1">
        <v>42270</v>
      </c>
      <c r="J894">
        <v>47.75</v>
      </c>
      <c r="M894" s="1">
        <v>28678</v>
      </c>
      <c r="N894">
        <v>1.3196000000000001</v>
      </c>
      <c r="Q894" s="1">
        <v>39016</v>
      </c>
      <c r="R894">
        <v>66.8</v>
      </c>
      <c r="U894" s="1">
        <v>39735</v>
      </c>
      <c r="V894">
        <v>23.29</v>
      </c>
      <c r="Y894" s="1">
        <v>39275</v>
      </c>
      <c r="Z894">
        <v>15.33</v>
      </c>
      <c r="AC894" s="1"/>
    </row>
    <row r="895" spans="1:29" x14ac:dyDescent="0.3">
      <c r="A895">
        <f t="shared" si="25"/>
        <v>6</v>
      </c>
      <c r="B895" s="1">
        <v>41436</v>
      </c>
      <c r="C895">
        <v>42.28</v>
      </c>
      <c r="E895" s="1">
        <v>33606</v>
      </c>
      <c r="F895">
        <v>18.12</v>
      </c>
      <c r="G895">
        <f t="shared" si="26"/>
        <v>20.326238532110096</v>
      </c>
      <c r="I895" s="1">
        <v>42269</v>
      </c>
      <c r="J895">
        <v>49.08</v>
      </c>
      <c r="M895" s="1">
        <v>28681</v>
      </c>
      <c r="N895">
        <v>1.3280000000000001</v>
      </c>
      <c r="Q895" s="1">
        <v>39017</v>
      </c>
      <c r="R895">
        <v>68.25</v>
      </c>
      <c r="U895" s="1">
        <v>39736</v>
      </c>
      <c r="V895">
        <v>22.82</v>
      </c>
      <c r="Y895" s="1">
        <v>39276</v>
      </c>
      <c r="Z895">
        <v>16.5</v>
      </c>
      <c r="AC895" s="1"/>
    </row>
    <row r="896" spans="1:29" x14ac:dyDescent="0.3">
      <c r="A896">
        <f t="shared" si="25"/>
        <v>6</v>
      </c>
      <c r="B896" s="1">
        <v>41437</v>
      </c>
      <c r="C896">
        <v>42.64</v>
      </c>
      <c r="E896" s="1">
        <v>33609</v>
      </c>
      <c r="F896">
        <v>18.12</v>
      </c>
      <c r="G896">
        <f t="shared" si="26"/>
        <v>20.311376146788991</v>
      </c>
      <c r="I896" s="1">
        <v>42268</v>
      </c>
      <c r="J896">
        <v>48.92</v>
      </c>
      <c r="M896" s="1">
        <v>28682</v>
      </c>
      <c r="N896">
        <v>1.3228</v>
      </c>
      <c r="Q896" s="1">
        <v>39020</v>
      </c>
      <c r="R896">
        <v>68</v>
      </c>
      <c r="U896" s="1">
        <v>39737</v>
      </c>
      <c r="V896">
        <v>21.91</v>
      </c>
      <c r="Y896" s="1">
        <v>39279</v>
      </c>
      <c r="Z896">
        <v>17.55</v>
      </c>
      <c r="AC896" s="1"/>
    </row>
    <row r="897" spans="1:29" x14ac:dyDescent="0.3">
      <c r="A897">
        <f t="shared" si="25"/>
        <v>6</v>
      </c>
      <c r="B897" s="1">
        <v>41438</v>
      </c>
      <c r="C897">
        <v>43.03</v>
      </c>
      <c r="E897" s="1">
        <v>33610</v>
      </c>
      <c r="F897">
        <v>17.690000000000001</v>
      </c>
      <c r="G897">
        <f t="shared" si="26"/>
        <v>20.295688073394494</v>
      </c>
      <c r="I897" s="1">
        <v>42265</v>
      </c>
      <c r="J897">
        <v>47.47</v>
      </c>
      <c r="M897" s="1">
        <v>28683</v>
      </c>
      <c r="N897">
        <v>1.3192999999999999</v>
      </c>
      <c r="Q897" s="1">
        <v>39021</v>
      </c>
      <c r="R897">
        <v>68</v>
      </c>
      <c r="U897" s="1">
        <v>39738</v>
      </c>
      <c r="V897">
        <v>21.68</v>
      </c>
      <c r="Y897" s="1">
        <v>39280</v>
      </c>
      <c r="Z897">
        <v>16.63</v>
      </c>
      <c r="AC897" s="1"/>
    </row>
    <row r="898" spans="1:29" x14ac:dyDescent="0.3">
      <c r="A898">
        <f t="shared" si="25"/>
        <v>6</v>
      </c>
      <c r="B898" s="1">
        <v>41439</v>
      </c>
      <c r="C898">
        <v>43.41</v>
      </c>
      <c r="E898" s="1">
        <v>33611</v>
      </c>
      <c r="F898">
        <v>16.920000000000002</v>
      </c>
      <c r="G898">
        <f t="shared" si="26"/>
        <v>20.272018348623853</v>
      </c>
      <c r="I898" s="1">
        <v>42264</v>
      </c>
      <c r="J898">
        <v>49.08</v>
      </c>
      <c r="M898" s="1">
        <v>28684</v>
      </c>
      <c r="N898">
        <v>1.3219000000000001</v>
      </c>
      <c r="Q898" s="1">
        <v>39022</v>
      </c>
      <c r="R898">
        <v>67.25</v>
      </c>
      <c r="U898" s="1">
        <v>39741</v>
      </c>
      <c r="V898">
        <v>21.8</v>
      </c>
      <c r="Y898" s="1">
        <v>39281</v>
      </c>
      <c r="Z898">
        <v>16.05</v>
      </c>
      <c r="AC898" s="1"/>
    </row>
    <row r="899" spans="1:29" x14ac:dyDescent="0.3">
      <c r="A899">
        <f t="shared" si="25"/>
        <v>6</v>
      </c>
      <c r="B899" s="1">
        <v>41440</v>
      </c>
      <c r="C899">
        <v>43.83</v>
      </c>
      <c r="E899" s="1">
        <v>33612</v>
      </c>
      <c r="F899">
        <v>16.86</v>
      </c>
      <c r="G899">
        <f t="shared" si="26"/>
        <v>20.24752293577982</v>
      </c>
      <c r="I899" s="1">
        <v>42263</v>
      </c>
      <c r="J899">
        <v>49.75</v>
      </c>
      <c r="M899" s="1">
        <v>28685</v>
      </c>
      <c r="N899">
        <v>1.3192999999999999</v>
      </c>
      <c r="Q899" s="1">
        <v>39023</v>
      </c>
      <c r="R899">
        <v>68.3</v>
      </c>
      <c r="U899" s="1">
        <v>39742</v>
      </c>
      <c r="V899">
        <v>21.25</v>
      </c>
      <c r="Y899" s="1">
        <v>39282</v>
      </c>
      <c r="Z899">
        <v>15</v>
      </c>
      <c r="AC899" s="1"/>
    </row>
    <row r="900" spans="1:29" x14ac:dyDescent="0.3">
      <c r="A900">
        <f t="shared" ref="A900:A963" si="27">+MONTH(B900)</f>
        <v>6</v>
      </c>
      <c r="B900" s="1">
        <v>41441</v>
      </c>
      <c r="C900">
        <v>44.24</v>
      </c>
      <c r="E900" s="1">
        <v>33613</v>
      </c>
      <c r="F900">
        <v>17.239999999999998</v>
      </c>
      <c r="G900">
        <f t="shared" si="26"/>
        <v>20.227431192660553</v>
      </c>
      <c r="I900" s="1">
        <v>42262</v>
      </c>
      <c r="J900">
        <v>46.63</v>
      </c>
      <c r="M900" s="1">
        <v>28688</v>
      </c>
      <c r="N900">
        <v>1.3149</v>
      </c>
      <c r="Q900" s="1">
        <v>39024</v>
      </c>
      <c r="R900">
        <v>68.599999999999994</v>
      </c>
      <c r="U900" s="1">
        <v>39743</v>
      </c>
      <c r="V900">
        <v>19.899999999999999</v>
      </c>
      <c r="Y900" s="1">
        <v>39283</v>
      </c>
      <c r="Z900">
        <v>16</v>
      </c>
      <c r="AC900" s="1"/>
    </row>
    <row r="901" spans="1:29" x14ac:dyDescent="0.3">
      <c r="A901">
        <f t="shared" si="27"/>
        <v>6</v>
      </c>
      <c r="B901" s="1">
        <v>41442</v>
      </c>
      <c r="C901">
        <v>44.61</v>
      </c>
      <c r="E901" s="1">
        <v>33616</v>
      </c>
      <c r="F901">
        <v>17.95</v>
      </c>
      <c r="G901">
        <f t="shared" si="26"/>
        <v>20.213853211009173</v>
      </c>
      <c r="I901" s="1">
        <v>42261</v>
      </c>
      <c r="J901">
        <v>46.37</v>
      </c>
      <c r="M901" s="1">
        <v>28689</v>
      </c>
      <c r="N901">
        <v>1.3150999999999999</v>
      </c>
      <c r="Q901" s="1">
        <v>39027</v>
      </c>
      <c r="R901">
        <v>68.5</v>
      </c>
      <c r="U901" s="1">
        <v>39744</v>
      </c>
      <c r="V901">
        <v>20.190000000000001</v>
      </c>
      <c r="Y901" s="1">
        <v>39286</v>
      </c>
      <c r="Z901">
        <v>15.7</v>
      </c>
      <c r="AC901" s="1"/>
    </row>
    <row r="902" spans="1:29" x14ac:dyDescent="0.3">
      <c r="A902">
        <f t="shared" si="27"/>
        <v>6</v>
      </c>
      <c r="B902" s="1">
        <v>41443</v>
      </c>
      <c r="C902">
        <v>44.98</v>
      </c>
      <c r="E902" s="1">
        <v>33617</v>
      </c>
      <c r="F902">
        <v>17.89</v>
      </c>
      <c r="G902">
        <f t="shared" si="26"/>
        <v>20.197981651376143</v>
      </c>
      <c r="I902" s="1">
        <v>42258</v>
      </c>
      <c r="J902">
        <v>48.14</v>
      </c>
      <c r="M902" s="1">
        <v>28690</v>
      </c>
      <c r="N902">
        <v>1.3187</v>
      </c>
      <c r="Q902" s="1">
        <v>39028</v>
      </c>
      <c r="R902">
        <v>68.25</v>
      </c>
      <c r="U902" s="1">
        <v>39745</v>
      </c>
      <c r="V902">
        <v>19.14</v>
      </c>
      <c r="Y902" s="1">
        <v>39287</v>
      </c>
      <c r="Z902">
        <v>16</v>
      </c>
      <c r="AC902" s="1"/>
    </row>
    <row r="903" spans="1:29" x14ac:dyDescent="0.3">
      <c r="A903">
        <f t="shared" si="27"/>
        <v>6</v>
      </c>
      <c r="B903" s="1">
        <v>41444</v>
      </c>
      <c r="C903">
        <v>45.31</v>
      </c>
      <c r="E903" s="1">
        <v>33618</v>
      </c>
      <c r="F903">
        <v>18.309999999999999</v>
      </c>
      <c r="G903">
        <f t="shared" si="26"/>
        <v>20.186146788990822</v>
      </c>
      <c r="I903" s="1">
        <v>42257</v>
      </c>
      <c r="J903">
        <v>48.89</v>
      </c>
      <c r="M903" s="1">
        <v>28691</v>
      </c>
      <c r="N903">
        <v>1.3205</v>
      </c>
      <c r="Q903" s="1">
        <v>39029</v>
      </c>
      <c r="R903">
        <v>69</v>
      </c>
      <c r="U903" s="1">
        <v>39748</v>
      </c>
      <c r="V903">
        <v>17.87</v>
      </c>
      <c r="Y903" s="1">
        <v>39288</v>
      </c>
      <c r="Z903">
        <v>14.5</v>
      </c>
      <c r="AC903" s="1"/>
    </row>
    <row r="904" spans="1:29" x14ac:dyDescent="0.3">
      <c r="A904">
        <f t="shared" si="27"/>
        <v>6</v>
      </c>
      <c r="B904" s="1">
        <v>41445</v>
      </c>
      <c r="C904">
        <v>45.66</v>
      </c>
      <c r="E904" s="1">
        <v>33619</v>
      </c>
      <c r="F904">
        <v>18.54</v>
      </c>
      <c r="G904">
        <f t="shared" si="26"/>
        <v>20.176238532110087</v>
      </c>
      <c r="I904" s="1">
        <v>42256</v>
      </c>
      <c r="J904">
        <v>47.58</v>
      </c>
      <c r="M904" s="1">
        <v>28692</v>
      </c>
      <c r="N904">
        <v>1.3238000000000001</v>
      </c>
      <c r="Q904" s="1">
        <v>39030</v>
      </c>
      <c r="R904">
        <v>68.25</v>
      </c>
      <c r="U904" s="1">
        <v>39749</v>
      </c>
      <c r="V904">
        <v>17.63</v>
      </c>
      <c r="Y904" s="1">
        <v>39289</v>
      </c>
      <c r="Z904">
        <v>14.75</v>
      </c>
      <c r="AC904" s="1"/>
    </row>
    <row r="905" spans="1:29" x14ac:dyDescent="0.3">
      <c r="A905">
        <f t="shared" si="27"/>
        <v>6</v>
      </c>
      <c r="B905" s="1">
        <v>41446</v>
      </c>
      <c r="C905">
        <v>46.04</v>
      </c>
      <c r="E905" s="1">
        <v>33620</v>
      </c>
      <c r="F905">
        <v>18.32</v>
      </c>
      <c r="G905">
        <f t="shared" si="26"/>
        <v>20.165412844036691</v>
      </c>
      <c r="I905" s="1">
        <v>42255</v>
      </c>
      <c r="J905">
        <v>49.52</v>
      </c>
      <c r="M905" s="1">
        <v>28695</v>
      </c>
      <c r="N905">
        <v>1.3308</v>
      </c>
      <c r="Q905" s="1">
        <v>39031</v>
      </c>
      <c r="R905">
        <v>68</v>
      </c>
      <c r="U905" s="1">
        <v>39750</v>
      </c>
      <c r="V905">
        <v>18.45</v>
      </c>
      <c r="Y905" s="1">
        <v>39290</v>
      </c>
      <c r="Z905">
        <v>14.6</v>
      </c>
      <c r="AC905" s="1"/>
    </row>
    <row r="906" spans="1:29" x14ac:dyDescent="0.3">
      <c r="A906">
        <f t="shared" si="27"/>
        <v>6</v>
      </c>
      <c r="B906" s="1">
        <v>41447</v>
      </c>
      <c r="C906">
        <v>46.49</v>
      </c>
      <c r="E906" s="1">
        <v>33623</v>
      </c>
      <c r="F906">
        <v>18.010000000000002</v>
      </c>
      <c r="G906">
        <f t="shared" si="26"/>
        <v>20.153853211009171</v>
      </c>
      <c r="I906" s="1">
        <v>42254</v>
      </c>
      <c r="J906">
        <v>47.63</v>
      </c>
      <c r="M906" s="1">
        <v>28696</v>
      </c>
      <c r="N906">
        <v>1.3274999999999999</v>
      </c>
      <c r="Q906" s="1">
        <v>39034</v>
      </c>
      <c r="R906">
        <v>68</v>
      </c>
      <c r="U906" s="1">
        <v>39751</v>
      </c>
      <c r="V906">
        <v>18.12</v>
      </c>
      <c r="Y906" s="1">
        <v>39293</v>
      </c>
      <c r="Z906">
        <v>16</v>
      </c>
      <c r="AC906" s="1"/>
    </row>
    <row r="907" spans="1:29" x14ac:dyDescent="0.3">
      <c r="A907">
        <f t="shared" si="27"/>
        <v>6</v>
      </c>
      <c r="B907" s="1">
        <v>41448</v>
      </c>
      <c r="C907">
        <v>46.91</v>
      </c>
      <c r="E907" s="1">
        <v>33624</v>
      </c>
      <c r="F907">
        <v>17.75</v>
      </c>
      <c r="G907">
        <f t="shared" si="26"/>
        <v>20.139541284403666</v>
      </c>
      <c r="I907" s="1">
        <v>42251</v>
      </c>
      <c r="J907">
        <v>49.61</v>
      </c>
      <c r="M907" s="1">
        <v>28697</v>
      </c>
      <c r="N907">
        <v>1.3242</v>
      </c>
      <c r="Q907" s="1">
        <v>39035</v>
      </c>
      <c r="R907">
        <v>67.75</v>
      </c>
      <c r="U907" s="1">
        <v>39752</v>
      </c>
      <c r="V907">
        <v>17.940000000000001</v>
      </c>
      <c r="Y907" s="1">
        <v>39294</v>
      </c>
      <c r="Z907">
        <v>14.85</v>
      </c>
      <c r="AC907" s="1"/>
    </row>
    <row r="908" spans="1:29" x14ac:dyDescent="0.3">
      <c r="A908">
        <f t="shared" si="27"/>
        <v>6</v>
      </c>
      <c r="B908" s="1">
        <v>41449</v>
      </c>
      <c r="C908">
        <v>47.27</v>
      </c>
      <c r="E908" s="1">
        <v>33625</v>
      </c>
      <c r="F908">
        <v>18.05</v>
      </c>
      <c r="G908">
        <f t="shared" si="26"/>
        <v>20.126422018348627</v>
      </c>
      <c r="I908" s="1">
        <v>42250</v>
      </c>
      <c r="J908">
        <v>50.68</v>
      </c>
      <c r="M908" s="1">
        <v>28698</v>
      </c>
      <c r="N908">
        <v>1.3232999999999999</v>
      </c>
      <c r="Q908" s="1">
        <v>39036</v>
      </c>
      <c r="R908">
        <v>67</v>
      </c>
      <c r="U908" s="1">
        <v>39755</v>
      </c>
      <c r="V908">
        <v>18.25</v>
      </c>
      <c r="Y908" s="1">
        <v>39295</v>
      </c>
      <c r="Z908">
        <v>13.9</v>
      </c>
      <c r="AC908" s="1"/>
    </row>
    <row r="909" spans="1:29" x14ac:dyDescent="0.3">
      <c r="A909">
        <f t="shared" si="27"/>
        <v>6</v>
      </c>
      <c r="B909" s="1">
        <v>41450</v>
      </c>
      <c r="C909">
        <v>47.62</v>
      </c>
      <c r="E909" s="1">
        <v>33626</v>
      </c>
      <c r="F909">
        <v>17.86</v>
      </c>
      <c r="G909">
        <f t="shared" si="26"/>
        <v>20.101926605504591</v>
      </c>
      <c r="I909" s="1">
        <v>42249</v>
      </c>
      <c r="J909">
        <v>50.5</v>
      </c>
      <c r="M909" s="1">
        <v>28699</v>
      </c>
      <c r="N909">
        <v>1.3321000000000001</v>
      </c>
      <c r="Q909" s="1">
        <v>39037</v>
      </c>
      <c r="R909">
        <v>67.75</v>
      </c>
      <c r="U909" s="1">
        <v>39756</v>
      </c>
      <c r="V909">
        <v>18.940000000000001</v>
      </c>
      <c r="Y909" s="1">
        <v>39296</v>
      </c>
      <c r="Z909">
        <v>13.9</v>
      </c>
      <c r="AC909" s="1"/>
    </row>
    <row r="910" spans="1:29" x14ac:dyDescent="0.3">
      <c r="A910">
        <f t="shared" si="27"/>
        <v>6</v>
      </c>
      <c r="B910" s="1">
        <v>41451</v>
      </c>
      <c r="C910">
        <v>47.98</v>
      </c>
      <c r="E910" s="1">
        <v>33627</v>
      </c>
      <c r="F910">
        <v>18.22</v>
      </c>
      <c r="G910">
        <f t="shared" si="26"/>
        <v>20.079633027522938</v>
      </c>
      <c r="I910" s="1">
        <v>42248</v>
      </c>
      <c r="J910">
        <v>49.56</v>
      </c>
      <c r="M910" s="1">
        <v>28702</v>
      </c>
      <c r="N910">
        <v>1.3334999999999999</v>
      </c>
      <c r="Q910" s="1">
        <v>39038</v>
      </c>
      <c r="R910">
        <v>67</v>
      </c>
      <c r="U910" s="1">
        <v>39757</v>
      </c>
      <c r="V910">
        <v>18.54</v>
      </c>
      <c r="Y910" s="1">
        <v>39297</v>
      </c>
      <c r="Z910">
        <v>14.2</v>
      </c>
      <c r="AC910" s="1"/>
    </row>
    <row r="911" spans="1:29" x14ac:dyDescent="0.3">
      <c r="A911">
        <f t="shared" si="27"/>
        <v>6</v>
      </c>
      <c r="B911" s="1">
        <v>41452</v>
      </c>
      <c r="C911">
        <v>48.03</v>
      </c>
      <c r="E911" s="1">
        <v>33630</v>
      </c>
      <c r="F911">
        <v>18.440000000000001</v>
      </c>
      <c r="G911">
        <f t="shared" si="26"/>
        <v>20.068623853211019</v>
      </c>
      <c r="I911" s="1">
        <v>42247</v>
      </c>
      <c r="J911">
        <v>54.15</v>
      </c>
      <c r="M911" s="1">
        <v>28703</v>
      </c>
      <c r="N911">
        <v>1.3358000000000001</v>
      </c>
      <c r="Q911" s="1">
        <v>39041</v>
      </c>
      <c r="R911">
        <v>66.75</v>
      </c>
      <c r="U911" s="1">
        <v>39758</v>
      </c>
      <c r="V911">
        <v>18.2</v>
      </c>
      <c r="Y911" s="1">
        <v>39300</v>
      </c>
      <c r="Z911">
        <v>13.8</v>
      </c>
      <c r="AC911" s="1"/>
    </row>
    <row r="912" spans="1:29" x14ac:dyDescent="0.3">
      <c r="A912">
        <f t="shared" si="27"/>
        <v>6</v>
      </c>
      <c r="B912" s="1">
        <v>41453</v>
      </c>
      <c r="C912">
        <v>48.42</v>
      </c>
      <c r="E912" s="1">
        <v>33631</v>
      </c>
      <c r="F912">
        <v>18.239999999999998</v>
      </c>
      <c r="G912">
        <f t="shared" si="26"/>
        <v>20.054403669724774</v>
      </c>
      <c r="I912" s="1">
        <v>42244</v>
      </c>
      <c r="J912">
        <v>50.05</v>
      </c>
      <c r="M912" s="1">
        <v>28704</v>
      </c>
      <c r="N912">
        <v>1.3348</v>
      </c>
      <c r="Q912" s="1">
        <v>39042</v>
      </c>
      <c r="R912">
        <v>66.75</v>
      </c>
      <c r="U912" s="1">
        <v>39759</v>
      </c>
      <c r="V912">
        <v>18.690000000000001</v>
      </c>
      <c r="Y912" s="1">
        <v>39301</v>
      </c>
      <c r="Z912">
        <v>13.3</v>
      </c>
      <c r="AC912" s="1"/>
    </row>
    <row r="913" spans="1:29" x14ac:dyDescent="0.3">
      <c r="A913">
        <f t="shared" si="27"/>
        <v>6</v>
      </c>
      <c r="B913" s="1">
        <v>41454</v>
      </c>
      <c r="C913">
        <v>48.88</v>
      </c>
      <c r="E913" s="1">
        <v>33632</v>
      </c>
      <c r="F913">
        <v>18.09</v>
      </c>
      <c r="G913">
        <f t="shared" si="26"/>
        <v>20.037064220183488</v>
      </c>
      <c r="I913" s="1">
        <v>42243</v>
      </c>
      <c r="J913">
        <v>47.56</v>
      </c>
      <c r="M913" s="1">
        <v>28705</v>
      </c>
      <c r="N913">
        <v>1.3355999999999999</v>
      </c>
      <c r="Q913" s="1">
        <v>39043</v>
      </c>
      <c r="R913">
        <v>66.5</v>
      </c>
      <c r="U913" s="1">
        <v>39762</v>
      </c>
      <c r="V913">
        <v>18.510000000000002</v>
      </c>
      <c r="Y913" s="1">
        <v>39302</v>
      </c>
      <c r="Z913">
        <v>13.45</v>
      </c>
      <c r="AC913" s="1"/>
    </row>
    <row r="914" spans="1:29" x14ac:dyDescent="0.3">
      <c r="A914">
        <f t="shared" si="27"/>
        <v>6</v>
      </c>
      <c r="B914" s="1">
        <v>41455</v>
      </c>
      <c r="C914">
        <v>49.34</v>
      </c>
      <c r="E914" s="1">
        <v>33633</v>
      </c>
      <c r="F914">
        <v>18.14</v>
      </c>
      <c r="G914">
        <f t="shared" si="26"/>
        <v>20.018990825688071</v>
      </c>
      <c r="I914" s="1">
        <v>42242</v>
      </c>
      <c r="J914">
        <v>43.14</v>
      </c>
      <c r="M914" s="1">
        <v>28706</v>
      </c>
      <c r="N914">
        <v>1.3375999999999999</v>
      </c>
      <c r="Q914" s="1">
        <v>39044</v>
      </c>
      <c r="R914">
        <v>67</v>
      </c>
      <c r="U914" s="1">
        <v>39763</v>
      </c>
      <c r="V914">
        <v>17.940000000000001</v>
      </c>
      <c r="Y914" s="1">
        <v>39303</v>
      </c>
      <c r="Z914">
        <v>13.75</v>
      </c>
      <c r="AC914" s="1"/>
    </row>
    <row r="915" spans="1:29" x14ac:dyDescent="0.3">
      <c r="A915">
        <f t="shared" si="27"/>
        <v>7</v>
      </c>
      <c r="B915" s="1">
        <v>41456</v>
      </c>
      <c r="C915">
        <v>49.74</v>
      </c>
      <c r="E915" s="1">
        <v>33634</v>
      </c>
      <c r="F915">
        <v>18.149999999999999</v>
      </c>
      <c r="G915">
        <f t="shared" si="26"/>
        <v>20.001743119266056</v>
      </c>
      <c r="I915" s="1">
        <v>42241</v>
      </c>
      <c r="J915">
        <v>43.21</v>
      </c>
      <c r="M915" s="1">
        <v>28709</v>
      </c>
      <c r="N915">
        <v>1.3454999999999999</v>
      </c>
      <c r="Q915" s="1">
        <v>39045</v>
      </c>
      <c r="R915">
        <v>67</v>
      </c>
      <c r="U915" s="1">
        <v>39764</v>
      </c>
      <c r="V915">
        <v>17.95</v>
      </c>
      <c r="Y915" s="1">
        <v>39304</v>
      </c>
      <c r="Z915">
        <v>14.35</v>
      </c>
      <c r="AC915" s="1"/>
    </row>
    <row r="916" spans="1:29" x14ac:dyDescent="0.3">
      <c r="A916">
        <f t="shared" si="27"/>
        <v>7</v>
      </c>
      <c r="B916" s="1">
        <v>41457</v>
      </c>
      <c r="C916">
        <v>50.15</v>
      </c>
      <c r="E916" s="1">
        <v>33637</v>
      </c>
      <c r="F916">
        <v>18.16</v>
      </c>
      <c r="G916">
        <f t="shared" si="26"/>
        <v>19.981926605504587</v>
      </c>
      <c r="I916" s="1">
        <v>42240</v>
      </c>
      <c r="J916">
        <v>42.69</v>
      </c>
      <c r="M916" s="1">
        <v>28710</v>
      </c>
      <c r="N916">
        <v>1.3539000000000001</v>
      </c>
      <c r="Q916" s="1">
        <v>39048</v>
      </c>
      <c r="R916">
        <v>66.5</v>
      </c>
      <c r="U916" s="1">
        <v>39765</v>
      </c>
      <c r="V916">
        <v>17.95</v>
      </c>
      <c r="Y916" s="1">
        <v>39307</v>
      </c>
      <c r="Z916">
        <v>14.35</v>
      </c>
      <c r="AC916" s="1"/>
    </row>
    <row r="917" spans="1:29" x14ac:dyDescent="0.3">
      <c r="A917">
        <f t="shared" si="27"/>
        <v>7</v>
      </c>
      <c r="B917" s="1">
        <v>41458</v>
      </c>
      <c r="C917">
        <v>50.49</v>
      </c>
      <c r="E917" s="1">
        <v>33638</v>
      </c>
      <c r="F917">
        <v>18.3</v>
      </c>
      <c r="G917">
        <f t="shared" si="26"/>
        <v>19.95990825688073</v>
      </c>
      <c r="I917" s="1">
        <v>42237</v>
      </c>
      <c r="J917">
        <v>45.46</v>
      </c>
      <c r="M917" s="1">
        <v>28711</v>
      </c>
      <c r="N917">
        <v>1.3605</v>
      </c>
      <c r="Q917" s="1">
        <v>39049</v>
      </c>
      <c r="R917">
        <v>68</v>
      </c>
      <c r="U917" s="1">
        <v>39766</v>
      </c>
      <c r="V917">
        <v>17.43</v>
      </c>
      <c r="Y917" s="1">
        <v>39308</v>
      </c>
      <c r="Z917">
        <v>14.65</v>
      </c>
      <c r="AC917" s="1"/>
    </row>
    <row r="918" spans="1:29" x14ac:dyDescent="0.3">
      <c r="A918">
        <f t="shared" si="27"/>
        <v>7</v>
      </c>
      <c r="B918" s="1">
        <v>41459</v>
      </c>
      <c r="C918">
        <v>50.84</v>
      </c>
      <c r="E918" s="1">
        <v>33639</v>
      </c>
      <c r="F918">
        <v>18.3</v>
      </c>
      <c r="G918">
        <f t="shared" si="26"/>
        <v>19.938532110091746</v>
      </c>
      <c r="I918" s="1">
        <v>42236</v>
      </c>
      <c r="J918">
        <v>46.62</v>
      </c>
      <c r="M918" s="1">
        <v>28712</v>
      </c>
      <c r="N918">
        <v>1.3634999999999999</v>
      </c>
      <c r="Q918" s="1">
        <v>39050</v>
      </c>
      <c r="R918">
        <v>67.75</v>
      </c>
      <c r="U918" s="1">
        <v>39769</v>
      </c>
      <c r="V918">
        <v>17.03</v>
      </c>
      <c r="Y918" s="1">
        <v>39309</v>
      </c>
      <c r="Z918">
        <v>14.85</v>
      </c>
      <c r="AC918" s="1"/>
    </row>
    <row r="919" spans="1:29" x14ac:dyDescent="0.3">
      <c r="A919">
        <f t="shared" si="27"/>
        <v>7</v>
      </c>
      <c r="B919" s="1">
        <v>41460</v>
      </c>
      <c r="C919">
        <v>51.25</v>
      </c>
      <c r="E919" s="1">
        <v>33640</v>
      </c>
      <c r="F919">
        <v>18.41</v>
      </c>
      <c r="G919">
        <f t="shared" si="26"/>
        <v>19.91862385321101</v>
      </c>
      <c r="I919" s="1">
        <v>42235</v>
      </c>
      <c r="J919">
        <v>47.16</v>
      </c>
      <c r="M919" s="1">
        <v>28713</v>
      </c>
      <c r="N919">
        <v>1.3715999999999999</v>
      </c>
      <c r="Q919" s="1">
        <v>39051</v>
      </c>
      <c r="R919">
        <v>69.150000000000006</v>
      </c>
      <c r="U919" s="1">
        <v>39770</v>
      </c>
      <c r="V919">
        <v>16.55</v>
      </c>
      <c r="Y919" s="1">
        <v>39310</v>
      </c>
      <c r="Z919">
        <v>15.73</v>
      </c>
      <c r="AC919" s="1"/>
    </row>
    <row r="920" spans="1:29" x14ac:dyDescent="0.3">
      <c r="A920">
        <f t="shared" si="27"/>
        <v>7</v>
      </c>
      <c r="B920" s="1">
        <v>41461</v>
      </c>
      <c r="C920">
        <v>51.73</v>
      </c>
      <c r="E920" s="1">
        <v>33641</v>
      </c>
      <c r="F920">
        <v>18.86</v>
      </c>
      <c r="G920">
        <f t="shared" si="26"/>
        <v>19.905871559633031</v>
      </c>
      <c r="I920" s="1">
        <v>42234</v>
      </c>
      <c r="J920">
        <v>48.81</v>
      </c>
      <c r="M920" s="1">
        <v>28716</v>
      </c>
      <c r="N920">
        <v>1.3868</v>
      </c>
      <c r="Q920" s="1">
        <v>39052</v>
      </c>
      <c r="R920">
        <v>68.75</v>
      </c>
      <c r="U920" s="1">
        <v>39771</v>
      </c>
      <c r="V920">
        <v>16.329999999999998</v>
      </c>
      <c r="Y920" s="1">
        <v>39311</v>
      </c>
      <c r="Z920">
        <v>14.75</v>
      </c>
      <c r="AC920" s="1"/>
    </row>
    <row r="921" spans="1:29" x14ac:dyDescent="0.3">
      <c r="A921">
        <f t="shared" si="27"/>
        <v>7</v>
      </c>
      <c r="B921" s="1">
        <v>41462</v>
      </c>
      <c r="C921">
        <v>52.22</v>
      </c>
      <c r="E921" s="1">
        <v>33644</v>
      </c>
      <c r="F921">
        <v>18.79</v>
      </c>
      <c r="G921">
        <f t="shared" si="26"/>
        <v>19.893577981651376</v>
      </c>
      <c r="I921" s="1">
        <v>42233</v>
      </c>
      <c r="J921">
        <v>48.74</v>
      </c>
      <c r="M921" s="1">
        <v>28717</v>
      </c>
      <c r="N921">
        <v>1.3878999999999999</v>
      </c>
      <c r="Q921" s="1">
        <v>39055</v>
      </c>
      <c r="R921">
        <v>68.75</v>
      </c>
      <c r="U921" s="1">
        <v>39772</v>
      </c>
      <c r="V921">
        <v>14.92</v>
      </c>
      <c r="Y921" s="1">
        <v>39314</v>
      </c>
      <c r="Z921">
        <v>14.83</v>
      </c>
      <c r="AC921" s="1"/>
    </row>
    <row r="922" spans="1:29" x14ac:dyDescent="0.3">
      <c r="A922">
        <f t="shared" si="27"/>
        <v>7</v>
      </c>
      <c r="B922" s="1">
        <v>41463</v>
      </c>
      <c r="C922">
        <v>52.64</v>
      </c>
      <c r="E922" s="1">
        <v>33645</v>
      </c>
      <c r="F922">
        <v>18.38</v>
      </c>
      <c r="G922">
        <f t="shared" si="26"/>
        <v>19.878073394495416</v>
      </c>
      <c r="I922" s="1">
        <v>42230</v>
      </c>
      <c r="J922">
        <v>49.03</v>
      </c>
      <c r="M922" s="1">
        <v>28718</v>
      </c>
      <c r="N922">
        <v>1.3872</v>
      </c>
      <c r="Q922" s="1">
        <v>39056</v>
      </c>
      <c r="R922">
        <v>68.5</v>
      </c>
      <c r="U922" s="1">
        <v>39773</v>
      </c>
      <c r="V922">
        <v>15.03</v>
      </c>
      <c r="Y922" s="1">
        <v>39315</v>
      </c>
      <c r="Z922">
        <v>14.48</v>
      </c>
      <c r="AC922" s="1"/>
    </row>
    <row r="923" spans="1:29" x14ac:dyDescent="0.3">
      <c r="A923">
        <f t="shared" si="27"/>
        <v>7</v>
      </c>
      <c r="B923" s="1">
        <v>41464</v>
      </c>
      <c r="C923">
        <v>53.03</v>
      </c>
      <c r="E923" s="1">
        <v>33646</v>
      </c>
      <c r="F923">
        <v>18.260000000000002</v>
      </c>
      <c r="G923">
        <f t="shared" si="26"/>
        <v>19.863577981651385</v>
      </c>
      <c r="I923" s="1">
        <v>42229</v>
      </c>
      <c r="J923">
        <v>49.22</v>
      </c>
      <c r="M923" s="1">
        <v>28719</v>
      </c>
      <c r="N923">
        <v>1.3575999999999999</v>
      </c>
      <c r="Q923" s="1">
        <v>39057</v>
      </c>
      <c r="R923">
        <v>68.5</v>
      </c>
      <c r="U923" s="1">
        <v>39776</v>
      </c>
      <c r="V923">
        <v>15.86</v>
      </c>
      <c r="Y923" s="1">
        <v>39316</v>
      </c>
      <c r="Z923">
        <v>13.6</v>
      </c>
      <c r="AC923" s="1"/>
    </row>
    <row r="924" spans="1:29" x14ac:dyDescent="0.3">
      <c r="A924">
        <f t="shared" si="27"/>
        <v>7</v>
      </c>
      <c r="B924" s="1">
        <v>41465</v>
      </c>
      <c r="C924">
        <v>53.39</v>
      </c>
      <c r="E924" s="1">
        <v>33647</v>
      </c>
      <c r="F924">
        <v>18.5</v>
      </c>
      <c r="G924">
        <f t="shared" si="26"/>
        <v>19.850275229357806</v>
      </c>
      <c r="I924" s="1">
        <v>42228</v>
      </c>
      <c r="J924">
        <v>49.66</v>
      </c>
      <c r="M924" s="1">
        <v>28720</v>
      </c>
      <c r="N924">
        <v>1.3643000000000001</v>
      </c>
      <c r="Q924" s="1">
        <v>39058</v>
      </c>
      <c r="R924">
        <v>68.25</v>
      </c>
      <c r="U924" s="1">
        <v>39777</v>
      </c>
      <c r="V924">
        <v>15.76</v>
      </c>
      <c r="Y924" s="1">
        <v>39317</v>
      </c>
      <c r="Z924">
        <v>14.6</v>
      </c>
      <c r="AC924" s="1"/>
    </row>
    <row r="925" spans="1:29" x14ac:dyDescent="0.3">
      <c r="A925">
        <f t="shared" si="27"/>
        <v>7</v>
      </c>
      <c r="B925" s="1">
        <v>41466</v>
      </c>
      <c r="C925">
        <v>53.76</v>
      </c>
      <c r="E925" s="1">
        <v>33651</v>
      </c>
      <c r="F925">
        <v>17.55</v>
      </c>
      <c r="G925">
        <f t="shared" si="26"/>
        <v>19.826330275229367</v>
      </c>
      <c r="I925" s="1">
        <v>42227</v>
      </c>
      <c r="J925">
        <v>49.18</v>
      </c>
      <c r="M925" s="1">
        <v>28723</v>
      </c>
      <c r="N925">
        <v>1.3476999999999999</v>
      </c>
      <c r="Q925" s="1">
        <v>39059</v>
      </c>
      <c r="R925">
        <v>68.349999999999994</v>
      </c>
      <c r="U925" s="1">
        <v>39778</v>
      </c>
      <c r="V925">
        <v>15.63</v>
      </c>
      <c r="Y925" s="1">
        <v>39318</v>
      </c>
      <c r="Z925">
        <v>14.1</v>
      </c>
      <c r="AC925" s="1"/>
    </row>
    <row r="926" spans="1:29" x14ac:dyDescent="0.3">
      <c r="A926">
        <f t="shared" si="27"/>
        <v>7</v>
      </c>
      <c r="B926" s="1">
        <v>41467</v>
      </c>
      <c r="C926">
        <v>54.2</v>
      </c>
      <c r="E926" s="1">
        <v>33652</v>
      </c>
      <c r="F926">
        <v>17.600000000000001</v>
      </c>
      <c r="G926">
        <f t="shared" si="26"/>
        <v>19.803027522935785</v>
      </c>
      <c r="I926" s="1">
        <v>42226</v>
      </c>
      <c r="J926">
        <v>50.41</v>
      </c>
      <c r="M926" s="1">
        <v>28724</v>
      </c>
      <c r="N926">
        <v>1.3528</v>
      </c>
      <c r="Q926" s="1">
        <v>39062</v>
      </c>
      <c r="R926">
        <v>68.349999999999994</v>
      </c>
      <c r="U926" s="1">
        <v>39779</v>
      </c>
      <c r="V926">
        <v>16.309999999999999</v>
      </c>
      <c r="Y926" s="1">
        <v>39322</v>
      </c>
      <c r="Z926">
        <v>15.1</v>
      </c>
      <c r="AC926" s="1"/>
    </row>
    <row r="927" spans="1:29" x14ac:dyDescent="0.3">
      <c r="A927">
        <f t="shared" si="27"/>
        <v>7</v>
      </c>
      <c r="B927" s="1">
        <v>41468</v>
      </c>
      <c r="C927">
        <v>54.64</v>
      </c>
      <c r="E927" s="1">
        <v>33653</v>
      </c>
      <c r="F927">
        <v>17.739999999999998</v>
      </c>
      <c r="G927">
        <f t="shared" si="26"/>
        <v>19.77935779816514</v>
      </c>
      <c r="I927" s="1">
        <v>42223</v>
      </c>
      <c r="J927">
        <v>48.61</v>
      </c>
      <c r="M927" s="1">
        <v>28725</v>
      </c>
      <c r="N927">
        <v>1.3484</v>
      </c>
      <c r="Q927" s="1">
        <v>39063</v>
      </c>
      <c r="R927">
        <v>68</v>
      </c>
      <c r="U927" s="1">
        <v>39780</v>
      </c>
      <c r="V927">
        <v>15.52</v>
      </c>
      <c r="Y927" s="1">
        <v>39323</v>
      </c>
      <c r="Z927">
        <v>14.25</v>
      </c>
      <c r="AC927" s="1"/>
    </row>
    <row r="928" spans="1:29" x14ac:dyDescent="0.3">
      <c r="A928">
        <f t="shared" si="27"/>
        <v>7</v>
      </c>
      <c r="B928" s="1">
        <v>41469</v>
      </c>
      <c r="C928">
        <v>55.13</v>
      </c>
      <c r="E928" s="1">
        <v>33654</v>
      </c>
      <c r="F928">
        <v>17.84</v>
      </c>
      <c r="G928">
        <f t="shared" si="26"/>
        <v>19.755688073394502</v>
      </c>
      <c r="I928" s="1">
        <v>42222</v>
      </c>
      <c r="J928">
        <v>49.52</v>
      </c>
      <c r="M928" s="1">
        <v>28726</v>
      </c>
      <c r="N928">
        <v>1.3514999999999999</v>
      </c>
      <c r="Q928" s="1">
        <v>39064</v>
      </c>
      <c r="R928">
        <v>68</v>
      </c>
      <c r="U928" s="1">
        <v>39783</v>
      </c>
      <c r="V928">
        <v>15.53</v>
      </c>
      <c r="Y928" s="1">
        <v>39324</v>
      </c>
      <c r="Z928">
        <v>14.15</v>
      </c>
      <c r="AC928" s="1"/>
    </row>
    <row r="929" spans="1:29" x14ac:dyDescent="0.3">
      <c r="A929">
        <f t="shared" si="27"/>
        <v>7</v>
      </c>
      <c r="B929" s="1">
        <v>41470</v>
      </c>
      <c r="C929">
        <v>55.55</v>
      </c>
      <c r="E929" s="1">
        <v>33655</v>
      </c>
      <c r="F929">
        <v>17.71</v>
      </c>
      <c r="G929">
        <f t="shared" si="26"/>
        <v>19.732568807339458</v>
      </c>
      <c r="I929" s="1">
        <v>42221</v>
      </c>
      <c r="J929">
        <v>49.59</v>
      </c>
      <c r="M929" s="1">
        <v>28727</v>
      </c>
      <c r="N929">
        <v>1.3443000000000001</v>
      </c>
      <c r="Q929" s="1">
        <v>39065</v>
      </c>
      <c r="R929">
        <v>68</v>
      </c>
      <c r="U929" s="1">
        <v>39784</v>
      </c>
      <c r="V929">
        <v>15.36</v>
      </c>
      <c r="Y929" s="1">
        <v>39325</v>
      </c>
      <c r="Z929">
        <v>14.28</v>
      </c>
      <c r="AC929" s="1"/>
    </row>
    <row r="930" spans="1:29" x14ac:dyDescent="0.3">
      <c r="A930">
        <f t="shared" si="27"/>
        <v>7</v>
      </c>
      <c r="B930" s="1">
        <v>41471</v>
      </c>
      <c r="C930">
        <v>55.94</v>
      </c>
      <c r="E930" s="1">
        <v>33658</v>
      </c>
      <c r="F930">
        <v>17.43</v>
      </c>
      <c r="G930">
        <f t="shared" si="26"/>
        <v>19.705229357798167</v>
      </c>
      <c r="I930" s="1">
        <v>42220</v>
      </c>
      <c r="J930">
        <v>49.99</v>
      </c>
      <c r="M930" s="1">
        <v>28731</v>
      </c>
      <c r="N930">
        <v>1.3516999999999999</v>
      </c>
      <c r="Q930" s="1">
        <v>39066</v>
      </c>
      <c r="R930">
        <v>68</v>
      </c>
      <c r="U930" s="1">
        <v>39785</v>
      </c>
      <c r="V930">
        <v>15.22</v>
      </c>
      <c r="Y930" s="1">
        <v>39328</v>
      </c>
      <c r="Z930">
        <v>14.38</v>
      </c>
      <c r="AC930" s="1"/>
    </row>
    <row r="931" spans="1:29" x14ac:dyDescent="0.3">
      <c r="A931">
        <f t="shared" si="27"/>
        <v>7</v>
      </c>
      <c r="B931" s="1">
        <v>41472</v>
      </c>
      <c r="C931">
        <v>56.32</v>
      </c>
      <c r="E931" s="1">
        <v>33659</v>
      </c>
      <c r="F931">
        <v>17.47</v>
      </c>
      <c r="G931">
        <f t="shared" si="26"/>
        <v>19.679541284403673</v>
      </c>
      <c r="I931" s="1">
        <v>42219</v>
      </c>
      <c r="J931">
        <v>49.52</v>
      </c>
      <c r="M931" s="1">
        <v>28732</v>
      </c>
      <c r="N931">
        <v>1.3569</v>
      </c>
      <c r="Q931" s="1">
        <v>39069</v>
      </c>
      <c r="R931">
        <v>68</v>
      </c>
      <c r="U931" s="1">
        <v>39786</v>
      </c>
      <c r="V931">
        <v>14.82</v>
      </c>
      <c r="Y931" s="1">
        <v>39329</v>
      </c>
      <c r="Z931">
        <v>14.65</v>
      </c>
      <c r="AC931" s="1"/>
    </row>
    <row r="932" spans="1:29" x14ac:dyDescent="0.3">
      <c r="A932">
        <f t="shared" si="27"/>
        <v>7</v>
      </c>
      <c r="B932" s="1">
        <v>41473</v>
      </c>
      <c r="C932">
        <v>56.68</v>
      </c>
      <c r="E932" s="1">
        <v>33660</v>
      </c>
      <c r="F932">
        <v>17.350000000000001</v>
      </c>
      <c r="G932">
        <f t="shared" si="26"/>
        <v>19.651192660550461</v>
      </c>
      <c r="I932" s="1">
        <v>42216</v>
      </c>
      <c r="J932">
        <v>52.21</v>
      </c>
      <c r="M932" s="1">
        <v>28733</v>
      </c>
      <c r="N932">
        <v>1.3585</v>
      </c>
      <c r="Q932" s="1">
        <v>39070</v>
      </c>
      <c r="R932">
        <v>68.150000000000006</v>
      </c>
      <c r="U932" s="1">
        <v>39787</v>
      </c>
      <c r="V932">
        <v>13.72</v>
      </c>
      <c r="Y932" s="1">
        <v>39330</v>
      </c>
      <c r="Z932">
        <v>14.65</v>
      </c>
      <c r="AC932" s="1"/>
    </row>
    <row r="933" spans="1:29" x14ac:dyDescent="0.3">
      <c r="A933">
        <f t="shared" si="27"/>
        <v>7</v>
      </c>
      <c r="B933" s="1">
        <v>41474</v>
      </c>
      <c r="C933">
        <v>57.08</v>
      </c>
      <c r="E933" s="1">
        <v>33661</v>
      </c>
      <c r="F933">
        <v>17.64</v>
      </c>
      <c r="G933">
        <f t="shared" si="26"/>
        <v>19.62385321100917</v>
      </c>
      <c r="I933" s="1">
        <v>42215</v>
      </c>
      <c r="J933">
        <v>53.31</v>
      </c>
      <c r="M933" s="1">
        <v>28734</v>
      </c>
      <c r="N933">
        <v>1.3616999999999999</v>
      </c>
      <c r="Q933" s="1">
        <v>39071</v>
      </c>
      <c r="R933">
        <v>68.2</v>
      </c>
      <c r="U933" s="1">
        <v>39790</v>
      </c>
      <c r="V933">
        <v>14.45</v>
      </c>
      <c r="Y933" s="1">
        <v>39331</v>
      </c>
      <c r="Z933">
        <v>14.6</v>
      </c>
      <c r="AC933" s="1"/>
    </row>
    <row r="934" spans="1:29" x14ac:dyDescent="0.3">
      <c r="A934">
        <f t="shared" si="27"/>
        <v>7</v>
      </c>
      <c r="B934" s="1">
        <v>41475</v>
      </c>
      <c r="C934">
        <v>57.55</v>
      </c>
      <c r="E934" s="1">
        <v>33662</v>
      </c>
      <c r="F934">
        <v>17.55</v>
      </c>
      <c r="G934">
        <f t="shared" si="26"/>
        <v>19.594495412844033</v>
      </c>
      <c r="I934" s="1">
        <v>42214</v>
      </c>
      <c r="J934">
        <v>53.38</v>
      </c>
      <c r="M934" s="1">
        <v>28737</v>
      </c>
      <c r="N934">
        <v>1.3672</v>
      </c>
      <c r="Q934" s="1">
        <v>39072</v>
      </c>
      <c r="R934">
        <v>68.099999999999994</v>
      </c>
      <c r="U934" s="1">
        <v>39791</v>
      </c>
      <c r="V934">
        <v>14.28</v>
      </c>
      <c r="Y934" s="1">
        <v>39332</v>
      </c>
      <c r="Z934">
        <v>15.15</v>
      </c>
      <c r="AC934" s="1"/>
    </row>
    <row r="935" spans="1:29" x14ac:dyDescent="0.3">
      <c r="A935">
        <f t="shared" si="27"/>
        <v>7</v>
      </c>
      <c r="B935" s="1">
        <v>41476</v>
      </c>
      <c r="C935">
        <v>58.03</v>
      </c>
      <c r="E935" s="1">
        <v>33665</v>
      </c>
      <c r="F935">
        <v>17.22</v>
      </c>
      <c r="G935">
        <f t="shared" si="26"/>
        <v>19.562293577981652</v>
      </c>
      <c r="I935" s="1">
        <v>42213</v>
      </c>
      <c r="J935">
        <v>53.3</v>
      </c>
      <c r="M935" s="1">
        <v>28738</v>
      </c>
      <c r="N935">
        <v>1.363</v>
      </c>
      <c r="Q935" s="1">
        <v>39073</v>
      </c>
      <c r="R935">
        <v>68.099999999999994</v>
      </c>
      <c r="U935" s="1">
        <v>39792</v>
      </c>
      <c r="V935">
        <v>14.37</v>
      </c>
      <c r="Y935" s="1">
        <v>39335</v>
      </c>
      <c r="Z935">
        <v>16.600000000000001</v>
      </c>
      <c r="AC935" s="1"/>
    </row>
    <row r="936" spans="1:29" x14ac:dyDescent="0.3">
      <c r="A936">
        <f t="shared" si="27"/>
        <v>7</v>
      </c>
      <c r="B936" s="1">
        <v>41477</v>
      </c>
      <c r="C936">
        <v>58.46</v>
      </c>
      <c r="E936" s="1">
        <v>33666</v>
      </c>
      <c r="F936">
        <v>17.43</v>
      </c>
      <c r="G936">
        <f t="shared" si="26"/>
        <v>19.530642201834858</v>
      </c>
      <c r="I936" s="1">
        <v>42212</v>
      </c>
      <c r="J936">
        <v>53.47</v>
      </c>
      <c r="M936" s="1">
        <v>28739</v>
      </c>
      <c r="N936">
        <v>1.3641000000000001</v>
      </c>
      <c r="Q936" s="1">
        <v>39077</v>
      </c>
      <c r="R936">
        <v>68.099999999999994</v>
      </c>
      <c r="U936" s="1">
        <v>39793</v>
      </c>
      <c r="V936">
        <v>14.86</v>
      </c>
      <c r="Y936" s="1">
        <v>39336</v>
      </c>
      <c r="Z936">
        <v>16.18</v>
      </c>
      <c r="AC936" s="1"/>
    </row>
    <row r="937" spans="1:29" x14ac:dyDescent="0.3">
      <c r="A937">
        <f t="shared" si="27"/>
        <v>7</v>
      </c>
      <c r="B937" s="1">
        <v>41478</v>
      </c>
      <c r="C937">
        <v>58.87</v>
      </c>
      <c r="E937" s="1">
        <v>33667</v>
      </c>
      <c r="F937">
        <v>17.420000000000002</v>
      </c>
      <c r="G937">
        <f t="shared" si="26"/>
        <v>19.496238532110095</v>
      </c>
      <c r="I937" s="1">
        <v>42209</v>
      </c>
      <c r="J937">
        <v>54.62</v>
      </c>
      <c r="M937" s="1">
        <v>28740</v>
      </c>
      <c r="N937">
        <v>1.3581000000000001</v>
      </c>
      <c r="Q937" s="1">
        <v>39078</v>
      </c>
      <c r="R937">
        <v>68.099999999999994</v>
      </c>
      <c r="U937" s="1">
        <v>39794</v>
      </c>
      <c r="V937">
        <v>14.88</v>
      </c>
      <c r="Y937" s="1">
        <v>39337</v>
      </c>
      <c r="Z937">
        <v>17.149999999999999</v>
      </c>
      <c r="AC937" s="1"/>
    </row>
    <row r="938" spans="1:29" x14ac:dyDescent="0.3">
      <c r="A938">
        <f t="shared" si="27"/>
        <v>7</v>
      </c>
      <c r="B938" s="1">
        <v>41479</v>
      </c>
      <c r="C938">
        <v>59.26</v>
      </c>
      <c r="E938" s="1">
        <v>33668</v>
      </c>
      <c r="F938">
        <v>17.41</v>
      </c>
      <c r="G938">
        <f t="shared" si="26"/>
        <v>19.462844036697245</v>
      </c>
      <c r="I938" s="1">
        <v>42208</v>
      </c>
      <c r="J938">
        <v>55.27</v>
      </c>
      <c r="M938" s="1">
        <v>28741</v>
      </c>
      <c r="N938">
        <v>1.3539000000000001</v>
      </c>
      <c r="Q938" s="1">
        <v>39079</v>
      </c>
      <c r="R938">
        <v>68</v>
      </c>
      <c r="U938" s="1">
        <v>39797</v>
      </c>
      <c r="V938">
        <v>15.3</v>
      </c>
      <c r="Y938" s="1">
        <v>39338</v>
      </c>
      <c r="Z938">
        <v>17.600000000000001</v>
      </c>
      <c r="AC938" s="1"/>
    </row>
    <row r="939" spans="1:29" x14ac:dyDescent="0.3">
      <c r="A939">
        <f t="shared" si="27"/>
        <v>7</v>
      </c>
      <c r="B939" s="1">
        <v>41480</v>
      </c>
      <c r="C939">
        <v>59.66</v>
      </c>
      <c r="E939" s="1">
        <v>33669</v>
      </c>
      <c r="F939">
        <v>17.38</v>
      </c>
      <c r="G939">
        <f t="shared" si="26"/>
        <v>19.429724770642199</v>
      </c>
      <c r="I939" s="1">
        <v>42207</v>
      </c>
      <c r="J939">
        <v>56.13</v>
      </c>
      <c r="M939" s="1">
        <v>28744</v>
      </c>
      <c r="N939">
        <v>1.3512</v>
      </c>
      <c r="Q939" s="1">
        <v>39080</v>
      </c>
      <c r="R939">
        <v>68</v>
      </c>
      <c r="U939" s="1">
        <v>39798</v>
      </c>
      <c r="V939">
        <v>15.47</v>
      </c>
      <c r="Y939" s="1">
        <v>39339</v>
      </c>
      <c r="Z939">
        <v>18.75</v>
      </c>
      <c r="AC939" s="1"/>
    </row>
    <row r="940" spans="1:29" x14ac:dyDescent="0.3">
      <c r="A940">
        <f t="shared" si="27"/>
        <v>7</v>
      </c>
      <c r="B940" s="1">
        <v>41481</v>
      </c>
      <c r="C940">
        <v>60.06</v>
      </c>
      <c r="E940" s="1">
        <v>33672</v>
      </c>
      <c r="F940">
        <v>17.440000000000001</v>
      </c>
      <c r="G940">
        <f t="shared" si="26"/>
        <v>19.395688073394492</v>
      </c>
      <c r="I940" s="1">
        <v>42206</v>
      </c>
      <c r="J940">
        <v>57.04</v>
      </c>
      <c r="M940" s="1">
        <v>28745</v>
      </c>
      <c r="N940">
        <v>1.3548</v>
      </c>
      <c r="Q940" s="1">
        <v>39084</v>
      </c>
      <c r="R940">
        <v>67.650000000000006</v>
      </c>
      <c r="U940" s="1">
        <v>39799</v>
      </c>
      <c r="V940">
        <v>15.47</v>
      </c>
      <c r="Y940" s="1">
        <v>39342</v>
      </c>
      <c r="Z940">
        <v>17.95</v>
      </c>
      <c r="AC940" s="1"/>
    </row>
    <row r="941" spans="1:29" x14ac:dyDescent="0.3">
      <c r="A941">
        <f t="shared" si="27"/>
        <v>7</v>
      </c>
      <c r="B941" s="1">
        <v>41482</v>
      </c>
      <c r="C941">
        <v>60.52</v>
      </c>
      <c r="E941" s="1">
        <v>33673</v>
      </c>
      <c r="F941">
        <v>17.48</v>
      </c>
      <c r="G941">
        <f t="shared" si="26"/>
        <v>19.358256880733947</v>
      </c>
      <c r="I941" s="1">
        <v>42205</v>
      </c>
      <c r="J941">
        <v>56.65</v>
      </c>
      <c r="M941" s="1">
        <v>28746</v>
      </c>
      <c r="N941">
        <v>1.3634999999999999</v>
      </c>
      <c r="Q941" s="1">
        <v>39085</v>
      </c>
      <c r="R941">
        <v>66.849999999999994</v>
      </c>
      <c r="U941" s="1">
        <v>39800</v>
      </c>
      <c r="V941">
        <v>15.26</v>
      </c>
      <c r="Y941" s="1">
        <v>39343</v>
      </c>
      <c r="Z941">
        <v>17.850000000000001</v>
      </c>
      <c r="AC941" s="1"/>
    </row>
    <row r="942" spans="1:29" x14ac:dyDescent="0.3">
      <c r="A942">
        <f t="shared" si="27"/>
        <v>7</v>
      </c>
      <c r="B942" s="1">
        <v>41483</v>
      </c>
      <c r="C942">
        <v>61.01</v>
      </c>
      <c r="E942" s="1">
        <v>33674</v>
      </c>
      <c r="F942">
        <v>17.39</v>
      </c>
      <c r="G942">
        <f t="shared" si="26"/>
        <v>19.321100917431192</v>
      </c>
      <c r="I942" s="1">
        <v>42202</v>
      </c>
      <c r="J942">
        <v>57.1</v>
      </c>
      <c r="M942" s="1">
        <v>28747</v>
      </c>
      <c r="N942">
        <v>1.3592</v>
      </c>
      <c r="Q942" s="1">
        <v>39086</v>
      </c>
      <c r="R942">
        <v>66.349999999999994</v>
      </c>
      <c r="U942" s="1">
        <v>39801</v>
      </c>
      <c r="V942">
        <v>15.29</v>
      </c>
      <c r="Y942" s="1">
        <v>39344</v>
      </c>
      <c r="Z942">
        <v>17.5</v>
      </c>
      <c r="AC942" s="1"/>
    </row>
    <row r="943" spans="1:29" x14ac:dyDescent="0.3">
      <c r="A943">
        <f t="shared" si="27"/>
        <v>7</v>
      </c>
      <c r="B943" s="1">
        <v>41484</v>
      </c>
      <c r="C943">
        <v>61.41</v>
      </c>
      <c r="E943" s="1">
        <v>33675</v>
      </c>
      <c r="F943">
        <v>17.75</v>
      </c>
      <c r="G943">
        <f t="shared" si="26"/>
        <v>19.285045871559635</v>
      </c>
      <c r="I943" s="1">
        <v>42201</v>
      </c>
      <c r="J943">
        <v>57.51</v>
      </c>
      <c r="M943" s="1">
        <v>28748</v>
      </c>
      <c r="N943">
        <v>1.363</v>
      </c>
      <c r="Q943" s="1">
        <v>39087</v>
      </c>
      <c r="R943">
        <v>66.400000000000006</v>
      </c>
      <c r="U943" s="1">
        <v>39804</v>
      </c>
      <c r="V943">
        <v>15.67</v>
      </c>
      <c r="Y943" s="1">
        <v>39345</v>
      </c>
      <c r="Z943">
        <v>17.649999999999999</v>
      </c>
      <c r="AC943" s="1"/>
    </row>
    <row r="944" spans="1:29" x14ac:dyDescent="0.3">
      <c r="A944">
        <f t="shared" si="27"/>
        <v>7</v>
      </c>
      <c r="B944" s="1">
        <v>41485</v>
      </c>
      <c r="C944">
        <v>61.83</v>
      </c>
      <c r="E944" s="1">
        <v>33676</v>
      </c>
      <c r="F944">
        <v>17.87</v>
      </c>
      <c r="G944">
        <f t="shared" ref="G944:G1007" si="28">+AVERAGE(F836:F944)</f>
        <v>19.249541284403673</v>
      </c>
      <c r="I944" s="1">
        <v>42200</v>
      </c>
      <c r="J944">
        <v>57.05</v>
      </c>
      <c r="M944" s="1">
        <v>28751</v>
      </c>
      <c r="N944">
        <v>1.3620000000000001</v>
      </c>
      <c r="Q944" s="1">
        <v>39090</v>
      </c>
      <c r="R944">
        <v>66.400000000000006</v>
      </c>
      <c r="U944" s="1">
        <v>39805</v>
      </c>
      <c r="V944">
        <v>15.36</v>
      </c>
      <c r="Y944" s="1">
        <v>39346</v>
      </c>
      <c r="Z944">
        <v>18.5</v>
      </c>
      <c r="AC944" s="1"/>
    </row>
    <row r="945" spans="1:29" x14ac:dyDescent="0.3">
      <c r="A945">
        <f t="shared" si="27"/>
        <v>7</v>
      </c>
      <c r="B945" s="1">
        <v>41486</v>
      </c>
      <c r="C945">
        <v>62.24</v>
      </c>
      <c r="E945" s="1">
        <v>33679</v>
      </c>
      <c r="F945">
        <v>17.82</v>
      </c>
      <c r="G945">
        <f t="shared" si="28"/>
        <v>19.210275229357801</v>
      </c>
      <c r="I945" s="1">
        <v>42199</v>
      </c>
      <c r="J945">
        <v>58.51</v>
      </c>
      <c r="M945" s="1">
        <v>28752</v>
      </c>
      <c r="N945">
        <v>1.3636999999999999</v>
      </c>
      <c r="Q945" s="1">
        <v>39091</v>
      </c>
      <c r="R945">
        <v>66.400000000000006</v>
      </c>
      <c r="U945" s="1">
        <v>39806</v>
      </c>
      <c r="V945">
        <v>15.28</v>
      </c>
      <c r="Y945" s="1">
        <v>39349</v>
      </c>
      <c r="Z945">
        <v>18.600000000000001</v>
      </c>
      <c r="AC945" s="1"/>
    </row>
    <row r="946" spans="1:29" x14ac:dyDescent="0.3">
      <c r="A946">
        <f t="shared" si="27"/>
        <v>8</v>
      </c>
      <c r="B946" s="1">
        <v>41487</v>
      </c>
      <c r="C946">
        <v>62.65</v>
      </c>
      <c r="E946" s="1">
        <v>33680</v>
      </c>
      <c r="F946">
        <v>17.86</v>
      </c>
      <c r="G946">
        <f t="shared" si="28"/>
        <v>19.173669724770647</v>
      </c>
      <c r="I946" s="1">
        <v>42198</v>
      </c>
      <c r="J946">
        <v>57.85</v>
      </c>
      <c r="M946" s="1">
        <v>28753</v>
      </c>
      <c r="N946">
        <v>1.3702000000000001</v>
      </c>
      <c r="Q946" s="1">
        <v>39092</v>
      </c>
      <c r="R946">
        <v>66.3</v>
      </c>
      <c r="U946" s="1">
        <v>39808</v>
      </c>
      <c r="V946">
        <v>15.28</v>
      </c>
      <c r="Y946" s="1">
        <v>39350</v>
      </c>
      <c r="Z946">
        <v>19.43</v>
      </c>
      <c r="AC946" s="1"/>
    </row>
    <row r="947" spans="1:29" x14ac:dyDescent="0.3">
      <c r="A947">
        <f t="shared" si="27"/>
        <v>8</v>
      </c>
      <c r="B947" s="1">
        <v>41488</v>
      </c>
      <c r="C947">
        <v>63.09</v>
      </c>
      <c r="E947" s="1">
        <v>33681</v>
      </c>
      <c r="F947">
        <v>17.77</v>
      </c>
      <c r="G947">
        <f t="shared" si="28"/>
        <v>19.134495412844039</v>
      </c>
      <c r="I947" s="1">
        <v>42195</v>
      </c>
      <c r="J947">
        <v>58.73</v>
      </c>
      <c r="M947" s="1">
        <v>28754</v>
      </c>
      <c r="N947">
        <v>1.3756999999999999</v>
      </c>
      <c r="Q947" s="1">
        <v>39093</v>
      </c>
      <c r="R947">
        <v>67</v>
      </c>
      <c r="U947" s="1">
        <v>39811</v>
      </c>
      <c r="V947">
        <v>15.36</v>
      </c>
      <c r="Y947" s="1">
        <v>39351</v>
      </c>
      <c r="Z947">
        <v>17.75</v>
      </c>
      <c r="AC947" s="1"/>
    </row>
    <row r="948" spans="1:29" x14ac:dyDescent="0.3">
      <c r="A948">
        <f t="shared" si="27"/>
        <v>8</v>
      </c>
      <c r="B948" s="1">
        <v>41489</v>
      </c>
      <c r="C948">
        <v>63.56</v>
      </c>
      <c r="E948" s="1">
        <v>33682</v>
      </c>
      <c r="F948">
        <v>17.98</v>
      </c>
      <c r="G948">
        <f t="shared" si="28"/>
        <v>19.093761467889905</v>
      </c>
      <c r="I948" s="1">
        <v>42194</v>
      </c>
      <c r="J948">
        <v>58.61</v>
      </c>
      <c r="M948" s="1">
        <v>28755</v>
      </c>
      <c r="N948">
        <v>1.3734</v>
      </c>
      <c r="Q948" s="1">
        <v>39094</v>
      </c>
      <c r="R948">
        <v>66.75</v>
      </c>
      <c r="U948" s="1">
        <v>39812</v>
      </c>
      <c r="V948">
        <v>15.57</v>
      </c>
      <c r="Y948" s="1">
        <v>39352</v>
      </c>
      <c r="Z948">
        <v>19</v>
      </c>
      <c r="AC948" s="1"/>
    </row>
    <row r="949" spans="1:29" x14ac:dyDescent="0.3">
      <c r="A949">
        <f t="shared" si="27"/>
        <v>8</v>
      </c>
      <c r="B949" s="1">
        <v>41490</v>
      </c>
      <c r="C949">
        <v>64.05</v>
      </c>
      <c r="E949" s="1">
        <v>33683</v>
      </c>
      <c r="F949">
        <v>17.68</v>
      </c>
      <c r="G949">
        <f t="shared" si="28"/>
        <v>19.046697247706419</v>
      </c>
      <c r="I949" s="1">
        <v>42193</v>
      </c>
      <c r="J949">
        <v>57.05</v>
      </c>
      <c r="M949" s="1">
        <v>28758</v>
      </c>
      <c r="N949">
        <v>1.3796999999999999</v>
      </c>
      <c r="Q949" s="1">
        <v>39097</v>
      </c>
      <c r="R949">
        <v>67.099999999999994</v>
      </c>
      <c r="U949" s="1">
        <v>39813</v>
      </c>
      <c r="V949">
        <v>15.45</v>
      </c>
      <c r="Y949" s="1">
        <v>39353</v>
      </c>
      <c r="Z949">
        <v>17.2</v>
      </c>
      <c r="AC949" s="1"/>
    </row>
    <row r="950" spans="1:29" x14ac:dyDescent="0.3">
      <c r="A950">
        <f t="shared" si="27"/>
        <v>8</v>
      </c>
      <c r="B950" s="1">
        <v>41491</v>
      </c>
      <c r="C950">
        <v>64.23</v>
      </c>
      <c r="E950" s="1">
        <v>33686</v>
      </c>
      <c r="F950">
        <v>17.8</v>
      </c>
      <c r="G950">
        <f t="shared" si="28"/>
        <v>19.006605504587153</v>
      </c>
      <c r="I950" s="1">
        <v>42192</v>
      </c>
      <c r="J950">
        <v>56.85</v>
      </c>
      <c r="M950" s="1">
        <v>28759</v>
      </c>
      <c r="N950">
        <v>1.3768</v>
      </c>
      <c r="Q950" s="1">
        <v>39098</v>
      </c>
      <c r="R950">
        <v>67.849999999999994</v>
      </c>
      <c r="U950" s="1">
        <v>39815</v>
      </c>
      <c r="V950">
        <v>15.1</v>
      </c>
      <c r="Y950" s="1">
        <v>39356</v>
      </c>
      <c r="Z950">
        <v>20</v>
      </c>
      <c r="AC950" s="1"/>
    </row>
    <row r="951" spans="1:29" x14ac:dyDescent="0.3">
      <c r="A951">
        <f t="shared" si="27"/>
        <v>8</v>
      </c>
      <c r="B951" s="1">
        <v>41492</v>
      </c>
      <c r="C951">
        <v>64.650000000000006</v>
      </c>
      <c r="E951" s="1">
        <v>33687</v>
      </c>
      <c r="F951">
        <v>17.850000000000001</v>
      </c>
      <c r="G951">
        <f t="shared" si="28"/>
        <v>18.964678899082571</v>
      </c>
      <c r="I951" s="1">
        <v>42191</v>
      </c>
      <c r="J951">
        <v>56.54</v>
      </c>
      <c r="M951" s="1">
        <v>28760</v>
      </c>
      <c r="N951">
        <v>1.3806</v>
      </c>
      <c r="Q951" s="1">
        <v>39099</v>
      </c>
      <c r="R951">
        <v>68.150000000000006</v>
      </c>
      <c r="U951" s="1">
        <v>39818</v>
      </c>
      <c r="V951">
        <v>14.93</v>
      </c>
      <c r="Y951" s="1">
        <v>39357</v>
      </c>
      <c r="Z951">
        <v>20.2</v>
      </c>
      <c r="AC951" s="1"/>
    </row>
    <row r="952" spans="1:29" x14ac:dyDescent="0.3">
      <c r="A952">
        <f t="shared" si="27"/>
        <v>8</v>
      </c>
      <c r="B952" s="1">
        <v>41493</v>
      </c>
      <c r="C952">
        <v>65.05</v>
      </c>
      <c r="E952" s="1">
        <v>33688</v>
      </c>
      <c r="F952">
        <v>17.91</v>
      </c>
      <c r="G952">
        <f t="shared" si="28"/>
        <v>18.921743119266054</v>
      </c>
      <c r="I952" s="1">
        <v>42188</v>
      </c>
      <c r="J952">
        <v>60.32</v>
      </c>
      <c r="M952" s="1">
        <v>28761</v>
      </c>
      <c r="N952">
        <v>1.3822000000000001</v>
      </c>
      <c r="Q952" s="1">
        <v>39100</v>
      </c>
      <c r="R952">
        <v>68</v>
      </c>
      <c r="U952" s="1">
        <v>39819</v>
      </c>
      <c r="V952">
        <v>15.27</v>
      </c>
      <c r="Y952" s="1">
        <v>39358</v>
      </c>
      <c r="Z952">
        <v>17.399999999999999</v>
      </c>
      <c r="AC952" s="1"/>
    </row>
    <row r="953" spans="1:29" x14ac:dyDescent="0.3">
      <c r="A953">
        <f t="shared" si="27"/>
        <v>8</v>
      </c>
      <c r="B953" s="1">
        <v>41494</v>
      </c>
      <c r="C953">
        <v>65.459999999999994</v>
      </c>
      <c r="E953" s="1">
        <v>33689</v>
      </c>
      <c r="F953">
        <v>17.98</v>
      </c>
      <c r="G953">
        <f t="shared" si="28"/>
        <v>18.878715596330277</v>
      </c>
      <c r="I953" s="1">
        <v>42187</v>
      </c>
      <c r="J953">
        <v>62.07</v>
      </c>
      <c r="M953" s="1">
        <v>28762</v>
      </c>
      <c r="N953">
        <v>1.385</v>
      </c>
      <c r="Q953" s="1">
        <v>39101</v>
      </c>
      <c r="R953">
        <v>67.599999999999994</v>
      </c>
      <c r="U953" s="1">
        <v>39820</v>
      </c>
      <c r="V953">
        <v>15.02</v>
      </c>
      <c r="Y953" s="1">
        <v>39359</v>
      </c>
      <c r="Z953">
        <v>17.350000000000001</v>
      </c>
      <c r="AC953" s="1"/>
    </row>
    <row r="954" spans="1:29" x14ac:dyDescent="0.3">
      <c r="A954">
        <f t="shared" si="27"/>
        <v>8</v>
      </c>
      <c r="B954" s="1">
        <v>41495</v>
      </c>
      <c r="C954">
        <v>66.08</v>
      </c>
      <c r="E954" s="1">
        <v>33690</v>
      </c>
      <c r="F954">
        <v>17.91</v>
      </c>
      <c r="G954">
        <f t="shared" si="28"/>
        <v>18.837339449541282</v>
      </c>
      <c r="I954" s="1">
        <v>42186</v>
      </c>
      <c r="J954">
        <v>62.01</v>
      </c>
      <c r="M954" s="1">
        <v>28765</v>
      </c>
      <c r="N954">
        <v>1.3866000000000001</v>
      </c>
      <c r="Q954" s="1">
        <v>39104</v>
      </c>
      <c r="R954">
        <v>68.3</v>
      </c>
      <c r="U954" s="1">
        <v>39821</v>
      </c>
      <c r="V954">
        <v>14.33</v>
      </c>
      <c r="Y954" s="1">
        <v>39360</v>
      </c>
      <c r="Z954">
        <v>17.899999999999999</v>
      </c>
      <c r="AC954" s="1"/>
    </row>
    <row r="955" spans="1:29" x14ac:dyDescent="0.3">
      <c r="A955">
        <f t="shared" si="27"/>
        <v>8</v>
      </c>
      <c r="B955" s="1">
        <v>41496</v>
      </c>
      <c r="C955">
        <v>66.319999999999993</v>
      </c>
      <c r="E955" s="1">
        <v>33693</v>
      </c>
      <c r="F955">
        <v>17.97</v>
      </c>
      <c r="G955">
        <f t="shared" si="28"/>
        <v>18.800642201834865</v>
      </c>
      <c r="I955" s="1">
        <v>42185</v>
      </c>
      <c r="J955">
        <v>63.59</v>
      </c>
      <c r="M955" s="1">
        <v>28766</v>
      </c>
      <c r="N955">
        <v>1.3966000000000001</v>
      </c>
      <c r="Q955" s="1">
        <v>39105</v>
      </c>
      <c r="R955">
        <v>68.650000000000006</v>
      </c>
      <c r="U955" s="1">
        <v>39822</v>
      </c>
      <c r="V955">
        <v>14.01</v>
      </c>
      <c r="Y955" s="1">
        <v>39363</v>
      </c>
      <c r="Z955">
        <v>17.75</v>
      </c>
      <c r="AC955" s="1"/>
    </row>
    <row r="956" spans="1:29" x14ac:dyDescent="0.3">
      <c r="A956">
        <f t="shared" si="27"/>
        <v>8</v>
      </c>
      <c r="B956" s="1">
        <v>41497</v>
      </c>
      <c r="C956">
        <v>66.760000000000005</v>
      </c>
      <c r="E956" s="1">
        <v>33694</v>
      </c>
      <c r="F956">
        <v>18.14</v>
      </c>
      <c r="G956">
        <f t="shared" si="28"/>
        <v>18.764311926605508</v>
      </c>
      <c r="I956" s="1">
        <v>42184</v>
      </c>
      <c r="J956">
        <v>62.01</v>
      </c>
      <c r="M956" s="1">
        <v>28767</v>
      </c>
      <c r="N956">
        <v>1.4049</v>
      </c>
      <c r="Q956" s="1">
        <v>39106</v>
      </c>
      <c r="R956">
        <v>68.5</v>
      </c>
      <c r="U956" s="1">
        <v>39825</v>
      </c>
      <c r="V956">
        <v>13.51</v>
      </c>
      <c r="Y956" s="1">
        <v>39364</v>
      </c>
      <c r="Z956">
        <v>18.25</v>
      </c>
      <c r="AC956" s="1"/>
    </row>
    <row r="957" spans="1:29" x14ac:dyDescent="0.3">
      <c r="A957">
        <f t="shared" si="27"/>
        <v>8</v>
      </c>
      <c r="B957" s="1">
        <v>41498</v>
      </c>
      <c r="C957">
        <v>67.12</v>
      </c>
      <c r="E957" s="1">
        <v>33695</v>
      </c>
      <c r="F957">
        <v>18.399999999999999</v>
      </c>
      <c r="G957">
        <f t="shared" si="28"/>
        <v>18.733211009174315</v>
      </c>
      <c r="I957" s="1">
        <v>42181</v>
      </c>
      <c r="J957">
        <v>63.26</v>
      </c>
      <c r="M957" s="1">
        <v>28768</v>
      </c>
      <c r="N957">
        <v>1.4071</v>
      </c>
      <c r="Q957" s="1">
        <v>39107</v>
      </c>
      <c r="R957">
        <v>68.599999999999994</v>
      </c>
      <c r="U957" s="1">
        <v>39826</v>
      </c>
      <c r="V957">
        <v>13.45</v>
      </c>
      <c r="Y957" s="1">
        <v>39365</v>
      </c>
      <c r="Z957">
        <v>17.5</v>
      </c>
      <c r="AC957" s="1"/>
    </row>
    <row r="958" spans="1:29" x14ac:dyDescent="0.3">
      <c r="A958">
        <f t="shared" si="27"/>
        <v>8</v>
      </c>
      <c r="B958" s="1">
        <v>41499</v>
      </c>
      <c r="C958">
        <v>67.459999999999994</v>
      </c>
      <c r="E958" s="1">
        <v>33696</v>
      </c>
      <c r="F958">
        <v>18.329999999999998</v>
      </c>
      <c r="G958">
        <f t="shared" si="28"/>
        <v>18.701467889908262</v>
      </c>
      <c r="I958" s="1">
        <v>42180</v>
      </c>
      <c r="J958">
        <v>63.2</v>
      </c>
      <c r="M958" s="1">
        <v>28769</v>
      </c>
      <c r="N958">
        <v>1.4038999999999999</v>
      </c>
      <c r="Q958" s="1">
        <v>39108</v>
      </c>
      <c r="R958">
        <v>68.599999999999994</v>
      </c>
      <c r="U958" s="1">
        <v>39827</v>
      </c>
      <c r="V958">
        <v>12.98</v>
      </c>
      <c r="Y958" s="1">
        <v>39366</v>
      </c>
      <c r="Z958">
        <v>19.100000000000001</v>
      </c>
      <c r="AC958" s="1"/>
    </row>
    <row r="959" spans="1:29" x14ac:dyDescent="0.3">
      <c r="A959">
        <f t="shared" si="27"/>
        <v>8</v>
      </c>
      <c r="B959" s="1">
        <v>41500</v>
      </c>
      <c r="C959">
        <v>67.790000000000006</v>
      </c>
      <c r="E959" s="1">
        <v>33697</v>
      </c>
      <c r="F959">
        <v>18.760000000000002</v>
      </c>
      <c r="G959">
        <f t="shared" si="28"/>
        <v>18.674311926605508</v>
      </c>
      <c r="I959" s="1">
        <v>42179</v>
      </c>
      <c r="J959">
        <v>63.49</v>
      </c>
      <c r="M959" s="1">
        <v>28772</v>
      </c>
      <c r="N959">
        <v>1.4036999999999999</v>
      </c>
      <c r="Q959" s="1">
        <v>39111</v>
      </c>
      <c r="R959">
        <v>68.25</v>
      </c>
      <c r="U959" s="1">
        <v>39828</v>
      </c>
      <c r="V959">
        <v>12.93</v>
      </c>
      <c r="Y959" s="1">
        <v>39367</v>
      </c>
      <c r="Z959">
        <v>17.5</v>
      </c>
      <c r="AC959" s="1"/>
    </row>
    <row r="960" spans="1:29" x14ac:dyDescent="0.3">
      <c r="A960">
        <f t="shared" si="27"/>
        <v>8</v>
      </c>
      <c r="B960" s="1">
        <v>41501</v>
      </c>
      <c r="C960">
        <v>68.13</v>
      </c>
      <c r="E960" s="1">
        <v>33700</v>
      </c>
      <c r="F960">
        <v>18.97</v>
      </c>
      <c r="G960">
        <f t="shared" si="28"/>
        <v>18.648715596330277</v>
      </c>
      <c r="I960" s="1">
        <v>42178</v>
      </c>
      <c r="J960">
        <v>64.45</v>
      </c>
      <c r="M960" s="1">
        <v>28773</v>
      </c>
      <c r="N960">
        <v>1.4073</v>
      </c>
      <c r="Q960" s="1">
        <v>39112</v>
      </c>
      <c r="R960">
        <v>68.099999999999994</v>
      </c>
      <c r="U960" s="1">
        <v>39829</v>
      </c>
      <c r="V960">
        <v>12.32</v>
      </c>
      <c r="Y960" s="1">
        <v>39370</v>
      </c>
      <c r="Z960">
        <v>17.399999999999999</v>
      </c>
      <c r="AC960" s="1"/>
    </row>
    <row r="961" spans="1:29" x14ac:dyDescent="0.3">
      <c r="A961">
        <f t="shared" si="27"/>
        <v>8</v>
      </c>
      <c r="B961" s="1">
        <v>41502</v>
      </c>
      <c r="C961">
        <v>68.5</v>
      </c>
      <c r="E961" s="1">
        <v>33701</v>
      </c>
      <c r="F961">
        <v>18.829999999999998</v>
      </c>
      <c r="G961">
        <f t="shared" si="28"/>
        <v>18.618715596330279</v>
      </c>
      <c r="I961" s="1">
        <v>42177</v>
      </c>
      <c r="J961">
        <v>63.34</v>
      </c>
      <c r="M961" s="1">
        <v>28774</v>
      </c>
      <c r="N961">
        <v>1.4225000000000001</v>
      </c>
      <c r="Q961" s="1">
        <v>39113</v>
      </c>
      <c r="R961">
        <v>68</v>
      </c>
      <c r="U961" s="1">
        <v>39832</v>
      </c>
      <c r="V961">
        <v>11.34</v>
      </c>
      <c r="Y961" s="1">
        <v>39371</v>
      </c>
      <c r="Z961">
        <v>19.649999999999999</v>
      </c>
      <c r="AC961" s="1"/>
    </row>
    <row r="962" spans="1:29" x14ac:dyDescent="0.3">
      <c r="A962">
        <f t="shared" si="27"/>
        <v>8</v>
      </c>
      <c r="B962" s="1">
        <v>41503</v>
      </c>
      <c r="C962">
        <v>68.930000000000007</v>
      </c>
      <c r="E962" s="1">
        <v>33702</v>
      </c>
      <c r="F962">
        <v>19.18</v>
      </c>
      <c r="G962">
        <f t="shared" si="28"/>
        <v>18.588165137614681</v>
      </c>
      <c r="I962" s="1">
        <v>42174</v>
      </c>
      <c r="J962">
        <v>63.02</v>
      </c>
      <c r="M962" s="1">
        <v>28775</v>
      </c>
      <c r="N962">
        <v>1.4213</v>
      </c>
      <c r="Q962" s="1">
        <v>39114</v>
      </c>
      <c r="R962">
        <v>68</v>
      </c>
      <c r="U962" s="1">
        <v>39833</v>
      </c>
      <c r="V962">
        <v>11.24</v>
      </c>
      <c r="Y962" s="1">
        <v>39372</v>
      </c>
      <c r="Z962">
        <v>20.7</v>
      </c>
      <c r="AC962" s="1"/>
    </row>
    <row r="963" spans="1:29" x14ac:dyDescent="0.3">
      <c r="A963">
        <f t="shared" si="27"/>
        <v>8</v>
      </c>
      <c r="B963" s="1">
        <v>41504</v>
      </c>
      <c r="C963">
        <v>69.349999999999994</v>
      </c>
      <c r="E963" s="1">
        <v>33703</v>
      </c>
      <c r="F963">
        <v>18.91</v>
      </c>
      <c r="G963">
        <f t="shared" si="28"/>
        <v>18.556330275229364</v>
      </c>
      <c r="I963" s="1">
        <v>42173</v>
      </c>
      <c r="J963">
        <v>64.260000000000005</v>
      </c>
      <c r="M963" s="1">
        <v>28776</v>
      </c>
      <c r="N963">
        <v>1.4258999999999999</v>
      </c>
      <c r="Q963" s="1">
        <v>39115</v>
      </c>
      <c r="R963">
        <v>68.75</v>
      </c>
      <c r="U963" s="1">
        <v>39834</v>
      </c>
      <c r="V963">
        <v>11.22</v>
      </c>
      <c r="Y963" s="1">
        <v>39373</v>
      </c>
      <c r="Z963">
        <v>21.85</v>
      </c>
      <c r="AC963" s="1"/>
    </row>
    <row r="964" spans="1:29" x14ac:dyDescent="0.3">
      <c r="A964">
        <f t="shared" ref="A964:A1027" si="29">+MONTH(B964)</f>
        <v>8</v>
      </c>
      <c r="B964" s="1">
        <v>41505</v>
      </c>
      <c r="C964">
        <v>69.680000000000007</v>
      </c>
      <c r="E964" s="1">
        <v>33704</v>
      </c>
      <c r="F964">
        <v>19.09</v>
      </c>
      <c r="G964">
        <f t="shared" si="28"/>
        <v>18.525871559633032</v>
      </c>
      <c r="I964" s="1">
        <v>42172</v>
      </c>
      <c r="J964">
        <v>63.87</v>
      </c>
      <c r="M964" s="1">
        <v>28779</v>
      </c>
      <c r="N964">
        <v>1.4233</v>
      </c>
      <c r="Q964" s="1">
        <v>39118</v>
      </c>
      <c r="R964">
        <v>69</v>
      </c>
      <c r="U964" s="1">
        <v>39835</v>
      </c>
      <c r="V964">
        <v>11.47</v>
      </c>
      <c r="Y964" s="1">
        <v>39374</v>
      </c>
      <c r="Z964">
        <v>21</v>
      </c>
      <c r="AC964" s="1"/>
    </row>
    <row r="965" spans="1:29" x14ac:dyDescent="0.3">
      <c r="A965">
        <f t="shared" si="29"/>
        <v>8</v>
      </c>
      <c r="B965" s="1">
        <v>41506</v>
      </c>
      <c r="C965">
        <v>70.03</v>
      </c>
      <c r="E965" s="1">
        <v>33707</v>
      </c>
      <c r="F965">
        <v>18.89</v>
      </c>
      <c r="G965">
        <f t="shared" si="28"/>
        <v>18.496880733944959</v>
      </c>
      <c r="I965" s="1">
        <v>42171</v>
      </c>
      <c r="J965">
        <v>63.7</v>
      </c>
      <c r="M965" s="1">
        <v>28780</v>
      </c>
      <c r="N965">
        <v>1.4383999999999999</v>
      </c>
      <c r="Q965" s="1">
        <v>39119</v>
      </c>
      <c r="R965">
        <v>69.5</v>
      </c>
      <c r="U965" s="1">
        <v>39836</v>
      </c>
      <c r="V965">
        <v>11.4</v>
      </c>
      <c r="Y965" s="1">
        <v>39377</v>
      </c>
      <c r="Z965">
        <v>23.7</v>
      </c>
      <c r="AC965" s="1"/>
    </row>
    <row r="966" spans="1:29" x14ac:dyDescent="0.3">
      <c r="A966">
        <f t="shared" si="29"/>
        <v>8</v>
      </c>
      <c r="B966" s="1">
        <v>41507</v>
      </c>
      <c r="C966">
        <v>70.39</v>
      </c>
      <c r="E966" s="1">
        <v>33708</v>
      </c>
      <c r="F966">
        <v>18.59</v>
      </c>
      <c r="G966">
        <f t="shared" si="28"/>
        <v>18.465871559633033</v>
      </c>
      <c r="I966" s="1">
        <v>42170</v>
      </c>
      <c r="J966">
        <v>62.61</v>
      </c>
      <c r="M966" s="1">
        <v>28781</v>
      </c>
      <c r="N966">
        <v>1.4409000000000001</v>
      </c>
      <c r="Q966" s="1">
        <v>39120</v>
      </c>
      <c r="R966">
        <v>68.900000000000006</v>
      </c>
      <c r="U966" s="1">
        <v>39839</v>
      </c>
      <c r="V966">
        <v>11.78</v>
      </c>
      <c r="Y966" s="1">
        <v>39378</v>
      </c>
      <c r="Z966">
        <v>23.2</v>
      </c>
      <c r="AC966" s="1"/>
    </row>
    <row r="967" spans="1:29" x14ac:dyDescent="0.3">
      <c r="A967">
        <f t="shared" si="29"/>
        <v>8</v>
      </c>
      <c r="B967" s="1">
        <v>41508</v>
      </c>
      <c r="C967">
        <v>70.7</v>
      </c>
      <c r="E967" s="1">
        <v>33709</v>
      </c>
      <c r="F967">
        <v>18.63</v>
      </c>
      <c r="G967">
        <f t="shared" si="28"/>
        <v>18.43642201834863</v>
      </c>
      <c r="I967" s="1">
        <v>42167</v>
      </c>
      <c r="J967">
        <v>63.87</v>
      </c>
      <c r="M967" s="1">
        <v>28782</v>
      </c>
      <c r="N967">
        <v>1.4379999999999999</v>
      </c>
      <c r="Q967" s="1">
        <v>39121</v>
      </c>
      <c r="R967">
        <v>69</v>
      </c>
      <c r="U967" s="1">
        <v>39840</v>
      </c>
      <c r="V967">
        <v>11.63</v>
      </c>
      <c r="Y967" s="1">
        <v>39379</v>
      </c>
      <c r="Z967">
        <v>23.6</v>
      </c>
      <c r="AC967" s="1"/>
    </row>
    <row r="968" spans="1:29" x14ac:dyDescent="0.3">
      <c r="A968">
        <f t="shared" si="29"/>
        <v>8</v>
      </c>
      <c r="B968" s="1">
        <v>41509</v>
      </c>
      <c r="C968">
        <v>71.03</v>
      </c>
      <c r="E968" s="1">
        <v>33710</v>
      </c>
      <c r="F968">
        <v>18.989999999999998</v>
      </c>
      <c r="G968">
        <f t="shared" si="28"/>
        <v>18.413577981651382</v>
      </c>
      <c r="I968" s="1">
        <v>42166</v>
      </c>
      <c r="J968">
        <v>65.11</v>
      </c>
      <c r="M968" s="1">
        <v>28783</v>
      </c>
      <c r="N968">
        <v>1.4535</v>
      </c>
      <c r="Q968" s="1">
        <v>39122</v>
      </c>
      <c r="R968">
        <v>69</v>
      </c>
      <c r="U968" s="1">
        <v>39841</v>
      </c>
      <c r="V968">
        <v>11.44</v>
      </c>
      <c r="Y968" s="1">
        <v>39380</v>
      </c>
      <c r="Z968">
        <v>23</v>
      </c>
      <c r="AC968" s="1"/>
    </row>
    <row r="969" spans="1:29" x14ac:dyDescent="0.3">
      <c r="A969">
        <f t="shared" si="29"/>
        <v>8</v>
      </c>
      <c r="B969" s="1">
        <v>41510</v>
      </c>
      <c r="C969">
        <v>71.39</v>
      </c>
      <c r="E969" s="1">
        <v>33715</v>
      </c>
      <c r="F969">
        <v>19.04</v>
      </c>
      <c r="G969">
        <f t="shared" si="28"/>
        <v>18.393119266055052</v>
      </c>
      <c r="I969" s="1">
        <v>42165</v>
      </c>
      <c r="J969">
        <v>65.7</v>
      </c>
      <c r="M969" s="1">
        <v>28786</v>
      </c>
      <c r="N969">
        <v>1.4585999999999999</v>
      </c>
      <c r="Q969" s="1">
        <v>39125</v>
      </c>
      <c r="R969">
        <v>68.75</v>
      </c>
      <c r="U969" s="1">
        <v>39842</v>
      </c>
      <c r="V969">
        <v>11.61</v>
      </c>
      <c r="Y969" s="1">
        <v>39381</v>
      </c>
      <c r="Z969">
        <v>23</v>
      </c>
      <c r="AC969" s="1"/>
    </row>
    <row r="970" spans="1:29" x14ac:dyDescent="0.3">
      <c r="A970">
        <f t="shared" si="29"/>
        <v>8</v>
      </c>
      <c r="B970" s="1">
        <v>41511</v>
      </c>
      <c r="C970">
        <v>71.8</v>
      </c>
      <c r="E970" s="1">
        <v>33716</v>
      </c>
      <c r="F970">
        <v>18.760000000000002</v>
      </c>
      <c r="G970">
        <f t="shared" si="28"/>
        <v>18.370000000000005</v>
      </c>
      <c r="I970" s="1">
        <v>42164</v>
      </c>
      <c r="J970">
        <v>64.88</v>
      </c>
      <c r="M970" s="1">
        <v>28787</v>
      </c>
      <c r="N970">
        <v>1.4577</v>
      </c>
      <c r="Q970" s="1">
        <v>39126</v>
      </c>
      <c r="R970">
        <v>68.400000000000006</v>
      </c>
      <c r="U970" s="1">
        <v>39843</v>
      </c>
      <c r="V970">
        <v>11.57</v>
      </c>
      <c r="Y970" s="1">
        <v>39384</v>
      </c>
      <c r="Z970">
        <v>22.75</v>
      </c>
      <c r="AC970" s="1"/>
    </row>
    <row r="971" spans="1:29" x14ac:dyDescent="0.3">
      <c r="A971">
        <f t="shared" si="29"/>
        <v>8</v>
      </c>
      <c r="B971" s="1">
        <v>41512</v>
      </c>
      <c r="C971">
        <v>72.14</v>
      </c>
      <c r="E971" s="1">
        <v>33717</v>
      </c>
      <c r="F971">
        <v>18.75</v>
      </c>
      <c r="G971">
        <f t="shared" si="28"/>
        <v>18.349082568807344</v>
      </c>
      <c r="I971" s="1">
        <v>42163</v>
      </c>
      <c r="J971">
        <v>62.69</v>
      </c>
      <c r="M971" s="1">
        <v>28788</v>
      </c>
      <c r="N971">
        <v>1.4738</v>
      </c>
      <c r="Q971" s="1">
        <v>39127</v>
      </c>
      <c r="R971">
        <v>68.25</v>
      </c>
      <c r="U971" s="1">
        <v>39846</v>
      </c>
      <c r="V971">
        <v>11.01</v>
      </c>
      <c r="Y971" s="1">
        <v>39385</v>
      </c>
      <c r="Z971">
        <v>21.3</v>
      </c>
      <c r="AC971" s="1"/>
    </row>
    <row r="972" spans="1:29" x14ac:dyDescent="0.3">
      <c r="A972">
        <f t="shared" si="29"/>
        <v>8</v>
      </c>
      <c r="B972" s="1">
        <v>41513</v>
      </c>
      <c r="C972">
        <v>72.45</v>
      </c>
      <c r="E972" s="1">
        <v>33718</v>
      </c>
      <c r="F972">
        <v>18.86</v>
      </c>
      <c r="G972">
        <f t="shared" si="28"/>
        <v>18.324036697247706</v>
      </c>
      <c r="I972" s="1">
        <v>42160</v>
      </c>
      <c r="J972">
        <v>63.31</v>
      </c>
      <c r="M972" s="1">
        <v>28789</v>
      </c>
      <c r="N972">
        <v>1.4904999999999999</v>
      </c>
      <c r="Q972" s="1">
        <v>39128</v>
      </c>
      <c r="R972">
        <v>68.25</v>
      </c>
      <c r="U972" s="1">
        <v>39847</v>
      </c>
      <c r="V972">
        <v>10.36</v>
      </c>
      <c r="Y972" s="1">
        <v>39386</v>
      </c>
      <c r="Z972">
        <v>19</v>
      </c>
      <c r="AC972" s="1"/>
    </row>
    <row r="973" spans="1:29" x14ac:dyDescent="0.3">
      <c r="A973">
        <f t="shared" si="29"/>
        <v>8</v>
      </c>
      <c r="B973" s="1">
        <v>41514</v>
      </c>
      <c r="C973">
        <v>72.790000000000006</v>
      </c>
      <c r="E973" s="1">
        <v>33721</v>
      </c>
      <c r="F973">
        <v>18.95</v>
      </c>
      <c r="G973">
        <f t="shared" si="28"/>
        <v>18.303761467889913</v>
      </c>
      <c r="I973" s="1">
        <v>42159</v>
      </c>
      <c r="J973">
        <v>62.03</v>
      </c>
      <c r="M973" s="1">
        <v>28790</v>
      </c>
      <c r="N973">
        <v>1.4930000000000001</v>
      </c>
      <c r="Q973" s="1">
        <v>39129</v>
      </c>
      <c r="R973">
        <v>68.400000000000006</v>
      </c>
      <c r="U973" s="1">
        <v>39848</v>
      </c>
      <c r="V973">
        <v>10.18</v>
      </c>
      <c r="Y973" s="1">
        <v>39387</v>
      </c>
      <c r="Z973">
        <v>17</v>
      </c>
      <c r="AC973" s="1"/>
    </row>
    <row r="974" spans="1:29" x14ac:dyDescent="0.3">
      <c r="A974">
        <f t="shared" si="29"/>
        <v>8</v>
      </c>
      <c r="B974" s="1">
        <v>41515</v>
      </c>
      <c r="C974">
        <v>73.099999999999994</v>
      </c>
      <c r="E974" s="1">
        <v>33722</v>
      </c>
      <c r="F974">
        <v>19.11</v>
      </c>
      <c r="G974">
        <f t="shared" si="28"/>
        <v>18.28779816513762</v>
      </c>
      <c r="I974" s="1">
        <v>42158</v>
      </c>
      <c r="J974">
        <v>63.8</v>
      </c>
      <c r="M974" s="1">
        <v>28793</v>
      </c>
      <c r="N974">
        <v>1.52</v>
      </c>
      <c r="Q974" s="1">
        <v>39132</v>
      </c>
      <c r="R974">
        <v>68.5</v>
      </c>
      <c r="U974" s="1">
        <v>39849</v>
      </c>
      <c r="V974">
        <v>9.9700000000000006</v>
      </c>
      <c r="Y974" s="1">
        <v>39388</v>
      </c>
      <c r="Z974">
        <v>18.05</v>
      </c>
      <c r="AC974" s="1"/>
    </row>
    <row r="975" spans="1:29" x14ac:dyDescent="0.3">
      <c r="A975">
        <f t="shared" si="29"/>
        <v>8</v>
      </c>
      <c r="B975" s="1">
        <v>41516</v>
      </c>
      <c r="C975">
        <v>73.42</v>
      </c>
      <c r="E975" s="1">
        <v>33723</v>
      </c>
      <c r="F975">
        <v>19.47</v>
      </c>
      <c r="G975">
        <f t="shared" si="28"/>
        <v>18.276422018348626</v>
      </c>
      <c r="I975" s="1">
        <v>42157</v>
      </c>
      <c r="J975">
        <v>65.489999999999995</v>
      </c>
      <c r="M975" s="1">
        <v>28794</v>
      </c>
      <c r="N975">
        <v>1.5117</v>
      </c>
      <c r="Q975" s="1">
        <v>39133</v>
      </c>
      <c r="R975">
        <v>68.5</v>
      </c>
      <c r="U975" s="1">
        <v>39850</v>
      </c>
      <c r="V975">
        <v>9.8699999999999992</v>
      </c>
      <c r="Y975" s="1">
        <v>39391</v>
      </c>
      <c r="Z975">
        <v>20</v>
      </c>
      <c r="AC975" s="1"/>
    </row>
    <row r="976" spans="1:29" x14ac:dyDescent="0.3">
      <c r="A976">
        <f t="shared" si="29"/>
        <v>8</v>
      </c>
      <c r="B976" s="1">
        <v>41517</v>
      </c>
      <c r="C976">
        <v>73.84</v>
      </c>
      <c r="E976" s="1">
        <v>33724</v>
      </c>
      <c r="F976">
        <v>19.66</v>
      </c>
      <c r="G976">
        <f t="shared" si="28"/>
        <v>18.268348623853214</v>
      </c>
      <c r="I976" s="1">
        <v>42156</v>
      </c>
      <c r="J976">
        <v>64.88</v>
      </c>
      <c r="M976" s="1">
        <v>28795</v>
      </c>
      <c r="N976">
        <v>1.4374</v>
      </c>
      <c r="Q976" s="1">
        <v>39134</v>
      </c>
      <c r="R976">
        <v>68.599999999999994</v>
      </c>
      <c r="U976" s="1">
        <v>39853</v>
      </c>
      <c r="V976">
        <v>9.91</v>
      </c>
      <c r="Y976" s="1">
        <v>39392</v>
      </c>
      <c r="Z976">
        <v>19.7</v>
      </c>
      <c r="AC976" s="1"/>
    </row>
    <row r="977" spans="1:29" x14ac:dyDescent="0.3">
      <c r="A977">
        <f t="shared" si="29"/>
        <v>9</v>
      </c>
      <c r="B977" s="1">
        <v>41518</v>
      </c>
      <c r="C977">
        <v>74.23</v>
      </c>
      <c r="E977" s="1">
        <v>33725</v>
      </c>
      <c r="F977">
        <v>19.7</v>
      </c>
      <c r="G977">
        <f t="shared" si="28"/>
        <v>18.265963302752297</v>
      </c>
      <c r="I977" s="1">
        <v>42153</v>
      </c>
      <c r="J977">
        <v>65.56</v>
      </c>
      <c r="M977" s="1">
        <v>28796</v>
      </c>
      <c r="N977">
        <v>1.4176</v>
      </c>
      <c r="Q977" s="1">
        <v>39135</v>
      </c>
      <c r="R977">
        <v>68.8</v>
      </c>
      <c r="U977" s="1">
        <v>39854</v>
      </c>
      <c r="V977">
        <v>9.17</v>
      </c>
      <c r="Y977" s="1">
        <v>39393</v>
      </c>
      <c r="Z977">
        <v>21</v>
      </c>
      <c r="AC977" s="1"/>
    </row>
    <row r="978" spans="1:29" x14ac:dyDescent="0.3">
      <c r="A978">
        <f t="shared" si="29"/>
        <v>9</v>
      </c>
      <c r="B978" s="1">
        <v>41519</v>
      </c>
      <c r="C978">
        <v>74.53</v>
      </c>
      <c r="E978" s="1">
        <v>33729</v>
      </c>
      <c r="F978">
        <v>19.690000000000001</v>
      </c>
      <c r="G978">
        <f t="shared" si="28"/>
        <v>18.262660550458719</v>
      </c>
      <c r="I978" s="1">
        <v>42152</v>
      </c>
      <c r="J978">
        <v>62.58</v>
      </c>
      <c r="M978" s="1">
        <v>28797</v>
      </c>
      <c r="N978">
        <v>1.4047000000000001</v>
      </c>
      <c r="Q978" s="1">
        <v>39136</v>
      </c>
      <c r="R978">
        <v>68.5</v>
      </c>
      <c r="U978" s="1">
        <v>39855</v>
      </c>
      <c r="V978">
        <v>8.35</v>
      </c>
      <c r="Y978" s="1">
        <v>39394</v>
      </c>
      <c r="Z978">
        <v>21</v>
      </c>
      <c r="AC978" s="1"/>
    </row>
    <row r="979" spans="1:29" x14ac:dyDescent="0.3">
      <c r="A979">
        <f t="shared" si="29"/>
        <v>9</v>
      </c>
      <c r="B979" s="1">
        <v>41520</v>
      </c>
      <c r="C979">
        <v>74.790000000000006</v>
      </c>
      <c r="E979" s="1">
        <v>33730</v>
      </c>
      <c r="F979">
        <v>19.64</v>
      </c>
      <c r="G979">
        <f t="shared" si="28"/>
        <v>18.262752293577986</v>
      </c>
      <c r="I979" s="1">
        <v>42151</v>
      </c>
      <c r="J979">
        <v>62.06</v>
      </c>
      <c r="M979" s="1">
        <v>28800</v>
      </c>
      <c r="N979">
        <v>1.3977999999999999</v>
      </c>
      <c r="Q979" s="1">
        <v>39139</v>
      </c>
      <c r="R979">
        <v>69.5</v>
      </c>
      <c r="U979" s="1">
        <v>39856</v>
      </c>
      <c r="V979">
        <v>8.06</v>
      </c>
      <c r="Y979" s="1">
        <v>39395</v>
      </c>
      <c r="Z979">
        <v>21</v>
      </c>
      <c r="AC979" s="1"/>
    </row>
    <row r="980" spans="1:29" x14ac:dyDescent="0.3">
      <c r="A980">
        <f t="shared" si="29"/>
        <v>9</v>
      </c>
      <c r="B980" s="1">
        <v>41521</v>
      </c>
      <c r="C980">
        <v>75.09</v>
      </c>
      <c r="E980" s="1">
        <v>33731</v>
      </c>
      <c r="F980">
        <v>19.559999999999999</v>
      </c>
      <c r="G980">
        <f t="shared" si="28"/>
        <v>18.258990825688077</v>
      </c>
      <c r="I980" s="1">
        <v>42150</v>
      </c>
      <c r="J980">
        <v>63.72</v>
      </c>
      <c r="M980" s="1">
        <v>28801</v>
      </c>
      <c r="N980">
        <v>1.3996</v>
      </c>
      <c r="Q980" s="1">
        <v>39140</v>
      </c>
      <c r="R980">
        <v>69.25</v>
      </c>
      <c r="U980" s="1">
        <v>39857</v>
      </c>
      <c r="V980">
        <v>8.4499999999999993</v>
      </c>
      <c r="Y980" s="1">
        <v>39398</v>
      </c>
      <c r="Z980">
        <v>22.7</v>
      </c>
      <c r="AC980" s="1"/>
    </row>
    <row r="981" spans="1:29" x14ac:dyDescent="0.3">
      <c r="A981">
        <f t="shared" si="29"/>
        <v>9</v>
      </c>
      <c r="B981" s="1">
        <v>41522</v>
      </c>
      <c r="C981">
        <v>75.400000000000006</v>
      </c>
      <c r="E981" s="1">
        <v>33732</v>
      </c>
      <c r="F981">
        <v>19.7</v>
      </c>
      <c r="G981">
        <f t="shared" si="28"/>
        <v>18.254495412844044</v>
      </c>
      <c r="I981" s="1">
        <v>42149</v>
      </c>
      <c r="J981">
        <v>65.52</v>
      </c>
      <c r="M981" s="1">
        <v>28802</v>
      </c>
      <c r="N981">
        <v>1.4108000000000001</v>
      </c>
      <c r="Q981" s="1">
        <v>39141</v>
      </c>
      <c r="R981">
        <v>69.25</v>
      </c>
      <c r="U981" s="1">
        <v>39860</v>
      </c>
      <c r="V981">
        <v>8.27</v>
      </c>
      <c r="Y981" s="1">
        <v>39399</v>
      </c>
      <c r="Z981">
        <v>24.58</v>
      </c>
      <c r="AC981" s="1"/>
    </row>
    <row r="982" spans="1:29" x14ac:dyDescent="0.3">
      <c r="A982">
        <f t="shared" si="29"/>
        <v>9</v>
      </c>
      <c r="B982" s="1">
        <v>41523</v>
      </c>
      <c r="C982">
        <v>75.62</v>
      </c>
      <c r="E982" s="1">
        <v>33735</v>
      </c>
      <c r="F982">
        <v>19.89</v>
      </c>
      <c r="G982">
        <f t="shared" si="28"/>
        <v>18.252293577981657</v>
      </c>
      <c r="I982" s="1">
        <v>42146</v>
      </c>
      <c r="J982">
        <v>65.37</v>
      </c>
      <c r="M982" s="1">
        <v>28803</v>
      </c>
      <c r="N982">
        <v>1.4096</v>
      </c>
      <c r="Q982" s="1">
        <v>39142</v>
      </c>
      <c r="R982">
        <v>69.45</v>
      </c>
      <c r="U982" s="1">
        <v>39861</v>
      </c>
      <c r="V982">
        <v>8.48</v>
      </c>
      <c r="Y982" s="1">
        <v>39400</v>
      </c>
      <c r="Z982">
        <v>25.75</v>
      </c>
      <c r="AC982" s="1"/>
    </row>
    <row r="983" spans="1:29" x14ac:dyDescent="0.3">
      <c r="A983">
        <f t="shared" si="29"/>
        <v>9</v>
      </c>
      <c r="B983" s="1">
        <v>41524</v>
      </c>
      <c r="C983">
        <v>75.989999999999995</v>
      </c>
      <c r="E983" s="1">
        <v>33736</v>
      </c>
      <c r="F983">
        <v>19.86</v>
      </c>
      <c r="G983">
        <f t="shared" si="28"/>
        <v>18.253486238532115</v>
      </c>
      <c r="I983" s="1">
        <v>42145</v>
      </c>
      <c r="J983">
        <v>66.540000000000006</v>
      </c>
      <c r="M983" s="1">
        <v>28804</v>
      </c>
      <c r="N983">
        <v>1.4055</v>
      </c>
      <c r="Q983" s="1">
        <v>39143</v>
      </c>
      <c r="R983">
        <v>69.75</v>
      </c>
      <c r="U983" s="1">
        <v>39862</v>
      </c>
      <c r="V983">
        <v>9.52</v>
      </c>
      <c r="Y983" s="1">
        <v>39401</v>
      </c>
      <c r="Z983">
        <v>24.65</v>
      </c>
      <c r="AC983" s="1"/>
    </row>
    <row r="984" spans="1:29" x14ac:dyDescent="0.3">
      <c r="A984">
        <f t="shared" si="29"/>
        <v>9</v>
      </c>
      <c r="B984" s="1">
        <v>41525</v>
      </c>
      <c r="C984">
        <v>76.36</v>
      </c>
      <c r="E984" s="1">
        <v>33737</v>
      </c>
      <c r="F984">
        <v>19.97</v>
      </c>
      <c r="G984">
        <f t="shared" si="28"/>
        <v>18.260366972477073</v>
      </c>
      <c r="I984" s="1">
        <v>42144</v>
      </c>
      <c r="J984">
        <v>65.03</v>
      </c>
      <c r="M984" s="1">
        <v>28807</v>
      </c>
      <c r="N984">
        <v>1.4119999999999999</v>
      </c>
      <c r="Q984" s="1">
        <v>39146</v>
      </c>
      <c r="R984">
        <v>69.75</v>
      </c>
      <c r="U984" s="1">
        <v>39863</v>
      </c>
      <c r="V984">
        <v>10.6</v>
      </c>
      <c r="Y984" s="1">
        <v>39402</v>
      </c>
      <c r="Z984">
        <v>24.33</v>
      </c>
      <c r="AC984" s="1"/>
    </row>
    <row r="985" spans="1:29" x14ac:dyDescent="0.3">
      <c r="A985">
        <f t="shared" si="29"/>
        <v>9</v>
      </c>
      <c r="B985" s="1">
        <v>41526</v>
      </c>
      <c r="C985">
        <v>76.62</v>
      </c>
      <c r="E985" s="1">
        <v>33738</v>
      </c>
      <c r="F985">
        <v>19.829999999999998</v>
      </c>
      <c r="G985">
        <f t="shared" si="28"/>
        <v>18.264403669724775</v>
      </c>
      <c r="I985" s="1">
        <v>42143</v>
      </c>
      <c r="J985">
        <v>64.02</v>
      </c>
      <c r="M985" s="1">
        <v>28808</v>
      </c>
      <c r="N985">
        <v>1.4049</v>
      </c>
      <c r="Q985" s="1">
        <v>39147</v>
      </c>
      <c r="R985">
        <v>69.5</v>
      </c>
      <c r="U985" s="1">
        <v>39864</v>
      </c>
      <c r="V985">
        <v>9.76</v>
      </c>
      <c r="Y985" s="1">
        <v>39405</v>
      </c>
      <c r="Z985">
        <v>25.05</v>
      </c>
      <c r="AC985" s="1"/>
    </row>
    <row r="986" spans="1:29" x14ac:dyDescent="0.3">
      <c r="A986">
        <f t="shared" si="29"/>
        <v>9</v>
      </c>
      <c r="B986" s="1">
        <v>41527</v>
      </c>
      <c r="C986">
        <v>76.87</v>
      </c>
      <c r="E986" s="1">
        <v>33739</v>
      </c>
      <c r="F986">
        <v>19.59</v>
      </c>
      <c r="G986">
        <f t="shared" si="28"/>
        <v>18.268623853211015</v>
      </c>
      <c r="I986" s="1">
        <v>42142</v>
      </c>
      <c r="J986">
        <v>66.27</v>
      </c>
      <c r="M986" s="1">
        <v>28809</v>
      </c>
      <c r="N986">
        <v>1.4004000000000001</v>
      </c>
      <c r="Q986" s="1">
        <v>39148</v>
      </c>
      <c r="R986">
        <v>70</v>
      </c>
      <c r="U986" s="1">
        <v>39867</v>
      </c>
      <c r="V986">
        <v>9.44</v>
      </c>
      <c r="Y986" s="1">
        <v>39406</v>
      </c>
      <c r="Z986">
        <v>25.95</v>
      </c>
      <c r="AC986" s="1"/>
    </row>
    <row r="987" spans="1:29" x14ac:dyDescent="0.3">
      <c r="A987">
        <f t="shared" si="29"/>
        <v>9</v>
      </c>
      <c r="B987" s="1">
        <v>41528</v>
      </c>
      <c r="C987">
        <v>77.11</v>
      </c>
      <c r="E987" s="1">
        <v>33742</v>
      </c>
      <c r="F987">
        <v>19.46</v>
      </c>
      <c r="G987">
        <f t="shared" si="28"/>
        <v>18.273944954128446</v>
      </c>
      <c r="I987" s="1">
        <v>42139</v>
      </c>
      <c r="J987">
        <v>66.81</v>
      </c>
      <c r="M987" s="1">
        <v>28810</v>
      </c>
      <c r="N987">
        <v>1.3889</v>
      </c>
      <c r="Q987" s="1">
        <v>39149</v>
      </c>
      <c r="R987">
        <v>70.75</v>
      </c>
      <c r="U987" s="1">
        <v>39868</v>
      </c>
      <c r="V987">
        <v>9.19</v>
      </c>
      <c r="Y987" s="1">
        <v>39407</v>
      </c>
      <c r="Z987">
        <v>24.5</v>
      </c>
      <c r="AC987" s="1"/>
    </row>
    <row r="988" spans="1:29" x14ac:dyDescent="0.3">
      <c r="A988">
        <f t="shared" si="29"/>
        <v>9</v>
      </c>
      <c r="B988" s="1">
        <v>41529</v>
      </c>
      <c r="C988">
        <v>77.39</v>
      </c>
      <c r="E988" s="1">
        <v>33743</v>
      </c>
      <c r="F988">
        <v>19.18</v>
      </c>
      <c r="G988">
        <f t="shared" si="28"/>
        <v>18.284678899082571</v>
      </c>
      <c r="I988" s="1">
        <v>42138</v>
      </c>
      <c r="J988">
        <v>66.59</v>
      </c>
      <c r="M988" s="1">
        <v>28811</v>
      </c>
      <c r="N988">
        <v>1.3817999999999999</v>
      </c>
      <c r="Q988" s="1">
        <v>39150</v>
      </c>
      <c r="R988">
        <v>71.75</v>
      </c>
      <c r="U988" s="1">
        <v>39869</v>
      </c>
      <c r="V988">
        <v>9.57</v>
      </c>
      <c r="Y988" s="1">
        <v>39408</v>
      </c>
      <c r="Z988">
        <v>24.58</v>
      </c>
      <c r="AC988" s="1"/>
    </row>
    <row r="989" spans="1:29" x14ac:dyDescent="0.3">
      <c r="A989">
        <f t="shared" si="29"/>
        <v>9</v>
      </c>
      <c r="B989" s="1">
        <v>41530</v>
      </c>
      <c r="C989">
        <v>77.67</v>
      </c>
      <c r="E989" s="1">
        <v>33744</v>
      </c>
      <c r="F989">
        <v>19.18</v>
      </c>
      <c r="G989">
        <f t="shared" si="28"/>
        <v>18.294036697247709</v>
      </c>
      <c r="I989" s="1">
        <v>42137</v>
      </c>
      <c r="J989">
        <v>66.81</v>
      </c>
      <c r="M989" s="1">
        <v>28814</v>
      </c>
      <c r="N989">
        <v>1.3718999999999999</v>
      </c>
      <c r="Q989" s="1">
        <v>39154</v>
      </c>
      <c r="R989">
        <v>71.25</v>
      </c>
      <c r="U989" s="1">
        <v>39870</v>
      </c>
      <c r="V989">
        <v>10.43</v>
      </c>
      <c r="Y989" s="1">
        <v>39409</v>
      </c>
      <c r="Z989">
        <v>22.23</v>
      </c>
      <c r="AC989" s="1"/>
    </row>
    <row r="990" spans="1:29" x14ac:dyDescent="0.3">
      <c r="A990">
        <f t="shared" si="29"/>
        <v>9</v>
      </c>
      <c r="B990" s="1">
        <v>41531</v>
      </c>
      <c r="C990">
        <v>78.02</v>
      </c>
      <c r="E990" s="1">
        <v>33745</v>
      </c>
      <c r="F990">
        <v>19.68</v>
      </c>
      <c r="G990">
        <f t="shared" si="28"/>
        <v>18.307339449541288</v>
      </c>
      <c r="I990" s="1">
        <v>42136</v>
      </c>
      <c r="J990">
        <v>66.86</v>
      </c>
      <c r="M990" s="1">
        <v>28815</v>
      </c>
      <c r="N990">
        <v>1.3793</v>
      </c>
      <c r="Q990" s="1">
        <v>39155</v>
      </c>
      <c r="R990">
        <v>70.5</v>
      </c>
      <c r="U990" s="1">
        <v>39871</v>
      </c>
      <c r="V990">
        <v>9.9600000000000009</v>
      </c>
      <c r="Y990" s="1">
        <v>39412</v>
      </c>
      <c r="Z990">
        <v>21.7</v>
      </c>
      <c r="AC990" s="1"/>
    </row>
    <row r="991" spans="1:29" x14ac:dyDescent="0.3">
      <c r="A991">
        <f t="shared" si="29"/>
        <v>9</v>
      </c>
      <c r="B991" s="1">
        <v>41532</v>
      </c>
      <c r="C991">
        <v>78.37</v>
      </c>
      <c r="E991" s="1">
        <v>33746</v>
      </c>
      <c r="F991">
        <v>19.72</v>
      </c>
      <c r="G991">
        <f t="shared" si="28"/>
        <v>18.317798165137617</v>
      </c>
      <c r="I991" s="1">
        <v>42135</v>
      </c>
      <c r="J991">
        <v>64.91</v>
      </c>
      <c r="M991" s="1">
        <v>28816</v>
      </c>
      <c r="N991">
        <v>1.3779999999999999</v>
      </c>
      <c r="Q991" s="1">
        <v>39156</v>
      </c>
      <c r="R991">
        <v>70.25</v>
      </c>
      <c r="U991" s="1">
        <v>39874</v>
      </c>
      <c r="V991">
        <v>9.9499999999999993</v>
      </c>
      <c r="Y991" s="1">
        <v>39413</v>
      </c>
      <c r="Z991">
        <v>22.3</v>
      </c>
      <c r="AC991" s="1"/>
    </row>
    <row r="992" spans="1:29" x14ac:dyDescent="0.3">
      <c r="A992">
        <f t="shared" si="29"/>
        <v>9</v>
      </c>
      <c r="B992" s="1">
        <v>41533</v>
      </c>
      <c r="C992">
        <v>78.62</v>
      </c>
      <c r="E992" s="1">
        <v>33750</v>
      </c>
      <c r="F992">
        <v>20.69</v>
      </c>
      <c r="G992">
        <f t="shared" si="28"/>
        <v>18.335045871559636</v>
      </c>
      <c r="I992" s="1">
        <v>42132</v>
      </c>
      <c r="J992">
        <v>65.39</v>
      </c>
      <c r="M992" s="1">
        <v>28817</v>
      </c>
      <c r="N992">
        <v>1.381</v>
      </c>
      <c r="Q992" s="1">
        <v>39157</v>
      </c>
      <c r="R992">
        <v>70.25</v>
      </c>
      <c r="U992" s="1">
        <v>39875</v>
      </c>
      <c r="V992">
        <v>10.8</v>
      </c>
      <c r="Y992" s="1">
        <v>39414</v>
      </c>
      <c r="Z992">
        <v>22.1</v>
      </c>
      <c r="AC992" s="1"/>
    </row>
    <row r="993" spans="1:29" x14ac:dyDescent="0.3">
      <c r="A993">
        <f t="shared" si="29"/>
        <v>9</v>
      </c>
      <c r="B993" s="1">
        <v>41534</v>
      </c>
      <c r="C993">
        <v>78.84</v>
      </c>
      <c r="E993" s="1">
        <v>33751</v>
      </c>
      <c r="F993">
        <v>20.7</v>
      </c>
      <c r="G993">
        <f t="shared" si="28"/>
        <v>18.354495412844038</v>
      </c>
      <c r="I993" s="1">
        <v>42131</v>
      </c>
      <c r="J993">
        <v>65.540000000000006</v>
      </c>
      <c r="M993" s="1">
        <v>28818</v>
      </c>
      <c r="N993">
        <v>1.3779999999999999</v>
      </c>
      <c r="Q993" s="1">
        <v>39160</v>
      </c>
      <c r="R993">
        <v>71.25</v>
      </c>
      <c r="U993" s="1">
        <v>39876</v>
      </c>
      <c r="V993">
        <v>11.47</v>
      </c>
      <c r="Y993" s="1">
        <v>39415</v>
      </c>
      <c r="Z993">
        <v>20.5</v>
      </c>
      <c r="AC993" s="1"/>
    </row>
    <row r="994" spans="1:29" x14ac:dyDescent="0.3">
      <c r="A994">
        <f t="shared" si="29"/>
        <v>9</v>
      </c>
      <c r="B994" s="1">
        <v>41535</v>
      </c>
      <c r="C994">
        <v>79.03</v>
      </c>
      <c r="E994" s="1">
        <v>33752</v>
      </c>
      <c r="F994">
        <v>20.66</v>
      </c>
      <c r="G994">
        <f t="shared" si="28"/>
        <v>18.378348623853217</v>
      </c>
      <c r="I994" s="1">
        <v>42130</v>
      </c>
      <c r="J994">
        <v>67.77</v>
      </c>
      <c r="M994" s="1">
        <v>28821</v>
      </c>
      <c r="N994">
        <v>1.3734</v>
      </c>
      <c r="Q994" s="1">
        <v>39161</v>
      </c>
      <c r="R994">
        <v>71.25</v>
      </c>
      <c r="U994" s="1">
        <v>39877</v>
      </c>
      <c r="V994">
        <v>11.11</v>
      </c>
      <c r="Y994" s="1">
        <v>39416</v>
      </c>
      <c r="Z994">
        <v>20.25</v>
      </c>
      <c r="AC994" s="1"/>
    </row>
    <row r="995" spans="1:29" x14ac:dyDescent="0.3">
      <c r="A995">
        <f t="shared" si="29"/>
        <v>9</v>
      </c>
      <c r="B995" s="1">
        <v>41536</v>
      </c>
      <c r="C995">
        <v>79.2</v>
      </c>
      <c r="E995" s="1">
        <v>33753</v>
      </c>
      <c r="F995">
        <v>20.79</v>
      </c>
      <c r="G995">
        <f t="shared" si="28"/>
        <v>18.403761467889911</v>
      </c>
      <c r="I995" s="1">
        <v>42129</v>
      </c>
      <c r="J995">
        <v>67.52</v>
      </c>
      <c r="M995" s="1">
        <v>28822</v>
      </c>
      <c r="N995">
        <v>1.3761000000000001</v>
      </c>
      <c r="Q995" s="1">
        <v>39162</v>
      </c>
      <c r="R995">
        <v>71.25</v>
      </c>
      <c r="U995" s="1">
        <v>39878</v>
      </c>
      <c r="V995">
        <v>10.65</v>
      </c>
      <c r="Y995" s="1">
        <v>39419</v>
      </c>
      <c r="Z995">
        <v>20.55</v>
      </c>
      <c r="AC995" s="1"/>
    </row>
    <row r="996" spans="1:29" x14ac:dyDescent="0.3">
      <c r="A996">
        <f t="shared" si="29"/>
        <v>9</v>
      </c>
      <c r="B996" s="1">
        <v>41537</v>
      </c>
      <c r="C996">
        <v>79.52</v>
      </c>
      <c r="E996" s="1">
        <v>33756</v>
      </c>
      <c r="F996">
        <v>20.79</v>
      </c>
      <c r="G996">
        <f t="shared" si="28"/>
        <v>18.430366972477067</v>
      </c>
      <c r="I996" s="1">
        <v>42128</v>
      </c>
      <c r="J996">
        <v>66.45</v>
      </c>
      <c r="M996" s="1">
        <v>28823</v>
      </c>
      <c r="N996">
        <v>1.3801000000000001</v>
      </c>
      <c r="Q996" s="1">
        <v>39163</v>
      </c>
      <c r="R996">
        <v>71.75</v>
      </c>
      <c r="U996" s="1">
        <v>39881</v>
      </c>
      <c r="V996">
        <v>11.49</v>
      </c>
      <c r="Y996" s="1">
        <v>39420</v>
      </c>
      <c r="Z996">
        <v>19.5</v>
      </c>
      <c r="AC996" s="1"/>
    </row>
    <row r="997" spans="1:29" x14ac:dyDescent="0.3">
      <c r="A997">
        <f t="shared" si="29"/>
        <v>9</v>
      </c>
      <c r="B997" s="1">
        <v>41538</v>
      </c>
      <c r="C997">
        <v>79.790000000000006</v>
      </c>
      <c r="E997" s="1">
        <v>33757</v>
      </c>
      <c r="F997">
        <v>20.82</v>
      </c>
      <c r="G997">
        <f t="shared" si="28"/>
        <v>18.46174311926606</v>
      </c>
      <c r="I997" s="1">
        <v>42125</v>
      </c>
      <c r="J997">
        <v>66.459999999999994</v>
      </c>
      <c r="M997" s="1">
        <v>28824</v>
      </c>
      <c r="N997">
        <v>1.3765000000000001</v>
      </c>
      <c r="Q997" s="1">
        <v>39164</v>
      </c>
      <c r="R997">
        <v>72</v>
      </c>
      <c r="U997" s="1">
        <v>39882</v>
      </c>
      <c r="V997">
        <v>11.78</v>
      </c>
      <c r="Y997" s="1">
        <v>39421</v>
      </c>
      <c r="Z997">
        <v>20.350000000000001</v>
      </c>
      <c r="AC997" s="1"/>
    </row>
    <row r="998" spans="1:29" x14ac:dyDescent="0.3">
      <c r="A998">
        <f t="shared" si="29"/>
        <v>9</v>
      </c>
      <c r="B998" s="1">
        <v>41539</v>
      </c>
      <c r="C998">
        <v>80.09</v>
      </c>
      <c r="E998" s="1">
        <v>33758</v>
      </c>
      <c r="F998">
        <v>21.07</v>
      </c>
      <c r="G998">
        <f t="shared" si="28"/>
        <v>18.493119266055054</v>
      </c>
      <c r="I998" s="1">
        <v>42124</v>
      </c>
      <c r="J998">
        <v>66.78</v>
      </c>
      <c r="M998" s="1">
        <v>28825</v>
      </c>
      <c r="N998">
        <v>1.3774</v>
      </c>
      <c r="Q998" s="1">
        <v>39167</v>
      </c>
      <c r="R998">
        <v>71.75</v>
      </c>
      <c r="U998" s="1">
        <v>39883</v>
      </c>
      <c r="V998">
        <v>11.49</v>
      </c>
      <c r="Y998" s="1">
        <v>39422</v>
      </c>
      <c r="Z998">
        <v>20.3</v>
      </c>
      <c r="AC998" s="1"/>
    </row>
    <row r="999" spans="1:29" x14ac:dyDescent="0.3">
      <c r="A999">
        <f t="shared" si="29"/>
        <v>9</v>
      </c>
      <c r="B999" s="1">
        <v>41540</v>
      </c>
      <c r="C999">
        <v>80.3</v>
      </c>
      <c r="E999" s="1">
        <v>33759</v>
      </c>
      <c r="F999">
        <v>21.16</v>
      </c>
      <c r="G999">
        <f t="shared" si="28"/>
        <v>18.523669724770649</v>
      </c>
      <c r="I999" s="1">
        <v>42123</v>
      </c>
      <c r="J999">
        <v>65.84</v>
      </c>
      <c r="M999" s="1">
        <v>28828</v>
      </c>
      <c r="N999">
        <v>1.3775999999999999</v>
      </c>
      <c r="Q999" s="1">
        <v>39168</v>
      </c>
      <c r="R999">
        <v>73.5</v>
      </c>
      <c r="U999" s="1">
        <v>39884</v>
      </c>
      <c r="V999">
        <v>11.6</v>
      </c>
      <c r="Y999" s="1">
        <v>39423</v>
      </c>
      <c r="Z999">
        <v>21.85</v>
      </c>
      <c r="AC999" s="1"/>
    </row>
    <row r="1000" spans="1:29" x14ac:dyDescent="0.3">
      <c r="A1000">
        <f t="shared" si="29"/>
        <v>9</v>
      </c>
      <c r="B1000" s="1">
        <v>41541</v>
      </c>
      <c r="C1000">
        <v>80.5</v>
      </c>
      <c r="E1000" s="1">
        <v>33760</v>
      </c>
      <c r="F1000">
        <v>21.3</v>
      </c>
      <c r="G1000">
        <f t="shared" si="28"/>
        <v>18.556880733944961</v>
      </c>
      <c r="I1000" s="1">
        <v>42122</v>
      </c>
      <c r="J1000">
        <v>64.64</v>
      </c>
      <c r="M1000" s="1">
        <v>28829</v>
      </c>
      <c r="N1000">
        <v>1.3798999999999999</v>
      </c>
      <c r="Q1000" s="1">
        <v>39169</v>
      </c>
      <c r="R1000">
        <v>73.75</v>
      </c>
      <c r="U1000" s="1">
        <v>39885</v>
      </c>
      <c r="V1000">
        <v>12.05</v>
      </c>
      <c r="Y1000" s="1">
        <v>39426</v>
      </c>
      <c r="Z1000">
        <v>22.83</v>
      </c>
      <c r="AC1000" s="1"/>
    </row>
    <row r="1001" spans="1:29" x14ac:dyDescent="0.3">
      <c r="A1001">
        <f t="shared" si="29"/>
        <v>9</v>
      </c>
      <c r="B1001" s="1">
        <v>41542</v>
      </c>
      <c r="C1001">
        <v>80.650000000000006</v>
      </c>
      <c r="E1001" s="1">
        <v>33763</v>
      </c>
      <c r="F1001">
        <v>21.13</v>
      </c>
      <c r="G1001">
        <f t="shared" si="28"/>
        <v>18.588165137614684</v>
      </c>
      <c r="I1001" s="1">
        <v>42121</v>
      </c>
      <c r="J1001">
        <v>64.83</v>
      </c>
      <c r="M1001" s="1">
        <v>28830</v>
      </c>
      <c r="N1001">
        <v>1.3817999999999999</v>
      </c>
      <c r="Q1001" s="1">
        <v>39170</v>
      </c>
      <c r="R1001">
        <v>74.5</v>
      </c>
      <c r="U1001" s="1">
        <v>39888</v>
      </c>
      <c r="V1001">
        <v>12.28</v>
      </c>
      <c r="Y1001" s="1">
        <v>39427</v>
      </c>
      <c r="Z1001">
        <v>22.7</v>
      </c>
      <c r="AC1001" s="1"/>
    </row>
    <row r="1002" spans="1:29" x14ac:dyDescent="0.3">
      <c r="A1002">
        <f t="shared" si="29"/>
        <v>9</v>
      </c>
      <c r="B1002" s="1">
        <v>41543</v>
      </c>
      <c r="C1002">
        <v>80.790000000000006</v>
      </c>
      <c r="E1002" s="1">
        <v>33764</v>
      </c>
      <c r="F1002">
        <v>21.03</v>
      </c>
      <c r="G1002">
        <f t="shared" si="28"/>
        <v>18.619541284403677</v>
      </c>
      <c r="I1002" s="1">
        <v>42118</v>
      </c>
      <c r="J1002">
        <v>65.28</v>
      </c>
      <c r="M1002" s="1">
        <v>28831</v>
      </c>
      <c r="N1002">
        <v>1.3806</v>
      </c>
      <c r="Q1002" s="1">
        <v>39174</v>
      </c>
      <c r="R1002">
        <v>73.650000000000006</v>
      </c>
      <c r="U1002" s="1">
        <v>39889</v>
      </c>
      <c r="V1002">
        <v>12.65</v>
      </c>
      <c r="Y1002" s="1">
        <v>39428</v>
      </c>
      <c r="Z1002">
        <v>23.45</v>
      </c>
      <c r="AC1002" s="1"/>
    </row>
    <row r="1003" spans="1:29" x14ac:dyDescent="0.3">
      <c r="A1003">
        <f t="shared" si="29"/>
        <v>9</v>
      </c>
      <c r="B1003" s="1">
        <v>41544</v>
      </c>
      <c r="C1003">
        <v>80.95</v>
      </c>
      <c r="E1003" s="1">
        <v>33765</v>
      </c>
      <c r="F1003">
        <v>21.18</v>
      </c>
      <c r="G1003">
        <f t="shared" si="28"/>
        <v>18.645412844036706</v>
      </c>
      <c r="I1003" s="1">
        <v>42117</v>
      </c>
      <c r="J1003">
        <v>64.849999999999994</v>
      </c>
      <c r="M1003" s="1">
        <v>28832</v>
      </c>
      <c r="N1003">
        <v>1.3841000000000001</v>
      </c>
      <c r="Q1003" s="1">
        <v>39175</v>
      </c>
      <c r="R1003">
        <v>72</v>
      </c>
      <c r="U1003" s="1">
        <v>39890</v>
      </c>
      <c r="V1003">
        <v>11.97</v>
      </c>
      <c r="Y1003" s="1">
        <v>39429</v>
      </c>
      <c r="Z1003">
        <v>23.88</v>
      </c>
      <c r="AC1003" s="1"/>
    </row>
    <row r="1004" spans="1:29" x14ac:dyDescent="0.3">
      <c r="A1004">
        <f t="shared" si="29"/>
        <v>9</v>
      </c>
      <c r="B1004" s="1">
        <v>41545</v>
      </c>
      <c r="C1004">
        <v>81.25</v>
      </c>
      <c r="E1004" s="1">
        <v>33766</v>
      </c>
      <c r="F1004">
        <v>21.1</v>
      </c>
      <c r="G1004">
        <f t="shared" si="28"/>
        <v>18.672752293577986</v>
      </c>
      <c r="I1004" s="1">
        <v>42116</v>
      </c>
      <c r="J1004">
        <v>62.73</v>
      </c>
      <c r="M1004" s="1">
        <v>28835</v>
      </c>
      <c r="N1004">
        <v>1.3919999999999999</v>
      </c>
      <c r="Q1004" s="1">
        <v>39176</v>
      </c>
      <c r="R1004">
        <v>72.099999999999994</v>
      </c>
      <c r="U1004" s="1">
        <v>39891</v>
      </c>
      <c r="V1004">
        <v>11.37</v>
      </c>
      <c r="Y1004" s="1">
        <v>39430</v>
      </c>
      <c r="Z1004">
        <v>24</v>
      </c>
      <c r="AC1004" s="1"/>
    </row>
    <row r="1005" spans="1:29" x14ac:dyDescent="0.3">
      <c r="A1005">
        <f t="shared" si="29"/>
        <v>9</v>
      </c>
      <c r="B1005" s="1">
        <v>41546</v>
      </c>
      <c r="C1005">
        <v>81.56</v>
      </c>
      <c r="E1005" s="1">
        <v>33767</v>
      </c>
      <c r="F1005">
        <v>21.1</v>
      </c>
      <c r="G1005">
        <f t="shared" si="28"/>
        <v>18.700091743119273</v>
      </c>
      <c r="I1005" s="1">
        <v>42115</v>
      </c>
      <c r="J1005">
        <v>62.08</v>
      </c>
      <c r="M1005" s="1">
        <v>28836</v>
      </c>
      <c r="N1005">
        <v>1.3893</v>
      </c>
      <c r="Q1005" s="1">
        <v>39177</v>
      </c>
      <c r="R1005">
        <v>71.8</v>
      </c>
      <c r="U1005" s="1">
        <v>39892</v>
      </c>
      <c r="V1005">
        <v>10.96</v>
      </c>
      <c r="Y1005" s="1">
        <v>39433</v>
      </c>
      <c r="Z1005">
        <v>24.8</v>
      </c>
      <c r="AC1005" s="1"/>
    </row>
    <row r="1006" spans="1:29" x14ac:dyDescent="0.3">
      <c r="A1006">
        <f t="shared" si="29"/>
        <v>9</v>
      </c>
      <c r="B1006" s="1">
        <v>41547</v>
      </c>
      <c r="C1006">
        <v>81.73</v>
      </c>
      <c r="E1006" s="1">
        <v>33770</v>
      </c>
      <c r="F1006">
        <v>21.25</v>
      </c>
      <c r="G1006">
        <f t="shared" si="28"/>
        <v>18.732752293577985</v>
      </c>
      <c r="I1006" s="1">
        <v>42114</v>
      </c>
      <c r="J1006">
        <v>63.45</v>
      </c>
      <c r="M1006" s="1">
        <v>28837</v>
      </c>
      <c r="N1006">
        <v>1.3868</v>
      </c>
      <c r="Q1006" s="1">
        <v>39181</v>
      </c>
      <c r="R1006">
        <v>71.8</v>
      </c>
      <c r="U1006" s="1">
        <v>39895</v>
      </c>
      <c r="V1006">
        <v>11.62</v>
      </c>
      <c r="Y1006" s="1">
        <v>39434</v>
      </c>
      <c r="Z1006">
        <v>24.5</v>
      </c>
      <c r="AC1006" s="1"/>
    </row>
    <row r="1007" spans="1:29" x14ac:dyDescent="0.3">
      <c r="A1007">
        <f t="shared" si="29"/>
        <v>10</v>
      </c>
      <c r="B1007" s="1">
        <v>41548</v>
      </c>
      <c r="C1007">
        <v>82.01</v>
      </c>
      <c r="E1007" s="1">
        <v>33771</v>
      </c>
      <c r="F1007">
        <v>21.12</v>
      </c>
      <c r="G1007">
        <f t="shared" si="28"/>
        <v>18.771284403669728</v>
      </c>
      <c r="I1007" s="1">
        <v>42111</v>
      </c>
      <c r="J1007">
        <v>63.45</v>
      </c>
      <c r="M1007" s="1">
        <v>28838</v>
      </c>
      <c r="N1007">
        <v>1.3931</v>
      </c>
      <c r="Q1007" s="1">
        <v>39182</v>
      </c>
      <c r="R1007">
        <v>70.650000000000006</v>
      </c>
      <c r="U1007" s="1">
        <v>39896</v>
      </c>
      <c r="V1007">
        <v>10.96</v>
      </c>
      <c r="Y1007" s="1">
        <v>39435</v>
      </c>
      <c r="Z1007">
        <v>23.4</v>
      </c>
      <c r="AC1007" s="1"/>
    </row>
    <row r="1008" spans="1:29" x14ac:dyDescent="0.3">
      <c r="A1008">
        <f t="shared" si="29"/>
        <v>10</v>
      </c>
      <c r="B1008" s="1">
        <v>41549</v>
      </c>
      <c r="C1008">
        <v>82.18</v>
      </c>
      <c r="E1008" s="1">
        <v>33772</v>
      </c>
      <c r="F1008">
        <v>21.11</v>
      </c>
      <c r="G1008">
        <f t="shared" ref="G1008:G1071" si="30">+AVERAGE(F900:F1008)</f>
        <v>18.810275229357799</v>
      </c>
      <c r="I1008" s="1">
        <v>42110</v>
      </c>
      <c r="J1008">
        <v>63.98</v>
      </c>
      <c r="M1008" s="1">
        <v>28839</v>
      </c>
      <c r="N1008">
        <v>1.3965000000000001</v>
      </c>
      <c r="Q1008" s="1">
        <v>39183</v>
      </c>
      <c r="R1008">
        <v>69.25</v>
      </c>
      <c r="U1008" s="1">
        <v>39897</v>
      </c>
      <c r="V1008">
        <v>10.3</v>
      </c>
      <c r="Y1008" s="1">
        <v>39436</v>
      </c>
      <c r="Z1008">
        <v>24.5</v>
      </c>
      <c r="AC1008" s="1"/>
    </row>
    <row r="1009" spans="1:29" x14ac:dyDescent="0.3">
      <c r="A1009">
        <f t="shared" si="29"/>
        <v>10</v>
      </c>
      <c r="B1009" s="1">
        <v>41550</v>
      </c>
      <c r="C1009">
        <v>82.34</v>
      </c>
      <c r="E1009" s="1">
        <v>33773</v>
      </c>
      <c r="F1009">
        <v>21.06</v>
      </c>
      <c r="G1009">
        <f t="shared" si="30"/>
        <v>18.845321100917435</v>
      </c>
      <c r="I1009" s="1">
        <v>42109</v>
      </c>
      <c r="J1009">
        <v>60.32</v>
      </c>
      <c r="M1009" s="1">
        <v>28842</v>
      </c>
      <c r="N1009">
        <v>1.4209000000000001</v>
      </c>
      <c r="Q1009" s="1">
        <v>39184</v>
      </c>
      <c r="R1009">
        <v>68.2</v>
      </c>
      <c r="U1009" s="1">
        <v>39898</v>
      </c>
      <c r="V1009">
        <v>10.62</v>
      </c>
      <c r="Y1009" s="1">
        <v>39437</v>
      </c>
      <c r="Z1009">
        <v>24.5</v>
      </c>
      <c r="AC1009" s="1"/>
    </row>
    <row r="1010" spans="1:29" x14ac:dyDescent="0.3">
      <c r="A1010">
        <f t="shared" si="29"/>
        <v>10</v>
      </c>
      <c r="B1010" s="1">
        <v>41551</v>
      </c>
      <c r="C1010">
        <v>82.48</v>
      </c>
      <c r="E1010" s="1">
        <v>33774</v>
      </c>
      <c r="F1010">
        <v>21.09</v>
      </c>
      <c r="G1010">
        <f t="shared" si="30"/>
        <v>18.874128440366974</v>
      </c>
      <c r="I1010" s="1">
        <v>42108</v>
      </c>
      <c r="J1010">
        <v>58.43</v>
      </c>
      <c r="M1010" s="1">
        <v>28843</v>
      </c>
      <c r="N1010">
        <v>1.4340999999999999</v>
      </c>
      <c r="Q1010" s="1">
        <v>39185</v>
      </c>
      <c r="R1010">
        <v>68.25</v>
      </c>
      <c r="U1010" s="1">
        <v>39899</v>
      </c>
      <c r="V1010">
        <v>10.9</v>
      </c>
      <c r="Y1010" s="1">
        <v>39440</v>
      </c>
      <c r="Z1010">
        <v>23.88</v>
      </c>
      <c r="AC1010" s="1"/>
    </row>
    <row r="1011" spans="1:29" x14ac:dyDescent="0.3">
      <c r="A1011">
        <f t="shared" si="29"/>
        <v>10</v>
      </c>
      <c r="B1011" s="1">
        <v>41552</v>
      </c>
      <c r="C1011">
        <v>82.69</v>
      </c>
      <c r="E1011" s="1">
        <v>33777</v>
      </c>
      <c r="F1011">
        <v>21.19</v>
      </c>
      <c r="G1011">
        <f t="shared" si="30"/>
        <v>18.904403669724768</v>
      </c>
      <c r="I1011" s="1">
        <v>42107</v>
      </c>
      <c r="J1011">
        <v>57.93</v>
      </c>
      <c r="M1011" s="1">
        <v>28844</v>
      </c>
      <c r="N1011">
        <v>1.4355</v>
      </c>
      <c r="Q1011" s="1">
        <v>39188</v>
      </c>
      <c r="R1011">
        <v>67.849999999999994</v>
      </c>
      <c r="U1011" s="1">
        <v>39902</v>
      </c>
      <c r="V1011">
        <v>10.89</v>
      </c>
      <c r="Y1011" s="1">
        <v>39443</v>
      </c>
      <c r="Z1011">
        <v>22.5</v>
      </c>
      <c r="AC1011" s="1"/>
    </row>
    <row r="1012" spans="1:29" x14ac:dyDescent="0.3">
      <c r="A1012">
        <f t="shared" si="29"/>
        <v>10</v>
      </c>
      <c r="B1012" s="1">
        <v>41553</v>
      </c>
      <c r="C1012">
        <v>82.92</v>
      </c>
      <c r="E1012" s="1">
        <v>33778</v>
      </c>
      <c r="F1012">
        <v>21.29</v>
      </c>
      <c r="G1012">
        <f t="shared" si="30"/>
        <v>18.931743119266059</v>
      </c>
      <c r="I1012" s="1">
        <v>42104</v>
      </c>
      <c r="J1012">
        <v>57.87</v>
      </c>
      <c r="M1012" s="1">
        <v>28845</v>
      </c>
      <c r="N1012">
        <v>1.419</v>
      </c>
      <c r="Q1012" s="1">
        <v>39189</v>
      </c>
      <c r="R1012">
        <v>68.75</v>
      </c>
      <c r="U1012" s="1">
        <v>39903</v>
      </c>
      <c r="V1012">
        <v>11.45</v>
      </c>
      <c r="Y1012" s="1">
        <v>39444</v>
      </c>
      <c r="Z1012">
        <v>23.55</v>
      </c>
      <c r="AC1012" s="1"/>
    </row>
    <row r="1013" spans="1:29" x14ac:dyDescent="0.3">
      <c r="A1013">
        <f t="shared" si="29"/>
        <v>10</v>
      </c>
      <c r="B1013" s="1">
        <v>41554</v>
      </c>
      <c r="C1013">
        <v>83.1</v>
      </c>
      <c r="E1013" s="1">
        <v>33779</v>
      </c>
      <c r="F1013">
        <v>21.57</v>
      </c>
      <c r="G1013">
        <f t="shared" si="30"/>
        <v>18.95954128440367</v>
      </c>
      <c r="I1013" s="1">
        <v>42103</v>
      </c>
      <c r="J1013">
        <v>56.57</v>
      </c>
      <c r="M1013" s="1">
        <v>28846</v>
      </c>
      <c r="N1013">
        <v>1.4213</v>
      </c>
      <c r="Q1013" s="1">
        <v>39190</v>
      </c>
      <c r="R1013">
        <v>70.5</v>
      </c>
      <c r="U1013" s="1">
        <v>39904</v>
      </c>
      <c r="V1013">
        <v>11.9</v>
      </c>
      <c r="Y1013" s="1">
        <v>39447</v>
      </c>
      <c r="Z1013">
        <v>27</v>
      </c>
      <c r="AC1013" s="1"/>
    </row>
    <row r="1014" spans="1:29" x14ac:dyDescent="0.3">
      <c r="A1014">
        <f t="shared" si="29"/>
        <v>10</v>
      </c>
      <c r="B1014" s="1">
        <v>41555</v>
      </c>
      <c r="C1014">
        <v>83.26</v>
      </c>
      <c r="E1014" s="1">
        <v>33780</v>
      </c>
      <c r="F1014">
        <v>21.31</v>
      </c>
      <c r="G1014">
        <f t="shared" si="30"/>
        <v>18.986972477064221</v>
      </c>
      <c r="I1014" s="1">
        <v>42102</v>
      </c>
      <c r="J1014">
        <v>55.55</v>
      </c>
      <c r="M1014" s="1">
        <v>28851</v>
      </c>
      <c r="N1014">
        <v>1.4436</v>
      </c>
      <c r="Q1014" s="1">
        <v>39191</v>
      </c>
      <c r="R1014">
        <v>70.75</v>
      </c>
      <c r="U1014" s="1">
        <v>39905</v>
      </c>
      <c r="V1014">
        <v>11.79</v>
      </c>
      <c r="Y1014" s="1">
        <v>39449</v>
      </c>
      <c r="Z1014">
        <v>25.4</v>
      </c>
      <c r="AC1014" s="1"/>
    </row>
    <row r="1015" spans="1:29" x14ac:dyDescent="0.3">
      <c r="A1015">
        <f t="shared" si="29"/>
        <v>10</v>
      </c>
      <c r="B1015" s="1">
        <v>41556</v>
      </c>
      <c r="C1015">
        <v>83.41</v>
      </c>
      <c r="E1015" s="1">
        <v>33781</v>
      </c>
      <c r="F1015">
        <v>21.17</v>
      </c>
      <c r="G1015">
        <f t="shared" si="30"/>
        <v>19.01596330275229</v>
      </c>
      <c r="I1015" s="1">
        <v>42101</v>
      </c>
      <c r="J1015">
        <v>59.1</v>
      </c>
      <c r="M1015" s="1">
        <v>28852</v>
      </c>
      <c r="N1015">
        <v>1.4376</v>
      </c>
      <c r="Q1015" s="1">
        <v>39192</v>
      </c>
      <c r="R1015">
        <v>71.3</v>
      </c>
      <c r="U1015" s="1">
        <v>39906</v>
      </c>
      <c r="V1015">
        <v>12.18</v>
      </c>
      <c r="Y1015" s="1">
        <v>39450</v>
      </c>
      <c r="Z1015">
        <v>24.6</v>
      </c>
      <c r="AC1015" s="1"/>
    </row>
    <row r="1016" spans="1:29" x14ac:dyDescent="0.3">
      <c r="A1016">
        <f t="shared" si="29"/>
        <v>10</v>
      </c>
      <c r="B1016" s="1">
        <v>41557</v>
      </c>
      <c r="C1016">
        <v>83.56</v>
      </c>
      <c r="E1016" s="1">
        <v>33784</v>
      </c>
      <c r="F1016">
        <v>20.99</v>
      </c>
      <c r="G1016">
        <f t="shared" si="30"/>
        <v>19.045688073394491</v>
      </c>
      <c r="I1016" s="1">
        <v>42100</v>
      </c>
      <c r="J1016">
        <v>58.12</v>
      </c>
      <c r="M1016" s="1">
        <v>28853</v>
      </c>
      <c r="N1016">
        <v>1.4455</v>
      </c>
      <c r="Q1016" s="1">
        <v>39195</v>
      </c>
      <c r="R1016">
        <v>72.25</v>
      </c>
      <c r="U1016" s="1">
        <v>39909</v>
      </c>
      <c r="V1016">
        <v>12.38</v>
      </c>
      <c r="Y1016" s="1">
        <v>39451</v>
      </c>
      <c r="Z1016">
        <v>24.5</v>
      </c>
      <c r="AC1016" s="1"/>
    </row>
    <row r="1017" spans="1:29" x14ac:dyDescent="0.3">
      <c r="A1017">
        <f t="shared" si="29"/>
        <v>10</v>
      </c>
      <c r="B1017" s="1">
        <v>41558</v>
      </c>
      <c r="C1017">
        <v>83.64</v>
      </c>
      <c r="E1017" s="1">
        <v>33785</v>
      </c>
      <c r="F1017">
        <v>20.41</v>
      </c>
      <c r="G1017">
        <f t="shared" si="30"/>
        <v>19.067339449541283</v>
      </c>
      <c r="I1017" s="1">
        <v>42096</v>
      </c>
      <c r="J1017">
        <v>54.95</v>
      </c>
      <c r="M1017" s="1">
        <v>28857</v>
      </c>
      <c r="N1017">
        <v>1.4502999999999999</v>
      </c>
      <c r="Q1017" s="1">
        <v>39196</v>
      </c>
      <c r="R1017">
        <v>72.25</v>
      </c>
      <c r="U1017" s="1">
        <v>39910</v>
      </c>
      <c r="V1017">
        <v>12.12</v>
      </c>
      <c r="Y1017" s="1">
        <v>39454</v>
      </c>
      <c r="Z1017">
        <v>25.2</v>
      </c>
      <c r="AC1017" s="1"/>
    </row>
    <row r="1018" spans="1:29" x14ac:dyDescent="0.3">
      <c r="A1018">
        <f t="shared" si="29"/>
        <v>10</v>
      </c>
      <c r="B1018" s="1">
        <v>41559</v>
      </c>
      <c r="C1018">
        <v>83.83</v>
      </c>
      <c r="E1018" s="1">
        <v>33786</v>
      </c>
      <c r="F1018">
        <v>20.6</v>
      </c>
      <c r="G1018">
        <f t="shared" si="30"/>
        <v>19.092477064220184</v>
      </c>
      <c r="I1018" s="1">
        <v>42095</v>
      </c>
      <c r="J1018">
        <v>57.1</v>
      </c>
      <c r="M1018" s="1">
        <v>28858</v>
      </c>
      <c r="N1018">
        <v>1.4258999999999999</v>
      </c>
      <c r="Q1018" s="1">
        <v>39197</v>
      </c>
      <c r="R1018">
        <v>72.150000000000006</v>
      </c>
      <c r="U1018" s="1">
        <v>39911</v>
      </c>
      <c r="V1018">
        <v>12.56</v>
      </c>
      <c r="Y1018" s="1">
        <v>39455</v>
      </c>
      <c r="Z1018">
        <v>25.7</v>
      </c>
      <c r="AC1018" s="1"/>
    </row>
    <row r="1019" spans="1:29" x14ac:dyDescent="0.3">
      <c r="A1019">
        <f t="shared" si="29"/>
        <v>10</v>
      </c>
      <c r="B1019" s="1">
        <v>41560</v>
      </c>
      <c r="C1019">
        <v>84</v>
      </c>
      <c r="E1019" s="1">
        <v>33787</v>
      </c>
      <c r="F1019">
        <v>20.75</v>
      </c>
      <c r="G1019">
        <f t="shared" si="30"/>
        <v>19.115688073394498</v>
      </c>
      <c r="I1019" s="1">
        <v>42094</v>
      </c>
      <c r="J1019">
        <v>55.11</v>
      </c>
      <c r="M1019" s="1">
        <v>28859</v>
      </c>
      <c r="N1019">
        <v>1.4251</v>
      </c>
      <c r="Q1019" s="1">
        <v>39198</v>
      </c>
      <c r="R1019">
        <v>71.3</v>
      </c>
      <c r="U1019" s="1">
        <v>39912</v>
      </c>
      <c r="V1019">
        <v>13.06</v>
      </c>
      <c r="Y1019" s="1">
        <v>39456</v>
      </c>
      <c r="Z1019">
        <v>24.75</v>
      </c>
      <c r="AC1019" s="1"/>
    </row>
    <row r="1020" spans="1:29" x14ac:dyDescent="0.3">
      <c r="A1020">
        <f t="shared" si="29"/>
        <v>10</v>
      </c>
      <c r="B1020" s="1">
        <v>41561</v>
      </c>
      <c r="C1020">
        <v>84.05</v>
      </c>
      <c r="E1020" s="1">
        <v>33788</v>
      </c>
      <c r="F1020">
        <v>20.8</v>
      </c>
      <c r="G1020">
        <f t="shared" si="30"/>
        <v>19.137339449541287</v>
      </c>
      <c r="I1020" s="1">
        <v>42093</v>
      </c>
      <c r="J1020">
        <v>56.29</v>
      </c>
      <c r="M1020" s="1">
        <v>28860</v>
      </c>
      <c r="N1020">
        <v>1.4281999999999999</v>
      </c>
      <c r="Q1020" s="1">
        <v>39199</v>
      </c>
      <c r="R1020">
        <v>71.25</v>
      </c>
      <c r="U1020" s="1">
        <v>39916</v>
      </c>
      <c r="V1020">
        <v>13.06</v>
      </c>
      <c r="Y1020" s="1">
        <v>39457</v>
      </c>
      <c r="Z1020">
        <v>25.75</v>
      </c>
      <c r="AC1020" s="1"/>
    </row>
    <row r="1021" spans="1:29" x14ac:dyDescent="0.3">
      <c r="A1021">
        <f t="shared" si="29"/>
        <v>10</v>
      </c>
      <c r="B1021" s="1">
        <v>41562</v>
      </c>
      <c r="C1021">
        <v>84.11</v>
      </c>
      <c r="E1021" s="1">
        <v>33791</v>
      </c>
      <c r="F1021">
        <v>20.57</v>
      </c>
      <c r="G1021">
        <f t="shared" si="30"/>
        <v>19.158715596330278</v>
      </c>
      <c r="I1021" s="1">
        <v>42090</v>
      </c>
      <c r="J1021">
        <v>56.41</v>
      </c>
      <c r="M1021" s="1">
        <v>28863</v>
      </c>
      <c r="N1021">
        <v>1.4333</v>
      </c>
      <c r="Q1021" s="1">
        <v>39202</v>
      </c>
      <c r="R1021">
        <v>70.900000000000006</v>
      </c>
      <c r="U1021" s="1">
        <v>39917</v>
      </c>
      <c r="V1021">
        <v>13.9</v>
      </c>
      <c r="Y1021" s="1">
        <v>39458</v>
      </c>
      <c r="Z1021">
        <v>25.5</v>
      </c>
      <c r="AC1021" s="1"/>
    </row>
    <row r="1022" spans="1:29" x14ac:dyDescent="0.3">
      <c r="A1022">
        <f t="shared" si="29"/>
        <v>10</v>
      </c>
      <c r="B1022" s="1">
        <v>41563</v>
      </c>
      <c r="C1022">
        <v>84.18</v>
      </c>
      <c r="E1022" s="1">
        <v>33792</v>
      </c>
      <c r="F1022">
        <v>20.04</v>
      </c>
      <c r="G1022">
        <f t="shared" si="30"/>
        <v>19.176605504587155</v>
      </c>
      <c r="I1022" s="1">
        <v>42089</v>
      </c>
      <c r="J1022">
        <v>59.19</v>
      </c>
      <c r="M1022" s="1">
        <v>28864</v>
      </c>
      <c r="N1022">
        <v>1.4329000000000001</v>
      </c>
      <c r="Q1022" s="1">
        <v>39203</v>
      </c>
      <c r="R1022">
        <v>71</v>
      </c>
      <c r="U1022" s="1">
        <v>39918</v>
      </c>
      <c r="V1022">
        <v>13.55</v>
      </c>
      <c r="Y1022" s="1">
        <v>39461</v>
      </c>
      <c r="Z1022">
        <v>25.25</v>
      </c>
      <c r="AC1022" s="1"/>
    </row>
    <row r="1023" spans="1:29" x14ac:dyDescent="0.3">
      <c r="A1023">
        <f t="shared" si="29"/>
        <v>10</v>
      </c>
      <c r="B1023" s="1">
        <v>41564</v>
      </c>
      <c r="C1023">
        <v>84.29</v>
      </c>
      <c r="E1023" s="1">
        <v>33793</v>
      </c>
      <c r="F1023">
        <v>20</v>
      </c>
      <c r="G1023">
        <f t="shared" si="30"/>
        <v>19.193669724770643</v>
      </c>
      <c r="I1023" s="1">
        <v>42088</v>
      </c>
      <c r="J1023">
        <v>56.48</v>
      </c>
      <c r="M1023" s="1">
        <v>28865</v>
      </c>
      <c r="N1023">
        <v>1.4253</v>
      </c>
      <c r="Q1023" s="1">
        <v>39204</v>
      </c>
      <c r="R1023">
        <v>71.45</v>
      </c>
      <c r="U1023" s="1">
        <v>39919</v>
      </c>
      <c r="V1023">
        <v>13.67</v>
      </c>
      <c r="Y1023" s="1">
        <v>39462</v>
      </c>
      <c r="Z1023">
        <v>25</v>
      </c>
      <c r="AC1023" s="1"/>
    </row>
    <row r="1024" spans="1:29" x14ac:dyDescent="0.3">
      <c r="A1024">
        <f t="shared" si="29"/>
        <v>10</v>
      </c>
      <c r="B1024" s="1">
        <v>41565</v>
      </c>
      <c r="C1024">
        <v>84.41</v>
      </c>
      <c r="E1024" s="1">
        <v>33794</v>
      </c>
      <c r="F1024">
        <v>19.98</v>
      </c>
      <c r="G1024">
        <f t="shared" si="30"/>
        <v>19.210458715596332</v>
      </c>
      <c r="I1024" s="1">
        <v>42087</v>
      </c>
      <c r="J1024">
        <v>55.11</v>
      </c>
      <c r="M1024" s="1">
        <v>28866</v>
      </c>
      <c r="N1024">
        <v>1.4229000000000001</v>
      </c>
      <c r="Q1024" s="1">
        <v>39205</v>
      </c>
      <c r="R1024">
        <v>71.55</v>
      </c>
      <c r="U1024" s="1">
        <v>39920</v>
      </c>
      <c r="V1024">
        <v>13.6</v>
      </c>
      <c r="Y1024" s="1">
        <v>39463</v>
      </c>
      <c r="Z1024">
        <v>24.45</v>
      </c>
      <c r="AC1024" s="1"/>
    </row>
    <row r="1025" spans="1:29" x14ac:dyDescent="0.3">
      <c r="A1025">
        <f t="shared" si="29"/>
        <v>10</v>
      </c>
      <c r="B1025" s="1">
        <v>41566</v>
      </c>
      <c r="C1025">
        <v>84.61</v>
      </c>
      <c r="E1025" s="1">
        <v>33795</v>
      </c>
      <c r="F1025">
        <v>19.86</v>
      </c>
      <c r="G1025">
        <f t="shared" si="30"/>
        <v>19.226055045871558</v>
      </c>
      <c r="I1025" s="1">
        <v>42086</v>
      </c>
      <c r="J1025">
        <v>55.92</v>
      </c>
      <c r="M1025" s="1">
        <v>28867</v>
      </c>
      <c r="N1025">
        <v>1.4192</v>
      </c>
      <c r="Q1025" s="1">
        <v>39206</v>
      </c>
      <c r="R1025">
        <v>72.900000000000006</v>
      </c>
      <c r="U1025" s="1">
        <v>39923</v>
      </c>
      <c r="V1025">
        <v>12.87</v>
      </c>
      <c r="Y1025" s="1">
        <v>39464</v>
      </c>
      <c r="Z1025">
        <v>22</v>
      </c>
      <c r="AC1025" s="1"/>
    </row>
    <row r="1026" spans="1:29" x14ac:dyDescent="0.3">
      <c r="A1026">
        <f t="shared" si="29"/>
        <v>10</v>
      </c>
      <c r="B1026" s="1">
        <v>41567</v>
      </c>
      <c r="C1026">
        <v>84.82</v>
      </c>
      <c r="E1026" s="1">
        <v>33798</v>
      </c>
      <c r="F1026">
        <v>19.97</v>
      </c>
      <c r="G1026">
        <f t="shared" si="30"/>
        <v>19.241376146788987</v>
      </c>
      <c r="I1026" s="1">
        <v>42083</v>
      </c>
      <c r="J1026">
        <v>55.32</v>
      </c>
      <c r="M1026" s="1">
        <v>28870</v>
      </c>
      <c r="N1026">
        <v>1.4192</v>
      </c>
      <c r="Q1026" s="1">
        <v>39210</v>
      </c>
      <c r="R1026">
        <v>73.099999999999994</v>
      </c>
      <c r="U1026" s="1">
        <v>39924</v>
      </c>
      <c r="V1026">
        <v>12.95</v>
      </c>
      <c r="Y1026" s="1">
        <v>39465</v>
      </c>
      <c r="Z1026">
        <v>23.23</v>
      </c>
      <c r="AC1026" s="1"/>
    </row>
    <row r="1027" spans="1:29" x14ac:dyDescent="0.3">
      <c r="A1027">
        <f t="shared" si="29"/>
        <v>10</v>
      </c>
      <c r="B1027" s="1">
        <v>41568</v>
      </c>
      <c r="C1027">
        <v>84.98</v>
      </c>
      <c r="E1027" s="1">
        <v>33799</v>
      </c>
      <c r="F1027">
        <v>20.07</v>
      </c>
      <c r="G1027">
        <f t="shared" si="30"/>
        <v>19.257614678899081</v>
      </c>
      <c r="I1027" s="1">
        <v>42082</v>
      </c>
      <c r="J1027">
        <v>54.43</v>
      </c>
      <c r="M1027" s="1">
        <v>28871</v>
      </c>
      <c r="N1027">
        <v>1.4253</v>
      </c>
      <c r="Q1027" s="1">
        <v>39211</v>
      </c>
      <c r="R1027">
        <v>72.75</v>
      </c>
      <c r="U1027" s="1">
        <v>39925</v>
      </c>
      <c r="V1027">
        <v>13.32</v>
      </c>
      <c r="Y1027" s="1">
        <v>39468</v>
      </c>
      <c r="Z1027">
        <v>21.95</v>
      </c>
      <c r="AC1027" s="1"/>
    </row>
    <row r="1028" spans="1:29" x14ac:dyDescent="0.3">
      <c r="A1028">
        <f t="shared" ref="A1028:A1091" si="31">+MONTH(B1028)</f>
        <v>10</v>
      </c>
      <c r="B1028" s="1">
        <v>41569</v>
      </c>
      <c r="C1028">
        <v>85.16</v>
      </c>
      <c r="E1028" s="1">
        <v>33800</v>
      </c>
      <c r="F1028">
        <v>20.21</v>
      </c>
      <c r="G1028">
        <f t="shared" si="30"/>
        <v>19.274128440366969</v>
      </c>
      <c r="I1028" s="1">
        <v>42081</v>
      </c>
      <c r="J1028">
        <v>55.91</v>
      </c>
      <c r="M1028" s="1">
        <v>28872</v>
      </c>
      <c r="N1028">
        <v>1.4296</v>
      </c>
      <c r="Q1028" s="1">
        <v>39212</v>
      </c>
      <c r="R1028">
        <v>73.25</v>
      </c>
      <c r="U1028" s="1">
        <v>39926</v>
      </c>
      <c r="V1028">
        <v>13.2</v>
      </c>
      <c r="Y1028" s="1">
        <v>39469</v>
      </c>
      <c r="Z1028">
        <v>22.75</v>
      </c>
      <c r="AC1028" s="1"/>
    </row>
    <row r="1029" spans="1:29" x14ac:dyDescent="0.3">
      <c r="A1029">
        <f t="shared" si="31"/>
        <v>10</v>
      </c>
      <c r="B1029" s="1">
        <v>41570</v>
      </c>
      <c r="C1029">
        <v>85.33</v>
      </c>
      <c r="E1029" s="1">
        <v>33801</v>
      </c>
      <c r="F1029">
        <v>20.309999999999999</v>
      </c>
      <c r="G1029">
        <f t="shared" si="30"/>
        <v>19.287431192660549</v>
      </c>
      <c r="I1029" s="1">
        <v>42080</v>
      </c>
      <c r="J1029">
        <v>53.51</v>
      </c>
      <c r="M1029" s="1">
        <v>28873</v>
      </c>
      <c r="N1029">
        <v>1.4353</v>
      </c>
      <c r="Q1029" s="1">
        <v>39213</v>
      </c>
      <c r="R1029">
        <v>73.05</v>
      </c>
      <c r="U1029" s="1">
        <v>39927</v>
      </c>
      <c r="V1029">
        <v>13.5</v>
      </c>
      <c r="Y1029" s="1">
        <v>39470</v>
      </c>
      <c r="Z1029">
        <v>22.55</v>
      </c>
      <c r="AC1029" s="1"/>
    </row>
    <row r="1030" spans="1:29" x14ac:dyDescent="0.3">
      <c r="A1030">
        <f t="shared" si="31"/>
        <v>10</v>
      </c>
      <c r="B1030" s="1">
        <v>41571</v>
      </c>
      <c r="C1030">
        <v>85.51</v>
      </c>
      <c r="E1030" s="1">
        <v>33802</v>
      </c>
      <c r="F1030">
        <v>20.13</v>
      </c>
      <c r="G1030">
        <f t="shared" si="30"/>
        <v>19.299724770642197</v>
      </c>
      <c r="I1030" s="1">
        <v>42079</v>
      </c>
      <c r="J1030">
        <v>53.44</v>
      </c>
      <c r="M1030" s="1">
        <v>28874</v>
      </c>
      <c r="N1030">
        <v>1.4303999999999999</v>
      </c>
      <c r="Q1030" s="1">
        <v>39216</v>
      </c>
      <c r="R1030">
        <v>73.05</v>
      </c>
      <c r="U1030" s="1">
        <v>39930</v>
      </c>
      <c r="V1030">
        <v>13.29</v>
      </c>
      <c r="Y1030" s="1">
        <v>39471</v>
      </c>
      <c r="Z1030">
        <v>22.65</v>
      </c>
      <c r="AC1030" s="1"/>
    </row>
    <row r="1031" spans="1:29" x14ac:dyDescent="0.3">
      <c r="A1031">
        <f t="shared" si="31"/>
        <v>10</v>
      </c>
      <c r="B1031" s="1">
        <v>41572</v>
      </c>
      <c r="C1031">
        <v>85.71</v>
      </c>
      <c r="E1031" s="1">
        <v>33805</v>
      </c>
      <c r="F1031">
        <v>20.239999999999998</v>
      </c>
      <c r="G1031">
        <f t="shared" si="30"/>
        <v>19.316788990825685</v>
      </c>
      <c r="I1031" s="1">
        <v>42076</v>
      </c>
      <c r="J1031">
        <v>54.67</v>
      </c>
      <c r="M1031" s="1">
        <v>28877</v>
      </c>
      <c r="N1031">
        <v>1.43</v>
      </c>
      <c r="Q1031" s="1">
        <v>39217</v>
      </c>
      <c r="R1031">
        <v>73.05</v>
      </c>
      <c r="U1031" s="1">
        <v>39931</v>
      </c>
      <c r="V1031">
        <v>13.17</v>
      </c>
      <c r="Y1031" s="1">
        <v>39472</v>
      </c>
      <c r="Z1031">
        <v>23.7</v>
      </c>
      <c r="AC1031" s="1"/>
    </row>
    <row r="1032" spans="1:29" x14ac:dyDescent="0.3">
      <c r="A1032">
        <f t="shared" si="31"/>
        <v>10</v>
      </c>
      <c r="B1032" s="1">
        <v>41573</v>
      </c>
      <c r="C1032">
        <v>85.95</v>
      </c>
      <c r="E1032" s="1">
        <v>33806</v>
      </c>
      <c r="F1032">
        <v>20.21</v>
      </c>
      <c r="G1032">
        <f t="shared" si="30"/>
        <v>19.334678899082565</v>
      </c>
      <c r="I1032" s="1">
        <v>42075</v>
      </c>
      <c r="J1032">
        <v>57.08</v>
      </c>
      <c r="M1032" s="1">
        <v>28878</v>
      </c>
      <c r="N1032">
        <v>1.4267000000000001</v>
      </c>
      <c r="Q1032" s="1">
        <v>39218</v>
      </c>
      <c r="R1032">
        <v>73.05</v>
      </c>
      <c r="U1032" s="1">
        <v>39932</v>
      </c>
      <c r="V1032">
        <v>13.46</v>
      </c>
      <c r="Y1032" s="1">
        <v>39475</v>
      </c>
      <c r="Z1032">
        <v>23.8</v>
      </c>
      <c r="AC1032" s="1"/>
    </row>
    <row r="1033" spans="1:29" x14ac:dyDescent="0.3">
      <c r="A1033">
        <f t="shared" si="31"/>
        <v>10</v>
      </c>
      <c r="B1033" s="1">
        <v>41574</v>
      </c>
      <c r="C1033">
        <v>86.2</v>
      </c>
      <c r="E1033" s="1">
        <v>33807</v>
      </c>
      <c r="F1033">
        <v>20.440000000000001</v>
      </c>
      <c r="G1033">
        <f t="shared" si="30"/>
        <v>19.352477064220182</v>
      </c>
      <c r="I1033" s="1">
        <v>42074</v>
      </c>
      <c r="J1033">
        <v>57.54</v>
      </c>
      <c r="M1033" s="1">
        <v>28879</v>
      </c>
      <c r="N1033">
        <v>1.4298</v>
      </c>
      <c r="Q1033" s="1">
        <v>39219</v>
      </c>
      <c r="R1033">
        <v>72.75</v>
      </c>
      <c r="U1033" s="1">
        <v>39933</v>
      </c>
      <c r="V1033">
        <v>13.92</v>
      </c>
      <c r="Y1033" s="1">
        <v>39476</v>
      </c>
      <c r="Z1033">
        <v>24.18</v>
      </c>
      <c r="AC1033" s="1"/>
    </row>
    <row r="1034" spans="1:29" x14ac:dyDescent="0.3">
      <c r="A1034">
        <f t="shared" si="31"/>
        <v>10</v>
      </c>
      <c r="B1034" s="1">
        <v>41575</v>
      </c>
      <c r="C1034">
        <v>86.37</v>
      </c>
      <c r="E1034" s="1">
        <v>33808</v>
      </c>
      <c r="F1034">
        <v>20.6</v>
      </c>
      <c r="G1034">
        <f t="shared" si="30"/>
        <v>19.38045871559633</v>
      </c>
      <c r="I1034" s="1">
        <v>42073</v>
      </c>
      <c r="J1034">
        <v>56.39</v>
      </c>
      <c r="M1034" s="1">
        <v>28880</v>
      </c>
      <c r="N1034">
        <v>1.4211</v>
      </c>
      <c r="Q1034" s="1">
        <v>39220</v>
      </c>
      <c r="R1034">
        <v>72.25</v>
      </c>
      <c r="U1034" s="1">
        <v>39934</v>
      </c>
      <c r="V1034">
        <v>14.15</v>
      </c>
      <c r="Y1034" s="1">
        <v>39477</v>
      </c>
      <c r="Z1034">
        <v>24.75</v>
      </c>
      <c r="AC1034" s="1"/>
    </row>
    <row r="1035" spans="1:29" x14ac:dyDescent="0.3">
      <c r="A1035">
        <f t="shared" si="31"/>
        <v>10</v>
      </c>
      <c r="B1035" s="1">
        <v>41576</v>
      </c>
      <c r="C1035">
        <v>86.46</v>
      </c>
      <c r="E1035" s="1">
        <v>33809</v>
      </c>
      <c r="F1035">
        <v>20.71</v>
      </c>
      <c r="G1035">
        <f t="shared" si="30"/>
        <v>19.408990825688068</v>
      </c>
      <c r="I1035" s="1">
        <v>42072</v>
      </c>
      <c r="J1035">
        <v>58.53</v>
      </c>
      <c r="M1035" s="1">
        <v>28881</v>
      </c>
      <c r="N1035">
        <v>1.4238999999999999</v>
      </c>
      <c r="Q1035" s="1">
        <v>39223</v>
      </c>
      <c r="R1035">
        <v>72.45</v>
      </c>
      <c r="U1035" s="1">
        <v>39937</v>
      </c>
      <c r="V1035">
        <v>14.51</v>
      </c>
      <c r="Y1035" s="1">
        <v>39478</v>
      </c>
      <c r="Z1035">
        <v>23.4</v>
      </c>
      <c r="AC1035" s="1"/>
    </row>
    <row r="1036" spans="1:29" x14ac:dyDescent="0.3">
      <c r="A1036">
        <f t="shared" si="31"/>
        <v>10</v>
      </c>
      <c r="B1036" s="1">
        <v>41577</v>
      </c>
      <c r="C1036">
        <v>86.49</v>
      </c>
      <c r="E1036" s="1">
        <v>33812</v>
      </c>
      <c r="F1036">
        <v>20.73</v>
      </c>
      <c r="G1036">
        <f t="shared" si="30"/>
        <v>19.436422018348622</v>
      </c>
      <c r="I1036" s="1">
        <v>42069</v>
      </c>
      <c r="J1036">
        <v>59.73</v>
      </c>
      <c r="M1036" s="1">
        <v>28884</v>
      </c>
      <c r="N1036">
        <v>1.4181999999999999</v>
      </c>
      <c r="Q1036" s="1">
        <v>39224</v>
      </c>
      <c r="R1036">
        <v>72.25</v>
      </c>
      <c r="U1036" s="1">
        <v>39938</v>
      </c>
      <c r="V1036">
        <v>13.9</v>
      </c>
      <c r="Y1036" s="1">
        <v>39479</v>
      </c>
      <c r="Z1036">
        <v>22.38</v>
      </c>
      <c r="AC1036" s="1"/>
    </row>
    <row r="1037" spans="1:29" x14ac:dyDescent="0.3">
      <c r="A1037">
        <f t="shared" si="31"/>
        <v>10</v>
      </c>
      <c r="B1037" s="1">
        <v>41578</v>
      </c>
      <c r="C1037">
        <v>86.5</v>
      </c>
      <c r="E1037" s="1">
        <v>33813</v>
      </c>
      <c r="F1037">
        <v>20.72</v>
      </c>
      <c r="G1037">
        <f t="shared" si="30"/>
        <v>19.462844036697245</v>
      </c>
      <c r="I1037" s="1">
        <v>42068</v>
      </c>
      <c r="J1037">
        <v>60.48</v>
      </c>
      <c r="M1037" s="1">
        <v>28885</v>
      </c>
      <c r="N1037">
        <v>1.4179999999999999</v>
      </c>
      <c r="Q1037" s="1">
        <v>39225</v>
      </c>
      <c r="R1037">
        <v>72.95</v>
      </c>
      <c r="U1037" s="1">
        <v>39939</v>
      </c>
      <c r="V1037">
        <v>14.27</v>
      </c>
      <c r="Y1037" s="1">
        <v>39482</v>
      </c>
      <c r="Z1037">
        <v>21.4</v>
      </c>
      <c r="AC1037" s="1"/>
    </row>
    <row r="1038" spans="1:29" x14ac:dyDescent="0.3">
      <c r="A1038">
        <f t="shared" si="31"/>
        <v>11</v>
      </c>
      <c r="B1038" s="1">
        <v>41579</v>
      </c>
      <c r="C1038">
        <v>86.33</v>
      </c>
      <c r="E1038" s="1">
        <v>33814</v>
      </c>
      <c r="F1038">
        <v>20.66</v>
      </c>
      <c r="G1038">
        <f t="shared" si="30"/>
        <v>19.489908256880732</v>
      </c>
      <c r="I1038" s="1">
        <v>42067</v>
      </c>
      <c r="J1038">
        <v>60.55</v>
      </c>
      <c r="M1038" s="1">
        <v>28886</v>
      </c>
      <c r="N1038">
        <v>1.4137999999999999</v>
      </c>
      <c r="Q1038" s="1">
        <v>39226</v>
      </c>
      <c r="R1038">
        <v>72</v>
      </c>
      <c r="U1038" s="1">
        <v>39940</v>
      </c>
      <c r="V1038">
        <v>14.58</v>
      </c>
      <c r="Y1038" s="1">
        <v>39483</v>
      </c>
      <c r="Z1038">
        <v>21.95</v>
      </c>
      <c r="AC1038" s="1"/>
    </row>
    <row r="1039" spans="1:29" x14ac:dyDescent="0.3">
      <c r="A1039">
        <f t="shared" si="31"/>
        <v>11</v>
      </c>
      <c r="B1039" s="1">
        <v>41580</v>
      </c>
      <c r="C1039">
        <v>86.41</v>
      </c>
      <c r="E1039" s="1">
        <v>33815</v>
      </c>
      <c r="F1039">
        <v>20.46</v>
      </c>
      <c r="G1039">
        <f t="shared" si="30"/>
        <v>19.517706422018346</v>
      </c>
      <c r="I1039" s="1">
        <v>42066</v>
      </c>
      <c r="J1039">
        <v>61.02</v>
      </c>
      <c r="M1039" s="1">
        <v>28887</v>
      </c>
      <c r="N1039">
        <v>1.4035</v>
      </c>
      <c r="Q1039" s="1">
        <v>39227</v>
      </c>
      <c r="R1039">
        <v>72.5</v>
      </c>
      <c r="U1039" s="1">
        <v>39941</v>
      </c>
      <c r="V1039">
        <v>15.23</v>
      </c>
      <c r="Y1039" s="1">
        <v>39484</v>
      </c>
      <c r="Z1039">
        <v>22</v>
      </c>
      <c r="AC1039" s="1"/>
    </row>
    <row r="1040" spans="1:29" x14ac:dyDescent="0.3">
      <c r="A1040">
        <f t="shared" si="31"/>
        <v>11</v>
      </c>
      <c r="B1040" s="1">
        <v>41581</v>
      </c>
      <c r="C1040">
        <v>86.48</v>
      </c>
      <c r="E1040" s="1">
        <v>33816</v>
      </c>
      <c r="F1040">
        <v>20.47</v>
      </c>
      <c r="G1040">
        <f t="shared" si="30"/>
        <v>19.54522935779816</v>
      </c>
      <c r="I1040" s="1">
        <v>42065</v>
      </c>
      <c r="J1040">
        <v>59.54</v>
      </c>
      <c r="M1040" s="1">
        <v>28888</v>
      </c>
      <c r="N1040">
        <v>1.4023000000000001</v>
      </c>
      <c r="Q1040" s="1">
        <v>39231</v>
      </c>
      <c r="R1040">
        <v>72.8</v>
      </c>
      <c r="U1040" s="1">
        <v>39944</v>
      </c>
      <c r="V1040">
        <v>15.63</v>
      </c>
      <c r="Y1040" s="1">
        <v>39485</v>
      </c>
      <c r="Z1040">
        <v>23.5</v>
      </c>
      <c r="AC1040" s="1"/>
    </row>
    <row r="1041" spans="1:29" x14ac:dyDescent="0.3">
      <c r="A1041">
        <f t="shared" si="31"/>
        <v>11</v>
      </c>
      <c r="B1041" s="1">
        <v>41582</v>
      </c>
      <c r="C1041">
        <v>86.41</v>
      </c>
      <c r="E1041" s="1">
        <v>33819</v>
      </c>
      <c r="F1041">
        <v>20.21</v>
      </c>
      <c r="G1041">
        <f t="shared" si="30"/>
        <v>19.571467889908252</v>
      </c>
      <c r="I1041" s="1">
        <v>42062</v>
      </c>
      <c r="J1041">
        <v>62.58</v>
      </c>
      <c r="M1041" s="1">
        <v>28891</v>
      </c>
      <c r="N1041">
        <v>1.4157999999999999</v>
      </c>
      <c r="Q1041" s="1">
        <v>39232</v>
      </c>
      <c r="R1041">
        <v>72.55</v>
      </c>
      <c r="U1041" s="1">
        <v>39945</v>
      </c>
      <c r="V1041">
        <v>14.87</v>
      </c>
      <c r="Y1041" s="1">
        <v>39486</v>
      </c>
      <c r="Z1041">
        <v>22.5</v>
      </c>
      <c r="AC1041" s="1"/>
    </row>
    <row r="1042" spans="1:29" x14ac:dyDescent="0.3">
      <c r="A1042">
        <f t="shared" si="31"/>
        <v>11</v>
      </c>
      <c r="B1042" s="1">
        <v>41583</v>
      </c>
      <c r="C1042">
        <v>86.33</v>
      </c>
      <c r="E1042" s="1">
        <v>33820</v>
      </c>
      <c r="F1042">
        <v>19.989999999999998</v>
      </c>
      <c r="G1042">
        <f t="shared" si="30"/>
        <v>19.593027522935774</v>
      </c>
      <c r="I1042" s="1">
        <v>42061</v>
      </c>
      <c r="J1042">
        <v>60.05</v>
      </c>
      <c r="M1042" s="1">
        <v>28892</v>
      </c>
      <c r="N1042">
        <v>1.4179999999999999</v>
      </c>
      <c r="Q1042" s="1">
        <v>39233</v>
      </c>
      <c r="R1042">
        <v>73.25</v>
      </c>
      <c r="U1042" s="1">
        <v>39946</v>
      </c>
      <c r="V1042">
        <v>14.45</v>
      </c>
      <c r="Y1042" s="1">
        <v>39489</v>
      </c>
      <c r="Z1042">
        <v>22.7</v>
      </c>
      <c r="AC1042" s="1"/>
    </row>
    <row r="1043" spans="1:29" x14ac:dyDescent="0.3">
      <c r="A1043">
        <f t="shared" si="31"/>
        <v>11</v>
      </c>
      <c r="B1043" s="1">
        <v>41584</v>
      </c>
      <c r="C1043">
        <v>86.25</v>
      </c>
      <c r="E1043" s="1">
        <v>33821</v>
      </c>
      <c r="F1043">
        <v>19.84</v>
      </c>
      <c r="G1043">
        <f t="shared" si="30"/>
        <v>19.614036697247702</v>
      </c>
      <c r="I1043" s="1">
        <v>42060</v>
      </c>
      <c r="J1043">
        <v>61.63</v>
      </c>
      <c r="M1043" s="1">
        <v>28893</v>
      </c>
      <c r="N1043">
        <v>1.4316</v>
      </c>
      <c r="Q1043" s="1">
        <v>39234</v>
      </c>
      <c r="R1043">
        <v>74.3</v>
      </c>
      <c r="U1043" s="1">
        <v>39947</v>
      </c>
      <c r="V1043">
        <v>14.16</v>
      </c>
      <c r="Y1043" s="1">
        <v>39490</v>
      </c>
      <c r="Z1043">
        <v>22.5</v>
      </c>
      <c r="AC1043" s="1"/>
    </row>
    <row r="1044" spans="1:29" x14ac:dyDescent="0.3">
      <c r="A1044">
        <f t="shared" si="31"/>
        <v>11</v>
      </c>
      <c r="B1044" s="1">
        <v>41585</v>
      </c>
      <c r="C1044">
        <v>86.26</v>
      </c>
      <c r="E1044" s="1">
        <v>33822</v>
      </c>
      <c r="F1044">
        <v>20.03</v>
      </c>
      <c r="G1044">
        <f t="shared" si="30"/>
        <v>19.639816513761467</v>
      </c>
      <c r="I1044" s="1">
        <v>42059</v>
      </c>
      <c r="J1044">
        <v>58.66</v>
      </c>
      <c r="M1044" s="1">
        <v>28894</v>
      </c>
      <c r="N1044">
        <v>1.4273</v>
      </c>
      <c r="Q1044" s="1">
        <v>39237</v>
      </c>
      <c r="R1044">
        <v>75.349999999999994</v>
      </c>
      <c r="U1044" s="1">
        <v>39948</v>
      </c>
      <c r="V1044">
        <v>13.81</v>
      </c>
      <c r="Y1044" s="1">
        <v>39491</v>
      </c>
      <c r="Z1044">
        <v>22.6</v>
      </c>
      <c r="AC1044" s="1"/>
    </row>
    <row r="1045" spans="1:29" x14ac:dyDescent="0.3">
      <c r="A1045">
        <f t="shared" si="31"/>
        <v>11</v>
      </c>
      <c r="B1045" s="1">
        <v>41586</v>
      </c>
      <c r="C1045">
        <v>86.25</v>
      </c>
      <c r="E1045" s="1">
        <v>33823</v>
      </c>
      <c r="F1045">
        <v>19.86</v>
      </c>
      <c r="G1045">
        <f t="shared" si="30"/>
        <v>19.66211009174312</v>
      </c>
      <c r="I1045" s="1">
        <v>42058</v>
      </c>
      <c r="J1045">
        <v>58.9</v>
      </c>
      <c r="M1045" s="1">
        <v>28895</v>
      </c>
      <c r="N1045">
        <v>1.4278</v>
      </c>
      <c r="Q1045" s="1">
        <v>39238</v>
      </c>
      <c r="R1045">
        <v>75.349999999999994</v>
      </c>
      <c r="U1045" s="1">
        <v>39951</v>
      </c>
      <c r="V1045">
        <v>14.09</v>
      </c>
      <c r="Y1045" s="1">
        <v>39492</v>
      </c>
      <c r="Z1045">
        <v>23.25</v>
      </c>
      <c r="AC1045" s="1"/>
    </row>
    <row r="1046" spans="1:29" x14ac:dyDescent="0.3">
      <c r="A1046">
        <f t="shared" si="31"/>
        <v>11</v>
      </c>
      <c r="B1046" s="1">
        <v>41587</v>
      </c>
      <c r="C1046">
        <v>86.29</v>
      </c>
      <c r="E1046" s="1">
        <v>33826</v>
      </c>
      <c r="F1046">
        <v>19.690000000000001</v>
      </c>
      <c r="G1046">
        <f t="shared" si="30"/>
        <v>19.682935779816514</v>
      </c>
      <c r="I1046" s="1">
        <v>42055</v>
      </c>
      <c r="J1046">
        <v>60.22</v>
      </c>
      <c r="M1046" s="1">
        <v>28898</v>
      </c>
      <c r="N1046">
        <v>1.4253</v>
      </c>
      <c r="Q1046" s="1">
        <v>39239</v>
      </c>
      <c r="R1046">
        <v>75.05</v>
      </c>
      <c r="U1046" s="1">
        <v>39952</v>
      </c>
      <c r="V1046">
        <v>14.34</v>
      </c>
      <c r="Y1046" s="1">
        <v>39493</v>
      </c>
      <c r="Z1046">
        <v>23.45</v>
      </c>
      <c r="AC1046" s="1"/>
    </row>
    <row r="1047" spans="1:29" x14ac:dyDescent="0.3">
      <c r="A1047">
        <f t="shared" si="31"/>
        <v>11</v>
      </c>
      <c r="B1047" s="1">
        <v>41588</v>
      </c>
      <c r="C1047">
        <v>86.28</v>
      </c>
      <c r="E1047" s="1">
        <v>33827</v>
      </c>
      <c r="F1047">
        <v>19.59</v>
      </c>
      <c r="G1047">
        <f t="shared" si="30"/>
        <v>19.702935779816517</v>
      </c>
      <c r="I1047" s="1">
        <v>42054</v>
      </c>
      <c r="J1047">
        <v>60.21</v>
      </c>
      <c r="M1047" s="1">
        <v>28899</v>
      </c>
      <c r="N1047">
        <v>1.4196</v>
      </c>
      <c r="Q1047" s="1">
        <v>39240</v>
      </c>
      <c r="R1047">
        <v>74.849999999999994</v>
      </c>
      <c r="U1047" s="1">
        <v>39953</v>
      </c>
      <c r="V1047">
        <v>14.96</v>
      </c>
      <c r="Y1047" s="1">
        <v>39496</v>
      </c>
      <c r="Z1047">
        <v>23.3</v>
      </c>
      <c r="AC1047" s="1"/>
    </row>
    <row r="1048" spans="1:29" x14ac:dyDescent="0.3">
      <c r="A1048">
        <f t="shared" si="31"/>
        <v>11</v>
      </c>
      <c r="B1048" s="1">
        <v>41589</v>
      </c>
      <c r="C1048">
        <v>86.16</v>
      </c>
      <c r="E1048" s="1">
        <v>33828</v>
      </c>
      <c r="F1048">
        <v>19.72</v>
      </c>
      <c r="G1048">
        <f t="shared" si="30"/>
        <v>19.724403669724772</v>
      </c>
      <c r="I1048" s="1">
        <v>42053</v>
      </c>
      <c r="J1048">
        <v>60.53</v>
      </c>
      <c r="M1048" s="1">
        <v>28900</v>
      </c>
      <c r="N1048">
        <v>1.4211</v>
      </c>
      <c r="Q1048" s="1">
        <v>39241</v>
      </c>
      <c r="R1048">
        <v>75.25</v>
      </c>
      <c r="U1048" s="1">
        <v>39954</v>
      </c>
      <c r="V1048">
        <v>14.75</v>
      </c>
      <c r="Y1048" s="1">
        <v>39497</v>
      </c>
      <c r="Z1048">
        <v>23.65</v>
      </c>
      <c r="AC1048" s="1"/>
    </row>
    <row r="1049" spans="1:29" x14ac:dyDescent="0.3">
      <c r="A1049">
        <f t="shared" si="31"/>
        <v>11</v>
      </c>
      <c r="B1049" s="1">
        <v>41590</v>
      </c>
      <c r="C1049">
        <v>86</v>
      </c>
      <c r="E1049" s="1">
        <v>33829</v>
      </c>
      <c r="F1049">
        <v>20.03</v>
      </c>
      <c r="G1049">
        <f t="shared" si="30"/>
        <v>19.748165137614681</v>
      </c>
      <c r="I1049" s="1">
        <v>42052</v>
      </c>
      <c r="J1049">
        <v>62.53</v>
      </c>
      <c r="M1049" s="1">
        <v>28901</v>
      </c>
      <c r="N1049">
        <v>1.4231</v>
      </c>
      <c r="Q1049" s="1">
        <v>39244</v>
      </c>
      <c r="R1049">
        <v>75.650000000000006</v>
      </c>
      <c r="U1049" s="1">
        <v>39955</v>
      </c>
      <c r="V1049">
        <v>14.89</v>
      </c>
      <c r="Y1049" s="1">
        <v>39498</v>
      </c>
      <c r="Z1049">
        <v>22</v>
      </c>
      <c r="AC1049" s="1"/>
    </row>
    <row r="1050" spans="1:29" x14ac:dyDescent="0.3">
      <c r="A1050">
        <f t="shared" si="31"/>
        <v>11</v>
      </c>
      <c r="B1050" s="1">
        <v>41591</v>
      </c>
      <c r="C1050">
        <v>85.83</v>
      </c>
      <c r="E1050" s="1">
        <v>33830</v>
      </c>
      <c r="F1050">
        <v>20</v>
      </c>
      <c r="G1050">
        <f t="shared" si="30"/>
        <v>19.771284403669721</v>
      </c>
      <c r="I1050" s="1">
        <v>42051</v>
      </c>
      <c r="J1050">
        <v>61.4</v>
      </c>
      <c r="M1050" s="1">
        <v>28902</v>
      </c>
      <c r="N1050">
        <v>1.4220999999999999</v>
      </c>
      <c r="Q1050" s="1">
        <v>39245</v>
      </c>
      <c r="R1050">
        <v>75.5</v>
      </c>
      <c r="U1050" s="1">
        <v>39958</v>
      </c>
      <c r="V1050">
        <v>14.89</v>
      </c>
      <c r="Y1050" s="1">
        <v>39499</v>
      </c>
      <c r="Z1050">
        <v>22.2</v>
      </c>
      <c r="AC1050" s="1"/>
    </row>
    <row r="1051" spans="1:29" x14ac:dyDescent="0.3">
      <c r="A1051">
        <f t="shared" si="31"/>
        <v>11</v>
      </c>
      <c r="B1051" s="1">
        <v>41592</v>
      </c>
      <c r="C1051">
        <v>85.64</v>
      </c>
      <c r="E1051" s="1">
        <v>33833</v>
      </c>
      <c r="F1051">
        <v>20.05</v>
      </c>
      <c r="G1051">
        <f t="shared" si="30"/>
        <v>19.795688073394494</v>
      </c>
      <c r="I1051" s="1">
        <v>42048</v>
      </c>
      <c r="J1051">
        <v>61.52</v>
      </c>
      <c r="M1051" s="1">
        <v>28905</v>
      </c>
      <c r="N1051">
        <v>1.4209000000000001</v>
      </c>
      <c r="Q1051" s="1">
        <v>39246</v>
      </c>
      <c r="R1051">
        <v>75.5</v>
      </c>
      <c r="U1051" s="1">
        <v>39959</v>
      </c>
      <c r="V1051">
        <v>14.74</v>
      </c>
      <c r="Y1051" s="1">
        <v>39500</v>
      </c>
      <c r="Z1051">
        <v>22.5</v>
      </c>
      <c r="AC1051" s="1"/>
    </row>
    <row r="1052" spans="1:29" x14ac:dyDescent="0.3">
      <c r="A1052">
        <f t="shared" si="31"/>
        <v>11</v>
      </c>
      <c r="B1052" s="1">
        <v>41593</v>
      </c>
      <c r="C1052">
        <v>85.39</v>
      </c>
      <c r="E1052" s="1">
        <v>33834</v>
      </c>
      <c r="F1052">
        <v>20</v>
      </c>
      <c r="G1052">
        <f t="shared" si="30"/>
        <v>19.816330275229358</v>
      </c>
      <c r="I1052" s="1">
        <v>42047</v>
      </c>
      <c r="J1052">
        <v>57.05</v>
      </c>
      <c r="M1052" s="1">
        <v>28906</v>
      </c>
      <c r="N1052">
        <v>1.4211</v>
      </c>
      <c r="Q1052" s="1">
        <v>39247</v>
      </c>
      <c r="R1052">
        <v>75.599999999999994</v>
      </c>
      <c r="U1052" s="1">
        <v>39960</v>
      </c>
      <c r="V1052">
        <v>14.95</v>
      </c>
      <c r="Y1052" s="1">
        <v>39503</v>
      </c>
      <c r="Z1052">
        <v>23.1</v>
      </c>
      <c r="AC1052" s="1"/>
    </row>
    <row r="1053" spans="1:29" x14ac:dyDescent="0.3">
      <c r="A1053">
        <f t="shared" si="31"/>
        <v>11</v>
      </c>
      <c r="B1053" s="1">
        <v>41594</v>
      </c>
      <c r="C1053">
        <v>85.22</v>
      </c>
      <c r="E1053" s="1">
        <v>33835</v>
      </c>
      <c r="F1053">
        <v>19.86</v>
      </c>
      <c r="G1053">
        <f t="shared" si="30"/>
        <v>19.834587155963305</v>
      </c>
      <c r="I1053" s="1">
        <v>42046</v>
      </c>
      <c r="J1053">
        <v>54.66</v>
      </c>
      <c r="M1053" s="1">
        <v>28907</v>
      </c>
      <c r="N1053">
        <v>1.4200999999999999</v>
      </c>
      <c r="Q1053" s="1">
        <v>39248</v>
      </c>
      <c r="R1053">
        <v>76</v>
      </c>
      <c r="U1053" s="1">
        <v>39961</v>
      </c>
      <c r="V1053">
        <v>14.92</v>
      </c>
      <c r="Y1053" s="1">
        <v>39504</v>
      </c>
      <c r="Z1053">
        <v>23</v>
      </c>
      <c r="AC1053" s="1"/>
    </row>
    <row r="1054" spans="1:29" x14ac:dyDescent="0.3">
      <c r="A1054">
        <f t="shared" si="31"/>
        <v>11</v>
      </c>
      <c r="B1054" s="1">
        <v>41595</v>
      </c>
      <c r="C1054">
        <v>85.06</v>
      </c>
      <c r="E1054" s="1">
        <v>33836</v>
      </c>
      <c r="F1054">
        <v>19.82</v>
      </c>
      <c r="G1054">
        <f t="shared" si="30"/>
        <v>19.852935779816516</v>
      </c>
      <c r="I1054" s="1">
        <v>42045</v>
      </c>
      <c r="J1054">
        <v>56.43</v>
      </c>
      <c r="M1054" s="1">
        <v>28908</v>
      </c>
      <c r="N1054">
        <v>1.4229000000000001</v>
      </c>
      <c r="Q1054" s="1">
        <v>39251</v>
      </c>
      <c r="R1054">
        <v>76.349999999999994</v>
      </c>
      <c r="U1054" s="1">
        <v>39962</v>
      </c>
      <c r="V1054">
        <v>14.65</v>
      </c>
      <c r="Y1054" s="1">
        <v>39505</v>
      </c>
      <c r="Z1054">
        <v>23.35</v>
      </c>
      <c r="AC1054" s="1"/>
    </row>
    <row r="1055" spans="1:29" x14ac:dyDescent="0.3">
      <c r="A1055">
        <f t="shared" si="31"/>
        <v>11</v>
      </c>
      <c r="B1055" s="1">
        <v>41596</v>
      </c>
      <c r="C1055">
        <v>84.8</v>
      </c>
      <c r="E1055" s="1">
        <v>33837</v>
      </c>
      <c r="F1055">
        <v>19.68</v>
      </c>
      <c r="G1055">
        <f t="shared" si="30"/>
        <v>19.869633027522937</v>
      </c>
      <c r="I1055" s="1">
        <v>42044</v>
      </c>
      <c r="J1055">
        <v>58.34</v>
      </c>
      <c r="M1055" s="1">
        <v>28909</v>
      </c>
      <c r="N1055">
        <v>1.4231</v>
      </c>
      <c r="Q1055" s="1">
        <v>39252</v>
      </c>
      <c r="R1055">
        <v>76.25</v>
      </c>
      <c r="U1055" s="1">
        <v>39965</v>
      </c>
      <c r="V1055">
        <v>14.93</v>
      </c>
      <c r="Y1055" s="1">
        <v>39506</v>
      </c>
      <c r="Z1055">
        <v>23.05</v>
      </c>
      <c r="AC1055" s="1"/>
    </row>
    <row r="1056" spans="1:29" x14ac:dyDescent="0.3">
      <c r="A1056">
        <f t="shared" si="31"/>
        <v>11</v>
      </c>
      <c r="B1056" s="1">
        <v>41597</v>
      </c>
      <c r="C1056">
        <v>84.52</v>
      </c>
      <c r="E1056" s="1">
        <v>33840</v>
      </c>
      <c r="F1056">
        <v>20.04</v>
      </c>
      <c r="G1056">
        <f t="shared" si="30"/>
        <v>19.890458715596331</v>
      </c>
      <c r="I1056" s="1">
        <v>42041</v>
      </c>
      <c r="J1056">
        <v>57.8</v>
      </c>
      <c r="M1056" s="1">
        <v>28912</v>
      </c>
      <c r="N1056">
        <v>1.4262999999999999</v>
      </c>
      <c r="Q1056" s="1">
        <v>39253</v>
      </c>
      <c r="R1056">
        <v>78.75</v>
      </c>
      <c r="U1056" s="1">
        <v>39966</v>
      </c>
      <c r="V1056">
        <v>14.71</v>
      </c>
      <c r="Y1056" s="1">
        <v>39507</v>
      </c>
      <c r="Z1056">
        <v>23.6</v>
      </c>
      <c r="AC1056" s="1"/>
    </row>
    <row r="1057" spans="1:29" x14ac:dyDescent="0.3">
      <c r="A1057">
        <f t="shared" si="31"/>
        <v>11</v>
      </c>
      <c r="B1057" s="1">
        <v>41598</v>
      </c>
      <c r="C1057">
        <v>84.21</v>
      </c>
      <c r="E1057" s="1">
        <v>33841</v>
      </c>
      <c r="F1057">
        <v>19.75</v>
      </c>
      <c r="G1057">
        <f t="shared" si="30"/>
        <v>19.906697247706418</v>
      </c>
      <c r="I1057" s="1">
        <v>42040</v>
      </c>
      <c r="J1057">
        <v>56.57</v>
      </c>
      <c r="M1057" s="1">
        <v>28913</v>
      </c>
      <c r="N1057">
        <v>1.4235</v>
      </c>
      <c r="Q1057" s="1">
        <v>39254</v>
      </c>
      <c r="R1057">
        <v>79.849999999999994</v>
      </c>
      <c r="U1057" s="1">
        <v>39967</v>
      </c>
      <c r="V1057">
        <v>14.1</v>
      </c>
      <c r="Y1057" s="1">
        <v>39510</v>
      </c>
      <c r="Z1057">
        <v>23.95</v>
      </c>
      <c r="AC1057" s="1"/>
    </row>
    <row r="1058" spans="1:29" x14ac:dyDescent="0.3">
      <c r="A1058">
        <f t="shared" si="31"/>
        <v>11</v>
      </c>
      <c r="B1058" s="1">
        <v>41599</v>
      </c>
      <c r="C1058">
        <v>83.8</v>
      </c>
      <c r="E1058" s="1">
        <v>33842</v>
      </c>
      <c r="F1058">
        <v>19.739999999999998</v>
      </c>
      <c r="G1058">
        <f t="shared" si="30"/>
        <v>19.925596330275223</v>
      </c>
      <c r="I1058" s="1">
        <v>42039</v>
      </c>
      <c r="J1058">
        <v>54.16</v>
      </c>
      <c r="M1058" s="1">
        <v>28914</v>
      </c>
      <c r="N1058">
        <v>1.4233</v>
      </c>
      <c r="Q1058" s="1">
        <v>39255</v>
      </c>
      <c r="R1058">
        <v>80.75</v>
      </c>
      <c r="U1058" s="1">
        <v>39968</v>
      </c>
      <c r="V1058">
        <v>14.01</v>
      </c>
      <c r="Y1058" s="1">
        <v>39511</v>
      </c>
      <c r="Z1058">
        <v>23.65</v>
      </c>
      <c r="AC1058" s="1"/>
    </row>
    <row r="1059" spans="1:29" x14ac:dyDescent="0.3">
      <c r="A1059">
        <f t="shared" si="31"/>
        <v>11</v>
      </c>
      <c r="B1059" s="1">
        <v>41600</v>
      </c>
      <c r="C1059">
        <v>83.44</v>
      </c>
      <c r="E1059" s="1">
        <v>33843</v>
      </c>
      <c r="F1059">
        <v>19.72</v>
      </c>
      <c r="G1059">
        <f t="shared" si="30"/>
        <v>19.943211009174302</v>
      </c>
      <c r="I1059" s="1">
        <v>42038</v>
      </c>
      <c r="J1059">
        <v>57.91</v>
      </c>
      <c r="M1059" s="1">
        <v>28915</v>
      </c>
      <c r="N1059">
        <v>1.4209000000000001</v>
      </c>
      <c r="Q1059" s="1">
        <v>39258</v>
      </c>
      <c r="R1059">
        <v>81</v>
      </c>
      <c r="U1059" s="1">
        <v>39969</v>
      </c>
      <c r="V1059">
        <v>13.89</v>
      </c>
      <c r="Y1059" s="1">
        <v>39512</v>
      </c>
      <c r="Z1059">
        <v>23.3</v>
      </c>
      <c r="AC1059" s="1"/>
    </row>
    <row r="1060" spans="1:29" x14ac:dyDescent="0.3">
      <c r="A1060">
        <f t="shared" si="31"/>
        <v>11</v>
      </c>
      <c r="B1060" s="1">
        <v>41601</v>
      </c>
      <c r="C1060">
        <v>83.21</v>
      </c>
      <c r="E1060" s="1">
        <v>33844</v>
      </c>
      <c r="F1060">
        <v>19.87</v>
      </c>
      <c r="G1060">
        <f t="shared" si="30"/>
        <v>19.961743119266043</v>
      </c>
      <c r="I1060" s="1">
        <v>42037</v>
      </c>
      <c r="J1060">
        <v>54.75</v>
      </c>
      <c r="M1060" s="1">
        <v>28916</v>
      </c>
      <c r="N1060">
        <v>1.419</v>
      </c>
      <c r="Q1060" s="1">
        <v>39259</v>
      </c>
      <c r="R1060">
        <v>79.75</v>
      </c>
      <c r="U1060" s="1">
        <v>39972</v>
      </c>
      <c r="V1060">
        <v>13.13</v>
      </c>
      <c r="Y1060" s="1">
        <v>39513</v>
      </c>
      <c r="Z1060">
        <v>23.13</v>
      </c>
      <c r="AC1060" s="1"/>
    </row>
    <row r="1061" spans="1:29" x14ac:dyDescent="0.3">
      <c r="A1061">
        <f t="shared" si="31"/>
        <v>11</v>
      </c>
      <c r="B1061" s="1">
        <v>41602</v>
      </c>
      <c r="C1061">
        <v>83.01</v>
      </c>
      <c r="E1061" s="1">
        <v>33848</v>
      </c>
      <c r="F1061">
        <v>20.13</v>
      </c>
      <c r="G1061">
        <f t="shared" si="30"/>
        <v>19.98211009174311</v>
      </c>
      <c r="I1061" s="1">
        <v>42034</v>
      </c>
      <c r="J1061">
        <v>52.99</v>
      </c>
      <c r="M1061" s="1">
        <v>28919</v>
      </c>
      <c r="N1061">
        <v>1.4177999999999999</v>
      </c>
      <c r="Q1061" s="1">
        <v>39260</v>
      </c>
      <c r="R1061">
        <v>79.75</v>
      </c>
      <c r="U1061" s="1">
        <v>39973</v>
      </c>
      <c r="V1061">
        <v>12.99</v>
      </c>
      <c r="Y1061" s="1">
        <v>39514</v>
      </c>
      <c r="Z1061">
        <v>23.65</v>
      </c>
      <c r="AC1061" s="1"/>
    </row>
    <row r="1062" spans="1:29" x14ac:dyDescent="0.3">
      <c r="A1062">
        <f t="shared" si="31"/>
        <v>11</v>
      </c>
      <c r="B1062" s="1">
        <v>41603</v>
      </c>
      <c r="C1062">
        <v>82.58</v>
      </c>
      <c r="E1062" s="1">
        <v>33849</v>
      </c>
      <c r="F1062">
        <v>20.13</v>
      </c>
      <c r="G1062">
        <f t="shared" si="30"/>
        <v>20.001834862385316</v>
      </c>
      <c r="I1062" s="1">
        <v>42033</v>
      </c>
      <c r="J1062">
        <v>49.13</v>
      </c>
      <c r="M1062" s="1">
        <v>28920</v>
      </c>
      <c r="N1062">
        <v>1.4192</v>
      </c>
      <c r="Q1062" s="1">
        <v>39261</v>
      </c>
      <c r="R1062">
        <v>79.25</v>
      </c>
      <c r="U1062" s="1">
        <v>39974</v>
      </c>
      <c r="V1062">
        <v>13.12</v>
      </c>
      <c r="Y1062" s="1">
        <v>39517</v>
      </c>
      <c r="Z1062">
        <v>23.78</v>
      </c>
      <c r="AC1062" s="1"/>
    </row>
    <row r="1063" spans="1:29" x14ac:dyDescent="0.3">
      <c r="A1063">
        <f t="shared" si="31"/>
        <v>11</v>
      </c>
      <c r="B1063" s="1">
        <v>41604</v>
      </c>
      <c r="C1063">
        <v>82.04</v>
      </c>
      <c r="E1063" s="1">
        <v>33850</v>
      </c>
      <c r="F1063">
        <v>20.09</v>
      </c>
      <c r="G1063">
        <f t="shared" si="30"/>
        <v>20.021834862385315</v>
      </c>
      <c r="I1063" s="1">
        <v>42032</v>
      </c>
      <c r="J1063">
        <v>48.47</v>
      </c>
      <c r="M1063" s="1">
        <v>28921</v>
      </c>
      <c r="N1063">
        <v>1.4229000000000001</v>
      </c>
      <c r="Q1063" s="1">
        <v>39262</v>
      </c>
      <c r="R1063">
        <v>78.75</v>
      </c>
      <c r="U1063" s="1">
        <v>39975</v>
      </c>
      <c r="V1063">
        <v>13.22</v>
      </c>
      <c r="Y1063" s="1">
        <v>39518</v>
      </c>
      <c r="Z1063">
        <v>23.7</v>
      </c>
      <c r="AC1063" s="1"/>
    </row>
    <row r="1064" spans="1:29" x14ac:dyDescent="0.3">
      <c r="A1064">
        <f t="shared" si="31"/>
        <v>11</v>
      </c>
      <c r="B1064" s="1">
        <v>41605</v>
      </c>
      <c r="C1064">
        <v>81.47</v>
      </c>
      <c r="E1064" s="1">
        <v>33851</v>
      </c>
      <c r="F1064">
        <v>20.190000000000001</v>
      </c>
      <c r="G1064">
        <f t="shared" si="30"/>
        <v>20.042201834862379</v>
      </c>
      <c r="I1064" s="1">
        <v>42031</v>
      </c>
      <c r="J1064">
        <v>49.6</v>
      </c>
      <c r="M1064" s="1">
        <v>28922</v>
      </c>
      <c r="N1064">
        <v>1.4237</v>
      </c>
      <c r="Q1064" s="1">
        <v>39265</v>
      </c>
      <c r="R1064">
        <v>77.5</v>
      </c>
      <c r="U1064" s="1">
        <v>39976</v>
      </c>
      <c r="V1064">
        <v>12.85</v>
      </c>
      <c r="Y1064" s="1">
        <v>39519</v>
      </c>
      <c r="Z1064">
        <v>23.6</v>
      </c>
      <c r="AC1064" s="1"/>
    </row>
    <row r="1065" spans="1:29" x14ac:dyDescent="0.3">
      <c r="A1065">
        <f t="shared" si="31"/>
        <v>11</v>
      </c>
      <c r="B1065" s="1">
        <v>41606</v>
      </c>
      <c r="C1065">
        <v>80.91</v>
      </c>
      <c r="E1065" s="1">
        <v>33854</v>
      </c>
      <c r="F1065">
        <v>20.260000000000002</v>
      </c>
      <c r="G1065">
        <f t="shared" si="30"/>
        <v>20.061651376146788</v>
      </c>
      <c r="I1065" s="1">
        <v>42030</v>
      </c>
      <c r="J1065">
        <v>48.16</v>
      </c>
      <c r="M1065" s="1">
        <v>28923</v>
      </c>
      <c r="N1065">
        <v>1.4220999999999999</v>
      </c>
      <c r="Q1065" s="1">
        <v>39266</v>
      </c>
      <c r="R1065">
        <v>76.75</v>
      </c>
      <c r="U1065" s="1">
        <v>39979</v>
      </c>
      <c r="V1065">
        <v>12.19</v>
      </c>
      <c r="Y1065" s="1">
        <v>39520</v>
      </c>
      <c r="Z1065">
        <v>23.6</v>
      </c>
      <c r="AC1065" s="1"/>
    </row>
    <row r="1066" spans="1:29" x14ac:dyDescent="0.3">
      <c r="A1066">
        <f t="shared" si="31"/>
        <v>11</v>
      </c>
      <c r="B1066" s="1">
        <v>41607</v>
      </c>
      <c r="C1066">
        <v>80.459999999999994</v>
      </c>
      <c r="E1066" s="1">
        <v>33855</v>
      </c>
      <c r="F1066">
        <v>20.37</v>
      </c>
      <c r="G1066">
        <f t="shared" si="30"/>
        <v>20.079724770642201</v>
      </c>
      <c r="I1066" s="1">
        <v>42027</v>
      </c>
      <c r="J1066">
        <v>48.79</v>
      </c>
      <c r="M1066" s="1">
        <v>28926</v>
      </c>
      <c r="N1066">
        <v>1.4202999999999999</v>
      </c>
      <c r="Q1066" s="1">
        <v>39267</v>
      </c>
      <c r="R1066">
        <v>76.5</v>
      </c>
      <c r="U1066" s="1">
        <v>39980</v>
      </c>
      <c r="V1066">
        <v>12.76</v>
      </c>
      <c r="Y1066" s="1">
        <v>39521</v>
      </c>
      <c r="Z1066">
        <v>23.4</v>
      </c>
      <c r="AC1066" s="1"/>
    </row>
    <row r="1067" spans="1:29" x14ac:dyDescent="0.3">
      <c r="A1067">
        <f t="shared" si="31"/>
        <v>11</v>
      </c>
      <c r="B1067" s="1">
        <v>41608</v>
      </c>
      <c r="C1067">
        <v>80.17</v>
      </c>
      <c r="E1067" s="1">
        <v>33856</v>
      </c>
      <c r="F1067">
        <v>20.399999999999999</v>
      </c>
      <c r="G1067">
        <f t="shared" si="30"/>
        <v>20.098715596330276</v>
      </c>
      <c r="I1067" s="1">
        <v>42026</v>
      </c>
      <c r="J1067">
        <v>48.52</v>
      </c>
      <c r="M1067" s="1">
        <v>28927</v>
      </c>
      <c r="N1067">
        <v>1.4168000000000001</v>
      </c>
      <c r="Q1067" s="1">
        <v>39268</v>
      </c>
      <c r="R1067">
        <v>74.849999999999994</v>
      </c>
      <c r="U1067" s="1">
        <v>39981</v>
      </c>
      <c r="V1067">
        <v>12.73</v>
      </c>
      <c r="Y1067" s="1">
        <v>39524</v>
      </c>
      <c r="Z1067">
        <v>23.65</v>
      </c>
      <c r="AC1067" s="1"/>
    </row>
    <row r="1068" spans="1:29" x14ac:dyDescent="0.3">
      <c r="A1068">
        <f t="shared" si="31"/>
        <v>12</v>
      </c>
      <c r="B1068" s="1">
        <v>41609</v>
      </c>
      <c r="C1068">
        <v>79.89</v>
      </c>
      <c r="E1068" s="1">
        <v>33857</v>
      </c>
      <c r="F1068">
        <v>20.38</v>
      </c>
      <c r="G1068">
        <f t="shared" si="30"/>
        <v>20.113577981651378</v>
      </c>
      <c r="I1068" s="1">
        <v>42025</v>
      </c>
      <c r="J1068">
        <v>49.03</v>
      </c>
      <c r="M1068" s="1">
        <v>28928</v>
      </c>
      <c r="N1068">
        <v>1.419</v>
      </c>
      <c r="Q1068" s="1">
        <v>39269</v>
      </c>
      <c r="R1068">
        <v>75.75</v>
      </c>
      <c r="U1068" s="1">
        <v>39982</v>
      </c>
      <c r="V1068">
        <v>12.68</v>
      </c>
      <c r="Y1068" s="1">
        <v>39525</v>
      </c>
      <c r="Z1068">
        <v>23.6</v>
      </c>
      <c r="AC1068" s="1"/>
    </row>
    <row r="1069" spans="1:29" x14ac:dyDescent="0.3">
      <c r="A1069">
        <f t="shared" si="31"/>
        <v>12</v>
      </c>
      <c r="B1069" s="1">
        <v>41610</v>
      </c>
      <c r="C1069">
        <v>79.44</v>
      </c>
      <c r="E1069" s="1">
        <v>33858</v>
      </c>
      <c r="F1069">
        <v>20.43</v>
      </c>
      <c r="G1069">
        <f t="shared" si="30"/>
        <v>20.126972477064218</v>
      </c>
      <c r="I1069" s="1">
        <v>42024</v>
      </c>
      <c r="J1069">
        <v>47.99</v>
      </c>
      <c r="M1069" s="1">
        <v>28929</v>
      </c>
      <c r="N1069">
        <v>1.4186000000000001</v>
      </c>
      <c r="Q1069" s="1">
        <v>39272</v>
      </c>
      <c r="R1069">
        <v>76</v>
      </c>
      <c r="U1069" s="1">
        <v>39983</v>
      </c>
      <c r="V1069">
        <v>13.15</v>
      </c>
      <c r="Y1069" s="1">
        <v>39526</v>
      </c>
      <c r="Z1069">
        <v>23.8</v>
      </c>
      <c r="AC1069" s="1"/>
    </row>
    <row r="1070" spans="1:29" x14ac:dyDescent="0.3">
      <c r="A1070">
        <f t="shared" si="31"/>
        <v>12</v>
      </c>
      <c r="B1070" s="1">
        <v>41611</v>
      </c>
      <c r="C1070">
        <v>78.92</v>
      </c>
      <c r="E1070" s="1">
        <v>33861</v>
      </c>
      <c r="F1070">
        <v>20.67</v>
      </c>
      <c r="G1070">
        <f t="shared" si="30"/>
        <v>20.143853211009173</v>
      </c>
      <c r="I1070" s="1">
        <v>42023</v>
      </c>
      <c r="J1070">
        <v>48.84</v>
      </c>
      <c r="M1070" s="1">
        <v>28930</v>
      </c>
      <c r="N1070">
        <v>1.4159999999999999</v>
      </c>
      <c r="Q1070" s="1">
        <v>39273</v>
      </c>
      <c r="R1070">
        <v>76.400000000000006</v>
      </c>
      <c r="U1070" s="1">
        <v>39986</v>
      </c>
      <c r="V1070">
        <v>12.78</v>
      </c>
      <c r="Y1070" s="1">
        <v>39527</v>
      </c>
      <c r="Z1070">
        <v>23.95</v>
      </c>
      <c r="AC1070" s="1"/>
    </row>
    <row r="1071" spans="1:29" x14ac:dyDescent="0.3">
      <c r="A1071">
        <f t="shared" si="31"/>
        <v>12</v>
      </c>
      <c r="B1071" s="1">
        <v>41612</v>
      </c>
      <c r="C1071">
        <v>78.37</v>
      </c>
      <c r="E1071" s="1">
        <v>33862</v>
      </c>
      <c r="F1071">
        <v>20.58</v>
      </c>
      <c r="G1071">
        <f t="shared" si="30"/>
        <v>20.156697247706422</v>
      </c>
      <c r="I1071" s="1">
        <v>42020</v>
      </c>
      <c r="J1071">
        <v>50.17</v>
      </c>
      <c r="M1071" s="1">
        <v>28933</v>
      </c>
      <c r="N1071">
        <v>1.4168000000000001</v>
      </c>
      <c r="Q1071" s="1">
        <v>39274</v>
      </c>
      <c r="R1071">
        <v>76.75</v>
      </c>
      <c r="U1071" s="1">
        <v>39987</v>
      </c>
      <c r="V1071">
        <v>12.85</v>
      </c>
      <c r="Y1071" s="1">
        <v>39532</v>
      </c>
      <c r="Z1071">
        <v>23.65</v>
      </c>
      <c r="AC1071" s="1"/>
    </row>
    <row r="1072" spans="1:29" x14ac:dyDescent="0.3">
      <c r="A1072">
        <f t="shared" si="31"/>
        <v>12</v>
      </c>
      <c r="B1072" s="1">
        <v>41613</v>
      </c>
      <c r="C1072">
        <v>77.849999999999994</v>
      </c>
      <c r="E1072" s="1">
        <v>33863</v>
      </c>
      <c r="F1072">
        <v>20.63</v>
      </c>
      <c r="G1072">
        <f t="shared" ref="G1072:G1135" si="32">+AVERAGE(F964:F1072)</f>
        <v>20.172477064220185</v>
      </c>
      <c r="I1072" s="1">
        <v>42019</v>
      </c>
      <c r="J1072">
        <v>47.67</v>
      </c>
      <c r="M1072" s="1">
        <v>28934</v>
      </c>
      <c r="N1072">
        <v>1.4176</v>
      </c>
      <c r="Q1072" s="1">
        <v>39275</v>
      </c>
      <c r="R1072">
        <v>76.75</v>
      </c>
      <c r="U1072" s="1">
        <v>39988</v>
      </c>
      <c r="V1072">
        <v>13.15</v>
      </c>
      <c r="Y1072" s="1">
        <v>39533</v>
      </c>
      <c r="Z1072">
        <v>23.5</v>
      </c>
      <c r="AC1072" s="1"/>
    </row>
    <row r="1073" spans="1:29" x14ac:dyDescent="0.3">
      <c r="A1073">
        <f t="shared" si="31"/>
        <v>12</v>
      </c>
      <c r="B1073" s="1">
        <v>41614</v>
      </c>
      <c r="C1073">
        <v>77.34</v>
      </c>
      <c r="E1073" s="1">
        <v>33864</v>
      </c>
      <c r="F1073">
        <v>20.45</v>
      </c>
      <c r="G1073">
        <f t="shared" si="32"/>
        <v>20.184954128440367</v>
      </c>
      <c r="I1073" s="1">
        <v>42018</v>
      </c>
      <c r="J1073">
        <v>48.69</v>
      </c>
      <c r="M1073" s="1">
        <v>28935</v>
      </c>
      <c r="N1073">
        <v>1.4139999999999999</v>
      </c>
      <c r="Q1073" s="1">
        <v>39276</v>
      </c>
      <c r="R1073">
        <v>77.25</v>
      </c>
      <c r="U1073" s="1">
        <v>39989</v>
      </c>
      <c r="V1073">
        <v>13.32</v>
      </c>
      <c r="Y1073" s="1">
        <v>39534</v>
      </c>
      <c r="Z1073">
        <v>23.75</v>
      </c>
      <c r="AC1073" s="1"/>
    </row>
    <row r="1074" spans="1:29" x14ac:dyDescent="0.3">
      <c r="A1074">
        <f t="shared" si="31"/>
        <v>12</v>
      </c>
      <c r="B1074" s="1">
        <v>41615</v>
      </c>
      <c r="C1074">
        <v>76.95</v>
      </c>
      <c r="E1074" s="1">
        <v>33865</v>
      </c>
      <c r="F1074">
        <v>20.309999999999999</v>
      </c>
      <c r="G1074">
        <f t="shared" si="32"/>
        <v>20.197981651376143</v>
      </c>
      <c r="I1074" s="1">
        <v>42017</v>
      </c>
      <c r="J1074">
        <v>46.59</v>
      </c>
      <c r="M1074" s="1">
        <v>28936</v>
      </c>
      <c r="N1074">
        <v>1.4179999999999999</v>
      </c>
      <c r="Q1074" s="1">
        <v>39279</v>
      </c>
      <c r="R1074">
        <v>77.25</v>
      </c>
      <c r="U1074" s="1">
        <v>39990</v>
      </c>
      <c r="V1074">
        <v>13.25</v>
      </c>
      <c r="Y1074" s="1">
        <v>39535</v>
      </c>
      <c r="Z1074">
        <v>23.5</v>
      </c>
      <c r="AC1074" s="1"/>
    </row>
    <row r="1075" spans="1:29" x14ac:dyDescent="0.3">
      <c r="A1075">
        <f t="shared" si="31"/>
        <v>12</v>
      </c>
      <c r="B1075" s="1">
        <v>41616</v>
      </c>
      <c r="C1075">
        <v>76.650000000000006</v>
      </c>
      <c r="E1075" s="1">
        <v>33868</v>
      </c>
      <c r="F1075">
        <v>20.28</v>
      </c>
      <c r="G1075">
        <f t="shared" si="32"/>
        <v>20.213486238532106</v>
      </c>
      <c r="I1075" s="1">
        <v>42016</v>
      </c>
      <c r="J1075">
        <v>47.43</v>
      </c>
      <c r="M1075" s="1">
        <v>28937</v>
      </c>
      <c r="N1075">
        <v>1.4161999999999999</v>
      </c>
      <c r="Q1075" s="1">
        <v>39280</v>
      </c>
      <c r="R1075">
        <v>77.849999999999994</v>
      </c>
      <c r="U1075" s="1">
        <v>39993</v>
      </c>
      <c r="V1075">
        <v>13.41</v>
      </c>
      <c r="Y1075" s="1">
        <v>39538</v>
      </c>
      <c r="Z1075">
        <v>24.5</v>
      </c>
      <c r="AC1075" s="1"/>
    </row>
    <row r="1076" spans="1:29" x14ac:dyDescent="0.3">
      <c r="A1076">
        <f t="shared" si="31"/>
        <v>12</v>
      </c>
      <c r="B1076" s="1">
        <v>41617</v>
      </c>
      <c r="C1076">
        <v>76.180000000000007</v>
      </c>
      <c r="E1076" s="1">
        <v>33869</v>
      </c>
      <c r="F1076">
        <v>20.420000000000002</v>
      </c>
      <c r="G1076">
        <f t="shared" si="32"/>
        <v>20.229908256880734</v>
      </c>
      <c r="I1076" s="1">
        <v>42013</v>
      </c>
      <c r="J1076">
        <v>50.11</v>
      </c>
      <c r="M1076" s="1">
        <v>28940</v>
      </c>
      <c r="N1076">
        <v>1.4205000000000001</v>
      </c>
      <c r="Q1076" s="1">
        <v>39281</v>
      </c>
      <c r="R1076">
        <v>77.900000000000006</v>
      </c>
      <c r="U1076" s="1">
        <v>39994</v>
      </c>
      <c r="V1076">
        <v>13.15</v>
      </c>
      <c r="Y1076" s="1">
        <v>39539</v>
      </c>
      <c r="Z1076">
        <v>24.8</v>
      </c>
      <c r="AC1076" s="1"/>
    </row>
    <row r="1077" spans="1:29" x14ac:dyDescent="0.3">
      <c r="A1077">
        <f t="shared" si="31"/>
        <v>12</v>
      </c>
      <c r="B1077" s="1">
        <v>41618</v>
      </c>
      <c r="C1077">
        <v>75.709999999999994</v>
      </c>
      <c r="E1077" s="1">
        <v>33870</v>
      </c>
      <c r="F1077">
        <v>20.65</v>
      </c>
      <c r="G1077">
        <f t="shared" si="32"/>
        <v>20.245137614678896</v>
      </c>
      <c r="I1077" s="1">
        <v>42012</v>
      </c>
      <c r="J1077">
        <v>50.96</v>
      </c>
      <c r="M1077" s="1">
        <v>28941</v>
      </c>
      <c r="N1077">
        <v>1.4177999999999999</v>
      </c>
      <c r="Q1077" s="1">
        <v>39282</v>
      </c>
      <c r="R1077">
        <v>78.5</v>
      </c>
      <c r="U1077" s="1">
        <v>39995</v>
      </c>
      <c r="V1077">
        <v>13.13</v>
      </c>
      <c r="Y1077" s="1">
        <v>39540</v>
      </c>
      <c r="Z1077">
        <v>25.3</v>
      </c>
      <c r="AC1077" s="1"/>
    </row>
    <row r="1078" spans="1:29" x14ac:dyDescent="0.3">
      <c r="A1078">
        <f t="shared" si="31"/>
        <v>12</v>
      </c>
      <c r="B1078" s="1">
        <v>41619</v>
      </c>
      <c r="C1078">
        <v>75.2</v>
      </c>
      <c r="E1078" s="1">
        <v>33871</v>
      </c>
      <c r="F1078">
        <v>20.47</v>
      </c>
      <c r="G1078">
        <f t="shared" si="32"/>
        <v>20.258256880733946</v>
      </c>
      <c r="I1078" s="1">
        <v>42011</v>
      </c>
      <c r="J1078">
        <v>51.15</v>
      </c>
      <c r="M1078" s="1">
        <v>28942</v>
      </c>
      <c r="N1078">
        <v>1.4181999999999999</v>
      </c>
      <c r="Q1078" s="1">
        <v>39283</v>
      </c>
      <c r="R1078">
        <v>79.75</v>
      </c>
      <c r="U1078" s="1">
        <v>39996</v>
      </c>
      <c r="V1078">
        <v>13.02</v>
      </c>
      <c r="Y1078" s="1">
        <v>39541</v>
      </c>
      <c r="Z1078">
        <v>25.05</v>
      </c>
      <c r="AC1078" s="1"/>
    </row>
    <row r="1079" spans="1:29" x14ac:dyDescent="0.3">
      <c r="A1079">
        <f t="shared" si="31"/>
        <v>12</v>
      </c>
      <c r="B1079" s="1">
        <v>41620</v>
      </c>
      <c r="C1079">
        <v>74.67</v>
      </c>
      <c r="E1079" s="1">
        <v>33872</v>
      </c>
      <c r="F1079">
        <v>20.329999999999998</v>
      </c>
      <c r="G1079">
        <f t="shared" si="32"/>
        <v>20.272660550458713</v>
      </c>
      <c r="I1079" s="1">
        <v>42010</v>
      </c>
      <c r="J1079">
        <v>51.1</v>
      </c>
      <c r="M1079" s="1">
        <v>28943</v>
      </c>
      <c r="N1079">
        <v>1.4156</v>
      </c>
      <c r="Q1079" s="1">
        <v>39286</v>
      </c>
      <c r="R1079">
        <v>79.8</v>
      </c>
      <c r="U1079" s="1">
        <v>39997</v>
      </c>
      <c r="V1079">
        <v>12.96</v>
      </c>
      <c r="Y1079" s="1">
        <v>39542</v>
      </c>
      <c r="Z1079">
        <v>25.13</v>
      </c>
      <c r="AC1079" s="1"/>
    </row>
    <row r="1080" spans="1:29" x14ac:dyDescent="0.3">
      <c r="A1080">
        <f t="shared" si="31"/>
        <v>12</v>
      </c>
      <c r="B1080" s="1">
        <v>41621</v>
      </c>
      <c r="C1080">
        <v>74.150000000000006</v>
      </c>
      <c r="E1080" s="1">
        <v>33875</v>
      </c>
      <c r="F1080">
        <v>20.399999999999999</v>
      </c>
      <c r="G1080">
        <f t="shared" si="32"/>
        <v>20.287798165137612</v>
      </c>
      <c r="I1080" s="1">
        <v>42009</v>
      </c>
      <c r="J1080">
        <v>53.11</v>
      </c>
      <c r="M1080" s="1">
        <v>28944</v>
      </c>
      <c r="N1080">
        <v>1.4157999999999999</v>
      </c>
      <c r="Q1080" s="1">
        <v>39287</v>
      </c>
      <c r="R1080">
        <v>79.5</v>
      </c>
      <c r="U1080" s="1">
        <v>40000</v>
      </c>
      <c r="V1080">
        <v>12.98</v>
      </c>
      <c r="Y1080" s="1">
        <v>39545</v>
      </c>
      <c r="Z1080">
        <v>25.4</v>
      </c>
      <c r="AC1080" s="1"/>
    </row>
    <row r="1081" spans="1:29" x14ac:dyDescent="0.3">
      <c r="A1081">
        <f t="shared" si="31"/>
        <v>12</v>
      </c>
      <c r="B1081" s="1">
        <v>41622</v>
      </c>
      <c r="C1081">
        <v>73.819999999999993</v>
      </c>
      <c r="E1081" s="1">
        <v>33876</v>
      </c>
      <c r="F1081">
        <v>20.32</v>
      </c>
      <c r="G1081">
        <f t="shared" si="32"/>
        <v>20.301192660550463</v>
      </c>
      <c r="I1081" s="1">
        <v>42006</v>
      </c>
      <c r="J1081">
        <v>56.42</v>
      </c>
      <c r="M1081" s="1">
        <v>28947</v>
      </c>
      <c r="N1081">
        <v>1.4083000000000001</v>
      </c>
      <c r="Q1081" s="1">
        <v>39288</v>
      </c>
      <c r="R1081">
        <v>78.95</v>
      </c>
      <c r="U1081" s="1">
        <v>40001</v>
      </c>
      <c r="V1081">
        <v>13.1</v>
      </c>
      <c r="Y1081" s="1">
        <v>39546</v>
      </c>
      <c r="Z1081">
        <v>25.35</v>
      </c>
      <c r="AC1081" s="1"/>
    </row>
    <row r="1082" spans="1:29" x14ac:dyDescent="0.3">
      <c r="A1082">
        <f t="shared" si="31"/>
        <v>12</v>
      </c>
      <c r="B1082" s="1">
        <v>41623</v>
      </c>
      <c r="C1082">
        <v>73.56</v>
      </c>
      <c r="E1082" s="1">
        <v>33877</v>
      </c>
      <c r="F1082">
        <v>20.34</v>
      </c>
      <c r="G1082">
        <f t="shared" si="32"/>
        <v>20.313944954128448</v>
      </c>
      <c r="I1082" s="1">
        <v>42004</v>
      </c>
      <c r="J1082">
        <v>57.33</v>
      </c>
      <c r="M1082" s="1">
        <v>28948</v>
      </c>
      <c r="N1082">
        <v>1.4077</v>
      </c>
      <c r="Q1082" s="1">
        <v>39289</v>
      </c>
      <c r="R1082">
        <v>78.25</v>
      </c>
      <c r="U1082" s="1">
        <v>40002</v>
      </c>
      <c r="V1082">
        <v>13.35</v>
      </c>
      <c r="Y1082" s="1">
        <v>39547</v>
      </c>
      <c r="Z1082">
        <v>25.2</v>
      </c>
      <c r="AC1082" s="1"/>
    </row>
    <row r="1083" spans="1:29" x14ac:dyDescent="0.3">
      <c r="A1083">
        <f t="shared" si="31"/>
        <v>12</v>
      </c>
      <c r="B1083" s="1">
        <v>41624</v>
      </c>
      <c r="C1083">
        <v>73.19</v>
      </c>
      <c r="E1083" s="1">
        <v>33878</v>
      </c>
      <c r="F1083">
        <v>20.45</v>
      </c>
      <c r="G1083">
        <f t="shared" si="32"/>
        <v>20.326238532110096</v>
      </c>
      <c r="I1083" s="1">
        <v>42003</v>
      </c>
      <c r="J1083">
        <v>57.9</v>
      </c>
      <c r="M1083" s="1">
        <v>28949</v>
      </c>
      <c r="N1083">
        <v>1.4078999999999999</v>
      </c>
      <c r="Q1083" s="1">
        <v>39290</v>
      </c>
      <c r="R1083">
        <v>78.75</v>
      </c>
      <c r="U1083" s="1">
        <v>40003</v>
      </c>
      <c r="V1083">
        <v>13.73</v>
      </c>
      <c r="Y1083" s="1">
        <v>39548</v>
      </c>
      <c r="Z1083">
        <v>25.15</v>
      </c>
      <c r="AC1083" s="1"/>
    </row>
    <row r="1084" spans="1:29" x14ac:dyDescent="0.3">
      <c r="A1084">
        <f t="shared" si="31"/>
        <v>12</v>
      </c>
      <c r="B1084" s="1">
        <v>41625</v>
      </c>
      <c r="C1084">
        <v>72.739999999999995</v>
      </c>
      <c r="E1084" s="1">
        <v>33879</v>
      </c>
      <c r="F1084">
        <v>20.5</v>
      </c>
      <c r="G1084">
        <f t="shared" si="32"/>
        <v>20.335688073394497</v>
      </c>
      <c r="I1084" s="1">
        <v>42002</v>
      </c>
      <c r="J1084">
        <v>57.88</v>
      </c>
      <c r="M1084" s="1">
        <v>28950</v>
      </c>
      <c r="N1084">
        <v>1.4060999999999999</v>
      </c>
      <c r="Q1084" s="1">
        <v>39293</v>
      </c>
      <c r="R1084">
        <v>80</v>
      </c>
      <c r="U1084" s="1">
        <v>40004</v>
      </c>
      <c r="V1084">
        <v>13.93</v>
      </c>
      <c r="Y1084" s="1">
        <v>39549</v>
      </c>
      <c r="Z1084">
        <v>26</v>
      </c>
      <c r="AC1084" s="1"/>
    </row>
    <row r="1085" spans="1:29" x14ac:dyDescent="0.3">
      <c r="A1085">
        <f t="shared" si="31"/>
        <v>12</v>
      </c>
      <c r="B1085" s="1">
        <v>41626</v>
      </c>
      <c r="C1085">
        <v>72.31</v>
      </c>
      <c r="E1085" s="1">
        <v>33882</v>
      </c>
      <c r="F1085">
        <v>20.36</v>
      </c>
      <c r="G1085">
        <f t="shared" si="32"/>
        <v>20.342110091743123</v>
      </c>
      <c r="I1085" s="1">
        <v>41999</v>
      </c>
      <c r="J1085">
        <v>59.45</v>
      </c>
      <c r="M1085" s="1">
        <v>28951</v>
      </c>
      <c r="N1085">
        <v>1.4023000000000001</v>
      </c>
      <c r="Q1085" s="1">
        <v>39294</v>
      </c>
      <c r="R1085">
        <v>82.75</v>
      </c>
      <c r="U1085" s="1">
        <v>40007</v>
      </c>
      <c r="V1085">
        <v>14.61</v>
      </c>
      <c r="Y1085" s="1">
        <v>39552</v>
      </c>
      <c r="Z1085">
        <v>26.7</v>
      </c>
      <c r="AC1085" s="1"/>
    </row>
    <row r="1086" spans="1:29" x14ac:dyDescent="0.3">
      <c r="A1086">
        <f t="shared" si="31"/>
        <v>12</v>
      </c>
      <c r="B1086" s="1">
        <v>41627</v>
      </c>
      <c r="C1086">
        <v>71.92</v>
      </c>
      <c r="E1086" s="1">
        <v>33883</v>
      </c>
      <c r="F1086">
        <v>20.350000000000001</v>
      </c>
      <c r="G1086">
        <f t="shared" si="32"/>
        <v>20.348073394495419</v>
      </c>
      <c r="I1086" s="1">
        <v>41997</v>
      </c>
      <c r="J1086">
        <v>60.24</v>
      </c>
      <c r="M1086" s="1">
        <v>28954</v>
      </c>
      <c r="N1086">
        <v>1.3955</v>
      </c>
      <c r="Q1086" s="1">
        <v>39295</v>
      </c>
      <c r="R1086">
        <v>83</v>
      </c>
      <c r="U1086" s="1">
        <v>40008</v>
      </c>
      <c r="V1086">
        <v>14.19</v>
      </c>
      <c r="Y1086" s="1">
        <v>39553</v>
      </c>
      <c r="Z1086">
        <v>26.2</v>
      </c>
      <c r="AC1086" s="1"/>
    </row>
    <row r="1087" spans="1:29" x14ac:dyDescent="0.3">
      <c r="A1087">
        <f t="shared" si="31"/>
        <v>12</v>
      </c>
      <c r="B1087" s="1">
        <v>41628</v>
      </c>
      <c r="C1087">
        <v>71.540000000000006</v>
      </c>
      <c r="E1087" s="1">
        <v>33884</v>
      </c>
      <c r="F1087">
        <v>20.45</v>
      </c>
      <c r="G1087">
        <f t="shared" si="32"/>
        <v>20.355045871559639</v>
      </c>
      <c r="I1087" s="1">
        <v>41996</v>
      </c>
      <c r="J1087">
        <v>61.69</v>
      </c>
      <c r="M1087" s="1">
        <v>28955</v>
      </c>
      <c r="N1087">
        <v>1.3968</v>
      </c>
      <c r="Q1087" s="1">
        <v>39296</v>
      </c>
      <c r="R1087">
        <v>83.5</v>
      </c>
      <c r="U1087" s="1">
        <v>40009</v>
      </c>
      <c r="V1087">
        <v>14.45</v>
      </c>
      <c r="Y1087" s="1">
        <v>39554</v>
      </c>
      <c r="Z1087">
        <v>26.03</v>
      </c>
      <c r="AC1087" s="1"/>
    </row>
    <row r="1088" spans="1:29" x14ac:dyDescent="0.3">
      <c r="A1088">
        <f t="shared" si="31"/>
        <v>12</v>
      </c>
      <c r="B1088" s="1">
        <v>41629</v>
      </c>
      <c r="C1088">
        <v>71.31</v>
      </c>
      <c r="E1088" s="1">
        <v>33885</v>
      </c>
      <c r="F1088">
        <v>20.55</v>
      </c>
      <c r="G1088">
        <f t="shared" si="32"/>
        <v>20.363394495412848</v>
      </c>
      <c r="I1088" s="1">
        <v>41995</v>
      </c>
      <c r="J1088">
        <v>60.11</v>
      </c>
      <c r="M1088" s="1">
        <v>28956</v>
      </c>
      <c r="N1088">
        <v>1.4001999999999999</v>
      </c>
      <c r="Q1088" s="1">
        <v>39297</v>
      </c>
      <c r="R1088">
        <v>85</v>
      </c>
      <c r="U1088" s="1">
        <v>40010</v>
      </c>
      <c r="V1088">
        <v>14.47</v>
      </c>
      <c r="Y1088" s="1">
        <v>39555</v>
      </c>
      <c r="Z1088">
        <v>25.45</v>
      </c>
      <c r="AC1088" s="1"/>
    </row>
    <row r="1089" spans="1:29" x14ac:dyDescent="0.3">
      <c r="A1089">
        <f t="shared" si="31"/>
        <v>12</v>
      </c>
      <c r="B1089" s="1">
        <v>41630</v>
      </c>
      <c r="C1089">
        <v>71.14</v>
      </c>
      <c r="E1089" s="1">
        <v>33886</v>
      </c>
      <c r="F1089">
        <v>20.9</v>
      </c>
      <c r="G1089">
        <f t="shared" si="32"/>
        <v>20.375688073394503</v>
      </c>
      <c r="I1089" s="1">
        <v>41992</v>
      </c>
      <c r="J1089">
        <v>61.38</v>
      </c>
      <c r="M1089" s="1">
        <v>28957</v>
      </c>
      <c r="N1089">
        <v>1.3935</v>
      </c>
      <c r="Q1089" s="1">
        <v>39300</v>
      </c>
      <c r="R1089">
        <v>85.25</v>
      </c>
      <c r="U1089" s="1">
        <v>40011</v>
      </c>
      <c r="V1089">
        <v>14.02</v>
      </c>
      <c r="Y1089" s="1">
        <v>39556</v>
      </c>
      <c r="Z1089">
        <v>25</v>
      </c>
      <c r="AC1089" s="1"/>
    </row>
    <row r="1090" spans="1:29" x14ac:dyDescent="0.3">
      <c r="A1090">
        <f t="shared" si="31"/>
        <v>12</v>
      </c>
      <c r="B1090" s="1">
        <v>41631</v>
      </c>
      <c r="C1090">
        <v>70.959999999999994</v>
      </c>
      <c r="E1090" s="1">
        <v>33889</v>
      </c>
      <c r="F1090">
        <v>20.83</v>
      </c>
      <c r="G1090">
        <f t="shared" si="32"/>
        <v>20.386055045871561</v>
      </c>
      <c r="I1090" s="1">
        <v>41991</v>
      </c>
      <c r="J1090">
        <v>59.27</v>
      </c>
      <c r="M1090" s="1">
        <v>28962</v>
      </c>
      <c r="N1090">
        <v>1.3938999999999999</v>
      </c>
      <c r="Q1090" s="1">
        <v>39301</v>
      </c>
      <c r="R1090">
        <v>84.5</v>
      </c>
      <c r="U1090" s="1">
        <v>40014</v>
      </c>
      <c r="V1090">
        <v>14.09</v>
      </c>
      <c r="Y1090" s="1">
        <v>39559</v>
      </c>
      <c r="Z1090">
        <v>25.3</v>
      </c>
      <c r="AC1090" s="1"/>
    </row>
    <row r="1091" spans="1:29" x14ac:dyDescent="0.3">
      <c r="A1091">
        <f t="shared" si="31"/>
        <v>12</v>
      </c>
      <c r="B1091" s="1">
        <v>41632</v>
      </c>
      <c r="C1091">
        <v>70.86</v>
      </c>
      <c r="E1091" s="1">
        <v>33890</v>
      </c>
      <c r="F1091">
        <v>20.7</v>
      </c>
      <c r="G1091">
        <f t="shared" si="32"/>
        <v>20.393486238532109</v>
      </c>
      <c r="I1091" s="1">
        <v>41990</v>
      </c>
      <c r="J1091">
        <v>61.18</v>
      </c>
      <c r="M1091" s="1">
        <v>28963</v>
      </c>
      <c r="N1091">
        <v>1.3979999999999999</v>
      </c>
      <c r="Q1091" s="1">
        <v>39302</v>
      </c>
      <c r="R1091">
        <v>85</v>
      </c>
      <c r="U1091" s="1">
        <v>40015</v>
      </c>
      <c r="V1091">
        <v>14.44</v>
      </c>
      <c r="Y1091" s="1">
        <v>39560</v>
      </c>
      <c r="Z1091">
        <v>26.75</v>
      </c>
      <c r="AC1091" s="1"/>
    </row>
    <row r="1092" spans="1:29" x14ac:dyDescent="0.3">
      <c r="A1092">
        <f t="shared" ref="A1092:A1155" si="33">+MONTH(B1092)</f>
        <v>12</v>
      </c>
      <c r="B1092" s="1">
        <v>41633</v>
      </c>
      <c r="C1092">
        <v>70.83</v>
      </c>
      <c r="E1092" s="1">
        <v>33891</v>
      </c>
      <c r="F1092">
        <v>20.64</v>
      </c>
      <c r="G1092">
        <f t="shared" si="32"/>
        <v>20.400642201834863</v>
      </c>
      <c r="I1092" s="1">
        <v>41989</v>
      </c>
      <c r="J1092">
        <v>59.86</v>
      </c>
      <c r="M1092" s="1">
        <v>28964</v>
      </c>
      <c r="N1092">
        <v>1.4018999999999999</v>
      </c>
      <c r="Q1092" s="1">
        <v>39303</v>
      </c>
      <c r="R1092">
        <v>85.5</v>
      </c>
      <c r="U1092" s="1">
        <v>40016</v>
      </c>
      <c r="V1092">
        <v>14.35</v>
      </c>
      <c r="Y1092" s="1">
        <v>39561</v>
      </c>
      <c r="Z1092">
        <v>27</v>
      </c>
      <c r="AC1092" s="1"/>
    </row>
    <row r="1093" spans="1:29" x14ac:dyDescent="0.3">
      <c r="A1093">
        <f t="shared" si="33"/>
        <v>12</v>
      </c>
      <c r="B1093" s="1">
        <v>41634</v>
      </c>
      <c r="C1093">
        <v>70.760000000000005</v>
      </c>
      <c r="E1093" s="1">
        <v>33892</v>
      </c>
      <c r="F1093">
        <v>20.81</v>
      </c>
      <c r="G1093">
        <f t="shared" si="32"/>
        <v>20.408348623853215</v>
      </c>
      <c r="I1093" s="1">
        <v>41988</v>
      </c>
      <c r="J1093">
        <v>61.06</v>
      </c>
      <c r="M1093" s="1">
        <v>28965</v>
      </c>
      <c r="N1093">
        <v>1.3931</v>
      </c>
      <c r="Q1093" s="1">
        <v>39304</v>
      </c>
      <c r="R1093">
        <v>85.75</v>
      </c>
      <c r="U1093" s="1">
        <v>40017</v>
      </c>
      <c r="V1093">
        <v>14.39</v>
      </c>
      <c r="Y1093" s="1">
        <v>39562</v>
      </c>
      <c r="Z1093">
        <v>27.4</v>
      </c>
      <c r="AC1093" s="1"/>
    </row>
    <row r="1094" spans="1:29" x14ac:dyDescent="0.3">
      <c r="A1094">
        <f t="shared" si="33"/>
        <v>12</v>
      </c>
      <c r="B1094" s="1">
        <v>41635</v>
      </c>
      <c r="C1094">
        <v>70.66</v>
      </c>
      <c r="E1094" s="1">
        <v>33893</v>
      </c>
      <c r="F1094">
        <v>20.81</v>
      </c>
      <c r="G1094">
        <f t="shared" si="32"/>
        <v>20.417339449541288</v>
      </c>
      <c r="I1094" s="1">
        <v>41985</v>
      </c>
      <c r="J1094">
        <v>61.85</v>
      </c>
      <c r="M1094" s="1">
        <v>28968</v>
      </c>
      <c r="N1094">
        <v>1.3956999999999999</v>
      </c>
      <c r="Q1094" s="1">
        <v>39307</v>
      </c>
      <c r="R1094">
        <v>86.25</v>
      </c>
      <c r="U1094" s="1">
        <v>40018</v>
      </c>
      <c r="V1094">
        <v>14.27</v>
      </c>
      <c r="Y1094" s="1">
        <v>39563</v>
      </c>
      <c r="Z1094">
        <v>26.4</v>
      </c>
      <c r="AC1094" s="1"/>
    </row>
    <row r="1095" spans="1:29" x14ac:dyDescent="0.3">
      <c r="A1095">
        <f t="shared" si="33"/>
        <v>12</v>
      </c>
      <c r="B1095" s="1">
        <v>41636</v>
      </c>
      <c r="C1095">
        <v>70.569999999999993</v>
      </c>
      <c r="E1095" s="1">
        <v>33896</v>
      </c>
      <c r="F1095">
        <v>20.79</v>
      </c>
      <c r="G1095">
        <f t="shared" si="32"/>
        <v>20.428348623853211</v>
      </c>
      <c r="I1095" s="1">
        <v>41984</v>
      </c>
      <c r="J1095">
        <v>63.68</v>
      </c>
      <c r="M1095" s="1">
        <v>28969</v>
      </c>
      <c r="N1095">
        <v>1.3982000000000001</v>
      </c>
      <c r="Q1095" s="1">
        <v>39308</v>
      </c>
      <c r="R1095">
        <v>86.5</v>
      </c>
      <c r="U1095" s="1">
        <v>40021</v>
      </c>
      <c r="V1095">
        <v>14.08</v>
      </c>
      <c r="Y1095" s="1">
        <v>39566</v>
      </c>
      <c r="Z1095">
        <v>26.03</v>
      </c>
      <c r="AC1095" s="1"/>
    </row>
    <row r="1096" spans="1:29" x14ac:dyDescent="0.3">
      <c r="A1096">
        <f t="shared" si="33"/>
        <v>12</v>
      </c>
      <c r="B1096" s="1">
        <v>41637</v>
      </c>
      <c r="C1096">
        <v>70.459999999999994</v>
      </c>
      <c r="E1096" s="1">
        <v>33897</v>
      </c>
      <c r="F1096">
        <v>20.71</v>
      </c>
      <c r="G1096">
        <f t="shared" si="32"/>
        <v>20.439816513761468</v>
      </c>
      <c r="I1096" s="1">
        <v>41983</v>
      </c>
      <c r="J1096">
        <v>64.239999999999995</v>
      </c>
      <c r="M1096" s="1">
        <v>28970</v>
      </c>
      <c r="N1096">
        <v>1.4</v>
      </c>
      <c r="Q1096" s="1">
        <v>39309</v>
      </c>
      <c r="R1096">
        <v>87</v>
      </c>
      <c r="U1096" s="1">
        <v>40022</v>
      </c>
      <c r="V1096">
        <v>13.74</v>
      </c>
      <c r="Y1096" s="1">
        <v>39567</v>
      </c>
      <c r="Z1096">
        <v>25.25</v>
      </c>
      <c r="AC1096" s="1"/>
    </row>
    <row r="1097" spans="1:29" x14ac:dyDescent="0.3">
      <c r="A1097">
        <f t="shared" si="33"/>
        <v>12</v>
      </c>
      <c r="B1097" s="1">
        <v>41638</v>
      </c>
      <c r="C1097">
        <v>70.400000000000006</v>
      </c>
      <c r="E1097" s="1">
        <v>33898</v>
      </c>
      <c r="F1097">
        <v>20.41</v>
      </c>
      <c r="G1097">
        <f t="shared" si="32"/>
        <v>20.451100917431191</v>
      </c>
      <c r="I1097" s="1">
        <v>41982</v>
      </c>
      <c r="J1097">
        <v>66.84</v>
      </c>
      <c r="M1097" s="1">
        <v>28971</v>
      </c>
      <c r="N1097">
        <v>1.3996</v>
      </c>
      <c r="Q1097" s="1">
        <v>39310</v>
      </c>
      <c r="R1097">
        <v>86.75</v>
      </c>
      <c r="U1097" s="1">
        <v>40023</v>
      </c>
      <c r="V1097">
        <v>13.56</v>
      </c>
      <c r="Y1097" s="1">
        <v>39568</v>
      </c>
      <c r="Z1097">
        <v>25.68</v>
      </c>
      <c r="AC1097" s="1"/>
    </row>
    <row r="1098" spans="1:29" x14ac:dyDescent="0.3">
      <c r="A1098">
        <f t="shared" si="33"/>
        <v>12</v>
      </c>
      <c r="B1098" s="1">
        <v>41639</v>
      </c>
      <c r="C1098">
        <v>70.25</v>
      </c>
      <c r="E1098" s="1">
        <v>33899</v>
      </c>
      <c r="F1098">
        <v>20.11</v>
      </c>
      <c r="G1098">
        <f t="shared" si="32"/>
        <v>20.459633027522933</v>
      </c>
      <c r="I1098" s="1">
        <v>41981</v>
      </c>
      <c r="J1098">
        <v>66.19</v>
      </c>
      <c r="M1098" s="1">
        <v>28972</v>
      </c>
      <c r="N1098">
        <v>1.4015</v>
      </c>
      <c r="Q1098" s="1">
        <v>39311</v>
      </c>
      <c r="R1098">
        <v>86</v>
      </c>
      <c r="U1098" s="1">
        <v>40024</v>
      </c>
      <c r="V1098">
        <v>13.67</v>
      </c>
      <c r="Y1098" s="1">
        <v>39569</v>
      </c>
      <c r="Z1098">
        <v>24.25</v>
      </c>
      <c r="AC1098" s="1"/>
    </row>
    <row r="1099" spans="1:29" x14ac:dyDescent="0.3">
      <c r="A1099">
        <f t="shared" si="33"/>
        <v>1</v>
      </c>
      <c r="B1099" s="1">
        <v>41640</v>
      </c>
      <c r="C1099">
        <v>70.16</v>
      </c>
      <c r="E1099" s="1">
        <v>33900</v>
      </c>
      <c r="F1099" s="1">
        <v>19.98</v>
      </c>
      <c r="G1099">
        <f t="shared" si="32"/>
        <v>20.462385321100914</v>
      </c>
      <c r="I1099" s="1">
        <v>41978</v>
      </c>
      <c r="J1099" s="1">
        <v>69.069999999999993</v>
      </c>
      <c r="M1099" s="1">
        <v>28975</v>
      </c>
      <c r="N1099" s="1">
        <v>1.3976</v>
      </c>
      <c r="Q1099" s="1">
        <v>39314</v>
      </c>
      <c r="R1099" s="1">
        <v>86.5</v>
      </c>
      <c r="U1099" s="1">
        <v>40025</v>
      </c>
      <c r="V1099" s="1">
        <v>13.66</v>
      </c>
      <c r="Y1099" s="1">
        <v>39570</v>
      </c>
      <c r="Z1099" s="1">
        <v>24.6</v>
      </c>
      <c r="AC1099" s="1"/>
    </row>
    <row r="1100" spans="1:29" x14ac:dyDescent="0.3">
      <c r="A1100">
        <f t="shared" si="33"/>
        <v>1</v>
      </c>
      <c r="B1100" s="1">
        <v>41641</v>
      </c>
      <c r="C1100">
        <v>70</v>
      </c>
      <c r="E1100" s="1">
        <v>33903</v>
      </c>
      <c r="F1100" s="1">
        <v>20.02</v>
      </c>
      <c r="G1100">
        <f t="shared" si="32"/>
        <v>20.465137614678902</v>
      </c>
      <c r="I1100" s="1">
        <v>41977</v>
      </c>
      <c r="J1100" s="1">
        <v>69.64</v>
      </c>
      <c r="M1100" s="1">
        <v>28976</v>
      </c>
      <c r="N1100" s="1">
        <v>1.3984000000000001</v>
      </c>
      <c r="Q1100" s="1">
        <v>39315</v>
      </c>
      <c r="R1100" s="1">
        <v>84.5</v>
      </c>
      <c r="U1100" s="1">
        <v>40028</v>
      </c>
      <c r="V1100" s="1">
        <v>14.37</v>
      </c>
      <c r="Y1100" s="1">
        <v>39574</v>
      </c>
      <c r="Z1100" s="1">
        <v>25.8</v>
      </c>
      <c r="AC1100" s="1"/>
    </row>
    <row r="1101" spans="1:29" x14ac:dyDescent="0.3">
      <c r="A1101">
        <f t="shared" si="33"/>
        <v>1</v>
      </c>
      <c r="B1101" s="1">
        <v>41642</v>
      </c>
      <c r="C1101">
        <v>69.81</v>
      </c>
      <c r="E1101" s="1">
        <v>33904</v>
      </c>
      <c r="F1101">
        <v>19.850000000000001</v>
      </c>
      <c r="G1101">
        <f t="shared" si="32"/>
        <v>20.45743119266055</v>
      </c>
      <c r="I1101" s="1">
        <v>41976</v>
      </c>
      <c r="J1101">
        <v>69.92</v>
      </c>
      <c r="M1101" s="1">
        <v>28977</v>
      </c>
      <c r="N1101">
        <v>1.3966000000000001</v>
      </c>
      <c r="Q1101" s="1">
        <v>39316</v>
      </c>
      <c r="R1101">
        <v>84.75</v>
      </c>
      <c r="U1101" s="1">
        <v>40029</v>
      </c>
      <c r="V1101">
        <v>14.54</v>
      </c>
      <c r="Y1101" s="1">
        <v>39575</v>
      </c>
      <c r="Z1101">
        <v>24.4</v>
      </c>
      <c r="AC1101" s="1"/>
    </row>
    <row r="1102" spans="1:29" x14ac:dyDescent="0.3">
      <c r="A1102">
        <f t="shared" si="33"/>
        <v>1</v>
      </c>
      <c r="B1102" s="1">
        <v>41643</v>
      </c>
      <c r="C1102">
        <v>69.67</v>
      </c>
      <c r="E1102" s="1">
        <v>33905</v>
      </c>
      <c r="F1102">
        <v>19.899999999999999</v>
      </c>
      <c r="G1102">
        <f t="shared" si="32"/>
        <v>20.45009174311927</v>
      </c>
      <c r="I1102" s="1">
        <v>41975</v>
      </c>
      <c r="J1102">
        <v>70.540000000000006</v>
      </c>
      <c r="M1102" s="1">
        <v>28978</v>
      </c>
      <c r="N1102">
        <v>1.3965000000000001</v>
      </c>
      <c r="Q1102" s="1">
        <v>39317</v>
      </c>
      <c r="R1102">
        <v>85.75</v>
      </c>
      <c r="U1102" s="1">
        <v>40030</v>
      </c>
      <c r="V1102">
        <v>14.28</v>
      </c>
      <c r="Y1102" s="1">
        <v>39576</v>
      </c>
      <c r="Z1102">
        <v>25.1</v>
      </c>
      <c r="AC1102" s="1"/>
    </row>
    <row r="1103" spans="1:29" x14ac:dyDescent="0.3">
      <c r="A1103">
        <f t="shared" si="33"/>
        <v>1</v>
      </c>
      <c r="B1103" s="1">
        <v>41644</v>
      </c>
      <c r="C1103">
        <v>69.53</v>
      </c>
      <c r="E1103" s="1">
        <v>33906</v>
      </c>
      <c r="F1103">
        <v>19.59</v>
      </c>
      <c r="G1103">
        <f t="shared" si="32"/>
        <v>20.440275229357805</v>
      </c>
      <c r="I1103" s="1">
        <v>41974</v>
      </c>
      <c r="J1103">
        <v>72.540000000000006</v>
      </c>
      <c r="M1103" s="1">
        <v>28979</v>
      </c>
      <c r="N1103">
        <v>1.3960999999999999</v>
      </c>
      <c r="Q1103" s="1">
        <v>39318</v>
      </c>
      <c r="R1103">
        <v>86.25</v>
      </c>
      <c r="U1103" s="1">
        <v>40031</v>
      </c>
      <c r="V1103">
        <v>14.3</v>
      </c>
      <c r="Y1103" s="1">
        <v>39577</v>
      </c>
      <c r="Z1103">
        <v>23.5</v>
      </c>
      <c r="AC1103" s="1"/>
    </row>
    <row r="1104" spans="1:29" x14ac:dyDescent="0.3">
      <c r="A1104">
        <f t="shared" si="33"/>
        <v>1</v>
      </c>
      <c r="B1104" s="1">
        <v>41645</v>
      </c>
      <c r="C1104">
        <v>69.33</v>
      </c>
      <c r="E1104" s="1">
        <v>33907</v>
      </c>
      <c r="F1104">
        <v>19.45</v>
      </c>
      <c r="G1104">
        <f t="shared" si="32"/>
        <v>20.42798165137615</v>
      </c>
      <c r="I1104" s="1">
        <v>41971</v>
      </c>
      <c r="J1104">
        <v>70.150000000000006</v>
      </c>
      <c r="M1104" s="1">
        <v>28983</v>
      </c>
      <c r="N1104">
        <v>1.3979999999999999</v>
      </c>
      <c r="Q1104" s="1">
        <v>39321</v>
      </c>
      <c r="R1104">
        <v>86.25</v>
      </c>
      <c r="U1104" s="1">
        <v>40032</v>
      </c>
      <c r="V1104">
        <v>14.26</v>
      </c>
      <c r="Y1104" s="1">
        <v>39580</v>
      </c>
      <c r="Z1104">
        <v>25.23</v>
      </c>
      <c r="AC1104" s="1"/>
    </row>
    <row r="1105" spans="1:29" x14ac:dyDescent="0.3">
      <c r="A1105">
        <f t="shared" si="33"/>
        <v>1</v>
      </c>
      <c r="B1105" s="1">
        <v>41646</v>
      </c>
      <c r="C1105">
        <v>69.08</v>
      </c>
      <c r="E1105" s="1">
        <v>33910</v>
      </c>
      <c r="F1105">
        <v>19.55</v>
      </c>
      <c r="G1105">
        <f t="shared" si="32"/>
        <v>20.416605504587164</v>
      </c>
      <c r="I1105" s="1">
        <v>41970</v>
      </c>
      <c r="J1105">
        <v>72.58</v>
      </c>
      <c r="M1105" s="1">
        <v>28984</v>
      </c>
      <c r="N1105">
        <v>1.3974</v>
      </c>
      <c r="Q1105" s="1">
        <v>39322</v>
      </c>
      <c r="R1105">
        <v>87.75</v>
      </c>
      <c r="U1105" s="1">
        <v>40035</v>
      </c>
      <c r="V1105">
        <v>14.13</v>
      </c>
      <c r="Y1105" s="1">
        <v>39581</v>
      </c>
      <c r="Z1105">
        <v>25.3</v>
      </c>
      <c r="AC1105" s="1"/>
    </row>
    <row r="1106" spans="1:29" x14ac:dyDescent="0.3">
      <c r="A1106">
        <f t="shared" si="33"/>
        <v>1</v>
      </c>
      <c r="B1106" s="1">
        <v>41647</v>
      </c>
      <c r="C1106">
        <v>68.83</v>
      </c>
      <c r="E1106" s="1">
        <v>33911</v>
      </c>
      <c r="F1106">
        <v>19.5</v>
      </c>
      <c r="G1106">
        <f t="shared" si="32"/>
        <v>20.404495412844046</v>
      </c>
      <c r="I1106" s="1">
        <v>41969</v>
      </c>
      <c r="J1106">
        <v>77.75</v>
      </c>
      <c r="M1106" s="1">
        <v>28985</v>
      </c>
      <c r="N1106">
        <v>1.3953</v>
      </c>
      <c r="Q1106" s="1">
        <v>39323</v>
      </c>
      <c r="R1106">
        <v>87.25</v>
      </c>
      <c r="U1106" s="1">
        <v>40036</v>
      </c>
      <c r="V1106">
        <v>14.09</v>
      </c>
      <c r="Y1106" s="1">
        <v>39582</v>
      </c>
      <c r="Z1106">
        <v>25.13</v>
      </c>
      <c r="AC1106" s="1"/>
    </row>
    <row r="1107" spans="1:29" x14ac:dyDescent="0.3">
      <c r="A1107">
        <f t="shared" si="33"/>
        <v>1</v>
      </c>
      <c r="B1107" s="1">
        <v>41648</v>
      </c>
      <c r="C1107">
        <v>68.58</v>
      </c>
      <c r="E1107" s="1">
        <v>33912</v>
      </c>
      <c r="F1107">
        <v>19.149999999999999</v>
      </c>
      <c r="G1107">
        <f t="shared" si="32"/>
        <v>20.386880733944963</v>
      </c>
      <c r="I1107" s="1">
        <v>41968</v>
      </c>
      <c r="J1107">
        <v>78.33</v>
      </c>
      <c r="M1107" s="1">
        <v>28986</v>
      </c>
      <c r="N1107">
        <v>1.3951</v>
      </c>
      <c r="Q1107" s="1">
        <v>39324</v>
      </c>
      <c r="R1107">
        <v>87.75</v>
      </c>
      <c r="U1107" s="1">
        <v>40037</v>
      </c>
      <c r="V1107">
        <v>14.29</v>
      </c>
      <c r="Y1107" s="1">
        <v>39583</v>
      </c>
      <c r="Z1107">
        <v>25.3</v>
      </c>
      <c r="AC1107" s="1"/>
    </row>
    <row r="1108" spans="1:29" x14ac:dyDescent="0.3">
      <c r="A1108">
        <f t="shared" si="33"/>
        <v>1</v>
      </c>
      <c r="B1108" s="1">
        <v>41649</v>
      </c>
      <c r="C1108">
        <v>68.3</v>
      </c>
      <c r="E1108" s="1">
        <v>33913</v>
      </c>
      <c r="F1108">
        <v>19.38</v>
      </c>
      <c r="G1108">
        <f t="shared" si="32"/>
        <v>20.370550458715609</v>
      </c>
      <c r="I1108" s="1">
        <v>41967</v>
      </c>
      <c r="J1108">
        <v>79.680000000000007</v>
      </c>
      <c r="M1108" s="1">
        <v>28989</v>
      </c>
      <c r="N1108">
        <v>1.3936999999999999</v>
      </c>
      <c r="Q1108" s="1">
        <v>39325</v>
      </c>
      <c r="R1108">
        <v>88.75</v>
      </c>
      <c r="U1108" s="1">
        <v>40038</v>
      </c>
      <c r="V1108">
        <v>14.28</v>
      </c>
      <c r="Y1108" s="1">
        <v>39584</v>
      </c>
      <c r="Z1108">
        <v>25.75</v>
      </c>
      <c r="AC1108" s="1"/>
    </row>
    <row r="1109" spans="1:29" x14ac:dyDescent="0.3">
      <c r="A1109">
        <f t="shared" si="33"/>
        <v>1</v>
      </c>
      <c r="B1109" s="1">
        <v>41650</v>
      </c>
      <c r="C1109">
        <v>68.069999999999993</v>
      </c>
      <c r="E1109" s="1">
        <v>33914</v>
      </c>
      <c r="F1109">
        <v>19.190000000000001</v>
      </c>
      <c r="G1109">
        <f t="shared" si="32"/>
        <v>20.35119266055047</v>
      </c>
      <c r="I1109" s="1">
        <v>41964</v>
      </c>
      <c r="J1109">
        <v>80.36</v>
      </c>
      <c r="M1109" s="1">
        <v>28990</v>
      </c>
      <c r="N1109">
        <v>1.39</v>
      </c>
      <c r="Q1109" s="1">
        <v>39328</v>
      </c>
      <c r="R1109">
        <v>89.75</v>
      </c>
      <c r="U1109" s="1">
        <v>40039</v>
      </c>
      <c r="V1109">
        <v>14.32</v>
      </c>
      <c r="Y1109" s="1">
        <v>39587</v>
      </c>
      <c r="Z1109">
        <v>25.4</v>
      </c>
      <c r="AC1109" s="1"/>
    </row>
    <row r="1110" spans="1:29" x14ac:dyDescent="0.3">
      <c r="A1110">
        <f t="shared" si="33"/>
        <v>1</v>
      </c>
      <c r="B1110" s="1">
        <v>41651</v>
      </c>
      <c r="C1110">
        <v>67.84</v>
      </c>
      <c r="E1110" s="1">
        <v>33917</v>
      </c>
      <c r="F1110">
        <v>19.5</v>
      </c>
      <c r="G1110">
        <f t="shared" si="32"/>
        <v>20.336238532110102</v>
      </c>
      <c r="I1110" s="1">
        <v>41963</v>
      </c>
      <c r="J1110">
        <v>79.33</v>
      </c>
      <c r="M1110" s="1">
        <v>28991</v>
      </c>
      <c r="N1110">
        <v>1.39</v>
      </c>
      <c r="Q1110" s="1">
        <v>39329</v>
      </c>
      <c r="R1110">
        <v>91.1</v>
      </c>
      <c r="U1110" s="1">
        <v>40042</v>
      </c>
      <c r="V1110">
        <v>14.43</v>
      </c>
      <c r="Y1110" s="1">
        <v>39588</v>
      </c>
      <c r="Z1110">
        <v>25.35</v>
      </c>
      <c r="AC1110" s="1"/>
    </row>
    <row r="1111" spans="1:29" x14ac:dyDescent="0.3">
      <c r="A1111">
        <f t="shared" si="33"/>
        <v>1</v>
      </c>
      <c r="B1111" s="1">
        <v>41652</v>
      </c>
      <c r="C1111">
        <v>67.459999999999994</v>
      </c>
      <c r="E1111" s="1">
        <v>33918</v>
      </c>
      <c r="F1111">
        <v>19.45</v>
      </c>
      <c r="G1111">
        <f t="shared" si="32"/>
        <v>20.32174311926606</v>
      </c>
      <c r="I1111" s="1">
        <v>41962</v>
      </c>
      <c r="J1111">
        <v>78.099999999999994</v>
      </c>
      <c r="M1111" s="1">
        <v>28992</v>
      </c>
      <c r="N1111">
        <v>1.3866000000000001</v>
      </c>
      <c r="Q1111" s="1">
        <v>39330</v>
      </c>
      <c r="R1111">
        <v>91.55</v>
      </c>
      <c r="U1111" s="1">
        <v>40043</v>
      </c>
      <c r="V1111">
        <v>14.71</v>
      </c>
      <c r="Y1111" s="1">
        <v>39589</v>
      </c>
      <c r="Z1111">
        <v>24.2</v>
      </c>
      <c r="AC1111" s="1"/>
    </row>
    <row r="1112" spans="1:29" x14ac:dyDescent="0.3">
      <c r="A1112">
        <f t="shared" si="33"/>
        <v>1</v>
      </c>
      <c r="B1112" s="1">
        <v>41653</v>
      </c>
      <c r="C1112">
        <v>67.05</v>
      </c>
      <c r="E1112" s="1">
        <v>33919</v>
      </c>
      <c r="F1112">
        <v>19.36</v>
      </c>
      <c r="G1112">
        <f t="shared" si="32"/>
        <v>20.305045871559642</v>
      </c>
      <c r="I1112" s="1">
        <v>41961</v>
      </c>
      <c r="J1112">
        <v>78.47</v>
      </c>
      <c r="M1112" s="1">
        <v>28993</v>
      </c>
      <c r="N1112">
        <v>1.3803000000000001</v>
      </c>
      <c r="Q1112" s="1">
        <v>39331</v>
      </c>
      <c r="R1112">
        <v>92.25</v>
      </c>
      <c r="U1112" s="1">
        <v>40044</v>
      </c>
      <c r="V1112">
        <v>14.86</v>
      </c>
      <c r="Y1112" s="1">
        <v>39590</v>
      </c>
      <c r="Z1112">
        <v>24.1</v>
      </c>
      <c r="AC1112" s="1"/>
    </row>
    <row r="1113" spans="1:29" x14ac:dyDescent="0.3">
      <c r="A1113">
        <f t="shared" si="33"/>
        <v>1</v>
      </c>
      <c r="B1113" s="1">
        <v>41654</v>
      </c>
      <c r="C1113">
        <v>66.650000000000006</v>
      </c>
      <c r="E1113" s="1">
        <v>33920</v>
      </c>
      <c r="F1113">
        <v>19.14</v>
      </c>
      <c r="G1113">
        <f t="shared" si="32"/>
        <v>20.287064220183495</v>
      </c>
      <c r="I1113" s="1">
        <v>41960</v>
      </c>
      <c r="J1113">
        <v>79.31</v>
      </c>
      <c r="M1113" s="1">
        <v>28996</v>
      </c>
      <c r="N1113">
        <v>1.3785000000000001</v>
      </c>
      <c r="Q1113" s="1">
        <v>39332</v>
      </c>
      <c r="R1113">
        <v>92.25</v>
      </c>
      <c r="U1113" s="1">
        <v>40045</v>
      </c>
      <c r="V1113">
        <v>15.07</v>
      </c>
      <c r="Y1113" s="1">
        <v>39591</v>
      </c>
      <c r="Z1113">
        <v>25</v>
      </c>
      <c r="AC1113" s="1"/>
    </row>
    <row r="1114" spans="1:29" x14ac:dyDescent="0.3">
      <c r="A1114">
        <f t="shared" si="33"/>
        <v>1</v>
      </c>
      <c r="B1114" s="1">
        <v>41655</v>
      </c>
      <c r="C1114">
        <v>66.290000000000006</v>
      </c>
      <c r="E1114" s="1">
        <v>33921</v>
      </c>
      <c r="F1114">
        <v>19.010000000000002</v>
      </c>
      <c r="G1114">
        <f t="shared" si="32"/>
        <v>20.267889908256887</v>
      </c>
      <c r="I1114" s="1">
        <v>41957</v>
      </c>
      <c r="J1114">
        <v>79.41</v>
      </c>
      <c r="M1114" s="1">
        <v>28997</v>
      </c>
      <c r="N1114">
        <v>1.3794999999999999</v>
      </c>
      <c r="Q1114" s="1">
        <v>39335</v>
      </c>
      <c r="R1114">
        <v>91.25</v>
      </c>
      <c r="U1114" s="1">
        <v>40046</v>
      </c>
      <c r="V1114">
        <v>15.32</v>
      </c>
      <c r="Y1114" s="1">
        <v>39595</v>
      </c>
      <c r="Z1114">
        <v>25.6</v>
      </c>
      <c r="AC1114" s="1"/>
    </row>
    <row r="1115" spans="1:29" x14ac:dyDescent="0.3">
      <c r="A1115">
        <f t="shared" si="33"/>
        <v>1</v>
      </c>
      <c r="B1115" s="1">
        <v>41656</v>
      </c>
      <c r="C1115">
        <v>65.95</v>
      </c>
      <c r="E1115" s="1">
        <v>33924</v>
      </c>
      <c r="F1115">
        <v>19.27</v>
      </c>
      <c r="G1115">
        <f t="shared" si="32"/>
        <v>20.24972477064221</v>
      </c>
      <c r="I1115" s="1">
        <v>41956</v>
      </c>
      <c r="J1115">
        <v>77.92</v>
      </c>
      <c r="M1115" s="1">
        <v>28998</v>
      </c>
      <c r="N1115">
        <v>1.3801000000000001</v>
      </c>
      <c r="Q1115" s="1">
        <v>39336</v>
      </c>
      <c r="R1115">
        <v>91.25</v>
      </c>
      <c r="U1115" s="1">
        <v>40049</v>
      </c>
      <c r="V1115">
        <v>15.14</v>
      </c>
      <c r="Y1115" s="1">
        <v>39596</v>
      </c>
      <c r="Z1115">
        <v>25.8</v>
      </c>
      <c r="AC1115" s="1"/>
    </row>
    <row r="1116" spans="1:29" x14ac:dyDescent="0.3">
      <c r="A1116">
        <f t="shared" si="33"/>
        <v>1</v>
      </c>
      <c r="B1116" s="1">
        <v>41657</v>
      </c>
      <c r="C1116">
        <v>65.7</v>
      </c>
      <c r="E1116" s="1">
        <v>33925</v>
      </c>
      <c r="F1116">
        <v>19.149999999999999</v>
      </c>
      <c r="G1116">
        <f t="shared" si="32"/>
        <v>20.231651376146797</v>
      </c>
      <c r="I1116" s="1">
        <v>41955</v>
      </c>
      <c r="J1116">
        <v>80.38</v>
      </c>
      <c r="M1116" s="1">
        <v>28999</v>
      </c>
      <c r="N1116">
        <v>1.3833</v>
      </c>
      <c r="Q1116" s="1">
        <v>39337</v>
      </c>
      <c r="R1116">
        <v>91.75</v>
      </c>
      <c r="U1116" s="1">
        <v>40050</v>
      </c>
      <c r="V1116">
        <v>15.15</v>
      </c>
      <c r="Y1116" s="1">
        <v>39597</v>
      </c>
      <c r="Z1116">
        <v>25.4</v>
      </c>
      <c r="AC1116" s="1"/>
    </row>
    <row r="1117" spans="1:29" x14ac:dyDescent="0.3">
      <c r="A1117">
        <f t="shared" si="33"/>
        <v>1</v>
      </c>
      <c r="B1117" s="1">
        <v>41658</v>
      </c>
      <c r="C1117">
        <v>65.47</v>
      </c>
      <c r="E1117" s="1">
        <v>33926</v>
      </c>
      <c r="F1117">
        <v>19.04</v>
      </c>
      <c r="G1117">
        <f t="shared" si="32"/>
        <v>20.212660550458722</v>
      </c>
      <c r="I1117" s="1">
        <v>41954</v>
      </c>
      <c r="J1117">
        <v>81.67</v>
      </c>
      <c r="M1117" s="1">
        <v>29000</v>
      </c>
      <c r="N1117">
        <v>1.3805000000000001</v>
      </c>
      <c r="Q1117" s="1">
        <v>39338</v>
      </c>
      <c r="R1117">
        <v>90.25</v>
      </c>
      <c r="U1117" s="1">
        <v>40051</v>
      </c>
      <c r="V1117">
        <v>15.14</v>
      </c>
      <c r="Y1117" s="1">
        <v>39598</v>
      </c>
      <c r="Z1117">
        <v>25.5</v>
      </c>
      <c r="AC1117" s="1"/>
    </row>
    <row r="1118" spans="1:29" x14ac:dyDescent="0.3">
      <c r="A1118">
        <f t="shared" si="33"/>
        <v>1</v>
      </c>
      <c r="B1118" s="1">
        <v>41659</v>
      </c>
      <c r="C1118">
        <v>65.06</v>
      </c>
      <c r="E1118" s="1">
        <v>33927</v>
      </c>
      <c r="F1118">
        <v>19.34</v>
      </c>
      <c r="G1118">
        <f t="shared" si="32"/>
        <v>20.196880733944962</v>
      </c>
      <c r="I1118" s="1">
        <v>41953</v>
      </c>
      <c r="J1118">
        <v>82.34</v>
      </c>
      <c r="M1118" s="1">
        <v>29004</v>
      </c>
      <c r="N1118">
        <v>1.3774</v>
      </c>
      <c r="Q1118" s="1">
        <v>39339</v>
      </c>
      <c r="R1118">
        <v>91.25</v>
      </c>
      <c r="U1118" s="1">
        <v>40052</v>
      </c>
      <c r="V1118">
        <v>15.1</v>
      </c>
      <c r="Y1118" s="1">
        <v>39601</v>
      </c>
      <c r="Z1118">
        <v>25.3</v>
      </c>
      <c r="AC1118" s="1"/>
    </row>
    <row r="1119" spans="1:29" x14ac:dyDescent="0.3">
      <c r="A1119">
        <f t="shared" si="33"/>
        <v>1</v>
      </c>
      <c r="B1119" s="1">
        <v>41660</v>
      </c>
      <c r="C1119">
        <v>64.599999999999994</v>
      </c>
      <c r="E1119" s="1">
        <v>33928</v>
      </c>
      <c r="F1119">
        <v>19.36</v>
      </c>
      <c r="G1119">
        <f t="shared" si="32"/>
        <v>20.181009174311935</v>
      </c>
      <c r="I1119" s="1">
        <v>41950</v>
      </c>
      <c r="J1119">
        <v>83.39</v>
      </c>
      <c r="M1119" s="1">
        <v>29005</v>
      </c>
      <c r="N1119">
        <v>1.3819999999999999</v>
      </c>
      <c r="Q1119" s="1">
        <v>39342</v>
      </c>
      <c r="R1119">
        <v>92.25</v>
      </c>
      <c r="U1119" s="1">
        <v>40053</v>
      </c>
      <c r="V1119">
        <v>15.13</v>
      </c>
      <c r="Y1119" s="1">
        <v>39602</v>
      </c>
      <c r="Z1119">
        <v>25.45</v>
      </c>
      <c r="AC1119" s="1"/>
    </row>
    <row r="1120" spans="1:29" x14ac:dyDescent="0.3">
      <c r="A1120">
        <f t="shared" si="33"/>
        <v>1</v>
      </c>
      <c r="B1120" s="1">
        <v>41661</v>
      </c>
      <c r="C1120">
        <v>64.13</v>
      </c>
      <c r="E1120" s="1">
        <v>33931</v>
      </c>
      <c r="F1120">
        <v>19.010000000000002</v>
      </c>
      <c r="G1120">
        <f t="shared" si="32"/>
        <v>20.161009174311936</v>
      </c>
      <c r="I1120" s="1">
        <v>41949</v>
      </c>
      <c r="J1120">
        <v>82.86</v>
      </c>
      <c r="M1120" s="1">
        <v>29006</v>
      </c>
      <c r="N1120">
        <v>1.3864000000000001</v>
      </c>
      <c r="Q1120" s="1">
        <v>39343</v>
      </c>
      <c r="R1120">
        <v>93.05</v>
      </c>
      <c r="U1120" s="1">
        <v>40056</v>
      </c>
      <c r="V1120">
        <v>14.89</v>
      </c>
      <c r="Y1120" s="1">
        <v>39603</v>
      </c>
      <c r="Z1120">
        <v>24.75</v>
      </c>
      <c r="AC1120" s="1"/>
    </row>
    <row r="1121" spans="1:29" x14ac:dyDescent="0.3">
      <c r="A1121">
        <f t="shared" si="33"/>
        <v>1</v>
      </c>
      <c r="B1121" s="1">
        <v>41662</v>
      </c>
      <c r="C1121">
        <v>63.65</v>
      </c>
      <c r="E1121" s="1">
        <v>33932</v>
      </c>
      <c r="F1121">
        <v>19.05</v>
      </c>
      <c r="G1121">
        <f t="shared" si="32"/>
        <v>20.140458715596342</v>
      </c>
      <c r="I1121" s="1">
        <v>41948</v>
      </c>
      <c r="J1121">
        <v>82.95</v>
      </c>
      <c r="M1121" s="1">
        <v>29007</v>
      </c>
      <c r="N1121">
        <v>1.3815999999999999</v>
      </c>
      <c r="Q1121" s="1">
        <v>39344</v>
      </c>
      <c r="R1121">
        <v>96.25</v>
      </c>
      <c r="U1121" s="1">
        <v>40057</v>
      </c>
      <c r="V1121">
        <v>14.77</v>
      </c>
      <c r="Y1121" s="1">
        <v>39604</v>
      </c>
      <c r="Z1121">
        <v>25.15</v>
      </c>
      <c r="AC1121" s="1"/>
    </row>
    <row r="1122" spans="1:29" x14ac:dyDescent="0.3">
      <c r="A1122">
        <f t="shared" si="33"/>
        <v>1</v>
      </c>
      <c r="B1122" s="1">
        <v>41663</v>
      </c>
      <c r="C1122">
        <v>63.13</v>
      </c>
      <c r="E1122" s="1">
        <v>33933</v>
      </c>
      <c r="F1122">
        <v>19.18</v>
      </c>
      <c r="G1122">
        <f t="shared" si="32"/>
        <v>20.118532110091753</v>
      </c>
      <c r="I1122" s="1">
        <v>41947</v>
      </c>
      <c r="J1122">
        <v>82.82</v>
      </c>
      <c r="M1122" s="1">
        <v>29010</v>
      </c>
      <c r="N1122">
        <v>1.3841000000000001</v>
      </c>
      <c r="Q1122" s="1">
        <v>39345</v>
      </c>
      <c r="R1122">
        <v>98.75</v>
      </c>
      <c r="U1122" s="1">
        <v>40058</v>
      </c>
      <c r="V1122">
        <v>14.99</v>
      </c>
      <c r="Y1122" s="1">
        <v>39605</v>
      </c>
      <c r="Z1122">
        <v>25.2</v>
      </c>
      <c r="AC1122" s="1"/>
    </row>
    <row r="1123" spans="1:29" x14ac:dyDescent="0.3">
      <c r="A1123">
        <f t="shared" si="33"/>
        <v>1</v>
      </c>
      <c r="B1123" s="1">
        <v>41664</v>
      </c>
      <c r="C1123">
        <v>62.79</v>
      </c>
      <c r="E1123" s="1">
        <v>33934</v>
      </c>
      <c r="F1123">
        <v>18.75</v>
      </c>
      <c r="G1123">
        <f t="shared" si="32"/>
        <v>20.095045871559641</v>
      </c>
      <c r="I1123" s="1">
        <v>41946</v>
      </c>
      <c r="J1123">
        <v>84.78</v>
      </c>
      <c r="M1123" s="1">
        <v>29011</v>
      </c>
      <c r="N1123">
        <v>1.3838999999999999</v>
      </c>
      <c r="Q1123" s="1">
        <v>39346</v>
      </c>
      <c r="R1123">
        <v>95.75</v>
      </c>
      <c r="U1123" s="1">
        <v>40059</v>
      </c>
      <c r="V1123">
        <v>15.32</v>
      </c>
      <c r="Y1123" s="1">
        <v>39608</v>
      </c>
      <c r="Z1123">
        <v>25.65</v>
      </c>
      <c r="AC1123" s="1"/>
    </row>
    <row r="1124" spans="1:29" x14ac:dyDescent="0.3">
      <c r="A1124">
        <f t="shared" si="33"/>
        <v>1</v>
      </c>
      <c r="B1124" s="1">
        <v>41665</v>
      </c>
      <c r="C1124">
        <v>62.46</v>
      </c>
      <c r="E1124" s="1">
        <v>33935</v>
      </c>
      <c r="F1124">
        <v>18.95</v>
      </c>
      <c r="G1124">
        <f t="shared" si="32"/>
        <v>20.074678899082581</v>
      </c>
      <c r="I1124" s="1">
        <v>41943</v>
      </c>
      <c r="J1124">
        <v>85.86</v>
      </c>
      <c r="M1124" s="1">
        <v>29012</v>
      </c>
      <c r="N1124">
        <v>1.3824000000000001</v>
      </c>
      <c r="Q1124" s="1">
        <v>39349</v>
      </c>
      <c r="R1124">
        <v>99</v>
      </c>
      <c r="U1124" s="1">
        <v>40060</v>
      </c>
      <c r="V1124">
        <v>15.18</v>
      </c>
      <c r="Y1124" s="1">
        <v>39609</v>
      </c>
      <c r="Z1124">
        <v>26.8</v>
      </c>
      <c r="AC1124" s="1"/>
    </row>
    <row r="1125" spans="1:29" x14ac:dyDescent="0.3">
      <c r="A1125">
        <f t="shared" si="33"/>
        <v>1</v>
      </c>
      <c r="B1125" s="1">
        <v>41666</v>
      </c>
      <c r="C1125">
        <v>61.93</v>
      </c>
      <c r="E1125" s="1">
        <v>33938</v>
      </c>
      <c r="F1125">
        <v>18.84</v>
      </c>
      <c r="G1125">
        <f t="shared" si="32"/>
        <v>20.054954128440379</v>
      </c>
      <c r="I1125" s="1">
        <v>41942</v>
      </c>
      <c r="J1125">
        <v>86.24</v>
      </c>
      <c r="M1125" s="1">
        <v>29013</v>
      </c>
      <c r="N1125">
        <v>1.3836999999999999</v>
      </c>
      <c r="Q1125" s="1">
        <v>39350</v>
      </c>
      <c r="R1125">
        <v>98.75</v>
      </c>
      <c r="U1125" s="1">
        <v>40063</v>
      </c>
      <c r="V1125">
        <v>15.29</v>
      </c>
      <c r="Y1125" s="1">
        <v>39610</v>
      </c>
      <c r="Z1125">
        <v>27.75</v>
      </c>
      <c r="AC1125" s="1"/>
    </row>
    <row r="1126" spans="1:29" x14ac:dyDescent="0.3">
      <c r="A1126">
        <f t="shared" si="33"/>
        <v>1</v>
      </c>
      <c r="B1126" s="1">
        <v>41667</v>
      </c>
      <c r="C1126">
        <v>61.4</v>
      </c>
      <c r="E1126" s="1">
        <v>33939</v>
      </c>
      <c r="F1126">
        <v>18.489999999999998</v>
      </c>
      <c r="G1126">
        <f t="shared" si="32"/>
        <v>20.037339449541285</v>
      </c>
      <c r="I1126" s="1">
        <v>41941</v>
      </c>
      <c r="J1126">
        <v>87.12</v>
      </c>
      <c r="M1126" s="1">
        <v>29014</v>
      </c>
      <c r="N1126">
        <v>1.3847</v>
      </c>
      <c r="Q1126" s="1">
        <v>39351</v>
      </c>
      <c r="R1126">
        <v>95</v>
      </c>
      <c r="U1126" s="1">
        <v>40064</v>
      </c>
      <c r="V1126">
        <v>15.42</v>
      </c>
      <c r="Y1126" s="1">
        <v>39611</v>
      </c>
      <c r="Z1126">
        <v>28.4</v>
      </c>
      <c r="AC1126" s="1"/>
    </row>
    <row r="1127" spans="1:29" x14ac:dyDescent="0.3">
      <c r="A1127">
        <f t="shared" si="33"/>
        <v>1</v>
      </c>
      <c r="B1127" s="1">
        <v>41668</v>
      </c>
      <c r="C1127">
        <v>60.83</v>
      </c>
      <c r="E1127" s="1">
        <v>33940</v>
      </c>
      <c r="F1127">
        <v>18.34</v>
      </c>
      <c r="G1127">
        <f t="shared" si="32"/>
        <v>20.016605504587158</v>
      </c>
      <c r="I1127" s="1">
        <v>41940</v>
      </c>
      <c r="J1127">
        <v>86.03</v>
      </c>
      <c r="M1127" s="1">
        <v>29017</v>
      </c>
      <c r="N1127">
        <v>1.3841000000000001</v>
      </c>
      <c r="Q1127" s="1">
        <v>39352</v>
      </c>
      <c r="R1127">
        <v>101.5</v>
      </c>
      <c r="U1127" s="1">
        <v>40065</v>
      </c>
      <c r="V1127">
        <v>15.12</v>
      </c>
      <c r="Y1127" s="1">
        <v>39612</v>
      </c>
      <c r="Z1127">
        <v>27.25</v>
      </c>
      <c r="AC1127" s="1"/>
    </row>
    <row r="1128" spans="1:29" x14ac:dyDescent="0.3">
      <c r="A1128">
        <f t="shared" si="33"/>
        <v>1</v>
      </c>
      <c r="B1128" s="1">
        <v>41669</v>
      </c>
      <c r="C1128">
        <v>60.21</v>
      </c>
      <c r="E1128" s="1">
        <v>33941</v>
      </c>
      <c r="F1128">
        <v>18.079999999999998</v>
      </c>
      <c r="G1128">
        <f t="shared" si="32"/>
        <v>19.992110091743118</v>
      </c>
      <c r="I1128" s="1">
        <v>41939</v>
      </c>
      <c r="J1128">
        <v>85.83</v>
      </c>
      <c r="M1128" s="1">
        <v>29018</v>
      </c>
      <c r="N1128">
        <v>1.3826000000000001</v>
      </c>
      <c r="Q1128" s="1">
        <v>39353</v>
      </c>
      <c r="R1128">
        <v>102.5</v>
      </c>
      <c r="U1128" s="1">
        <v>40066</v>
      </c>
      <c r="V1128">
        <v>15.05</v>
      </c>
      <c r="Y1128" s="1">
        <v>39615</v>
      </c>
      <c r="Z1128">
        <v>26.75</v>
      </c>
      <c r="AC1128" s="1"/>
    </row>
    <row r="1129" spans="1:29" x14ac:dyDescent="0.3">
      <c r="A1129">
        <f t="shared" si="33"/>
        <v>1</v>
      </c>
      <c r="B1129" s="1">
        <v>41670</v>
      </c>
      <c r="C1129">
        <v>59.69</v>
      </c>
      <c r="E1129" s="1">
        <v>33942</v>
      </c>
      <c r="F1129">
        <v>18.05</v>
      </c>
      <c r="G1129">
        <f t="shared" si="32"/>
        <v>19.966880733944958</v>
      </c>
      <c r="I1129" s="1">
        <v>41936</v>
      </c>
      <c r="J1129">
        <v>86.13</v>
      </c>
      <c r="M1129" s="1">
        <v>29019</v>
      </c>
      <c r="N1129">
        <v>1.3859999999999999</v>
      </c>
      <c r="Q1129" s="1">
        <v>39356</v>
      </c>
      <c r="R1129">
        <v>101.75</v>
      </c>
      <c r="U1129" s="1">
        <v>40067</v>
      </c>
      <c r="V1129">
        <v>14.53</v>
      </c>
      <c r="Y1129" s="1">
        <v>39616</v>
      </c>
      <c r="Z1129">
        <v>26.15</v>
      </c>
      <c r="AC1129" s="1"/>
    </row>
    <row r="1130" spans="1:29" x14ac:dyDescent="0.3">
      <c r="A1130">
        <f t="shared" si="33"/>
        <v>2</v>
      </c>
      <c r="B1130" s="1">
        <v>41671</v>
      </c>
      <c r="C1130">
        <v>59.38</v>
      </c>
      <c r="E1130" s="1">
        <v>33945</v>
      </c>
      <c r="F1130">
        <v>18.239999999999998</v>
      </c>
      <c r="G1130">
        <f t="shared" si="32"/>
        <v>19.945504587155963</v>
      </c>
      <c r="I1130" s="1">
        <v>41935</v>
      </c>
      <c r="J1130">
        <v>86.83</v>
      </c>
      <c r="M1130" s="1">
        <v>29020</v>
      </c>
      <c r="N1130">
        <v>1.387</v>
      </c>
      <c r="Q1130" s="1">
        <v>39357</v>
      </c>
      <c r="R1130">
        <v>101.65</v>
      </c>
      <c r="U1130" s="1">
        <v>40070</v>
      </c>
      <c r="V1130">
        <v>13.86</v>
      </c>
      <c r="Y1130" s="1">
        <v>39617</v>
      </c>
      <c r="Z1130">
        <v>27.85</v>
      </c>
      <c r="AC1130" s="1"/>
    </row>
    <row r="1131" spans="1:29" x14ac:dyDescent="0.3">
      <c r="A1131">
        <f t="shared" si="33"/>
        <v>2</v>
      </c>
      <c r="B1131" s="1">
        <v>41672</v>
      </c>
      <c r="C1131">
        <v>59.08</v>
      </c>
      <c r="E1131" s="1">
        <v>33946</v>
      </c>
      <c r="F1131">
        <v>17.940000000000001</v>
      </c>
      <c r="G1131">
        <f t="shared" si="32"/>
        <v>19.926238532110091</v>
      </c>
      <c r="I1131" s="1">
        <v>41934</v>
      </c>
      <c r="J1131">
        <v>84.71</v>
      </c>
      <c r="M1131" s="1">
        <v>29021</v>
      </c>
      <c r="N1131">
        <v>1.3966000000000001</v>
      </c>
      <c r="Q1131" s="1">
        <v>39358</v>
      </c>
      <c r="R1131">
        <v>102</v>
      </c>
      <c r="U1131" s="1">
        <v>40071</v>
      </c>
      <c r="V1131">
        <v>14.23</v>
      </c>
      <c r="Y1131" s="1">
        <v>39618</v>
      </c>
      <c r="Z1131">
        <v>27.05</v>
      </c>
      <c r="AC1131" s="1"/>
    </row>
    <row r="1132" spans="1:29" x14ac:dyDescent="0.3">
      <c r="A1132">
        <f t="shared" si="33"/>
        <v>2</v>
      </c>
      <c r="B1132" s="1">
        <v>41673</v>
      </c>
      <c r="C1132">
        <v>58.64</v>
      </c>
      <c r="E1132" s="1">
        <v>33947</v>
      </c>
      <c r="F1132">
        <v>17.850000000000001</v>
      </c>
      <c r="G1132">
        <f t="shared" si="32"/>
        <v>19.906513761467888</v>
      </c>
      <c r="I1132" s="1">
        <v>41933</v>
      </c>
      <c r="J1132">
        <v>86.22</v>
      </c>
      <c r="M1132" s="1">
        <v>29024</v>
      </c>
      <c r="N1132">
        <v>1.3977999999999999</v>
      </c>
      <c r="Q1132" s="1">
        <v>39359</v>
      </c>
      <c r="R1132">
        <v>101.25</v>
      </c>
      <c r="U1132" s="1">
        <v>40072</v>
      </c>
      <c r="V1132">
        <v>14.01</v>
      </c>
      <c r="Y1132" s="1">
        <v>39619</v>
      </c>
      <c r="Z1132">
        <v>27.25</v>
      </c>
      <c r="AC1132" s="1"/>
    </row>
    <row r="1133" spans="1:29" x14ac:dyDescent="0.3">
      <c r="A1133">
        <f t="shared" si="33"/>
        <v>2</v>
      </c>
      <c r="B1133" s="1">
        <v>41674</v>
      </c>
      <c r="C1133">
        <v>58.22</v>
      </c>
      <c r="E1133" s="1">
        <v>33948</v>
      </c>
      <c r="F1133">
        <v>18.27</v>
      </c>
      <c r="G1133">
        <f t="shared" si="32"/>
        <v>19.890825688073395</v>
      </c>
      <c r="I1133" s="1">
        <v>41932</v>
      </c>
      <c r="J1133">
        <v>85.4</v>
      </c>
      <c r="M1133" s="1">
        <v>29025</v>
      </c>
      <c r="N1133">
        <v>1.4094</v>
      </c>
      <c r="Q1133" s="1">
        <v>39360</v>
      </c>
      <c r="R1133">
        <v>104.5</v>
      </c>
      <c r="U1133" s="1">
        <v>40073</v>
      </c>
      <c r="V1133">
        <v>13.56</v>
      </c>
      <c r="Y1133" s="1">
        <v>39622</v>
      </c>
      <c r="Z1133">
        <v>27.15</v>
      </c>
      <c r="AC1133" s="1"/>
    </row>
    <row r="1134" spans="1:29" x14ac:dyDescent="0.3">
      <c r="A1134">
        <f t="shared" si="33"/>
        <v>2</v>
      </c>
      <c r="B1134" s="1">
        <v>41675</v>
      </c>
      <c r="C1134">
        <v>57.82</v>
      </c>
      <c r="E1134" s="1">
        <v>33949</v>
      </c>
      <c r="F1134">
        <v>18.100000000000001</v>
      </c>
      <c r="G1134">
        <f t="shared" si="32"/>
        <v>19.874678899082564</v>
      </c>
      <c r="I1134" s="1">
        <v>41929</v>
      </c>
      <c r="J1134">
        <v>86.16</v>
      </c>
      <c r="M1134" s="1">
        <v>29026</v>
      </c>
      <c r="N1134">
        <v>1.4146000000000001</v>
      </c>
      <c r="Q1134" s="1">
        <v>39363</v>
      </c>
      <c r="R1134">
        <v>105.9</v>
      </c>
      <c r="U1134" s="1">
        <v>40074</v>
      </c>
      <c r="V1134">
        <v>13.6</v>
      </c>
      <c r="Y1134" s="1">
        <v>39623</v>
      </c>
      <c r="Z1134">
        <v>27.6</v>
      </c>
      <c r="AC1134" s="1"/>
    </row>
    <row r="1135" spans="1:29" x14ac:dyDescent="0.3">
      <c r="A1135">
        <f t="shared" si="33"/>
        <v>2</v>
      </c>
      <c r="B1135" s="1">
        <v>41676</v>
      </c>
      <c r="C1135">
        <v>57.47</v>
      </c>
      <c r="E1135" s="1">
        <v>33952</v>
      </c>
      <c r="F1135">
        <v>18.02</v>
      </c>
      <c r="G1135">
        <f t="shared" si="32"/>
        <v>19.856788990825677</v>
      </c>
      <c r="I1135" s="1">
        <v>41928</v>
      </c>
      <c r="J1135">
        <v>84.47</v>
      </c>
      <c r="M1135" s="1">
        <v>29027</v>
      </c>
      <c r="N1135">
        <v>1.4172</v>
      </c>
      <c r="Q1135" s="1">
        <v>39364</v>
      </c>
      <c r="R1135">
        <v>107</v>
      </c>
      <c r="U1135" s="1">
        <v>40077</v>
      </c>
      <c r="V1135">
        <v>13.9</v>
      </c>
      <c r="Y1135" s="1">
        <v>39624</v>
      </c>
      <c r="Z1135">
        <v>26.6</v>
      </c>
      <c r="AC1135" s="1"/>
    </row>
    <row r="1136" spans="1:29" x14ac:dyDescent="0.3">
      <c r="A1136">
        <f t="shared" si="33"/>
        <v>2</v>
      </c>
      <c r="B1136" s="1">
        <v>41677</v>
      </c>
      <c r="C1136">
        <v>57.16</v>
      </c>
      <c r="E1136" s="1">
        <v>33953</v>
      </c>
      <c r="F1136">
        <v>17.87</v>
      </c>
      <c r="G1136">
        <f t="shared" ref="G1136:G1199" si="34">+AVERAGE(F1028:F1136)</f>
        <v>19.836605504587148</v>
      </c>
      <c r="I1136" s="1">
        <v>41927</v>
      </c>
      <c r="J1136">
        <v>83.78</v>
      </c>
      <c r="M1136" s="1">
        <v>29028</v>
      </c>
      <c r="N1136">
        <v>1.4229000000000001</v>
      </c>
      <c r="Q1136" s="1">
        <v>39365</v>
      </c>
      <c r="R1136">
        <v>109</v>
      </c>
      <c r="U1136" s="1">
        <v>40078</v>
      </c>
      <c r="V1136">
        <v>13.67</v>
      </c>
      <c r="Y1136" s="1">
        <v>39625</v>
      </c>
      <c r="Z1136">
        <v>26.5</v>
      </c>
      <c r="AC1136" s="1"/>
    </row>
    <row r="1137" spans="1:29" x14ac:dyDescent="0.3">
      <c r="A1137">
        <f t="shared" si="33"/>
        <v>2</v>
      </c>
      <c r="B1137" s="1">
        <v>41678</v>
      </c>
      <c r="C1137">
        <v>56.9</v>
      </c>
      <c r="E1137" s="1">
        <v>33954</v>
      </c>
      <c r="F1137">
        <v>18.059999999999999</v>
      </c>
      <c r="G1137">
        <f t="shared" si="34"/>
        <v>19.816880733944945</v>
      </c>
      <c r="I1137" s="1">
        <v>41926</v>
      </c>
      <c r="J1137">
        <v>85.04</v>
      </c>
      <c r="M1137" s="1">
        <v>29031</v>
      </c>
      <c r="N1137">
        <v>1.4316</v>
      </c>
      <c r="Q1137" s="1">
        <v>39366</v>
      </c>
      <c r="R1137">
        <v>108.5</v>
      </c>
      <c r="U1137" s="1">
        <v>40079</v>
      </c>
      <c r="V1137">
        <v>13.29</v>
      </c>
      <c r="Y1137" s="1">
        <v>39626</v>
      </c>
      <c r="Z1137">
        <v>25.5</v>
      </c>
      <c r="AC1137" s="1"/>
    </row>
    <row r="1138" spans="1:29" x14ac:dyDescent="0.3">
      <c r="A1138">
        <f t="shared" si="33"/>
        <v>2</v>
      </c>
      <c r="B1138" s="1">
        <v>41679</v>
      </c>
      <c r="C1138">
        <v>56.65</v>
      </c>
      <c r="E1138" s="1">
        <v>33955</v>
      </c>
      <c r="F1138">
        <v>18.57</v>
      </c>
      <c r="G1138">
        <f t="shared" si="34"/>
        <v>19.800917431192655</v>
      </c>
      <c r="I1138" s="1">
        <v>41925</v>
      </c>
      <c r="J1138">
        <v>88.89</v>
      </c>
      <c r="M1138" s="1">
        <v>29032</v>
      </c>
      <c r="N1138">
        <v>1.4238999999999999</v>
      </c>
      <c r="Q1138" s="1">
        <v>39367</v>
      </c>
      <c r="R1138">
        <v>109.25</v>
      </c>
      <c r="U1138" s="1">
        <v>40080</v>
      </c>
      <c r="V1138">
        <v>12.75</v>
      </c>
      <c r="Y1138" s="1">
        <v>39629</v>
      </c>
      <c r="Z1138">
        <v>27.5</v>
      </c>
      <c r="AC1138" s="1"/>
    </row>
    <row r="1139" spans="1:29" x14ac:dyDescent="0.3">
      <c r="A1139">
        <f t="shared" si="33"/>
        <v>2</v>
      </c>
      <c r="B1139" s="1">
        <v>41680</v>
      </c>
      <c r="C1139">
        <v>56.24</v>
      </c>
      <c r="E1139" s="1">
        <v>33956</v>
      </c>
      <c r="F1139">
        <v>18.559999999999999</v>
      </c>
      <c r="G1139">
        <f t="shared" si="34"/>
        <v>19.786513761467887</v>
      </c>
      <c r="I1139" s="1">
        <v>41922</v>
      </c>
      <c r="J1139">
        <v>90.21</v>
      </c>
      <c r="M1139" s="1">
        <v>29033</v>
      </c>
      <c r="N1139">
        <v>1.4278</v>
      </c>
      <c r="Q1139" s="1">
        <v>39370</v>
      </c>
      <c r="R1139">
        <v>109.25</v>
      </c>
      <c r="U1139" s="1">
        <v>40081</v>
      </c>
      <c r="V1139">
        <v>13.06</v>
      </c>
      <c r="Y1139" s="1">
        <v>39630</v>
      </c>
      <c r="Z1139">
        <v>26.85</v>
      </c>
      <c r="AC1139" s="1"/>
    </row>
    <row r="1140" spans="1:29" x14ac:dyDescent="0.3">
      <c r="A1140">
        <f t="shared" si="33"/>
        <v>2</v>
      </c>
      <c r="B1140" s="1">
        <v>41681</v>
      </c>
      <c r="C1140">
        <v>55.86</v>
      </c>
      <c r="E1140" s="1">
        <v>33959</v>
      </c>
      <c r="F1140">
        <v>18.64</v>
      </c>
      <c r="G1140">
        <f t="shared" si="34"/>
        <v>19.771834862385319</v>
      </c>
      <c r="I1140" s="1">
        <v>41921</v>
      </c>
      <c r="J1140">
        <v>90.05</v>
      </c>
      <c r="M1140" s="1">
        <v>29034</v>
      </c>
      <c r="N1140">
        <v>1.4278</v>
      </c>
      <c r="Q1140" s="1">
        <v>39371</v>
      </c>
      <c r="R1140">
        <v>111.6</v>
      </c>
      <c r="U1140" s="1">
        <v>40084</v>
      </c>
      <c r="V1140">
        <v>13.44</v>
      </c>
      <c r="Y1140" s="1">
        <v>39631</v>
      </c>
      <c r="Z1140">
        <v>26.2</v>
      </c>
      <c r="AC1140" s="1"/>
    </row>
    <row r="1141" spans="1:29" x14ac:dyDescent="0.3">
      <c r="A1141">
        <f t="shared" si="33"/>
        <v>2</v>
      </c>
      <c r="B1141" s="1">
        <v>41682</v>
      </c>
      <c r="C1141">
        <v>55.48</v>
      </c>
      <c r="E1141" s="1">
        <v>33960</v>
      </c>
      <c r="F1141">
        <v>18.489999999999998</v>
      </c>
      <c r="G1141">
        <f t="shared" si="34"/>
        <v>19.756055045871555</v>
      </c>
      <c r="I1141" s="1">
        <v>41920</v>
      </c>
      <c r="J1141">
        <v>91.38</v>
      </c>
      <c r="M1141" s="1">
        <v>29035</v>
      </c>
      <c r="N1141">
        <v>1.4292</v>
      </c>
      <c r="Q1141" s="1">
        <v>39372</v>
      </c>
      <c r="R1141">
        <v>118</v>
      </c>
      <c r="U1141" s="1">
        <v>40085</v>
      </c>
      <c r="V1141">
        <v>13.1</v>
      </c>
      <c r="Y1141" s="1">
        <v>39632</v>
      </c>
      <c r="Z1141">
        <v>26.6</v>
      </c>
      <c r="AC1141" s="1"/>
    </row>
    <row r="1142" spans="1:29" x14ac:dyDescent="0.3">
      <c r="A1142">
        <f t="shared" si="33"/>
        <v>2</v>
      </c>
      <c r="B1142" s="1">
        <v>41683</v>
      </c>
      <c r="C1142">
        <v>55.09</v>
      </c>
      <c r="E1142" s="1">
        <v>33961</v>
      </c>
      <c r="F1142">
        <v>18.61</v>
      </c>
      <c r="G1142">
        <f t="shared" si="34"/>
        <v>19.739266055045867</v>
      </c>
      <c r="I1142" s="1">
        <v>41919</v>
      </c>
      <c r="J1142">
        <v>92.11</v>
      </c>
      <c r="M1142" s="1">
        <v>29038</v>
      </c>
      <c r="N1142">
        <v>1.4306000000000001</v>
      </c>
      <c r="Q1142" s="1">
        <v>39373</v>
      </c>
      <c r="R1142">
        <v>112</v>
      </c>
      <c r="U1142" s="1">
        <v>40086</v>
      </c>
      <c r="V1142">
        <v>13.36</v>
      </c>
      <c r="Y1142" s="1">
        <v>39633</v>
      </c>
      <c r="Z1142">
        <v>27</v>
      </c>
      <c r="AC1142" s="1"/>
    </row>
    <row r="1143" spans="1:29" x14ac:dyDescent="0.3">
      <c r="A1143">
        <f t="shared" si="33"/>
        <v>2</v>
      </c>
      <c r="B1143" s="1">
        <v>41684</v>
      </c>
      <c r="C1143">
        <v>54.77</v>
      </c>
      <c r="E1143" s="1">
        <v>33962</v>
      </c>
      <c r="F1143">
        <v>18.7</v>
      </c>
      <c r="G1143">
        <f t="shared" si="34"/>
        <v>19.721834862385311</v>
      </c>
      <c r="I1143" s="1">
        <v>41918</v>
      </c>
      <c r="J1143">
        <v>92.79</v>
      </c>
      <c r="M1143" s="1">
        <v>29039</v>
      </c>
      <c r="N1143">
        <v>1.429</v>
      </c>
      <c r="Q1143" s="1">
        <v>39374</v>
      </c>
      <c r="R1143">
        <v>116</v>
      </c>
      <c r="U1143" s="1">
        <v>40087</v>
      </c>
      <c r="V1143">
        <v>13.22</v>
      </c>
      <c r="Y1143" s="1">
        <v>39636</v>
      </c>
      <c r="Z1143">
        <v>26.95</v>
      </c>
      <c r="AC1143" s="1"/>
    </row>
    <row r="1144" spans="1:29" x14ac:dyDescent="0.3">
      <c r="A1144">
        <f t="shared" si="33"/>
        <v>2</v>
      </c>
      <c r="B1144" s="1">
        <v>41685</v>
      </c>
      <c r="C1144">
        <v>54.54</v>
      </c>
      <c r="E1144" s="1">
        <v>33967</v>
      </c>
      <c r="F1144">
        <v>18.34</v>
      </c>
      <c r="G1144">
        <f t="shared" si="34"/>
        <v>19.700091743119263</v>
      </c>
      <c r="I1144" s="1">
        <v>41915</v>
      </c>
      <c r="J1144">
        <v>92.31</v>
      </c>
      <c r="M1144" s="1">
        <v>29040</v>
      </c>
      <c r="N1144">
        <v>1.4351</v>
      </c>
      <c r="Q1144" s="1">
        <v>39377</v>
      </c>
      <c r="R1144">
        <v>115.75</v>
      </c>
      <c r="U1144" s="1">
        <v>40088</v>
      </c>
      <c r="V1144">
        <v>13.05</v>
      </c>
      <c r="Y1144" s="1">
        <v>39637</v>
      </c>
      <c r="Z1144">
        <v>27.15</v>
      </c>
      <c r="AC1144" s="1"/>
    </row>
    <row r="1145" spans="1:29" x14ac:dyDescent="0.3">
      <c r="A1145">
        <f t="shared" si="33"/>
        <v>2</v>
      </c>
      <c r="B1145" s="1">
        <v>41686</v>
      </c>
      <c r="C1145">
        <v>54.32</v>
      </c>
      <c r="E1145" s="1">
        <v>33968</v>
      </c>
      <c r="F1145">
        <v>18.27</v>
      </c>
      <c r="G1145">
        <f t="shared" si="34"/>
        <v>19.677522935779812</v>
      </c>
      <c r="I1145" s="1">
        <v>41914</v>
      </c>
      <c r="J1145">
        <v>93.42</v>
      </c>
      <c r="M1145" s="1">
        <v>29041</v>
      </c>
      <c r="N1145">
        <v>1.4395</v>
      </c>
      <c r="Q1145" s="1">
        <v>39378</v>
      </c>
      <c r="R1145">
        <v>113</v>
      </c>
      <c r="U1145" s="1">
        <v>40091</v>
      </c>
      <c r="V1145">
        <v>13.12</v>
      </c>
      <c r="Y1145" s="1">
        <v>39638</v>
      </c>
      <c r="Z1145">
        <v>27.25</v>
      </c>
      <c r="AC1145" s="1"/>
    </row>
    <row r="1146" spans="1:29" x14ac:dyDescent="0.3">
      <c r="A1146">
        <f t="shared" si="33"/>
        <v>2</v>
      </c>
      <c r="B1146" s="1">
        <v>41687</v>
      </c>
      <c r="C1146">
        <v>53.98</v>
      </c>
      <c r="E1146" s="1">
        <v>33969</v>
      </c>
      <c r="F1146">
        <v>18.29</v>
      </c>
      <c r="G1146">
        <f t="shared" si="34"/>
        <v>19.655229357798163</v>
      </c>
      <c r="I1146" s="1">
        <v>41913</v>
      </c>
      <c r="J1146">
        <v>94.16</v>
      </c>
      <c r="M1146" s="1">
        <v>29042</v>
      </c>
      <c r="N1146">
        <v>1.4355</v>
      </c>
      <c r="Q1146" s="1">
        <v>39379</v>
      </c>
      <c r="R1146">
        <v>114.5</v>
      </c>
      <c r="U1146" s="1">
        <v>40092</v>
      </c>
      <c r="V1146">
        <v>13.73</v>
      </c>
      <c r="Y1146" s="1">
        <v>39639</v>
      </c>
      <c r="Z1146">
        <v>26.53</v>
      </c>
      <c r="AC1146" s="1"/>
    </row>
    <row r="1147" spans="1:29" x14ac:dyDescent="0.3">
      <c r="A1147">
        <f t="shared" si="33"/>
        <v>2</v>
      </c>
      <c r="B1147" s="1">
        <v>41688</v>
      </c>
      <c r="C1147">
        <v>53.67</v>
      </c>
      <c r="E1147" s="1">
        <v>33973</v>
      </c>
      <c r="F1147">
        <v>17.79</v>
      </c>
      <c r="G1147">
        <f t="shared" si="34"/>
        <v>19.6288990825688</v>
      </c>
      <c r="I1147" s="1">
        <v>41912</v>
      </c>
      <c r="J1147">
        <v>94.67</v>
      </c>
      <c r="M1147" s="1">
        <v>29045</v>
      </c>
      <c r="N1147">
        <v>1.4312</v>
      </c>
      <c r="Q1147" s="1">
        <v>39380</v>
      </c>
      <c r="R1147">
        <v>115.15</v>
      </c>
      <c r="U1147" s="1">
        <v>40093</v>
      </c>
      <c r="V1147">
        <v>13.61</v>
      </c>
      <c r="Y1147" s="1">
        <v>39640</v>
      </c>
      <c r="Z1147">
        <v>26.25</v>
      </c>
      <c r="AC1147" s="1"/>
    </row>
    <row r="1148" spans="1:29" x14ac:dyDescent="0.3">
      <c r="A1148">
        <f t="shared" si="33"/>
        <v>2</v>
      </c>
      <c r="B1148" s="1">
        <v>41689</v>
      </c>
      <c r="C1148">
        <v>53.41</v>
      </c>
      <c r="E1148" s="1">
        <v>33974</v>
      </c>
      <c r="F1148">
        <v>17.97</v>
      </c>
      <c r="G1148">
        <f t="shared" si="34"/>
        <v>19.60605504587155</v>
      </c>
      <c r="I1148" s="1">
        <v>41911</v>
      </c>
      <c r="J1148">
        <v>97.2</v>
      </c>
      <c r="M1148" s="1">
        <v>29046</v>
      </c>
      <c r="N1148">
        <v>1.4339</v>
      </c>
      <c r="Q1148" s="1">
        <v>39381</v>
      </c>
      <c r="R1148">
        <v>117</v>
      </c>
      <c r="U1148" s="1">
        <v>40094</v>
      </c>
      <c r="V1148">
        <v>13.42</v>
      </c>
      <c r="Y1148" s="1">
        <v>39643</v>
      </c>
      <c r="Z1148">
        <v>26.2</v>
      </c>
      <c r="AC1148" s="1"/>
    </row>
    <row r="1149" spans="1:29" x14ac:dyDescent="0.3">
      <c r="A1149">
        <f t="shared" si="33"/>
        <v>2</v>
      </c>
      <c r="B1149" s="1">
        <v>41690</v>
      </c>
      <c r="C1149">
        <v>53.15</v>
      </c>
      <c r="E1149" s="1">
        <v>33975</v>
      </c>
      <c r="F1149">
        <v>17.75</v>
      </c>
      <c r="G1149">
        <f t="shared" si="34"/>
        <v>19.581100917431186</v>
      </c>
      <c r="I1149" s="1">
        <v>41908</v>
      </c>
      <c r="J1149">
        <v>97</v>
      </c>
      <c r="M1149" s="1">
        <v>29047</v>
      </c>
      <c r="N1149">
        <v>1.4407000000000001</v>
      </c>
      <c r="Q1149" s="1">
        <v>39384</v>
      </c>
      <c r="R1149">
        <v>131.5</v>
      </c>
      <c r="U1149" s="1">
        <v>40095</v>
      </c>
      <c r="V1149">
        <v>13.78</v>
      </c>
      <c r="Y1149" s="1">
        <v>39644</v>
      </c>
      <c r="Z1149">
        <v>26.2</v>
      </c>
      <c r="AC1149" s="1"/>
    </row>
    <row r="1150" spans="1:29" x14ac:dyDescent="0.3">
      <c r="A1150">
        <f t="shared" si="33"/>
        <v>2</v>
      </c>
      <c r="B1150" s="1">
        <v>41691</v>
      </c>
      <c r="C1150">
        <v>52.91</v>
      </c>
      <c r="E1150" s="1">
        <v>33976</v>
      </c>
      <c r="F1150">
        <v>17.579999999999998</v>
      </c>
      <c r="G1150">
        <f t="shared" si="34"/>
        <v>19.556972477064214</v>
      </c>
      <c r="I1150" s="1">
        <v>41907</v>
      </c>
      <c r="J1150">
        <v>97</v>
      </c>
      <c r="M1150" s="1">
        <v>29048</v>
      </c>
      <c r="N1150">
        <v>1.4395</v>
      </c>
      <c r="Q1150" s="1">
        <v>39385</v>
      </c>
      <c r="R1150">
        <v>125</v>
      </c>
      <c r="U1150" s="1">
        <v>40098</v>
      </c>
      <c r="V1150">
        <v>14.28</v>
      </c>
      <c r="Y1150" s="1">
        <v>39645</v>
      </c>
      <c r="Z1150">
        <v>26.5</v>
      </c>
      <c r="AC1150" s="1"/>
    </row>
    <row r="1151" spans="1:29" x14ac:dyDescent="0.3">
      <c r="A1151">
        <f t="shared" si="33"/>
        <v>2</v>
      </c>
      <c r="B1151" s="1">
        <v>41692</v>
      </c>
      <c r="C1151">
        <v>52.75</v>
      </c>
      <c r="E1151" s="1">
        <v>33977</v>
      </c>
      <c r="F1151">
        <v>17.48</v>
      </c>
      <c r="G1151">
        <f t="shared" si="34"/>
        <v>19.533944954128433</v>
      </c>
      <c r="I1151" s="1">
        <v>41906</v>
      </c>
      <c r="J1151">
        <v>96.95</v>
      </c>
      <c r="M1151" s="1">
        <v>29049</v>
      </c>
      <c r="N1151">
        <v>1.4374</v>
      </c>
      <c r="Q1151" s="1">
        <v>39386</v>
      </c>
      <c r="R1151">
        <v>125.75</v>
      </c>
      <c r="U1151" s="1">
        <v>40099</v>
      </c>
      <c r="V1151">
        <v>14.32</v>
      </c>
      <c r="Y1151" s="1">
        <v>39646</v>
      </c>
      <c r="Z1151">
        <v>26.35</v>
      </c>
      <c r="AC1151" s="1"/>
    </row>
    <row r="1152" spans="1:29" x14ac:dyDescent="0.3">
      <c r="A1152">
        <f t="shared" si="33"/>
        <v>2</v>
      </c>
      <c r="B1152" s="1">
        <v>41693</v>
      </c>
      <c r="C1152">
        <v>52.59</v>
      </c>
      <c r="E1152" s="1">
        <v>33980</v>
      </c>
      <c r="F1152">
        <v>17.420000000000002</v>
      </c>
      <c r="G1152">
        <f t="shared" si="34"/>
        <v>19.511743119266047</v>
      </c>
      <c r="I1152" s="1">
        <v>41905</v>
      </c>
      <c r="J1152">
        <v>96.85</v>
      </c>
      <c r="M1152" s="1">
        <v>29052</v>
      </c>
      <c r="N1152">
        <v>1.444</v>
      </c>
      <c r="Q1152" s="1">
        <v>39387</v>
      </c>
      <c r="R1152">
        <v>127.5</v>
      </c>
      <c r="U1152" s="1">
        <v>40100</v>
      </c>
      <c r="V1152">
        <v>14.44</v>
      </c>
      <c r="Y1152" s="1">
        <v>39647</v>
      </c>
      <c r="Z1152">
        <v>25.8</v>
      </c>
      <c r="AC1152" s="1"/>
    </row>
    <row r="1153" spans="1:29" x14ac:dyDescent="0.3">
      <c r="A1153">
        <f t="shared" si="33"/>
        <v>2</v>
      </c>
      <c r="B1153" s="1">
        <v>41694</v>
      </c>
      <c r="C1153">
        <v>52.35</v>
      </c>
      <c r="E1153" s="1">
        <v>33981</v>
      </c>
      <c r="F1153">
        <v>17.010000000000002</v>
      </c>
      <c r="G1153">
        <f t="shared" si="34"/>
        <v>19.484036697247703</v>
      </c>
      <c r="I1153" s="1">
        <v>41904</v>
      </c>
      <c r="J1153">
        <v>96.97</v>
      </c>
      <c r="M1153" s="1">
        <v>29053</v>
      </c>
      <c r="N1153">
        <v>1.4518</v>
      </c>
      <c r="Q1153" s="1">
        <v>39388</v>
      </c>
      <c r="R1153">
        <v>128</v>
      </c>
      <c r="U1153" s="1">
        <v>40101</v>
      </c>
      <c r="V1153">
        <v>14.22</v>
      </c>
      <c r="Y1153" s="1">
        <v>39650</v>
      </c>
      <c r="Z1153">
        <v>25.9</v>
      </c>
      <c r="AC1153" s="1"/>
    </row>
    <row r="1154" spans="1:29" x14ac:dyDescent="0.3">
      <c r="A1154">
        <f t="shared" si="33"/>
        <v>2</v>
      </c>
      <c r="B1154" s="1">
        <v>41695</v>
      </c>
      <c r="C1154">
        <v>52.09</v>
      </c>
      <c r="E1154" s="1">
        <v>33982</v>
      </c>
      <c r="F1154">
        <v>17.059999999999999</v>
      </c>
      <c r="G1154">
        <f t="shared" si="34"/>
        <v>19.458348623853208</v>
      </c>
      <c r="I1154" s="1">
        <v>41901</v>
      </c>
      <c r="J1154">
        <v>98.39</v>
      </c>
      <c r="M1154" s="1">
        <v>29054</v>
      </c>
      <c r="N1154">
        <v>1.4571000000000001</v>
      </c>
      <c r="Q1154" s="1">
        <v>39391</v>
      </c>
      <c r="R1154">
        <v>129.25</v>
      </c>
      <c r="U1154" s="1">
        <v>40102</v>
      </c>
      <c r="V1154">
        <v>14.14</v>
      </c>
      <c r="Y1154" s="1">
        <v>39651</v>
      </c>
      <c r="Z1154">
        <v>25.7</v>
      </c>
      <c r="AC1154" s="1"/>
    </row>
    <row r="1155" spans="1:29" x14ac:dyDescent="0.3">
      <c r="A1155">
        <f t="shared" si="33"/>
        <v>2</v>
      </c>
      <c r="B1155" s="1">
        <v>41696</v>
      </c>
      <c r="C1155">
        <v>51.83</v>
      </c>
      <c r="E1155" s="1">
        <v>33983</v>
      </c>
      <c r="F1155">
        <v>17.23</v>
      </c>
      <c r="G1155">
        <f t="shared" si="34"/>
        <v>19.435779816513758</v>
      </c>
      <c r="I1155" s="1">
        <v>41900</v>
      </c>
      <c r="J1155">
        <v>97.7</v>
      </c>
      <c r="M1155" s="1">
        <v>29055</v>
      </c>
      <c r="N1155">
        <v>1.456</v>
      </c>
      <c r="Q1155" s="1">
        <v>39392</v>
      </c>
      <c r="R1155">
        <v>128</v>
      </c>
      <c r="U1155" s="1">
        <v>40105</v>
      </c>
      <c r="V1155">
        <v>14.44</v>
      </c>
      <c r="Y1155" s="1">
        <v>39652</v>
      </c>
      <c r="Z1155">
        <v>26.2</v>
      </c>
      <c r="AC1155" s="1"/>
    </row>
    <row r="1156" spans="1:29" x14ac:dyDescent="0.3">
      <c r="A1156">
        <f t="shared" ref="A1156:A1219" si="35">+MONTH(B1156)</f>
        <v>2</v>
      </c>
      <c r="B1156" s="1">
        <v>41697</v>
      </c>
      <c r="C1156">
        <v>51.56</v>
      </c>
      <c r="E1156" s="1">
        <v>33984</v>
      </c>
      <c r="F1156">
        <v>17.5</v>
      </c>
      <c r="G1156">
        <f t="shared" si="34"/>
        <v>19.41660550458715</v>
      </c>
      <c r="I1156" s="1">
        <v>41899</v>
      </c>
      <c r="J1156">
        <v>98.97</v>
      </c>
      <c r="M1156" s="1">
        <v>29056</v>
      </c>
      <c r="N1156">
        <v>1.4460999999999999</v>
      </c>
      <c r="Q1156" s="1">
        <v>39393</v>
      </c>
      <c r="R1156">
        <v>128</v>
      </c>
      <c r="U1156" s="1">
        <v>40106</v>
      </c>
      <c r="V1156">
        <v>14.58</v>
      </c>
      <c r="Y1156" s="1">
        <v>39653</v>
      </c>
      <c r="Z1156">
        <v>25.75</v>
      </c>
      <c r="AC1156" s="1"/>
    </row>
    <row r="1157" spans="1:29" x14ac:dyDescent="0.3">
      <c r="A1157">
        <f t="shared" si="35"/>
        <v>2</v>
      </c>
      <c r="B1157" s="1">
        <v>41698</v>
      </c>
      <c r="C1157">
        <v>51.27</v>
      </c>
      <c r="E1157" s="1">
        <v>33987</v>
      </c>
      <c r="F1157">
        <v>17.46</v>
      </c>
      <c r="G1157">
        <f t="shared" si="34"/>
        <v>19.395871559633019</v>
      </c>
      <c r="I1157" s="1">
        <v>41898</v>
      </c>
      <c r="J1157">
        <v>99.05</v>
      </c>
      <c r="M1157" s="1">
        <v>29059</v>
      </c>
      <c r="N1157">
        <v>1.4521999999999999</v>
      </c>
      <c r="Q1157" s="1">
        <v>39394</v>
      </c>
      <c r="R1157">
        <v>127</v>
      </c>
      <c r="U1157" s="1">
        <v>40107</v>
      </c>
      <c r="V1157">
        <v>14.97</v>
      </c>
      <c r="Y1157" s="1">
        <v>39654</v>
      </c>
      <c r="Z1157">
        <v>25.15</v>
      </c>
      <c r="AC1157" s="1"/>
    </row>
    <row r="1158" spans="1:29" x14ac:dyDescent="0.3">
      <c r="A1158">
        <f t="shared" si="35"/>
        <v>3</v>
      </c>
      <c r="B1158" s="1">
        <v>41699</v>
      </c>
      <c r="C1158">
        <v>51.24</v>
      </c>
      <c r="E1158" s="1">
        <v>33988</v>
      </c>
      <c r="F1158">
        <v>17.190000000000001</v>
      </c>
      <c r="G1158">
        <f t="shared" si="34"/>
        <v>19.369816513761464</v>
      </c>
      <c r="I1158" s="1">
        <v>41897</v>
      </c>
      <c r="J1158">
        <v>96.65</v>
      </c>
      <c r="M1158" s="1">
        <v>29060</v>
      </c>
      <c r="N1158">
        <v>1.4537</v>
      </c>
      <c r="Q1158" s="1">
        <v>39395</v>
      </c>
      <c r="R1158">
        <v>127</v>
      </c>
      <c r="U1158" s="1">
        <v>40108</v>
      </c>
      <c r="V1158">
        <v>14.46</v>
      </c>
      <c r="Y1158" s="1">
        <v>39657</v>
      </c>
      <c r="Z1158">
        <v>21</v>
      </c>
      <c r="AC1158" s="1"/>
    </row>
    <row r="1159" spans="1:29" x14ac:dyDescent="0.3">
      <c r="A1159">
        <f t="shared" si="35"/>
        <v>3</v>
      </c>
      <c r="B1159" s="1">
        <v>41700</v>
      </c>
      <c r="C1159">
        <v>51.07</v>
      </c>
      <c r="E1159" s="1">
        <v>33989</v>
      </c>
      <c r="F1159">
        <v>16.97</v>
      </c>
      <c r="G1159">
        <f t="shared" si="34"/>
        <v>19.342018348623846</v>
      </c>
      <c r="I1159" s="1">
        <v>41894</v>
      </c>
      <c r="J1159">
        <v>97.11</v>
      </c>
      <c r="M1159" s="1">
        <v>29061</v>
      </c>
      <c r="N1159">
        <v>1.4493</v>
      </c>
      <c r="Q1159" s="1">
        <v>39398</v>
      </c>
      <c r="R1159">
        <v>127.25</v>
      </c>
      <c r="U1159" s="1">
        <v>40109</v>
      </c>
      <c r="V1159">
        <v>14.39</v>
      </c>
      <c r="Y1159" s="1">
        <v>39658</v>
      </c>
      <c r="Z1159">
        <v>16</v>
      </c>
      <c r="AC1159" s="1"/>
    </row>
    <row r="1160" spans="1:29" x14ac:dyDescent="0.3">
      <c r="A1160">
        <f t="shared" si="35"/>
        <v>3</v>
      </c>
      <c r="B1160" s="1">
        <v>41701</v>
      </c>
      <c r="C1160">
        <v>50.82</v>
      </c>
      <c r="E1160" s="1">
        <v>33990</v>
      </c>
      <c r="F1160">
        <v>17.420000000000002</v>
      </c>
      <c r="G1160">
        <f t="shared" si="34"/>
        <v>19.317889908256873</v>
      </c>
      <c r="I1160" s="1">
        <v>41893</v>
      </c>
      <c r="J1160">
        <v>98.08</v>
      </c>
      <c r="M1160" s="1">
        <v>29062</v>
      </c>
      <c r="N1160">
        <v>1.4455</v>
      </c>
      <c r="Q1160" s="1">
        <v>39399</v>
      </c>
      <c r="R1160">
        <v>127.5</v>
      </c>
      <c r="U1160" s="1">
        <v>40112</v>
      </c>
      <c r="V1160">
        <v>14.34</v>
      </c>
      <c r="Y1160" s="1">
        <v>39659</v>
      </c>
      <c r="Z1160">
        <v>19</v>
      </c>
      <c r="AC1160" s="1"/>
    </row>
    <row r="1161" spans="1:29" x14ac:dyDescent="0.3">
      <c r="A1161">
        <f t="shared" si="35"/>
        <v>3</v>
      </c>
      <c r="B1161" s="1">
        <v>41702</v>
      </c>
      <c r="C1161">
        <v>50.54</v>
      </c>
      <c r="E1161" s="1">
        <v>33991</v>
      </c>
      <c r="F1161">
        <v>17.309999999999999</v>
      </c>
      <c r="G1161">
        <f t="shared" si="34"/>
        <v>19.293211009174303</v>
      </c>
      <c r="I1161" s="1">
        <v>41892</v>
      </c>
      <c r="J1161">
        <v>98.04</v>
      </c>
      <c r="M1161" s="1">
        <v>29063</v>
      </c>
      <c r="N1161">
        <v>1.4464999999999999</v>
      </c>
      <c r="Q1161" s="1">
        <v>39400</v>
      </c>
      <c r="R1161">
        <v>126</v>
      </c>
      <c r="U1161" s="1">
        <v>40113</v>
      </c>
      <c r="V1161">
        <v>14.26</v>
      </c>
      <c r="Y1161" s="1">
        <v>39660</v>
      </c>
      <c r="Z1161">
        <v>20.5</v>
      </c>
      <c r="AC1161" s="1"/>
    </row>
    <row r="1162" spans="1:29" x14ac:dyDescent="0.3">
      <c r="A1162">
        <f t="shared" si="35"/>
        <v>3</v>
      </c>
      <c r="B1162" s="1">
        <v>41703</v>
      </c>
      <c r="C1162">
        <v>50.32</v>
      </c>
      <c r="E1162" s="1">
        <v>33994</v>
      </c>
      <c r="F1162">
        <v>18.07</v>
      </c>
      <c r="G1162">
        <f t="shared" si="34"/>
        <v>19.276788990825686</v>
      </c>
      <c r="I1162" s="1">
        <v>41891</v>
      </c>
      <c r="J1162">
        <v>99.16</v>
      </c>
      <c r="M1162" s="1">
        <v>29066</v>
      </c>
      <c r="N1162">
        <v>1.4404999999999999</v>
      </c>
      <c r="Q1162" s="1">
        <v>39401</v>
      </c>
      <c r="R1162">
        <v>127.25</v>
      </c>
      <c r="U1162" s="1">
        <v>40114</v>
      </c>
      <c r="V1162">
        <v>14.24</v>
      </c>
      <c r="Y1162" s="1">
        <v>39661</v>
      </c>
      <c r="Z1162">
        <v>20.5</v>
      </c>
      <c r="AC1162" s="1"/>
    </row>
    <row r="1163" spans="1:29" x14ac:dyDescent="0.3">
      <c r="A1163">
        <f t="shared" si="35"/>
        <v>3</v>
      </c>
      <c r="B1163" s="1">
        <v>41704</v>
      </c>
      <c r="C1163">
        <v>50.11</v>
      </c>
      <c r="E1163" s="1">
        <v>33995</v>
      </c>
      <c r="F1163">
        <v>18.03</v>
      </c>
      <c r="G1163">
        <f t="shared" si="34"/>
        <v>19.260366972477065</v>
      </c>
      <c r="I1163" s="1">
        <v>41890</v>
      </c>
      <c r="J1163">
        <v>100.2</v>
      </c>
      <c r="M1163" s="1">
        <v>29067</v>
      </c>
      <c r="N1163">
        <v>1.4368000000000001</v>
      </c>
      <c r="Q1163" s="1">
        <v>39402</v>
      </c>
      <c r="R1163">
        <v>127.25</v>
      </c>
      <c r="U1163" s="1">
        <v>40115</v>
      </c>
      <c r="V1163">
        <v>14.75</v>
      </c>
      <c r="Y1163" s="1">
        <v>39664</v>
      </c>
      <c r="Z1163">
        <v>19</v>
      </c>
      <c r="AC1163" s="1"/>
    </row>
    <row r="1164" spans="1:29" x14ac:dyDescent="0.3">
      <c r="A1164">
        <f t="shared" si="35"/>
        <v>3</v>
      </c>
      <c r="B1164" s="1">
        <v>41705</v>
      </c>
      <c r="C1164">
        <v>49.97</v>
      </c>
      <c r="E1164" s="1">
        <v>33996</v>
      </c>
      <c r="F1164">
        <v>18.03</v>
      </c>
      <c r="G1164">
        <f t="shared" si="34"/>
        <v>19.245229357798166</v>
      </c>
      <c r="I1164" s="1">
        <v>41887</v>
      </c>
      <c r="J1164">
        <v>100.82</v>
      </c>
      <c r="M1164" s="1">
        <v>29068</v>
      </c>
      <c r="N1164">
        <v>1.4409000000000001</v>
      </c>
      <c r="Q1164" s="1">
        <v>39405</v>
      </c>
      <c r="R1164">
        <v>127.25</v>
      </c>
      <c r="U1164" s="1">
        <v>40116</v>
      </c>
      <c r="V1164">
        <v>14.54</v>
      </c>
      <c r="Y1164" s="1">
        <v>39665</v>
      </c>
      <c r="Z1164">
        <v>20.05</v>
      </c>
      <c r="AC1164" s="1"/>
    </row>
    <row r="1165" spans="1:29" x14ac:dyDescent="0.3">
      <c r="A1165">
        <f t="shared" si="35"/>
        <v>3</v>
      </c>
      <c r="B1165" s="1">
        <v>41706</v>
      </c>
      <c r="C1165">
        <v>49.9</v>
      </c>
      <c r="E1165" s="1">
        <v>33997</v>
      </c>
      <c r="F1165">
        <v>18.62</v>
      </c>
      <c r="G1165">
        <f t="shared" si="34"/>
        <v>19.23220183486238</v>
      </c>
      <c r="I1165" s="1">
        <v>41886</v>
      </c>
      <c r="J1165">
        <v>101.83</v>
      </c>
      <c r="M1165" s="1">
        <v>29069</v>
      </c>
      <c r="N1165">
        <v>1.4415</v>
      </c>
      <c r="Q1165" s="1">
        <v>39406</v>
      </c>
      <c r="R1165">
        <v>126</v>
      </c>
      <c r="U1165" s="1">
        <v>40119</v>
      </c>
      <c r="V1165">
        <v>14.54</v>
      </c>
      <c r="Y1165" s="1">
        <v>39666</v>
      </c>
      <c r="Z1165">
        <v>19.5</v>
      </c>
      <c r="AC1165" s="1"/>
    </row>
    <row r="1166" spans="1:29" x14ac:dyDescent="0.3">
      <c r="A1166">
        <f t="shared" si="35"/>
        <v>3</v>
      </c>
      <c r="B1166" s="1">
        <v>41707</v>
      </c>
      <c r="C1166">
        <v>49.87</v>
      </c>
      <c r="E1166" s="1">
        <v>33998</v>
      </c>
      <c r="F1166">
        <v>18.47</v>
      </c>
      <c r="G1166">
        <f t="shared" si="34"/>
        <v>19.220458715596319</v>
      </c>
      <c r="I1166" s="1">
        <v>41885</v>
      </c>
      <c r="J1166">
        <v>102.77</v>
      </c>
      <c r="M1166" s="1">
        <v>29070</v>
      </c>
      <c r="N1166">
        <v>1.4378</v>
      </c>
      <c r="Q1166" s="1">
        <v>39407</v>
      </c>
      <c r="R1166">
        <v>126</v>
      </c>
      <c r="U1166" s="1">
        <v>40120</v>
      </c>
      <c r="V1166">
        <v>14.39</v>
      </c>
      <c r="Y1166" s="1">
        <v>39667</v>
      </c>
      <c r="Z1166">
        <v>20.5</v>
      </c>
      <c r="AC1166" s="1"/>
    </row>
    <row r="1167" spans="1:29" x14ac:dyDescent="0.3">
      <c r="A1167">
        <f t="shared" si="35"/>
        <v>3</v>
      </c>
      <c r="B1167" s="1">
        <v>41708</v>
      </c>
      <c r="C1167">
        <v>49.76</v>
      </c>
      <c r="E1167" s="1">
        <v>34001</v>
      </c>
      <c r="F1167">
        <v>18.57</v>
      </c>
      <c r="G1167">
        <f t="shared" si="34"/>
        <v>19.20972477064219</v>
      </c>
      <c r="I1167" s="1">
        <v>41884</v>
      </c>
      <c r="J1167">
        <v>100.34</v>
      </c>
      <c r="M1167" s="1">
        <v>29073</v>
      </c>
      <c r="N1167">
        <v>1.4407000000000001</v>
      </c>
      <c r="Q1167" s="1">
        <v>39408</v>
      </c>
      <c r="R1167">
        <v>126.25</v>
      </c>
      <c r="U1167" s="1">
        <v>40121</v>
      </c>
      <c r="V1167">
        <v>14.36</v>
      </c>
      <c r="Y1167" s="1">
        <v>39668</v>
      </c>
      <c r="Z1167">
        <v>24.3</v>
      </c>
      <c r="AC1167" s="1"/>
    </row>
    <row r="1168" spans="1:29" x14ac:dyDescent="0.3">
      <c r="A1168">
        <f t="shared" si="35"/>
        <v>3</v>
      </c>
      <c r="B1168" s="1">
        <v>41709</v>
      </c>
      <c r="C1168">
        <v>49.62</v>
      </c>
      <c r="E1168" s="1">
        <v>34002</v>
      </c>
      <c r="F1168">
        <v>18.25</v>
      </c>
      <c r="G1168">
        <f t="shared" si="34"/>
        <v>19.196238532110083</v>
      </c>
      <c r="I1168" s="1">
        <v>41883</v>
      </c>
      <c r="J1168">
        <v>102.79</v>
      </c>
      <c r="M1168" s="1">
        <v>29074</v>
      </c>
      <c r="N1168">
        <v>1.4411</v>
      </c>
      <c r="Q1168" s="1">
        <v>39409</v>
      </c>
      <c r="R1168">
        <v>126.25</v>
      </c>
      <c r="U1168" s="1">
        <v>40122</v>
      </c>
      <c r="V1168">
        <v>14.37</v>
      </c>
      <c r="Y1168" s="1">
        <v>39671</v>
      </c>
      <c r="Z1168">
        <v>25.25</v>
      </c>
      <c r="AC1168" s="1"/>
    </row>
    <row r="1169" spans="1:29" x14ac:dyDescent="0.3">
      <c r="A1169">
        <f t="shared" si="35"/>
        <v>3</v>
      </c>
      <c r="B1169" s="1">
        <v>41710</v>
      </c>
      <c r="C1169">
        <v>49.48</v>
      </c>
      <c r="E1169" s="1">
        <v>34003</v>
      </c>
      <c r="F1169">
        <v>18.260000000000002</v>
      </c>
      <c r="G1169">
        <f t="shared" si="34"/>
        <v>19.181467889908252</v>
      </c>
      <c r="I1169" s="1">
        <v>41880</v>
      </c>
      <c r="J1169">
        <v>103.19</v>
      </c>
      <c r="M1169" s="1">
        <v>29075</v>
      </c>
      <c r="N1169">
        <v>1.4409000000000001</v>
      </c>
      <c r="Q1169" s="1">
        <v>39412</v>
      </c>
      <c r="R1169">
        <v>125.25</v>
      </c>
      <c r="U1169" s="1">
        <v>40123</v>
      </c>
      <c r="V1169">
        <v>13.97</v>
      </c>
      <c r="Y1169" s="1">
        <v>39672</v>
      </c>
      <c r="Z1169">
        <v>25.1</v>
      </c>
      <c r="AC1169" s="1"/>
    </row>
    <row r="1170" spans="1:29" x14ac:dyDescent="0.3">
      <c r="A1170">
        <f t="shared" si="35"/>
        <v>3</v>
      </c>
      <c r="B1170" s="1">
        <v>41711</v>
      </c>
      <c r="C1170">
        <v>49.3</v>
      </c>
      <c r="E1170" s="1">
        <v>34004</v>
      </c>
      <c r="F1170">
        <v>18.559999999999999</v>
      </c>
      <c r="G1170">
        <f t="shared" si="34"/>
        <v>19.167064220183477</v>
      </c>
      <c r="I1170" s="1">
        <v>41879</v>
      </c>
      <c r="J1170">
        <v>102.46</v>
      </c>
      <c r="M1170" s="1">
        <v>29076</v>
      </c>
      <c r="N1170">
        <v>1.4449000000000001</v>
      </c>
      <c r="Q1170" s="1">
        <v>39413</v>
      </c>
      <c r="R1170">
        <v>124.25</v>
      </c>
      <c r="U1170" s="1">
        <v>40126</v>
      </c>
      <c r="V1170">
        <v>13.87</v>
      </c>
      <c r="Y1170" s="1">
        <v>39673</v>
      </c>
      <c r="Z1170">
        <v>23.65</v>
      </c>
      <c r="AC1170" s="1"/>
    </row>
    <row r="1171" spans="1:29" x14ac:dyDescent="0.3">
      <c r="A1171">
        <f t="shared" si="35"/>
        <v>3</v>
      </c>
      <c r="B1171" s="1">
        <v>41712</v>
      </c>
      <c r="C1171">
        <v>49.24</v>
      </c>
      <c r="E1171" s="1">
        <v>34005</v>
      </c>
      <c r="F1171">
        <v>18.559999999999999</v>
      </c>
      <c r="G1171">
        <f t="shared" si="34"/>
        <v>19.152660550458705</v>
      </c>
      <c r="I1171" s="1">
        <v>41878</v>
      </c>
      <c r="J1171">
        <v>102.72</v>
      </c>
      <c r="M1171" s="1">
        <v>29077</v>
      </c>
      <c r="N1171">
        <v>1.4453</v>
      </c>
      <c r="Q1171" s="1">
        <v>39414</v>
      </c>
      <c r="R1171">
        <v>122.5</v>
      </c>
      <c r="U1171" s="1">
        <v>40127</v>
      </c>
      <c r="V1171">
        <v>13.72</v>
      </c>
      <c r="Y1171" s="1">
        <v>39674</v>
      </c>
      <c r="Z1171">
        <v>22.85</v>
      </c>
      <c r="AC1171" s="1"/>
    </row>
    <row r="1172" spans="1:29" x14ac:dyDescent="0.3">
      <c r="A1172">
        <f t="shared" si="35"/>
        <v>3</v>
      </c>
      <c r="B1172" s="1">
        <v>41713</v>
      </c>
      <c r="C1172">
        <v>49.25</v>
      </c>
      <c r="E1172" s="1">
        <v>34008</v>
      </c>
      <c r="F1172">
        <v>18.3</v>
      </c>
      <c r="G1172">
        <f t="shared" si="34"/>
        <v>19.136238532110081</v>
      </c>
      <c r="I1172" s="1">
        <v>41877</v>
      </c>
      <c r="J1172">
        <v>102.5</v>
      </c>
      <c r="M1172" s="1">
        <v>29080</v>
      </c>
      <c r="N1172">
        <v>1.4430000000000001</v>
      </c>
      <c r="Q1172" s="1">
        <v>39415</v>
      </c>
      <c r="R1172">
        <v>122</v>
      </c>
      <c r="U1172" s="1">
        <v>40128</v>
      </c>
      <c r="V1172">
        <v>13.52</v>
      </c>
      <c r="Y1172" s="1">
        <v>39675</v>
      </c>
      <c r="Z1172">
        <v>23.8</v>
      </c>
      <c r="AC1172" s="1"/>
    </row>
    <row r="1173" spans="1:29" x14ac:dyDescent="0.3">
      <c r="A1173">
        <f t="shared" si="35"/>
        <v>3</v>
      </c>
      <c r="B1173" s="1">
        <v>41714</v>
      </c>
      <c r="C1173">
        <v>49.28</v>
      </c>
      <c r="E1173" s="1">
        <v>34009</v>
      </c>
      <c r="F1173">
        <v>18.29</v>
      </c>
      <c r="G1173">
        <f t="shared" si="34"/>
        <v>19.118807339449532</v>
      </c>
      <c r="I1173" s="1">
        <v>41876</v>
      </c>
      <c r="J1173">
        <v>102.65</v>
      </c>
      <c r="M1173" s="1">
        <v>29081</v>
      </c>
      <c r="N1173">
        <v>1.4391</v>
      </c>
      <c r="Q1173" s="1">
        <v>39416</v>
      </c>
      <c r="R1173">
        <v>120</v>
      </c>
      <c r="U1173" s="1">
        <v>40129</v>
      </c>
      <c r="V1173">
        <v>13.31</v>
      </c>
      <c r="Y1173" s="1">
        <v>39678</v>
      </c>
      <c r="Z1173">
        <v>23.55</v>
      </c>
      <c r="AC1173" s="1"/>
    </row>
    <row r="1174" spans="1:29" x14ac:dyDescent="0.3">
      <c r="A1174">
        <f t="shared" si="35"/>
        <v>3</v>
      </c>
      <c r="B1174" s="1">
        <v>41715</v>
      </c>
      <c r="C1174">
        <v>49.23</v>
      </c>
      <c r="E1174" s="1">
        <v>34010</v>
      </c>
      <c r="F1174">
        <v>18.309999999999999</v>
      </c>
      <c r="G1174">
        <f t="shared" si="34"/>
        <v>19.100917431192649</v>
      </c>
      <c r="I1174" s="1">
        <v>41873</v>
      </c>
      <c r="J1174">
        <v>102.29</v>
      </c>
      <c r="M1174" s="1">
        <v>29082</v>
      </c>
      <c r="N1174">
        <v>1.4383999999999999</v>
      </c>
      <c r="Q1174" s="1">
        <v>39419</v>
      </c>
      <c r="R1174">
        <v>123.25</v>
      </c>
      <c r="U1174" s="1">
        <v>40130</v>
      </c>
      <c r="V1174">
        <v>13.41</v>
      </c>
      <c r="Y1174" s="1">
        <v>39679</v>
      </c>
      <c r="Z1174">
        <v>23.88</v>
      </c>
      <c r="AC1174" s="1"/>
    </row>
    <row r="1175" spans="1:29" x14ac:dyDescent="0.3">
      <c r="A1175">
        <f t="shared" si="35"/>
        <v>3</v>
      </c>
      <c r="B1175" s="1">
        <v>41716</v>
      </c>
      <c r="C1175">
        <v>49.22</v>
      </c>
      <c r="E1175" s="1">
        <v>34011</v>
      </c>
      <c r="F1175">
        <v>18.39</v>
      </c>
      <c r="G1175">
        <f t="shared" si="34"/>
        <v>19.082752293577968</v>
      </c>
      <c r="I1175" s="1">
        <v>41872</v>
      </c>
      <c r="J1175">
        <v>102.63</v>
      </c>
      <c r="M1175" s="1">
        <v>29083</v>
      </c>
      <c r="N1175">
        <v>1.4423999999999999</v>
      </c>
      <c r="Q1175" s="1">
        <v>39420</v>
      </c>
      <c r="R1175">
        <v>123.25</v>
      </c>
      <c r="U1175" s="1">
        <v>40133</v>
      </c>
      <c r="V1175">
        <v>13.74</v>
      </c>
      <c r="Y1175" s="1">
        <v>39680</v>
      </c>
      <c r="Z1175">
        <v>24.9</v>
      </c>
      <c r="AC1175" s="1"/>
    </row>
    <row r="1176" spans="1:29" x14ac:dyDescent="0.3">
      <c r="A1176">
        <f t="shared" si="35"/>
        <v>3</v>
      </c>
      <c r="B1176" s="1">
        <v>41717</v>
      </c>
      <c r="C1176">
        <v>49.21</v>
      </c>
      <c r="E1176" s="1">
        <v>34012</v>
      </c>
      <c r="F1176">
        <v>18.21</v>
      </c>
      <c r="G1176">
        <f t="shared" si="34"/>
        <v>19.062660550458702</v>
      </c>
      <c r="I1176" s="1">
        <v>41871</v>
      </c>
      <c r="J1176">
        <v>102.28</v>
      </c>
      <c r="M1176" s="1">
        <v>29084</v>
      </c>
      <c r="N1176">
        <v>1.4378</v>
      </c>
      <c r="Q1176" s="1">
        <v>39421</v>
      </c>
      <c r="R1176">
        <v>123.25</v>
      </c>
      <c r="U1176" s="1">
        <v>40134</v>
      </c>
      <c r="V1176">
        <v>13.35</v>
      </c>
      <c r="Y1176" s="1">
        <v>39681</v>
      </c>
      <c r="Z1176">
        <v>25.68</v>
      </c>
      <c r="AC1176" s="1"/>
    </row>
    <row r="1177" spans="1:29" x14ac:dyDescent="0.3">
      <c r="A1177">
        <f t="shared" si="35"/>
        <v>3</v>
      </c>
      <c r="B1177" s="1">
        <v>41718</v>
      </c>
      <c r="C1177">
        <v>49.25</v>
      </c>
      <c r="E1177" s="1">
        <v>34015</v>
      </c>
      <c r="F1177">
        <v>17.96</v>
      </c>
      <c r="G1177">
        <f t="shared" si="34"/>
        <v>19.040458715596319</v>
      </c>
      <c r="I1177" s="1">
        <v>41870</v>
      </c>
      <c r="J1177">
        <v>101.56</v>
      </c>
      <c r="M1177" s="1">
        <v>29087</v>
      </c>
      <c r="N1177">
        <v>1.4386000000000001</v>
      </c>
      <c r="Q1177" s="1">
        <v>39422</v>
      </c>
      <c r="R1177">
        <v>125.75</v>
      </c>
      <c r="U1177" s="1">
        <v>40135</v>
      </c>
      <c r="V1177">
        <v>13.5</v>
      </c>
      <c r="Y1177" s="1">
        <v>39682</v>
      </c>
      <c r="Z1177">
        <v>27.5</v>
      </c>
      <c r="AC1177" s="1"/>
    </row>
    <row r="1178" spans="1:29" x14ac:dyDescent="0.3">
      <c r="A1178">
        <f t="shared" si="35"/>
        <v>3</v>
      </c>
      <c r="B1178" s="1">
        <v>41719</v>
      </c>
      <c r="C1178">
        <v>49.29</v>
      </c>
      <c r="E1178" s="1">
        <v>34016</v>
      </c>
      <c r="F1178">
        <v>18.149999999999999</v>
      </c>
      <c r="G1178">
        <f t="shared" si="34"/>
        <v>19.019541284403662</v>
      </c>
      <c r="I1178" s="1">
        <v>41869</v>
      </c>
      <c r="J1178">
        <v>101.6</v>
      </c>
      <c r="M1178" s="1">
        <v>29088</v>
      </c>
      <c r="N1178">
        <v>1.4386000000000001</v>
      </c>
      <c r="Q1178" s="1">
        <v>39423</v>
      </c>
      <c r="R1178">
        <v>126.75</v>
      </c>
      <c r="U1178" s="1">
        <v>40136</v>
      </c>
      <c r="V1178">
        <v>13.39</v>
      </c>
      <c r="Y1178" s="1">
        <v>39686</v>
      </c>
      <c r="Z1178">
        <v>26</v>
      </c>
      <c r="AC1178" s="1"/>
    </row>
    <row r="1179" spans="1:29" x14ac:dyDescent="0.3">
      <c r="A1179">
        <f t="shared" si="35"/>
        <v>3</v>
      </c>
      <c r="B1179" s="1">
        <v>41720</v>
      </c>
      <c r="C1179">
        <v>49.34</v>
      </c>
      <c r="E1179" s="1">
        <v>34017</v>
      </c>
      <c r="F1179">
        <v>17.73</v>
      </c>
      <c r="G1179">
        <f t="shared" si="34"/>
        <v>18.992568807339442</v>
      </c>
      <c r="I1179" s="1">
        <v>41866</v>
      </c>
      <c r="J1179">
        <v>103.53</v>
      </c>
      <c r="M1179" s="1">
        <v>29089</v>
      </c>
      <c r="N1179">
        <v>1.4397</v>
      </c>
      <c r="Q1179" s="1">
        <v>39426</v>
      </c>
      <c r="R1179">
        <v>127.5</v>
      </c>
      <c r="U1179" s="1">
        <v>40137</v>
      </c>
      <c r="V1179">
        <v>13.07</v>
      </c>
      <c r="Y1179" s="1">
        <v>39687</v>
      </c>
      <c r="Z1179">
        <v>27</v>
      </c>
      <c r="AC1179" s="1"/>
    </row>
    <row r="1180" spans="1:29" x14ac:dyDescent="0.3">
      <c r="A1180">
        <f t="shared" si="35"/>
        <v>3</v>
      </c>
      <c r="B1180" s="1">
        <v>41721</v>
      </c>
      <c r="C1180">
        <v>49.19</v>
      </c>
      <c r="E1180" s="1">
        <v>34018</v>
      </c>
      <c r="F1180">
        <v>17.98</v>
      </c>
      <c r="G1180">
        <f t="shared" si="34"/>
        <v>18.968715596330263</v>
      </c>
      <c r="I1180" s="1">
        <v>41865</v>
      </c>
      <c r="J1180">
        <v>102.01</v>
      </c>
      <c r="M1180" s="1">
        <v>29090</v>
      </c>
      <c r="N1180">
        <v>1.4399</v>
      </c>
      <c r="Q1180" s="1">
        <v>39427</v>
      </c>
      <c r="R1180">
        <v>127.5</v>
      </c>
      <c r="U1180" s="1">
        <v>40140</v>
      </c>
      <c r="V1180">
        <v>13.1</v>
      </c>
      <c r="Y1180" s="1">
        <v>39688</v>
      </c>
      <c r="Z1180">
        <v>26.35</v>
      </c>
      <c r="AC1180" s="1"/>
    </row>
    <row r="1181" spans="1:29" x14ac:dyDescent="0.3">
      <c r="A1181">
        <f t="shared" si="35"/>
        <v>3</v>
      </c>
      <c r="B1181" s="1">
        <v>41722</v>
      </c>
      <c r="C1181">
        <v>49.04</v>
      </c>
      <c r="E1181" s="1">
        <v>34019</v>
      </c>
      <c r="F1181">
        <v>18.28</v>
      </c>
      <c r="G1181">
        <f t="shared" si="34"/>
        <v>18.947155963302745</v>
      </c>
      <c r="I1181" s="1">
        <v>41864</v>
      </c>
      <c r="J1181">
        <v>104.28</v>
      </c>
      <c r="M1181" s="1">
        <v>29091</v>
      </c>
      <c r="N1181">
        <v>1.4415</v>
      </c>
      <c r="Q1181" s="1">
        <v>39428</v>
      </c>
      <c r="R1181">
        <v>128</v>
      </c>
      <c r="U1181" s="1">
        <v>40141</v>
      </c>
      <c r="V1181">
        <v>12.63</v>
      </c>
      <c r="Y1181" s="1">
        <v>39689</v>
      </c>
      <c r="Z1181">
        <v>27.88</v>
      </c>
      <c r="AC1181" s="1"/>
    </row>
    <row r="1182" spans="1:29" x14ac:dyDescent="0.3">
      <c r="A1182">
        <f t="shared" si="35"/>
        <v>3</v>
      </c>
      <c r="B1182" s="1">
        <v>41723</v>
      </c>
      <c r="C1182">
        <v>48.81</v>
      </c>
      <c r="E1182" s="1">
        <v>34022</v>
      </c>
      <c r="F1182">
        <v>18.63</v>
      </c>
      <c r="G1182">
        <f t="shared" si="34"/>
        <v>18.930458715596323</v>
      </c>
      <c r="I1182" s="1">
        <v>41863</v>
      </c>
      <c r="J1182">
        <v>103.02</v>
      </c>
      <c r="M1182" s="1">
        <v>29095</v>
      </c>
      <c r="N1182">
        <v>1.4393</v>
      </c>
      <c r="Q1182" s="1">
        <v>39429</v>
      </c>
      <c r="R1182">
        <v>128.25</v>
      </c>
      <c r="U1182" s="1">
        <v>40142</v>
      </c>
      <c r="V1182">
        <v>12.88</v>
      </c>
      <c r="Y1182" s="1">
        <v>39692</v>
      </c>
      <c r="Z1182">
        <v>28.7</v>
      </c>
      <c r="AC1182" s="1"/>
    </row>
    <row r="1183" spans="1:29" x14ac:dyDescent="0.3">
      <c r="A1183">
        <f t="shared" si="35"/>
        <v>3</v>
      </c>
      <c r="B1183" s="1">
        <v>41724</v>
      </c>
      <c r="C1183">
        <v>48.62</v>
      </c>
      <c r="E1183" s="1">
        <v>34023</v>
      </c>
      <c r="F1183">
        <v>18.95</v>
      </c>
      <c r="G1183">
        <f t="shared" si="34"/>
        <v>18.917981651376138</v>
      </c>
      <c r="I1183" s="1">
        <v>41862</v>
      </c>
      <c r="J1183">
        <v>104.68</v>
      </c>
      <c r="M1183" s="1">
        <v>29096</v>
      </c>
      <c r="N1183">
        <v>1.4391</v>
      </c>
      <c r="Q1183" s="1">
        <v>39430</v>
      </c>
      <c r="R1183">
        <v>128.25</v>
      </c>
      <c r="U1183" s="1">
        <v>40143</v>
      </c>
      <c r="V1183">
        <v>12.93</v>
      </c>
      <c r="Y1183" s="1">
        <v>39693</v>
      </c>
      <c r="Z1183">
        <v>29.45</v>
      </c>
      <c r="AC1183" s="1"/>
    </row>
    <row r="1184" spans="1:29" x14ac:dyDescent="0.3">
      <c r="A1184">
        <f t="shared" si="35"/>
        <v>3</v>
      </c>
      <c r="B1184" s="1">
        <v>41725</v>
      </c>
      <c r="C1184">
        <v>48.47</v>
      </c>
      <c r="E1184" s="1">
        <v>34024</v>
      </c>
      <c r="F1184">
        <v>19.010000000000002</v>
      </c>
      <c r="G1184">
        <f t="shared" si="34"/>
        <v>18.906330275229354</v>
      </c>
      <c r="I1184" s="1">
        <v>41859</v>
      </c>
      <c r="J1184">
        <v>105.02</v>
      </c>
      <c r="M1184" s="1">
        <v>29097</v>
      </c>
      <c r="N1184">
        <v>1.4438</v>
      </c>
      <c r="Q1184" s="1">
        <v>39433</v>
      </c>
      <c r="R1184">
        <v>127.5</v>
      </c>
      <c r="U1184" s="1">
        <v>40144</v>
      </c>
      <c r="V1184">
        <v>13.18</v>
      </c>
      <c r="Y1184" s="1">
        <v>39694</v>
      </c>
      <c r="Z1184">
        <v>29.4</v>
      </c>
      <c r="AC1184" s="1"/>
    </row>
    <row r="1185" spans="1:29" x14ac:dyDescent="0.3">
      <c r="A1185">
        <f t="shared" si="35"/>
        <v>3</v>
      </c>
      <c r="B1185" s="1">
        <v>41726</v>
      </c>
      <c r="C1185">
        <v>48.44</v>
      </c>
      <c r="E1185" s="1">
        <v>34025</v>
      </c>
      <c r="F1185">
        <v>18.98</v>
      </c>
      <c r="G1185">
        <f t="shared" si="34"/>
        <v>18.893119266055042</v>
      </c>
      <c r="I1185" s="1">
        <v>41858</v>
      </c>
      <c r="J1185">
        <v>105.44</v>
      </c>
      <c r="M1185" s="1">
        <v>29098</v>
      </c>
      <c r="N1185">
        <v>1.4423999999999999</v>
      </c>
      <c r="Q1185" s="1">
        <v>39434</v>
      </c>
      <c r="R1185">
        <v>127.5</v>
      </c>
      <c r="U1185" s="1">
        <v>40147</v>
      </c>
      <c r="V1185">
        <v>13.14</v>
      </c>
      <c r="Y1185" s="1">
        <v>39695</v>
      </c>
      <c r="Z1185">
        <v>28.35</v>
      </c>
      <c r="AC1185" s="1"/>
    </row>
    <row r="1186" spans="1:29" x14ac:dyDescent="0.3">
      <c r="A1186">
        <f t="shared" si="35"/>
        <v>3</v>
      </c>
      <c r="B1186" s="1">
        <v>41727</v>
      </c>
      <c r="C1186">
        <v>48.54</v>
      </c>
      <c r="E1186" s="1">
        <v>34026</v>
      </c>
      <c r="F1186">
        <v>18.920000000000002</v>
      </c>
      <c r="G1186">
        <f t="shared" si="34"/>
        <v>18.877247706422015</v>
      </c>
      <c r="I1186" s="1">
        <v>41857</v>
      </c>
      <c r="J1186">
        <v>104.59</v>
      </c>
      <c r="M1186" s="1">
        <v>29101</v>
      </c>
      <c r="N1186">
        <v>1.4428000000000001</v>
      </c>
      <c r="Q1186" s="1">
        <v>39435</v>
      </c>
      <c r="R1186">
        <v>127.75</v>
      </c>
      <c r="U1186" s="1">
        <v>40148</v>
      </c>
      <c r="V1186">
        <v>13.49</v>
      </c>
      <c r="Y1186" s="1">
        <v>39696</v>
      </c>
      <c r="Z1186">
        <v>29.2</v>
      </c>
      <c r="AC1186" s="1"/>
    </row>
    <row r="1187" spans="1:29" x14ac:dyDescent="0.3">
      <c r="A1187">
        <f t="shared" si="35"/>
        <v>3</v>
      </c>
      <c r="B1187" s="1">
        <v>41728</v>
      </c>
      <c r="C1187">
        <v>48.7</v>
      </c>
      <c r="E1187" s="1">
        <v>34029</v>
      </c>
      <c r="F1187">
        <v>18.96</v>
      </c>
      <c r="G1187">
        <f t="shared" si="34"/>
        <v>18.863394495412837</v>
      </c>
      <c r="I1187" s="1">
        <v>41856</v>
      </c>
      <c r="J1187">
        <v>104.61</v>
      </c>
      <c r="M1187" s="1">
        <v>29102</v>
      </c>
      <c r="N1187">
        <v>1.4432</v>
      </c>
      <c r="Q1187" s="1">
        <v>39436</v>
      </c>
      <c r="R1187">
        <v>127.75</v>
      </c>
      <c r="U1187" s="1">
        <v>40149</v>
      </c>
      <c r="V1187">
        <v>13.57</v>
      </c>
      <c r="Y1187" s="1">
        <v>39699</v>
      </c>
      <c r="Z1187">
        <v>29.65</v>
      </c>
      <c r="AC1187" s="1"/>
    </row>
    <row r="1188" spans="1:29" x14ac:dyDescent="0.3">
      <c r="A1188">
        <f t="shared" si="35"/>
        <v>3</v>
      </c>
      <c r="B1188" s="1">
        <v>41729</v>
      </c>
      <c r="C1188">
        <v>48.79</v>
      </c>
      <c r="E1188" s="1">
        <v>34030</v>
      </c>
      <c r="F1188">
        <v>18.87</v>
      </c>
      <c r="G1188">
        <f t="shared" si="34"/>
        <v>18.849999999999998</v>
      </c>
      <c r="I1188" s="1">
        <v>41855</v>
      </c>
      <c r="J1188">
        <v>105.41</v>
      </c>
      <c r="M1188" s="1">
        <v>29103</v>
      </c>
      <c r="N1188">
        <v>1.4453</v>
      </c>
      <c r="Q1188" s="1">
        <v>39437</v>
      </c>
      <c r="R1188">
        <v>127.9</v>
      </c>
      <c r="U1188" s="1">
        <v>40150</v>
      </c>
      <c r="V1188">
        <v>13.85</v>
      </c>
      <c r="Y1188" s="1">
        <v>39700</v>
      </c>
      <c r="Z1188">
        <v>29.4</v>
      </c>
      <c r="AC1188" s="1"/>
    </row>
    <row r="1189" spans="1:29" x14ac:dyDescent="0.3">
      <c r="A1189">
        <f t="shared" si="35"/>
        <v>4</v>
      </c>
      <c r="B1189" s="1">
        <v>41730</v>
      </c>
      <c r="C1189">
        <v>48.88</v>
      </c>
      <c r="E1189" s="1">
        <v>34031</v>
      </c>
      <c r="F1189">
        <v>18.97</v>
      </c>
      <c r="G1189">
        <f t="shared" si="34"/>
        <v>18.836880733944952</v>
      </c>
      <c r="I1189" s="1">
        <v>41852</v>
      </c>
      <c r="J1189">
        <v>104.84</v>
      </c>
      <c r="M1189" s="1">
        <v>29104</v>
      </c>
      <c r="N1189">
        <v>1.4504999999999999</v>
      </c>
      <c r="Q1189" s="1">
        <v>39440</v>
      </c>
      <c r="R1189">
        <v>127.9</v>
      </c>
      <c r="U1189" s="1">
        <v>40151</v>
      </c>
      <c r="V1189">
        <v>14.12</v>
      </c>
      <c r="Y1189" s="1">
        <v>39701</v>
      </c>
      <c r="Z1189">
        <v>29.85</v>
      </c>
      <c r="AC1189" s="1"/>
    </row>
    <row r="1190" spans="1:29" x14ac:dyDescent="0.3">
      <c r="A1190">
        <f t="shared" si="35"/>
        <v>4</v>
      </c>
      <c r="B1190" s="1">
        <v>41731</v>
      </c>
      <c r="C1190">
        <v>48.93</v>
      </c>
      <c r="E1190" s="1">
        <v>34032</v>
      </c>
      <c r="F1190">
        <v>19.48</v>
      </c>
      <c r="G1190">
        <f t="shared" si="34"/>
        <v>18.829174311926604</v>
      </c>
      <c r="I1190" s="1">
        <v>41851</v>
      </c>
      <c r="J1190">
        <v>106.02</v>
      </c>
      <c r="M1190" s="1">
        <v>29105</v>
      </c>
      <c r="N1190">
        <v>1.4523999999999999</v>
      </c>
      <c r="Q1190" s="1">
        <v>39442</v>
      </c>
      <c r="R1190">
        <v>127.9</v>
      </c>
      <c r="U1190" s="1">
        <v>40154</v>
      </c>
      <c r="V1190">
        <v>14.76</v>
      </c>
      <c r="Y1190" s="1">
        <v>39702</v>
      </c>
      <c r="Z1190">
        <v>29.7</v>
      </c>
      <c r="AC1190" s="1"/>
    </row>
    <row r="1191" spans="1:29" x14ac:dyDescent="0.3">
      <c r="A1191">
        <f t="shared" si="35"/>
        <v>4</v>
      </c>
      <c r="B1191" s="1">
        <v>41732</v>
      </c>
      <c r="C1191">
        <v>48.75</v>
      </c>
      <c r="E1191" s="1">
        <v>34033</v>
      </c>
      <c r="F1191">
        <v>19.37</v>
      </c>
      <c r="G1191">
        <f t="shared" si="34"/>
        <v>18.820275229357797</v>
      </c>
      <c r="I1191" s="1">
        <v>41850</v>
      </c>
      <c r="J1191">
        <v>106.51</v>
      </c>
      <c r="M1191" s="1">
        <v>29108</v>
      </c>
      <c r="N1191">
        <v>1.4564999999999999</v>
      </c>
      <c r="Q1191" s="1">
        <v>39443</v>
      </c>
      <c r="R1191">
        <v>126.5</v>
      </c>
      <c r="U1191" s="1">
        <v>40155</v>
      </c>
      <c r="V1191">
        <v>14.09</v>
      </c>
      <c r="Y1191" s="1">
        <v>39703</v>
      </c>
      <c r="Z1191">
        <v>30.6</v>
      </c>
      <c r="AC1191" s="1"/>
    </row>
    <row r="1192" spans="1:29" x14ac:dyDescent="0.3">
      <c r="A1192">
        <f t="shared" si="35"/>
        <v>4</v>
      </c>
      <c r="B1192" s="1">
        <v>41733</v>
      </c>
      <c r="C1192">
        <v>48.88</v>
      </c>
      <c r="E1192" s="1">
        <v>34036</v>
      </c>
      <c r="F1192">
        <v>19.05</v>
      </c>
      <c r="G1192">
        <f t="shared" si="34"/>
        <v>18.807431192660548</v>
      </c>
      <c r="I1192" s="1">
        <v>41849</v>
      </c>
      <c r="J1192">
        <v>107.72</v>
      </c>
      <c r="M1192" s="1">
        <v>29109</v>
      </c>
      <c r="N1192">
        <v>1.4523999999999999</v>
      </c>
      <c r="Q1192" s="1">
        <v>39444</v>
      </c>
      <c r="R1192">
        <v>126.5</v>
      </c>
      <c r="U1192" s="1">
        <v>40156</v>
      </c>
      <c r="V1192">
        <v>14.17</v>
      </c>
      <c r="Y1192" s="1">
        <v>39706</v>
      </c>
      <c r="Z1192">
        <v>31</v>
      </c>
      <c r="AC1192" s="1"/>
    </row>
    <row r="1193" spans="1:29" x14ac:dyDescent="0.3">
      <c r="A1193">
        <f t="shared" si="35"/>
        <v>4</v>
      </c>
      <c r="B1193" s="1">
        <v>41734</v>
      </c>
      <c r="C1193">
        <v>49.1</v>
      </c>
      <c r="E1193" s="1">
        <v>34037</v>
      </c>
      <c r="F1193">
        <v>19.05</v>
      </c>
      <c r="G1193">
        <f t="shared" si="34"/>
        <v>18.794128440366972</v>
      </c>
      <c r="I1193" s="1">
        <v>41848</v>
      </c>
      <c r="J1193">
        <v>107.57</v>
      </c>
      <c r="M1193" s="1">
        <v>29110</v>
      </c>
      <c r="N1193">
        <v>1.4537</v>
      </c>
      <c r="Q1193" s="1">
        <v>39447</v>
      </c>
      <c r="R1193">
        <v>126.5</v>
      </c>
      <c r="U1193" s="1">
        <v>40157</v>
      </c>
      <c r="V1193">
        <v>14.17</v>
      </c>
      <c r="Y1193" s="1">
        <v>39707</v>
      </c>
      <c r="Z1193">
        <v>31.15</v>
      </c>
      <c r="AC1193" s="1"/>
    </row>
    <row r="1194" spans="1:29" x14ac:dyDescent="0.3">
      <c r="A1194">
        <f t="shared" si="35"/>
        <v>4</v>
      </c>
      <c r="B1194" s="1">
        <v>41735</v>
      </c>
      <c r="C1194">
        <v>49.35</v>
      </c>
      <c r="E1194" s="1">
        <v>34038</v>
      </c>
      <c r="F1194">
        <v>18.88</v>
      </c>
      <c r="G1194">
        <f t="shared" si="34"/>
        <v>18.780550458715595</v>
      </c>
      <c r="I1194" s="1">
        <v>41845</v>
      </c>
      <c r="J1194">
        <v>108.39</v>
      </c>
      <c r="M1194" s="1">
        <v>29111</v>
      </c>
      <c r="N1194">
        <v>1.4514</v>
      </c>
      <c r="Q1194" s="1">
        <v>39449</v>
      </c>
      <c r="R1194">
        <v>127.55</v>
      </c>
      <c r="U1194" s="1">
        <v>40158</v>
      </c>
      <c r="V1194">
        <v>14.36</v>
      </c>
      <c r="Y1194" s="1">
        <v>39708</v>
      </c>
      <c r="Z1194">
        <v>31.6</v>
      </c>
      <c r="AC1194" s="1"/>
    </row>
    <row r="1195" spans="1:29" x14ac:dyDescent="0.3">
      <c r="A1195">
        <f t="shared" si="35"/>
        <v>4</v>
      </c>
      <c r="B1195" s="1">
        <v>41736</v>
      </c>
      <c r="C1195">
        <v>49.62</v>
      </c>
      <c r="E1195" s="1">
        <v>34039</v>
      </c>
      <c r="F1195">
        <v>18.55</v>
      </c>
      <c r="G1195">
        <f t="shared" si="34"/>
        <v>18.764036697247704</v>
      </c>
      <c r="I1195" s="1">
        <v>41844</v>
      </c>
      <c r="J1195">
        <v>107.07</v>
      </c>
      <c r="M1195" s="1">
        <v>29112</v>
      </c>
      <c r="N1195">
        <v>1.4504999999999999</v>
      </c>
      <c r="Q1195" s="1">
        <v>39450</v>
      </c>
      <c r="R1195">
        <v>126.85</v>
      </c>
      <c r="U1195" s="1">
        <v>40161</v>
      </c>
      <c r="V1195">
        <v>14.37</v>
      </c>
      <c r="Y1195" s="1">
        <v>39709</v>
      </c>
      <c r="Z1195">
        <v>30.95</v>
      </c>
      <c r="AC1195" s="1"/>
    </row>
    <row r="1196" spans="1:29" x14ac:dyDescent="0.3">
      <c r="A1196">
        <f t="shared" si="35"/>
        <v>4</v>
      </c>
      <c r="B1196" s="1">
        <v>41737</v>
      </c>
      <c r="C1196">
        <v>49.78</v>
      </c>
      <c r="E1196" s="1">
        <v>34040</v>
      </c>
      <c r="F1196">
        <v>18.89</v>
      </c>
      <c r="G1196">
        <f t="shared" si="34"/>
        <v>18.749724770642199</v>
      </c>
      <c r="I1196" s="1">
        <v>41843</v>
      </c>
      <c r="J1196">
        <v>108.03</v>
      </c>
      <c r="M1196" s="1">
        <v>29115</v>
      </c>
      <c r="N1196">
        <v>1.4514</v>
      </c>
      <c r="Q1196" s="1">
        <v>39451</v>
      </c>
      <c r="R1196">
        <v>128.75</v>
      </c>
      <c r="U1196" s="1">
        <v>40162</v>
      </c>
      <c r="V1196">
        <v>14.47</v>
      </c>
      <c r="Y1196" s="1">
        <v>39710</v>
      </c>
      <c r="Z1196">
        <v>31.3</v>
      </c>
      <c r="AC1196" s="1"/>
    </row>
    <row r="1197" spans="1:29" x14ac:dyDescent="0.3">
      <c r="A1197">
        <f t="shared" si="35"/>
        <v>4</v>
      </c>
      <c r="B1197" s="1">
        <v>41738</v>
      </c>
      <c r="C1197">
        <v>49.91</v>
      </c>
      <c r="E1197" s="1">
        <v>34043</v>
      </c>
      <c r="F1197">
        <v>18.690000000000001</v>
      </c>
      <c r="G1197">
        <f t="shared" si="34"/>
        <v>18.732660550458714</v>
      </c>
      <c r="I1197" s="1">
        <v>41842</v>
      </c>
      <c r="J1197">
        <v>107.33</v>
      </c>
      <c r="M1197" s="1">
        <v>29116</v>
      </c>
      <c r="N1197">
        <v>1.4533</v>
      </c>
      <c r="Q1197" s="1">
        <v>39454</v>
      </c>
      <c r="R1197">
        <v>131</v>
      </c>
      <c r="U1197" s="1">
        <v>40163</v>
      </c>
      <c r="V1197">
        <v>14.17</v>
      </c>
      <c r="Y1197" s="1">
        <v>39713</v>
      </c>
      <c r="Z1197">
        <v>31</v>
      </c>
      <c r="AC1197" s="1"/>
    </row>
    <row r="1198" spans="1:29" x14ac:dyDescent="0.3">
      <c r="A1198">
        <f t="shared" si="35"/>
        <v>4</v>
      </c>
      <c r="B1198" s="1">
        <v>41739</v>
      </c>
      <c r="C1198">
        <v>50.03</v>
      </c>
      <c r="E1198" s="1">
        <v>34044</v>
      </c>
      <c r="F1198">
        <v>18.600000000000001</v>
      </c>
      <c r="G1198">
        <f t="shared" si="34"/>
        <v>18.71155963302752</v>
      </c>
      <c r="I1198" s="1">
        <v>41841</v>
      </c>
      <c r="J1198">
        <v>107.68</v>
      </c>
      <c r="M1198" s="1">
        <v>29117</v>
      </c>
      <c r="N1198">
        <v>1.4539</v>
      </c>
      <c r="Q1198" s="1">
        <v>39455</v>
      </c>
      <c r="R1198">
        <v>130.25</v>
      </c>
      <c r="U1198" s="1">
        <v>40164</v>
      </c>
      <c r="V1198">
        <v>13.41</v>
      </c>
      <c r="Y1198" s="1">
        <v>39714</v>
      </c>
      <c r="Z1198">
        <v>30.85</v>
      </c>
      <c r="AC1198" s="1"/>
    </row>
    <row r="1199" spans="1:29" x14ac:dyDescent="0.3">
      <c r="A1199">
        <f t="shared" si="35"/>
        <v>4</v>
      </c>
      <c r="B1199" s="1">
        <v>41740</v>
      </c>
      <c r="C1199">
        <v>50.16</v>
      </c>
      <c r="E1199" s="1">
        <v>34045</v>
      </c>
      <c r="F1199">
        <v>18.71</v>
      </c>
      <c r="G1199">
        <f t="shared" si="34"/>
        <v>18.692110091743121</v>
      </c>
      <c r="I1199" s="1">
        <v>41838</v>
      </c>
      <c r="J1199">
        <v>107.24</v>
      </c>
      <c r="M1199" s="1">
        <v>29118</v>
      </c>
      <c r="N1199">
        <v>1.4785999999999999</v>
      </c>
      <c r="Q1199" s="1">
        <v>39456</v>
      </c>
      <c r="R1199">
        <v>131</v>
      </c>
      <c r="U1199" s="1">
        <v>40165</v>
      </c>
      <c r="V1199">
        <v>13.39</v>
      </c>
      <c r="Y1199" s="1">
        <v>39715</v>
      </c>
      <c r="Z1199">
        <v>30.65</v>
      </c>
      <c r="AC1199" s="1"/>
    </row>
    <row r="1200" spans="1:29" x14ac:dyDescent="0.3">
      <c r="A1200">
        <f t="shared" si="35"/>
        <v>4</v>
      </c>
      <c r="B1200" s="1">
        <v>41741</v>
      </c>
      <c r="C1200">
        <v>50.37</v>
      </c>
      <c r="E1200" s="1">
        <v>34046</v>
      </c>
      <c r="F1200">
        <v>18.84</v>
      </c>
      <c r="G1200">
        <f t="shared" ref="G1200:G1263" si="36">+AVERAGE(F1092:F1200)</f>
        <v>18.675045871559636</v>
      </c>
      <c r="I1200" s="1">
        <v>41837</v>
      </c>
      <c r="J1200">
        <v>107.89</v>
      </c>
      <c r="M1200" s="1">
        <v>29119</v>
      </c>
      <c r="N1200">
        <v>1.4791000000000001</v>
      </c>
      <c r="Q1200" s="1">
        <v>39457</v>
      </c>
      <c r="R1200">
        <v>130.25</v>
      </c>
      <c r="U1200" s="1">
        <v>40168</v>
      </c>
      <c r="V1200">
        <v>12.25</v>
      </c>
      <c r="Y1200" s="1">
        <v>39716</v>
      </c>
      <c r="Z1200">
        <v>30.8</v>
      </c>
      <c r="AC1200" s="1"/>
    </row>
    <row r="1201" spans="1:29" x14ac:dyDescent="0.3">
      <c r="A1201">
        <f t="shared" si="35"/>
        <v>4</v>
      </c>
      <c r="B1201" s="1">
        <v>41742</v>
      </c>
      <c r="C1201">
        <v>50.59</v>
      </c>
      <c r="E1201" s="1">
        <v>34047</v>
      </c>
      <c r="F1201">
        <v>18.62</v>
      </c>
      <c r="G1201">
        <f t="shared" si="36"/>
        <v>18.656513761467888</v>
      </c>
      <c r="I1201" s="1">
        <v>41836</v>
      </c>
      <c r="J1201">
        <v>105.85</v>
      </c>
      <c r="M1201" s="1">
        <v>29122</v>
      </c>
      <c r="N1201">
        <v>1.4775</v>
      </c>
      <c r="Q1201" s="1">
        <v>39458</v>
      </c>
      <c r="R1201">
        <v>130.5</v>
      </c>
      <c r="U1201" s="1">
        <v>40169</v>
      </c>
      <c r="V1201">
        <v>12.49</v>
      </c>
      <c r="Y1201" s="1">
        <v>39717</v>
      </c>
      <c r="Z1201">
        <v>31.2</v>
      </c>
      <c r="AC1201" s="1"/>
    </row>
    <row r="1202" spans="1:29" x14ac:dyDescent="0.3">
      <c r="A1202">
        <f t="shared" si="35"/>
        <v>4</v>
      </c>
      <c r="B1202" s="1">
        <v>41743</v>
      </c>
      <c r="C1202">
        <v>50.76</v>
      </c>
      <c r="E1202" s="1">
        <v>34050</v>
      </c>
      <c r="F1202">
        <v>18.27</v>
      </c>
      <c r="G1202">
        <f t="shared" si="36"/>
        <v>18.63321100917431</v>
      </c>
      <c r="I1202" s="1">
        <v>41835</v>
      </c>
      <c r="J1202">
        <v>106.02</v>
      </c>
      <c r="M1202" s="1">
        <v>29123</v>
      </c>
      <c r="N1202">
        <v>1.4764999999999999</v>
      </c>
      <c r="Q1202" s="1">
        <v>39461</v>
      </c>
      <c r="R1202">
        <v>130.75</v>
      </c>
      <c r="U1202" s="1">
        <v>40170</v>
      </c>
      <c r="V1202">
        <v>12.78</v>
      </c>
      <c r="Y1202" s="1">
        <v>39720</v>
      </c>
      <c r="Z1202">
        <v>31.25</v>
      </c>
      <c r="AC1202" s="1"/>
    </row>
    <row r="1203" spans="1:29" x14ac:dyDescent="0.3">
      <c r="A1203">
        <f t="shared" si="35"/>
        <v>4</v>
      </c>
      <c r="B1203" s="1">
        <v>41744</v>
      </c>
      <c r="C1203">
        <v>50.84</v>
      </c>
      <c r="E1203" s="1">
        <v>34051</v>
      </c>
      <c r="F1203">
        <v>18.489999999999998</v>
      </c>
      <c r="G1203">
        <f t="shared" si="36"/>
        <v>18.611926605504586</v>
      </c>
      <c r="I1203" s="1">
        <v>41834</v>
      </c>
      <c r="J1203">
        <v>106.98</v>
      </c>
      <c r="M1203" s="1">
        <v>29124</v>
      </c>
      <c r="N1203">
        <v>1.4762</v>
      </c>
      <c r="Q1203" s="1">
        <v>39462</v>
      </c>
      <c r="R1203">
        <v>131</v>
      </c>
      <c r="U1203" s="1">
        <v>40171</v>
      </c>
      <c r="V1203">
        <v>12.55</v>
      </c>
      <c r="Y1203" s="1">
        <v>39721</v>
      </c>
      <c r="Z1203">
        <v>30.2</v>
      </c>
      <c r="AC1203" s="1"/>
    </row>
    <row r="1204" spans="1:29" x14ac:dyDescent="0.3">
      <c r="A1204">
        <f t="shared" si="35"/>
        <v>4</v>
      </c>
      <c r="B1204" s="1">
        <v>41745</v>
      </c>
      <c r="C1204">
        <v>50.94</v>
      </c>
      <c r="E1204" s="1">
        <v>34052</v>
      </c>
      <c r="F1204">
        <v>18.63</v>
      </c>
      <c r="G1204">
        <f t="shared" si="36"/>
        <v>18.59211009174312</v>
      </c>
      <c r="I1204" s="1">
        <v>41831</v>
      </c>
      <c r="J1204">
        <v>106.66</v>
      </c>
      <c r="M1204" s="1">
        <v>29125</v>
      </c>
      <c r="N1204">
        <v>1.4930000000000001</v>
      </c>
      <c r="Q1204" s="1">
        <v>39463</v>
      </c>
      <c r="R1204">
        <v>130</v>
      </c>
      <c r="U1204" s="1">
        <v>40175</v>
      </c>
      <c r="V1204">
        <v>12.55</v>
      </c>
      <c r="Y1204" s="1">
        <v>39722</v>
      </c>
      <c r="Z1204">
        <v>28.95</v>
      </c>
      <c r="AC1204" s="1"/>
    </row>
    <row r="1205" spans="1:29" x14ac:dyDescent="0.3">
      <c r="A1205">
        <f t="shared" si="35"/>
        <v>4</v>
      </c>
      <c r="B1205" s="1">
        <v>41746</v>
      </c>
      <c r="C1205">
        <v>51.09</v>
      </c>
      <c r="E1205" s="1">
        <v>34053</v>
      </c>
      <c r="F1205">
        <v>18.77</v>
      </c>
      <c r="G1205">
        <f t="shared" si="36"/>
        <v>18.574311926605507</v>
      </c>
      <c r="I1205" s="1">
        <v>41830</v>
      </c>
      <c r="J1205">
        <v>108.67</v>
      </c>
      <c r="M1205" s="1">
        <v>29126</v>
      </c>
      <c r="N1205">
        <v>1.4952000000000001</v>
      </c>
      <c r="Q1205" s="1">
        <v>39464</v>
      </c>
      <c r="R1205">
        <v>130</v>
      </c>
      <c r="U1205" s="1">
        <v>40176</v>
      </c>
      <c r="V1205">
        <v>12.44</v>
      </c>
      <c r="Y1205" s="1">
        <v>39723</v>
      </c>
      <c r="Z1205">
        <v>27.15</v>
      </c>
      <c r="AC1205" s="1"/>
    </row>
    <row r="1206" spans="1:29" x14ac:dyDescent="0.3">
      <c r="A1206">
        <f t="shared" si="35"/>
        <v>4</v>
      </c>
      <c r="B1206" s="1">
        <v>41747</v>
      </c>
      <c r="C1206">
        <v>51.28</v>
      </c>
      <c r="E1206" s="1">
        <v>34054</v>
      </c>
      <c r="F1206">
        <v>18.75</v>
      </c>
      <c r="G1206">
        <f t="shared" si="36"/>
        <v>18.559082568807341</v>
      </c>
      <c r="I1206" s="1">
        <v>41829</v>
      </c>
      <c r="J1206">
        <v>108.28</v>
      </c>
      <c r="M1206" s="1">
        <v>29129</v>
      </c>
      <c r="N1206">
        <v>1.4967999999999999</v>
      </c>
      <c r="Q1206" s="1">
        <v>39465</v>
      </c>
      <c r="R1206">
        <v>130.4</v>
      </c>
      <c r="U1206" s="1">
        <v>40177</v>
      </c>
      <c r="V1206">
        <v>12.45</v>
      </c>
      <c r="Y1206" s="1">
        <v>39724</v>
      </c>
      <c r="Z1206">
        <v>26.8</v>
      </c>
      <c r="AC1206" s="1"/>
    </row>
    <row r="1207" spans="1:29" x14ac:dyDescent="0.3">
      <c r="A1207">
        <f t="shared" si="35"/>
        <v>4</v>
      </c>
      <c r="B1207" s="1">
        <v>41748</v>
      </c>
      <c r="C1207">
        <v>51.52</v>
      </c>
      <c r="E1207" s="1">
        <v>34057</v>
      </c>
      <c r="F1207">
        <v>18.79</v>
      </c>
      <c r="G1207">
        <f t="shared" si="36"/>
        <v>18.546972477064219</v>
      </c>
      <c r="I1207" s="1">
        <v>41828</v>
      </c>
      <c r="J1207">
        <v>108.94</v>
      </c>
      <c r="M1207" s="1">
        <v>29130</v>
      </c>
      <c r="N1207">
        <v>1.4859</v>
      </c>
      <c r="Q1207" s="1">
        <v>39468</v>
      </c>
      <c r="R1207">
        <v>122.25</v>
      </c>
      <c r="U1207" s="1">
        <v>40178</v>
      </c>
      <c r="V1207">
        <v>12.31</v>
      </c>
      <c r="Y1207" s="1">
        <v>39727</v>
      </c>
      <c r="Z1207">
        <v>26.4</v>
      </c>
      <c r="AC1207" s="1"/>
    </row>
    <row r="1208" spans="1:29" x14ac:dyDescent="0.3">
      <c r="A1208">
        <f t="shared" si="35"/>
        <v>4</v>
      </c>
      <c r="B1208" s="1">
        <v>41749</v>
      </c>
      <c r="C1208">
        <v>51.84</v>
      </c>
      <c r="E1208" s="1">
        <v>34058</v>
      </c>
      <c r="F1208">
        <v>18.66</v>
      </c>
      <c r="G1208">
        <f t="shared" si="36"/>
        <v>18.534862385321102</v>
      </c>
      <c r="I1208" s="1">
        <v>41827</v>
      </c>
      <c r="J1208">
        <v>110.24</v>
      </c>
      <c r="M1208" s="1">
        <v>29131</v>
      </c>
      <c r="N1208">
        <v>1.4845999999999999</v>
      </c>
      <c r="Q1208" s="1">
        <v>39469</v>
      </c>
      <c r="R1208">
        <v>130</v>
      </c>
      <c r="U1208" s="1">
        <v>40182</v>
      </c>
      <c r="V1208">
        <v>12.91</v>
      </c>
      <c r="Y1208" s="1">
        <v>39728</v>
      </c>
      <c r="Z1208">
        <v>25.65</v>
      </c>
      <c r="AC1208" s="1"/>
    </row>
    <row r="1209" spans="1:29" x14ac:dyDescent="0.3">
      <c r="A1209">
        <f t="shared" si="35"/>
        <v>4</v>
      </c>
      <c r="B1209" s="1">
        <v>41750</v>
      </c>
      <c r="C1209">
        <v>52.17</v>
      </c>
      <c r="E1209" s="1">
        <v>34059</v>
      </c>
      <c r="F1209">
        <v>18.899999999999999</v>
      </c>
      <c r="G1209">
        <f t="shared" si="36"/>
        <v>18.524587155963303</v>
      </c>
      <c r="I1209" s="1">
        <v>41824</v>
      </c>
      <c r="J1209">
        <v>110.64</v>
      </c>
      <c r="M1209" s="1">
        <v>29132</v>
      </c>
      <c r="N1209">
        <v>1.4785999999999999</v>
      </c>
      <c r="Q1209" s="1">
        <v>39470</v>
      </c>
      <c r="R1209">
        <v>130</v>
      </c>
      <c r="U1209" s="1">
        <v>40183</v>
      </c>
      <c r="V1209">
        <v>12.52</v>
      </c>
      <c r="Y1209" s="1">
        <v>39729</v>
      </c>
      <c r="Z1209">
        <v>25.35</v>
      </c>
      <c r="AC1209" s="1"/>
    </row>
    <row r="1210" spans="1:29" x14ac:dyDescent="0.3">
      <c r="A1210">
        <f t="shared" si="35"/>
        <v>4</v>
      </c>
      <c r="B1210" s="1">
        <v>41751</v>
      </c>
      <c r="C1210">
        <v>52.38</v>
      </c>
      <c r="E1210" s="1">
        <v>34060</v>
      </c>
      <c r="F1210">
        <v>19</v>
      </c>
      <c r="G1210">
        <f t="shared" si="36"/>
        <v>18.516788990825688</v>
      </c>
      <c r="I1210" s="1">
        <v>41823</v>
      </c>
      <c r="J1210">
        <v>111</v>
      </c>
      <c r="M1210" s="1">
        <v>29133</v>
      </c>
      <c r="N1210">
        <v>1.4799</v>
      </c>
      <c r="Q1210" s="1">
        <v>39471</v>
      </c>
      <c r="R1210">
        <v>129.5</v>
      </c>
      <c r="U1210" s="1">
        <v>40184</v>
      </c>
      <c r="V1210">
        <v>12.22</v>
      </c>
      <c r="Y1210" s="1">
        <v>39730</v>
      </c>
      <c r="Z1210">
        <v>23.7</v>
      </c>
      <c r="AC1210" s="1"/>
    </row>
    <row r="1211" spans="1:29" x14ac:dyDescent="0.3">
      <c r="A1211">
        <f t="shared" si="35"/>
        <v>4</v>
      </c>
      <c r="B1211" s="1">
        <v>41752</v>
      </c>
      <c r="C1211">
        <v>52.64</v>
      </c>
      <c r="E1211" s="1">
        <v>34061</v>
      </c>
      <c r="F1211">
        <v>19.11</v>
      </c>
      <c r="G1211">
        <f t="shared" si="36"/>
        <v>18.509541284403671</v>
      </c>
      <c r="I1211" s="1">
        <v>41822</v>
      </c>
      <c r="J1211">
        <v>111.24</v>
      </c>
      <c r="M1211" s="1">
        <v>29136</v>
      </c>
      <c r="N1211">
        <v>1.4537</v>
      </c>
      <c r="Q1211" s="1">
        <v>39472</v>
      </c>
      <c r="R1211">
        <v>129.5</v>
      </c>
      <c r="U1211" s="1">
        <v>40185</v>
      </c>
      <c r="V1211">
        <v>12.57</v>
      </c>
      <c r="Y1211" s="1">
        <v>39731</v>
      </c>
      <c r="Z1211">
        <v>22.5</v>
      </c>
      <c r="AC1211" s="1"/>
    </row>
    <row r="1212" spans="1:29" x14ac:dyDescent="0.3">
      <c r="A1212">
        <f t="shared" si="35"/>
        <v>4</v>
      </c>
      <c r="B1212" s="1">
        <v>41753</v>
      </c>
      <c r="C1212">
        <v>52.86</v>
      </c>
      <c r="E1212" s="1">
        <v>34064</v>
      </c>
      <c r="F1212">
        <v>19.059999999999999</v>
      </c>
      <c r="G1212">
        <f t="shared" si="36"/>
        <v>18.504678899082567</v>
      </c>
      <c r="I1212" s="1">
        <v>41821</v>
      </c>
      <c r="J1212">
        <v>112.29</v>
      </c>
      <c r="M1212" s="1">
        <v>29137</v>
      </c>
      <c r="N1212">
        <v>1.4497</v>
      </c>
      <c r="Q1212" s="1">
        <v>39475</v>
      </c>
      <c r="R1212">
        <v>128.88</v>
      </c>
      <c r="U1212" s="1">
        <v>40186</v>
      </c>
      <c r="V1212">
        <v>12.82</v>
      </c>
      <c r="Y1212" s="1">
        <v>39732</v>
      </c>
      <c r="Z1212">
        <v>23</v>
      </c>
      <c r="AC1212" s="1"/>
    </row>
    <row r="1213" spans="1:29" x14ac:dyDescent="0.3">
      <c r="A1213">
        <f t="shared" si="35"/>
        <v>4</v>
      </c>
      <c r="B1213" s="1">
        <v>41754</v>
      </c>
      <c r="C1213">
        <v>53.17</v>
      </c>
      <c r="E1213" s="1">
        <v>34065</v>
      </c>
      <c r="F1213">
        <v>18.78</v>
      </c>
      <c r="G1213">
        <f t="shared" si="36"/>
        <v>18.498532110091741</v>
      </c>
      <c r="I1213" s="1">
        <v>41820</v>
      </c>
      <c r="J1213">
        <v>112.36</v>
      </c>
      <c r="M1213" s="1">
        <v>29138</v>
      </c>
      <c r="N1213">
        <v>1.4621999999999999</v>
      </c>
      <c r="Q1213" s="1">
        <v>39476</v>
      </c>
      <c r="R1213">
        <v>130.25</v>
      </c>
      <c r="U1213" s="1">
        <v>40189</v>
      </c>
      <c r="V1213">
        <v>13</v>
      </c>
      <c r="Y1213" s="1">
        <v>39733</v>
      </c>
      <c r="Z1213">
        <v>23</v>
      </c>
      <c r="AC1213" s="1"/>
    </row>
    <row r="1214" spans="1:29" x14ac:dyDescent="0.3">
      <c r="A1214">
        <f t="shared" si="35"/>
        <v>4</v>
      </c>
      <c r="B1214" s="1">
        <v>41755</v>
      </c>
      <c r="C1214">
        <v>53.42</v>
      </c>
      <c r="E1214" s="1">
        <v>34066</v>
      </c>
      <c r="F1214">
        <v>18.86</v>
      </c>
      <c r="G1214">
        <f t="shared" si="36"/>
        <v>18.492201834862382</v>
      </c>
      <c r="I1214" s="1">
        <v>41817</v>
      </c>
      <c r="J1214">
        <v>113.3</v>
      </c>
      <c r="M1214" s="1">
        <v>29139</v>
      </c>
      <c r="N1214">
        <v>1.4648000000000001</v>
      </c>
      <c r="Q1214" s="1">
        <v>39477</v>
      </c>
      <c r="R1214">
        <v>130.25</v>
      </c>
      <c r="U1214" s="1">
        <v>40190</v>
      </c>
      <c r="V1214">
        <v>12.71</v>
      </c>
      <c r="Y1214" s="1">
        <v>39734</v>
      </c>
      <c r="Z1214">
        <v>22.35</v>
      </c>
      <c r="AC1214" s="1"/>
    </row>
    <row r="1215" spans="1:29" x14ac:dyDescent="0.3">
      <c r="A1215">
        <f t="shared" si="35"/>
        <v>4</v>
      </c>
      <c r="B1215" s="1">
        <v>41756</v>
      </c>
      <c r="C1215">
        <v>53.69</v>
      </c>
      <c r="E1215" s="1">
        <v>34067</v>
      </c>
      <c r="F1215">
        <v>18.77</v>
      </c>
      <c r="G1215">
        <f t="shared" si="36"/>
        <v>18.485504587155958</v>
      </c>
      <c r="I1215" s="1">
        <v>41816</v>
      </c>
      <c r="J1215">
        <v>113.21</v>
      </c>
      <c r="M1215" s="1">
        <v>29140</v>
      </c>
      <c r="N1215">
        <v>1.4573</v>
      </c>
      <c r="Q1215" s="1">
        <v>39478</v>
      </c>
      <c r="R1215">
        <v>130.25</v>
      </c>
      <c r="U1215" s="1">
        <v>40191</v>
      </c>
      <c r="V1215">
        <v>12.94</v>
      </c>
      <c r="Y1215" s="1">
        <v>39735</v>
      </c>
      <c r="Z1215">
        <v>25</v>
      </c>
      <c r="AC1215" s="1"/>
    </row>
    <row r="1216" spans="1:29" x14ac:dyDescent="0.3">
      <c r="A1216">
        <f t="shared" si="35"/>
        <v>4</v>
      </c>
      <c r="B1216" s="1">
        <v>41757</v>
      </c>
      <c r="C1216">
        <v>53.82</v>
      </c>
      <c r="E1216" s="1">
        <v>34072</v>
      </c>
      <c r="F1216">
        <v>18.91</v>
      </c>
      <c r="G1216">
        <f t="shared" si="36"/>
        <v>18.483302752293575</v>
      </c>
      <c r="I1216" s="1">
        <v>41815</v>
      </c>
      <c r="J1216">
        <v>114</v>
      </c>
      <c r="M1216" s="1">
        <v>29143</v>
      </c>
      <c r="N1216">
        <v>1.4556</v>
      </c>
      <c r="Q1216" s="1">
        <v>39479</v>
      </c>
      <c r="R1216">
        <v>139</v>
      </c>
      <c r="U1216" s="1">
        <v>40192</v>
      </c>
      <c r="V1216">
        <v>13.44</v>
      </c>
      <c r="Y1216" s="1">
        <v>39736</v>
      </c>
      <c r="Z1216">
        <v>22</v>
      </c>
      <c r="AC1216" s="1"/>
    </row>
    <row r="1217" spans="1:29" x14ac:dyDescent="0.3">
      <c r="A1217">
        <f t="shared" si="35"/>
        <v>4</v>
      </c>
      <c r="B1217" s="1">
        <v>41758</v>
      </c>
      <c r="C1217">
        <v>54.01</v>
      </c>
      <c r="E1217" s="1">
        <v>34073</v>
      </c>
      <c r="F1217">
        <v>18.86</v>
      </c>
      <c r="G1217">
        <f t="shared" si="36"/>
        <v>18.478532110091741</v>
      </c>
      <c r="I1217" s="1">
        <v>41814</v>
      </c>
      <c r="J1217">
        <v>114.46</v>
      </c>
      <c r="M1217" s="1">
        <v>29144</v>
      </c>
      <c r="N1217">
        <v>1.4525999999999999</v>
      </c>
      <c r="Q1217" s="1">
        <v>39482</v>
      </c>
      <c r="R1217">
        <v>139</v>
      </c>
      <c r="U1217" s="1">
        <v>40193</v>
      </c>
      <c r="V1217">
        <v>13.23</v>
      </c>
      <c r="Y1217" s="1">
        <v>39737</v>
      </c>
      <c r="Z1217">
        <v>22</v>
      </c>
      <c r="AC1217" s="1"/>
    </row>
    <row r="1218" spans="1:29" x14ac:dyDescent="0.3">
      <c r="A1218">
        <f t="shared" si="35"/>
        <v>4</v>
      </c>
      <c r="B1218" s="1">
        <v>41759</v>
      </c>
      <c r="C1218">
        <v>54.26</v>
      </c>
      <c r="E1218" s="1">
        <v>34074</v>
      </c>
      <c r="F1218">
        <v>18.850000000000001</v>
      </c>
      <c r="G1218">
        <f t="shared" si="36"/>
        <v>18.475412844036693</v>
      </c>
      <c r="I1218" s="1">
        <v>41813</v>
      </c>
      <c r="J1218">
        <v>114.12</v>
      </c>
      <c r="M1218" s="1">
        <v>29145</v>
      </c>
      <c r="N1218">
        <v>1.4521999999999999</v>
      </c>
      <c r="Q1218" s="1">
        <v>39483</v>
      </c>
      <c r="R1218">
        <v>138</v>
      </c>
      <c r="U1218" s="1">
        <v>40196</v>
      </c>
      <c r="V1218">
        <v>13.55</v>
      </c>
      <c r="Y1218" s="1">
        <v>39738</v>
      </c>
      <c r="Z1218">
        <v>21.05</v>
      </c>
      <c r="AC1218" s="1"/>
    </row>
    <row r="1219" spans="1:29" x14ac:dyDescent="0.3">
      <c r="A1219">
        <f t="shared" si="35"/>
        <v>5</v>
      </c>
      <c r="B1219" s="1">
        <v>41760</v>
      </c>
      <c r="C1219">
        <v>54.52</v>
      </c>
      <c r="E1219" s="1">
        <v>34075</v>
      </c>
      <c r="F1219">
        <v>18.809999999999999</v>
      </c>
      <c r="G1219">
        <f t="shared" si="36"/>
        <v>18.469082568807337</v>
      </c>
      <c r="I1219" s="1">
        <v>41810</v>
      </c>
      <c r="J1219">
        <v>114.81</v>
      </c>
      <c r="M1219" s="1">
        <v>29146</v>
      </c>
      <c r="N1219">
        <v>1.4529000000000001</v>
      </c>
      <c r="Q1219" s="1">
        <v>39484</v>
      </c>
      <c r="R1219">
        <v>137.5</v>
      </c>
      <c r="U1219" s="1">
        <v>40197</v>
      </c>
      <c r="V1219">
        <v>13.63</v>
      </c>
      <c r="Y1219" s="1">
        <v>39739</v>
      </c>
      <c r="Z1219">
        <v>21.1</v>
      </c>
      <c r="AC1219" s="1"/>
    </row>
    <row r="1220" spans="1:29" x14ac:dyDescent="0.3">
      <c r="A1220">
        <f t="shared" ref="A1220:A1283" si="37">+MONTH(B1220)</f>
        <v>5</v>
      </c>
      <c r="B1220" s="1">
        <v>41761</v>
      </c>
      <c r="C1220">
        <v>54.9</v>
      </c>
      <c r="E1220" s="1">
        <v>34078</v>
      </c>
      <c r="F1220">
        <v>18.72</v>
      </c>
      <c r="G1220">
        <f t="shared" si="36"/>
        <v>18.462385321100918</v>
      </c>
      <c r="I1220" s="1">
        <v>41809</v>
      </c>
      <c r="J1220">
        <v>115.06</v>
      </c>
      <c r="M1220" s="1">
        <v>29147</v>
      </c>
      <c r="N1220">
        <v>1.4533</v>
      </c>
      <c r="Q1220" s="1">
        <v>39485</v>
      </c>
      <c r="R1220">
        <v>137.75</v>
      </c>
      <c r="U1220" s="1">
        <v>40198</v>
      </c>
      <c r="V1220">
        <v>13.21</v>
      </c>
      <c r="Y1220" s="1">
        <v>39740</v>
      </c>
      <c r="Z1220">
        <v>21.1</v>
      </c>
      <c r="AC1220" s="1"/>
    </row>
    <row r="1221" spans="1:29" x14ac:dyDescent="0.3">
      <c r="A1221">
        <f t="shared" si="37"/>
        <v>5</v>
      </c>
      <c r="B1221" s="1">
        <v>41762</v>
      </c>
      <c r="C1221">
        <v>55.2</v>
      </c>
      <c r="E1221" s="1">
        <v>34079</v>
      </c>
      <c r="F1221">
        <v>18.8</v>
      </c>
      <c r="G1221">
        <f t="shared" si="36"/>
        <v>18.457247706422017</v>
      </c>
      <c r="I1221" s="1">
        <v>41808</v>
      </c>
      <c r="J1221">
        <v>114.26</v>
      </c>
      <c r="M1221" s="1">
        <v>29150</v>
      </c>
      <c r="N1221">
        <v>1.4510000000000001</v>
      </c>
      <c r="Q1221" s="1">
        <v>39486</v>
      </c>
      <c r="R1221">
        <v>139.5</v>
      </c>
      <c r="U1221" s="1">
        <v>40199</v>
      </c>
      <c r="V1221">
        <v>13.07</v>
      </c>
      <c r="Y1221" s="1">
        <v>39741</v>
      </c>
      <c r="Z1221">
        <v>23.48</v>
      </c>
      <c r="AC1221" s="1"/>
    </row>
    <row r="1222" spans="1:29" x14ac:dyDescent="0.3">
      <c r="A1222">
        <f t="shared" si="37"/>
        <v>5</v>
      </c>
      <c r="B1222" s="1">
        <v>41763</v>
      </c>
      <c r="C1222">
        <v>55.5</v>
      </c>
      <c r="E1222" s="1">
        <v>34080</v>
      </c>
      <c r="F1222">
        <v>18.88</v>
      </c>
      <c r="G1222">
        <f t="shared" si="36"/>
        <v>18.4548623853211</v>
      </c>
      <c r="I1222" s="1">
        <v>41807</v>
      </c>
      <c r="J1222">
        <v>113.45</v>
      </c>
      <c r="M1222" s="1">
        <v>29151</v>
      </c>
      <c r="N1222">
        <v>1.4457</v>
      </c>
      <c r="Q1222" s="1">
        <v>39489</v>
      </c>
      <c r="R1222">
        <v>138.75</v>
      </c>
      <c r="U1222" s="1">
        <v>40200</v>
      </c>
      <c r="V1222">
        <v>12.97</v>
      </c>
      <c r="Y1222" s="1">
        <v>39742</v>
      </c>
      <c r="Z1222">
        <v>24.5</v>
      </c>
      <c r="AC1222" s="1"/>
    </row>
    <row r="1223" spans="1:29" x14ac:dyDescent="0.3">
      <c r="A1223">
        <f t="shared" si="37"/>
        <v>5</v>
      </c>
      <c r="B1223" s="1">
        <v>41764</v>
      </c>
      <c r="C1223">
        <v>55.76</v>
      </c>
      <c r="E1223" s="1">
        <v>34081</v>
      </c>
      <c r="F1223">
        <v>18.760000000000002</v>
      </c>
      <c r="G1223">
        <f t="shared" si="36"/>
        <v>18.45256880733945</v>
      </c>
      <c r="I1223" s="1">
        <v>41806</v>
      </c>
      <c r="J1223">
        <v>112.94</v>
      </c>
      <c r="M1223" s="1">
        <v>29152</v>
      </c>
      <c r="N1223">
        <v>1.4507000000000001</v>
      </c>
      <c r="Q1223" s="1">
        <v>39490</v>
      </c>
      <c r="R1223">
        <v>139.75</v>
      </c>
      <c r="U1223" s="1">
        <v>40203</v>
      </c>
      <c r="V1223">
        <v>13.28</v>
      </c>
      <c r="Y1223" s="1">
        <v>39743</v>
      </c>
      <c r="Z1223">
        <v>28.5</v>
      </c>
      <c r="AC1223" s="1"/>
    </row>
    <row r="1224" spans="1:29" x14ac:dyDescent="0.3">
      <c r="A1224">
        <f t="shared" si="37"/>
        <v>5</v>
      </c>
      <c r="B1224" s="1">
        <v>41765</v>
      </c>
      <c r="C1224">
        <v>56.04</v>
      </c>
      <c r="E1224" s="1">
        <v>34082</v>
      </c>
      <c r="F1224">
        <v>18.91</v>
      </c>
      <c r="G1224">
        <f t="shared" si="36"/>
        <v>18.449266055045872</v>
      </c>
      <c r="I1224" s="1">
        <v>41803</v>
      </c>
      <c r="J1224">
        <v>113.41</v>
      </c>
      <c r="M1224" s="1">
        <v>29153</v>
      </c>
      <c r="N1224">
        <v>1.4507000000000001</v>
      </c>
      <c r="Q1224" s="1">
        <v>39491</v>
      </c>
      <c r="R1224">
        <v>144</v>
      </c>
      <c r="U1224" s="1">
        <v>40204</v>
      </c>
      <c r="V1224">
        <v>13.46</v>
      </c>
      <c r="Y1224" s="1">
        <v>39744</v>
      </c>
      <c r="Z1224">
        <v>25.2</v>
      </c>
      <c r="AC1224" s="1"/>
    </row>
    <row r="1225" spans="1:29" x14ac:dyDescent="0.3">
      <c r="A1225">
        <f t="shared" si="37"/>
        <v>5</v>
      </c>
      <c r="B1225" s="1">
        <v>41766</v>
      </c>
      <c r="C1225">
        <v>56.32</v>
      </c>
      <c r="E1225" s="1">
        <v>34085</v>
      </c>
      <c r="F1225">
        <v>18.899999999999999</v>
      </c>
      <c r="G1225">
        <f t="shared" si="36"/>
        <v>18.446972477064222</v>
      </c>
      <c r="I1225" s="1">
        <v>41802</v>
      </c>
      <c r="J1225">
        <v>113.02</v>
      </c>
      <c r="M1225" s="1">
        <v>29154</v>
      </c>
      <c r="N1225">
        <v>1.448</v>
      </c>
      <c r="Q1225" s="1">
        <v>39492</v>
      </c>
      <c r="R1225">
        <v>143</v>
      </c>
      <c r="U1225" s="1">
        <v>40205</v>
      </c>
      <c r="V1225">
        <v>13.25</v>
      </c>
      <c r="Y1225" s="1">
        <v>39745</v>
      </c>
      <c r="Z1225">
        <v>29</v>
      </c>
      <c r="AC1225" s="1"/>
    </row>
    <row r="1226" spans="1:29" x14ac:dyDescent="0.3">
      <c r="A1226">
        <f t="shared" si="37"/>
        <v>5</v>
      </c>
      <c r="B1226" s="1">
        <v>41767</v>
      </c>
      <c r="C1226">
        <v>56.6</v>
      </c>
      <c r="E1226" s="1">
        <v>34086</v>
      </c>
      <c r="F1226">
        <v>18.760000000000002</v>
      </c>
      <c r="G1226">
        <f t="shared" si="36"/>
        <v>18.444403669724771</v>
      </c>
      <c r="I1226" s="1">
        <v>41801</v>
      </c>
      <c r="J1226">
        <v>109.95</v>
      </c>
      <c r="M1226" s="1">
        <v>29157</v>
      </c>
      <c r="N1226">
        <v>1.4430000000000001</v>
      </c>
      <c r="Q1226" s="1">
        <v>39496</v>
      </c>
      <c r="R1226">
        <v>143</v>
      </c>
      <c r="U1226" s="1">
        <v>40206</v>
      </c>
      <c r="V1226">
        <v>12.99</v>
      </c>
      <c r="Y1226" s="1">
        <v>39746</v>
      </c>
      <c r="Z1226">
        <v>28.5</v>
      </c>
      <c r="AC1226" s="1"/>
    </row>
    <row r="1227" spans="1:29" x14ac:dyDescent="0.3">
      <c r="A1227">
        <f t="shared" si="37"/>
        <v>5</v>
      </c>
      <c r="B1227" s="1">
        <v>41768</v>
      </c>
      <c r="C1227">
        <v>56.91</v>
      </c>
      <c r="E1227" s="1">
        <v>34087</v>
      </c>
      <c r="F1227">
        <v>18.79</v>
      </c>
      <c r="G1227">
        <f t="shared" si="36"/>
        <v>18.439357798165137</v>
      </c>
      <c r="I1227" s="1">
        <v>41800</v>
      </c>
      <c r="J1227">
        <v>109.52</v>
      </c>
      <c r="M1227" s="1">
        <v>29158</v>
      </c>
      <c r="N1227">
        <v>1.4451000000000001</v>
      </c>
      <c r="Q1227" s="1">
        <v>39497</v>
      </c>
      <c r="R1227">
        <v>142.5</v>
      </c>
      <c r="U1227" s="1">
        <v>40207</v>
      </c>
      <c r="V1227">
        <v>12.71</v>
      </c>
      <c r="Y1227" s="1">
        <v>39747</v>
      </c>
      <c r="Z1227">
        <v>28.5</v>
      </c>
      <c r="AC1227" s="1"/>
    </row>
    <row r="1228" spans="1:29" x14ac:dyDescent="0.3">
      <c r="A1228">
        <f t="shared" si="37"/>
        <v>5</v>
      </c>
      <c r="B1228" s="1">
        <v>41769</v>
      </c>
      <c r="C1228">
        <v>57.24</v>
      </c>
      <c r="E1228" s="1">
        <v>34088</v>
      </c>
      <c r="F1228">
        <v>19.149999999999999</v>
      </c>
      <c r="G1228">
        <f t="shared" si="36"/>
        <v>18.437431192660551</v>
      </c>
      <c r="I1228" s="1">
        <v>41799</v>
      </c>
      <c r="J1228">
        <v>109.99</v>
      </c>
      <c r="M1228" s="1">
        <v>29159</v>
      </c>
      <c r="N1228">
        <v>1.4478</v>
      </c>
      <c r="Q1228" s="1">
        <v>39498</v>
      </c>
      <c r="R1228">
        <v>140.75</v>
      </c>
      <c r="U1228" s="1">
        <v>40210</v>
      </c>
      <c r="V1228">
        <v>12.57</v>
      </c>
      <c r="Y1228" s="1">
        <v>39748</v>
      </c>
      <c r="Z1228">
        <v>30.65</v>
      </c>
      <c r="AC1228" s="1"/>
    </row>
    <row r="1229" spans="1:29" x14ac:dyDescent="0.3">
      <c r="A1229">
        <f t="shared" si="37"/>
        <v>5</v>
      </c>
      <c r="B1229" s="1">
        <v>41770</v>
      </c>
      <c r="C1229">
        <v>57.56</v>
      </c>
      <c r="E1229" s="1">
        <v>34089</v>
      </c>
      <c r="F1229">
        <v>19.149999999999999</v>
      </c>
      <c r="G1229">
        <f t="shared" si="36"/>
        <v>18.438715596330276</v>
      </c>
      <c r="I1229" s="1">
        <v>41796</v>
      </c>
      <c r="J1229">
        <v>108.61</v>
      </c>
      <c r="M1229" s="1">
        <v>29160</v>
      </c>
      <c r="N1229">
        <v>1.4514</v>
      </c>
      <c r="Q1229" s="1">
        <v>39499</v>
      </c>
      <c r="R1229">
        <v>142</v>
      </c>
      <c r="U1229" s="1">
        <v>40211</v>
      </c>
      <c r="V1229">
        <v>12.59</v>
      </c>
      <c r="Y1229" s="1">
        <v>39749</v>
      </c>
      <c r="Z1229">
        <v>30.65</v>
      </c>
      <c r="AC1229" s="1"/>
    </row>
    <row r="1230" spans="1:29" x14ac:dyDescent="0.3">
      <c r="A1230">
        <f t="shared" si="37"/>
        <v>5</v>
      </c>
      <c r="B1230" s="1">
        <v>41771</v>
      </c>
      <c r="C1230">
        <v>57.81</v>
      </c>
      <c r="E1230" s="1">
        <v>34093</v>
      </c>
      <c r="F1230">
        <v>19.05</v>
      </c>
      <c r="G1230">
        <f t="shared" si="36"/>
        <v>18.438715596330276</v>
      </c>
      <c r="I1230" s="1">
        <v>41795</v>
      </c>
      <c r="J1230">
        <v>108.79</v>
      </c>
      <c r="M1230" s="1">
        <v>29161</v>
      </c>
      <c r="N1230">
        <v>1.4533</v>
      </c>
      <c r="Q1230" s="1">
        <v>39500</v>
      </c>
      <c r="R1230">
        <v>145</v>
      </c>
      <c r="U1230" s="1">
        <v>40212</v>
      </c>
      <c r="V1230">
        <v>12.59</v>
      </c>
      <c r="Y1230" s="1">
        <v>39750</v>
      </c>
      <c r="Z1230">
        <v>29.75</v>
      </c>
      <c r="AC1230" s="1"/>
    </row>
    <row r="1231" spans="1:29" x14ac:dyDescent="0.3">
      <c r="A1231">
        <f t="shared" si="37"/>
        <v>5</v>
      </c>
      <c r="B1231" s="1">
        <v>41772</v>
      </c>
      <c r="C1231">
        <v>58.03</v>
      </c>
      <c r="E1231" s="1">
        <v>34094</v>
      </c>
      <c r="F1231">
        <v>19.16</v>
      </c>
      <c r="G1231">
        <f t="shared" si="36"/>
        <v>18.438532110091742</v>
      </c>
      <c r="I1231" s="1">
        <v>41794</v>
      </c>
      <c r="J1231">
        <v>108.4</v>
      </c>
      <c r="M1231" s="1">
        <v>29164</v>
      </c>
      <c r="N1231">
        <v>1.4571000000000001</v>
      </c>
      <c r="Q1231" s="1">
        <v>39503</v>
      </c>
      <c r="R1231">
        <v>143.25</v>
      </c>
      <c r="U1231" s="1">
        <v>40213</v>
      </c>
      <c r="V1231">
        <v>13.06</v>
      </c>
      <c r="Y1231" s="1">
        <v>39751</v>
      </c>
      <c r="Z1231">
        <v>29.9</v>
      </c>
      <c r="AC1231" s="1"/>
    </row>
    <row r="1232" spans="1:29" x14ac:dyDescent="0.3">
      <c r="A1232">
        <f t="shared" si="37"/>
        <v>5</v>
      </c>
      <c r="B1232" s="1">
        <v>41773</v>
      </c>
      <c r="C1232">
        <v>58.24</v>
      </c>
      <c r="E1232" s="1">
        <v>34095</v>
      </c>
      <c r="F1232">
        <v>19.16</v>
      </c>
      <c r="G1232">
        <f t="shared" si="36"/>
        <v>18.442293577981651</v>
      </c>
      <c r="I1232" s="1">
        <v>41793</v>
      </c>
      <c r="J1232">
        <v>108.82</v>
      </c>
      <c r="M1232" s="1">
        <v>29165</v>
      </c>
      <c r="N1232">
        <v>1.4497</v>
      </c>
      <c r="Q1232" s="1">
        <v>39504</v>
      </c>
      <c r="R1232">
        <v>144.5</v>
      </c>
      <c r="U1232" s="1">
        <v>40214</v>
      </c>
      <c r="V1232">
        <v>13.11</v>
      </c>
      <c r="Y1232" s="1">
        <v>39752</v>
      </c>
      <c r="Z1232">
        <v>30.75</v>
      </c>
      <c r="AC1232" s="1"/>
    </row>
    <row r="1233" spans="1:29" x14ac:dyDescent="0.3">
      <c r="A1233">
        <f t="shared" si="37"/>
        <v>5</v>
      </c>
      <c r="B1233" s="1">
        <v>41774</v>
      </c>
      <c r="C1233">
        <v>58.46</v>
      </c>
      <c r="E1233" s="1">
        <v>34096</v>
      </c>
      <c r="F1233">
        <v>19.190000000000001</v>
      </c>
      <c r="G1233">
        <f t="shared" si="36"/>
        <v>18.444495412844038</v>
      </c>
      <c r="I1233" s="1">
        <v>41792</v>
      </c>
      <c r="J1233">
        <v>108.83</v>
      </c>
      <c r="M1233" s="1">
        <v>29166</v>
      </c>
      <c r="N1233">
        <v>1.4581999999999999</v>
      </c>
      <c r="Q1233" s="1">
        <v>39505</v>
      </c>
      <c r="R1233">
        <v>147</v>
      </c>
      <c r="U1233" s="1">
        <v>40217</v>
      </c>
      <c r="V1233">
        <v>13.6</v>
      </c>
      <c r="Y1233" s="1">
        <v>39753</v>
      </c>
      <c r="Z1233">
        <v>30.1</v>
      </c>
      <c r="AC1233" s="1"/>
    </row>
    <row r="1234" spans="1:29" x14ac:dyDescent="0.3">
      <c r="A1234">
        <f t="shared" si="37"/>
        <v>5</v>
      </c>
      <c r="B1234" s="1">
        <v>41775</v>
      </c>
      <c r="C1234">
        <v>58.74</v>
      </c>
      <c r="E1234" s="1">
        <v>34099</v>
      </c>
      <c r="F1234">
        <v>19.100000000000001</v>
      </c>
      <c r="G1234">
        <f t="shared" si="36"/>
        <v>18.446880733944955</v>
      </c>
      <c r="I1234" s="1">
        <v>41789</v>
      </c>
      <c r="J1234">
        <v>109.41</v>
      </c>
      <c r="M1234" s="1">
        <v>29167</v>
      </c>
      <c r="N1234">
        <v>1.4552</v>
      </c>
      <c r="Q1234" s="1">
        <v>39506</v>
      </c>
      <c r="R1234">
        <v>147.30000000000001</v>
      </c>
      <c r="U1234" s="1">
        <v>40218</v>
      </c>
      <c r="V1234">
        <v>13.41</v>
      </c>
      <c r="Y1234" s="1">
        <v>39754</v>
      </c>
      <c r="Z1234">
        <v>30.1</v>
      </c>
      <c r="AC1234" s="1"/>
    </row>
    <row r="1235" spans="1:29" x14ac:dyDescent="0.3">
      <c r="A1235">
        <f t="shared" si="37"/>
        <v>5</v>
      </c>
      <c r="B1235" s="1">
        <v>41776</v>
      </c>
      <c r="C1235">
        <v>59.06</v>
      </c>
      <c r="E1235" s="1">
        <v>34100</v>
      </c>
      <c r="F1235">
        <v>19.07</v>
      </c>
      <c r="G1235">
        <f t="shared" si="36"/>
        <v>18.452201834862386</v>
      </c>
      <c r="I1235" s="1">
        <v>41788</v>
      </c>
      <c r="J1235">
        <v>109.97</v>
      </c>
      <c r="M1235" s="1">
        <v>29168</v>
      </c>
      <c r="N1235">
        <v>1.4533</v>
      </c>
      <c r="Q1235" s="1">
        <v>39507</v>
      </c>
      <c r="R1235">
        <v>148.4</v>
      </c>
      <c r="U1235" s="1">
        <v>40219</v>
      </c>
      <c r="V1235">
        <v>13.12</v>
      </c>
      <c r="Y1235" s="1">
        <v>39755</v>
      </c>
      <c r="Z1235">
        <v>29.5</v>
      </c>
      <c r="AC1235" s="1"/>
    </row>
    <row r="1236" spans="1:29" x14ac:dyDescent="0.3">
      <c r="A1236">
        <f t="shared" si="37"/>
        <v>5</v>
      </c>
      <c r="B1236" s="1">
        <v>41777</v>
      </c>
      <c r="C1236">
        <v>59.4</v>
      </c>
      <c r="E1236" s="1">
        <v>34101</v>
      </c>
      <c r="F1236">
        <v>18.97</v>
      </c>
      <c r="G1236">
        <f t="shared" si="36"/>
        <v>18.457981651376148</v>
      </c>
      <c r="I1236" s="1">
        <v>41787</v>
      </c>
      <c r="J1236">
        <v>109.81</v>
      </c>
      <c r="M1236" s="1">
        <v>29171</v>
      </c>
      <c r="N1236">
        <v>1.4504999999999999</v>
      </c>
      <c r="Q1236" s="1">
        <v>39510</v>
      </c>
      <c r="R1236">
        <v>146.75</v>
      </c>
      <c r="U1236" s="1">
        <v>40220</v>
      </c>
      <c r="V1236">
        <v>13.06</v>
      </c>
      <c r="Y1236" s="1">
        <v>39756</v>
      </c>
      <c r="Z1236">
        <v>29</v>
      </c>
      <c r="AC1236" s="1"/>
    </row>
    <row r="1237" spans="1:29" x14ac:dyDescent="0.3">
      <c r="A1237">
        <f t="shared" si="37"/>
        <v>5</v>
      </c>
      <c r="B1237" s="1">
        <v>41778</v>
      </c>
      <c r="C1237">
        <v>59.21</v>
      </c>
      <c r="E1237" s="1">
        <v>34102</v>
      </c>
      <c r="F1237">
        <v>18.7</v>
      </c>
      <c r="G1237">
        <f t="shared" si="36"/>
        <v>18.463669724770643</v>
      </c>
      <c r="I1237" s="1">
        <v>41786</v>
      </c>
      <c r="J1237">
        <v>110.02</v>
      </c>
      <c r="M1237" s="1">
        <v>29172</v>
      </c>
      <c r="N1237">
        <v>1.4512</v>
      </c>
      <c r="Q1237" s="1">
        <v>39511</v>
      </c>
      <c r="R1237">
        <v>144.75</v>
      </c>
      <c r="U1237" s="1">
        <v>40221</v>
      </c>
      <c r="V1237">
        <v>12.82</v>
      </c>
      <c r="Y1237" s="1">
        <v>39757</v>
      </c>
      <c r="Z1237">
        <v>28</v>
      </c>
      <c r="AC1237" s="1"/>
    </row>
    <row r="1238" spans="1:29" x14ac:dyDescent="0.3">
      <c r="A1238">
        <f t="shared" si="37"/>
        <v>5</v>
      </c>
      <c r="B1238" s="1">
        <v>41779</v>
      </c>
      <c r="C1238">
        <v>59.51</v>
      </c>
      <c r="E1238" s="1">
        <v>34103</v>
      </c>
      <c r="F1238">
        <v>18.600000000000001</v>
      </c>
      <c r="G1238">
        <f t="shared" si="36"/>
        <v>18.468715596330274</v>
      </c>
      <c r="I1238" s="1">
        <v>41785</v>
      </c>
      <c r="J1238">
        <v>110.32</v>
      </c>
      <c r="M1238" s="1">
        <v>29173</v>
      </c>
      <c r="N1238">
        <v>1.4604999999999999</v>
      </c>
      <c r="Q1238" s="1">
        <v>39512</v>
      </c>
      <c r="R1238">
        <v>145.15</v>
      </c>
      <c r="U1238" s="1">
        <v>40224</v>
      </c>
      <c r="V1238">
        <v>13</v>
      </c>
      <c r="Y1238" s="1">
        <v>39758</v>
      </c>
      <c r="Z1238">
        <v>26.7</v>
      </c>
      <c r="AC1238" s="1"/>
    </row>
    <row r="1239" spans="1:29" x14ac:dyDescent="0.3">
      <c r="A1239">
        <f t="shared" si="37"/>
        <v>5</v>
      </c>
      <c r="B1239" s="1">
        <v>41780</v>
      </c>
      <c r="C1239">
        <v>59.79</v>
      </c>
      <c r="E1239" s="1">
        <v>34106</v>
      </c>
      <c r="F1239">
        <v>18.41</v>
      </c>
      <c r="G1239">
        <f t="shared" si="36"/>
        <v>18.470275229357796</v>
      </c>
      <c r="I1239" s="1">
        <v>41782</v>
      </c>
      <c r="J1239">
        <v>110.54</v>
      </c>
      <c r="M1239" s="1">
        <v>29174</v>
      </c>
      <c r="N1239">
        <v>1.4602999999999999</v>
      </c>
      <c r="Q1239" s="1">
        <v>39513</v>
      </c>
      <c r="R1239">
        <v>144.5</v>
      </c>
      <c r="U1239" s="1">
        <v>40225</v>
      </c>
      <c r="V1239">
        <v>13.16</v>
      </c>
      <c r="Y1239" s="1">
        <v>39759</v>
      </c>
      <c r="Z1239">
        <v>24.83</v>
      </c>
      <c r="AC1239" s="1"/>
    </row>
    <row r="1240" spans="1:29" x14ac:dyDescent="0.3">
      <c r="A1240">
        <f t="shared" si="37"/>
        <v>5</v>
      </c>
      <c r="B1240" s="1">
        <v>41781</v>
      </c>
      <c r="C1240">
        <v>60.05</v>
      </c>
      <c r="E1240" s="1">
        <v>34107</v>
      </c>
      <c r="F1240">
        <v>18.28</v>
      </c>
      <c r="G1240">
        <f t="shared" si="36"/>
        <v>18.473394495412844</v>
      </c>
      <c r="I1240" s="1">
        <v>41781</v>
      </c>
      <c r="J1240">
        <v>110.36</v>
      </c>
      <c r="M1240" s="1">
        <v>29175</v>
      </c>
      <c r="N1240">
        <v>1.4661</v>
      </c>
      <c r="Q1240" s="1">
        <v>39514</v>
      </c>
      <c r="R1240">
        <v>144.5</v>
      </c>
      <c r="U1240" s="1">
        <v>40226</v>
      </c>
      <c r="V1240">
        <v>12.79</v>
      </c>
      <c r="Y1240" s="1">
        <v>39760</v>
      </c>
      <c r="Z1240">
        <v>24.85</v>
      </c>
      <c r="AC1240" s="1"/>
    </row>
    <row r="1241" spans="1:29" x14ac:dyDescent="0.3">
      <c r="A1241">
        <f t="shared" si="37"/>
        <v>5</v>
      </c>
      <c r="B1241" s="1">
        <v>41782</v>
      </c>
      <c r="C1241">
        <v>60.36</v>
      </c>
      <c r="E1241" s="1">
        <v>34108</v>
      </c>
      <c r="F1241">
        <v>18.2</v>
      </c>
      <c r="G1241">
        <f t="shared" si="36"/>
        <v>18.476605504587155</v>
      </c>
      <c r="I1241" s="1">
        <v>41780</v>
      </c>
      <c r="J1241">
        <v>110.55</v>
      </c>
      <c r="M1241" s="1">
        <v>29178</v>
      </c>
      <c r="N1241">
        <v>1.4705999999999999</v>
      </c>
      <c r="Q1241" s="1">
        <v>39517</v>
      </c>
      <c r="R1241">
        <v>140</v>
      </c>
      <c r="U1241" s="1">
        <v>40227</v>
      </c>
      <c r="V1241">
        <v>12.83</v>
      </c>
      <c r="Y1241" s="1">
        <v>39761</v>
      </c>
      <c r="Z1241">
        <v>24.85</v>
      </c>
      <c r="AC1241" s="1"/>
    </row>
    <row r="1242" spans="1:29" x14ac:dyDescent="0.3">
      <c r="A1242">
        <f t="shared" si="37"/>
        <v>5</v>
      </c>
      <c r="B1242" s="1">
        <v>41783</v>
      </c>
      <c r="C1242">
        <v>60.7</v>
      </c>
      <c r="E1242" s="1">
        <v>34109</v>
      </c>
      <c r="F1242">
        <v>18.45</v>
      </c>
      <c r="G1242">
        <f t="shared" si="36"/>
        <v>18.478256880733944</v>
      </c>
      <c r="I1242" s="1">
        <v>41779</v>
      </c>
      <c r="J1242">
        <v>109.69</v>
      </c>
      <c r="M1242" s="1">
        <v>29179</v>
      </c>
      <c r="N1242">
        <v>1.4734</v>
      </c>
      <c r="Q1242" s="1">
        <v>39518</v>
      </c>
      <c r="R1242">
        <v>142</v>
      </c>
      <c r="U1242" s="1">
        <v>40228</v>
      </c>
      <c r="V1242">
        <v>12.36</v>
      </c>
      <c r="Y1242" s="1">
        <v>39762</v>
      </c>
      <c r="Z1242">
        <v>21.5</v>
      </c>
      <c r="AC1242" s="1"/>
    </row>
    <row r="1243" spans="1:29" x14ac:dyDescent="0.3">
      <c r="A1243">
        <f t="shared" si="37"/>
        <v>5</v>
      </c>
      <c r="B1243" s="1">
        <v>41784</v>
      </c>
      <c r="C1243">
        <v>61.09</v>
      </c>
      <c r="E1243" s="1">
        <v>34110</v>
      </c>
      <c r="F1243">
        <v>18.43</v>
      </c>
      <c r="G1243">
        <f t="shared" si="36"/>
        <v>18.481284403669726</v>
      </c>
      <c r="I1243" s="1">
        <v>41778</v>
      </c>
      <c r="J1243">
        <v>109.37</v>
      </c>
      <c r="M1243" s="1">
        <v>29180</v>
      </c>
      <c r="N1243">
        <v>1.4795</v>
      </c>
      <c r="Q1243" s="1">
        <v>39519</v>
      </c>
      <c r="R1243">
        <v>142.25</v>
      </c>
      <c r="U1243" s="1">
        <v>40231</v>
      </c>
      <c r="V1243">
        <v>12.63</v>
      </c>
      <c r="Y1243" s="1">
        <v>39763</v>
      </c>
      <c r="Z1243">
        <v>19.399999999999999</v>
      </c>
      <c r="AC1243" s="1"/>
    </row>
    <row r="1244" spans="1:29" x14ac:dyDescent="0.3">
      <c r="A1244">
        <f t="shared" si="37"/>
        <v>5</v>
      </c>
      <c r="B1244" s="1">
        <v>41785</v>
      </c>
      <c r="C1244">
        <v>61.39</v>
      </c>
      <c r="E1244" s="1">
        <v>34113</v>
      </c>
      <c r="F1244">
        <v>18.329999999999998</v>
      </c>
      <c r="G1244">
        <f t="shared" si="36"/>
        <v>18.484128440366973</v>
      </c>
      <c r="I1244" s="1">
        <v>41775</v>
      </c>
      <c r="J1244">
        <v>109.75</v>
      </c>
      <c r="M1244" s="1">
        <v>29181</v>
      </c>
      <c r="N1244">
        <v>1.4758</v>
      </c>
      <c r="Q1244" s="1">
        <v>39520</v>
      </c>
      <c r="R1244">
        <v>141</v>
      </c>
      <c r="U1244" s="1">
        <v>40232</v>
      </c>
      <c r="V1244">
        <v>12.58</v>
      </c>
      <c r="Y1244" s="1">
        <v>39764</v>
      </c>
      <c r="Z1244">
        <v>19.3</v>
      </c>
      <c r="AC1244" s="1"/>
    </row>
    <row r="1245" spans="1:29" x14ac:dyDescent="0.3">
      <c r="A1245">
        <f t="shared" si="37"/>
        <v>5</v>
      </c>
      <c r="B1245" s="1">
        <v>41786</v>
      </c>
      <c r="C1245">
        <v>61.69</v>
      </c>
      <c r="E1245" s="1">
        <v>34114</v>
      </c>
      <c r="F1245">
        <v>18.489999999999998</v>
      </c>
      <c r="G1245">
        <f t="shared" si="36"/>
        <v>18.489816513761472</v>
      </c>
      <c r="I1245" s="1">
        <v>41774</v>
      </c>
      <c r="J1245">
        <v>110.44</v>
      </c>
      <c r="M1245" s="1">
        <v>29182</v>
      </c>
      <c r="N1245">
        <v>1.4754</v>
      </c>
      <c r="Q1245" s="1">
        <v>39521</v>
      </c>
      <c r="R1245">
        <v>141.5</v>
      </c>
      <c r="U1245" s="1">
        <v>40233</v>
      </c>
      <c r="V1245">
        <v>12.92</v>
      </c>
      <c r="Y1245" s="1">
        <v>39765</v>
      </c>
      <c r="Z1245">
        <v>19</v>
      </c>
      <c r="AC1245" s="1"/>
    </row>
    <row r="1246" spans="1:29" x14ac:dyDescent="0.3">
      <c r="A1246">
        <f t="shared" si="37"/>
        <v>5</v>
      </c>
      <c r="B1246" s="1">
        <v>41787</v>
      </c>
      <c r="C1246">
        <v>61.92</v>
      </c>
      <c r="E1246" s="1">
        <v>34115</v>
      </c>
      <c r="F1246">
        <v>18.48</v>
      </c>
      <c r="G1246">
        <f t="shared" si="36"/>
        <v>18.493669724770644</v>
      </c>
      <c r="I1246" s="1">
        <v>41773</v>
      </c>
      <c r="J1246">
        <v>110.19</v>
      </c>
      <c r="M1246" s="1">
        <v>29185</v>
      </c>
      <c r="N1246">
        <v>1.4817</v>
      </c>
      <c r="Q1246" s="1">
        <v>39524</v>
      </c>
      <c r="R1246">
        <v>140.25</v>
      </c>
      <c r="U1246" s="1">
        <v>40234</v>
      </c>
      <c r="V1246">
        <v>12.76</v>
      </c>
      <c r="Y1246" s="1">
        <v>39766</v>
      </c>
      <c r="Z1246">
        <v>18.5</v>
      </c>
      <c r="AC1246" s="1"/>
    </row>
    <row r="1247" spans="1:29" x14ac:dyDescent="0.3">
      <c r="A1247">
        <f t="shared" si="37"/>
        <v>5</v>
      </c>
      <c r="B1247" s="1">
        <v>41788</v>
      </c>
      <c r="C1247">
        <v>62.25</v>
      </c>
      <c r="E1247" s="1">
        <v>34116</v>
      </c>
      <c r="F1247">
        <v>18.59</v>
      </c>
      <c r="G1247">
        <f t="shared" si="36"/>
        <v>18.493853211009174</v>
      </c>
      <c r="I1247" s="1">
        <v>41772</v>
      </c>
      <c r="J1247">
        <v>109.24</v>
      </c>
      <c r="M1247" s="1">
        <v>29186</v>
      </c>
      <c r="N1247">
        <v>1.4793000000000001</v>
      </c>
      <c r="Q1247" s="1">
        <v>39525</v>
      </c>
      <c r="R1247">
        <v>140.5</v>
      </c>
      <c r="U1247" s="1">
        <v>40235</v>
      </c>
      <c r="V1247">
        <v>12.86</v>
      </c>
      <c r="Y1247" s="1">
        <v>39767</v>
      </c>
      <c r="Z1247">
        <v>18.55</v>
      </c>
      <c r="AC1247" s="1"/>
    </row>
    <row r="1248" spans="1:29" x14ac:dyDescent="0.3">
      <c r="A1248">
        <f t="shared" si="37"/>
        <v>5</v>
      </c>
      <c r="B1248" s="1">
        <v>41789</v>
      </c>
      <c r="C1248">
        <v>62.57</v>
      </c>
      <c r="E1248" s="1">
        <v>34117</v>
      </c>
      <c r="F1248">
        <v>18.600000000000001</v>
      </c>
      <c r="G1248">
        <f t="shared" si="36"/>
        <v>18.494220183486235</v>
      </c>
      <c r="I1248" s="1">
        <v>41771</v>
      </c>
      <c r="J1248">
        <v>108.41</v>
      </c>
      <c r="M1248" s="1">
        <v>29187</v>
      </c>
      <c r="N1248">
        <v>1.4837</v>
      </c>
      <c r="Q1248" s="1">
        <v>39526</v>
      </c>
      <c r="R1248">
        <v>139.25</v>
      </c>
      <c r="U1248" s="1">
        <v>40238</v>
      </c>
      <c r="V1248">
        <v>13.19</v>
      </c>
      <c r="Y1248" s="1">
        <v>39768</v>
      </c>
      <c r="Z1248">
        <v>18.55</v>
      </c>
      <c r="AC1248" s="1"/>
    </row>
    <row r="1249" spans="1:29" x14ac:dyDescent="0.3">
      <c r="A1249">
        <f t="shared" si="37"/>
        <v>5</v>
      </c>
      <c r="B1249" s="1">
        <v>41790</v>
      </c>
      <c r="C1249">
        <v>62.93</v>
      </c>
      <c r="E1249" s="1">
        <v>34121</v>
      </c>
      <c r="F1249">
        <v>18.72</v>
      </c>
      <c r="G1249">
        <f t="shared" si="36"/>
        <v>18.494954128440362</v>
      </c>
      <c r="I1249" s="1">
        <v>41768</v>
      </c>
      <c r="J1249">
        <v>107.89</v>
      </c>
      <c r="M1249" s="1">
        <v>29188</v>
      </c>
      <c r="N1249">
        <v>1.4890000000000001</v>
      </c>
      <c r="Q1249" s="1">
        <v>39527</v>
      </c>
      <c r="R1249">
        <v>139</v>
      </c>
      <c r="U1249" s="1">
        <v>40239</v>
      </c>
      <c r="V1249">
        <v>13.16</v>
      </c>
      <c r="Y1249" s="1">
        <v>39769</v>
      </c>
      <c r="Z1249">
        <v>21.93</v>
      </c>
      <c r="AC1249" s="1"/>
    </row>
    <row r="1250" spans="1:29" x14ac:dyDescent="0.3">
      <c r="A1250">
        <f t="shared" si="37"/>
        <v>6</v>
      </c>
      <c r="B1250" s="1">
        <v>41791</v>
      </c>
      <c r="C1250">
        <v>63.18</v>
      </c>
      <c r="E1250" s="1">
        <v>34122</v>
      </c>
      <c r="F1250">
        <v>18.54</v>
      </c>
      <c r="G1250">
        <f t="shared" si="36"/>
        <v>18.495412844036696</v>
      </c>
      <c r="I1250" s="1">
        <v>41767</v>
      </c>
      <c r="J1250">
        <v>108.04</v>
      </c>
      <c r="M1250" s="1">
        <v>29189</v>
      </c>
      <c r="N1250">
        <v>1.4970000000000001</v>
      </c>
      <c r="Q1250" s="1">
        <v>39532</v>
      </c>
      <c r="R1250">
        <v>139</v>
      </c>
      <c r="U1250" s="1">
        <v>40240</v>
      </c>
      <c r="V1250">
        <v>13.4</v>
      </c>
      <c r="Y1250" s="1">
        <v>39770</v>
      </c>
      <c r="Z1250">
        <v>22.5</v>
      </c>
      <c r="AC1250" s="1"/>
    </row>
    <row r="1251" spans="1:29" x14ac:dyDescent="0.3">
      <c r="A1251">
        <f t="shared" si="37"/>
        <v>6</v>
      </c>
      <c r="B1251" s="1">
        <v>41792</v>
      </c>
      <c r="C1251">
        <v>63.49</v>
      </c>
      <c r="E1251" s="1">
        <v>34123</v>
      </c>
      <c r="F1251">
        <v>18.309999999999999</v>
      </c>
      <c r="G1251">
        <f t="shared" si="36"/>
        <v>18.492660550458712</v>
      </c>
      <c r="I1251" s="1">
        <v>41766</v>
      </c>
      <c r="J1251">
        <v>108.13</v>
      </c>
      <c r="M1251" s="1">
        <v>29192</v>
      </c>
      <c r="N1251">
        <v>1.5133000000000001</v>
      </c>
      <c r="Q1251" s="1">
        <v>39533</v>
      </c>
      <c r="R1251">
        <v>139.25</v>
      </c>
      <c r="U1251" s="1">
        <v>40241</v>
      </c>
      <c r="V1251">
        <v>12.98</v>
      </c>
      <c r="Y1251" s="1">
        <v>39771</v>
      </c>
      <c r="Z1251">
        <v>22.4</v>
      </c>
      <c r="AC1251" s="1"/>
    </row>
    <row r="1252" spans="1:29" x14ac:dyDescent="0.3">
      <c r="A1252">
        <f t="shared" si="37"/>
        <v>6</v>
      </c>
      <c r="B1252" s="1">
        <v>41793</v>
      </c>
      <c r="C1252">
        <v>63.79</v>
      </c>
      <c r="E1252" s="1">
        <v>34124</v>
      </c>
      <c r="F1252">
        <v>18.309999999999999</v>
      </c>
      <c r="G1252">
        <f t="shared" si="36"/>
        <v>18.489082568807341</v>
      </c>
      <c r="I1252" s="1">
        <v>41765</v>
      </c>
      <c r="J1252">
        <v>107.06</v>
      </c>
      <c r="M1252" s="1">
        <v>29193</v>
      </c>
      <c r="N1252">
        <v>1.5017</v>
      </c>
      <c r="Q1252" s="1">
        <v>39534</v>
      </c>
      <c r="R1252">
        <v>139.5</v>
      </c>
      <c r="U1252" s="1">
        <v>40242</v>
      </c>
      <c r="V1252">
        <v>13.16</v>
      </c>
      <c r="Y1252" s="1">
        <v>39772</v>
      </c>
      <c r="Z1252">
        <v>23.45</v>
      </c>
      <c r="AC1252" s="1"/>
    </row>
    <row r="1253" spans="1:29" x14ac:dyDescent="0.3">
      <c r="A1253">
        <f t="shared" si="37"/>
        <v>6</v>
      </c>
      <c r="B1253" s="1">
        <v>41794</v>
      </c>
      <c r="C1253">
        <v>64.02</v>
      </c>
      <c r="E1253" s="1">
        <v>34127</v>
      </c>
      <c r="F1253">
        <v>18.190000000000001</v>
      </c>
      <c r="G1253">
        <f t="shared" si="36"/>
        <v>18.487706422018348</v>
      </c>
      <c r="I1253" s="1">
        <v>41764</v>
      </c>
      <c r="J1253">
        <v>107.72</v>
      </c>
      <c r="M1253" s="1">
        <v>29194</v>
      </c>
      <c r="N1253">
        <v>1.4859</v>
      </c>
      <c r="Q1253" s="1">
        <v>39535</v>
      </c>
      <c r="R1253">
        <v>139.5</v>
      </c>
      <c r="U1253" s="1">
        <v>40245</v>
      </c>
      <c r="V1253">
        <v>12.96</v>
      </c>
      <c r="Y1253" s="1">
        <v>39773</v>
      </c>
      <c r="Z1253">
        <v>25.1</v>
      </c>
      <c r="AC1253" s="1"/>
    </row>
    <row r="1254" spans="1:29" x14ac:dyDescent="0.3">
      <c r="A1254">
        <f t="shared" si="37"/>
        <v>6</v>
      </c>
      <c r="B1254" s="1">
        <v>41795</v>
      </c>
      <c r="C1254">
        <v>64.290000000000006</v>
      </c>
      <c r="E1254" s="1">
        <v>34128</v>
      </c>
      <c r="F1254">
        <v>18.27</v>
      </c>
      <c r="G1254">
        <f t="shared" si="36"/>
        <v>18.487706422018352</v>
      </c>
      <c r="I1254" s="1">
        <v>41761</v>
      </c>
      <c r="J1254">
        <v>108.59</v>
      </c>
      <c r="M1254" s="1">
        <v>29195</v>
      </c>
      <c r="N1254">
        <v>1.4914000000000001</v>
      </c>
      <c r="Q1254" s="1">
        <v>39539</v>
      </c>
      <c r="R1254">
        <v>124.75</v>
      </c>
      <c r="U1254" s="1">
        <v>40246</v>
      </c>
      <c r="V1254">
        <v>12.99</v>
      </c>
      <c r="Y1254" s="1">
        <v>39774</v>
      </c>
      <c r="Z1254">
        <v>25.1</v>
      </c>
      <c r="AC1254" s="1"/>
    </row>
    <row r="1255" spans="1:29" x14ac:dyDescent="0.3">
      <c r="A1255">
        <f t="shared" si="37"/>
        <v>6</v>
      </c>
      <c r="B1255" s="1">
        <v>41796</v>
      </c>
      <c r="C1255">
        <v>64.62</v>
      </c>
      <c r="E1255" s="1">
        <v>34129</v>
      </c>
      <c r="F1255">
        <v>18.260000000000002</v>
      </c>
      <c r="G1255">
        <f t="shared" si="36"/>
        <v>18.487431192660551</v>
      </c>
      <c r="I1255" s="1">
        <v>41760</v>
      </c>
      <c r="J1255">
        <v>107.76</v>
      </c>
      <c r="M1255" s="1">
        <v>29196</v>
      </c>
      <c r="N1255">
        <v>1.4830000000000001</v>
      </c>
      <c r="Q1255" s="1">
        <v>39540</v>
      </c>
      <c r="R1255">
        <v>124.75</v>
      </c>
      <c r="U1255" s="1">
        <v>40247</v>
      </c>
      <c r="V1255">
        <v>13.09</v>
      </c>
      <c r="Y1255" s="1">
        <v>39775</v>
      </c>
      <c r="Z1255">
        <v>25.1</v>
      </c>
      <c r="AC1255" s="1"/>
    </row>
    <row r="1256" spans="1:29" x14ac:dyDescent="0.3">
      <c r="A1256">
        <f t="shared" si="37"/>
        <v>6</v>
      </c>
      <c r="B1256" s="1">
        <v>41797</v>
      </c>
      <c r="C1256">
        <v>64.98</v>
      </c>
      <c r="E1256" s="1">
        <v>34130</v>
      </c>
      <c r="F1256">
        <v>17.96</v>
      </c>
      <c r="G1256">
        <f t="shared" si="36"/>
        <v>18.488990825688074</v>
      </c>
      <c r="I1256" s="1">
        <v>41759</v>
      </c>
      <c r="J1256">
        <v>108.07</v>
      </c>
      <c r="M1256" s="1">
        <v>29199</v>
      </c>
      <c r="N1256">
        <v>1.4827999999999999</v>
      </c>
      <c r="Q1256" s="1">
        <v>39541</v>
      </c>
      <c r="R1256">
        <v>124.9</v>
      </c>
      <c r="U1256" s="1">
        <v>40248</v>
      </c>
      <c r="V1256">
        <v>12.85</v>
      </c>
      <c r="Y1256" s="1">
        <v>39776</v>
      </c>
      <c r="Z1256">
        <v>24.15</v>
      </c>
      <c r="AC1256" s="1"/>
    </row>
    <row r="1257" spans="1:29" x14ac:dyDescent="0.3">
      <c r="A1257">
        <f t="shared" si="37"/>
        <v>6</v>
      </c>
      <c r="B1257" s="1">
        <v>41798</v>
      </c>
      <c r="C1257">
        <v>65.36</v>
      </c>
      <c r="E1257" s="1">
        <v>34131</v>
      </c>
      <c r="F1257">
        <v>17.66</v>
      </c>
      <c r="G1257">
        <f t="shared" si="36"/>
        <v>18.486146788990826</v>
      </c>
      <c r="I1257" s="1">
        <v>41758</v>
      </c>
      <c r="J1257">
        <v>108.98</v>
      </c>
      <c r="M1257" s="1">
        <v>29200</v>
      </c>
      <c r="N1257">
        <v>1.4932000000000001</v>
      </c>
      <c r="Q1257" s="1">
        <v>39542</v>
      </c>
      <c r="R1257">
        <v>129.35</v>
      </c>
      <c r="U1257" s="1">
        <v>40249</v>
      </c>
      <c r="V1257">
        <v>12.76</v>
      </c>
      <c r="Y1257" s="1">
        <v>39777</v>
      </c>
      <c r="Z1257">
        <v>23.55</v>
      </c>
      <c r="AC1257" s="1"/>
    </row>
    <row r="1258" spans="1:29" x14ac:dyDescent="0.3">
      <c r="A1258">
        <f t="shared" si="37"/>
        <v>6</v>
      </c>
      <c r="B1258" s="1">
        <v>41799</v>
      </c>
      <c r="C1258">
        <v>65.69</v>
      </c>
      <c r="E1258" s="1">
        <v>34134</v>
      </c>
      <c r="F1258">
        <v>17.559999999999999</v>
      </c>
      <c r="G1258">
        <f t="shared" si="36"/>
        <v>18.484403669724774</v>
      </c>
      <c r="I1258" s="1">
        <v>41757</v>
      </c>
      <c r="J1258">
        <v>108.12</v>
      </c>
      <c r="M1258" s="1">
        <v>29201</v>
      </c>
      <c r="N1258">
        <v>1.4950000000000001</v>
      </c>
      <c r="Q1258" s="1">
        <v>39545</v>
      </c>
      <c r="R1258">
        <v>131.30000000000001</v>
      </c>
      <c r="U1258" s="1">
        <v>40252</v>
      </c>
      <c r="V1258">
        <v>12.92</v>
      </c>
      <c r="Y1258" s="1">
        <v>39778</v>
      </c>
      <c r="Z1258">
        <v>23.8</v>
      </c>
      <c r="AC1258" s="1"/>
    </row>
    <row r="1259" spans="1:29" x14ac:dyDescent="0.3">
      <c r="A1259">
        <f t="shared" si="37"/>
        <v>6</v>
      </c>
      <c r="B1259" s="1">
        <v>41800</v>
      </c>
      <c r="C1259">
        <v>66</v>
      </c>
      <c r="E1259" s="1">
        <v>34135</v>
      </c>
      <c r="F1259">
        <v>17.329999999999998</v>
      </c>
      <c r="G1259">
        <f t="shared" si="36"/>
        <v>18.48211009174312</v>
      </c>
      <c r="I1259" s="1">
        <v>41754</v>
      </c>
      <c r="J1259">
        <v>109.58</v>
      </c>
      <c r="M1259" s="1">
        <v>29202</v>
      </c>
      <c r="N1259">
        <v>1.4965999999999999</v>
      </c>
      <c r="Q1259" s="1">
        <v>39546</v>
      </c>
      <c r="R1259">
        <v>130</v>
      </c>
      <c r="U1259" s="1">
        <v>40253</v>
      </c>
      <c r="V1259">
        <v>12.84</v>
      </c>
      <c r="Y1259" s="1">
        <v>39779</v>
      </c>
      <c r="Z1259">
        <v>24</v>
      </c>
      <c r="AC1259" s="1"/>
    </row>
    <row r="1260" spans="1:29" x14ac:dyDescent="0.3">
      <c r="A1260">
        <f t="shared" si="37"/>
        <v>6</v>
      </c>
      <c r="B1260" s="1">
        <v>41801</v>
      </c>
      <c r="C1260">
        <v>66.260000000000005</v>
      </c>
      <c r="E1260" s="1">
        <v>34136</v>
      </c>
      <c r="F1260">
        <v>17.66</v>
      </c>
      <c r="G1260">
        <f t="shared" si="36"/>
        <v>18.483761467889909</v>
      </c>
      <c r="I1260" s="1">
        <v>41753</v>
      </c>
      <c r="J1260">
        <v>110.33</v>
      </c>
      <c r="M1260" s="1">
        <v>29203</v>
      </c>
      <c r="N1260">
        <v>1.4910000000000001</v>
      </c>
      <c r="Q1260" s="1">
        <v>39547</v>
      </c>
      <c r="R1260">
        <v>130.25</v>
      </c>
      <c r="U1260" s="1">
        <v>40254</v>
      </c>
      <c r="V1260">
        <v>12.88</v>
      </c>
      <c r="Y1260" s="1">
        <v>39780</v>
      </c>
      <c r="Z1260">
        <v>24.1</v>
      </c>
      <c r="AC1260" s="1"/>
    </row>
    <row r="1261" spans="1:29" x14ac:dyDescent="0.3">
      <c r="A1261">
        <f t="shared" si="37"/>
        <v>6</v>
      </c>
      <c r="B1261" s="1">
        <v>41802</v>
      </c>
      <c r="C1261">
        <v>66.52</v>
      </c>
      <c r="E1261" s="1">
        <v>34137</v>
      </c>
      <c r="F1261">
        <v>17.55</v>
      </c>
      <c r="G1261">
        <f t="shared" si="36"/>
        <v>18.484954128440368</v>
      </c>
      <c r="I1261" s="1">
        <v>41752</v>
      </c>
      <c r="J1261">
        <v>109.11</v>
      </c>
      <c r="M1261" s="1">
        <v>29206</v>
      </c>
      <c r="N1261">
        <v>1.4944999999999999</v>
      </c>
      <c r="Q1261" s="1">
        <v>39548</v>
      </c>
      <c r="R1261">
        <v>133.25</v>
      </c>
      <c r="U1261" s="1">
        <v>40255</v>
      </c>
      <c r="V1261">
        <v>12.95</v>
      </c>
      <c r="Y1261" s="1">
        <v>39781</v>
      </c>
      <c r="Z1261">
        <v>24.1</v>
      </c>
      <c r="AC1261" s="1"/>
    </row>
    <row r="1262" spans="1:29" x14ac:dyDescent="0.3">
      <c r="A1262">
        <f t="shared" si="37"/>
        <v>6</v>
      </c>
      <c r="B1262" s="1">
        <v>41803</v>
      </c>
      <c r="C1262">
        <v>66.8</v>
      </c>
      <c r="E1262" s="1">
        <v>34138</v>
      </c>
      <c r="F1262">
        <v>17.559999999999999</v>
      </c>
      <c r="G1262">
        <f t="shared" si="36"/>
        <v>18.489999999999998</v>
      </c>
      <c r="I1262" s="1">
        <v>41751</v>
      </c>
      <c r="J1262">
        <v>109.27</v>
      </c>
      <c r="M1262" s="1">
        <v>29207</v>
      </c>
      <c r="N1262">
        <v>1.4967999999999999</v>
      </c>
      <c r="Q1262" s="1">
        <v>39549</v>
      </c>
      <c r="R1262">
        <v>136.80000000000001</v>
      </c>
      <c r="U1262" s="1">
        <v>40256</v>
      </c>
      <c r="V1262">
        <v>12.96</v>
      </c>
      <c r="Y1262" s="1">
        <v>39782</v>
      </c>
      <c r="Z1262">
        <v>24.1</v>
      </c>
      <c r="AC1262" s="1"/>
    </row>
    <row r="1263" spans="1:29" x14ac:dyDescent="0.3">
      <c r="A1263">
        <f t="shared" si="37"/>
        <v>6</v>
      </c>
      <c r="B1263" s="1">
        <v>41804</v>
      </c>
      <c r="C1263">
        <v>67.12</v>
      </c>
      <c r="E1263" s="1">
        <v>34141</v>
      </c>
      <c r="F1263">
        <v>17.5</v>
      </c>
      <c r="G1263">
        <f t="shared" si="36"/>
        <v>18.494036697247704</v>
      </c>
      <c r="I1263" s="1">
        <v>41750</v>
      </c>
      <c r="J1263">
        <v>109.95</v>
      </c>
      <c r="M1263" s="1">
        <v>29208</v>
      </c>
      <c r="N1263">
        <v>1.4997</v>
      </c>
      <c r="Q1263" s="1">
        <v>39552</v>
      </c>
      <c r="R1263">
        <v>135.75</v>
      </c>
      <c r="U1263" s="1">
        <v>40259</v>
      </c>
      <c r="V1263">
        <v>12.97</v>
      </c>
      <c r="Y1263" s="1">
        <v>39783</v>
      </c>
      <c r="Z1263">
        <v>23.5</v>
      </c>
      <c r="AC1263" s="1"/>
    </row>
    <row r="1264" spans="1:29" x14ac:dyDescent="0.3">
      <c r="A1264">
        <f t="shared" si="37"/>
        <v>6</v>
      </c>
      <c r="B1264" s="1">
        <v>41805</v>
      </c>
      <c r="C1264">
        <v>67.45</v>
      </c>
      <c r="E1264" s="1">
        <v>34142</v>
      </c>
      <c r="F1264">
        <v>17.45</v>
      </c>
      <c r="G1264">
        <f t="shared" ref="G1264:G1327" si="38">+AVERAGE(F1156:F1264)</f>
        <v>18.496055045871557</v>
      </c>
      <c r="I1264" s="1">
        <v>41746</v>
      </c>
      <c r="J1264">
        <v>109.53</v>
      </c>
      <c r="M1264" s="1">
        <v>29209</v>
      </c>
      <c r="N1264">
        <v>1.4987999999999999</v>
      </c>
      <c r="Q1264" s="1">
        <v>39553</v>
      </c>
      <c r="R1264">
        <v>138.5</v>
      </c>
      <c r="U1264" s="1">
        <v>40260</v>
      </c>
      <c r="V1264">
        <v>12.79</v>
      </c>
      <c r="Y1264" s="1">
        <v>39784</v>
      </c>
      <c r="Z1264">
        <v>22.93</v>
      </c>
      <c r="AC1264" s="1"/>
    </row>
    <row r="1265" spans="1:29" x14ac:dyDescent="0.3">
      <c r="A1265">
        <f t="shared" si="37"/>
        <v>6</v>
      </c>
      <c r="B1265" s="1">
        <v>41806</v>
      </c>
      <c r="C1265">
        <v>67.73</v>
      </c>
      <c r="E1265" s="1">
        <v>34143</v>
      </c>
      <c r="F1265">
        <v>17.48</v>
      </c>
      <c r="G1265">
        <f t="shared" si="38"/>
        <v>18.495871559633027</v>
      </c>
      <c r="I1265" s="1">
        <v>41745</v>
      </c>
      <c r="J1265">
        <v>109.6</v>
      </c>
      <c r="M1265" s="1">
        <v>29210</v>
      </c>
      <c r="N1265">
        <v>1.4959</v>
      </c>
      <c r="Q1265" s="1">
        <v>39554</v>
      </c>
      <c r="R1265">
        <v>141</v>
      </c>
      <c r="U1265" s="1">
        <v>40261</v>
      </c>
      <c r="V1265">
        <v>12.67</v>
      </c>
      <c r="Y1265" s="1">
        <v>39785</v>
      </c>
      <c r="Z1265">
        <v>21.7</v>
      </c>
      <c r="AC1265" s="1"/>
    </row>
    <row r="1266" spans="1:29" x14ac:dyDescent="0.3">
      <c r="A1266">
        <f t="shared" si="37"/>
        <v>6</v>
      </c>
      <c r="B1266" s="1">
        <v>41807</v>
      </c>
      <c r="C1266">
        <v>68.02</v>
      </c>
      <c r="E1266" s="1">
        <v>34144</v>
      </c>
      <c r="F1266">
        <v>17.48</v>
      </c>
      <c r="G1266">
        <f t="shared" si="38"/>
        <v>18.496055045871557</v>
      </c>
      <c r="I1266" s="1">
        <v>41744</v>
      </c>
      <c r="J1266">
        <v>108.74</v>
      </c>
      <c r="M1266" s="1">
        <v>29213</v>
      </c>
      <c r="N1266">
        <v>1.5013000000000001</v>
      </c>
      <c r="Q1266" s="1">
        <v>39555</v>
      </c>
      <c r="R1266">
        <v>139.25</v>
      </c>
      <c r="U1266" s="1">
        <v>40262</v>
      </c>
      <c r="V1266">
        <v>12.55</v>
      </c>
      <c r="Y1266" s="1">
        <v>39786</v>
      </c>
      <c r="Z1266">
        <v>22.05</v>
      </c>
      <c r="AC1266" s="1"/>
    </row>
    <row r="1267" spans="1:29" x14ac:dyDescent="0.3">
      <c r="A1267">
        <f t="shared" si="37"/>
        <v>6</v>
      </c>
      <c r="B1267" s="1">
        <v>41808</v>
      </c>
      <c r="C1267">
        <v>68.290000000000006</v>
      </c>
      <c r="E1267" s="1">
        <v>34145</v>
      </c>
      <c r="F1267">
        <v>17.45</v>
      </c>
      <c r="G1267">
        <f t="shared" si="38"/>
        <v>18.498440366972478</v>
      </c>
      <c r="I1267" s="1">
        <v>41743</v>
      </c>
      <c r="J1267">
        <v>109.07</v>
      </c>
      <c r="M1267" s="1">
        <v>29216</v>
      </c>
      <c r="N1267">
        <v>1.5074000000000001</v>
      </c>
      <c r="Q1267" s="1">
        <v>39556</v>
      </c>
      <c r="R1267">
        <v>140</v>
      </c>
      <c r="U1267" s="1">
        <v>40263</v>
      </c>
      <c r="V1267">
        <v>12.81</v>
      </c>
      <c r="Y1267" s="1">
        <v>39787</v>
      </c>
      <c r="Z1267">
        <v>21.7</v>
      </c>
      <c r="AC1267" s="1"/>
    </row>
    <row r="1268" spans="1:29" x14ac:dyDescent="0.3">
      <c r="A1268">
        <f t="shared" si="37"/>
        <v>6</v>
      </c>
      <c r="B1268" s="1">
        <v>41809</v>
      </c>
      <c r="C1268">
        <v>68.58</v>
      </c>
      <c r="E1268" s="1">
        <v>34148</v>
      </c>
      <c r="F1268">
        <v>17.52</v>
      </c>
      <c r="G1268">
        <f t="shared" si="38"/>
        <v>18.503486238532112</v>
      </c>
      <c r="I1268" s="1">
        <v>41740</v>
      </c>
      <c r="J1268">
        <v>107.33</v>
      </c>
      <c r="M1268" s="1">
        <v>29217</v>
      </c>
      <c r="N1268">
        <v>1.5076000000000001</v>
      </c>
      <c r="Q1268" s="1">
        <v>39559</v>
      </c>
      <c r="R1268">
        <v>143.25</v>
      </c>
      <c r="U1268" s="1">
        <v>40266</v>
      </c>
      <c r="V1268">
        <v>12.67</v>
      </c>
      <c r="Y1268" s="1">
        <v>39788</v>
      </c>
      <c r="Z1268">
        <v>21.7</v>
      </c>
      <c r="AC1268" s="1"/>
    </row>
    <row r="1269" spans="1:29" x14ac:dyDescent="0.3">
      <c r="A1269">
        <f t="shared" si="37"/>
        <v>6</v>
      </c>
      <c r="B1269" s="1">
        <v>41810</v>
      </c>
      <c r="C1269">
        <v>68.87</v>
      </c>
      <c r="E1269" s="1">
        <v>34149</v>
      </c>
      <c r="F1269">
        <v>17.66</v>
      </c>
      <c r="G1269">
        <f t="shared" si="38"/>
        <v>18.505688073394495</v>
      </c>
      <c r="I1269" s="1">
        <v>41739</v>
      </c>
      <c r="J1269">
        <v>107.46</v>
      </c>
      <c r="M1269" s="1">
        <v>29220</v>
      </c>
      <c r="N1269">
        <v>1.5081</v>
      </c>
      <c r="Q1269" s="1">
        <v>39560</v>
      </c>
      <c r="R1269">
        <v>144</v>
      </c>
      <c r="U1269" s="1">
        <v>40267</v>
      </c>
      <c r="V1269">
        <v>12.73</v>
      </c>
      <c r="Y1269" s="1">
        <v>39789</v>
      </c>
      <c r="Z1269">
        <v>21.7</v>
      </c>
      <c r="AC1269" s="1"/>
    </row>
    <row r="1270" spans="1:29" x14ac:dyDescent="0.3">
      <c r="A1270">
        <f t="shared" si="37"/>
        <v>6</v>
      </c>
      <c r="B1270" s="1">
        <v>41811</v>
      </c>
      <c r="C1270">
        <v>69.2</v>
      </c>
      <c r="E1270" s="1">
        <v>34150</v>
      </c>
      <c r="F1270">
        <v>17.510000000000002</v>
      </c>
      <c r="G1270">
        <f t="shared" si="38"/>
        <v>18.507522935779814</v>
      </c>
      <c r="I1270" s="1">
        <v>41738</v>
      </c>
      <c r="J1270">
        <v>107.98</v>
      </c>
      <c r="M1270" s="1">
        <v>29222</v>
      </c>
      <c r="N1270">
        <v>1.5148999999999999</v>
      </c>
      <c r="Q1270" s="1">
        <v>39561</v>
      </c>
      <c r="R1270">
        <v>144.5</v>
      </c>
      <c r="U1270" s="1">
        <v>40268</v>
      </c>
      <c r="V1270">
        <v>12.71</v>
      </c>
      <c r="Y1270" s="1">
        <v>39790</v>
      </c>
      <c r="Z1270">
        <v>21.9</v>
      </c>
      <c r="AC1270" s="1"/>
    </row>
    <row r="1271" spans="1:29" x14ac:dyDescent="0.3">
      <c r="A1271">
        <f t="shared" si="37"/>
        <v>6</v>
      </c>
      <c r="B1271" s="1">
        <v>41812</v>
      </c>
      <c r="C1271">
        <v>69.53</v>
      </c>
      <c r="E1271" s="1">
        <v>34151</v>
      </c>
      <c r="F1271">
        <v>17.14</v>
      </c>
      <c r="G1271">
        <f t="shared" si="38"/>
        <v>18.498990825688075</v>
      </c>
      <c r="I1271" s="1">
        <v>41737</v>
      </c>
      <c r="J1271">
        <v>107.67</v>
      </c>
      <c r="M1271" s="1">
        <v>29223</v>
      </c>
      <c r="N1271">
        <v>1.5177</v>
      </c>
      <c r="Q1271" s="1">
        <v>39562</v>
      </c>
      <c r="R1271">
        <v>143.5</v>
      </c>
      <c r="U1271" s="1">
        <v>40269</v>
      </c>
      <c r="V1271">
        <v>12.98</v>
      </c>
      <c r="Y1271" s="1">
        <v>39791</v>
      </c>
      <c r="Z1271">
        <v>21.6</v>
      </c>
      <c r="AC1271" s="1"/>
    </row>
    <row r="1272" spans="1:29" x14ac:dyDescent="0.3">
      <c r="A1272">
        <f t="shared" si="37"/>
        <v>6</v>
      </c>
      <c r="B1272" s="1">
        <v>41813</v>
      </c>
      <c r="C1272">
        <v>69.819999999999993</v>
      </c>
      <c r="E1272" s="1">
        <v>34152</v>
      </c>
      <c r="F1272">
        <v>16.739999999999998</v>
      </c>
      <c r="G1272">
        <f t="shared" si="38"/>
        <v>18.487155963302754</v>
      </c>
      <c r="I1272" s="1">
        <v>41736</v>
      </c>
      <c r="J1272">
        <v>105.82</v>
      </c>
      <c r="M1272" s="1">
        <v>29224</v>
      </c>
      <c r="N1272">
        <v>1.5128999999999999</v>
      </c>
      <c r="Q1272" s="1">
        <v>39563</v>
      </c>
      <c r="R1272">
        <v>142.75</v>
      </c>
      <c r="U1272" s="1">
        <v>40273</v>
      </c>
      <c r="V1272">
        <v>12.98</v>
      </c>
      <c r="Y1272" s="1">
        <v>39792</v>
      </c>
      <c r="Z1272">
        <v>22.5</v>
      </c>
      <c r="AC1272" s="1"/>
    </row>
    <row r="1273" spans="1:29" x14ac:dyDescent="0.3">
      <c r="A1273">
        <f t="shared" si="37"/>
        <v>6</v>
      </c>
      <c r="B1273" s="1">
        <v>41814</v>
      </c>
      <c r="C1273">
        <v>70.06</v>
      </c>
      <c r="E1273" s="1">
        <v>34155</v>
      </c>
      <c r="F1273">
        <v>16.93</v>
      </c>
      <c r="G1273">
        <f t="shared" si="38"/>
        <v>18.47706422018349</v>
      </c>
      <c r="I1273" s="1">
        <v>41733</v>
      </c>
      <c r="J1273">
        <v>106.72</v>
      </c>
      <c r="M1273" s="1">
        <v>29227</v>
      </c>
      <c r="N1273">
        <v>1.5167999999999999</v>
      </c>
      <c r="Q1273" s="1">
        <v>39566</v>
      </c>
      <c r="R1273">
        <v>141.5</v>
      </c>
      <c r="U1273" s="1">
        <v>40274</v>
      </c>
      <c r="V1273">
        <v>13.33</v>
      </c>
      <c r="Y1273" s="1">
        <v>39793</v>
      </c>
      <c r="Z1273">
        <v>23.25</v>
      </c>
      <c r="AC1273" s="1"/>
    </row>
    <row r="1274" spans="1:29" x14ac:dyDescent="0.3">
      <c r="A1274">
        <f t="shared" si="37"/>
        <v>6</v>
      </c>
      <c r="B1274" s="1">
        <v>41815</v>
      </c>
      <c r="C1274">
        <v>70.28</v>
      </c>
      <c r="E1274" s="1">
        <v>34156</v>
      </c>
      <c r="F1274">
        <v>17.059999999999999</v>
      </c>
      <c r="G1274">
        <f t="shared" si="38"/>
        <v>18.462752293577985</v>
      </c>
      <c r="I1274" s="1">
        <v>41732</v>
      </c>
      <c r="J1274">
        <v>106.15</v>
      </c>
      <c r="M1274" s="1">
        <v>29228</v>
      </c>
      <c r="N1274">
        <v>1.5107999999999999</v>
      </c>
      <c r="Q1274" s="1">
        <v>39567</v>
      </c>
      <c r="R1274">
        <v>141</v>
      </c>
      <c r="U1274" s="1">
        <v>40275</v>
      </c>
      <c r="V1274">
        <v>13.42</v>
      </c>
      <c r="Y1274" s="1">
        <v>39794</v>
      </c>
      <c r="Z1274">
        <v>22.88</v>
      </c>
      <c r="AC1274" s="1"/>
    </row>
    <row r="1275" spans="1:29" x14ac:dyDescent="0.3">
      <c r="A1275">
        <f t="shared" si="37"/>
        <v>6</v>
      </c>
      <c r="B1275" s="1">
        <v>41816</v>
      </c>
      <c r="C1275">
        <v>70.489999999999995</v>
      </c>
      <c r="E1275" s="1">
        <v>34157</v>
      </c>
      <c r="F1275">
        <v>16.91</v>
      </c>
      <c r="G1275">
        <f t="shared" si="38"/>
        <v>18.448440366972481</v>
      </c>
      <c r="I1275" s="1">
        <v>41731</v>
      </c>
      <c r="J1275">
        <v>104.79</v>
      </c>
      <c r="M1275" s="1">
        <v>29229</v>
      </c>
      <c r="N1275">
        <v>1.5161</v>
      </c>
      <c r="Q1275" s="1">
        <v>39568</v>
      </c>
      <c r="R1275">
        <v>141.75</v>
      </c>
      <c r="U1275" s="1">
        <v>40276</v>
      </c>
      <c r="V1275">
        <v>13.45</v>
      </c>
      <c r="Y1275" s="1">
        <v>39795</v>
      </c>
      <c r="Z1275">
        <v>22.85</v>
      </c>
      <c r="AC1275" s="1"/>
    </row>
    <row r="1276" spans="1:29" x14ac:dyDescent="0.3">
      <c r="A1276">
        <f t="shared" si="37"/>
        <v>6</v>
      </c>
      <c r="B1276" s="1">
        <v>41817</v>
      </c>
      <c r="C1276">
        <v>70.75</v>
      </c>
      <c r="E1276" s="1">
        <v>34158</v>
      </c>
      <c r="F1276">
        <v>16.57</v>
      </c>
      <c r="G1276">
        <f t="shared" si="38"/>
        <v>18.43009174311927</v>
      </c>
      <c r="I1276" s="1">
        <v>41730</v>
      </c>
      <c r="J1276">
        <v>105.62</v>
      </c>
      <c r="M1276" s="1">
        <v>29230</v>
      </c>
      <c r="N1276">
        <v>1.5133000000000001</v>
      </c>
      <c r="Q1276" s="1">
        <v>39569</v>
      </c>
      <c r="R1276">
        <v>143.25</v>
      </c>
      <c r="U1276" s="1">
        <v>40277</v>
      </c>
      <c r="V1276">
        <v>13.59</v>
      </c>
      <c r="Y1276" s="1">
        <v>39796</v>
      </c>
      <c r="Z1276">
        <v>22.85</v>
      </c>
      <c r="AC1276" s="1"/>
    </row>
    <row r="1277" spans="1:29" x14ac:dyDescent="0.3">
      <c r="A1277">
        <f t="shared" si="37"/>
        <v>6</v>
      </c>
      <c r="B1277" s="1">
        <v>41818</v>
      </c>
      <c r="C1277">
        <v>71.06</v>
      </c>
      <c r="E1277" s="1">
        <v>34159</v>
      </c>
      <c r="F1277">
        <v>16.649999999999999</v>
      </c>
      <c r="G1277">
        <f t="shared" si="38"/>
        <v>18.415412844036702</v>
      </c>
      <c r="I1277" s="1">
        <v>41729</v>
      </c>
      <c r="J1277">
        <v>107.76</v>
      </c>
      <c r="M1277" s="1">
        <v>29231</v>
      </c>
      <c r="N1277">
        <v>1.5107999999999999</v>
      </c>
      <c r="Q1277" s="1">
        <v>39570</v>
      </c>
      <c r="R1277">
        <v>146.25</v>
      </c>
      <c r="U1277" s="1">
        <v>40280</v>
      </c>
      <c r="V1277">
        <v>13.6</v>
      </c>
      <c r="Y1277" s="1">
        <v>39797</v>
      </c>
      <c r="Z1277">
        <v>23.6</v>
      </c>
      <c r="AC1277" s="1"/>
    </row>
    <row r="1278" spans="1:29" x14ac:dyDescent="0.3">
      <c r="A1278">
        <f t="shared" si="37"/>
        <v>6</v>
      </c>
      <c r="B1278" s="1">
        <v>41819</v>
      </c>
      <c r="C1278">
        <v>71.41</v>
      </c>
      <c r="E1278" s="1">
        <v>34162</v>
      </c>
      <c r="F1278">
        <v>16.89</v>
      </c>
      <c r="G1278">
        <f t="shared" si="38"/>
        <v>18.402844036697253</v>
      </c>
      <c r="I1278" s="1">
        <v>41726</v>
      </c>
      <c r="J1278">
        <v>108.07</v>
      </c>
      <c r="M1278" s="1">
        <v>29234</v>
      </c>
      <c r="N1278">
        <v>1.5109999999999999</v>
      </c>
      <c r="Q1278" s="1">
        <v>39573</v>
      </c>
      <c r="R1278">
        <v>146.25</v>
      </c>
      <c r="U1278" s="1">
        <v>40281</v>
      </c>
      <c r="V1278">
        <v>13.59</v>
      </c>
      <c r="Y1278" s="1">
        <v>39798</v>
      </c>
      <c r="Z1278">
        <v>21.85</v>
      </c>
      <c r="AC1278" s="1"/>
    </row>
    <row r="1279" spans="1:29" x14ac:dyDescent="0.3">
      <c r="A1279">
        <f t="shared" si="37"/>
        <v>6</v>
      </c>
      <c r="B1279" s="1">
        <v>41820</v>
      </c>
      <c r="C1279">
        <v>71.67</v>
      </c>
      <c r="E1279" s="1">
        <v>34163</v>
      </c>
      <c r="F1279">
        <v>16.96</v>
      </c>
      <c r="G1279">
        <f t="shared" si="38"/>
        <v>18.388165137614681</v>
      </c>
      <c r="I1279" s="1">
        <v>41725</v>
      </c>
      <c r="J1279">
        <v>107.83</v>
      </c>
      <c r="M1279" s="1">
        <v>29235</v>
      </c>
      <c r="N1279">
        <v>1.5046999999999999</v>
      </c>
      <c r="Q1279" s="1">
        <v>39574</v>
      </c>
      <c r="R1279">
        <v>148.75</v>
      </c>
      <c r="U1279" s="1">
        <v>40282</v>
      </c>
      <c r="V1279">
        <v>14.11</v>
      </c>
      <c r="Y1279" s="1">
        <v>39799</v>
      </c>
      <c r="Z1279">
        <v>21.35</v>
      </c>
      <c r="AC1279" s="1"/>
    </row>
    <row r="1280" spans="1:29" x14ac:dyDescent="0.3">
      <c r="A1280">
        <f t="shared" si="37"/>
        <v>7</v>
      </c>
      <c r="B1280" s="1">
        <v>41821</v>
      </c>
      <c r="C1280">
        <v>71.81</v>
      </c>
      <c r="E1280" s="1">
        <v>34164</v>
      </c>
      <c r="F1280">
        <v>16.43</v>
      </c>
      <c r="G1280">
        <f t="shared" si="38"/>
        <v>18.368623853211012</v>
      </c>
      <c r="I1280" s="1">
        <v>41724</v>
      </c>
      <c r="J1280">
        <v>107.03</v>
      </c>
      <c r="M1280" s="1">
        <v>29236</v>
      </c>
      <c r="N1280">
        <v>1.5074000000000001</v>
      </c>
      <c r="Q1280" s="1">
        <v>39575</v>
      </c>
      <c r="R1280">
        <v>148.75</v>
      </c>
      <c r="U1280" s="1">
        <v>40283</v>
      </c>
      <c r="V1280">
        <v>14.04</v>
      </c>
      <c r="Y1280" s="1">
        <v>39800</v>
      </c>
      <c r="Z1280">
        <v>20.100000000000001</v>
      </c>
      <c r="AC1280" s="1"/>
    </row>
    <row r="1281" spans="1:29" x14ac:dyDescent="0.3">
      <c r="A1281">
        <f t="shared" si="37"/>
        <v>7</v>
      </c>
      <c r="B1281" s="1">
        <v>41822</v>
      </c>
      <c r="C1281">
        <v>72.02</v>
      </c>
      <c r="E1281" s="1">
        <v>34165</v>
      </c>
      <c r="F1281">
        <v>16.38</v>
      </c>
      <c r="G1281">
        <f t="shared" si="38"/>
        <v>18.35100917431193</v>
      </c>
      <c r="I1281" s="1">
        <v>41723</v>
      </c>
      <c r="J1281">
        <v>106.99</v>
      </c>
      <c r="M1281" s="1">
        <v>29237</v>
      </c>
      <c r="N1281">
        <v>1.5074000000000001</v>
      </c>
      <c r="Q1281" s="1">
        <v>39576</v>
      </c>
      <c r="R1281">
        <v>149</v>
      </c>
      <c r="U1281" s="1">
        <v>40284</v>
      </c>
      <c r="V1281">
        <v>14.31</v>
      </c>
      <c r="Y1281" s="1">
        <v>39801</v>
      </c>
      <c r="Z1281">
        <v>21.5</v>
      </c>
      <c r="AC1281" s="1"/>
    </row>
    <row r="1282" spans="1:29" x14ac:dyDescent="0.3">
      <c r="A1282">
        <f t="shared" si="37"/>
        <v>7</v>
      </c>
      <c r="B1282" s="1">
        <v>41823</v>
      </c>
      <c r="C1282">
        <v>72.31</v>
      </c>
      <c r="E1282" s="1">
        <v>34166</v>
      </c>
      <c r="F1282">
        <v>16.309999999999999</v>
      </c>
      <c r="G1282">
        <f t="shared" si="38"/>
        <v>18.332844036697249</v>
      </c>
      <c r="I1282" s="1">
        <v>41722</v>
      </c>
      <c r="J1282">
        <v>106.81</v>
      </c>
      <c r="M1282" s="1">
        <v>29238</v>
      </c>
      <c r="N1282">
        <v>1.5083</v>
      </c>
      <c r="Q1282" s="1">
        <v>39577</v>
      </c>
      <c r="R1282">
        <v>150.75</v>
      </c>
      <c r="U1282" s="1">
        <v>40287</v>
      </c>
      <c r="V1282">
        <v>14.47</v>
      </c>
      <c r="Y1282" s="1">
        <v>39802</v>
      </c>
      <c r="Z1282">
        <v>21.5</v>
      </c>
      <c r="AC1282" s="1"/>
    </row>
    <row r="1283" spans="1:29" x14ac:dyDescent="0.3">
      <c r="A1283">
        <f t="shared" si="37"/>
        <v>7</v>
      </c>
      <c r="B1283" s="1">
        <v>41824</v>
      </c>
      <c r="C1283">
        <v>72.58</v>
      </c>
      <c r="E1283" s="1">
        <v>34169</v>
      </c>
      <c r="F1283">
        <v>17.05</v>
      </c>
      <c r="G1283">
        <f t="shared" si="38"/>
        <v>18.321284403669726</v>
      </c>
      <c r="I1283" s="1">
        <v>41719</v>
      </c>
      <c r="J1283">
        <v>106.92</v>
      </c>
      <c r="M1283" s="1">
        <v>29241</v>
      </c>
      <c r="N1283">
        <v>1.5053000000000001</v>
      </c>
      <c r="Q1283" s="1">
        <v>39580</v>
      </c>
      <c r="R1283">
        <v>150.5</v>
      </c>
      <c r="U1283" s="1">
        <v>40288</v>
      </c>
      <c r="V1283">
        <v>14.63</v>
      </c>
      <c r="Y1283" s="1">
        <v>39803</v>
      </c>
      <c r="Z1283">
        <v>21.5</v>
      </c>
      <c r="AC1283" s="1"/>
    </row>
    <row r="1284" spans="1:29" x14ac:dyDescent="0.3">
      <c r="A1284">
        <f t="shared" ref="A1284:A1347" si="39">+MONTH(B1284)</f>
        <v>7</v>
      </c>
      <c r="B1284" s="1">
        <v>41825</v>
      </c>
      <c r="C1284">
        <v>72.91</v>
      </c>
      <c r="E1284" s="1">
        <v>34170</v>
      </c>
      <c r="F1284">
        <v>16.71</v>
      </c>
      <c r="G1284">
        <f t="shared" si="38"/>
        <v>18.305871559633029</v>
      </c>
      <c r="I1284" s="1">
        <v>41718</v>
      </c>
      <c r="J1284">
        <v>106.45</v>
      </c>
      <c r="M1284" s="1">
        <v>29242</v>
      </c>
      <c r="N1284">
        <v>1.5005999999999999</v>
      </c>
      <c r="Q1284" s="1">
        <v>39581</v>
      </c>
      <c r="R1284">
        <v>153.5</v>
      </c>
      <c r="U1284" s="1">
        <v>40289</v>
      </c>
      <c r="V1284">
        <v>14.57</v>
      </c>
      <c r="Y1284" s="1">
        <v>39804</v>
      </c>
      <c r="Z1284">
        <v>19.100000000000001</v>
      </c>
      <c r="AC1284" s="1"/>
    </row>
    <row r="1285" spans="1:29" x14ac:dyDescent="0.3">
      <c r="A1285">
        <f t="shared" si="39"/>
        <v>7</v>
      </c>
      <c r="B1285" s="1">
        <v>41826</v>
      </c>
      <c r="C1285">
        <v>73.27</v>
      </c>
      <c r="E1285" s="1">
        <v>34171</v>
      </c>
      <c r="F1285">
        <v>16.809999999999999</v>
      </c>
      <c r="G1285">
        <f t="shared" si="38"/>
        <v>18.29302752293578</v>
      </c>
      <c r="I1285" s="1">
        <v>41717</v>
      </c>
      <c r="J1285">
        <v>105.85</v>
      </c>
      <c r="M1285" s="1">
        <v>29243</v>
      </c>
      <c r="N1285">
        <v>1.5035000000000001</v>
      </c>
      <c r="Q1285" s="1">
        <v>39582</v>
      </c>
      <c r="R1285">
        <v>155.25</v>
      </c>
      <c r="U1285" s="1">
        <v>40290</v>
      </c>
      <c r="V1285">
        <v>14.57</v>
      </c>
      <c r="Y1285" s="1">
        <v>39805</v>
      </c>
      <c r="Z1285">
        <v>18.55</v>
      </c>
      <c r="AC1285" s="1"/>
    </row>
    <row r="1286" spans="1:29" x14ac:dyDescent="0.3">
      <c r="A1286">
        <f t="shared" si="39"/>
        <v>7</v>
      </c>
      <c r="B1286" s="1">
        <v>41827</v>
      </c>
      <c r="C1286">
        <v>73.52</v>
      </c>
      <c r="E1286" s="1">
        <v>34172</v>
      </c>
      <c r="F1286">
        <v>16.649999999999999</v>
      </c>
      <c r="G1286">
        <f t="shared" si="38"/>
        <v>18.281009174311926</v>
      </c>
      <c r="I1286" s="1">
        <v>41716</v>
      </c>
      <c r="J1286">
        <v>106.79</v>
      </c>
      <c r="M1286" s="1">
        <v>29244</v>
      </c>
      <c r="N1286">
        <v>1.5025999999999999</v>
      </c>
      <c r="Q1286" s="1">
        <v>39583</v>
      </c>
      <c r="R1286">
        <v>155.25</v>
      </c>
      <c r="U1286" s="1">
        <v>40291</v>
      </c>
      <c r="V1286">
        <v>14.85</v>
      </c>
      <c r="Y1286" s="1">
        <v>39806</v>
      </c>
      <c r="Z1286">
        <v>20.75</v>
      </c>
      <c r="AC1286" s="1"/>
    </row>
    <row r="1287" spans="1:29" x14ac:dyDescent="0.3">
      <c r="A1287">
        <f t="shared" si="39"/>
        <v>7</v>
      </c>
      <c r="B1287" s="1">
        <v>41828</v>
      </c>
      <c r="C1287">
        <v>73.75</v>
      </c>
      <c r="E1287" s="1">
        <v>34173</v>
      </c>
      <c r="F1287">
        <v>16.690000000000001</v>
      </c>
      <c r="G1287">
        <f t="shared" si="38"/>
        <v>18.267614678899083</v>
      </c>
      <c r="I1287" s="1">
        <v>41715</v>
      </c>
      <c r="J1287">
        <v>106.24</v>
      </c>
      <c r="M1287" s="1">
        <v>29245</v>
      </c>
      <c r="N1287">
        <v>1.5004</v>
      </c>
      <c r="Q1287" s="1">
        <v>39584</v>
      </c>
      <c r="R1287">
        <v>158.25</v>
      </c>
      <c r="U1287" s="1">
        <v>40294</v>
      </c>
      <c r="V1287">
        <v>15.49</v>
      </c>
      <c r="Y1287" s="1">
        <v>39811</v>
      </c>
      <c r="Z1287">
        <v>22.85</v>
      </c>
      <c r="AC1287" s="1"/>
    </row>
    <row r="1288" spans="1:29" x14ac:dyDescent="0.3">
      <c r="A1288">
        <f t="shared" si="39"/>
        <v>7</v>
      </c>
      <c r="B1288" s="1">
        <v>41829</v>
      </c>
      <c r="C1288">
        <v>73.97</v>
      </c>
      <c r="E1288" s="1">
        <v>34176</v>
      </c>
      <c r="F1288">
        <v>16.93</v>
      </c>
      <c r="G1288">
        <f t="shared" si="38"/>
        <v>18.260275229357799</v>
      </c>
      <c r="I1288" s="1">
        <v>41712</v>
      </c>
      <c r="J1288">
        <v>108.57</v>
      </c>
      <c r="M1288" s="1">
        <v>29248</v>
      </c>
      <c r="N1288">
        <v>1.4993000000000001</v>
      </c>
      <c r="Q1288" s="1">
        <v>39587</v>
      </c>
      <c r="R1288">
        <v>159.75</v>
      </c>
      <c r="U1288" s="1">
        <v>40295</v>
      </c>
      <c r="V1288">
        <v>15.15</v>
      </c>
      <c r="Y1288" s="1">
        <v>39812</v>
      </c>
      <c r="Z1288">
        <v>22.5</v>
      </c>
      <c r="AC1288" s="1"/>
    </row>
    <row r="1289" spans="1:29" x14ac:dyDescent="0.3">
      <c r="A1289">
        <f t="shared" si="39"/>
        <v>7</v>
      </c>
      <c r="B1289" s="1">
        <v>41830</v>
      </c>
      <c r="C1289">
        <v>74.2</v>
      </c>
      <c r="E1289" s="1">
        <v>34177</v>
      </c>
      <c r="F1289">
        <v>17.239999999999998</v>
      </c>
      <c r="G1289">
        <f t="shared" si="38"/>
        <v>18.253486238532112</v>
      </c>
      <c r="I1289" s="1">
        <v>41711</v>
      </c>
      <c r="J1289">
        <v>107.39</v>
      </c>
      <c r="M1289" s="1">
        <v>29249</v>
      </c>
      <c r="N1289">
        <v>1.4979</v>
      </c>
      <c r="Q1289" s="1">
        <v>39589</v>
      </c>
      <c r="R1289">
        <v>165.25</v>
      </c>
      <c r="U1289" s="1">
        <v>40296</v>
      </c>
      <c r="V1289">
        <v>14.88</v>
      </c>
      <c r="Y1289" s="1">
        <v>39813</v>
      </c>
      <c r="Z1289">
        <v>20.85</v>
      </c>
      <c r="AC1289" s="1"/>
    </row>
    <row r="1290" spans="1:29" x14ac:dyDescent="0.3">
      <c r="A1290">
        <f t="shared" si="39"/>
        <v>7</v>
      </c>
      <c r="B1290" s="1">
        <v>41831</v>
      </c>
      <c r="C1290">
        <v>74.36</v>
      </c>
      <c r="E1290" s="1">
        <v>34178</v>
      </c>
      <c r="F1290">
        <v>17.09</v>
      </c>
      <c r="G1290">
        <f t="shared" si="38"/>
        <v>18.242568807339453</v>
      </c>
      <c r="I1290" s="1">
        <v>41710</v>
      </c>
      <c r="J1290">
        <v>108.02</v>
      </c>
      <c r="M1290" s="1">
        <v>29250</v>
      </c>
      <c r="N1290">
        <v>1.4985999999999999</v>
      </c>
      <c r="Q1290" s="1">
        <v>39590</v>
      </c>
      <c r="R1290">
        <v>166.25</v>
      </c>
      <c r="U1290" s="1">
        <v>40297</v>
      </c>
      <c r="V1290">
        <v>15.25</v>
      </c>
      <c r="Y1290" s="1">
        <v>39815</v>
      </c>
      <c r="Z1290">
        <v>22.6</v>
      </c>
      <c r="AC1290" s="1"/>
    </row>
    <row r="1291" spans="1:29" x14ac:dyDescent="0.3">
      <c r="A1291">
        <f t="shared" si="39"/>
        <v>7</v>
      </c>
      <c r="B1291" s="1">
        <v>41832</v>
      </c>
      <c r="C1291">
        <v>74.69</v>
      </c>
      <c r="E1291" s="1">
        <v>34179</v>
      </c>
      <c r="F1291">
        <v>16.89</v>
      </c>
      <c r="G1291">
        <f t="shared" si="38"/>
        <v>18.226605504587159</v>
      </c>
      <c r="I1291" s="1">
        <v>41709</v>
      </c>
      <c r="J1291">
        <v>108.55</v>
      </c>
      <c r="M1291" s="1">
        <v>29251</v>
      </c>
      <c r="N1291">
        <v>1.4944999999999999</v>
      </c>
      <c r="Q1291" s="1">
        <v>39591</v>
      </c>
      <c r="R1291">
        <v>168</v>
      </c>
      <c r="U1291" s="1">
        <v>40298</v>
      </c>
      <c r="V1291">
        <v>15.84</v>
      </c>
      <c r="Y1291" s="1">
        <v>39816</v>
      </c>
      <c r="Z1291">
        <v>23.4</v>
      </c>
      <c r="AC1291" s="1"/>
    </row>
    <row r="1292" spans="1:29" x14ac:dyDescent="0.3">
      <c r="A1292">
        <f t="shared" si="39"/>
        <v>7</v>
      </c>
      <c r="B1292" s="1">
        <v>41833</v>
      </c>
      <c r="C1292">
        <v>75.040000000000006</v>
      </c>
      <c r="E1292" s="1">
        <v>34180</v>
      </c>
      <c r="F1292">
        <v>16.75</v>
      </c>
      <c r="G1292">
        <f t="shared" si="38"/>
        <v>18.206422018348629</v>
      </c>
      <c r="I1292" s="1">
        <v>41708</v>
      </c>
      <c r="J1292">
        <v>108.08</v>
      </c>
      <c r="M1292" s="1">
        <v>29252</v>
      </c>
      <c r="N1292">
        <v>1.4919</v>
      </c>
      <c r="Q1292" s="1">
        <v>39595</v>
      </c>
      <c r="R1292">
        <v>170.75</v>
      </c>
      <c r="U1292" s="1">
        <v>40301</v>
      </c>
      <c r="V1292">
        <v>16.420000000000002</v>
      </c>
      <c r="Y1292" s="1">
        <v>39817</v>
      </c>
      <c r="Z1292">
        <v>23.4</v>
      </c>
      <c r="AC1292" s="1"/>
    </row>
    <row r="1293" spans="1:29" x14ac:dyDescent="0.3">
      <c r="A1293">
        <f t="shared" si="39"/>
        <v>7</v>
      </c>
      <c r="B1293" s="1">
        <v>41834</v>
      </c>
      <c r="C1293">
        <v>75.3</v>
      </c>
      <c r="E1293" s="1">
        <v>34183</v>
      </c>
      <c r="F1293">
        <v>16.79</v>
      </c>
      <c r="G1293">
        <f t="shared" si="38"/>
        <v>18.186055045871562</v>
      </c>
      <c r="I1293" s="1">
        <v>41705</v>
      </c>
      <c r="J1293">
        <v>109</v>
      </c>
      <c r="M1293" s="1">
        <v>29255</v>
      </c>
      <c r="N1293">
        <v>1.4923</v>
      </c>
      <c r="Q1293" s="1">
        <v>39596</v>
      </c>
      <c r="R1293">
        <v>170.75</v>
      </c>
      <c r="U1293" s="1">
        <v>40302</v>
      </c>
      <c r="V1293">
        <v>15.82</v>
      </c>
      <c r="Y1293" s="1">
        <v>39818</v>
      </c>
      <c r="Z1293">
        <v>22.3</v>
      </c>
      <c r="AC1293" s="1"/>
    </row>
    <row r="1294" spans="1:29" x14ac:dyDescent="0.3">
      <c r="A1294">
        <f t="shared" si="39"/>
        <v>7</v>
      </c>
      <c r="B1294" s="1">
        <v>41835</v>
      </c>
      <c r="C1294">
        <v>75.459999999999994</v>
      </c>
      <c r="E1294" s="1">
        <v>34184</v>
      </c>
      <c r="F1294">
        <v>16.670000000000002</v>
      </c>
      <c r="G1294">
        <f t="shared" si="38"/>
        <v>18.164862385321104</v>
      </c>
      <c r="I1294" s="1">
        <v>41704</v>
      </c>
      <c r="J1294">
        <v>108.1</v>
      </c>
      <c r="M1294" s="1">
        <v>29256</v>
      </c>
      <c r="N1294">
        <v>1.4952000000000001</v>
      </c>
      <c r="Q1294" s="1">
        <v>39597</v>
      </c>
      <c r="R1294">
        <v>171.25</v>
      </c>
      <c r="U1294" s="1">
        <v>40303</v>
      </c>
      <c r="V1294">
        <v>15.88</v>
      </c>
      <c r="Y1294" s="1">
        <v>39819</v>
      </c>
      <c r="Z1294">
        <v>26</v>
      </c>
      <c r="AC1294" s="1"/>
    </row>
    <row r="1295" spans="1:29" x14ac:dyDescent="0.3">
      <c r="A1295">
        <f t="shared" si="39"/>
        <v>7</v>
      </c>
      <c r="B1295" s="1">
        <v>41836</v>
      </c>
      <c r="C1295">
        <v>75.680000000000007</v>
      </c>
      <c r="E1295" s="1">
        <v>34185</v>
      </c>
      <c r="F1295">
        <v>16.66</v>
      </c>
      <c r="G1295">
        <f t="shared" si="38"/>
        <v>18.144128440366977</v>
      </c>
      <c r="I1295" s="1">
        <v>41703</v>
      </c>
      <c r="J1295">
        <v>107.76</v>
      </c>
      <c r="M1295" s="1">
        <v>29257</v>
      </c>
      <c r="N1295">
        <v>1.4993000000000001</v>
      </c>
      <c r="Q1295" s="1">
        <v>39598</v>
      </c>
      <c r="R1295">
        <v>168.75</v>
      </c>
      <c r="U1295" s="1">
        <v>40304</v>
      </c>
      <c r="V1295">
        <v>16.07</v>
      </c>
      <c r="Y1295" s="1">
        <v>39820</v>
      </c>
      <c r="Z1295">
        <v>25.25</v>
      </c>
      <c r="AC1295" s="1"/>
    </row>
    <row r="1296" spans="1:29" x14ac:dyDescent="0.3">
      <c r="A1296">
        <f t="shared" si="39"/>
        <v>7</v>
      </c>
      <c r="B1296" s="1">
        <v>41837</v>
      </c>
      <c r="C1296">
        <v>75.930000000000007</v>
      </c>
      <c r="E1296" s="1">
        <v>34186</v>
      </c>
      <c r="F1296">
        <v>16.489999999999998</v>
      </c>
      <c r="G1296">
        <f t="shared" si="38"/>
        <v>18.12146788990826</v>
      </c>
      <c r="I1296" s="1">
        <v>41702</v>
      </c>
      <c r="J1296">
        <v>109.3</v>
      </c>
      <c r="M1296" s="1">
        <v>29258</v>
      </c>
      <c r="N1296">
        <v>1.4977</v>
      </c>
      <c r="Q1296" s="1">
        <v>39601</v>
      </c>
      <c r="R1296">
        <v>171.75</v>
      </c>
      <c r="U1296" s="1">
        <v>40305</v>
      </c>
      <c r="V1296">
        <v>15.42</v>
      </c>
      <c r="Y1296" s="1">
        <v>39821</v>
      </c>
      <c r="Z1296">
        <v>31.75</v>
      </c>
      <c r="AC1296" s="1"/>
    </row>
    <row r="1297" spans="1:29" x14ac:dyDescent="0.3">
      <c r="A1297">
        <f t="shared" si="39"/>
        <v>7</v>
      </c>
      <c r="B1297" s="1">
        <v>41838</v>
      </c>
      <c r="C1297">
        <v>76.22</v>
      </c>
      <c r="E1297" s="1">
        <v>34187</v>
      </c>
      <c r="F1297">
        <v>16.399999999999999</v>
      </c>
      <c r="G1297">
        <f t="shared" si="38"/>
        <v>18.098807339449547</v>
      </c>
      <c r="I1297" s="1">
        <v>41701</v>
      </c>
      <c r="J1297">
        <v>111.2</v>
      </c>
      <c r="M1297" s="1">
        <v>29259</v>
      </c>
      <c r="N1297">
        <v>1.4947999999999999</v>
      </c>
      <c r="Q1297" s="1">
        <v>39602</v>
      </c>
      <c r="R1297">
        <v>173</v>
      </c>
      <c r="U1297" s="1">
        <v>40308</v>
      </c>
      <c r="V1297">
        <v>15.14</v>
      </c>
      <c r="Y1297" s="1">
        <v>39822</v>
      </c>
      <c r="Z1297">
        <v>28.25</v>
      </c>
      <c r="AC1297" s="1"/>
    </row>
    <row r="1298" spans="1:29" x14ac:dyDescent="0.3">
      <c r="A1298">
        <f t="shared" si="39"/>
        <v>7</v>
      </c>
      <c r="B1298" s="1">
        <v>41839</v>
      </c>
      <c r="C1298">
        <v>76.540000000000006</v>
      </c>
      <c r="E1298" s="1">
        <v>34190</v>
      </c>
      <c r="F1298">
        <v>16.63</v>
      </c>
      <c r="G1298">
        <f t="shared" si="38"/>
        <v>18.077339449541292</v>
      </c>
      <c r="I1298" s="1">
        <v>41698</v>
      </c>
      <c r="J1298">
        <v>109.07</v>
      </c>
      <c r="M1298" s="1">
        <v>29262</v>
      </c>
      <c r="N1298">
        <v>1.4979</v>
      </c>
      <c r="Q1298" s="1">
        <v>39603</v>
      </c>
      <c r="R1298">
        <v>171.75</v>
      </c>
      <c r="U1298" s="1">
        <v>40309</v>
      </c>
      <c r="V1298">
        <v>15.57</v>
      </c>
      <c r="Y1298" s="1">
        <v>39823</v>
      </c>
      <c r="Z1298">
        <v>27</v>
      </c>
      <c r="AC1298" s="1"/>
    </row>
    <row r="1299" spans="1:29" x14ac:dyDescent="0.3">
      <c r="A1299">
        <f t="shared" si="39"/>
        <v>7</v>
      </c>
      <c r="B1299" s="1">
        <v>41840</v>
      </c>
      <c r="C1299">
        <v>76.91</v>
      </c>
      <c r="E1299" s="1">
        <v>34191</v>
      </c>
      <c r="F1299">
        <v>16.559999999999999</v>
      </c>
      <c r="G1299">
        <f t="shared" si="38"/>
        <v>18.050550458715602</v>
      </c>
      <c r="I1299" s="1">
        <v>41697</v>
      </c>
      <c r="J1299">
        <v>108.96</v>
      </c>
      <c r="M1299" s="1">
        <v>29263</v>
      </c>
      <c r="N1299">
        <v>1.4965999999999999</v>
      </c>
      <c r="Q1299" s="1">
        <v>39604</v>
      </c>
      <c r="R1299">
        <v>169</v>
      </c>
      <c r="U1299" s="1">
        <v>40310</v>
      </c>
      <c r="V1299">
        <v>15.62</v>
      </c>
      <c r="Y1299" s="1">
        <v>39824</v>
      </c>
      <c r="Z1299">
        <v>27</v>
      </c>
      <c r="AC1299" s="1"/>
    </row>
    <row r="1300" spans="1:29" x14ac:dyDescent="0.3">
      <c r="A1300">
        <f t="shared" si="39"/>
        <v>7</v>
      </c>
      <c r="B1300" s="1">
        <v>41841</v>
      </c>
      <c r="C1300">
        <v>77.180000000000007</v>
      </c>
      <c r="E1300" s="1">
        <v>34192</v>
      </c>
      <c r="F1300">
        <v>16.91</v>
      </c>
      <c r="G1300">
        <f t="shared" si="38"/>
        <v>18.027981651376155</v>
      </c>
      <c r="I1300" s="1">
        <v>41696</v>
      </c>
      <c r="J1300">
        <v>109.52</v>
      </c>
      <c r="M1300" s="1">
        <v>29264</v>
      </c>
      <c r="N1300">
        <v>1.5004</v>
      </c>
      <c r="Q1300" s="1">
        <v>39605</v>
      </c>
      <c r="R1300">
        <v>171.75</v>
      </c>
      <c r="U1300" s="1">
        <v>40311</v>
      </c>
      <c r="V1300">
        <v>15.73</v>
      </c>
      <c r="Y1300" s="1">
        <v>39825</v>
      </c>
      <c r="Z1300">
        <v>22.85</v>
      </c>
      <c r="AC1300" s="1"/>
    </row>
    <row r="1301" spans="1:29" x14ac:dyDescent="0.3">
      <c r="A1301">
        <f t="shared" si="39"/>
        <v>7</v>
      </c>
      <c r="B1301" s="1">
        <v>41842</v>
      </c>
      <c r="C1301">
        <v>77.459999999999994</v>
      </c>
      <c r="E1301" s="1">
        <v>34193</v>
      </c>
      <c r="F1301">
        <v>17.02</v>
      </c>
      <c r="G1301">
        <f t="shared" si="38"/>
        <v>18.009357798165148</v>
      </c>
      <c r="I1301" s="1">
        <v>41695</v>
      </c>
      <c r="J1301">
        <v>109.51</v>
      </c>
      <c r="M1301" s="1">
        <v>29265</v>
      </c>
      <c r="N1301">
        <v>1.5011000000000001</v>
      </c>
      <c r="Q1301" s="1">
        <v>39608</v>
      </c>
      <c r="R1301">
        <v>175.13</v>
      </c>
      <c r="U1301" s="1">
        <v>40312</v>
      </c>
      <c r="V1301">
        <v>15.56</v>
      </c>
      <c r="Y1301" s="1">
        <v>39826</v>
      </c>
      <c r="Z1301">
        <v>23</v>
      </c>
      <c r="AC1301" s="1"/>
    </row>
    <row r="1302" spans="1:29" x14ac:dyDescent="0.3">
      <c r="A1302">
        <f t="shared" si="39"/>
        <v>7</v>
      </c>
      <c r="B1302" s="1">
        <v>41843</v>
      </c>
      <c r="C1302">
        <v>77.739999999999995</v>
      </c>
      <c r="E1302" s="1">
        <v>34194</v>
      </c>
      <c r="F1302">
        <v>17.04</v>
      </c>
      <c r="G1302">
        <f t="shared" si="38"/>
        <v>17.990917431192671</v>
      </c>
      <c r="I1302" s="1">
        <v>41694</v>
      </c>
      <c r="J1302">
        <v>110.64</v>
      </c>
      <c r="M1302" s="1">
        <v>29266</v>
      </c>
      <c r="N1302">
        <v>1.4970000000000001</v>
      </c>
      <c r="Q1302" s="1">
        <v>39609</v>
      </c>
      <c r="R1302">
        <v>175.75</v>
      </c>
      <c r="U1302" s="1">
        <v>40315</v>
      </c>
      <c r="V1302">
        <v>15.01</v>
      </c>
      <c r="Y1302" s="1">
        <v>39827</v>
      </c>
      <c r="Z1302">
        <v>25</v>
      </c>
      <c r="AC1302" s="1"/>
    </row>
    <row r="1303" spans="1:29" x14ac:dyDescent="0.3">
      <c r="A1303">
        <f t="shared" si="39"/>
        <v>7</v>
      </c>
      <c r="B1303" s="1">
        <v>41844</v>
      </c>
      <c r="C1303">
        <v>78.03</v>
      </c>
      <c r="E1303" s="1">
        <v>34197</v>
      </c>
      <c r="F1303">
        <v>16.96</v>
      </c>
      <c r="G1303">
        <f t="shared" si="38"/>
        <v>17.973302752293591</v>
      </c>
      <c r="I1303" s="1">
        <v>41691</v>
      </c>
      <c r="J1303">
        <v>109.85</v>
      </c>
      <c r="M1303" s="1">
        <v>29269</v>
      </c>
      <c r="N1303">
        <v>1.4957</v>
      </c>
      <c r="Q1303" s="1">
        <v>39610</v>
      </c>
      <c r="R1303">
        <v>177.25</v>
      </c>
      <c r="U1303" s="1">
        <v>40316</v>
      </c>
      <c r="V1303">
        <v>15.2</v>
      </c>
      <c r="Y1303" s="1">
        <v>39828</v>
      </c>
      <c r="Z1303">
        <v>24.75</v>
      </c>
      <c r="AC1303" s="1"/>
    </row>
    <row r="1304" spans="1:29" x14ac:dyDescent="0.3">
      <c r="A1304">
        <f t="shared" si="39"/>
        <v>7</v>
      </c>
      <c r="B1304" s="1">
        <v>41845</v>
      </c>
      <c r="C1304">
        <v>78.349999999999994</v>
      </c>
      <c r="E1304" s="1">
        <v>34198</v>
      </c>
      <c r="F1304">
        <v>17.09</v>
      </c>
      <c r="G1304">
        <f t="shared" si="38"/>
        <v>17.959908256880745</v>
      </c>
      <c r="I1304" s="1">
        <v>41690</v>
      </c>
      <c r="J1304">
        <v>110.3</v>
      </c>
      <c r="M1304" s="1">
        <v>29270</v>
      </c>
      <c r="N1304">
        <v>1.4899</v>
      </c>
      <c r="Q1304" s="1">
        <v>39611</v>
      </c>
      <c r="R1304">
        <v>179</v>
      </c>
      <c r="U1304" s="1">
        <v>40317</v>
      </c>
      <c r="V1304">
        <v>14.63</v>
      </c>
      <c r="Y1304" s="1">
        <v>39829</v>
      </c>
      <c r="Z1304">
        <v>24.3</v>
      </c>
      <c r="AC1304" s="1"/>
    </row>
    <row r="1305" spans="1:29" x14ac:dyDescent="0.3">
      <c r="A1305">
        <f t="shared" si="39"/>
        <v>7</v>
      </c>
      <c r="B1305" s="1">
        <v>41846</v>
      </c>
      <c r="C1305">
        <v>78.7</v>
      </c>
      <c r="E1305" s="1">
        <v>34199</v>
      </c>
      <c r="F1305">
        <v>16.96</v>
      </c>
      <c r="G1305">
        <f t="shared" si="38"/>
        <v>17.942201834862399</v>
      </c>
      <c r="I1305" s="1">
        <v>41689</v>
      </c>
      <c r="J1305">
        <v>110.47</v>
      </c>
      <c r="M1305" s="1">
        <v>29271</v>
      </c>
      <c r="N1305">
        <v>1.4910000000000001</v>
      </c>
      <c r="Q1305" s="1">
        <v>39612</v>
      </c>
      <c r="R1305">
        <v>180.25</v>
      </c>
      <c r="U1305" s="1">
        <v>40318</v>
      </c>
      <c r="V1305">
        <v>14.61</v>
      </c>
      <c r="Y1305" s="1">
        <v>39830</v>
      </c>
      <c r="Z1305">
        <v>24.15</v>
      </c>
      <c r="AC1305" s="1"/>
    </row>
    <row r="1306" spans="1:29" x14ac:dyDescent="0.3">
      <c r="A1306">
        <f t="shared" si="39"/>
        <v>7</v>
      </c>
      <c r="B1306" s="1">
        <v>41847</v>
      </c>
      <c r="C1306">
        <v>79.08</v>
      </c>
      <c r="E1306" s="1">
        <v>34200</v>
      </c>
      <c r="F1306">
        <v>16.96</v>
      </c>
      <c r="G1306">
        <f t="shared" si="38"/>
        <v>17.926330275229372</v>
      </c>
      <c r="I1306" s="1">
        <v>41688</v>
      </c>
      <c r="J1306">
        <v>110.46</v>
      </c>
      <c r="M1306" s="1">
        <v>29272</v>
      </c>
      <c r="N1306">
        <v>1.4903</v>
      </c>
      <c r="Q1306" s="1">
        <v>39615</v>
      </c>
      <c r="R1306">
        <v>180.5</v>
      </c>
      <c r="U1306" s="1">
        <v>40319</v>
      </c>
      <c r="V1306">
        <v>14.76</v>
      </c>
      <c r="Y1306" s="1">
        <v>39831</v>
      </c>
      <c r="Z1306">
        <v>24.15</v>
      </c>
      <c r="AC1306" s="1"/>
    </row>
    <row r="1307" spans="1:29" x14ac:dyDescent="0.3">
      <c r="A1307">
        <f t="shared" si="39"/>
        <v>7</v>
      </c>
      <c r="B1307" s="1">
        <v>41848</v>
      </c>
      <c r="C1307">
        <v>79.39</v>
      </c>
      <c r="E1307" s="1">
        <v>34201</v>
      </c>
      <c r="F1307">
        <v>17.09</v>
      </c>
      <c r="G1307">
        <f t="shared" si="38"/>
        <v>17.912477064220194</v>
      </c>
      <c r="I1307" s="1">
        <v>41687</v>
      </c>
      <c r="J1307">
        <v>109.18</v>
      </c>
      <c r="M1307" s="1">
        <v>29273</v>
      </c>
      <c r="N1307">
        <v>1.4813000000000001</v>
      </c>
      <c r="Q1307" s="1">
        <v>39616</v>
      </c>
      <c r="R1307">
        <v>182.5</v>
      </c>
      <c r="U1307" s="1">
        <v>40322</v>
      </c>
      <c r="V1307">
        <v>15.33</v>
      </c>
      <c r="Y1307" s="1">
        <v>39832</v>
      </c>
      <c r="Z1307">
        <v>20.350000000000001</v>
      </c>
      <c r="AC1307" s="1"/>
    </row>
    <row r="1308" spans="1:29" x14ac:dyDescent="0.3">
      <c r="A1308">
        <f t="shared" si="39"/>
        <v>7</v>
      </c>
      <c r="B1308" s="1">
        <v>41849</v>
      </c>
      <c r="C1308">
        <v>79.709999999999994</v>
      </c>
      <c r="E1308" s="1">
        <v>34204</v>
      </c>
      <c r="F1308">
        <v>17.23</v>
      </c>
      <c r="G1308">
        <f t="shared" si="38"/>
        <v>17.898899082568818</v>
      </c>
      <c r="I1308" s="1">
        <v>41684</v>
      </c>
      <c r="J1308">
        <v>109.08</v>
      </c>
      <c r="M1308" s="1">
        <v>29276</v>
      </c>
      <c r="N1308">
        <v>1.4791000000000001</v>
      </c>
      <c r="Q1308" s="1">
        <v>39617</v>
      </c>
      <c r="R1308">
        <v>182.5</v>
      </c>
      <c r="U1308" s="1">
        <v>40323</v>
      </c>
      <c r="V1308">
        <v>15.11</v>
      </c>
      <c r="Y1308" s="1">
        <v>39833</v>
      </c>
      <c r="Z1308">
        <v>20</v>
      </c>
      <c r="AC1308" s="1"/>
    </row>
    <row r="1309" spans="1:29" x14ac:dyDescent="0.3">
      <c r="A1309">
        <f t="shared" si="39"/>
        <v>7</v>
      </c>
      <c r="B1309" s="1">
        <v>41850</v>
      </c>
      <c r="C1309">
        <v>80.040000000000006</v>
      </c>
      <c r="E1309" s="1">
        <v>34205</v>
      </c>
      <c r="F1309">
        <v>17.12</v>
      </c>
      <c r="G1309">
        <f t="shared" si="38"/>
        <v>17.883119266055058</v>
      </c>
      <c r="I1309" s="1">
        <v>41683</v>
      </c>
      <c r="J1309">
        <v>108.73</v>
      </c>
      <c r="M1309" s="1">
        <v>29277</v>
      </c>
      <c r="N1309">
        <v>1.4791000000000001</v>
      </c>
      <c r="Q1309" s="1">
        <v>39618</v>
      </c>
      <c r="R1309">
        <v>188.5</v>
      </c>
      <c r="U1309" s="1">
        <v>40324</v>
      </c>
      <c r="V1309">
        <v>15.61</v>
      </c>
      <c r="Y1309" s="1">
        <v>39834</v>
      </c>
      <c r="Z1309">
        <v>19.3</v>
      </c>
      <c r="AC1309" s="1"/>
    </row>
    <row r="1310" spans="1:29" x14ac:dyDescent="0.3">
      <c r="A1310">
        <f t="shared" si="39"/>
        <v>7</v>
      </c>
      <c r="B1310" s="1">
        <v>41851</v>
      </c>
      <c r="C1310">
        <v>80.34</v>
      </c>
      <c r="E1310" s="1">
        <v>34206</v>
      </c>
      <c r="F1310">
        <v>17.04</v>
      </c>
      <c r="G1310">
        <f t="shared" si="38"/>
        <v>17.86862385321102</v>
      </c>
      <c r="I1310" s="1">
        <v>41682</v>
      </c>
      <c r="J1310">
        <v>108.79</v>
      </c>
      <c r="M1310" s="1">
        <v>29278</v>
      </c>
      <c r="N1310">
        <v>1.4782</v>
      </c>
      <c r="Q1310" s="1">
        <v>39619</v>
      </c>
      <c r="R1310">
        <v>191</v>
      </c>
      <c r="U1310" s="1">
        <v>40325</v>
      </c>
      <c r="V1310">
        <v>15.4</v>
      </c>
      <c r="Y1310" s="1">
        <v>39835</v>
      </c>
      <c r="Z1310">
        <v>19</v>
      </c>
      <c r="AC1310" s="1"/>
    </row>
    <row r="1311" spans="1:29" x14ac:dyDescent="0.3">
      <c r="A1311">
        <f t="shared" si="39"/>
        <v>8</v>
      </c>
      <c r="B1311" s="1">
        <v>41852</v>
      </c>
      <c r="C1311">
        <v>80.64</v>
      </c>
      <c r="E1311" s="1">
        <v>34207</v>
      </c>
      <c r="F1311">
        <v>17.16</v>
      </c>
      <c r="G1311">
        <f t="shared" si="38"/>
        <v>17.858440366972488</v>
      </c>
      <c r="I1311" s="1">
        <v>41681</v>
      </c>
      <c r="J1311">
        <v>108.68</v>
      </c>
      <c r="M1311" s="1">
        <v>29279</v>
      </c>
      <c r="N1311">
        <v>1.4799</v>
      </c>
      <c r="Q1311" s="1">
        <v>39622</v>
      </c>
      <c r="R1311">
        <v>190.25</v>
      </c>
      <c r="U1311" s="1">
        <v>40326</v>
      </c>
      <c r="V1311">
        <v>15.02</v>
      </c>
      <c r="Y1311" s="1">
        <v>39836</v>
      </c>
      <c r="Z1311">
        <v>21.25</v>
      </c>
      <c r="AC1311" s="1"/>
    </row>
    <row r="1312" spans="1:29" x14ac:dyDescent="0.3">
      <c r="A1312">
        <f t="shared" si="39"/>
        <v>8</v>
      </c>
      <c r="B1312" s="1">
        <v>41853</v>
      </c>
      <c r="C1312">
        <v>81.010000000000005</v>
      </c>
      <c r="E1312" s="1">
        <v>34208</v>
      </c>
      <c r="F1312">
        <v>17.46</v>
      </c>
      <c r="G1312">
        <f t="shared" si="38"/>
        <v>17.848990825688084</v>
      </c>
      <c r="I1312" s="1">
        <v>41680</v>
      </c>
      <c r="J1312">
        <v>108.63</v>
      </c>
      <c r="M1312" s="1">
        <v>29280</v>
      </c>
      <c r="N1312">
        <v>1.4689000000000001</v>
      </c>
      <c r="Q1312" s="1">
        <v>39623</v>
      </c>
      <c r="R1312">
        <v>198.5</v>
      </c>
      <c r="U1312" s="1">
        <v>40329</v>
      </c>
      <c r="V1312">
        <v>15.02</v>
      </c>
      <c r="Y1312" s="1">
        <v>39837</v>
      </c>
      <c r="Z1312">
        <v>21.75</v>
      </c>
      <c r="AC1312" s="1"/>
    </row>
    <row r="1313" spans="1:29" x14ac:dyDescent="0.3">
      <c r="A1313">
        <f t="shared" si="39"/>
        <v>8</v>
      </c>
      <c r="B1313" s="1">
        <v>41854</v>
      </c>
      <c r="C1313">
        <v>81.39</v>
      </c>
      <c r="E1313" s="1">
        <v>34212</v>
      </c>
      <c r="F1313">
        <v>17.079999999999998</v>
      </c>
      <c r="G1313">
        <f t="shared" si="38"/>
        <v>17.834770642201846</v>
      </c>
      <c r="I1313" s="1">
        <v>41677</v>
      </c>
      <c r="J1313">
        <v>109.57</v>
      </c>
      <c r="M1313" s="1">
        <v>29283</v>
      </c>
      <c r="N1313">
        <v>1.4628000000000001</v>
      </c>
      <c r="Q1313" s="1">
        <v>39624</v>
      </c>
      <c r="R1313">
        <v>200.25</v>
      </c>
      <c r="U1313" s="1">
        <v>40330</v>
      </c>
      <c r="V1313">
        <v>15.05</v>
      </c>
      <c r="Y1313" s="1">
        <v>39838</v>
      </c>
      <c r="Z1313">
        <v>21.75</v>
      </c>
      <c r="AC1313" s="1"/>
    </row>
    <row r="1314" spans="1:29" x14ac:dyDescent="0.3">
      <c r="A1314">
        <f t="shared" si="39"/>
        <v>8</v>
      </c>
      <c r="B1314" s="1">
        <v>41855</v>
      </c>
      <c r="C1314">
        <v>81.69</v>
      </c>
      <c r="E1314" s="1">
        <v>34213</v>
      </c>
      <c r="F1314">
        <v>16.73</v>
      </c>
      <c r="G1314">
        <f t="shared" si="38"/>
        <v>17.816055045871572</v>
      </c>
      <c r="I1314" s="1">
        <v>41676</v>
      </c>
      <c r="J1314">
        <v>107.19</v>
      </c>
      <c r="M1314" s="1">
        <v>29284</v>
      </c>
      <c r="N1314">
        <v>1.4588000000000001</v>
      </c>
      <c r="Q1314" s="1">
        <v>39625</v>
      </c>
      <c r="R1314">
        <v>205.25</v>
      </c>
      <c r="U1314" s="1">
        <v>40331</v>
      </c>
      <c r="V1314">
        <v>15.18</v>
      </c>
      <c r="Y1314" s="1">
        <v>39839</v>
      </c>
      <c r="Z1314">
        <v>21</v>
      </c>
      <c r="AC1314" s="1"/>
    </row>
    <row r="1315" spans="1:29" x14ac:dyDescent="0.3">
      <c r="A1315">
        <f t="shared" si="39"/>
        <v>8</v>
      </c>
      <c r="B1315" s="1">
        <v>41856</v>
      </c>
      <c r="C1315">
        <v>81.99</v>
      </c>
      <c r="E1315" s="1">
        <v>34214</v>
      </c>
      <c r="F1315">
        <v>16.68</v>
      </c>
      <c r="G1315">
        <f t="shared" si="38"/>
        <v>17.797064220183497</v>
      </c>
      <c r="I1315" s="1">
        <v>41675</v>
      </c>
      <c r="J1315">
        <v>106.25</v>
      </c>
      <c r="M1315" s="1">
        <v>29285</v>
      </c>
      <c r="N1315">
        <v>1.4596</v>
      </c>
      <c r="Q1315" s="1">
        <v>39626</v>
      </c>
      <c r="R1315">
        <v>213</v>
      </c>
      <c r="U1315" s="1">
        <v>40332</v>
      </c>
      <c r="V1315">
        <v>15.17</v>
      </c>
      <c r="Y1315" s="1">
        <v>39840</v>
      </c>
      <c r="Z1315">
        <v>21.6</v>
      </c>
      <c r="AC1315" s="1"/>
    </row>
    <row r="1316" spans="1:29" x14ac:dyDescent="0.3">
      <c r="A1316">
        <f t="shared" si="39"/>
        <v>8</v>
      </c>
      <c r="B1316" s="1">
        <v>41857</v>
      </c>
      <c r="C1316">
        <v>82.3</v>
      </c>
      <c r="E1316" s="1">
        <v>34215</v>
      </c>
      <c r="F1316">
        <v>16.53</v>
      </c>
      <c r="G1316">
        <f t="shared" si="38"/>
        <v>17.77633027522937</v>
      </c>
      <c r="I1316" s="1">
        <v>41674</v>
      </c>
      <c r="J1316">
        <v>105.78</v>
      </c>
      <c r="M1316" s="1">
        <v>29286</v>
      </c>
      <c r="N1316">
        <v>1.4510000000000001</v>
      </c>
      <c r="Q1316" s="1">
        <v>39629</v>
      </c>
      <c r="R1316">
        <v>217.25</v>
      </c>
      <c r="U1316" s="1">
        <v>40333</v>
      </c>
      <c r="V1316">
        <v>15.25</v>
      </c>
      <c r="Y1316" s="1">
        <v>39841</v>
      </c>
      <c r="Z1316">
        <v>22.75</v>
      </c>
      <c r="AC1316" s="1"/>
    </row>
    <row r="1317" spans="1:29" x14ac:dyDescent="0.3">
      <c r="A1317">
        <f t="shared" si="39"/>
        <v>8</v>
      </c>
      <c r="B1317" s="1">
        <v>41858</v>
      </c>
      <c r="C1317">
        <v>82.63</v>
      </c>
      <c r="E1317" s="1">
        <v>34218</v>
      </c>
      <c r="F1317">
        <v>16.52</v>
      </c>
      <c r="G1317">
        <f t="shared" si="38"/>
        <v>17.75669724770643</v>
      </c>
      <c r="I1317" s="1">
        <v>41673</v>
      </c>
      <c r="J1317">
        <v>106.04</v>
      </c>
      <c r="M1317" s="1">
        <v>29287</v>
      </c>
      <c r="N1317">
        <v>1.4507000000000001</v>
      </c>
      <c r="Q1317" s="1">
        <v>39630</v>
      </c>
      <c r="R1317">
        <v>224.5</v>
      </c>
      <c r="U1317" s="1">
        <v>40336</v>
      </c>
      <c r="V1317">
        <v>15.13</v>
      </c>
      <c r="Y1317" s="1">
        <v>39842</v>
      </c>
      <c r="Z1317">
        <v>24</v>
      </c>
      <c r="AC1317" s="1"/>
    </row>
    <row r="1318" spans="1:29" x14ac:dyDescent="0.3">
      <c r="A1318">
        <f t="shared" si="39"/>
        <v>8</v>
      </c>
      <c r="B1318" s="1">
        <v>41859</v>
      </c>
      <c r="C1318">
        <v>82.95</v>
      </c>
      <c r="E1318" s="1">
        <v>34219</v>
      </c>
      <c r="F1318">
        <v>15.99</v>
      </c>
      <c r="G1318">
        <f t="shared" si="38"/>
        <v>17.730000000000011</v>
      </c>
      <c r="I1318" s="1">
        <v>41670</v>
      </c>
      <c r="J1318">
        <v>106.4</v>
      </c>
      <c r="M1318" s="1">
        <v>29290</v>
      </c>
      <c r="N1318">
        <v>1.444</v>
      </c>
      <c r="Q1318" s="1">
        <v>39631</v>
      </c>
      <c r="R1318">
        <v>211</v>
      </c>
      <c r="U1318" s="1">
        <v>40337</v>
      </c>
      <c r="V1318">
        <v>15.6</v>
      </c>
      <c r="Y1318" s="1">
        <v>39843</v>
      </c>
      <c r="Z1318">
        <v>24.8</v>
      </c>
      <c r="AC1318" s="1"/>
    </row>
    <row r="1319" spans="1:29" x14ac:dyDescent="0.3">
      <c r="A1319">
        <f t="shared" si="39"/>
        <v>8</v>
      </c>
      <c r="B1319" s="1">
        <v>41860</v>
      </c>
      <c r="C1319">
        <v>83.31</v>
      </c>
      <c r="E1319" s="1">
        <v>34220</v>
      </c>
      <c r="F1319">
        <v>16.02</v>
      </c>
      <c r="G1319">
        <f t="shared" si="38"/>
        <v>17.702660550458724</v>
      </c>
      <c r="I1319" s="1">
        <v>41669</v>
      </c>
      <c r="J1319">
        <v>107.95</v>
      </c>
      <c r="M1319" s="1">
        <v>29291</v>
      </c>
      <c r="N1319">
        <v>1.4421999999999999</v>
      </c>
      <c r="Q1319" s="1">
        <v>39632</v>
      </c>
      <c r="R1319">
        <v>212</v>
      </c>
      <c r="U1319" s="1">
        <v>40338</v>
      </c>
      <c r="V1319">
        <v>15.67</v>
      </c>
      <c r="Y1319" s="1">
        <v>39844</v>
      </c>
      <c r="Z1319">
        <v>25.35</v>
      </c>
      <c r="AC1319" s="1"/>
    </row>
    <row r="1320" spans="1:29" x14ac:dyDescent="0.3">
      <c r="A1320">
        <f t="shared" si="39"/>
        <v>8</v>
      </c>
      <c r="B1320" s="1">
        <v>41861</v>
      </c>
      <c r="C1320">
        <v>83.67</v>
      </c>
      <c r="E1320" s="1">
        <v>34221</v>
      </c>
      <c r="F1320">
        <v>16</v>
      </c>
      <c r="G1320">
        <f t="shared" si="38"/>
        <v>17.674128440366982</v>
      </c>
      <c r="I1320" s="1">
        <v>41668</v>
      </c>
      <c r="J1320">
        <v>107.85</v>
      </c>
      <c r="M1320" s="1">
        <v>29292</v>
      </c>
      <c r="N1320">
        <v>1.4436</v>
      </c>
      <c r="Q1320" s="1">
        <v>39633</v>
      </c>
      <c r="R1320">
        <v>214.25</v>
      </c>
      <c r="U1320" s="1">
        <v>40339</v>
      </c>
      <c r="V1320">
        <v>15.37</v>
      </c>
      <c r="Y1320" s="1">
        <v>39845</v>
      </c>
      <c r="Z1320">
        <v>25.35</v>
      </c>
      <c r="AC1320" s="1"/>
    </row>
    <row r="1321" spans="1:29" x14ac:dyDescent="0.3">
      <c r="A1321">
        <f t="shared" si="39"/>
        <v>8</v>
      </c>
      <c r="B1321" s="1">
        <v>41862</v>
      </c>
      <c r="C1321">
        <v>83.99</v>
      </c>
      <c r="E1321" s="1">
        <v>34222</v>
      </c>
      <c r="F1321">
        <v>15.71</v>
      </c>
      <c r="G1321">
        <f t="shared" si="38"/>
        <v>17.643394495412853</v>
      </c>
      <c r="I1321" s="1">
        <v>41667</v>
      </c>
      <c r="J1321">
        <v>107.41</v>
      </c>
      <c r="M1321" s="1">
        <v>29293</v>
      </c>
      <c r="N1321">
        <v>1.4340999999999999</v>
      </c>
      <c r="Q1321" s="1">
        <v>39636</v>
      </c>
      <c r="R1321">
        <v>217.75</v>
      </c>
      <c r="U1321" s="1">
        <v>40340</v>
      </c>
      <c r="V1321">
        <v>15.53</v>
      </c>
      <c r="Y1321" s="1">
        <v>39846</v>
      </c>
      <c r="Z1321">
        <v>24</v>
      </c>
      <c r="AC1321" s="1"/>
    </row>
    <row r="1322" spans="1:29" x14ac:dyDescent="0.3">
      <c r="A1322">
        <f t="shared" si="39"/>
        <v>8</v>
      </c>
      <c r="B1322" s="1">
        <v>41863</v>
      </c>
      <c r="C1322">
        <v>84.32</v>
      </c>
      <c r="E1322" s="1">
        <v>34225</v>
      </c>
      <c r="F1322">
        <v>15.82</v>
      </c>
      <c r="G1322">
        <f t="shared" si="38"/>
        <v>17.616238532110099</v>
      </c>
      <c r="I1322" s="1">
        <v>41666</v>
      </c>
      <c r="J1322">
        <v>106.69</v>
      </c>
      <c r="M1322" s="1">
        <v>29294</v>
      </c>
      <c r="N1322">
        <v>1.4218999999999999</v>
      </c>
      <c r="Q1322" s="1">
        <v>39637</v>
      </c>
      <c r="R1322">
        <v>216.5</v>
      </c>
      <c r="U1322" s="1">
        <v>40343</v>
      </c>
      <c r="V1322">
        <v>15.76</v>
      </c>
      <c r="Y1322" s="1">
        <v>39847</v>
      </c>
      <c r="Z1322">
        <v>22.4</v>
      </c>
      <c r="AC1322" s="1"/>
    </row>
    <row r="1323" spans="1:29" x14ac:dyDescent="0.3">
      <c r="A1323">
        <f t="shared" si="39"/>
        <v>8</v>
      </c>
      <c r="B1323" s="1">
        <v>41864</v>
      </c>
      <c r="C1323">
        <v>84.61</v>
      </c>
      <c r="E1323" s="1">
        <v>34226</v>
      </c>
      <c r="F1323">
        <v>15.71</v>
      </c>
      <c r="G1323">
        <f t="shared" si="38"/>
        <v>17.587339449541293</v>
      </c>
      <c r="I1323" s="1">
        <v>41663</v>
      </c>
      <c r="J1323">
        <v>107.88</v>
      </c>
      <c r="M1323" s="1">
        <v>29297</v>
      </c>
      <c r="N1323">
        <v>1.3935</v>
      </c>
      <c r="Q1323" s="1">
        <v>39638</v>
      </c>
      <c r="R1323">
        <v>205.75</v>
      </c>
      <c r="U1323" s="1">
        <v>40344</v>
      </c>
      <c r="V1323">
        <v>15.64</v>
      </c>
      <c r="Y1323" s="1">
        <v>39848</v>
      </c>
      <c r="Z1323">
        <v>22.45</v>
      </c>
      <c r="AC1323" s="1"/>
    </row>
    <row r="1324" spans="1:29" x14ac:dyDescent="0.3">
      <c r="A1324">
        <f t="shared" si="39"/>
        <v>8</v>
      </c>
      <c r="B1324" s="1">
        <v>41865</v>
      </c>
      <c r="C1324">
        <v>84.88</v>
      </c>
      <c r="E1324" s="1">
        <v>34227</v>
      </c>
      <c r="F1324">
        <v>15.6</v>
      </c>
      <c r="G1324">
        <f t="shared" si="38"/>
        <v>17.55825688073395</v>
      </c>
      <c r="I1324" s="1">
        <v>41662</v>
      </c>
      <c r="J1324">
        <v>107.58</v>
      </c>
      <c r="M1324" s="1">
        <v>29298</v>
      </c>
      <c r="N1324">
        <v>1.3933</v>
      </c>
      <c r="Q1324" s="1">
        <v>39639</v>
      </c>
      <c r="R1324">
        <v>206</v>
      </c>
      <c r="U1324" s="1">
        <v>40345</v>
      </c>
      <c r="V1324">
        <v>15.42</v>
      </c>
      <c r="Y1324" s="1">
        <v>39849</v>
      </c>
      <c r="Z1324">
        <v>22</v>
      </c>
      <c r="AC1324" s="1"/>
    </row>
    <row r="1325" spans="1:29" x14ac:dyDescent="0.3">
      <c r="A1325">
        <f t="shared" si="39"/>
        <v>8</v>
      </c>
      <c r="B1325" s="1">
        <v>41866</v>
      </c>
      <c r="C1325">
        <v>85.17</v>
      </c>
      <c r="E1325" s="1">
        <v>34228</v>
      </c>
      <c r="F1325">
        <v>15.93</v>
      </c>
      <c r="G1325">
        <f t="shared" si="38"/>
        <v>17.530917431192666</v>
      </c>
      <c r="I1325" s="1">
        <v>41661</v>
      </c>
      <c r="J1325">
        <v>108.27</v>
      </c>
      <c r="M1325" s="1">
        <v>29299</v>
      </c>
      <c r="N1325">
        <v>1.3958999999999999</v>
      </c>
      <c r="Q1325" s="1">
        <v>39640</v>
      </c>
      <c r="R1325">
        <v>211.75</v>
      </c>
      <c r="U1325" s="1">
        <v>40346</v>
      </c>
      <c r="V1325">
        <v>15.56</v>
      </c>
      <c r="Y1325" s="1">
        <v>39850</v>
      </c>
      <c r="Z1325">
        <v>22.55</v>
      </c>
      <c r="AC1325" s="1"/>
    </row>
    <row r="1326" spans="1:29" x14ac:dyDescent="0.3">
      <c r="A1326">
        <f t="shared" si="39"/>
        <v>8</v>
      </c>
      <c r="B1326" s="1">
        <v>41867</v>
      </c>
      <c r="C1326">
        <v>85.47</v>
      </c>
      <c r="E1326" s="1">
        <v>34229</v>
      </c>
      <c r="F1326">
        <v>16.13</v>
      </c>
      <c r="G1326">
        <f t="shared" si="38"/>
        <v>17.505871559633036</v>
      </c>
      <c r="I1326" s="1">
        <v>41660</v>
      </c>
      <c r="J1326">
        <v>106.73</v>
      </c>
      <c r="M1326" s="1">
        <v>29300</v>
      </c>
      <c r="N1326">
        <v>1.4008</v>
      </c>
      <c r="Q1326" s="1">
        <v>39643</v>
      </c>
      <c r="R1326">
        <v>214</v>
      </c>
      <c r="U1326" s="1">
        <v>40347</v>
      </c>
      <c r="V1326">
        <v>15.62</v>
      </c>
      <c r="Y1326" s="1">
        <v>39851</v>
      </c>
      <c r="Z1326">
        <v>23</v>
      </c>
      <c r="AC1326" s="1"/>
    </row>
    <row r="1327" spans="1:29" x14ac:dyDescent="0.3">
      <c r="A1327">
        <f t="shared" si="39"/>
        <v>8</v>
      </c>
      <c r="B1327" s="1">
        <v>41868</v>
      </c>
      <c r="C1327">
        <v>85.75</v>
      </c>
      <c r="E1327" s="1">
        <v>34232</v>
      </c>
      <c r="F1327">
        <v>16.62</v>
      </c>
      <c r="G1327">
        <f t="shared" si="38"/>
        <v>17.485412844036702</v>
      </c>
      <c r="I1327" s="1">
        <v>41659</v>
      </c>
      <c r="J1327">
        <v>106.35</v>
      </c>
      <c r="M1327" s="1">
        <v>29301</v>
      </c>
      <c r="N1327">
        <v>1.393</v>
      </c>
      <c r="Q1327" s="1">
        <v>39644</v>
      </c>
      <c r="R1327">
        <v>216</v>
      </c>
      <c r="U1327" s="1">
        <v>40350</v>
      </c>
      <c r="V1327">
        <v>15.7</v>
      </c>
      <c r="Y1327" s="1">
        <v>39852</v>
      </c>
      <c r="Z1327">
        <v>23</v>
      </c>
      <c r="AC1327" s="1"/>
    </row>
    <row r="1328" spans="1:29" x14ac:dyDescent="0.3">
      <c r="A1328">
        <f t="shared" si="39"/>
        <v>8</v>
      </c>
      <c r="B1328" s="1">
        <v>41869</v>
      </c>
      <c r="C1328">
        <v>85.99</v>
      </c>
      <c r="E1328" s="1">
        <v>34233</v>
      </c>
      <c r="F1328">
        <v>16.66</v>
      </c>
      <c r="G1328">
        <f t="shared" ref="G1328:G1391" si="40">+AVERAGE(F1220:F1328)</f>
        <v>17.465688073394499</v>
      </c>
      <c r="I1328" s="1">
        <v>41656</v>
      </c>
      <c r="J1328">
        <v>106.48</v>
      </c>
      <c r="M1328" s="1">
        <v>29304</v>
      </c>
      <c r="N1328">
        <v>1.3855999999999999</v>
      </c>
      <c r="Q1328" s="1">
        <v>39645</v>
      </c>
      <c r="R1328">
        <v>209.75</v>
      </c>
      <c r="U1328" s="1">
        <v>40351</v>
      </c>
      <c r="V1328">
        <v>15.2</v>
      </c>
      <c r="Y1328" s="1">
        <v>39853</v>
      </c>
      <c r="Z1328">
        <v>22.5</v>
      </c>
      <c r="AC1328" s="1"/>
    </row>
    <row r="1329" spans="1:29" x14ac:dyDescent="0.3">
      <c r="A1329">
        <f t="shared" si="39"/>
        <v>8</v>
      </c>
      <c r="B1329" s="1">
        <v>41870</v>
      </c>
      <c r="C1329">
        <v>86.2</v>
      </c>
      <c r="E1329" s="1">
        <v>34234</v>
      </c>
      <c r="F1329">
        <v>16.28</v>
      </c>
      <c r="G1329">
        <f t="shared" si="40"/>
        <v>17.443302752293583</v>
      </c>
      <c r="I1329" s="1">
        <v>41655</v>
      </c>
      <c r="J1329">
        <v>107.09</v>
      </c>
      <c r="M1329" s="1">
        <v>29305</v>
      </c>
      <c r="N1329">
        <v>1.3817999999999999</v>
      </c>
      <c r="Q1329" s="1">
        <v>39646</v>
      </c>
      <c r="R1329">
        <v>210.25</v>
      </c>
      <c r="U1329" s="1">
        <v>40352</v>
      </c>
      <c r="V1329">
        <v>15.23</v>
      </c>
      <c r="Y1329" s="1">
        <v>39854</v>
      </c>
      <c r="Z1329">
        <v>22.25</v>
      </c>
      <c r="AC1329" s="1"/>
    </row>
    <row r="1330" spans="1:29" x14ac:dyDescent="0.3">
      <c r="A1330">
        <f t="shared" si="39"/>
        <v>8</v>
      </c>
      <c r="B1330" s="1">
        <v>41871</v>
      </c>
      <c r="C1330">
        <v>86.39</v>
      </c>
      <c r="E1330" s="1">
        <v>34235</v>
      </c>
      <c r="F1330">
        <v>16.239999999999998</v>
      </c>
      <c r="G1330">
        <f t="shared" si="40"/>
        <v>17.419816513761472</v>
      </c>
      <c r="I1330" s="1">
        <v>41654</v>
      </c>
      <c r="J1330">
        <v>107.13</v>
      </c>
      <c r="M1330" s="1">
        <v>29306</v>
      </c>
      <c r="N1330">
        <v>1.3845000000000001</v>
      </c>
      <c r="Q1330" s="1">
        <v>39647</v>
      </c>
      <c r="R1330">
        <v>211.25</v>
      </c>
      <c r="U1330" s="1">
        <v>40353</v>
      </c>
      <c r="V1330">
        <v>15.11</v>
      </c>
      <c r="Y1330" s="1">
        <v>39855</v>
      </c>
      <c r="Z1330">
        <v>20</v>
      </c>
      <c r="AC1330" s="1"/>
    </row>
    <row r="1331" spans="1:29" x14ac:dyDescent="0.3">
      <c r="A1331">
        <f t="shared" si="39"/>
        <v>8</v>
      </c>
      <c r="B1331" s="1">
        <v>41872</v>
      </c>
      <c r="C1331">
        <v>86.61</v>
      </c>
      <c r="E1331" s="1">
        <v>34236</v>
      </c>
      <c r="F1331">
        <v>16.29</v>
      </c>
      <c r="G1331">
        <f t="shared" si="40"/>
        <v>17.396055045871559</v>
      </c>
      <c r="I1331" s="1">
        <v>41653</v>
      </c>
      <c r="J1331">
        <v>106.39</v>
      </c>
      <c r="M1331" s="1">
        <v>29307</v>
      </c>
      <c r="N1331">
        <v>1.3663000000000001</v>
      </c>
      <c r="Q1331" s="1">
        <v>39650</v>
      </c>
      <c r="R1331">
        <v>207.75</v>
      </c>
      <c r="U1331" s="1">
        <v>40354</v>
      </c>
      <c r="V1331">
        <v>15.28</v>
      </c>
      <c r="Y1331" s="1">
        <v>39856</v>
      </c>
      <c r="Z1331">
        <v>18.25</v>
      </c>
      <c r="AC1331" s="1"/>
    </row>
    <row r="1332" spans="1:29" x14ac:dyDescent="0.3">
      <c r="A1332">
        <f t="shared" si="39"/>
        <v>8</v>
      </c>
      <c r="B1332" s="1">
        <v>41873</v>
      </c>
      <c r="C1332">
        <v>86.84</v>
      </c>
      <c r="E1332" s="1">
        <v>34239</v>
      </c>
      <c r="F1332">
        <v>16.55</v>
      </c>
      <c r="G1332">
        <f t="shared" si="40"/>
        <v>17.375779816513763</v>
      </c>
      <c r="I1332" s="1">
        <v>41652</v>
      </c>
      <c r="J1332">
        <v>106.75</v>
      </c>
      <c r="M1332" s="1">
        <v>29308</v>
      </c>
      <c r="N1332">
        <v>1.3620000000000001</v>
      </c>
      <c r="Q1332" s="1">
        <v>39651</v>
      </c>
      <c r="R1332">
        <v>206.25</v>
      </c>
      <c r="U1332" s="1">
        <v>40357</v>
      </c>
      <c r="V1332">
        <v>15.29</v>
      </c>
      <c r="Y1332" s="1">
        <v>39857</v>
      </c>
      <c r="Z1332">
        <v>16.25</v>
      </c>
      <c r="AC1332" s="1"/>
    </row>
    <row r="1333" spans="1:29" x14ac:dyDescent="0.3">
      <c r="A1333">
        <f t="shared" si="39"/>
        <v>8</v>
      </c>
      <c r="B1333" s="1">
        <v>41874</v>
      </c>
      <c r="C1333">
        <v>87.09</v>
      </c>
      <c r="E1333" s="1">
        <v>34240</v>
      </c>
      <c r="F1333">
        <v>16.66</v>
      </c>
      <c r="G1333">
        <f t="shared" si="40"/>
        <v>17.355137614678902</v>
      </c>
      <c r="I1333" s="1">
        <v>41649</v>
      </c>
      <c r="J1333">
        <v>107.25</v>
      </c>
      <c r="M1333" s="1">
        <v>29311</v>
      </c>
      <c r="N1333">
        <v>1.3492</v>
      </c>
      <c r="Q1333" s="1">
        <v>39652</v>
      </c>
      <c r="R1333">
        <v>190.25</v>
      </c>
      <c r="U1333" s="1">
        <v>40358</v>
      </c>
      <c r="V1333">
        <v>15.15</v>
      </c>
      <c r="Y1333" s="1">
        <v>39858</v>
      </c>
      <c r="Z1333">
        <v>16.399999999999999</v>
      </c>
      <c r="AC1333" s="1"/>
    </row>
    <row r="1334" spans="1:29" x14ac:dyDescent="0.3">
      <c r="A1334">
        <f t="shared" si="39"/>
        <v>8</v>
      </c>
      <c r="B1334" s="1">
        <v>41875</v>
      </c>
      <c r="C1334">
        <v>87.34</v>
      </c>
      <c r="E1334" s="1">
        <v>34241</v>
      </c>
      <c r="F1334">
        <v>17.350000000000001</v>
      </c>
      <c r="G1334">
        <f t="shared" si="40"/>
        <v>17.340917431192661</v>
      </c>
      <c r="I1334" s="1">
        <v>41648</v>
      </c>
      <c r="J1334">
        <v>106.39</v>
      </c>
      <c r="M1334" s="1">
        <v>29312</v>
      </c>
      <c r="N1334">
        <v>1.3339000000000001</v>
      </c>
      <c r="Q1334" s="1">
        <v>39653</v>
      </c>
      <c r="R1334">
        <v>192.25</v>
      </c>
      <c r="U1334" s="1">
        <v>40359</v>
      </c>
      <c r="V1334">
        <v>15.19</v>
      </c>
      <c r="Y1334" s="1">
        <v>39859</v>
      </c>
      <c r="Z1334">
        <v>16.399999999999999</v>
      </c>
      <c r="AC1334" s="1"/>
    </row>
    <row r="1335" spans="1:29" x14ac:dyDescent="0.3">
      <c r="A1335">
        <f t="shared" si="39"/>
        <v>8</v>
      </c>
      <c r="B1335" s="1">
        <v>41876</v>
      </c>
      <c r="C1335">
        <v>87.51</v>
      </c>
      <c r="E1335" s="1">
        <v>34242</v>
      </c>
      <c r="F1335">
        <v>17.43</v>
      </c>
      <c r="G1335">
        <f t="shared" si="40"/>
        <v>17.328715596330273</v>
      </c>
      <c r="I1335" s="1">
        <v>41647</v>
      </c>
      <c r="J1335">
        <v>107.15</v>
      </c>
      <c r="M1335" s="1">
        <v>29313</v>
      </c>
      <c r="N1335">
        <v>1.3463000000000001</v>
      </c>
      <c r="Q1335" s="1">
        <v>39654</v>
      </c>
      <c r="R1335">
        <v>192.25</v>
      </c>
      <c r="U1335" s="1">
        <v>40360</v>
      </c>
      <c r="V1335">
        <v>15.18</v>
      </c>
      <c r="Y1335" s="1">
        <v>39860</v>
      </c>
      <c r="Z1335">
        <v>14.75</v>
      </c>
      <c r="AC1335" s="1"/>
    </row>
    <row r="1336" spans="1:29" x14ac:dyDescent="0.3">
      <c r="A1336">
        <f t="shared" si="39"/>
        <v>8</v>
      </c>
      <c r="B1336" s="1">
        <v>41877</v>
      </c>
      <c r="C1336">
        <v>87.63</v>
      </c>
      <c r="E1336" s="1">
        <v>34243</v>
      </c>
      <c r="F1336">
        <v>17.3</v>
      </c>
      <c r="G1336">
        <f t="shared" si="40"/>
        <v>17.315045871559633</v>
      </c>
      <c r="I1336" s="1">
        <v>41646</v>
      </c>
      <c r="J1336">
        <v>107.35</v>
      </c>
      <c r="M1336" s="1">
        <v>29314</v>
      </c>
      <c r="N1336">
        <v>1.3405</v>
      </c>
      <c r="Q1336" s="1">
        <v>39657</v>
      </c>
      <c r="R1336">
        <v>187.5</v>
      </c>
      <c r="U1336" s="1">
        <v>40361</v>
      </c>
      <c r="V1336">
        <v>15.29</v>
      </c>
      <c r="Y1336" s="1">
        <v>39861</v>
      </c>
      <c r="Z1336">
        <v>16.600000000000001</v>
      </c>
      <c r="AC1336" s="1"/>
    </row>
    <row r="1337" spans="1:29" x14ac:dyDescent="0.3">
      <c r="A1337">
        <f t="shared" si="39"/>
        <v>8</v>
      </c>
      <c r="B1337" s="1">
        <v>41878</v>
      </c>
      <c r="C1337">
        <v>87.78</v>
      </c>
      <c r="E1337" s="1">
        <v>34246</v>
      </c>
      <c r="F1337">
        <v>17.079999999999998</v>
      </c>
      <c r="G1337">
        <f t="shared" si="40"/>
        <v>17.296055045871558</v>
      </c>
      <c r="I1337" s="1">
        <v>41645</v>
      </c>
      <c r="J1337">
        <v>106.73</v>
      </c>
      <c r="M1337" s="1">
        <v>29319</v>
      </c>
      <c r="N1337">
        <v>1.3446</v>
      </c>
      <c r="Q1337" s="1">
        <v>39658</v>
      </c>
      <c r="R1337">
        <v>184.5</v>
      </c>
      <c r="U1337" s="1">
        <v>40364</v>
      </c>
      <c r="V1337">
        <v>15.29</v>
      </c>
      <c r="Y1337" s="1">
        <v>39862</v>
      </c>
      <c r="Z1337">
        <v>15.9</v>
      </c>
      <c r="AC1337" s="1"/>
    </row>
    <row r="1338" spans="1:29" x14ac:dyDescent="0.3">
      <c r="A1338">
        <f t="shared" si="39"/>
        <v>8</v>
      </c>
      <c r="B1338" s="1">
        <v>41879</v>
      </c>
      <c r="C1338">
        <v>87.9</v>
      </c>
      <c r="E1338" s="1">
        <v>34247</v>
      </c>
      <c r="F1338">
        <v>17.010000000000002</v>
      </c>
      <c r="G1338">
        <f t="shared" si="40"/>
        <v>17.276422018348622</v>
      </c>
      <c r="I1338" s="1">
        <v>41642</v>
      </c>
      <c r="J1338">
        <v>106.89</v>
      </c>
      <c r="M1338" s="1">
        <v>29320</v>
      </c>
      <c r="N1338">
        <v>1.3836999999999999</v>
      </c>
      <c r="Q1338" s="1">
        <v>39659</v>
      </c>
      <c r="R1338">
        <v>186</v>
      </c>
      <c r="U1338" s="1">
        <v>40365</v>
      </c>
      <c r="V1338">
        <v>15.08</v>
      </c>
      <c r="Y1338" s="1">
        <v>39863</v>
      </c>
      <c r="Z1338">
        <v>14.75</v>
      </c>
      <c r="AC1338" s="1"/>
    </row>
    <row r="1339" spans="1:29" x14ac:dyDescent="0.3">
      <c r="A1339">
        <f t="shared" si="39"/>
        <v>8</v>
      </c>
      <c r="B1339" s="1">
        <v>41880</v>
      </c>
      <c r="C1339">
        <v>88.1</v>
      </c>
      <c r="E1339" s="1">
        <v>34248</v>
      </c>
      <c r="F1339">
        <v>17.07</v>
      </c>
      <c r="G1339">
        <f t="shared" si="40"/>
        <v>17.258256880733942</v>
      </c>
      <c r="I1339" s="1">
        <v>41641</v>
      </c>
      <c r="J1339">
        <v>107.78</v>
      </c>
      <c r="M1339" s="1">
        <v>29321</v>
      </c>
      <c r="N1339">
        <v>1.3824000000000001</v>
      </c>
      <c r="Q1339" s="1">
        <v>39660</v>
      </c>
      <c r="R1339">
        <v>191</v>
      </c>
      <c r="U1339" s="1">
        <v>40366</v>
      </c>
      <c r="V1339">
        <v>14.74</v>
      </c>
      <c r="Y1339" s="1">
        <v>39864</v>
      </c>
      <c r="Z1339">
        <v>14.5</v>
      </c>
      <c r="AC1339" s="1"/>
    </row>
    <row r="1340" spans="1:29" x14ac:dyDescent="0.3">
      <c r="A1340">
        <f t="shared" si="39"/>
        <v>8</v>
      </c>
      <c r="B1340" s="1">
        <v>41881</v>
      </c>
      <c r="C1340">
        <v>88.33</v>
      </c>
      <c r="E1340" s="1">
        <v>34249</v>
      </c>
      <c r="F1340">
        <v>17.16</v>
      </c>
      <c r="G1340">
        <f t="shared" si="40"/>
        <v>17.239908256880732</v>
      </c>
      <c r="I1340" s="1">
        <v>41639</v>
      </c>
      <c r="J1340">
        <v>110.8</v>
      </c>
      <c r="M1340" s="1">
        <v>29322</v>
      </c>
      <c r="N1340">
        <v>1.3906000000000001</v>
      </c>
      <c r="Q1340" s="1">
        <v>39661</v>
      </c>
      <c r="R1340">
        <v>189.25</v>
      </c>
      <c r="U1340" s="1">
        <v>40367</v>
      </c>
      <c r="V1340">
        <v>14.29</v>
      </c>
      <c r="Y1340" s="1">
        <v>39865</v>
      </c>
      <c r="Z1340">
        <v>14.5</v>
      </c>
      <c r="AC1340" s="1"/>
    </row>
    <row r="1341" spans="1:29" x14ac:dyDescent="0.3">
      <c r="A1341">
        <f t="shared" si="39"/>
        <v>8</v>
      </c>
      <c r="B1341" s="1">
        <v>41882</v>
      </c>
      <c r="C1341">
        <v>88.57</v>
      </c>
      <c r="E1341" s="1">
        <v>34250</v>
      </c>
      <c r="F1341">
        <v>17.190000000000001</v>
      </c>
      <c r="G1341">
        <f t="shared" si="40"/>
        <v>17.221834862385318</v>
      </c>
      <c r="I1341" s="1">
        <v>41638</v>
      </c>
      <c r="J1341">
        <v>111.21</v>
      </c>
      <c r="M1341" s="1">
        <v>29325</v>
      </c>
      <c r="N1341">
        <v>1.397</v>
      </c>
      <c r="Q1341" s="1">
        <v>39664</v>
      </c>
      <c r="R1341">
        <v>188.5</v>
      </c>
      <c r="U1341" s="1">
        <v>40368</v>
      </c>
      <c r="V1341">
        <v>14.55</v>
      </c>
      <c r="Y1341" s="1">
        <v>39866</v>
      </c>
      <c r="Z1341">
        <v>14.5</v>
      </c>
      <c r="AC1341" s="1"/>
    </row>
    <row r="1342" spans="1:29" x14ac:dyDescent="0.3">
      <c r="A1342">
        <f t="shared" si="39"/>
        <v>9</v>
      </c>
      <c r="B1342" s="1">
        <v>41883</v>
      </c>
      <c r="C1342">
        <v>88.63</v>
      </c>
      <c r="E1342" s="1">
        <v>34253</v>
      </c>
      <c r="F1342">
        <v>17.37</v>
      </c>
      <c r="G1342">
        <f t="shared" si="40"/>
        <v>17.205137614678897</v>
      </c>
      <c r="I1342" s="1">
        <v>41635</v>
      </c>
      <c r="J1342">
        <v>112.18</v>
      </c>
      <c r="M1342" s="1">
        <v>29326</v>
      </c>
      <c r="N1342">
        <v>1.3793</v>
      </c>
      <c r="Q1342" s="1">
        <v>39665</v>
      </c>
      <c r="R1342">
        <v>182.75</v>
      </c>
      <c r="U1342" s="1">
        <v>40371</v>
      </c>
      <c r="V1342">
        <v>13.99</v>
      </c>
      <c r="Y1342" s="1">
        <v>39867</v>
      </c>
      <c r="Z1342">
        <v>13.5</v>
      </c>
      <c r="AC1342" s="1"/>
    </row>
    <row r="1343" spans="1:29" x14ac:dyDescent="0.3">
      <c r="A1343">
        <f t="shared" si="39"/>
        <v>9</v>
      </c>
      <c r="B1343" s="1">
        <v>41884</v>
      </c>
      <c r="C1343">
        <v>88.78</v>
      </c>
      <c r="E1343" s="1">
        <v>34254</v>
      </c>
      <c r="F1343">
        <v>17.29</v>
      </c>
      <c r="G1343">
        <f t="shared" si="40"/>
        <v>17.188532110091742</v>
      </c>
      <c r="I1343" s="1">
        <v>41634</v>
      </c>
      <c r="J1343">
        <v>111.98</v>
      </c>
      <c r="M1343" s="1">
        <v>29327</v>
      </c>
      <c r="N1343">
        <v>1.3997999999999999</v>
      </c>
      <c r="Q1343" s="1">
        <v>39666</v>
      </c>
      <c r="R1343">
        <v>181</v>
      </c>
      <c r="U1343" s="1">
        <v>40372</v>
      </c>
      <c r="V1343">
        <v>13.77</v>
      </c>
      <c r="Y1343" s="1">
        <v>39868</v>
      </c>
      <c r="Z1343">
        <v>13.5</v>
      </c>
      <c r="AC1343" s="1"/>
    </row>
    <row r="1344" spans="1:29" x14ac:dyDescent="0.3">
      <c r="A1344">
        <f t="shared" si="39"/>
        <v>9</v>
      </c>
      <c r="B1344" s="1">
        <v>41885</v>
      </c>
      <c r="C1344">
        <v>88.72</v>
      </c>
      <c r="E1344" s="1">
        <v>34255</v>
      </c>
      <c r="F1344">
        <v>17.12</v>
      </c>
      <c r="G1344">
        <f t="shared" si="40"/>
        <v>17.170642201834859</v>
      </c>
      <c r="I1344" s="1">
        <v>41632</v>
      </c>
      <c r="J1344">
        <v>111.9</v>
      </c>
      <c r="M1344" s="1">
        <v>29328</v>
      </c>
      <c r="N1344">
        <v>1.4036999999999999</v>
      </c>
      <c r="Q1344" s="1">
        <v>39667</v>
      </c>
      <c r="R1344">
        <v>186</v>
      </c>
      <c r="U1344" s="1">
        <v>40373</v>
      </c>
      <c r="V1344">
        <v>13.94</v>
      </c>
      <c r="Y1344" s="1">
        <v>39869</v>
      </c>
      <c r="Z1344">
        <v>12.9</v>
      </c>
      <c r="AC1344" s="1"/>
    </row>
    <row r="1345" spans="1:29" x14ac:dyDescent="0.3">
      <c r="A1345">
        <f t="shared" si="39"/>
        <v>9</v>
      </c>
      <c r="B1345" s="1">
        <v>41886</v>
      </c>
      <c r="C1345">
        <v>89.06</v>
      </c>
      <c r="E1345" s="1">
        <v>34256</v>
      </c>
      <c r="F1345">
        <v>16.98</v>
      </c>
      <c r="G1345">
        <f t="shared" si="40"/>
        <v>17.152385321100912</v>
      </c>
      <c r="I1345" s="1">
        <v>41631</v>
      </c>
      <c r="J1345">
        <v>111.56</v>
      </c>
      <c r="M1345" s="1">
        <v>29329</v>
      </c>
      <c r="N1345">
        <v>1.4104000000000001</v>
      </c>
      <c r="Q1345" s="1">
        <v>39668</v>
      </c>
      <c r="R1345">
        <v>183</v>
      </c>
      <c r="U1345" s="1">
        <v>40374</v>
      </c>
      <c r="V1345">
        <v>13.88</v>
      </c>
      <c r="Y1345" s="1">
        <v>39870</v>
      </c>
      <c r="Z1345">
        <v>13.7</v>
      </c>
      <c r="AC1345" s="1"/>
    </row>
    <row r="1346" spans="1:29" x14ac:dyDescent="0.3">
      <c r="A1346">
        <f t="shared" si="39"/>
        <v>9</v>
      </c>
      <c r="B1346" s="1">
        <v>41887</v>
      </c>
      <c r="C1346">
        <v>89.25</v>
      </c>
      <c r="E1346" s="1">
        <v>34257</v>
      </c>
      <c r="F1346">
        <v>16.93</v>
      </c>
      <c r="G1346">
        <f t="shared" si="40"/>
        <v>17.136146788990821</v>
      </c>
      <c r="I1346" s="1">
        <v>41628</v>
      </c>
      <c r="J1346">
        <v>111.77</v>
      </c>
      <c r="M1346" s="1">
        <v>29332</v>
      </c>
      <c r="N1346">
        <v>1.4085000000000001</v>
      </c>
      <c r="Q1346" s="1">
        <v>39671</v>
      </c>
      <c r="R1346">
        <v>183</v>
      </c>
      <c r="U1346" s="1">
        <v>40375</v>
      </c>
      <c r="V1346">
        <v>14.19</v>
      </c>
      <c r="Y1346" s="1">
        <v>39871</v>
      </c>
      <c r="Z1346">
        <v>11.75</v>
      </c>
      <c r="AC1346" s="1"/>
    </row>
    <row r="1347" spans="1:29" x14ac:dyDescent="0.3">
      <c r="A1347">
        <f t="shared" si="39"/>
        <v>9</v>
      </c>
      <c r="B1347" s="1">
        <v>41888</v>
      </c>
      <c r="C1347">
        <v>89.47</v>
      </c>
      <c r="E1347" s="1">
        <v>34260</v>
      </c>
      <c r="F1347">
        <v>16.82</v>
      </c>
      <c r="G1347">
        <f t="shared" si="40"/>
        <v>17.11981651376146</v>
      </c>
      <c r="I1347" s="1">
        <v>41627</v>
      </c>
      <c r="J1347">
        <v>110.29</v>
      </c>
      <c r="M1347" s="1">
        <v>29333</v>
      </c>
      <c r="N1347">
        <v>1.4031</v>
      </c>
      <c r="Q1347" s="1">
        <v>39672</v>
      </c>
      <c r="R1347">
        <v>185.25</v>
      </c>
      <c r="U1347" s="1">
        <v>40378</v>
      </c>
      <c r="V1347">
        <v>14.48</v>
      </c>
      <c r="Y1347" s="1">
        <v>39872</v>
      </c>
      <c r="Z1347">
        <v>25.35</v>
      </c>
      <c r="AC1347" s="1"/>
    </row>
    <row r="1348" spans="1:29" x14ac:dyDescent="0.3">
      <c r="A1348">
        <f t="shared" ref="A1348:A1411" si="41">+MONTH(B1348)</f>
        <v>9</v>
      </c>
      <c r="B1348" s="1">
        <v>41889</v>
      </c>
      <c r="C1348">
        <v>89.73</v>
      </c>
      <c r="E1348" s="1">
        <v>34261</v>
      </c>
      <c r="F1348">
        <v>16.95</v>
      </c>
      <c r="G1348">
        <f t="shared" si="40"/>
        <v>17.106422018348617</v>
      </c>
      <c r="I1348" s="1">
        <v>41626</v>
      </c>
      <c r="J1348">
        <v>109.63</v>
      </c>
      <c r="M1348" s="1">
        <v>29334</v>
      </c>
      <c r="N1348">
        <v>1.4262999999999999</v>
      </c>
      <c r="Q1348" s="1">
        <v>39673</v>
      </c>
      <c r="R1348">
        <v>190.25</v>
      </c>
      <c r="U1348" s="1">
        <v>40379</v>
      </c>
      <c r="V1348">
        <v>14.16</v>
      </c>
      <c r="Y1348" s="1">
        <v>39873</v>
      </c>
      <c r="Z1348">
        <v>25.35</v>
      </c>
      <c r="AC1348" s="1"/>
    </row>
    <row r="1349" spans="1:29" x14ac:dyDescent="0.3">
      <c r="A1349">
        <f t="shared" si="41"/>
        <v>9</v>
      </c>
      <c r="B1349" s="1">
        <v>41890</v>
      </c>
      <c r="C1349">
        <v>89.88</v>
      </c>
      <c r="E1349" s="1">
        <v>34262</v>
      </c>
      <c r="F1349">
        <v>17.079999999999998</v>
      </c>
      <c r="G1349">
        <f t="shared" si="40"/>
        <v>17.095412844036691</v>
      </c>
      <c r="I1349" s="1">
        <v>41625</v>
      </c>
      <c r="J1349">
        <v>108.44</v>
      </c>
      <c r="M1349" s="1">
        <v>29335</v>
      </c>
      <c r="N1349">
        <v>1.4331</v>
      </c>
      <c r="Q1349" s="1">
        <v>39674</v>
      </c>
      <c r="R1349">
        <v>193.4</v>
      </c>
      <c r="U1349" s="1">
        <v>40380</v>
      </c>
      <c r="V1349">
        <v>13.87</v>
      </c>
      <c r="Y1349" s="1">
        <v>39874</v>
      </c>
      <c r="Z1349">
        <v>13.05</v>
      </c>
      <c r="AC1349" s="1"/>
    </row>
    <row r="1350" spans="1:29" x14ac:dyDescent="0.3">
      <c r="A1350">
        <f t="shared" si="41"/>
        <v>9</v>
      </c>
      <c r="B1350" s="1">
        <v>41891</v>
      </c>
      <c r="C1350">
        <v>89.99</v>
      </c>
      <c r="E1350" s="1">
        <v>34263</v>
      </c>
      <c r="F1350">
        <v>17.11</v>
      </c>
      <c r="G1350">
        <f t="shared" si="40"/>
        <v>17.085412844036689</v>
      </c>
      <c r="I1350" s="1">
        <v>41624</v>
      </c>
      <c r="J1350">
        <v>110.47</v>
      </c>
      <c r="M1350" s="1">
        <v>29336</v>
      </c>
      <c r="N1350">
        <v>1.4358</v>
      </c>
      <c r="Q1350" s="1">
        <v>39675</v>
      </c>
      <c r="R1350">
        <v>188.8</v>
      </c>
      <c r="U1350" s="1">
        <v>40381</v>
      </c>
      <c r="V1350">
        <v>14.18</v>
      </c>
      <c r="Y1350" s="1">
        <v>39875</v>
      </c>
      <c r="Z1350">
        <v>13.4</v>
      </c>
      <c r="AC1350" s="1"/>
    </row>
    <row r="1351" spans="1:29" x14ac:dyDescent="0.3">
      <c r="A1351">
        <f t="shared" si="41"/>
        <v>9</v>
      </c>
      <c r="B1351" s="1">
        <v>41892</v>
      </c>
      <c r="C1351">
        <v>90.11</v>
      </c>
      <c r="E1351" s="1">
        <v>34264</v>
      </c>
      <c r="F1351">
        <v>16.850000000000001</v>
      </c>
      <c r="G1351">
        <f t="shared" si="40"/>
        <v>17.070733944954121</v>
      </c>
      <c r="I1351" s="1">
        <v>41621</v>
      </c>
      <c r="J1351">
        <v>108.83</v>
      </c>
      <c r="M1351" s="1">
        <v>29339</v>
      </c>
      <c r="N1351">
        <v>1.4460999999999999</v>
      </c>
      <c r="Q1351" s="1">
        <v>39678</v>
      </c>
      <c r="R1351">
        <v>191.75</v>
      </c>
      <c r="U1351" s="1">
        <v>40382</v>
      </c>
      <c r="V1351">
        <v>13.94</v>
      </c>
      <c r="Y1351" s="1">
        <v>39876</v>
      </c>
      <c r="Z1351">
        <v>13.35</v>
      </c>
      <c r="AC1351" s="1"/>
    </row>
    <row r="1352" spans="1:29" x14ac:dyDescent="0.3">
      <c r="A1352">
        <f t="shared" si="41"/>
        <v>9</v>
      </c>
      <c r="B1352" s="1">
        <v>41893</v>
      </c>
      <c r="C1352">
        <v>90.22</v>
      </c>
      <c r="E1352" s="1">
        <v>34267</v>
      </c>
      <c r="F1352">
        <v>16.37</v>
      </c>
      <c r="G1352">
        <f t="shared" si="40"/>
        <v>17.051834862385309</v>
      </c>
      <c r="I1352" s="1">
        <v>41620</v>
      </c>
      <c r="J1352">
        <v>108.67</v>
      </c>
      <c r="M1352" s="1">
        <v>29340</v>
      </c>
      <c r="N1352">
        <v>1.4449000000000001</v>
      </c>
      <c r="Q1352" s="1">
        <v>39679</v>
      </c>
      <c r="R1352">
        <v>191.25</v>
      </c>
      <c r="U1352" s="1">
        <v>40385</v>
      </c>
      <c r="V1352">
        <v>13.46</v>
      </c>
      <c r="Y1352" s="1">
        <v>39877</v>
      </c>
      <c r="Z1352">
        <v>12.5</v>
      </c>
      <c r="AC1352" s="1"/>
    </row>
    <row r="1353" spans="1:29" x14ac:dyDescent="0.3">
      <c r="A1353">
        <f t="shared" si="41"/>
        <v>9</v>
      </c>
      <c r="B1353" s="1">
        <v>41894</v>
      </c>
      <c r="C1353">
        <v>90.36</v>
      </c>
      <c r="E1353" s="1">
        <v>34268</v>
      </c>
      <c r="F1353">
        <v>16.32</v>
      </c>
      <c r="G1353">
        <f t="shared" si="40"/>
        <v>17.033394495412832</v>
      </c>
      <c r="I1353" s="1">
        <v>41619</v>
      </c>
      <c r="J1353">
        <v>109.7</v>
      </c>
      <c r="M1353" s="1">
        <v>29341</v>
      </c>
      <c r="N1353">
        <v>1.4426000000000001</v>
      </c>
      <c r="Q1353" s="1">
        <v>39680</v>
      </c>
      <c r="R1353">
        <v>193.75</v>
      </c>
      <c r="U1353" s="1">
        <v>40386</v>
      </c>
      <c r="V1353">
        <v>13.65</v>
      </c>
      <c r="Y1353" s="1">
        <v>39878</v>
      </c>
      <c r="Z1353">
        <v>12.75</v>
      </c>
      <c r="AC1353" s="1"/>
    </row>
    <row r="1354" spans="1:29" x14ac:dyDescent="0.3">
      <c r="A1354">
        <f t="shared" si="41"/>
        <v>9</v>
      </c>
      <c r="B1354" s="1">
        <v>41895</v>
      </c>
      <c r="C1354">
        <v>90.61</v>
      </c>
      <c r="E1354" s="1">
        <v>34269</v>
      </c>
      <c r="F1354">
        <v>16.420000000000002</v>
      </c>
      <c r="G1354">
        <f t="shared" si="40"/>
        <v>17.014403669724761</v>
      </c>
      <c r="I1354" s="1">
        <v>41618</v>
      </c>
      <c r="J1354">
        <v>109.38</v>
      </c>
      <c r="M1354" s="1">
        <v>29342</v>
      </c>
      <c r="N1354">
        <v>1.4430000000000001</v>
      </c>
      <c r="Q1354" s="1">
        <v>39681</v>
      </c>
      <c r="R1354">
        <v>199.5</v>
      </c>
      <c r="U1354" s="1">
        <v>40387</v>
      </c>
      <c r="V1354">
        <v>13.7</v>
      </c>
      <c r="Y1354" s="1">
        <v>39879</v>
      </c>
      <c r="Z1354">
        <v>12.9</v>
      </c>
      <c r="AC1354" s="1"/>
    </row>
    <row r="1355" spans="1:29" x14ac:dyDescent="0.3">
      <c r="A1355">
        <f t="shared" si="41"/>
        <v>9</v>
      </c>
      <c r="B1355" s="1">
        <v>41896</v>
      </c>
      <c r="C1355">
        <v>90.84</v>
      </c>
      <c r="E1355" s="1">
        <v>34270</v>
      </c>
      <c r="F1355">
        <v>16.22</v>
      </c>
      <c r="G1355">
        <f t="shared" si="40"/>
        <v>16.993669724770633</v>
      </c>
      <c r="I1355" s="1">
        <v>41617</v>
      </c>
      <c r="J1355">
        <v>109.39</v>
      </c>
      <c r="M1355" s="1">
        <v>29343</v>
      </c>
      <c r="N1355">
        <v>1.431</v>
      </c>
      <c r="Q1355" s="1">
        <v>39682</v>
      </c>
      <c r="R1355">
        <v>197.75</v>
      </c>
      <c r="U1355" s="1">
        <v>40388</v>
      </c>
      <c r="V1355">
        <v>13.95</v>
      </c>
      <c r="Y1355" s="1">
        <v>39880</v>
      </c>
      <c r="Z1355">
        <v>12.9</v>
      </c>
      <c r="AC1355" s="1"/>
    </row>
    <row r="1356" spans="1:29" x14ac:dyDescent="0.3">
      <c r="A1356">
        <f t="shared" si="41"/>
        <v>9</v>
      </c>
      <c r="B1356" s="1">
        <v>41897</v>
      </c>
      <c r="C1356">
        <v>90.98</v>
      </c>
      <c r="E1356" s="1">
        <v>34271</v>
      </c>
      <c r="F1356">
        <v>15.8</v>
      </c>
      <c r="G1356">
        <f t="shared" si="40"/>
        <v>16.968073394495406</v>
      </c>
      <c r="I1356" s="1">
        <v>41614</v>
      </c>
      <c r="J1356">
        <v>111.61</v>
      </c>
      <c r="M1356" s="1">
        <v>29347</v>
      </c>
      <c r="N1356">
        <v>1.4495</v>
      </c>
      <c r="Q1356" s="1">
        <v>39686</v>
      </c>
      <c r="R1356">
        <v>194</v>
      </c>
      <c r="U1356" s="1">
        <v>40389</v>
      </c>
      <c r="V1356">
        <v>14.08</v>
      </c>
      <c r="Y1356" s="1">
        <v>39881</v>
      </c>
      <c r="Z1356">
        <v>12.65</v>
      </c>
      <c r="AC1356" s="1"/>
    </row>
    <row r="1357" spans="1:29" x14ac:dyDescent="0.3">
      <c r="A1357">
        <f t="shared" si="41"/>
        <v>9</v>
      </c>
      <c r="B1357" s="1">
        <v>41898</v>
      </c>
      <c r="C1357">
        <v>91.08</v>
      </c>
      <c r="E1357" s="1">
        <v>34274</v>
      </c>
      <c r="F1357">
        <v>16.21</v>
      </c>
      <c r="G1357">
        <f t="shared" si="40"/>
        <v>16.94614678899082</v>
      </c>
      <c r="I1357" s="1">
        <v>41613</v>
      </c>
      <c r="J1357">
        <v>110.98</v>
      </c>
      <c r="M1357" s="1">
        <v>29348</v>
      </c>
      <c r="N1357">
        <v>1.4523999999999999</v>
      </c>
      <c r="Q1357" s="1">
        <v>39687</v>
      </c>
      <c r="R1357">
        <v>195</v>
      </c>
      <c r="U1357" s="1">
        <v>40392</v>
      </c>
      <c r="V1357">
        <v>14.43</v>
      </c>
      <c r="Y1357" s="1">
        <v>39882</v>
      </c>
      <c r="Z1357">
        <v>12.6</v>
      </c>
      <c r="AC1357" s="1"/>
    </row>
    <row r="1358" spans="1:29" x14ac:dyDescent="0.3">
      <c r="A1358">
        <f t="shared" si="41"/>
        <v>9</v>
      </c>
      <c r="B1358" s="1">
        <v>41899</v>
      </c>
      <c r="C1358">
        <v>91.2</v>
      </c>
      <c r="E1358" s="1">
        <v>34275</v>
      </c>
      <c r="F1358">
        <v>15.91</v>
      </c>
      <c r="G1358">
        <f t="shared" si="40"/>
        <v>16.920366972477058</v>
      </c>
      <c r="I1358" s="1">
        <v>41612</v>
      </c>
      <c r="J1358">
        <v>111.88</v>
      </c>
      <c r="M1358" s="1">
        <v>29349</v>
      </c>
      <c r="N1358">
        <v>1.4468000000000001</v>
      </c>
      <c r="Q1358" s="1">
        <v>39688</v>
      </c>
      <c r="R1358">
        <v>193.25</v>
      </c>
      <c r="U1358" s="1">
        <v>40393</v>
      </c>
      <c r="V1358">
        <v>14.37</v>
      </c>
      <c r="Y1358" s="1">
        <v>39883</v>
      </c>
      <c r="Z1358">
        <v>11.8</v>
      </c>
      <c r="AC1358" s="1"/>
    </row>
    <row r="1359" spans="1:29" x14ac:dyDescent="0.3">
      <c r="A1359">
        <f t="shared" si="41"/>
        <v>9</v>
      </c>
      <c r="B1359" s="1">
        <v>41900</v>
      </c>
      <c r="C1359">
        <v>91.34</v>
      </c>
      <c r="E1359" s="1">
        <v>34276</v>
      </c>
      <c r="F1359">
        <v>16.22</v>
      </c>
      <c r="G1359">
        <f t="shared" si="40"/>
        <v>16.899082568807334</v>
      </c>
      <c r="I1359" s="1">
        <v>41611</v>
      </c>
      <c r="J1359">
        <v>112.62</v>
      </c>
      <c r="M1359" s="1">
        <v>29350</v>
      </c>
      <c r="N1359">
        <v>1.4361999999999999</v>
      </c>
      <c r="Q1359" s="1">
        <v>39689</v>
      </c>
      <c r="R1359">
        <v>193.75</v>
      </c>
      <c r="U1359" s="1">
        <v>40394</v>
      </c>
      <c r="V1359">
        <v>14.27</v>
      </c>
      <c r="Y1359" s="1">
        <v>39884</v>
      </c>
      <c r="Z1359">
        <v>11.2</v>
      </c>
      <c r="AC1359" s="1"/>
    </row>
    <row r="1360" spans="1:29" x14ac:dyDescent="0.3">
      <c r="A1360">
        <f t="shared" si="41"/>
        <v>9</v>
      </c>
      <c r="B1360" s="1">
        <v>41901</v>
      </c>
      <c r="C1360">
        <v>91.47</v>
      </c>
      <c r="E1360" s="1">
        <v>34277</v>
      </c>
      <c r="F1360">
        <v>16.13</v>
      </c>
      <c r="G1360">
        <f t="shared" si="40"/>
        <v>16.879082568807334</v>
      </c>
      <c r="I1360" s="1">
        <v>41610</v>
      </c>
      <c r="J1360">
        <v>111.45</v>
      </c>
      <c r="M1360" s="1">
        <v>29353</v>
      </c>
      <c r="N1360">
        <v>1.4478</v>
      </c>
      <c r="Q1360" s="1">
        <v>39692</v>
      </c>
      <c r="R1360">
        <v>191</v>
      </c>
      <c r="U1360" s="1">
        <v>40395</v>
      </c>
      <c r="V1360">
        <v>14.28</v>
      </c>
      <c r="Y1360" s="1">
        <v>39885</v>
      </c>
      <c r="Z1360">
        <v>10.75</v>
      </c>
      <c r="AC1360" s="1"/>
    </row>
    <row r="1361" spans="1:29" x14ac:dyDescent="0.3">
      <c r="A1361">
        <f t="shared" si="41"/>
        <v>9</v>
      </c>
      <c r="B1361" s="1">
        <v>41902</v>
      </c>
      <c r="C1361">
        <v>91.65</v>
      </c>
      <c r="E1361" s="1">
        <v>34278</v>
      </c>
      <c r="F1361">
        <v>15.86</v>
      </c>
      <c r="G1361">
        <f t="shared" si="40"/>
        <v>16.856605504587147</v>
      </c>
      <c r="I1361" s="1">
        <v>41607</v>
      </c>
      <c r="J1361">
        <v>109.69</v>
      </c>
      <c r="M1361" s="1">
        <v>29354</v>
      </c>
      <c r="N1361">
        <v>1.4470000000000001</v>
      </c>
      <c r="Q1361" s="1">
        <v>39693</v>
      </c>
      <c r="R1361">
        <v>186.5</v>
      </c>
      <c r="U1361" s="1">
        <v>40396</v>
      </c>
      <c r="V1361">
        <v>14.17</v>
      </c>
      <c r="Y1361" s="1">
        <v>39886</v>
      </c>
      <c r="Z1361">
        <v>10.75</v>
      </c>
      <c r="AC1361" s="1"/>
    </row>
    <row r="1362" spans="1:29" x14ac:dyDescent="0.3">
      <c r="A1362">
        <f t="shared" si="41"/>
        <v>9</v>
      </c>
      <c r="B1362" s="1">
        <v>41903</v>
      </c>
      <c r="C1362">
        <v>91.86</v>
      </c>
      <c r="E1362" s="1">
        <v>34281</v>
      </c>
      <c r="F1362">
        <v>15.58</v>
      </c>
      <c r="G1362">
        <f t="shared" si="40"/>
        <v>16.832660550458709</v>
      </c>
      <c r="I1362" s="1">
        <v>41606</v>
      </c>
      <c r="J1362">
        <v>110.86</v>
      </c>
      <c r="M1362" s="1">
        <v>29355</v>
      </c>
      <c r="N1362">
        <v>1.4495</v>
      </c>
      <c r="Q1362" s="1">
        <v>39694</v>
      </c>
      <c r="R1362">
        <v>186</v>
      </c>
      <c r="U1362" s="1">
        <v>40399</v>
      </c>
      <c r="V1362">
        <v>14.51</v>
      </c>
      <c r="Y1362" s="1">
        <v>39887</v>
      </c>
      <c r="Z1362">
        <v>10.75</v>
      </c>
      <c r="AC1362" s="1"/>
    </row>
    <row r="1363" spans="1:29" x14ac:dyDescent="0.3">
      <c r="A1363">
        <f t="shared" si="41"/>
        <v>9</v>
      </c>
      <c r="B1363" s="1">
        <v>41904</v>
      </c>
      <c r="C1363">
        <v>91.97</v>
      </c>
      <c r="E1363" s="1">
        <v>34282</v>
      </c>
      <c r="F1363">
        <v>15.43</v>
      </c>
      <c r="G1363">
        <f t="shared" si="40"/>
        <v>16.80660550458715</v>
      </c>
      <c r="I1363" s="1">
        <v>41605</v>
      </c>
      <c r="J1363">
        <v>111.31</v>
      </c>
      <c r="M1363" s="1">
        <v>29356</v>
      </c>
      <c r="N1363">
        <v>1.4495</v>
      </c>
      <c r="Q1363" s="1">
        <v>39695</v>
      </c>
      <c r="R1363">
        <v>186.75</v>
      </c>
      <c r="U1363" s="1">
        <v>40400</v>
      </c>
      <c r="V1363">
        <v>14.44</v>
      </c>
      <c r="Y1363" s="1">
        <v>39888</v>
      </c>
      <c r="Z1363">
        <v>12.05</v>
      </c>
      <c r="AC1363" s="1"/>
    </row>
    <row r="1364" spans="1:29" x14ac:dyDescent="0.3">
      <c r="A1364">
        <f t="shared" si="41"/>
        <v>9</v>
      </c>
      <c r="B1364" s="1">
        <v>41905</v>
      </c>
      <c r="C1364">
        <v>92</v>
      </c>
      <c r="E1364" s="1">
        <v>34283</v>
      </c>
      <c r="F1364">
        <v>15.32</v>
      </c>
      <c r="G1364">
        <f t="shared" si="40"/>
        <v>16.77963302752293</v>
      </c>
      <c r="I1364" s="1">
        <v>41604</v>
      </c>
      <c r="J1364">
        <v>110.88</v>
      </c>
      <c r="M1364" s="1">
        <v>29357</v>
      </c>
      <c r="N1364">
        <v>1.4470000000000001</v>
      </c>
      <c r="Q1364" s="1">
        <v>39696</v>
      </c>
      <c r="R1364">
        <v>185.25</v>
      </c>
      <c r="U1364" s="1">
        <v>40401</v>
      </c>
      <c r="V1364">
        <v>14.34</v>
      </c>
      <c r="Y1364" s="1">
        <v>39889</v>
      </c>
      <c r="Z1364">
        <v>12.25</v>
      </c>
      <c r="AC1364" s="1"/>
    </row>
    <row r="1365" spans="1:29" x14ac:dyDescent="0.3">
      <c r="A1365">
        <f t="shared" si="41"/>
        <v>9</v>
      </c>
      <c r="B1365" s="1">
        <v>41906</v>
      </c>
      <c r="C1365">
        <v>92.06</v>
      </c>
      <c r="E1365" s="1">
        <v>34284</v>
      </c>
      <c r="F1365">
        <v>15.63</v>
      </c>
      <c r="G1365">
        <f t="shared" si="40"/>
        <v>16.758256880733938</v>
      </c>
      <c r="I1365" s="1">
        <v>41603</v>
      </c>
      <c r="J1365">
        <v>111</v>
      </c>
      <c r="M1365" s="1">
        <v>29360</v>
      </c>
      <c r="N1365">
        <v>1.4438</v>
      </c>
      <c r="Q1365" s="1">
        <v>39699</v>
      </c>
      <c r="R1365">
        <v>184.5</v>
      </c>
      <c r="U1365" s="1">
        <v>40402</v>
      </c>
      <c r="V1365">
        <v>14.36</v>
      </c>
      <c r="Y1365" s="1">
        <v>39890</v>
      </c>
      <c r="Z1365">
        <v>11.5</v>
      </c>
      <c r="AC1365" s="1"/>
    </row>
    <row r="1366" spans="1:29" x14ac:dyDescent="0.3">
      <c r="A1366">
        <f t="shared" si="41"/>
        <v>9</v>
      </c>
      <c r="B1366" s="1">
        <v>41907</v>
      </c>
      <c r="C1366">
        <v>92.12</v>
      </c>
      <c r="E1366" s="1">
        <v>34285</v>
      </c>
      <c r="F1366">
        <v>15.49</v>
      </c>
      <c r="G1366">
        <f t="shared" si="40"/>
        <v>16.738348623853206</v>
      </c>
      <c r="I1366" s="1">
        <v>41600</v>
      </c>
      <c r="J1366">
        <v>111.05</v>
      </c>
      <c r="M1366" s="1">
        <v>29361</v>
      </c>
      <c r="N1366">
        <v>1.4419999999999999</v>
      </c>
      <c r="Q1366" s="1">
        <v>39700</v>
      </c>
      <c r="R1366">
        <v>181</v>
      </c>
      <c r="U1366" s="1">
        <v>40403</v>
      </c>
      <c r="V1366">
        <v>14.42</v>
      </c>
      <c r="Y1366" s="1">
        <v>39891</v>
      </c>
      <c r="Z1366">
        <v>11.5</v>
      </c>
      <c r="AC1366" s="1"/>
    </row>
    <row r="1367" spans="1:29" x14ac:dyDescent="0.3">
      <c r="A1367">
        <f t="shared" si="41"/>
        <v>9</v>
      </c>
      <c r="B1367" s="1">
        <v>41908</v>
      </c>
      <c r="C1367">
        <v>92.17</v>
      </c>
      <c r="E1367" s="1">
        <v>34288</v>
      </c>
      <c r="F1367">
        <v>15.43</v>
      </c>
      <c r="G1367">
        <f t="shared" si="40"/>
        <v>16.718807339449537</v>
      </c>
      <c r="I1367" s="1">
        <v>41599</v>
      </c>
      <c r="J1367">
        <v>110.08</v>
      </c>
      <c r="M1367" s="1">
        <v>29362</v>
      </c>
      <c r="N1367">
        <v>1.4535</v>
      </c>
      <c r="Q1367" s="1">
        <v>39701</v>
      </c>
      <c r="R1367">
        <v>170.25</v>
      </c>
      <c r="U1367" s="1">
        <v>40406</v>
      </c>
      <c r="V1367">
        <v>14.34</v>
      </c>
      <c r="Y1367" s="1">
        <v>39892</v>
      </c>
      <c r="Z1367">
        <v>11.9</v>
      </c>
      <c r="AC1367" s="1"/>
    </row>
    <row r="1368" spans="1:29" x14ac:dyDescent="0.3">
      <c r="A1368">
        <f t="shared" si="41"/>
        <v>9</v>
      </c>
      <c r="B1368" s="1">
        <v>41909</v>
      </c>
      <c r="C1368">
        <v>92.38</v>
      </c>
      <c r="E1368" s="1">
        <v>34289</v>
      </c>
      <c r="F1368">
        <v>15.86</v>
      </c>
      <c r="G1368">
        <f t="shared" si="40"/>
        <v>16.705321100917427</v>
      </c>
      <c r="I1368" s="1">
        <v>41598</v>
      </c>
      <c r="J1368">
        <v>108.06</v>
      </c>
      <c r="M1368" s="1">
        <v>29363</v>
      </c>
      <c r="N1368">
        <v>1.4539</v>
      </c>
      <c r="Q1368" s="1">
        <v>39702</v>
      </c>
      <c r="R1368">
        <v>165.75</v>
      </c>
      <c r="U1368" s="1">
        <v>40407</v>
      </c>
      <c r="V1368">
        <v>14.42</v>
      </c>
      <c r="Y1368" s="1">
        <v>39893</v>
      </c>
      <c r="Z1368">
        <v>11.9</v>
      </c>
      <c r="AC1368" s="1"/>
    </row>
    <row r="1369" spans="1:29" x14ac:dyDescent="0.3">
      <c r="A1369">
        <f t="shared" si="41"/>
        <v>9</v>
      </c>
      <c r="B1369" s="1">
        <v>41910</v>
      </c>
      <c r="C1369">
        <v>92.58</v>
      </c>
      <c r="E1369" s="1">
        <v>34290</v>
      </c>
      <c r="F1369">
        <v>16.11</v>
      </c>
      <c r="G1369">
        <f t="shared" si="40"/>
        <v>16.691100917431186</v>
      </c>
      <c r="I1369" s="1">
        <v>41597</v>
      </c>
      <c r="J1369">
        <v>106.92</v>
      </c>
      <c r="M1369" s="1">
        <v>29364</v>
      </c>
      <c r="N1369">
        <v>1.4602999999999999</v>
      </c>
      <c r="Q1369" s="1">
        <v>39703</v>
      </c>
      <c r="R1369">
        <v>167.75</v>
      </c>
      <c r="U1369" s="1">
        <v>40408</v>
      </c>
      <c r="V1369">
        <v>14.33</v>
      </c>
      <c r="Y1369" s="1">
        <v>39894</v>
      </c>
      <c r="Z1369">
        <v>11.9</v>
      </c>
      <c r="AC1369" s="1"/>
    </row>
    <row r="1370" spans="1:29" x14ac:dyDescent="0.3">
      <c r="A1370">
        <f t="shared" si="41"/>
        <v>9</v>
      </c>
      <c r="B1370" s="1">
        <v>41911</v>
      </c>
      <c r="C1370">
        <v>92.7</v>
      </c>
      <c r="E1370" s="1">
        <v>34291</v>
      </c>
      <c r="F1370">
        <v>15.76</v>
      </c>
      <c r="G1370">
        <f t="shared" si="40"/>
        <v>16.674678899082561</v>
      </c>
      <c r="I1370" s="1">
        <v>41596</v>
      </c>
      <c r="J1370">
        <v>108.47</v>
      </c>
      <c r="M1370" s="1">
        <v>29368</v>
      </c>
      <c r="N1370">
        <v>1.4724999999999999</v>
      </c>
      <c r="Q1370" s="1">
        <v>39706</v>
      </c>
      <c r="R1370">
        <v>160</v>
      </c>
      <c r="U1370" s="1">
        <v>40409</v>
      </c>
      <c r="V1370">
        <v>14.85</v>
      </c>
      <c r="Y1370" s="1">
        <v>39895</v>
      </c>
      <c r="Z1370">
        <v>12.75</v>
      </c>
      <c r="AC1370" s="1"/>
    </row>
    <row r="1371" spans="1:29" x14ac:dyDescent="0.3">
      <c r="A1371">
        <f t="shared" si="41"/>
        <v>9</v>
      </c>
      <c r="B1371" s="1">
        <v>41912</v>
      </c>
      <c r="C1371">
        <v>92.81</v>
      </c>
      <c r="E1371" s="1">
        <v>34292</v>
      </c>
      <c r="F1371">
        <v>15.79</v>
      </c>
      <c r="G1371">
        <f t="shared" si="40"/>
        <v>16.658440366972471</v>
      </c>
      <c r="I1371" s="1">
        <v>41593</v>
      </c>
      <c r="J1371">
        <v>108.5</v>
      </c>
      <c r="M1371" s="1">
        <v>29369</v>
      </c>
      <c r="N1371">
        <v>1.4676</v>
      </c>
      <c r="Q1371" s="1">
        <v>39707</v>
      </c>
      <c r="R1371">
        <v>167</v>
      </c>
      <c r="U1371" s="1">
        <v>40410</v>
      </c>
      <c r="V1371">
        <v>15</v>
      </c>
      <c r="Y1371" s="1">
        <v>39896</v>
      </c>
      <c r="Z1371">
        <v>13.25</v>
      </c>
      <c r="AC1371" s="1"/>
    </row>
    <row r="1372" spans="1:29" x14ac:dyDescent="0.3">
      <c r="A1372">
        <f t="shared" si="41"/>
        <v>10</v>
      </c>
      <c r="B1372" s="1">
        <v>41913</v>
      </c>
      <c r="C1372">
        <v>92.74</v>
      </c>
      <c r="E1372" s="1">
        <v>34295</v>
      </c>
      <c r="F1372">
        <v>15.87</v>
      </c>
      <c r="G1372">
        <f t="shared" si="40"/>
        <v>16.643486238532105</v>
      </c>
      <c r="I1372" s="1">
        <v>41592</v>
      </c>
      <c r="J1372">
        <v>108.54</v>
      </c>
      <c r="M1372" s="1">
        <v>29370</v>
      </c>
      <c r="N1372">
        <v>1.4662999999999999</v>
      </c>
      <c r="Q1372" s="1">
        <v>39708</v>
      </c>
      <c r="R1372">
        <v>167.25</v>
      </c>
      <c r="U1372" s="1">
        <v>40413</v>
      </c>
      <c r="V1372">
        <v>14.76</v>
      </c>
      <c r="Y1372" s="1">
        <v>39897</v>
      </c>
      <c r="Z1372">
        <v>12.15</v>
      </c>
      <c r="AC1372" s="1"/>
    </row>
    <row r="1373" spans="1:29" x14ac:dyDescent="0.3">
      <c r="A1373">
        <f t="shared" si="41"/>
        <v>10</v>
      </c>
      <c r="B1373" s="1">
        <v>41914</v>
      </c>
      <c r="C1373">
        <v>92.87</v>
      </c>
      <c r="E1373" s="1">
        <v>34296</v>
      </c>
      <c r="F1373">
        <v>15.4</v>
      </c>
      <c r="G1373">
        <f t="shared" si="40"/>
        <v>16.624678899082564</v>
      </c>
      <c r="I1373" s="1">
        <v>41591</v>
      </c>
      <c r="J1373">
        <v>107.12</v>
      </c>
      <c r="M1373" s="1">
        <v>29371</v>
      </c>
      <c r="N1373">
        <v>1.4645999999999999</v>
      </c>
      <c r="Q1373" s="1">
        <v>39709</v>
      </c>
      <c r="R1373">
        <v>170</v>
      </c>
      <c r="U1373" s="1">
        <v>40414</v>
      </c>
      <c r="V1373">
        <v>14.9</v>
      </c>
      <c r="Y1373" s="1">
        <v>39898</v>
      </c>
      <c r="Z1373">
        <v>12.25</v>
      </c>
      <c r="AC1373" s="1"/>
    </row>
    <row r="1374" spans="1:29" x14ac:dyDescent="0.3">
      <c r="A1374">
        <f t="shared" si="41"/>
        <v>10</v>
      </c>
      <c r="B1374" s="1">
        <v>41915</v>
      </c>
      <c r="C1374">
        <v>93.01</v>
      </c>
      <c r="E1374" s="1">
        <v>34297</v>
      </c>
      <c r="F1374">
        <v>15.14</v>
      </c>
      <c r="G1374">
        <f t="shared" si="40"/>
        <v>16.603211009174309</v>
      </c>
      <c r="I1374" s="1">
        <v>41590</v>
      </c>
      <c r="J1374">
        <v>105.81</v>
      </c>
      <c r="M1374" s="1">
        <v>29374</v>
      </c>
      <c r="N1374">
        <v>1.4631000000000001</v>
      </c>
      <c r="Q1374" s="1">
        <v>39710</v>
      </c>
      <c r="R1374">
        <v>170.25</v>
      </c>
      <c r="U1374" s="1">
        <v>40415</v>
      </c>
      <c r="V1374">
        <v>15.32</v>
      </c>
      <c r="Y1374" s="1">
        <v>39899</v>
      </c>
      <c r="Z1374">
        <v>11.95</v>
      </c>
      <c r="AC1374" s="1"/>
    </row>
    <row r="1375" spans="1:29" x14ac:dyDescent="0.3">
      <c r="A1375">
        <f t="shared" si="41"/>
        <v>10</v>
      </c>
      <c r="B1375" s="1">
        <v>41916</v>
      </c>
      <c r="C1375">
        <v>93.18</v>
      </c>
      <c r="E1375" s="1">
        <v>34298</v>
      </c>
      <c r="F1375">
        <v>14.56</v>
      </c>
      <c r="G1375">
        <f t="shared" si="40"/>
        <v>16.57642201834862</v>
      </c>
      <c r="I1375" s="1">
        <v>41589</v>
      </c>
      <c r="J1375">
        <v>106.4</v>
      </c>
      <c r="M1375" s="1">
        <v>29375</v>
      </c>
      <c r="N1375">
        <v>1.4637</v>
      </c>
      <c r="Q1375" s="1">
        <v>39713</v>
      </c>
      <c r="R1375">
        <v>165.25</v>
      </c>
      <c r="U1375" s="1">
        <v>40416</v>
      </c>
      <c r="V1375">
        <v>15.18</v>
      </c>
      <c r="Y1375" s="1">
        <v>39900</v>
      </c>
      <c r="Z1375">
        <v>11.9</v>
      </c>
      <c r="AC1375" s="1"/>
    </row>
    <row r="1376" spans="1:29" x14ac:dyDescent="0.3">
      <c r="A1376">
        <f t="shared" si="41"/>
        <v>10</v>
      </c>
      <c r="B1376" s="1">
        <v>41917</v>
      </c>
      <c r="C1376">
        <v>93.36</v>
      </c>
      <c r="E1376" s="1">
        <v>34299</v>
      </c>
      <c r="F1376">
        <v>14.48</v>
      </c>
      <c r="G1376">
        <f t="shared" si="40"/>
        <v>16.549174311926599</v>
      </c>
      <c r="I1376" s="1">
        <v>41586</v>
      </c>
      <c r="J1376">
        <v>105.12</v>
      </c>
      <c r="M1376" s="1">
        <v>29376</v>
      </c>
      <c r="N1376">
        <v>1.4669000000000001</v>
      </c>
      <c r="Q1376" s="1">
        <v>39714</v>
      </c>
      <c r="R1376">
        <v>165.25</v>
      </c>
      <c r="U1376" s="1">
        <v>40417</v>
      </c>
      <c r="V1376">
        <v>15.22</v>
      </c>
      <c r="Y1376" s="1">
        <v>39901</v>
      </c>
      <c r="Z1376">
        <v>11.9</v>
      </c>
      <c r="AC1376" s="1"/>
    </row>
    <row r="1377" spans="1:29" x14ac:dyDescent="0.3">
      <c r="A1377">
        <f t="shared" si="41"/>
        <v>10</v>
      </c>
      <c r="B1377" s="1">
        <v>41918</v>
      </c>
      <c r="C1377">
        <v>93.44</v>
      </c>
      <c r="E1377" s="1">
        <v>34302</v>
      </c>
      <c r="F1377">
        <v>14.22</v>
      </c>
      <c r="G1377">
        <f t="shared" si="40"/>
        <v>16.518899082568801</v>
      </c>
      <c r="I1377" s="1">
        <v>41585</v>
      </c>
      <c r="J1377">
        <v>103.46</v>
      </c>
      <c r="M1377" s="1">
        <v>29377</v>
      </c>
      <c r="N1377">
        <v>1.4666999999999999</v>
      </c>
      <c r="Q1377" s="1">
        <v>39715</v>
      </c>
      <c r="R1377">
        <v>172.5</v>
      </c>
      <c r="U1377" s="1">
        <v>40420</v>
      </c>
      <c r="V1377">
        <v>15.39</v>
      </c>
      <c r="Y1377" s="1">
        <v>39902</v>
      </c>
      <c r="Z1377">
        <v>11</v>
      </c>
      <c r="AC1377" s="1"/>
    </row>
    <row r="1378" spans="1:29" x14ac:dyDescent="0.3">
      <c r="A1378">
        <f t="shared" si="41"/>
        <v>10</v>
      </c>
      <c r="B1378" s="1">
        <v>41919</v>
      </c>
      <c r="C1378">
        <v>93.47</v>
      </c>
      <c r="E1378" s="1">
        <v>34303</v>
      </c>
      <c r="F1378">
        <v>14.52</v>
      </c>
      <c r="G1378">
        <f t="shared" si="40"/>
        <v>16.490091743119262</v>
      </c>
      <c r="I1378" s="1">
        <v>41584</v>
      </c>
      <c r="J1378">
        <v>105.24</v>
      </c>
      <c r="M1378" s="1">
        <v>29378</v>
      </c>
      <c r="N1378">
        <v>1.4669000000000001</v>
      </c>
      <c r="Q1378" s="1">
        <v>39716</v>
      </c>
      <c r="R1378">
        <v>172.5</v>
      </c>
      <c r="U1378" s="1">
        <v>40421</v>
      </c>
      <c r="V1378">
        <v>15.22</v>
      </c>
      <c r="Y1378" s="1">
        <v>39903</v>
      </c>
      <c r="Z1378">
        <v>11.8</v>
      </c>
      <c r="AC1378" s="1"/>
    </row>
    <row r="1379" spans="1:29" x14ac:dyDescent="0.3">
      <c r="A1379">
        <f t="shared" si="41"/>
        <v>10</v>
      </c>
      <c r="B1379" s="1">
        <v>41920</v>
      </c>
      <c r="C1379">
        <v>93.53</v>
      </c>
      <c r="E1379" s="1">
        <v>34304</v>
      </c>
      <c r="F1379">
        <v>14.55</v>
      </c>
      <c r="G1379">
        <f t="shared" si="40"/>
        <v>16.462935779816512</v>
      </c>
      <c r="I1379" s="1">
        <v>41583</v>
      </c>
      <c r="J1379">
        <v>105.33</v>
      </c>
      <c r="M1379" s="1">
        <v>29381</v>
      </c>
      <c r="N1379">
        <v>1.4754</v>
      </c>
      <c r="Q1379" s="1">
        <v>39717</v>
      </c>
      <c r="R1379">
        <v>157.25</v>
      </c>
      <c r="U1379" s="1">
        <v>40422</v>
      </c>
      <c r="V1379">
        <v>15.34</v>
      </c>
      <c r="Y1379" s="1">
        <v>39904</v>
      </c>
      <c r="Z1379">
        <v>12.55</v>
      </c>
      <c r="AC1379" s="1"/>
    </row>
    <row r="1380" spans="1:29" x14ac:dyDescent="0.3">
      <c r="A1380">
        <f t="shared" si="41"/>
        <v>10</v>
      </c>
      <c r="B1380" s="1">
        <v>41921</v>
      </c>
      <c r="C1380">
        <v>93.61</v>
      </c>
      <c r="E1380" s="1">
        <v>34305</v>
      </c>
      <c r="F1380">
        <v>13.95</v>
      </c>
      <c r="G1380">
        <f t="shared" si="40"/>
        <v>16.433669724770638</v>
      </c>
      <c r="I1380" s="1">
        <v>41582</v>
      </c>
      <c r="J1380">
        <v>106.23</v>
      </c>
      <c r="M1380" s="1">
        <v>29382</v>
      </c>
      <c r="N1380">
        <v>1.4754</v>
      </c>
      <c r="Q1380" s="1">
        <v>39720</v>
      </c>
      <c r="R1380">
        <v>149.75</v>
      </c>
      <c r="U1380" s="1">
        <v>40423</v>
      </c>
      <c r="V1380">
        <v>15.73</v>
      </c>
      <c r="Y1380" s="1">
        <v>39905</v>
      </c>
      <c r="Z1380">
        <v>11.7</v>
      </c>
      <c r="AC1380" s="1"/>
    </row>
    <row r="1381" spans="1:29" x14ac:dyDescent="0.3">
      <c r="A1381">
        <f t="shared" si="41"/>
        <v>10</v>
      </c>
      <c r="B1381" s="1">
        <v>41922</v>
      </c>
      <c r="C1381">
        <v>93.69</v>
      </c>
      <c r="E1381" s="1">
        <v>34306</v>
      </c>
      <c r="F1381">
        <v>14.08</v>
      </c>
      <c r="G1381">
        <f t="shared" si="40"/>
        <v>16.409266055045865</v>
      </c>
      <c r="I1381" s="1">
        <v>41579</v>
      </c>
      <c r="J1381">
        <v>105.91</v>
      </c>
      <c r="M1381" s="1">
        <v>29383</v>
      </c>
      <c r="N1381">
        <v>1.4721</v>
      </c>
      <c r="Q1381" s="1">
        <v>39721</v>
      </c>
      <c r="R1381">
        <v>148.25</v>
      </c>
      <c r="U1381" s="1">
        <v>40424</v>
      </c>
      <c r="V1381">
        <v>15.69</v>
      </c>
      <c r="Y1381" s="1">
        <v>39906</v>
      </c>
      <c r="Z1381">
        <v>12.05</v>
      </c>
      <c r="AC1381" s="1"/>
    </row>
    <row r="1382" spans="1:29" x14ac:dyDescent="0.3">
      <c r="A1382">
        <f t="shared" si="41"/>
        <v>10</v>
      </c>
      <c r="B1382" s="1">
        <v>41923</v>
      </c>
      <c r="C1382">
        <v>93.86</v>
      </c>
      <c r="E1382" s="1">
        <v>34309</v>
      </c>
      <c r="F1382">
        <v>13.64</v>
      </c>
      <c r="G1382">
        <f t="shared" si="40"/>
        <v>16.379082568807334</v>
      </c>
      <c r="I1382" s="1">
        <v>41578</v>
      </c>
      <c r="J1382">
        <v>108.84</v>
      </c>
      <c r="M1382" s="1">
        <v>29384</v>
      </c>
      <c r="N1382">
        <v>1.4734</v>
      </c>
      <c r="Q1382" s="1">
        <v>39722</v>
      </c>
      <c r="R1382">
        <v>151.75</v>
      </c>
      <c r="U1382" s="1">
        <v>40427</v>
      </c>
      <c r="V1382">
        <v>15.67</v>
      </c>
      <c r="Y1382" s="1">
        <v>39907</v>
      </c>
      <c r="Z1382">
        <v>12.5</v>
      </c>
      <c r="AC1382" s="1"/>
    </row>
    <row r="1383" spans="1:29" x14ac:dyDescent="0.3">
      <c r="A1383">
        <f t="shared" si="41"/>
        <v>10</v>
      </c>
      <c r="B1383" s="1">
        <v>41924</v>
      </c>
      <c r="C1383">
        <v>94.04</v>
      </c>
      <c r="E1383" s="1">
        <v>34310</v>
      </c>
      <c r="F1383">
        <v>13.56</v>
      </c>
      <c r="G1383">
        <f t="shared" si="40"/>
        <v>16.346972477064217</v>
      </c>
      <c r="I1383" s="1">
        <v>41577</v>
      </c>
      <c r="J1383">
        <v>109.86</v>
      </c>
      <c r="M1383" s="1">
        <v>29385</v>
      </c>
      <c r="N1383">
        <v>1.4807999999999999</v>
      </c>
      <c r="Q1383" s="1">
        <v>39723</v>
      </c>
      <c r="R1383">
        <v>151.25</v>
      </c>
      <c r="U1383" s="1">
        <v>40428</v>
      </c>
      <c r="V1383">
        <v>15.69</v>
      </c>
      <c r="Y1383" s="1">
        <v>39908</v>
      </c>
      <c r="Z1383">
        <v>12.5</v>
      </c>
      <c r="AC1383" s="1"/>
    </row>
    <row r="1384" spans="1:29" x14ac:dyDescent="0.3">
      <c r="A1384">
        <f t="shared" si="41"/>
        <v>10</v>
      </c>
      <c r="B1384" s="1">
        <v>41925</v>
      </c>
      <c r="C1384">
        <v>94.14</v>
      </c>
      <c r="E1384" s="1">
        <v>34311</v>
      </c>
      <c r="F1384">
        <v>13.5</v>
      </c>
      <c r="G1384">
        <f t="shared" si="40"/>
        <v>16.31568807339449</v>
      </c>
      <c r="I1384" s="1">
        <v>41576</v>
      </c>
      <c r="J1384">
        <v>109.01</v>
      </c>
      <c r="M1384" s="1">
        <v>29388</v>
      </c>
      <c r="N1384">
        <v>1.4738</v>
      </c>
      <c r="Q1384" s="1">
        <v>39724</v>
      </c>
      <c r="R1384">
        <v>148</v>
      </c>
      <c r="U1384" s="1">
        <v>40429</v>
      </c>
      <c r="V1384">
        <v>15.56</v>
      </c>
      <c r="Y1384" s="1">
        <v>39909</v>
      </c>
      <c r="Z1384">
        <v>12</v>
      </c>
      <c r="AC1384" s="1"/>
    </row>
    <row r="1385" spans="1:29" x14ac:dyDescent="0.3">
      <c r="A1385">
        <f t="shared" si="41"/>
        <v>10</v>
      </c>
      <c r="B1385" s="1">
        <v>41926</v>
      </c>
      <c r="C1385">
        <v>94.21</v>
      </c>
      <c r="E1385" s="1">
        <v>34312</v>
      </c>
      <c r="F1385">
        <v>13.65</v>
      </c>
      <c r="G1385">
        <f t="shared" si="40"/>
        <v>16.288899082568804</v>
      </c>
      <c r="I1385" s="1">
        <v>41575</v>
      </c>
      <c r="J1385">
        <v>109.61</v>
      </c>
      <c r="M1385" s="1">
        <v>29389</v>
      </c>
      <c r="N1385">
        <v>1.4695</v>
      </c>
      <c r="Q1385" s="1">
        <v>39727</v>
      </c>
      <c r="R1385">
        <v>141</v>
      </c>
      <c r="U1385" s="1">
        <v>40430</v>
      </c>
      <c r="V1385">
        <v>15.46</v>
      </c>
      <c r="Y1385" s="1">
        <v>39910</v>
      </c>
      <c r="Z1385">
        <v>12.1</v>
      </c>
      <c r="AC1385" s="1"/>
    </row>
    <row r="1386" spans="1:29" x14ac:dyDescent="0.3">
      <c r="A1386">
        <f t="shared" si="41"/>
        <v>10</v>
      </c>
      <c r="B1386" s="1">
        <v>41927</v>
      </c>
      <c r="C1386">
        <v>94.26</v>
      </c>
      <c r="E1386" s="1">
        <v>34313</v>
      </c>
      <c r="F1386">
        <v>14.03</v>
      </c>
      <c r="G1386">
        <f t="shared" si="40"/>
        <v>16.264862385321095</v>
      </c>
      <c r="I1386" s="1">
        <v>41572</v>
      </c>
      <c r="J1386">
        <v>106.93</v>
      </c>
      <c r="M1386" s="1">
        <v>29390</v>
      </c>
      <c r="N1386">
        <v>1.4746999999999999</v>
      </c>
      <c r="Q1386" s="1">
        <v>39728</v>
      </c>
      <c r="R1386">
        <v>140.25</v>
      </c>
      <c r="U1386" s="1">
        <v>40431</v>
      </c>
      <c r="V1386">
        <v>15.23</v>
      </c>
      <c r="Y1386" s="1">
        <v>39911</v>
      </c>
      <c r="Z1386">
        <v>11.7</v>
      </c>
      <c r="AC1386" s="1"/>
    </row>
    <row r="1387" spans="1:29" x14ac:dyDescent="0.3">
      <c r="A1387">
        <f t="shared" si="41"/>
        <v>10</v>
      </c>
      <c r="B1387" s="1">
        <v>41928</v>
      </c>
      <c r="C1387">
        <v>94.35</v>
      </c>
      <c r="E1387" s="1">
        <v>34316</v>
      </c>
      <c r="F1387">
        <v>13.57</v>
      </c>
      <c r="G1387">
        <f t="shared" si="40"/>
        <v>16.234403669724763</v>
      </c>
      <c r="I1387" s="1">
        <v>41571</v>
      </c>
      <c r="J1387">
        <v>106.99</v>
      </c>
      <c r="M1387" s="1">
        <v>29391</v>
      </c>
      <c r="N1387">
        <v>1.4705999999999999</v>
      </c>
      <c r="Q1387" s="1">
        <v>39729</v>
      </c>
      <c r="R1387">
        <v>134</v>
      </c>
      <c r="U1387" s="1">
        <v>40434</v>
      </c>
      <c r="V1387">
        <v>15.25</v>
      </c>
      <c r="Y1387" s="1">
        <v>39912</v>
      </c>
      <c r="Z1387">
        <v>11.2</v>
      </c>
      <c r="AC1387" s="1"/>
    </row>
    <row r="1388" spans="1:29" x14ac:dyDescent="0.3">
      <c r="A1388">
        <f t="shared" si="41"/>
        <v>10</v>
      </c>
      <c r="B1388" s="1">
        <v>41929</v>
      </c>
      <c r="C1388">
        <v>94.44</v>
      </c>
      <c r="E1388" s="1">
        <v>34317</v>
      </c>
      <c r="F1388">
        <v>13.66</v>
      </c>
      <c r="G1388">
        <f t="shared" si="40"/>
        <v>16.204128440366965</v>
      </c>
      <c r="I1388" s="1">
        <v>41570</v>
      </c>
      <c r="J1388">
        <v>107.8</v>
      </c>
      <c r="M1388" s="1">
        <v>29392</v>
      </c>
      <c r="N1388">
        <v>1.4710000000000001</v>
      </c>
      <c r="Q1388" s="1">
        <v>39730</v>
      </c>
      <c r="R1388">
        <v>133.75</v>
      </c>
      <c r="U1388" s="1">
        <v>40435</v>
      </c>
      <c r="V1388">
        <v>15.22</v>
      </c>
      <c r="Y1388" s="1">
        <v>39917</v>
      </c>
      <c r="Z1388">
        <v>11.15</v>
      </c>
      <c r="AC1388" s="1"/>
    </row>
    <row r="1389" spans="1:29" x14ac:dyDescent="0.3">
      <c r="A1389">
        <f t="shared" si="41"/>
        <v>10</v>
      </c>
      <c r="B1389" s="1">
        <v>41930</v>
      </c>
      <c r="C1389">
        <v>94.62</v>
      </c>
      <c r="E1389" s="1">
        <v>34318</v>
      </c>
      <c r="F1389">
        <v>13.53</v>
      </c>
      <c r="G1389">
        <f t="shared" si="40"/>
        <v>16.177522935779812</v>
      </c>
      <c r="I1389" s="1">
        <v>41569</v>
      </c>
      <c r="J1389">
        <v>109.97</v>
      </c>
      <c r="M1389" s="1">
        <v>29395</v>
      </c>
      <c r="N1389">
        <v>1.4722999999999999</v>
      </c>
      <c r="Q1389" s="1">
        <v>39731</v>
      </c>
      <c r="R1389">
        <v>122</v>
      </c>
      <c r="U1389" s="1">
        <v>40436</v>
      </c>
      <c r="V1389">
        <v>15.37</v>
      </c>
      <c r="Y1389" s="1">
        <v>39918</v>
      </c>
      <c r="Z1389">
        <v>11.25</v>
      </c>
      <c r="AC1389" s="1"/>
    </row>
    <row r="1390" spans="1:29" x14ac:dyDescent="0.3">
      <c r="A1390">
        <f t="shared" si="41"/>
        <v>10</v>
      </c>
      <c r="B1390" s="1">
        <v>41931</v>
      </c>
      <c r="C1390">
        <v>94.81</v>
      </c>
      <c r="E1390" s="1">
        <v>34319</v>
      </c>
      <c r="F1390">
        <v>13.44</v>
      </c>
      <c r="G1390">
        <f t="shared" si="40"/>
        <v>16.150550458715593</v>
      </c>
      <c r="I1390" s="1">
        <v>41568</v>
      </c>
      <c r="J1390">
        <v>109.64</v>
      </c>
      <c r="M1390" s="1">
        <v>29396</v>
      </c>
      <c r="N1390">
        <v>1.4703999999999999</v>
      </c>
      <c r="Q1390" s="1">
        <v>39734</v>
      </c>
      <c r="R1390">
        <v>132</v>
      </c>
      <c r="U1390" s="1">
        <v>40437</v>
      </c>
      <c r="V1390">
        <v>15.21</v>
      </c>
      <c r="Y1390" s="1">
        <v>39919</v>
      </c>
      <c r="Z1390">
        <v>10.9</v>
      </c>
      <c r="AC1390" s="1"/>
    </row>
    <row r="1391" spans="1:29" x14ac:dyDescent="0.3">
      <c r="A1391">
        <f t="shared" si="41"/>
        <v>10</v>
      </c>
      <c r="B1391" s="1">
        <v>41932</v>
      </c>
      <c r="C1391">
        <v>94.9</v>
      </c>
      <c r="E1391" s="1">
        <v>34320</v>
      </c>
      <c r="F1391">
        <v>13.56</v>
      </c>
      <c r="G1391">
        <f t="shared" si="40"/>
        <v>16.125321100917429</v>
      </c>
      <c r="I1391" s="1">
        <v>41565</v>
      </c>
      <c r="J1391">
        <v>109.94</v>
      </c>
      <c r="M1391" s="1">
        <v>29397</v>
      </c>
      <c r="N1391">
        <v>1.4705999999999999</v>
      </c>
      <c r="Q1391" s="1">
        <v>39735</v>
      </c>
      <c r="R1391">
        <v>134</v>
      </c>
      <c r="U1391" s="1">
        <v>40438</v>
      </c>
      <c r="V1391">
        <v>15.26</v>
      </c>
      <c r="Y1391" s="1">
        <v>39920</v>
      </c>
      <c r="Z1391">
        <v>11</v>
      </c>
      <c r="AC1391" s="1"/>
    </row>
    <row r="1392" spans="1:29" x14ac:dyDescent="0.3">
      <c r="A1392">
        <f t="shared" si="41"/>
        <v>10</v>
      </c>
      <c r="B1392" s="1">
        <v>41933</v>
      </c>
      <c r="C1392">
        <v>94.95</v>
      </c>
      <c r="E1392" s="1">
        <v>34323</v>
      </c>
      <c r="F1392">
        <v>13.5</v>
      </c>
      <c r="G1392">
        <f t="shared" ref="G1392:G1455" si="42">+AVERAGE(F1284:F1392)</f>
        <v>16.092752293577977</v>
      </c>
      <c r="I1392" s="1">
        <v>41564</v>
      </c>
      <c r="J1392">
        <v>109.11</v>
      </c>
      <c r="M1392" s="1">
        <v>29398</v>
      </c>
      <c r="N1392">
        <v>1.4719</v>
      </c>
      <c r="Q1392" s="1">
        <v>39736</v>
      </c>
      <c r="R1392">
        <v>129</v>
      </c>
      <c r="U1392" s="1">
        <v>40441</v>
      </c>
      <c r="V1392">
        <v>14.97</v>
      </c>
      <c r="Y1392" s="1">
        <v>39921</v>
      </c>
      <c r="Z1392">
        <v>11.25</v>
      </c>
      <c r="AC1392" s="1"/>
    </row>
    <row r="1393" spans="1:29" x14ac:dyDescent="0.3">
      <c r="A1393">
        <f t="shared" si="41"/>
        <v>10</v>
      </c>
      <c r="B1393" s="1">
        <v>41934</v>
      </c>
      <c r="C1393">
        <v>94.92</v>
      </c>
      <c r="E1393" s="1">
        <v>34324</v>
      </c>
      <c r="F1393">
        <v>13.47</v>
      </c>
      <c r="G1393">
        <f t="shared" si="42"/>
        <v>16.063027522935776</v>
      </c>
      <c r="I1393" s="1">
        <v>41563</v>
      </c>
      <c r="J1393">
        <v>110.86</v>
      </c>
      <c r="M1393" s="1">
        <v>29399</v>
      </c>
      <c r="N1393">
        <v>1.4722999999999999</v>
      </c>
      <c r="Q1393" s="1">
        <v>39737</v>
      </c>
      <c r="R1393">
        <v>122</v>
      </c>
      <c r="U1393" s="1">
        <v>40442</v>
      </c>
      <c r="V1393">
        <v>14.87</v>
      </c>
      <c r="Y1393" s="1">
        <v>39922</v>
      </c>
      <c r="Z1393">
        <v>11.25</v>
      </c>
      <c r="AC1393" s="1"/>
    </row>
    <row r="1394" spans="1:29" x14ac:dyDescent="0.3">
      <c r="A1394">
        <f t="shared" si="41"/>
        <v>10</v>
      </c>
      <c r="B1394" s="1">
        <v>41935</v>
      </c>
      <c r="C1394">
        <v>94.86</v>
      </c>
      <c r="E1394" s="1">
        <v>34325</v>
      </c>
      <c r="F1394">
        <v>13.74</v>
      </c>
      <c r="G1394">
        <f t="shared" si="42"/>
        <v>16.034862385321098</v>
      </c>
      <c r="I1394" s="1">
        <v>41562</v>
      </c>
      <c r="J1394">
        <v>109.96</v>
      </c>
      <c r="M1394" s="1">
        <v>29402</v>
      </c>
      <c r="N1394">
        <v>1.4741</v>
      </c>
      <c r="Q1394" s="1">
        <v>39738</v>
      </c>
      <c r="R1394">
        <v>122.25</v>
      </c>
      <c r="U1394" s="1">
        <v>40443</v>
      </c>
      <c r="V1394">
        <v>14.99</v>
      </c>
      <c r="Y1394" s="1">
        <v>39923</v>
      </c>
      <c r="Z1394">
        <v>10.65</v>
      </c>
      <c r="AC1394" s="1"/>
    </row>
    <row r="1395" spans="1:29" x14ac:dyDescent="0.3">
      <c r="A1395">
        <f t="shared" si="41"/>
        <v>10</v>
      </c>
      <c r="B1395" s="1">
        <v>41936</v>
      </c>
      <c r="C1395">
        <v>94.85</v>
      </c>
      <c r="E1395" s="1">
        <v>34326</v>
      </c>
      <c r="F1395">
        <v>13.62</v>
      </c>
      <c r="G1395">
        <f t="shared" si="42"/>
        <v>16.007064220183484</v>
      </c>
      <c r="I1395" s="1">
        <v>41561</v>
      </c>
      <c r="J1395">
        <v>111.04</v>
      </c>
      <c r="M1395" s="1">
        <v>29403</v>
      </c>
      <c r="N1395">
        <v>1.4744999999999999</v>
      </c>
      <c r="Q1395" s="1">
        <v>39741</v>
      </c>
      <c r="R1395">
        <v>109</v>
      </c>
      <c r="U1395" s="1">
        <v>40444</v>
      </c>
      <c r="V1395">
        <v>14.83</v>
      </c>
      <c r="Y1395" s="1">
        <v>39924</v>
      </c>
      <c r="Z1395">
        <v>10.199999999999999</v>
      </c>
      <c r="AC1395" s="1"/>
    </row>
    <row r="1396" spans="1:29" x14ac:dyDescent="0.3">
      <c r="A1396">
        <f t="shared" si="41"/>
        <v>10</v>
      </c>
      <c r="B1396" s="1">
        <v>41937</v>
      </c>
      <c r="C1396">
        <v>94.9</v>
      </c>
      <c r="E1396" s="1">
        <v>34327</v>
      </c>
      <c r="F1396">
        <v>13.64</v>
      </c>
      <c r="G1396">
        <f t="shared" si="42"/>
        <v>15.979082568807337</v>
      </c>
      <c r="I1396" s="1">
        <v>41558</v>
      </c>
      <c r="J1396">
        <v>111.28</v>
      </c>
      <c r="M1396" s="1">
        <v>29404</v>
      </c>
      <c r="N1396">
        <v>1.4769000000000001</v>
      </c>
      <c r="Q1396" s="1">
        <v>39742</v>
      </c>
      <c r="R1396">
        <v>109</v>
      </c>
      <c r="U1396" s="1">
        <v>40445</v>
      </c>
      <c r="V1396">
        <v>15.23</v>
      </c>
      <c r="Y1396" s="1">
        <v>39925</v>
      </c>
      <c r="Z1396">
        <v>11.1</v>
      </c>
      <c r="AC1396" s="1"/>
    </row>
    <row r="1397" spans="1:29" x14ac:dyDescent="0.3">
      <c r="A1397">
        <f t="shared" si="41"/>
        <v>10</v>
      </c>
      <c r="B1397" s="1">
        <v>41938</v>
      </c>
      <c r="C1397">
        <v>94.97</v>
      </c>
      <c r="E1397" s="1">
        <v>34332</v>
      </c>
      <c r="F1397">
        <v>13.5</v>
      </c>
      <c r="G1397">
        <f t="shared" si="42"/>
        <v>15.947614678899082</v>
      </c>
      <c r="I1397" s="1">
        <v>41557</v>
      </c>
      <c r="J1397">
        <v>111.8</v>
      </c>
      <c r="M1397" s="1">
        <v>29405</v>
      </c>
      <c r="N1397">
        <v>1.4766999999999999</v>
      </c>
      <c r="Q1397" s="1">
        <v>39743</v>
      </c>
      <c r="R1397">
        <v>99.5</v>
      </c>
      <c r="U1397" s="1">
        <v>40448</v>
      </c>
      <c r="V1397">
        <v>15.32</v>
      </c>
      <c r="Y1397" s="1">
        <v>39926</v>
      </c>
      <c r="Z1397">
        <v>11.3</v>
      </c>
      <c r="AC1397" s="1"/>
    </row>
    <row r="1398" spans="1:29" x14ac:dyDescent="0.3">
      <c r="A1398">
        <f t="shared" si="41"/>
        <v>10</v>
      </c>
      <c r="B1398" s="1">
        <v>41939</v>
      </c>
      <c r="C1398">
        <v>94.92</v>
      </c>
      <c r="E1398" s="1">
        <v>34333</v>
      </c>
      <c r="F1398">
        <v>13.24</v>
      </c>
      <c r="G1398">
        <f t="shared" si="42"/>
        <v>15.91091743119266</v>
      </c>
      <c r="I1398" s="1">
        <v>41556</v>
      </c>
      <c r="J1398">
        <v>109.06</v>
      </c>
      <c r="M1398" s="1">
        <v>29406</v>
      </c>
      <c r="N1398">
        <v>1.4810000000000001</v>
      </c>
      <c r="Q1398" s="1">
        <v>39744</v>
      </c>
      <c r="R1398">
        <v>102.25</v>
      </c>
      <c r="U1398" s="1">
        <v>40449</v>
      </c>
      <c r="V1398">
        <v>15.67</v>
      </c>
      <c r="Y1398" s="1">
        <v>39927</v>
      </c>
      <c r="Z1398">
        <v>11.5</v>
      </c>
      <c r="AC1398" s="1"/>
    </row>
    <row r="1399" spans="1:29" x14ac:dyDescent="0.3">
      <c r="A1399">
        <f t="shared" si="41"/>
        <v>10</v>
      </c>
      <c r="B1399" s="1">
        <v>41940</v>
      </c>
      <c r="C1399">
        <v>94.8</v>
      </c>
      <c r="E1399" s="1">
        <v>34334</v>
      </c>
      <c r="F1399">
        <v>13.2</v>
      </c>
      <c r="G1399">
        <f t="shared" si="42"/>
        <v>15.875229357798165</v>
      </c>
      <c r="I1399" s="1">
        <v>41555</v>
      </c>
      <c r="J1399">
        <v>110.16</v>
      </c>
      <c r="M1399" s="1">
        <v>29409</v>
      </c>
      <c r="N1399">
        <v>1.4894000000000001</v>
      </c>
      <c r="Q1399" s="1">
        <v>39745</v>
      </c>
      <c r="R1399">
        <v>94.25</v>
      </c>
      <c r="U1399" s="1">
        <v>40450</v>
      </c>
      <c r="V1399">
        <v>15.65</v>
      </c>
      <c r="Y1399" s="1">
        <v>39928</v>
      </c>
      <c r="Z1399">
        <v>11.6</v>
      </c>
      <c r="AC1399" s="1"/>
    </row>
    <row r="1400" spans="1:29" x14ac:dyDescent="0.3">
      <c r="A1400">
        <f t="shared" si="41"/>
        <v>10</v>
      </c>
      <c r="B1400" s="1">
        <v>41941</v>
      </c>
      <c r="C1400">
        <v>94.64</v>
      </c>
      <c r="E1400" s="1">
        <v>34338</v>
      </c>
      <c r="F1400">
        <v>13.61</v>
      </c>
      <c r="G1400">
        <f t="shared" si="42"/>
        <v>15.845137614678901</v>
      </c>
      <c r="I1400" s="1">
        <v>41554</v>
      </c>
      <c r="J1400">
        <v>109.68</v>
      </c>
      <c r="M1400" s="1">
        <v>29410</v>
      </c>
      <c r="N1400">
        <v>1.4941</v>
      </c>
      <c r="Q1400" s="1">
        <v>39748</v>
      </c>
      <c r="R1400">
        <v>89</v>
      </c>
      <c r="U1400" s="1">
        <v>40451</v>
      </c>
      <c r="V1400">
        <v>15.41</v>
      </c>
      <c r="Y1400" s="1">
        <v>39929</v>
      </c>
      <c r="Z1400">
        <v>11.6</v>
      </c>
      <c r="AC1400" s="1"/>
    </row>
    <row r="1401" spans="1:29" x14ac:dyDescent="0.3">
      <c r="A1401">
        <f t="shared" si="41"/>
        <v>10</v>
      </c>
      <c r="B1401" s="1">
        <v>41942</v>
      </c>
      <c r="C1401">
        <v>94.51</v>
      </c>
      <c r="E1401" s="1">
        <v>34339</v>
      </c>
      <c r="F1401">
        <v>14.26</v>
      </c>
      <c r="G1401">
        <f t="shared" si="42"/>
        <v>15.822293577981652</v>
      </c>
      <c r="I1401" s="1">
        <v>41551</v>
      </c>
      <c r="J1401">
        <v>109.46</v>
      </c>
      <c r="M1401" s="1">
        <v>29411</v>
      </c>
      <c r="N1401">
        <v>1.4923</v>
      </c>
      <c r="Q1401" s="1">
        <v>39749</v>
      </c>
      <c r="R1401">
        <v>92.25</v>
      </c>
      <c r="U1401" s="1">
        <v>40452</v>
      </c>
      <c r="V1401">
        <v>15.36</v>
      </c>
      <c r="Y1401" s="1">
        <v>39930</v>
      </c>
      <c r="Z1401">
        <v>11.75</v>
      </c>
      <c r="AC1401" s="1"/>
    </row>
    <row r="1402" spans="1:29" x14ac:dyDescent="0.3">
      <c r="A1402">
        <f t="shared" si="41"/>
        <v>10</v>
      </c>
      <c r="B1402" s="1">
        <v>41943</v>
      </c>
      <c r="C1402">
        <v>94.89</v>
      </c>
      <c r="E1402" s="1">
        <v>34340</v>
      </c>
      <c r="F1402">
        <v>14.36</v>
      </c>
      <c r="G1402">
        <f t="shared" si="42"/>
        <v>15.799999999999999</v>
      </c>
      <c r="I1402" s="1">
        <v>41550</v>
      </c>
      <c r="J1402">
        <v>109</v>
      </c>
      <c r="M1402" s="1">
        <v>29412</v>
      </c>
      <c r="N1402">
        <v>1.4904999999999999</v>
      </c>
      <c r="Q1402" s="1">
        <v>39750</v>
      </c>
      <c r="R1402">
        <v>100</v>
      </c>
      <c r="U1402" s="1">
        <v>40455</v>
      </c>
      <c r="V1402">
        <v>15.27</v>
      </c>
      <c r="Y1402" s="1">
        <v>39931</v>
      </c>
      <c r="Z1402">
        <v>11.2</v>
      </c>
      <c r="AC1402" s="1"/>
    </row>
    <row r="1403" spans="1:29" x14ac:dyDescent="0.3">
      <c r="A1403">
        <f t="shared" si="41"/>
        <v>11</v>
      </c>
      <c r="B1403" s="1">
        <v>41944</v>
      </c>
      <c r="C1403">
        <v>94.92</v>
      </c>
      <c r="E1403" s="1">
        <v>34341</v>
      </c>
      <c r="F1403">
        <v>14.23</v>
      </c>
      <c r="G1403">
        <f t="shared" si="42"/>
        <v>15.777614678899083</v>
      </c>
      <c r="I1403" s="1">
        <v>41549</v>
      </c>
      <c r="J1403">
        <v>109.19</v>
      </c>
      <c r="M1403" s="1">
        <v>29413</v>
      </c>
      <c r="N1403">
        <v>1.4907999999999999</v>
      </c>
      <c r="Q1403" s="1">
        <v>39751</v>
      </c>
      <c r="R1403">
        <v>107.25</v>
      </c>
      <c r="U1403" s="1">
        <v>40456</v>
      </c>
      <c r="V1403">
        <v>15.57</v>
      </c>
      <c r="Y1403" s="1">
        <v>39932</v>
      </c>
      <c r="Z1403">
        <v>11.2</v>
      </c>
      <c r="AC1403" s="1"/>
    </row>
    <row r="1404" spans="1:29" x14ac:dyDescent="0.3">
      <c r="A1404">
        <f t="shared" si="41"/>
        <v>11</v>
      </c>
      <c r="B1404" s="1">
        <v>41945</v>
      </c>
      <c r="C1404">
        <v>94.98</v>
      </c>
      <c r="E1404" s="1">
        <v>34344</v>
      </c>
      <c r="F1404">
        <v>13.74</v>
      </c>
      <c r="G1404">
        <f t="shared" si="42"/>
        <v>15.750825688073395</v>
      </c>
      <c r="I1404" s="1">
        <v>41548</v>
      </c>
      <c r="J1404">
        <v>107.94</v>
      </c>
      <c r="M1404" s="1">
        <v>29416</v>
      </c>
      <c r="N1404">
        <v>1.4884999999999999</v>
      </c>
      <c r="Q1404" s="1">
        <v>39752</v>
      </c>
      <c r="R1404">
        <v>106.25</v>
      </c>
      <c r="U1404" s="1">
        <v>40457</v>
      </c>
      <c r="V1404">
        <v>15.57</v>
      </c>
      <c r="Y1404" s="1">
        <v>39933</v>
      </c>
      <c r="Z1404">
        <v>10.3</v>
      </c>
      <c r="AC1404" s="1"/>
    </row>
    <row r="1405" spans="1:29" x14ac:dyDescent="0.3">
      <c r="A1405">
        <f t="shared" si="41"/>
        <v>11</v>
      </c>
      <c r="B1405" s="1">
        <v>41946</v>
      </c>
      <c r="C1405">
        <v>94.91</v>
      </c>
      <c r="E1405" s="1">
        <v>34345</v>
      </c>
      <c r="F1405">
        <v>13.83</v>
      </c>
      <c r="G1405">
        <f t="shared" si="42"/>
        <v>15.726422018348622</v>
      </c>
      <c r="I1405" s="1">
        <v>41547</v>
      </c>
      <c r="J1405">
        <v>108.37</v>
      </c>
      <c r="M1405" s="1">
        <v>29417</v>
      </c>
      <c r="N1405">
        <v>1.4852000000000001</v>
      </c>
      <c r="Q1405" s="1">
        <v>39755</v>
      </c>
      <c r="R1405">
        <v>108.25</v>
      </c>
      <c r="U1405" s="1">
        <v>40458</v>
      </c>
      <c r="V1405">
        <v>15.47</v>
      </c>
      <c r="Y1405" s="1">
        <v>39934</v>
      </c>
      <c r="Z1405">
        <v>11</v>
      </c>
      <c r="AC1405" s="1"/>
    </row>
    <row r="1406" spans="1:29" x14ac:dyDescent="0.3">
      <c r="A1406">
        <f t="shared" si="41"/>
        <v>11</v>
      </c>
      <c r="B1406" s="1">
        <v>41947</v>
      </c>
      <c r="C1406">
        <v>94.82</v>
      </c>
      <c r="E1406" s="1">
        <v>34346</v>
      </c>
      <c r="F1406">
        <v>13.52</v>
      </c>
      <c r="G1406">
        <f t="shared" si="42"/>
        <v>15.699999999999998</v>
      </c>
      <c r="I1406" s="1">
        <v>41544</v>
      </c>
      <c r="J1406">
        <v>108.63</v>
      </c>
      <c r="M1406" s="1">
        <v>29418</v>
      </c>
      <c r="N1406">
        <v>1.4877</v>
      </c>
      <c r="Q1406" s="1">
        <v>39756</v>
      </c>
      <c r="R1406">
        <v>111</v>
      </c>
      <c r="U1406" s="1">
        <v>40459</v>
      </c>
      <c r="V1406">
        <v>15.57</v>
      </c>
      <c r="Y1406" s="1">
        <v>39935</v>
      </c>
      <c r="Z1406">
        <v>11</v>
      </c>
      <c r="AC1406" s="1"/>
    </row>
    <row r="1407" spans="1:29" x14ac:dyDescent="0.3">
      <c r="A1407">
        <f t="shared" si="41"/>
        <v>11</v>
      </c>
      <c r="B1407" s="1">
        <v>41948</v>
      </c>
      <c r="C1407">
        <v>94.69</v>
      </c>
      <c r="E1407" s="1">
        <v>34347</v>
      </c>
      <c r="F1407">
        <v>13.68</v>
      </c>
      <c r="G1407">
        <f t="shared" si="42"/>
        <v>15.672935779816513</v>
      </c>
      <c r="I1407" s="1">
        <v>41543</v>
      </c>
      <c r="J1407">
        <v>109.21</v>
      </c>
      <c r="M1407" s="1">
        <v>29419</v>
      </c>
      <c r="N1407">
        <v>1.4927999999999999</v>
      </c>
      <c r="Q1407" s="1">
        <v>39757</v>
      </c>
      <c r="R1407">
        <v>109</v>
      </c>
      <c r="U1407" s="1">
        <v>40462</v>
      </c>
      <c r="V1407">
        <v>15.84</v>
      </c>
      <c r="Y1407" s="1">
        <v>39936</v>
      </c>
      <c r="Z1407">
        <v>11</v>
      </c>
      <c r="AC1407" s="1"/>
    </row>
    <row r="1408" spans="1:29" x14ac:dyDescent="0.3">
      <c r="A1408">
        <f t="shared" si="41"/>
        <v>11</v>
      </c>
      <c r="B1408" s="1">
        <v>41949</v>
      </c>
      <c r="C1408">
        <v>94.53</v>
      </c>
      <c r="E1408" s="1">
        <v>34348</v>
      </c>
      <c r="F1408">
        <v>13.94</v>
      </c>
      <c r="G1408">
        <f t="shared" si="42"/>
        <v>15.648899082568805</v>
      </c>
      <c r="I1408" s="1">
        <v>41542</v>
      </c>
      <c r="J1408">
        <v>108.32</v>
      </c>
      <c r="M1408" s="1">
        <v>29420</v>
      </c>
      <c r="N1408">
        <v>1.4850000000000001</v>
      </c>
      <c r="Q1408" s="1">
        <v>39758</v>
      </c>
      <c r="R1408">
        <v>109.75</v>
      </c>
      <c r="U1408" s="1">
        <v>40463</v>
      </c>
      <c r="V1408">
        <v>15.75</v>
      </c>
      <c r="Y1408" s="1">
        <v>39937</v>
      </c>
      <c r="Z1408">
        <v>11.75</v>
      </c>
      <c r="AC1408" s="1"/>
    </row>
    <row r="1409" spans="1:29" x14ac:dyDescent="0.3">
      <c r="A1409">
        <f t="shared" si="41"/>
        <v>11</v>
      </c>
      <c r="B1409" s="1">
        <v>41950</v>
      </c>
      <c r="C1409">
        <v>94.45</v>
      </c>
      <c r="E1409" s="1">
        <v>34351</v>
      </c>
      <c r="F1409">
        <v>14.09</v>
      </c>
      <c r="G1409">
        <f t="shared" si="42"/>
        <v>15.623027522935779</v>
      </c>
      <c r="I1409" s="1">
        <v>41541</v>
      </c>
      <c r="J1409">
        <v>108.64</v>
      </c>
      <c r="M1409" s="1">
        <v>29423</v>
      </c>
      <c r="N1409">
        <v>1.4896</v>
      </c>
      <c r="Q1409" s="1">
        <v>39759</v>
      </c>
      <c r="R1409">
        <v>109.75</v>
      </c>
      <c r="U1409" s="1">
        <v>40464</v>
      </c>
      <c r="V1409">
        <v>15.63</v>
      </c>
      <c r="Y1409" s="1">
        <v>39938</v>
      </c>
      <c r="Z1409">
        <v>11.1</v>
      </c>
      <c r="AC1409" s="1"/>
    </row>
    <row r="1410" spans="1:29" x14ac:dyDescent="0.3">
      <c r="A1410">
        <f t="shared" si="41"/>
        <v>11</v>
      </c>
      <c r="B1410" s="1">
        <v>41951</v>
      </c>
      <c r="C1410">
        <v>94.43</v>
      </c>
      <c r="E1410" s="1">
        <v>34352</v>
      </c>
      <c r="F1410">
        <v>13.89</v>
      </c>
      <c r="G1410">
        <f t="shared" si="42"/>
        <v>15.594311926605506</v>
      </c>
      <c r="I1410" s="1">
        <v>41540</v>
      </c>
      <c r="J1410">
        <v>108.16</v>
      </c>
      <c r="M1410" s="1">
        <v>29424</v>
      </c>
      <c r="N1410">
        <v>1.4927999999999999</v>
      </c>
      <c r="Q1410" s="1">
        <v>39762</v>
      </c>
      <c r="R1410">
        <v>107.7</v>
      </c>
      <c r="U1410" s="1">
        <v>40465</v>
      </c>
      <c r="V1410">
        <v>15.54</v>
      </c>
      <c r="Y1410" s="1">
        <v>39939</v>
      </c>
      <c r="Z1410">
        <v>11.35</v>
      </c>
      <c r="AC1410" s="1"/>
    </row>
    <row r="1411" spans="1:29" x14ac:dyDescent="0.3">
      <c r="A1411">
        <f t="shared" si="41"/>
        <v>11</v>
      </c>
      <c r="B1411" s="1">
        <v>41952</v>
      </c>
      <c r="C1411">
        <v>94.4</v>
      </c>
      <c r="E1411" s="1">
        <v>34353</v>
      </c>
      <c r="F1411">
        <v>14.02</v>
      </c>
      <c r="G1411">
        <f t="shared" si="42"/>
        <v>15.566605504587159</v>
      </c>
      <c r="I1411" s="1">
        <v>41537</v>
      </c>
      <c r="J1411">
        <v>109.22</v>
      </c>
      <c r="M1411" s="1">
        <v>29425</v>
      </c>
      <c r="N1411">
        <v>1.4919</v>
      </c>
      <c r="Q1411" s="1">
        <v>39763</v>
      </c>
      <c r="R1411">
        <v>100</v>
      </c>
      <c r="U1411" s="1">
        <v>40466</v>
      </c>
      <c r="V1411">
        <v>15.45</v>
      </c>
      <c r="Y1411" s="1">
        <v>39940</v>
      </c>
      <c r="Z1411">
        <v>11.3</v>
      </c>
      <c r="AC1411" s="1"/>
    </row>
    <row r="1412" spans="1:29" x14ac:dyDescent="0.3">
      <c r="A1412">
        <f t="shared" ref="A1412:A1475" si="43">+MONTH(B1412)</f>
        <v>11</v>
      </c>
      <c r="B1412" s="1">
        <v>41953</v>
      </c>
      <c r="C1412">
        <v>94.27</v>
      </c>
      <c r="E1412" s="1">
        <v>34354</v>
      </c>
      <c r="F1412">
        <v>13.76</v>
      </c>
      <c r="G1412">
        <f t="shared" si="42"/>
        <v>15.53724770642202</v>
      </c>
      <c r="I1412" s="1">
        <v>41536</v>
      </c>
      <c r="J1412">
        <v>108.76</v>
      </c>
      <c r="M1412" s="1">
        <v>29426</v>
      </c>
      <c r="N1412">
        <v>1.4957</v>
      </c>
      <c r="Q1412" s="1">
        <v>39764</v>
      </c>
      <c r="R1412">
        <v>97.25</v>
      </c>
      <c r="U1412" s="1">
        <v>40469</v>
      </c>
      <c r="V1412">
        <v>15.38</v>
      </c>
      <c r="Y1412" s="1">
        <v>39941</v>
      </c>
      <c r="Z1412">
        <v>10.9</v>
      </c>
      <c r="AC1412" s="1"/>
    </row>
    <row r="1413" spans="1:29" x14ac:dyDescent="0.3">
      <c r="A1413">
        <f t="shared" si="43"/>
        <v>11</v>
      </c>
      <c r="B1413" s="1">
        <v>41954</v>
      </c>
      <c r="C1413">
        <v>94.19</v>
      </c>
      <c r="E1413" s="1">
        <v>34355</v>
      </c>
      <c r="F1413">
        <v>13.87</v>
      </c>
      <c r="G1413">
        <f t="shared" si="42"/>
        <v>15.50770642201835</v>
      </c>
      <c r="I1413" s="1">
        <v>41535</v>
      </c>
      <c r="J1413">
        <v>110.6</v>
      </c>
      <c r="M1413" s="1">
        <v>29427</v>
      </c>
      <c r="N1413">
        <v>1.4932000000000001</v>
      </c>
      <c r="Q1413" s="1">
        <v>39765</v>
      </c>
      <c r="R1413">
        <v>97</v>
      </c>
      <c r="U1413" s="1">
        <v>40470</v>
      </c>
      <c r="V1413">
        <v>15.03</v>
      </c>
      <c r="Y1413" s="1">
        <v>39942</v>
      </c>
      <c r="Z1413">
        <v>10.9</v>
      </c>
      <c r="AC1413" s="1"/>
    </row>
    <row r="1414" spans="1:29" x14ac:dyDescent="0.3">
      <c r="A1414">
        <f t="shared" si="43"/>
        <v>11</v>
      </c>
      <c r="B1414" s="1">
        <v>41955</v>
      </c>
      <c r="C1414">
        <v>94.06</v>
      </c>
      <c r="E1414" s="1">
        <v>34358</v>
      </c>
      <c r="F1414">
        <v>14.09</v>
      </c>
      <c r="G1414">
        <f t="shared" si="42"/>
        <v>15.481376146788991</v>
      </c>
      <c r="I1414" s="1">
        <v>41534</v>
      </c>
      <c r="J1414">
        <v>108.19</v>
      </c>
      <c r="M1414" s="1">
        <v>29430</v>
      </c>
      <c r="N1414">
        <v>1.4907999999999999</v>
      </c>
      <c r="Q1414" s="1">
        <v>39766</v>
      </c>
      <c r="R1414">
        <v>97.5</v>
      </c>
      <c r="U1414" s="1">
        <v>40471</v>
      </c>
      <c r="V1414">
        <v>15.15</v>
      </c>
      <c r="Y1414" s="1">
        <v>39943</v>
      </c>
      <c r="Z1414">
        <v>10.9</v>
      </c>
      <c r="AC1414" s="1"/>
    </row>
    <row r="1415" spans="1:29" x14ac:dyDescent="0.3">
      <c r="A1415">
        <f t="shared" si="43"/>
        <v>11</v>
      </c>
      <c r="B1415" s="1">
        <v>41956</v>
      </c>
      <c r="C1415">
        <v>93.95</v>
      </c>
      <c r="E1415" s="1">
        <v>34359</v>
      </c>
      <c r="F1415">
        <v>14.14</v>
      </c>
      <c r="G1415">
        <f t="shared" si="42"/>
        <v>15.455504587155966</v>
      </c>
      <c r="I1415" s="1">
        <v>41533</v>
      </c>
      <c r="J1415">
        <v>110.07</v>
      </c>
      <c r="M1415" s="1">
        <v>29431</v>
      </c>
      <c r="N1415">
        <v>1.4805999999999999</v>
      </c>
      <c r="Q1415" s="1">
        <v>39769</v>
      </c>
      <c r="R1415">
        <v>93.25</v>
      </c>
      <c r="U1415" s="1">
        <v>40472</v>
      </c>
      <c r="V1415">
        <v>14.86</v>
      </c>
      <c r="Y1415" s="1">
        <v>39944</v>
      </c>
      <c r="Z1415">
        <v>10.75</v>
      </c>
      <c r="AC1415" s="1"/>
    </row>
    <row r="1416" spans="1:29" x14ac:dyDescent="0.3">
      <c r="A1416">
        <f t="shared" si="43"/>
        <v>11</v>
      </c>
      <c r="B1416" s="1">
        <v>41957</v>
      </c>
      <c r="C1416">
        <v>93.87</v>
      </c>
      <c r="E1416" s="1">
        <v>34360</v>
      </c>
      <c r="F1416">
        <v>14.38</v>
      </c>
      <c r="G1416">
        <f t="shared" si="42"/>
        <v>15.430642201834868</v>
      </c>
      <c r="I1416" s="1">
        <v>41530</v>
      </c>
      <c r="J1416">
        <v>112.78</v>
      </c>
      <c r="M1416" s="1">
        <v>29432</v>
      </c>
      <c r="N1416">
        <v>1.4697</v>
      </c>
      <c r="Q1416" s="1">
        <v>39770</v>
      </c>
      <c r="R1416">
        <v>92.25</v>
      </c>
      <c r="U1416" s="1">
        <v>40473</v>
      </c>
      <c r="V1416">
        <v>15.07</v>
      </c>
      <c r="Y1416" s="1">
        <v>39945</v>
      </c>
      <c r="Z1416">
        <v>10.95</v>
      </c>
      <c r="AC1416" s="1"/>
    </row>
    <row r="1417" spans="1:29" x14ac:dyDescent="0.3">
      <c r="A1417">
        <f t="shared" si="43"/>
        <v>11</v>
      </c>
      <c r="B1417" s="1">
        <v>41958</v>
      </c>
      <c r="C1417">
        <v>93.84</v>
      </c>
      <c r="E1417" s="1">
        <v>34361</v>
      </c>
      <c r="F1417">
        <v>14.3</v>
      </c>
      <c r="G1417">
        <f t="shared" si="42"/>
        <v>15.403761467889913</v>
      </c>
      <c r="I1417" s="1">
        <v>41529</v>
      </c>
      <c r="J1417">
        <v>112.63</v>
      </c>
      <c r="M1417" s="1">
        <v>29433</v>
      </c>
      <c r="N1417">
        <v>1.4604999999999999</v>
      </c>
      <c r="Q1417" s="1">
        <v>39771</v>
      </c>
      <c r="R1417">
        <v>91.75</v>
      </c>
      <c r="U1417" s="1">
        <v>40476</v>
      </c>
      <c r="V1417">
        <v>15.16</v>
      </c>
      <c r="Y1417" s="1">
        <v>39946</v>
      </c>
      <c r="Z1417">
        <v>11.25</v>
      </c>
      <c r="AC1417" s="1"/>
    </row>
    <row r="1418" spans="1:29" x14ac:dyDescent="0.3">
      <c r="A1418">
        <f t="shared" si="43"/>
        <v>11</v>
      </c>
      <c r="B1418" s="1">
        <v>41959</v>
      </c>
      <c r="C1418">
        <v>93.8</v>
      </c>
      <c r="E1418" s="1">
        <v>34362</v>
      </c>
      <c r="F1418">
        <v>14.31</v>
      </c>
      <c r="G1418">
        <f t="shared" si="42"/>
        <v>15.37798165137615</v>
      </c>
      <c r="I1418" s="1">
        <v>41528</v>
      </c>
      <c r="J1418">
        <v>111.5</v>
      </c>
      <c r="M1418" s="1">
        <v>29434</v>
      </c>
      <c r="N1418">
        <v>1.4531000000000001</v>
      </c>
      <c r="Q1418" s="1">
        <v>39772</v>
      </c>
      <c r="R1418">
        <v>91.75</v>
      </c>
      <c r="U1418" s="1">
        <v>40477</v>
      </c>
      <c r="V1418">
        <v>15</v>
      </c>
      <c r="Y1418" s="1">
        <v>39947</v>
      </c>
      <c r="Z1418">
        <v>11</v>
      </c>
      <c r="AC1418" s="1"/>
    </row>
    <row r="1419" spans="1:29" x14ac:dyDescent="0.3">
      <c r="A1419">
        <f t="shared" si="43"/>
        <v>11</v>
      </c>
      <c r="B1419" s="1">
        <v>41960</v>
      </c>
      <c r="C1419">
        <v>93.63</v>
      </c>
      <c r="E1419" s="1">
        <v>34365</v>
      </c>
      <c r="F1419">
        <v>14.22</v>
      </c>
      <c r="G1419">
        <f t="shared" si="42"/>
        <v>15.352110091743123</v>
      </c>
      <c r="I1419" s="1">
        <v>41527</v>
      </c>
      <c r="J1419">
        <v>111.25</v>
      </c>
      <c r="M1419" s="1">
        <v>29437</v>
      </c>
      <c r="N1419">
        <v>1.4575</v>
      </c>
      <c r="Q1419" s="1">
        <v>39773</v>
      </c>
      <c r="R1419">
        <v>91.25</v>
      </c>
      <c r="U1419" s="1">
        <v>40478</v>
      </c>
      <c r="V1419">
        <v>15.1</v>
      </c>
      <c r="Y1419" s="1">
        <v>39948</v>
      </c>
      <c r="Z1419">
        <v>11.2</v>
      </c>
      <c r="AC1419" s="1"/>
    </row>
    <row r="1420" spans="1:29" x14ac:dyDescent="0.3">
      <c r="A1420">
        <f t="shared" si="43"/>
        <v>11</v>
      </c>
      <c r="B1420" s="1">
        <v>41961</v>
      </c>
      <c r="C1420">
        <v>93.42</v>
      </c>
      <c r="E1420" s="1">
        <v>34366</v>
      </c>
      <c r="F1420">
        <v>14.72</v>
      </c>
      <c r="G1420">
        <f t="shared" si="42"/>
        <v>15.329724770642203</v>
      </c>
      <c r="I1420" s="1">
        <v>41526</v>
      </c>
      <c r="J1420">
        <v>113.72</v>
      </c>
      <c r="M1420" s="1">
        <v>29438</v>
      </c>
      <c r="N1420">
        <v>1.4642999999999999</v>
      </c>
      <c r="Q1420" s="1">
        <v>39776</v>
      </c>
      <c r="R1420">
        <v>79.5</v>
      </c>
      <c r="U1420" s="1">
        <v>40479</v>
      </c>
      <c r="V1420">
        <v>14.91</v>
      </c>
      <c r="Y1420" s="1">
        <v>39949</v>
      </c>
      <c r="Z1420">
        <v>11.05</v>
      </c>
      <c r="AC1420" s="1"/>
    </row>
    <row r="1421" spans="1:29" x14ac:dyDescent="0.3">
      <c r="A1421">
        <f t="shared" si="43"/>
        <v>11</v>
      </c>
      <c r="B1421" s="1">
        <v>41962</v>
      </c>
      <c r="C1421">
        <v>93.17</v>
      </c>
      <c r="E1421" s="1">
        <v>34367</v>
      </c>
      <c r="F1421">
        <v>14.78</v>
      </c>
      <c r="G1421">
        <f t="shared" si="42"/>
        <v>15.305137614678902</v>
      </c>
      <c r="I1421" s="1">
        <v>41523</v>
      </c>
      <c r="J1421">
        <v>116.12</v>
      </c>
      <c r="M1421" s="1">
        <v>29439</v>
      </c>
      <c r="N1421">
        <v>1.4693000000000001</v>
      </c>
      <c r="Q1421" s="1">
        <v>39777</v>
      </c>
      <c r="R1421">
        <v>78.5</v>
      </c>
      <c r="U1421" s="1">
        <v>40480</v>
      </c>
      <c r="V1421">
        <v>14.63</v>
      </c>
      <c r="Y1421" s="1">
        <v>39950</v>
      </c>
      <c r="Z1421">
        <v>11.05</v>
      </c>
      <c r="AC1421" s="1"/>
    </row>
    <row r="1422" spans="1:29" x14ac:dyDescent="0.3">
      <c r="A1422">
        <f t="shared" si="43"/>
        <v>11</v>
      </c>
      <c r="B1422" s="1">
        <v>41963</v>
      </c>
      <c r="C1422">
        <v>92.89</v>
      </c>
      <c r="E1422" s="1">
        <v>34368</v>
      </c>
      <c r="F1422">
        <v>14.68</v>
      </c>
      <c r="G1422">
        <f t="shared" si="42"/>
        <v>15.283119266055047</v>
      </c>
      <c r="I1422" s="1">
        <v>41522</v>
      </c>
      <c r="J1422">
        <v>115.26</v>
      </c>
      <c r="M1422" s="1">
        <v>29440</v>
      </c>
      <c r="N1422">
        <v>1.4611000000000001</v>
      </c>
      <c r="Q1422" s="1">
        <v>39778</v>
      </c>
      <c r="R1422">
        <v>80</v>
      </c>
      <c r="U1422" s="1">
        <v>40483</v>
      </c>
      <c r="V1422">
        <v>14.69</v>
      </c>
      <c r="Y1422" s="1">
        <v>39951</v>
      </c>
      <c r="Z1422">
        <v>11.25</v>
      </c>
      <c r="AC1422" s="1"/>
    </row>
    <row r="1423" spans="1:29" x14ac:dyDescent="0.3">
      <c r="A1423">
        <f t="shared" si="43"/>
        <v>11</v>
      </c>
      <c r="B1423" s="1">
        <v>41964</v>
      </c>
      <c r="C1423">
        <v>92.6</v>
      </c>
      <c r="E1423" s="1">
        <v>34369</v>
      </c>
      <c r="F1423">
        <v>14.41</v>
      </c>
      <c r="G1423">
        <f t="shared" si="42"/>
        <v>15.261834862385323</v>
      </c>
      <c r="I1423" s="1">
        <v>41521</v>
      </c>
      <c r="J1423">
        <v>114.91</v>
      </c>
      <c r="M1423" s="1">
        <v>29441</v>
      </c>
      <c r="N1423">
        <v>1.4599</v>
      </c>
      <c r="Q1423" s="1">
        <v>39779</v>
      </c>
      <c r="R1423">
        <v>84.5</v>
      </c>
      <c r="U1423" s="1">
        <v>40484</v>
      </c>
      <c r="V1423">
        <v>14.71</v>
      </c>
      <c r="Y1423" s="1">
        <v>39952</v>
      </c>
      <c r="Z1423">
        <v>11.75</v>
      </c>
      <c r="AC1423" s="1"/>
    </row>
    <row r="1424" spans="1:29" x14ac:dyDescent="0.3">
      <c r="A1424">
        <f t="shared" si="43"/>
        <v>11</v>
      </c>
      <c r="B1424" s="1">
        <v>41965</v>
      </c>
      <c r="C1424">
        <v>92.44</v>
      </c>
      <c r="E1424" s="1">
        <v>34372</v>
      </c>
      <c r="F1424">
        <v>14.1</v>
      </c>
      <c r="G1424">
        <f t="shared" si="42"/>
        <v>15.238165137614681</v>
      </c>
      <c r="I1424" s="1">
        <v>41520</v>
      </c>
      <c r="J1424">
        <v>115.68</v>
      </c>
      <c r="M1424" s="1">
        <v>29444</v>
      </c>
      <c r="N1424">
        <v>1.4592000000000001</v>
      </c>
      <c r="Q1424" s="1">
        <v>39780</v>
      </c>
      <c r="R1424">
        <v>82.75</v>
      </c>
      <c r="U1424" s="1">
        <v>40485</v>
      </c>
      <c r="V1424">
        <v>14.69</v>
      </c>
      <c r="Y1424" s="1">
        <v>39953</v>
      </c>
      <c r="Z1424">
        <v>11</v>
      </c>
      <c r="AC1424" s="1"/>
    </row>
    <row r="1425" spans="1:29" x14ac:dyDescent="0.3">
      <c r="A1425">
        <f t="shared" si="43"/>
        <v>11</v>
      </c>
      <c r="B1425" s="1">
        <v>41966</v>
      </c>
      <c r="C1425">
        <v>92.32</v>
      </c>
      <c r="E1425" s="1">
        <v>34373</v>
      </c>
      <c r="F1425">
        <v>14.04</v>
      </c>
      <c r="G1425">
        <f t="shared" si="42"/>
        <v>15.215321100917432</v>
      </c>
      <c r="I1425" s="1">
        <v>41519</v>
      </c>
      <c r="J1425">
        <v>114.33</v>
      </c>
      <c r="M1425" s="1">
        <v>29445</v>
      </c>
      <c r="N1425">
        <v>1.4607000000000001</v>
      </c>
      <c r="Q1425" s="1">
        <v>39783</v>
      </c>
      <c r="R1425">
        <v>82.75</v>
      </c>
      <c r="U1425" s="1">
        <v>40486</v>
      </c>
      <c r="V1425">
        <v>14.38</v>
      </c>
      <c r="Y1425" s="1">
        <v>39954</v>
      </c>
      <c r="Z1425">
        <v>11.15</v>
      </c>
      <c r="AC1425" s="1"/>
    </row>
    <row r="1426" spans="1:29" x14ac:dyDescent="0.3">
      <c r="A1426">
        <f t="shared" si="43"/>
        <v>11</v>
      </c>
      <c r="B1426" s="1">
        <v>41967</v>
      </c>
      <c r="C1426">
        <v>92.04</v>
      </c>
      <c r="E1426" s="1">
        <v>34374</v>
      </c>
      <c r="F1426">
        <v>13.47</v>
      </c>
      <c r="G1426">
        <f t="shared" si="42"/>
        <v>15.187339449541286</v>
      </c>
      <c r="I1426" s="1">
        <v>41516</v>
      </c>
      <c r="J1426">
        <v>114.01</v>
      </c>
      <c r="M1426" s="1">
        <v>29446</v>
      </c>
      <c r="N1426">
        <v>1.462</v>
      </c>
      <c r="Q1426" s="1">
        <v>39784</v>
      </c>
      <c r="R1426">
        <v>77.75</v>
      </c>
      <c r="U1426" s="1">
        <v>40487</v>
      </c>
      <c r="V1426">
        <v>14.51</v>
      </c>
      <c r="Y1426" s="1">
        <v>39955</v>
      </c>
      <c r="Z1426">
        <v>11.15</v>
      </c>
      <c r="AC1426" s="1"/>
    </row>
    <row r="1427" spans="1:29" x14ac:dyDescent="0.3">
      <c r="A1427">
        <f t="shared" si="43"/>
        <v>11</v>
      </c>
      <c r="B1427" s="1">
        <v>41968</v>
      </c>
      <c r="C1427">
        <v>91.67</v>
      </c>
      <c r="E1427" s="1">
        <v>34375</v>
      </c>
      <c r="F1427">
        <v>13.59</v>
      </c>
      <c r="G1427">
        <f t="shared" si="42"/>
        <v>15.165321100917431</v>
      </c>
      <c r="I1427" s="1">
        <v>41515</v>
      </c>
      <c r="J1427">
        <v>115.16</v>
      </c>
      <c r="M1427" s="1">
        <v>29447</v>
      </c>
      <c r="N1427">
        <v>1.4571000000000001</v>
      </c>
      <c r="Q1427" s="1">
        <v>39785</v>
      </c>
      <c r="R1427">
        <v>76.75</v>
      </c>
      <c r="U1427" s="1">
        <v>40490</v>
      </c>
      <c r="V1427">
        <v>14.24</v>
      </c>
      <c r="Y1427" s="1">
        <v>39956</v>
      </c>
      <c r="Z1427">
        <v>11.15</v>
      </c>
      <c r="AC1427" s="1"/>
    </row>
    <row r="1428" spans="1:29" x14ac:dyDescent="0.3">
      <c r="A1428">
        <f t="shared" si="43"/>
        <v>11</v>
      </c>
      <c r="B1428" s="1">
        <v>41969</v>
      </c>
      <c r="C1428">
        <v>91.28</v>
      </c>
      <c r="E1428" s="1">
        <v>34376</v>
      </c>
      <c r="F1428">
        <v>13.63</v>
      </c>
      <c r="G1428">
        <f t="shared" si="42"/>
        <v>15.143394495412846</v>
      </c>
      <c r="I1428" s="1">
        <v>41514</v>
      </c>
      <c r="J1428">
        <v>116.61</v>
      </c>
      <c r="M1428" s="1">
        <v>29448</v>
      </c>
      <c r="N1428">
        <v>1.4569000000000001</v>
      </c>
      <c r="Q1428" s="1">
        <v>39786</v>
      </c>
      <c r="R1428">
        <v>73.25</v>
      </c>
      <c r="U1428" s="1">
        <v>40491</v>
      </c>
      <c r="V1428">
        <v>14.3</v>
      </c>
      <c r="Y1428" s="1">
        <v>39957</v>
      </c>
      <c r="Z1428">
        <v>11.15</v>
      </c>
      <c r="AC1428" s="1"/>
    </row>
    <row r="1429" spans="1:29" x14ac:dyDescent="0.3">
      <c r="A1429">
        <f t="shared" si="43"/>
        <v>11</v>
      </c>
      <c r="B1429" s="1">
        <v>41970</v>
      </c>
      <c r="C1429">
        <v>90.93</v>
      </c>
      <c r="E1429" s="1">
        <v>34379</v>
      </c>
      <c r="F1429">
        <v>13.36</v>
      </c>
      <c r="G1429">
        <f t="shared" si="42"/>
        <v>15.119174311926603</v>
      </c>
      <c r="I1429" s="1">
        <v>41513</v>
      </c>
      <c r="J1429">
        <v>114.36</v>
      </c>
      <c r="M1429" s="1">
        <v>29451</v>
      </c>
      <c r="N1429">
        <v>1.4462999999999999</v>
      </c>
      <c r="Q1429" s="1">
        <v>39787</v>
      </c>
      <c r="R1429">
        <v>72.5</v>
      </c>
      <c r="U1429" s="1">
        <v>40492</v>
      </c>
      <c r="V1429">
        <v>14.49</v>
      </c>
      <c r="Y1429" s="1">
        <v>39959</v>
      </c>
      <c r="Z1429">
        <v>10.3</v>
      </c>
      <c r="AC1429" s="1"/>
    </row>
    <row r="1430" spans="1:29" x14ac:dyDescent="0.3">
      <c r="A1430">
        <f t="shared" si="43"/>
        <v>11</v>
      </c>
      <c r="B1430" s="1">
        <v>41971</v>
      </c>
      <c r="C1430">
        <v>90.63</v>
      </c>
      <c r="E1430" s="1">
        <v>34380</v>
      </c>
      <c r="F1430">
        <v>13.27</v>
      </c>
      <c r="G1430">
        <f t="shared" si="42"/>
        <v>15.096788990825685</v>
      </c>
      <c r="I1430" s="1">
        <v>41512</v>
      </c>
      <c r="J1430">
        <v>110.73</v>
      </c>
      <c r="M1430" s="1">
        <v>29452</v>
      </c>
      <c r="N1430">
        <v>1.4459</v>
      </c>
      <c r="Q1430" s="1">
        <v>39790</v>
      </c>
      <c r="R1430">
        <v>76</v>
      </c>
      <c r="U1430" s="1">
        <v>40493</v>
      </c>
      <c r="V1430">
        <v>14.84</v>
      </c>
      <c r="Y1430" s="1">
        <v>39960</v>
      </c>
      <c r="Z1430">
        <v>10.35</v>
      </c>
      <c r="AC1430" s="1"/>
    </row>
    <row r="1431" spans="1:29" x14ac:dyDescent="0.3">
      <c r="A1431">
        <f t="shared" si="43"/>
        <v>11</v>
      </c>
      <c r="B1431" s="1">
        <v>41972</v>
      </c>
      <c r="C1431">
        <v>90.38</v>
      </c>
      <c r="E1431" s="1">
        <v>34381</v>
      </c>
      <c r="F1431">
        <v>12.92</v>
      </c>
      <c r="G1431">
        <f t="shared" si="42"/>
        <v>15.07018348623853</v>
      </c>
      <c r="I1431" s="1">
        <v>41509</v>
      </c>
      <c r="J1431">
        <v>111.04</v>
      </c>
      <c r="M1431" s="1">
        <v>29453</v>
      </c>
      <c r="N1431">
        <v>1.448</v>
      </c>
      <c r="Q1431" s="1">
        <v>39791</v>
      </c>
      <c r="R1431">
        <v>77.5</v>
      </c>
      <c r="U1431" s="1">
        <v>40494</v>
      </c>
      <c r="V1431">
        <v>14.9</v>
      </c>
      <c r="Y1431" s="1">
        <v>39961</v>
      </c>
      <c r="Z1431">
        <v>10.5</v>
      </c>
      <c r="AC1431" s="1"/>
    </row>
    <row r="1432" spans="1:29" x14ac:dyDescent="0.3">
      <c r="A1432">
        <f t="shared" si="43"/>
        <v>11</v>
      </c>
      <c r="B1432" s="1">
        <v>41973</v>
      </c>
      <c r="C1432">
        <v>90.13</v>
      </c>
      <c r="E1432" s="1">
        <v>34382</v>
      </c>
      <c r="F1432">
        <v>13.08</v>
      </c>
      <c r="G1432">
        <f t="shared" si="42"/>
        <v>15.046055045871558</v>
      </c>
      <c r="I1432" s="1">
        <v>41508</v>
      </c>
      <c r="J1432">
        <v>109.9</v>
      </c>
      <c r="M1432" s="1">
        <v>29454</v>
      </c>
      <c r="N1432">
        <v>1.4468000000000001</v>
      </c>
      <c r="Q1432" s="1">
        <v>39792</v>
      </c>
      <c r="R1432">
        <v>79.5</v>
      </c>
      <c r="U1432" s="1">
        <v>40497</v>
      </c>
      <c r="V1432">
        <v>15.11</v>
      </c>
      <c r="Y1432" s="1">
        <v>39962</v>
      </c>
      <c r="Z1432">
        <v>10.050000000000001</v>
      </c>
      <c r="AC1432" s="1"/>
    </row>
    <row r="1433" spans="1:29" x14ac:dyDescent="0.3">
      <c r="A1433">
        <f t="shared" si="43"/>
        <v>12</v>
      </c>
      <c r="B1433" s="1">
        <v>41974</v>
      </c>
      <c r="C1433">
        <v>89.77</v>
      </c>
      <c r="E1433" s="1">
        <v>34383</v>
      </c>
      <c r="F1433">
        <v>13.12</v>
      </c>
      <c r="G1433">
        <f t="shared" si="42"/>
        <v>15.023302752293576</v>
      </c>
      <c r="I1433" s="1">
        <v>41507</v>
      </c>
      <c r="J1433">
        <v>109.81</v>
      </c>
      <c r="M1433" s="1">
        <v>29455</v>
      </c>
      <c r="N1433">
        <v>1.4404999999999999</v>
      </c>
      <c r="Q1433" s="1">
        <v>39793</v>
      </c>
      <c r="R1433">
        <v>83.25</v>
      </c>
      <c r="U1433" s="1">
        <v>40498</v>
      </c>
      <c r="V1433">
        <v>14.63</v>
      </c>
      <c r="Y1433" s="1">
        <v>39963</v>
      </c>
      <c r="Z1433">
        <v>10.5</v>
      </c>
      <c r="AC1433" s="1"/>
    </row>
    <row r="1434" spans="1:29" x14ac:dyDescent="0.3">
      <c r="A1434">
        <f t="shared" si="43"/>
        <v>12</v>
      </c>
      <c r="B1434" s="1">
        <v>41975</v>
      </c>
      <c r="C1434">
        <v>89.25</v>
      </c>
      <c r="E1434" s="1">
        <v>34386</v>
      </c>
      <c r="F1434">
        <v>13.16</v>
      </c>
      <c r="G1434">
        <f t="shared" si="42"/>
        <v>14.997889908256878</v>
      </c>
      <c r="I1434" s="1">
        <v>41506</v>
      </c>
      <c r="J1434">
        <v>110.15</v>
      </c>
      <c r="M1434" s="1">
        <v>29459</v>
      </c>
      <c r="N1434">
        <v>1.4411</v>
      </c>
      <c r="Q1434" s="1">
        <v>39794</v>
      </c>
      <c r="R1434">
        <v>80.5</v>
      </c>
      <c r="U1434" s="1">
        <v>40499</v>
      </c>
      <c r="V1434">
        <v>14.88</v>
      </c>
      <c r="Y1434" s="1">
        <v>39964</v>
      </c>
      <c r="Z1434">
        <v>10.5</v>
      </c>
      <c r="AC1434" s="1"/>
    </row>
    <row r="1435" spans="1:29" x14ac:dyDescent="0.3">
      <c r="A1435">
        <f t="shared" si="43"/>
        <v>12</v>
      </c>
      <c r="B1435" s="1">
        <v>41976</v>
      </c>
      <c r="C1435">
        <v>88.68</v>
      </c>
      <c r="E1435" s="1">
        <v>34387</v>
      </c>
      <c r="F1435">
        <v>13.24</v>
      </c>
      <c r="G1435">
        <f t="shared" si="42"/>
        <v>14.971376146788987</v>
      </c>
      <c r="I1435" s="1">
        <v>41505</v>
      </c>
      <c r="J1435">
        <v>109.9</v>
      </c>
      <c r="M1435" s="1">
        <v>29460</v>
      </c>
      <c r="N1435">
        <v>1.4436</v>
      </c>
      <c r="Q1435" s="1">
        <v>39797</v>
      </c>
      <c r="R1435">
        <v>82.25</v>
      </c>
      <c r="U1435" s="1">
        <v>40500</v>
      </c>
      <c r="V1435">
        <v>14.94</v>
      </c>
      <c r="Y1435" s="1">
        <v>39965</v>
      </c>
      <c r="Z1435">
        <v>10.7</v>
      </c>
      <c r="AC1435" s="1"/>
    </row>
    <row r="1436" spans="1:29" x14ac:dyDescent="0.3">
      <c r="A1436">
        <f t="shared" si="43"/>
        <v>12</v>
      </c>
      <c r="B1436" s="1">
        <v>41977</v>
      </c>
      <c r="C1436">
        <v>88.12</v>
      </c>
      <c r="E1436" s="1">
        <v>34388</v>
      </c>
      <c r="F1436">
        <v>13.33</v>
      </c>
      <c r="G1436">
        <f t="shared" si="42"/>
        <v>14.941192660550454</v>
      </c>
      <c r="I1436" s="1">
        <v>41502</v>
      </c>
      <c r="J1436">
        <v>110.4</v>
      </c>
      <c r="M1436" s="1">
        <v>29461</v>
      </c>
      <c r="N1436">
        <v>1.4512</v>
      </c>
      <c r="Q1436" s="1">
        <v>39798</v>
      </c>
      <c r="R1436">
        <v>81.5</v>
      </c>
      <c r="U1436" s="1">
        <v>40501</v>
      </c>
      <c r="V1436">
        <v>14.96</v>
      </c>
      <c r="Y1436" s="1">
        <v>39966</v>
      </c>
      <c r="Z1436">
        <v>10.8</v>
      </c>
      <c r="AC1436" s="1"/>
    </row>
    <row r="1437" spans="1:29" x14ac:dyDescent="0.3">
      <c r="A1437">
        <f t="shared" si="43"/>
        <v>12</v>
      </c>
      <c r="B1437" s="1">
        <v>41978</v>
      </c>
      <c r="C1437">
        <v>87.63</v>
      </c>
      <c r="E1437" s="1">
        <v>34389</v>
      </c>
      <c r="F1437">
        <v>13.59</v>
      </c>
      <c r="G1437">
        <f t="shared" si="42"/>
        <v>14.913027522935776</v>
      </c>
      <c r="I1437" s="1">
        <v>41501</v>
      </c>
      <c r="J1437">
        <v>111.11</v>
      </c>
      <c r="M1437" s="1">
        <v>29462</v>
      </c>
      <c r="N1437">
        <v>1.4464999999999999</v>
      </c>
      <c r="Q1437" s="1">
        <v>39799</v>
      </c>
      <c r="R1437">
        <v>82.63</v>
      </c>
      <c r="U1437" s="1">
        <v>40504</v>
      </c>
      <c r="V1437">
        <v>15.08</v>
      </c>
      <c r="Y1437" s="1">
        <v>39967</v>
      </c>
      <c r="Z1437">
        <v>10.8</v>
      </c>
      <c r="AC1437" s="1"/>
    </row>
    <row r="1438" spans="1:29" x14ac:dyDescent="0.3">
      <c r="A1438">
        <f t="shared" si="43"/>
        <v>12</v>
      </c>
      <c r="B1438" s="1">
        <v>41979</v>
      </c>
      <c r="C1438">
        <v>87.3</v>
      </c>
      <c r="E1438" s="1">
        <v>34390</v>
      </c>
      <c r="F1438">
        <v>13.47</v>
      </c>
      <c r="G1438">
        <f t="shared" si="42"/>
        <v>14.887247706422015</v>
      </c>
      <c r="I1438" s="1">
        <v>41500</v>
      </c>
      <c r="J1438">
        <v>110.2</v>
      </c>
      <c r="M1438" s="1">
        <v>29465</v>
      </c>
      <c r="N1438">
        <v>1.452</v>
      </c>
      <c r="Q1438" s="1">
        <v>39800</v>
      </c>
      <c r="R1438">
        <v>80.5</v>
      </c>
      <c r="U1438" s="1">
        <v>40505</v>
      </c>
      <c r="V1438">
        <v>15.02</v>
      </c>
      <c r="Y1438" s="1">
        <v>39968</v>
      </c>
      <c r="Z1438">
        <v>11</v>
      </c>
      <c r="AC1438" s="1"/>
    </row>
    <row r="1439" spans="1:29" x14ac:dyDescent="0.3">
      <c r="A1439">
        <f t="shared" si="43"/>
        <v>12</v>
      </c>
      <c r="B1439" s="1">
        <v>41980</v>
      </c>
      <c r="C1439">
        <v>86.97</v>
      </c>
      <c r="E1439" s="1">
        <v>34393</v>
      </c>
      <c r="F1439">
        <v>13.35</v>
      </c>
      <c r="G1439">
        <f t="shared" si="42"/>
        <v>14.860733944954124</v>
      </c>
      <c r="I1439" s="1">
        <v>41499</v>
      </c>
      <c r="J1439">
        <v>109.82</v>
      </c>
      <c r="M1439" s="1">
        <v>29466</v>
      </c>
      <c r="N1439">
        <v>1.4583999999999999</v>
      </c>
      <c r="Q1439" s="1">
        <v>39801</v>
      </c>
      <c r="R1439">
        <v>81.25</v>
      </c>
      <c r="U1439" s="1">
        <v>40506</v>
      </c>
      <c r="V1439">
        <v>15.15</v>
      </c>
      <c r="Y1439" s="1">
        <v>39969</v>
      </c>
      <c r="Z1439">
        <v>10.55</v>
      </c>
      <c r="AC1439" s="1"/>
    </row>
    <row r="1440" spans="1:29" x14ac:dyDescent="0.3">
      <c r="A1440">
        <f t="shared" si="43"/>
        <v>12</v>
      </c>
      <c r="B1440" s="1">
        <v>41981</v>
      </c>
      <c r="C1440">
        <v>86.51</v>
      </c>
      <c r="E1440" s="1">
        <v>34394</v>
      </c>
      <c r="F1440">
        <v>13.57</v>
      </c>
      <c r="G1440">
        <f t="shared" si="42"/>
        <v>14.835779816513755</v>
      </c>
      <c r="I1440" s="1">
        <v>41498</v>
      </c>
      <c r="J1440">
        <v>108.97</v>
      </c>
      <c r="M1440" s="1">
        <v>29467</v>
      </c>
      <c r="N1440">
        <v>1.4585999999999999</v>
      </c>
      <c r="Q1440" s="1">
        <v>39804</v>
      </c>
      <c r="R1440">
        <v>81.25</v>
      </c>
      <c r="U1440" s="1">
        <v>40507</v>
      </c>
      <c r="V1440">
        <v>15.08</v>
      </c>
      <c r="Y1440" s="1">
        <v>39970</v>
      </c>
      <c r="Z1440">
        <v>10.6</v>
      </c>
      <c r="AC1440" s="1"/>
    </row>
    <row r="1441" spans="1:29" x14ac:dyDescent="0.3">
      <c r="A1441">
        <f t="shared" si="43"/>
        <v>12</v>
      </c>
      <c r="B1441" s="1">
        <v>41982</v>
      </c>
      <c r="C1441">
        <v>85.93</v>
      </c>
      <c r="E1441" s="1">
        <v>34395</v>
      </c>
      <c r="F1441">
        <v>13.6</v>
      </c>
      <c r="G1441">
        <f t="shared" si="42"/>
        <v>14.808715596330268</v>
      </c>
      <c r="I1441" s="1">
        <v>41495</v>
      </c>
      <c r="J1441">
        <v>108.22</v>
      </c>
      <c r="M1441" s="1">
        <v>29468</v>
      </c>
      <c r="N1441">
        <v>1.4613</v>
      </c>
      <c r="Q1441" s="1">
        <v>39805</v>
      </c>
      <c r="R1441">
        <v>82.75</v>
      </c>
      <c r="U1441" s="1">
        <v>40508</v>
      </c>
      <c r="V1441">
        <v>15.08</v>
      </c>
      <c r="Y1441" s="1">
        <v>39971</v>
      </c>
      <c r="Z1441">
        <v>10.6</v>
      </c>
      <c r="AC1441" s="1"/>
    </row>
    <row r="1442" spans="1:29" x14ac:dyDescent="0.3">
      <c r="A1442">
        <f t="shared" si="43"/>
        <v>12</v>
      </c>
      <c r="B1442" s="1">
        <v>41983</v>
      </c>
      <c r="C1442">
        <v>85.38</v>
      </c>
      <c r="E1442" s="1">
        <v>34396</v>
      </c>
      <c r="F1442">
        <v>13.57</v>
      </c>
      <c r="G1442">
        <f t="shared" si="42"/>
        <v>14.780366972477058</v>
      </c>
      <c r="I1442" s="1">
        <v>41494</v>
      </c>
      <c r="J1442">
        <v>106.68</v>
      </c>
      <c r="M1442" s="1">
        <v>29469</v>
      </c>
      <c r="N1442">
        <v>1.4571000000000001</v>
      </c>
      <c r="Q1442" s="1">
        <v>39806</v>
      </c>
      <c r="R1442">
        <v>81</v>
      </c>
      <c r="U1442" s="1">
        <v>40511</v>
      </c>
      <c r="V1442">
        <v>14.95</v>
      </c>
      <c r="Y1442" s="1">
        <v>39972</v>
      </c>
      <c r="Z1442">
        <v>10.6</v>
      </c>
      <c r="AC1442" s="1"/>
    </row>
    <row r="1443" spans="1:29" x14ac:dyDescent="0.3">
      <c r="A1443">
        <f t="shared" si="43"/>
        <v>12</v>
      </c>
      <c r="B1443" s="1">
        <v>41984</v>
      </c>
      <c r="C1443">
        <v>84.83</v>
      </c>
      <c r="E1443" s="1">
        <v>34397</v>
      </c>
      <c r="F1443">
        <v>13.45</v>
      </c>
      <c r="G1443">
        <f t="shared" si="42"/>
        <v>14.744587155963297</v>
      </c>
      <c r="I1443" s="1">
        <v>41493</v>
      </c>
      <c r="J1443">
        <v>107.44</v>
      </c>
      <c r="M1443" s="1">
        <v>29472</v>
      </c>
      <c r="N1443">
        <v>1.4594</v>
      </c>
      <c r="Q1443" s="1">
        <v>39807</v>
      </c>
      <c r="R1443">
        <v>81</v>
      </c>
      <c r="U1443" s="1">
        <v>40512</v>
      </c>
      <c r="V1443">
        <v>14.76</v>
      </c>
      <c r="Y1443" s="1">
        <v>39973</v>
      </c>
      <c r="Z1443">
        <v>11</v>
      </c>
      <c r="AC1443" s="1"/>
    </row>
    <row r="1444" spans="1:29" x14ac:dyDescent="0.3">
      <c r="A1444">
        <f t="shared" si="43"/>
        <v>12</v>
      </c>
      <c r="B1444" s="1">
        <v>41985</v>
      </c>
      <c r="C1444">
        <v>84.35</v>
      </c>
      <c r="E1444" s="1">
        <v>34400</v>
      </c>
      <c r="F1444">
        <v>13.04</v>
      </c>
      <c r="G1444">
        <f t="shared" si="42"/>
        <v>14.704311926605499</v>
      </c>
      <c r="I1444" s="1">
        <v>41492</v>
      </c>
      <c r="J1444">
        <v>108.18</v>
      </c>
      <c r="M1444" s="1">
        <v>29473</v>
      </c>
      <c r="N1444">
        <v>1.4590000000000001</v>
      </c>
      <c r="Q1444" s="1">
        <v>39808</v>
      </c>
      <c r="R1444">
        <v>81</v>
      </c>
      <c r="U1444" s="1">
        <v>40513</v>
      </c>
      <c r="V1444">
        <v>14.84</v>
      </c>
      <c r="Y1444" s="1">
        <v>39974</v>
      </c>
      <c r="Z1444">
        <v>11.2</v>
      </c>
      <c r="AC1444" s="1"/>
    </row>
    <row r="1445" spans="1:29" x14ac:dyDescent="0.3">
      <c r="A1445">
        <f t="shared" si="43"/>
        <v>12</v>
      </c>
      <c r="B1445" s="1">
        <v>41986</v>
      </c>
      <c r="C1445">
        <v>83.98</v>
      </c>
      <c r="E1445" s="1">
        <v>34401</v>
      </c>
      <c r="F1445">
        <v>13.07</v>
      </c>
      <c r="G1445">
        <f t="shared" si="42"/>
        <v>14.665504587155956</v>
      </c>
      <c r="I1445" s="1">
        <v>41491</v>
      </c>
      <c r="J1445">
        <v>108.7</v>
      </c>
      <c r="M1445" s="1">
        <v>29474</v>
      </c>
      <c r="N1445">
        <v>1.4581999999999999</v>
      </c>
      <c r="Q1445" s="1">
        <v>39811</v>
      </c>
      <c r="R1445">
        <v>82.25</v>
      </c>
      <c r="U1445" s="1">
        <v>40514</v>
      </c>
      <c r="V1445">
        <v>14.67</v>
      </c>
      <c r="Y1445" s="1">
        <v>39975</v>
      </c>
      <c r="Z1445">
        <v>10.85</v>
      </c>
      <c r="AC1445" s="1"/>
    </row>
    <row r="1446" spans="1:29" x14ac:dyDescent="0.3">
      <c r="A1446">
        <f t="shared" si="43"/>
        <v>12</v>
      </c>
      <c r="B1446" s="1">
        <v>41987</v>
      </c>
      <c r="C1446">
        <v>83.63</v>
      </c>
      <c r="E1446" s="1">
        <v>34402</v>
      </c>
      <c r="F1446">
        <v>13.2</v>
      </c>
      <c r="G1446">
        <f t="shared" si="42"/>
        <v>14.629908256880729</v>
      </c>
      <c r="I1446" s="1">
        <v>41488</v>
      </c>
      <c r="J1446">
        <v>108.95</v>
      </c>
      <c r="M1446" s="1">
        <v>29475</v>
      </c>
      <c r="N1446">
        <v>1.4602999999999999</v>
      </c>
      <c r="Q1446" s="1">
        <v>39812</v>
      </c>
      <c r="R1446">
        <v>82.5</v>
      </c>
      <c r="U1446" s="1">
        <v>40515</v>
      </c>
      <c r="V1446">
        <v>14.75</v>
      </c>
      <c r="Y1446" s="1">
        <v>39976</v>
      </c>
      <c r="Z1446">
        <v>10.8</v>
      </c>
      <c r="AC1446" s="1"/>
    </row>
    <row r="1447" spans="1:29" x14ac:dyDescent="0.3">
      <c r="A1447">
        <f t="shared" si="43"/>
        <v>12</v>
      </c>
      <c r="B1447" s="1">
        <v>41988</v>
      </c>
      <c r="C1447">
        <v>83.11</v>
      </c>
      <c r="E1447" s="1">
        <v>34403</v>
      </c>
      <c r="F1447">
        <v>13.19</v>
      </c>
      <c r="G1447">
        <f t="shared" si="42"/>
        <v>14.594862385321099</v>
      </c>
      <c r="I1447" s="1">
        <v>41487</v>
      </c>
      <c r="J1447">
        <v>109.54</v>
      </c>
      <c r="M1447" s="1">
        <v>29476</v>
      </c>
      <c r="N1447">
        <v>1.4577</v>
      </c>
      <c r="Q1447" s="1">
        <v>39813</v>
      </c>
      <c r="R1447">
        <v>82.5</v>
      </c>
      <c r="U1447" s="1">
        <v>40518</v>
      </c>
      <c r="V1447">
        <v>14.87</v>
      </c>
      <c r="Y1447" s="1">
        <v>39977</v>
      </c>
      <c r="Z1447">
        <v>11.2</v>
      </c>
      <c r="AC1447" s="1"/>
    </row>
    <row r="1448" spans="1:29" x14ac:dyDescent="0.3">
      <c r="A1448">
        <f t="shared" si="43"/>
        <v>12</v>
      </c>
      <c r="B1448" s="1">
        <v>41989</v>
      </c>
      <c r="C1448">
        <v>82.65</v>
      </c>
      <c r="E1448" s="1">
        <v>34404</v>
      </c>
      <c r="F1448">
        <v>13.65</v>
      </c>
      <c r="G1448">
        <f t="shared" si="42"/>
        <v>14.563486238532107</v>
      </c>
      <c r="I1448" s="1">
        <v>41486</v>
      </c>
      <c r="J1448">
        <v>107.7</v>
      </c>
      <c r="M1448" s="1">
        <v>29479</v>
      </c>
      <c r="N1448">
        <v>1.4540999999999999</v>
      </c>
      <c r="Q1448" s="1">
        <v>39814</v>
      </c>
      <c r="R1448">
        <v>82</v>
      </c>
      <c r="U1448" s="1">
        <v>40519</v>
      </c>
      <c r="V1448">
        <v>14.79</v>
      </c>
      <c r="Y1448" s="1">
        <v>39978</v>
      </c>
      <c r="Z1448">
        <v>11.2</v>
      </c>
      <c r="AC1448" s="1"/>
    </row>
    <row r="1449" spans="1:29" x14ac:dyDescent="0.3">
      <c r="A1449">
        <f t="shared" si="43"/>
        <v>12</v>
      </c>
      <c r="B1449" s="1">
        <v>41990</v>
      </c>
      <c r="C1449">
        <v>82.19</v>
      </c>
      <c r="E1449" s="1">
        <v>34407</v>
      </c>
      <c r="F1449">
        <v>13.76</v>
      </c>
      <c r="G1449">
        <f t="shared" si="42"/>
        <v>14.532293577981648</v>
      </c>
      <c r="I1449" s="1">
        <v>41485</v>
      </c>
      <c r="J1449">
        <v>106.91</v>
      </c>
      <c r="M1449" s="1">
        <v>29480</v>
      </c>
      <c r="N1449">
        <v>1.4540999999999999</v>
      </c>
      <c r="Q1449" s="1">
        <v>39815</v>
      </c>
      <c r="R1449">
        <v>80.75</v>
      </c>
      <c r="U1449" s="1">
        <v>40520</v>
      </c>
      <c r="V1449">
        <v>14.67</v>
      </c>
      <c r="Y1449" s="1">
        <v>39979</v>
      </c>
      <c r="Z1449">
        <v>10.85</v>
      </c>
      <c r="AC1449" s="1"/>
    </row>
    <row r="1450" spans="1:29" x14ac:dyDescent="0.3">
      <c r="A1450">
        <f t="shared" si="43"/>
        <v>12</v>
      </c>
      <c r="B1450" s="1">
        <v>41991</v>
      </c>
      <c r="C1450">
        <v>81.83</v>
      </c>
      <c r="E1450" s="1">
        <v>34408</v>
      </c>
      <c r="F1450">
        <v>14.05</v>
      </c>
      <c r="G1450">
        <f t="shared" si="42"/>
        <v>14.503486238532107</v>
      </c>
      <c r="I1450" s="1">
        <v>41484</v>
      </c>
      <c r="J1450">
        <v>107.45</v>
      </c>
      <c r="M1450" s="1">
        <v>29481</v>
      </c>
      <c r="N1450">
        <v>1.4564999999999999</v>
      </c>
      <c r="Q1450" s="1">
        <v>39818</v>
      </c>
      <c r="R1450">
        <v>85</v>
      </c>
      <c r="U1450" s="1">
        <v>40521</v>
      </c>
      <c r="V1450">
        <v>14.53</v>
      </c>
      <c r="Y1450" s="1">
        <v>39980</v>
      </c>
      <c r="Z1450">
        <v>10.9</v>
      </c>
      <c r="AC1450" s="1"/>
    </row>
    <row r="1451" spans="1:29" x14ac:dyDescent="0.3">
      <c r="A1451">
        <f t="shared" si="43"/>
        <v>12</v>
      </c>
      <c r="B1451" s="1">
        <v>41992</v>
      </c>
      <c r="C1451">
        <v>81.5</v>
      </c>
      <c r="E1451" s="1">
        <v>34409</v>
      </c>
      <c r="F1451">
        <v>13.82</v>
      </c>
      <c r="G1451">
        <f t="shared" si="42"/>
        <v>14.470917431192658</v>
      </c>
      <c r="I1451" s="1">
        <v>41481</v>
      </c>
      <c r="J1451">
        <v>107.17</v>
      </c>
      <c r="M1451" s="1">
        <v>29482</v>
      </c>
      <c r="N1451">
        <v>1.4493</v>
      </c>
      <c r="Q1451" s="1">
        <v>39819</v>
      </c>
      <c r="R1451">
        <v>89</v>
      </c>
      <c r="U1451" s="1">
        <v>40522</v>
      </c>
      <c r="V1451">
        <v>14.59</v>
      </c>
      <c r="Y1451" s="1">
        <v>39981</v>
      </c>
      <c r="Z1451">
        <v>11.3</v>
      </c>
      <c r="AC1451" s="1"/>
    </row>
    <row r="1452" spans="1:29" x14ac:dyDescent="0.3">
      <c r="A1452">
        <f t="shared" si="43"/>
        <v>12</v>
      </c>
      <c r="B1452" s="1">
        <v>41993</v>
      </c>
      <c r="C1452">
        <v>81.180000000000007</v>
      </c>
      <c r="E1452" s="1">
        <v>34410</v>
      </c>
      <c r="F1452">
        <v>13.54</v>
      </c>
      <c r="G1452">
        <f t="shared" si="42"/>
        <v>14.436513761467886</v>
      </c>
      <c r="I1452" s="1">
        <v>41480</v>
      </c>
      <c r="J1452">
        <v>107.65</v>
      </c>
      <c r="M1452" s="1">
        <v>29483</v>
      </c>
      <c r="N1452">
        <v>1.4449000000000001</v>
      </c>
      <c r="Q1452" s="1">
        <v>39820</v>
      </c>
      <c r="R1452">
        <v>86.5</v>
      </c>
      <c r="U1452" s="1">
        <v>40525</v>
      </c>
      <c r="V1452">
        <v>14.53</v>
      </c>
      <c r="Y1452" s="1">
        <v>39982</v>
      </c>
      <c r="Z1452">
        <v>11.25</v>
      </c>
      <c r="AC1452" s="1"/>
    </row>
    <row r="1453" spans="1:29" x14ac:dyDescent="0.3">
      <c r="A1453">
        <f t="shared" si="43"/>
        <v>12</v>
      </c>
      <c r="B1453" s="1">
        <v>41994</v>
      </c>
      <c r="C1453">
        <v>80.87</v>
      </c>
      <c r="E1453" s="1">
        <v>34411</v>
      </c>
      <c r="F1453">
        <v>13.63</v>
      </c>
      <c r="G1453">
        <f t="shared" si="42"/>
        <v>14.404495412844033</v>
      </c>
      <c r="I1453" s="1">
        <v>41479</v>
      </c>
      <c r="J1453">
        <v>107.19</v>
      </c>
      <c r="M1453" s="1">
        <v>29486</v>
      </c>
      <c r="N1453">
        <v>1.4386000000000001</v>
      </c>
      <c r="Q1453" s="1">
        <v>39821</v>
      </c>
      <c r="R1453">
        <v>85</v>
      </c>
      <c r="U1453" s="1">
        <v>40526</v>
      </c>
      <c r="V1453">
        <v>14.46</v>
      </c>
      <c r="Y1453" s="1">
        <v>39983</v>
      </c>
      <c r="Z1453">
        <v>10.9</v>
      </c>
      <c r="AC1453" s="1"/>
    </row>
    <row r="1454" spans="1:29" x14ac:dyDescent="0.3">
      <c r="A1454">
        <f t="shared" si="43"/>
        <v>12</v>
      </c>
      <c r="B1454" s="1">
        <v>41995</v>
      </c>
      <c r="C1454">
        <v>80.510000000000005</v>
      </c>
      <c r="E1454" s="1">
        <v>34414</v>
      </c>
      <c r="F1454">
        <v>13.98</v>
      </c>
      <c r="G1454">
        <f t="shared" si="42"/>
        <v>14.37697247706422</v>
      </c>
      <c r="I1454" s="1">
        <v>41478</v>
      </c>
      <c r="J1454">
        <v>108.42</v>
      </c>
      <c r="M1454" s="1">
        <v>29487</v>
      </c>
      <c r="N1454">
        <v>1.4351</v>
      </c>
      <c r="Q1454" s="1">
        <v>39822</v>
      </c>
      <c r="R1454">
        <v>84</v>
      </c>
      <c r="U1454" s="1">
        <v>40527</v>
      </c>
      <c r="V1454">
        <v>14.34</v>
      </c>
      <c r="Y1454" s="1">
        <v>39984</v>
      </c>
      <c r="Z1454">
        <v>11</v>
      </c>
      <c r="AC1454" s="1"/>
    </row>
    <row r="1455" spans="1:29" x14ac:dyDescent="0.3">
      <c r="A1455">
        <f t="shared" si="43"/>
        <v>12</v>
      </c>
      <c r="B1455" s="1">
        <v>41996</v>
      </c>
      <c r="C1455">
        <v>80.23</v>
      </c>
      <c r="E1455" s="1">
        <v>34415</v>
      </c>
      <c r="F1455">
        <v>13.92</v>
      </c>
      <c r="G1455">
        <f t="shared" si="42"/>
        <v>14.349357798165137</v>
      </c>
      <c r="I1455" s="1">
        <v>41477</v>
      </c>
      <c r="J1455">
        <v>108.15</v>
      </c>
      <c r="M1455" s="1">
        <v>29488</v>
      </c>
      <c r="N1455">
        <v>1.4449000000000001</v>
      </c>
      <c r="Q1455" s="1">
        <v>39825</v>
      </c>
      <c r="R1455">
        <v>80</v>
      </c>
      <c r="U1455" s="1">
        <v>40528</v>
      </c>
      <c r="V1455">
        <v>14.26</v>
      </c>
      <c r="Y1455" s="1">
        <v>39985</v>
      </c>
      <c r="Z1455">
        <v>11</v>
      </c>
      <c r="AC1455" s="1"/>
    </row>
    <row r="1456" spans="1:29" x14ac:dyDescent="0.3">
      <c r="A1456">
        <f t="shared" si="43"/>
        <v>12</v>
      </c>
      <c r="B1456" s="1">
        <v>41997</v>
      </c>
      <c r="C1456">
        <v>80.010000000000005</v>
      </c>
      <c r="E1456" s="1">
        <v>34416</v>
      </c>
      <c r="F1456">
        <v>13.8</v>
      </c>
      <c r="G1456">
        <f t="shared" ref="G1456:G1519" si="44">+AVERAGE(F1348:F1456)</f>
        <v>14.321651376146786</v>
      </c>
      <c r="I1456" s="1">
        <v>41474</v>
      </c>
      <c r="J1456">
        <v>108.07</v>
      </c>
      <c r="M1456" s="1">
        <v>29489</v>
      </c>
      <c r="N1456">
        <v>1.4447000000000001</v>
      </c>
      <c r="Q1456" s="1">
        <v>39826</v>
      </c>
      <c r="R1456">
        <v>80</v>
      </c>
      <c r="U1456" s="1">
        <v>40529</v>
      </c>
      <c r="V1456">
        <v>13.98</v>
      </c>
      <c r="Y1456" s="1">
        <v>39986</v>
      </c>
      <c r="Z1456">
        <v>10.78</v>
      </c>
      <c r="AC1456" s="1"/>
    </row>
    <row r="1457" spans="1:29" x14ac:dyDescent="0.3">
      <c r="A1457">
        <f t="shared" si="43"/>
        <v>12</v>
      </c>
      <c r="B1457" s="1">
        <v>41998</v>
      </c>
      <c r="C1457">
        <v>79.790000000000006</v>
      </c>
      <c r="E1457" s="1">
        <v>34417</v>
      </c>
      <c r="F1457">
        <v>13.89</v>
      </c>
      <c r="G1457">
        <f t="shared" si="44"/>
        <v>14.293577981651374</v>
      </c>
      <c r="I1457" s="1">
        <v>41473</v>
      </c>
      <c r="J1457">
        <v>108.7</v>
      </c>
      <c r="M1457" s="1">
        <v>29490</v>
      </c>
      <c r="N1457">
        <v>1.4379999999999999</v>
      </c>
      <c r="Q1457" s="1">
        <v>39827</v>
      </c>
      <c r="R1457">
        <v>79.25</v>
      </c>
      <c r="U1457" s="1">
        <v>40532</v>
      </c>
      <c r="V1457">
        <v>13.9</v>
      </c>
      <c r="Y1457" s="1">
        <v>39987</v>
      </c>
      <c r="Z1457">
        <v>10.85</v>
      </c>
      <c r="AC1457" s="1"/>
    </row>
    <row r="1458" spans="1:29" x14ac:dyDescent="0.3">
      <c r="A1458">
        <f t="shared" si="43"/>
        <v>12</v>
      </c>
      <c r="B1458" s="1">
        <v>41999</v>
      </c>
      <c r="C1458">
        <v>79.47</v>
      </c>
      <c r="E1458" s="1">
        <v>34418</v>
      </c>
      <c r="F1458">
        <v>14.11</v>
      </c>
      <c r="G1458">
        <f t="shared" si="44"/>
        <v>14.266330275229356</v>
      </c>
      <c r="I1458" s="1">
        <v>41472</v>
      </c>
      <c r="J1458">
        <v>108.61</v>
      </c>
      <c r="M1458" s="1">
        <v>29493</v>
      </c>
      <c r="N1458">
        <v>1.4325000000000001</v>
      </c>
      <c r="Q1458" s="1">
        <v>39828</v>
      </c>
      <c r="R1458">
        <v>79.75</v>
      </c>
      <c r="U1458" s="1">
        <v>40533</v>
      </c>
      <c r="V1458">
        <v>13.96</v>
      </c>
      <c r="Y1458" s="1">
        <v>39988</v>
      </c>
      <c r="Z1458">
        <v>10.9</v>
      </c>
      <c r="AC1458" s="1"/>
    </row>
    <row r="1459" spans="1:29" x14ac:dyDescent="0.3">
      <c r="A1459">
        <f t="shared" si="43"/>
        <v>12</v>
      </c>
      <c r="B1459" s="1">
        <v>42000</v>
      </c>
      <c r="C1459">
        <v>79</v>
      </c>
      <c r="E1459" s="1">
        <v>34421</v>
      </c>
      <c r="F1459">
        <v>13.02</v>
      </c>
      <c r="G1459">
        <f t="shared" si="44"/>
        <v>14.22880733944954</v>
      </c>
      <c r="I1459" s="1">
        <v>41471</v>
      </c>
      <c r="J1459">
        <v>109.4</v>
      </c>
      <c r="M1459" s="1">
        <v>29494</v>
      </c>
      <c r="N1459">
        <v>1.4340999999999999</v>
      </c>
      <c r="Q1459" s="1">
        <v>39829</v>
      </c>
      <c r="R1459">
        <v>79.75</v>
      </c>
      <c r="U1459" s="1">
        <v>40534</v>
      </c>
      <c r="V1459">
        <v>14.1</v>
      </c>
      <c r="Y1459" s="1">
        <v>39989</v>
      </c>
      <c r="Z1459">
        <v>10.3</v>
      </c>
      <c r="AC1459" s="1"/>
    </row>
    <row r="1460" spans="1:29" x14ac:dyDescent="0.3">
      <c r="A1460">
        <f t="shared" si="43"/>
        <v>12</v>
      </c>
      <c r="B1460" s="1">
        <v>42001</v>
      </c>
      <c r="C1460">
        <v>78.44</v>
      </c>
      <c r="E1460" s="1">
        <v>34422</v>
      </c>
      <c r="F1460">
        <v>13.1</v>
      </c>
      <c r="G1460">
        <f t="shared" si="44"/>
        <v>14.194403669724768</v>
      </c>
      <c r="I1460" s="1">
        <v>41470</v>
      </c>
      <c r="J1460">
        <v>109.09</v>
      </c>
      <c r="M1460" s="1">
        <v>29495</v>
      </c>
      <c r="N1460">
        <v>1.4366000000000001</v>
      </c>
      <c r="Q1460" s="1">
        <v>39832</v>
      </c>
      <c r="R1460">
        <v>79.25</v>
      </c>
      <c r="U1460" s="1">
        <v>40535</v>
      </c>
      <c r="V1460">
        <v>13.86</v>
      </c>
      <c r="Y1460" s="1">
        <v>39990</v>
      </c>
      <c r="Z1460">
        <v>10.1</v>
      </c>
      <c r="AC1460" s="1"/>
    </row>
    <row r="1461" spans="1:29" x14ac:dyDescent="0.3">
      <c r="A1461">
        <f t="shared" si="43"/>
        <v>12</v>
      </c>
      <c r="B1461" s="1">
        <v>42002</v>
      </c>
      <c r="C1461">
        <v>77.73</v>
      </c>
      <c r="E1461" s="1">
        <v>34423</v>
      </c>
      <c r="F1461">
        <v>13.25</v>
      </c>
      <c r="G1461">
        <f t="shared" si="44"/>
        <v>14.165779816513757</v>
      </c>
      <c r="I1461" s="1">
        <v>41467</v>
      </c>
      <c r="J1461">
        <v>108.81</v>
      </c>
      <c r="M1461" s="1">
        <v>29496</v>
      </c>
      <c r="N1461">
        <v>1.4342999999999999</v>
      </c>
      <c r="Q1461" s="1">
        <v>39833</v>
      </c>
      <c r="R1461">
        <v>78.25</v>
      </c>
      <c r="U1461" s="1">
        <v>40536</v>
      </c>
      <c r="V1461">
        <v>13.87</v>
      </c>
      <c r="Y1461" s="1">
        <v>39991</v>
      </c>
      <c r="Z1461">
        <v>10.1</v>
      </c>
      <c r="AC1461" s="1"/>
    </row>
    <row r="1462" spans="1:29" x14ac:dyDescent="0.3">
      <c r="A1462">
        <f t="shared" si="43"/>
        <v>12</v>
      </c>
      <c r="B1462" s="1">
        <v>42003</v>
      </c>
      <c r="C1462">
        <v>77.069999999999993</v>
      </c>
      <c r="E1462" s="1">
        <v>34424</v>
      </c>
      <c r="F1462">
        <v>13.25</v>
      </c>
      <c r="G1462">
        <f t="shared" si="44"/>
        <v>14.137614678899077</v>
      </c>
      <c r="I1462" s="1">
        <v>41466</v>
      </c>
      <c r="J1462">
        <v>107.73</v>
      </c>
      <c r="M1462" s="1">
        <v>29497</v>
      </c>
      <c r="N1462">
        <v>1.4340999999999999</v>
      </c>
      <c r="Q1462" s="1">
        <v>39834</v>
      </c>
      <c r="R1462">
        <v>77.75</v>
      </c>
      <c r="U1462" s="1">
        <v>40541</v>
      </c>
      <c r="V1462">
        <v>14.06</v>
      </c>
      <c r="Y1462" s="1">
        <v>39992</v>
      </c>
      <c r="Z1462">
        <v>10.1</v>
      </c>
      <c r="AC1462" s="1"/>
    </row>
    <row r="1463" spans="1:29" x14ac:dyDescent="0.3">
      <c r="A1463">
        <f t="shared" si="43"/>
        <v>12</v>
      </c>
      <c r="B1463" s="1">
        <v>42004</v>
      </c>
      <c r="C1463">
        <v>76.44</v>
      </c>
      <c r="E1463" s="1">
        <v>34429</v>
      </c>
      <c r="F1463">
        <v>14.4</v>
      </c>
      <c r="G1463">
        <f t="shared" si="44"/>
        <v>14.119082568807336</v>
      </c>
      <c r="I1463" s="1">
        <v>41465</v>
      </c>
      <c r="J1463">
        <v>108.51</v>
      </c>
      <c r="M1463" s="1">
        <v>29500</v>
      </c>
      <c r="N1463">
        <v>1.4419999999999999</v>
      </c>
      <c r="Q1463" s="1">
        <v>39835</v>
      </c>
      <c r="R1463">
        <v>77.75</v>
      </c>
      <c r="U1463" s="1">
        <v>40542</v>
      </c>
      <c r="V1463">
        <v>13.94</v>
      </c>
      <c r="Y1463" s="1">
        <v>39993</v>
      </c>
      <c r="Z1463">
        <v>10.9</v>
      </c>
      <c r="AC1463" s="1"/>
    </row>
    <row r="1464" spans="1:29" x14ac:dyDescent="0.3">
      <c r="A1464">
        <f t="shared" si="43"/>
        <v>1</v>
      </c>
      <c r="B1464" s="1">
        <v>42005</v>
      </c>
      <c r="C1464">
        <v>74.099999999999994</v>
      </c>
      <c r="E1464" s="1">
        <v>34430</v>
      </c>
      <c r="F1464">
        <v>14.45</v>
      </c>
      <c r="G1464">
        <f t="shared" si="44"/>
        <v>14.102844036697244</v>
      </c>
      <c r="I1464" s="1">
        <v>41464</v>
      </c>
      <c r="J1464">
        <v>107.81</v>
      </c>
      <c r="M1464" s="1">
        <v>29501</v>
      </c>
      <c r="N1464">
        <v>1.4379999999999999</v>
      </c>
      <c r="Q1464" s="1">
        <v>39836</v>
      </c>
      <c r="R1464">
        <v>78.25</v>
      </c>
      <c r="U1464" s="1">
        <v>40543</v>
      </c>
      <c r="V1464">
        <v>14.02</v>
      </c>
      <c r="Y1464" s="1">
        <v>39994</v>
      </c>
      <c r="Z1464">
        <v>10.199999999999999</v>
      </c>
      <c r="AC1464" s="1"/>
    </row>
    <row r="1465" spans="1:29" x14ac:dyDescent="0.3">
      <c r="A1465">
        <f t="shared" si="43"/>
        <v>1</v>
      </c>
      <c r="B1465" s="1">
        <v>42006</v>
      </c>
      <c r="C1465">
        <v>73.61</v>
      </c>
      <c r="E1465" s="1">
        <v>34431</v>
      </c>
      <c r="F1465">
        <v>14.39</v>
      </c>
      <c r="G1465">
        <f t="shared" si="44"/>
        <v>14.089908256880731</v>
      </c>
      <c r="I1465" s="1">
        <v>41463</v>
      </c>
      <c r="J1465">
        <v>107.43</v>
      </c>
      <c r="M1465" s="1">
        <v>29502</v>
      </c>
      <c r="N1465">
        <v>1.4391</v>
      </c>
      <c r="Q1465" s="1">
        <v>39839</v>
      </c>
      <c r="R1465">
        <v>77.5</v>
      </c>
      <c r="U1465" s="1">
        <v>40546</v>
      </c>
      <c r="V1465">
        <v>14.02</v>
      </c>
      <c r="Y1465" s="1">
        <v>39995</v>
      </c>
      <c r="Z1465">
        <v>9.85</v>
      </c>
      <c r="AC1465" s="1"/>
    </row>
    <row r="1466" spans="1:29" x14ac:dyDescent="0.3">
      <c r="A1466">
        <f t="shared" si="43"/>
        <v>1</v>
      </c>
      <c r="B1466" s="1">
        <v>42007</v>
      </c>
      <c r="C1466">
        <v>73.19</v>
      </c>
      <c r="E1466" s="1">
        <v>34432</v>
      </c>
      <c r="F1466">
        <v>14.36</v>
      </c>
      <c r="G1466">
        <f t="shared" si="44"/>
        <v>14.072935779816509</v>
      </c>
      <c r="I1466" s="1">
        <v>41460</v>
      </c>
      <c r="J1466">
        <v>107.72</v>
      </c>
      <c r="M1466" s="1">
        <v>29503</v>
      </c>
      <c r="N1466">
        <v>1.4383999999999999</v>
      </c>
      <c r="Q1466" s="1">
        <v>39840</v>
      </c>
      <c r="R1466">
        <v>78</v>
      </c>
      <c r="U1466" s="1">
        <v>40547</v>
      </c>
      <c r="V1466">
        <v>14.21</v>
      </c>
      <c r="Y1466" s="1">
        <v>39996</v>
      </c>
      <c r="Z1466">
        <v>10.4</v>
      </c>
      <c r="AC1466" s="1"/>
    </row>
    <row r="1467" spans="1:29" x14ac:dyDescent="0.3">
      <c r="A1467">
        <f t="shared" si="43"/>
        <v>1</v>
      </c>
      <c r="B1467" s="1">
        <v>42008</v>
      </c>
      <c r="C1467">
        <v>72.77</v>
      </c>
      <c r="E1467" s="1">
        <v>34435</v>
      </c>
      <c r="F1467">
        <v>14.65</v>
      </c>
      <c r="G1467">
        <f t="shared" si="44"/>
        <v>14.061376146788989</v>
      </c>
      <c r="I1467" s="1">
        <v>41459</v>
      </c>
      <c r="J1467">
        <v>105.54</v>
      </c>
      <c r="M1467" s="1">
        <v>29504</v>
      </c>
      <c r="N1467">
        <v>1.4388000000000001</v>
      </c>
      <c r="Q1467" s="1">
        <v>39841</v>
      </c>
      <c r="R1467">
        <v>79</v>
      </c>
      <c r="U1467" s="1">
        <v>40548</v>
      </c>
      <c r="V1467">
        <v>14.31</v>
      </c>
      <c r="Y1467" s="1">
        <v>39997</v>
      </c>
      <c r="Z1467">
        <v>10.5</v>
      </c>
      <c r="AC1467" s="1"/>
    </row>
    <row r="1468" spans="1:29" x14ac:dyDescent="0.3">
      <c r="A1468">
        <f t="shared" si="43"/>
        <v>1</v>
      </c>
      <c r="B1468" s="1">
        <v>42009</v>
      </c>
      <c r="C1468">
        <v>72.17</v>
      </c>
      <c r="E1468" s="1">
        <v>34436</v>
      </c>
      <c r="F1468">
        <v>14.56</v>
      </c>
      <c r="G1468">
        <f t="shared" si="44"/>
        <v>14.046146788990821</v>
      </c>
      <c r="I1468" s="1">
        <v>41458</v>
      </c>
      <c r="J1468">
        <v>105.76</v>
      </c>
      <c r="M1468" s="1">
        <v>29507</v>
      </c>
      <c r="N1468">
        <v>1.4368000000000001</v>
      </c>
      <c r="Q1468" s="1">
        <v>39842</v>
      </c>
      <c r="R1468">
        <v>79.25</v>
      </c>
      <c r="U1468" s="1">
        <v>40549</v>
      </c>
      <c r="V1468">
        <v>14.47</v>
      </c>
      <c r="Y1468" s="1">
        <v>39998</v>
      </c>
      <c r="Z1468">
        <v>10.6</v>
      </c>
      <c r="AC1468" s="1"/>
    </row>
    <row r="1469" spans="1:29" x14ac:dyDescent="0.3">
      <c r="A1469">
        <f t="shared" si="43"/>
        <v>1</v>
      </c>
      <c r="B1469" s="1">
        <v>42010</v>
      </c>
      <c r="C1469">
        <v>71.569999999999993</v>
      </c>
      <c r="E1469" s="1">
        <v>34437</v>
      </c>
      <c r="F1469">
        <v>14.7</v>
      </c>
      <c r="G1469">
        <f t="shared" si="44"/>
        <v>14.033027522935777</v>
      </c>
      <c r="I1469" s="1">
        <v>41457</v>
      </c>
      <c r="J1469">
        <v>104</v>
      </c>
      <c r="M1469" s="1">
        <v>29508</v>
      </c>
      <c r="N1469">
        <v>1.431</v>
      </c>
      <c r="Q1469" s="1">
        <v>39843</v>
      </c>
      <c r="R1469">
        <v>78</v>
      </c>
      <c r="U1469" s="1">
        <v>40550</v>
      </c>
      <c r="V1469">
        <v>14.41</v>
      </c>
      <c r="Y1469" s="1">
        <v>39999</v>
      </c>
      <c r="Z1469">
        <v>10.6</v>
      </c>
      <c r="AC1469" s="1"/>
    </row>
    <row r="1470" spans="1:29" x14ac:dyDescent="0.3">
      <c r="A1470">
        <f t="shared" si="43"/>
        <v>1</v>
      </c>
      <c r="B1470" s="1">
        <v>42011</v>
      </c>
      <c r="C1470">
        <v>70.94</v>
      </c>
      <c r="E1470" s="1">
        <v>34438</v>
      </c>
      <c r="F1470">
        <v>15.01</v>
      </c>
      <c r="G1470">
        <f t="shared" si="44"/>
        <v>14.025229357798164</v>
      </c>
      <c r="I1470" s="1">
        <v>41456</v>
      </c>
      <c r="J1470">
        <v>103</v>
      </c>
      <c r="M1470" s="1">
        <v>29509</v>
      </c>
      <c r="N1470">
        <v>1.4240999999999999</v>
      </c>
      <c r="Q1470" s="1">
        <v>39846</v>
      </c>
      <c r="R1470">
        <v>75</v>
      </c>
      <c r="U1470" s="1">
        <v>40553</v>
      </c>
      <c r="V1470">
        <v>14.01</v>
      </c>
      <c r="Y1470" s="1">
        <v>40000</v>
      </c>
      <c r="Z1470">
        <v>10.15</v>
      </c>
      <c r="AC1470" s="1"/>
    </row>
    <row r="1471" spans="1:29" x14ac:dyDescent="0.3">
      <c r="A1471">
        <f t="shared" si="43"/>
        <v>1</v>
      </c>
      <c r="B1471" s="1">
        <v>42012</v>
      </c>
      <c r="C1471">
        <v>70.37</v>
      </c>
      <c r="E1471" s="1">
        <v>34439</v>
      </c>
      <c r="F1471">
        <v>15.12</v>
      </c>
      <c r="G1471">
        <f t="shared" si="44"/>
        <v>14.021009174311923</v>
      </c>
      <c r="I1471" s="1">
        <v>41453</v>
      </c>
      <c r="J1471">
        <v>102.16</v>
      </c>
      <c r="M1471" s="1">
        <v>29510</v>
      </c>
      <c r="N1471">
        <v>1.4218999999999999</v>
      </c>
      <c r="Q1471" s="1">
        <v>39847</v>
      </c>
      <c r="R1471">
        <v>75</v>
      </c>
      <c r="U1471" s="1">
        <v>40554</v>
      </c>
      <c r="V1471">
        <v>14.09</v>
      </c>
      <c r="Y1471" s="1">
        <v>40001</v>
      </c>
      <c r="Z1471">
        <v>10.3</v>
      </c>
      <c r="AC1471" s="1"/>
    </row>
    <row r="1472" spans="1:29" x14ac:dyDescent="0.3">
      <c r="A1472">
        <f t="shared" si="43"/>
        <v>1</v>
      </c>
      <c r="B1472" s="1">
        <v>42013</v>
      </c>
      <c r="C1472">
        <v>69.94</v>
      </c>
      <c r="E1472" s="1">
        <v>34442</v>
      </c>
      <c r="F1472">
        <v>15.09</v>
      </c>
      <c r="G1472">
        <f t="shared" si="44"/>
        <v>14.017889908256876</v>
      </c>
      <c r="I1472" s="1">
        <v>41452</v>
      </c>
      <c r="J1472">
        <v>102.82</v>
      </c>
      <c r="M1472" s="1">
        <v>29511</v>
      </c>
      <c r="N1472">
        <v>1.4137999999999999</v>
      </c>
      <c r="Q1472" s="1">
        <v>39848</v>
      </c>
      <c r="R1472">
        <v>75.75</v>
      </c>
      <c r="U1472" s="1">
        <v>40555</v>
      </c>
      <c r="V1472">
        <v>14.03</v>
      </c>
      <c r="Y1472" s="1">
        <v>40002</v>
      </c>
      <c r="Z1472">
        <v>10.35</v>
      </c>
      <c r="AC1472" s="1"/>
    </row>
    <row r="1473" spans="1:29" x14ac:dyDescent="0.3">
      <c r="A1473">
        <f t="shared" si="43"/>
        <v>1</v>
      </c>
      <c r="B1473" s="1">
        <v>42014</v>
      </c>
      <c r="C1473">
        <v>69.64</v>
      </c>
      <c r="E1473" s="1">
        <v>34443</v>
      </c>
      <c r="F1473">
        <v>14.82</v>
      </c>
      <c r="G1473">
        <f t="shared" si="44"/>
        <v>14.013302752293574</v>
      </c>
      <c r="I1473" s="1">
        <v>41451</v>
      </c>
      <c r="J1473">
        <v>101.66</v>
      </c>
      <c r="M1473" s="1">
        <v>29514</v>
      </c>
      <c r="N1473">
        <v>1.4018999999999999</v>
      </c>
      <c r="Q1473" s="1">
        <v>39849</v>
      </c>
      <c r="R1473">
        <v>77.5</v>
      </c>
      <c r="U1473" s="1">
        <v>40556</v>
      </c>
      <c r="V1473">
        <v>14.06</v>
      </c>
      <c r="Y1473" s="1">
        <v>40003</v>
      </c>
      <c r="Z1473">
        <v>9.9</v>
      </c>
      <c r="AC1473" s="1"/>
    </row>
    <row r="1474" spans="1:29" x14ac:dyDescent="0.3">
      <c r="A1474">
        <f t="shared" si="43"/>
        <v>1</v>
      </c>
      <c r="B1474" s="1">
        <v>42015</v>
      </c>
      <c r="C1474">
        <v>69.25</v>
      </c>
      <c r="E1474" s="1">
        <v>34444</v>
      </c>
      <c r="F1474">
        <v>14.94</v>
      </c>
      <c r="G1474">
        <f t="shared" si="44"/>
        <v>14.006972477064219</v>
      </c>
      <c r="I1474" s="1">
        <v>41450</v>
      </c>
      <c r="J1474">
        <v>101.26</v>
      </c>
      <c r="M1474" s="1">
        <v>29515</v>
      </c>
      <c r="N1474">
        <v>1.3996</v>
      </c>
      <c r="Q1474" s="1">
        <v>39850</v>
      </c>
      <c r="R1474">
        <v>77.75</v>
      </c>
      <c r="U1474" s="1">
        <v>40557</v>
      </c>
      <c r="V1474">
        <v>14.27</v>
      </c>
      <c r="Y1474" s="1">
        <v>40004</v>
      </c>
      <c r="Z1474">
        <v>9.3000000000000007</v>
      </c>
      <c r="AC1474" s="1"/>
    </row>
    <row r="1475" spans="1:29" x14ac:dyDescent="0.3">
      <c r="A1475">
        <f t="shared" si="43"/>
        <v>1</v>
      </c>
      <c r="B1475" s="1">
        <v>42016</v>
      </c>
      <c r="C1475">
        <v>68.75</v>
      </c>
      <c r="E1475" s="1">
        <v>34445</v>
      </c>
      <c r="F1475">
        <v>15.23</v>
      </c>
      <c r="G1475">
        <f t="shared" si="44"/>
        <v>14.004587155963304</v>
      </c>
      <c r="I1475" s="1">
        <v>41449</v>
      </c>
      <c r="J1475">
        <v>101.16</v>
      </c>
      <c r="M1475" s="1">
        <v>29516</v>
      </c>
      <c r="N1475">
        <v>1.3965000000000001</v>
      </c>
      <c r="Q1475" s="1">
        <v>39853</v>
      </c>
      <c r="R1475">
        <v>81</v>
      </c>
      <c r="U1475" s="1">
        <v>40560</v>
      </c>
      <c r="V1475">
        <v>14.34</v>
      </c>
      <c r="Y1475" s="1">
        <v>40005</v>
      </c>
      <c r="Z1475">
        <v>9.75</v>
      </c>
      <c r="AC1475" s="1"/>
    </row>
    <row r="1476" spans="1:29" x14ac:dyDescent="0.3">
      <c r="A1476">
        <f t="shared" ref="A1476:A1539" si="45">+MONTH(B1476)</f>
        <v>1</v>
      </c>
      <c r="B1476" s="1">
        <v>42017</v>
      </c>
      <c r="C1476">
        <v>68.260000000000005</v>
      </c>
      <c r="E1476" s="1">
        <v>34446</v>
      </c>
      <c r="F1476">
        <v>15.74</v>
      </c>
      <c r="G1476">
        <f t="shared" si="44"/>
        <v>14.007431192660549</v>
      </c>
      <c r="I1476" s="1">
        <v>41446</v>
      </c>
      <c r="J1476">
        <v>100.91</v>
      </c>
      <c r="M1476" s="1">
        <v>29517</v>
      </c>
      <c r="N1476">
        <v>1.3997999999999999</v>
      </c>
      <c r="Q1476" s="1">
        <v>39854</v>
      </c>
      <c r="R1476">
        <v>80.5</v>
      </c>
      <c r="U1476" s="1">
        <v>40561</v>
      </c>
      <c r="V1476">
        <v>14.39</v>
      </c>
      <c r="Y1476" s="1">
        <v>40006</v>
      </c>
      <c r="Z1476">
        <v>9.75</v>
      </c>
      <c r="AC1476" s="1"/>
    </row>
    <row r="1477" spans="1:29" x14ac:dyDescent="0.3">
      <c r="A1477">
        <f t="shared" si="45"/>
        <v>1</v>
      </c>
      <c r="B1477" s="1">
        <v>42018</v>
      </c>
      <c r="C1477">
        <v>67.66</v>
      </c>
      <c r="E1477" s="1">
        <v>34449</v>
      </c>
      <c r="F1477">
        <v>15.83</v>
      </c>
      <c r="G1477">
        <f t="shared" si="44"/>
        <v>14.007155963302754</v>
      </c>
      <c r="I1477" s="1">
        <v>41445</v>
      </c>
      <c r="J1477">
        <v>102.15</v>
      </c>
      <c r="M1477" s="1">
        <v>29518</v>
      </c>
      <c r="N1477">
        <v>1.3966000000000001</v>
      </c>
      <c r="Q1477" s="1">
        <v>39855</v>
      </c>
      <c r="R1477">
        <v>80.5</v>
      </c>
      <c r="U1477" s="1">
        <v>40562</v>
      </c>
      <c r="V1477">
        <v>14.16</v>
      </c>
      <c r="Y1477" s="1">
        <v>40007</v>
      </c>
      <c r="Z1477">
        <v>8.9</v>
      </c>
      <c r="AC1477" s="1"/>
    </row>
    <row r="1478" spans="1:29" x14ac:dyDescent="0.3">
      <c r="A1478">
        <f t="shared" si="45"/>
        <v>1</v>
      </c>
      <c r="B1478" s="1">
        <v>42019</v>
      </c>
      <c r="C1478">
        <v>67.14</v>
      </c>
      <c r="E1478" s="1">
        <v>34450</v>
      </c>
      <c r="F1478">
        <v>15.54</v>
      </c>
      <c r="G1478">
        <f t="shared" si="44"/>
        <v>14.001926605504588</v>
      </c>
      <c r="I1478" s="1">
        <v>41444</v>
      </c>
      <c r="J1478">
        <v>106.12</v>
      </c>
      <c r="M1478" s="1">
        <v>29521</v>
      </c>
      <c r="N1478">
        <v>1.3885000000000001</v>
      </c>
      <c r="Q1478" s="1">
        <v>39856</v>
      </c>
      <c r="R1478">
        <v>76</v>
      </c>
      <c r="U1478" s="1">
        <v>40563</v>
      </c>
      <c r="V1478">
        <v>14.15</v>
      </c>
      <c r="Y1478" s="1">
        <v>40008</v>
      </c>
      <c r="Z1478">
        <v>9</v>
      </c>
      <c r="AC1478" s="1"/>
    </row>
    <row r="1479" spans="1:29" x14ac:dyDescent="0.3">
      <c r="A1479">
        <f t="shared" si="45"/>
        <v>1</v>
      </c>
      <c r="B1479" s="1">
        <v>42020</v>
      </c>
      <c r="C1479">
        <v>66.569999999999993</v>
      </c>
      <c r="E1479" s="1">
        <v>34451</v>
      </c>
      <c r="F1479">
        <v>15.34</v>
      </c>
      <c r="G1479">
        <f t="shared" si="44"/>
        <v>13.998073394495414</v>
      </c>
      <c r="I1479" s="1">
        <v>41443</v>
      </c>
      <c r="J1479">
        <v>106.02</v>
      </c>
      <c r="M1479" s="1">
        <v>29522</v>
      </c>
      <c r="N1479">
        <v>1.3796999999999999</v>
      </c>
      <c r="Q1479" s="1">
        <v>39857</v>
      </c>
      <c r="R1479">
        <v>75</v>
      </c>
      <c r="U1479" s="1">
        <v>40564</v>
      </c>
      <c r="V1479">
        <v>14.26</v>
      </c>
      <c r="Y1479" s="1">
        <v>40009</v>
      </c>
      <c r="Z1479">
        <v>8.5500000000000007</v>
      </c>
      <c r="AC1479" s="1"/>
    </row>
    <row r="1480" spans="1:29" x14ac:dyDescent="0.3">
      <c r="A1480">
        <f t="shared" si="45"/>
        <v>1</v>
      </c>
      <c r="B1480" s="1">
        <v>42021</v>
      </c>
      <c r="C1480">
        <v>66.06</v>
      </c>
      <c r="E1480" s="1">
        <v>34452</v>
      </c>
      <c r="F1480">
        <v>15.23</v>
      </c>
      <c r="G1480">
        <f t="shared" si="44"/>
        <v>13.992935779816516</v>
      </c>
      <c r="I1480" s="1">
        <v>41442</v>
      </c>
      <c r="J1480">
        <v>105.47</v>
      </c>
      <c r="M1480" s="1">
        <v>29523</v>
      </c>
      <c r="N1480">
        <v>1.385</v>
      </c>
      <c r="Q1480" s="1">
        <v>39860</v>
      </c>
      <c r="R1480">
        <v>74</v>
      </c>
      <c r="U1480" s="1">
        <v>40567</v>
      </c>
      <c r="V1480">
        <v>14.37</v>
      </c>
      <c r="Y1480" s="1">
        <v>40010</v>
      </c>
      <c r="Z1480">
        <v>8.65</v>
      </c>
      <c r="AC1480" s="1"/>
    </row>
    <row r="1481" spans="1:29" x14ac:dyDescent="0.3">
      <c r="A1481">
        <f t="shared" si="45"/>
        <v>1</v>
      </c>
      <c r="B1481" s="1">
        <v>42022</v>
      </c>
      <c r="C1481">
        <v>65.53</v>
      </c>
      <c r="E1481" s="1">
        <v>34453</v>
      </c>
      <c r="F1481">
        <v>15.69</v>
      </c>
      <c r="G1481">
        <f t="shared" si="44"/>
        <v>13.991284403669727</v>
      </c>
      <c r="I1481" s="1">
        <v>41439</v>
      </c>
      <c r="J1481">
        <v>105.93</v>
      </c>
      <c r="M1481" s="1">
        <v>29524</v>
      </c>
      <c r="N1481">
        <v>1.3774</v>
      </c>
      <c r="Q1481" s="1">
        <v>39861</v>
      </c>
      <c r="R1481">
        <v>73.25</v>
      </c>
      <c r="U1481" s="1">
        <v>40568</v>
      </c>
      <c r="V1481">
        <v>14.68</v>
      </c>
      <c r="Y1481" s="1">
        <v>40011</v>
      </c>
      <c r="Z1481">
        <v>8.0500000000000007</v>
      </c>
      <c r="AC1481" s="1"/>
    </row>
    <row r="1482" spans="1:29" x14ac:dyDescent="0.3">
      <c r="A1482">
        <f t="shared" si="45"/>
        <v>1</v>
      </c>
      <c r="B1482" s="1">
        <v>42023</v>
      </c>
      <c r="C1482">
        <v>64.8</v>
      </c>
      <c r="E1482" s="1">
        <v>34457</v>
      </c>
      <c r="F1482">
        <v>15.54</v>
      </c>
      <c r="G1482">
        <f t="shared" si="44"/>
        <v>13.992568807339451</v>
      </c>
      <c r="I1482" s="1">
        <v>41438</v>
      </c>
      <c r="J1482">
        <v>104.25</v>
      </c>
      <c r="M1482" s="1">
        <v>29525</v>
      </c>
      <c r="N1482">
        <v>1.3734</v>
      </c>
      <c r="Q1482" s="1">
        <v>39862</v>
      </c>
      <c r="R1482">
        <v>71.75</v>
      </c>
      <c r="U1482" s="1">
        <v>40569</v>
      </c>
      <c r="V1482">
        <v>14.69</v>
      </c>
      <c r="Y1482" s="1">
        <v>40012</v>
      </c>
      <c r="Z1482">
        <v>8.3000000000000007</v>
      </c>
      <c r="AC1482" s="1"/>
    </row>
    <row r="1483" spans="1:29" x14ac:dyDescent="0.3">
      <c r="A1483">
        <f t="shared" si="45"/>
        <v>1</v>
      </c>
      <c r="B1483" s="1">
        <v>42024</v>
      </c>
      <c r="C1483">
        <v>64.05</v>
      </c>
      <c r="E1483" s="1">
        <v>34458</v>
      </c>
      <c r="F1483">
        <v>15.48</v>
      </c>
      <c r="G1483">
        <f t="shared" si="44"/>
        <v>13.995688073394497</v>
      </c>
      <c r="I1483" s="1">
        <v>41437</v>
      </c>
      <c r="J1483">
        <v>103.49</v>
      </c>
      <c r="M1483" s="1">
        <v>29528</v>
      </c>
      <c r="N1483">
        <v>1.3634999999999999</v>
      </c>
      <c r="Q1483" s="1">
        <v>39863</v>
      </c>
      <c r="R1483">
        <v>72</v>
      </c>
      <c r="U1483" s="1">
        <v>40570</v>
      </c>
      <c r="V1483">
        <v>14.51</v>
      </c>
      <c r="Y1483" s="1">
        <v>40013</v>
      </c>
      <c r="Z1483">
        <v>8.3000000000000007</v>
      </c>
      <c r="AC1483" s="1"/>
    </row>
    <row r="1484" spans="1:29" x14ac:dyDescent="0.3">
      <c r="A1484">
        <f t="shared" si="45"/>
        <v>1</v>
      </c>
      <c r="B1484" s="1">
        <v>42025</v>
      </c>
      <c r="C1484">
        <v>63.32</v>
      </c>
      <c r="E1484" s="1">
        <v>34459</v>
      </c>
      <c r="F1484">
        <v>15.8</v>
      </c>
      <c r="G1484">
        <f t="shared" si="44"/>
        <v>14.007064220183485</v>
      </c>
      <c r="I1484" s="1">
        <v>41436</v>
      </c>
      <c r="J1484">
        <v>102.96</v>
      </c>
      <c r="M1484" s="1">
        <v>29529</v>
      </c>
      <c r="N1484">
        <v>1.365</v>
      </c>
      <c r="Q1484" s="1">
        <v>39864</v>
      </c>
      <c r="R1484">
        <v>66.25</v>
      </c>
      <c r="U1484" s="1">
        <v>40571</v>
      </c>
      <c r="V1484">
        <v>14.54</v>
      </c>
      <c r="Y1484" s="1">
        <v>40014</v>
      </c>
      <c r="Z1484">
        <v>8.6</v>
      </c>
      <c r="AC1484" s="1"/>
    </row>
    <row r="1485" spans="1:29" x14ac:dyDescent="0.3">
      <c r="A1485">
        <f t="shared" si="45"/>
        <v>1</v>
      </c>
      <c r="B1485" s="1">
        <v>42026</v>
      </c>
      <c r="C1485">
        <v>62.56</v>
      </c>
      <c r="E1485" s="1">
        <v>34460</v>
      </c>
      <c r="F1485">
        <v>16.28</v>
      </c>
      <c r="G1485">
        <f t="shared" si="44"/>
        <v>14.023577981651375</v>
      </c>
      <c r="I1485" s="1">
        <v>41435</v>
      </c>
      <c r="J1485">
        <v>103.95</v>
      </c>
      <c r="M1485" s="1">
        <v>29530</v>
      </c>
      <c r="N1485">
        <v>1.3481000000000001</v>
      </c>
      <c r="Q1485" s="1">
        <v>39867</v>
      </c>
      <c r="R1485">
        <v>72.75</v>
      </c>
      <c r="U1485" s="1">
        <v>40574</v>
      </c>
      <c r="V1485">
        <v>14.76</v>
      </c>
      <c r="Y1485" s="1">
        <v>40015</v>
      </c>
      <c r="Z1485">
        <v>9.25</v>
      </c>
      <c r="AC1485" s="1"/>
    </row>
    <row r="1486" spans="1:29" x14ac:dyDescent="0.3">
      <c r="A1486">
        <f t="shared" si="45"/>
        <v>1</v>
      </c>
      <c r="B1486" s="1">
        <v>42027</v>
      </c>
      <c r="C1486">
        <v>61.79</v>
      </c>
      <c r="E1486" s="1">
        <v>34463</v>
      </c>
      <c r="F1486">
        <v>16.22</v>
      </c>
      <c r="G1486">
        <f t="shared" si="44"/>
        <v>14.041926605504589</v>
      </c>
      <c r="I1486" s="1">
        <v>41432</v>
      </c>
      <c r="J1486">
        <v>104.56</v>
      </c>
      <c r="M1486" s="1">
        <v>29531</v>
      </c>
      <c r="N1486">
        <v>1.345</v>
      </c>
      <c r="Q1486" s="1">
        <v>39868</v>
      </c>
      <c r="R1486">
        <v>73</v>
      </c>
      <c r="U1486" s="1">
        <v>40575</v>
      </c>
      <c r="V1486">
        <v>14.64</v>
      </c>
      <c r="Y1486" s="1">
        <v>40016</v>
      </c>
      <c r="Z1486">
        <v>9.15</v>
      </c>
      <c r="AC1486" s="1"/>
    </row>
    <row r="1487" spans="1:29" x14ac:dyDescent="0.3">
      <c r="A1487">
        <f t="shared" si="45"/>
        <v>1</v>
      </c>
      <c r="B1487" s="1">
        <v>42028</v>
      </c>
      <c r="C1487">
        <v>61.13</v>
      </c>
      <c r="E1487" s="1">
        <v>34464</v>
      </c>
      <c r="F1487">
        <v>16.02</v>
      </c>
      <c r="G1487">
        <f t="shared" si="44"/>
        <v>14.055688073394494</v>
      </c>
      <c r="I1487" s="1">
        <v>41431</v>
      </c>
      <c r="J1487">
        <v>103.61</v>
      </c>
      <c r="M1487" s="1">
        <v>29532</v>
      </c>
      <c r="N1487">
        <v>1.3383</v>
      </c>
      <c r="Q1487" s="1">
        <v>39869</v>
      </c>
      <c r="R1487">
        <v>73</v>
      </c>
      <c r="U1487" s="1">
        <v>40576</v>
      </c>
      <c r="V1487">
        <v>14.76</v>
      </c>
      <c r="Y1487" s="1">
        <v>40017</v>
      </c>
      <c r="Z1487">
        <v>9.4499999999999993</v>
      </c>
      <c r="AC1487" s="1"/>
    </row>
    <row r="1488" spans="1:29" x14ac:dyDescent="0.3">
      <c r="A1488">
        <f t="shared" si="45"/>
        <v>1</v>
      </c>
      <c r="B1488" s="1">
        <v>42029</v>
      </c>
      <c r="C1488">
        <v>60.51</v>
      </c>
      <c r="E1488" s="1">
        <v>34465</v>
      </c>
      <c r="F1488">
        <v>16.09</v>
      </c>
      <c r="G1488">
        <f t="shared" si="44"/>
        <v>14.069816513761467</v>
      </c>
      <c r="I1488" s="1">
        <v>41430</v>
      </c>
      <c r="J1488">
        <v>103.04</v>
      </c>
      <c r="M1488" s="1">
        <v>29535</v>
      </c>
      <c r="N1488">
        <v>1.3655999999999999</v>
      </c>
      <c r="Q1488" s="1">
        <v>39870</v>
      </c>
      <c r="R1488">
        <v>74.75</v>
      </c>
      <c r="U1488" s="1">
        <v>40577</v>
      </c>
      <c r="V1488">
        <v>14.47</v>
      </c>
      <c r="Y1488" s="1">
        <v>40018</v>
      </c>
      <c r="Z1488">
        <v>9</v>
      </c>
      <c r="AC1488" s="1"/>
    </row>
    <row r="1489" spans="1:29" x14ac:dyDescent="0.3">
      <c r="A1489">
        <f t="shared" si="45"/>
        <v>1</v>
      </c>
      <c r="B1489" s="1">
        <v>42030</v>
      </c>
      <c r="C1489">
        <v>59.79</v>
      </c>
      <c r="E1489" s="1">
        <v>34466</v>
      </c>
      <c r="F1489">
        <v>16.440000000000001</v>
      </c>
      <c r="G1489">
        <f t="shared" si="44"/>
        <v>14.092660550458715</v>
      </c>
      <c r="I1489" s="1">
        <v>41429</v>
      </c>
      <c r="J1489">
        <v>103.24</v>
      </c>
      <c r="M1489" s="1">
        <v>29536</v>
      </c>
      <c r="N1489">
        <v>1.3826000000000001</v>
      </c>
      <c r="Q1489" s="1">
        <v>39871</v>
      </c>
      <c r="R1489">
        <v>74.75</v>
      </c>
      <c r="U1489" s="1">
        <v>40578</v>
      </c>
      <c r="V1489">
        <v>14.49</v>
      </c>
      <c r="Y1489" s="1">
        <v>40019</v>
      </c>
      <c r="Z1489">
        <v>9.1999999999999993</v>
      </c>
      <c r="AC1489" s="1"/>
    </row>
    <row r="1490" spans="1:29" x14ac:dyDescent="0.3">
      <c r="A1490">
        <f t="shared" si="45"/>
        <v>1</v>
      </c>
      <c r="B1490" s="1">
        <v>42031</v>
      </c>
      <c r="C1490">
        <v>59.07</v>
      </c>
      <c r="E1490" s="1">
        <v>34467</v>
      </c>
      <c r="F1490">
        <v>16.59</v>
      </c>
      <c r="G1490">
        <f t="shared" si="44"/>
        <v>14.115688073394494</v>
      </c>
      <c r="I1490" s="1">
        <v>41428</v>
      </c>
      <c r="J1490">
        <v>102.06</v>
      </c>
      <c r="M1490" s="1">
        <v>29537</v>
      </c>
      <c r="N1490">
        <v>1.3751</v>
      </c>
      <c r="Q1490" s="1">
        <v>39874</v>
      </c>
      <c r="R1490">
        <v>54.25</v>
      </c>
      <c r="U1490" s="1">
        <v>40581</v>
      </c>
      <c r="V1490">
        <v>14.42</v>
      </c>
      <c r="Y1490" s="1">
        <v>40020</v>
      </c>
      <c r="Z1490">
        <v>9.1999999999999993</v>
      </c>
      <c r="AC1490" s="1"/>
    </row>
    <row r="1491" spans="1:29" x14ac:dyDescent="0.3">
      <c r="A1491">
        <f t="shared" si="45"/>
        <v>1</v>
      </c>
      <c r="B1491" s="1">
        <v>42032</v>
      </c>
      <c r="C1491">
        <v>58.34</v>
      </c>
      <c r="E1491" s="1">
        <v>34470</v>
      </c>
      <c r="F1491">
        <v>16.36</v>
      </c>
      <c r="G1491">
        <f t="shared" si="44"/>
        <v>14.14064220183486</v>
      </c>
      <c r="I1491" s="1">
        <v>41425</v>
      </c>
      <c r="J1491">
        <v>100.39</v>
      </c>
      <c r="M1491" s="1">
        <v>29538</v>
      </c>
      <c r="N1491">
        <v>1.3756999999999999</v>
      </c>
      <c r="Q1491" s="1">
        <v>39875</v>
      </c>
      <c r="R1491">
        <v>55</v>
      </c>
      <c r="U1491" s="1">
        <v>40582</v>
      </c>
      <c r="V1491">
        <v>14.49</v>
      </c>
      <c r="Y1491" s="1">
        <v>40021</v>
      </c>
      <c r="Z1491">
        <v>9.4</v>
      </c>
      <c r="AC1491" s="1"/>
    </row>
    <row r="1492" spans="1:29" x14ac:dyDescent="0.3">
      <c r="A1492">
        <f t="shared" si="45"/>
        <v>1</v>
      </c>
      <c r="B1492" s="1">
        <v>42033</v>
      </c>
      <c r="C1492">
        <v>57.57</v>
      </c>
      <c r="E1492" s="1">
        <v>34471</v>
      </c>
      <c r="F1492">
        <v>15.82</v>
      </c>
      <c r="G1492">
        <f t="shared" si="44"/>
        <v>14.161376146788989</v>
      </c>
      <c r="I1492" s="1">
        <v>41424</v>
      </c>
      <c r="J1492">
        <v>102.19</v>
      </c>
      <c r="M1492" s="1">
        <v>29539</v>
      </c>
      <c r="N1492">
        <v>1.3672</v>
      </c>
      <c r="Q1492" s="1">
        <v>39876</v>
      </c>
      <c r="R1492">
        <v>59</v>
      </c>
      <c r="U1492" s="1">
        <v>40583</v>
      </c>
      <c r="V1492">
        <v>14.46</v>
      </c>
      <c r="Y1492" s="1">
        <v>40022</v>
      </c>
      <c r="Z1492">
        <v>9.4</v>
      </c>
      <c r="AC1492" s="1"/>
    </row>
    <row r="1493" spans="1:29" x14ac:dyDescent="0.3">
      <c r="A1493">
        <f t="shared" si="45"/>
        <v>1</v>
      </c>
      <c r="B1493" s="1">
        <v>42034</v>
      </c>
      <c r="C1493">
        <v>56.82</v>
      </c>
      <c r="E1493" s="1">
        <v>34472</v>
      </c>
      <c r="F1493">
        <v>16.09</v>
      </c>
      <c r="G1493">
        <f t="shared" si="44"/>
        <v>14.185137614678895</v>
      </c>
      <c r="I1493" s="1">
        <v>41423</v>
      </c>
      <c r="J1493">
        <v>102.43</v>
      </c>
      <c r="M1493" s="1">
        <v>29542</v>
      </c>
      <c r="N1493">
        <v>1.3503000000000001</v>
      </c>
      <c r="Q1493" s="1">
        <v>39877</v>
      </c>
      <c r="R1493">
        <v>57.25</v>
      </c>
      <c r="U1493" s="1">
        <v>40584</v>
      </c>
      <c r="V1493">
        <v>14.47</v>
      </c>
      <c r="Y1493" s="1">
        <v>40023</v>
      </c>
      <c r="Z1493">
        <v>9.4</v>
      </c>
      <c r="AC1493" s="1"/>
    </row>
    <row r="1494" spans="1:29" x14ac:dyDescent="0.3">
      <c r="A1494">
        <f t="shared" si="45"/>
        <v>1</v>
      </c>
      <c r="B1494" s="1">
        <v>42035</v>
      </c>
      <c r="C1494">
        <v>56.19</v>
      </c>
      <c r="E1494" s="1">
        <v>34473</v>
      </c>
      <c r="F1494">
        <v>16.34</v>
      </c>
      <c r="G1494">
        <f t="shared" si="44"/>
        <v>14.209816513761464</v>
      </c>
      <c r="I1494" s="1">
        <v>41422</v>
      </c>
      <c r="J1494">
        <v>104.23</v>
      </c>
      <c r="M1494" s="1">
        <v>29543</v>
      </c>
      <c r="N1494">
        <v>1.3593999999999999</v>
      </c>
      <c r="Q1494" s="1">
        <v>39878</v>
      </c>
      <c r="R1494">
        <v>57.75</v>
      </c>
      <c r="U1494" s="1">
        <v>40585</v>
      </c>
      <c r="V1494">
        <v>14.67</v>
      </c>
      <c r="Y1494" s="1">
        <v>40024</v>
      </c>
      <c r="Z1494">
        <v>9.65</v>
      </c>
      <c r="AC1494" s="1"/>
    </row>
    <row r="1495" spans="1:29" x14ac:dyDescent="0.3">
      <c r="A1495">
        <f t="shared" si="45"/>
        <v>2</v>
      </c>
      <c r="B1495" s="1">
        <v>42036</v>
      </c>
      <c r="C1495">
        <v>55.55</v>
      </c>
      <c r="E1495" s="1">
        <v>34474</v>
      </c>
      <c r="F1495">
        <v>16.55</v>
      </c>
      <c r="G1495">
        <f t="shared" si="44"/>
        <v>14.232935779816511</v>
      </c>
      <c r="I1495" s="1">
        <v>41421</v>
      </c>
      <c r="J1495">
        <v>102.62</v>
      </c>
      <c r="M1495" s="1">
        <v>29544</v>
      </c>
      <c r="N1495">
        <v>1.3655999999999999</v>
      </c>
      <c r="Q1495" s="1">
        <v>39881</v>
      </c>
      <c r="R1495">
        <v>58</v>
      </c>
      <c r="U1495" s="1">
        <v>40588</v>
      </c>
      <c r="V1495">
        <v>14.67</v>
      </c>
      <c r="Y1495" s="1">
        <v>40025</v>
      </c>
      <c r="Z1495">
        <v>8.85</v>
      </c>
      <c r="AC1495" s="1"/>
    </row>
    <row r="1496" spans="1:29" x14ac:dyDescent="0.3">
      <c r="A1496">
        <f t="shared" si="45"/>
        <v>2</v>
      </c>
      <c r="B1496" s="1">
        <v>42037</v>
      </c>
      <c r="C1496">
        <v>54.73</v>
      </c>
      <c r="E1496" s="1">
        <v>34477</v>
      </c>
      <c r="F1496">
        <v>16.41</v>
      </c>
      <c r="G1496">
        <f t="shared" si="44"/>
        <v>14.25899082568807</v>
      </c>
      <c r="I1496" s="1">
        <v>41418</v>
      </c>
      <c r="J1496">
        <v>102.64</v>
      </c>
      <c r="M1496" s="1">
        <v>29545</v>
      </c>
      <c r="N1496">
        <v>1.3593999999999999</v>
      </c>
      <c r="Q1496" s="1">
        <v>39882</v>
      </c>
      <c r="R1496">
        <v>57.5</v>
      </c>
      <c r="U1496" s="1">
        <v>40589</v>
      </c>
      <c r="V1496">
        <v>14.57</v>
      </c>
      <c r="Y1496" s="1">
        <v>40026</v>
      </c>
      <c r="Z1496">
        <v>8.75</v>
      </c>
      <c r="AC1496" s="1"/>
    </row>
    <row r="1497" spans="1:29" x14ac:dyDescent="0.3">
      <c r="A1497">
        <f t="shared" si="45"/>
        <v>2</v>
      </c>
      <c r="B1497" s="1">
        <v>42038</v>
      </c>
      <c r="C1497">
        <v>53.86</v>
      </c>
      <c r="E1497" s="1">
        <v>34478</v>
      </c>
      <c r="F1497">
        <v>16.32</v>
      </c>
      <c r="G1497">
        <f t="shared" si="44"/>
        <v>14.283394495412841</v>
      </c>
      <c r="I1497" s="1">
        <v>41417</v>
      </c>
      <c r="J1497">
        <v>102.44</v>
      </c>
      <c r="M1497" s="1">
        <v>29546</v>
      </c>
      <c r="N1497">
        <v>1.3548</v>
      </c>
      <c r="Q1497" s="1">
        <v>39883</v>
      </c>
      <c r="R1497">
        <v>57</v>
      </c>
      <c r="U1497" s="1">
        <v>40590</v>
      </c>
      <c r="V1497">
        <v>14.46</v>
      </c>
      <c r="Y1497" s="1">
        <v>40027</v>
      </c>
      <c r="Z1497">
        <v>8.75</v>
      </c>
      <c r="AC1497" s="1"/>
    </row>
    <row r="1498" spans="1:29" x14ac:dyDescent="0.3">
      <c r="A1498">
        <f t="shared" si="45"/>
        <v>2</v>
      </c>
      <c r="B1498" s="1">
        <v>42039</v>
      </c>
      <c r="C1498">
        <v>53</v>
      </c>
      <c r="E1498" s="1">
        <v>34479</v>
      </c>
      <c r="F1498">
        <v>16.12</v>
      </c>
      <c r="G1498">
        <f t="shared" si="44"/>
        <v>14.307155963302746</v>
      </c>
      <c r="I1498" s="1">
        <v>41416</v>
      </c>
      <c r="J1498">
        <v>102.6</v>
      </c>
      <c r="M1498" s="1">
        <v>29549</v>
      </c>
      <c r="N1498">
        <v>1.357</v>
      </c>
      <c r="Q1498" s="1">
        <v>39884</v>
      </c>
      <c r="R1498">
        <v>57</v>
      </c>
      <c r="U1498" s="1">
        <v>40591</v>
      </c>
      <c r="V1498">
        <v>14.59</v>
      </c>
      <c r="Y1498" s="1">
        <v>40028</v>
      </c>
      <c r="Z1498">
        <v>8.6999999999999993</v>
      </c>
      <c r="AC1498" s="1"/>
    </row>
    <row r="1499" spans="1:29" x14ac:dyDescent="0.3">
      <c r="A1499">
        <f t="shared" si="45"/>
        <v>2</v>
      </c>
      <c r="B1499" s="1">
        <v>42040</v>
      </c>
      <c r="C1499">
        <v>52.14</v>
      </c>
      <c r="E1499" s="1">
        <v>34480</v>
      </c>
      <c r="F1499">
        <v>16.12</v>
      </c>
      <c r="G1499">
        <f t="shared" si="44"/>
        <v>14.331743119266049</v>
      </c>
      <c r="I1499" s="1">
        <v>41415</v>
      </c>
      <c r="J1499">
        <v>103.91</v>
      </c>
      <c r="M1499" s="1">
        <v>29550</v>
      </c>
      <c r="N1499">
        <v>1.3580000000000001</v>
      </c>
      <c r="Q1499" s="1">
        <v>39885</v>
      </c>
      <c r="R1499">
        <v>57</v>
      </c>
      <c r="U1499" s="1">
        <v>40592</v>
      </c>
      <c r="V1499">
        <v>14.63</v>
      </c>
      <c r="Y1499" s="1">
        <v>40029</v>
      </c>
      <c r="Z1499">
        <v>9.4</v>
      </c>
      <c r="AC1499" s="1"/>
    </row>
    <row r="1500" spans="1:29" x14ac:dyDescent="0.3">
      <c r="A1500">
        <f t="shared" si="45"/>
        <v>2</v>
      </c>
      <c r="B1500" s="1">
        <v>42041</v>
      </c>
      <c r="C1500">
        <v>51.27</v>
      </c>
      <c r="E1500" s="1">
        <v>34481</v>
      </c>
      <c r="F1500">
        <v>16.39</v>
      </c>
      <c r="G1500">
        <f t="shared" si="44"/>
        <v>14.357706422018342</v>
      </c>
      <c r="I1500" s="1">
        <v>41414</v>
      </c>
      <c r="J1500">
        <v>104.8</v>
      </c>
      <c r="M1500" s="1">
        <v>29551</v>
      </c>
      <c r="N1500">
        <v>1.3532</v>
      </c>
      <c r="Q1500" s="1">
        <v>39888</v>
      </c>
      <c r="R1500">
        <v>57</v>
      </c>
      <c r="U1500" s="1">
        <v>40595</v>
      </c>
      <c r="V1500">
        <v>15.04</v>
      </c>
      <c r="Y1500" s="1">
        <v>40030</v>
      </c>
      <c r="Z1500">
        <v>9.3000000000000007</v>
      </c>
      <c r="AC1500" s="1"/>
    </row>
    <row r="1501" spans="1:29" x14ac:dyDescent="0.3">
      <c r="A1501">
        <f t="shared" si="45"/>
        <v>2</v>
      </c>
      <c r="B1501" s="1">
        <v>42042</v>
      </c>
      <c r="C1501">
        <v>50.47</v>
      </c>
      <c r="E1501" s="1">
        <v>34485</v>
      </c>
      <c r="F1501">
        <v>16.45</v>
      </c>
      <c r="G1501">
        <f t="shared" si="44"/>
        <v>14.384770642201829</v>
      </c>
      <c r="I1501" s="1">
        <v>41411</v>
      </c>
      <c r="J1501">
        <v>104.64</v>
      </c>
      <c r="M1501" s="1">
        <v>29552</v>
      </c>
      <c r="N1501">
        <v>1.3503000000000001</v>
      </c>
      <c r="Q1501" s="1">
        <v>39889</v>
      </c>
      <c r="R1501">
        <v>57</v>
      </c>
      <c r="U1501" s="1">
        <v>40596</v>
      </c>
      <c r="V1501">
        <v>15.02</v>
      </c>
      <c r="Y1501" s="1">
        <v>40031</v>
      </c>
      <c r="Z1501">
        <v>9.25</v>
      </c>
      <c r="AC1501" s="1"/>
    </row>
    <row r="1502" spans="1:29" x14ac:dyDescent="0.3">
      <c r="A1502">
        <f t="shared" si="45"/>
        <v>2</v>
      </c>
      <c r="B1502" s="1">
        <v>42043</v>
      </c>
      <c r="C1502">
        <v>49.75</v>
      </c>
      <c r="E1502" s="1">
        <v>34486</v>
      </c>
      <c r="F1502">
        <v>16.34</v>
      </c>
      <c r="G1502">
        <f t="shared" si="44"/>
        <v>14.411100917431188</v>
      </c>
      <c r="I1502" s="1">
        <v>41410</v>
      </c>
      <c r="J1502">
        <v>103.8</v>
      </c>
      <c r="M1502" s="1">
        <v>29553</v>
      </c>
      <c r="N1502">
        <v>1.3499000000000001</v>
      </c>
      <c r="Q1502" s="1">
        <v>39890</v>
      </c>
      <c r="R1502">
        <v>58</v>
      </c>
      <c r="U1502" s="1">
        <v>40597</v>
      </c>
      <c r="V1502">
        <v>14.96</v>
      </c>
      <c r="Y1502" s="1">
        <v>40032</v>
      </c>
      <c r="Z1502">
        <v>9.1</v>
      </c>
      <c r="AC1502" s="1"/>
    </row>
    <row r="1503" spans="1:29" x14ac:dyDescent="0.3">
      <c r="A1503">
        <f t="shared" si="45"/>
        <v>2</v>
      </c>
      <c r="B1503" s="1">
        <v>42044</v>
      </c>
      <c r="C1503">
        <v>48.96</v>
      </c>
      <c r="E1503" s="1">
        <v>34487</v>
      </c>
      <c r="F1503">
        <v>16.420000000000002</v>
      </c>
      <c r="G1503">
        <f t="shared" si="44"/>
        <v>14.435688073394489</v>
      </c>
      <c r="I1503" s="1">
        <v>41409</v>
      </c>
      <c r="J1503">
        <v>103.68</v>
      </c>
      <c r="M1503" s="1">
        <v>29556</v>
      </c>
      <c r="N1503">
        <v>1.3425</v>
      </c>
      <c r="Q1503" s="1">
        <v>39891</v>
      </c>
      <c r="R1503">
        <v>59</v>
      </c>
      <c r="U1503" s="1">
        <v>40598</v>
      </c>
      <c r="V1503">
        <v>15.05</v>
      </c>
      <c r="Y1503" s="1">
        <v>40033</v>
      </c>
      <c r="Z1503">
        <v>9.25</v>
      </c>
      <c r="AC1503" s="1"/>
    </row>
    <row r="1504" spans="1:29" x14ac:dyDescent="0.3">
      <c r="A1504">
        <f t="shared" si="45"/>
        <v>2</v>
      </c>
      <c r="B1504" s="1">
        <v>42045</v>
      </c>
      <c r="C1504">
        <v>48.21</v>
      </c>
      <c r="E1504" s="1">
        <v>34488</v>
      </c>
      <c r="F1504">
        <v>16.37</v>
      </c>
      <c r="G1504">
        <f t="shared" si="44"/>
        <v>14.460917431192655</v>
      </c>
      <c r="I1504" s="1">
        <v>41408</v>
      </c>
      <c r="J1504">
        <v>102.6</v>
      </c>
      <c r="M1504" s="1">
        <v>29557</v>
      </c>
      <c r="N1504">
        <v>1.3401000000000001</v>
      </c>
      <c r="Q1504" s="1">
        <v>39892</v>
      </c>
      <c r="R1504">
        <v>59.25</v>
      </c>
      <c r="U1504" s="1">
        <v>40599</v>
      </c>
      <c r="V1504">
        <v>15.21</v>
      </c>
      <c r="Y1504" s="1">
        <v>40034</v>
      </c>
      <c r="Z1504">
        <v>9.25</v>
      </c>
      <c r="AC1504" s="1"/>
    </row>
    <row r="1505" spans="1:29" x14ac:dyDescent="0.3">
      <c r="A1505">
        <f t="shared" si="45"/>
        <v>2</v>
      </c>
      <c r="B1505" s="1">
        <v>42046</v>
      </c>
      <c r="C1505">
        <v>47.45</v>
      </c>
      <c r="E1505" s="1">
        <v>34491</v>
      </c>
      <c r="F1505">
        <v>16.27</v>
      </c>
      <c r="G1505">
        <f t="shared" si="44"/>
        <v>14.485045871559628</v>
      </c>
      <c r="I1505" s="1">
        <v>41407</v>
      </c>
      <c r="J1505">
        <v>102.82</v>
      </c>
      <c r="M1505" s="1">
        <v>29558</v>
      </c>
      <c r="N1505">
        <v>1.3425</v>
      </c>
      <c r="Q1505" s="1">
        <v>39895</v>
      </c>
      <c r="R1505">
        <v>62.75</v>
      </c>
      <c r="U1505" s="1">
        <v>40602</v>
      </c>
      <c r="V1505">
        <v>15.3</v>
      </c>
      <c r="Y1505" s="1">
        <v>40035</v>
      </c>
      <c r="Z1505">
        <v>9.25</v>
      </c>
      <c r="AC1505" s="1"/>
    </row>
    <row r="1506" spans="1:29" x14ac:dyDescent="0.3">
      <c r="A1506">
        <f t="shared" si="45"/>
        <v>2</v>
      </c>
      <c r="B1506" s="1">
        <v>42047</v>
      </c>
      <c r="C1506">
        <v>46.69</v>
      </c>
      <c r="E1506" s="1">
        <v>34492</v>
      </c>
      <c r="F1506">
        <v>15.94</v>
      </c>
      <c r="G1506">
        <f t="shared" si="44"/>
        <v>14.507431192660546</v>
      </c>
      <c r="I1506" s="1">
        <v>41404</v>
      </c>
      <c r="J1506">
        <v>103.91</v>
      </c>
      <c r="M1506" s="1">
        <v>29559</v>
      </c>
      <c r="N1506">
        <v>1.3405</v>
      </c>
      <c r="Q1506" s="1">
        <v>39896</v>
      </c>
      <c r="R1506">
        <v>64</v>
      </c>
      <c r="U1506" s="1">
        <v>40603</v>
      </c>
      <c r="V1506">
        <v>15.28</v>
      </c>
      <c r="Y1506" s="1">
        <v>40036</v>
      </c>
      <c r="Z1506">
        <v>9.6</v>
      </c>
      <c r="AC1506" s="1"/>
    </row>
    <row r="1507" spans="1:29" x14ac:dyDescent="0.3">
      <c r="A1507">
        <f t="shared" si="45"/>
        <v>2</v>
      </c>
      <c r="B1507" s="1">
        <v>42048</v>
      </c>
      <c r="C1507">
        <v>46.01</v>
      </c>
      <c r="E1507" s="1">
        <v>34493</v>
      </c>
      <c r="F1507">
        <v>16.239999999999998</v>
      </c>
      <c r="G1507">
        <f t="shared" si="44"/>
        <v>14.534954128440363</v>
      </c>
      <c r="I1507" s="1">
        <v>41403</v>
      </c>
      <c r="J1507">
        <v>104.47</v>
      </c>
      <c r="M1507" s="1">
        <v>29560</v>
      </c>
      <c r="N1507">
        <v>1.3301000000000001</v>
      </c>
      <c r="Q1507" s="1">
        <v>39897</v>
      </c>
      <c r="R1507">
        <v>63</v>
      </c>
      <c r="U1507" s="1">
        <v>40604</v>
      </c>
      <c r="V1507">
        <v>15.2</v>
      </c>
      <c r="Y1507" s="1">
        <v>40037</v>
      </c>
      <c r="Z1507">
        <v>9.35</v>
      </c>
      <c r="AC1507" s="1"/>
    </row>
    <row r="1508" spans="1:29" x14ac:dyDescent="0.3">
      <c r="A1508">
        <f t="shared" si="45"/>
        <v>2</v>
      </c>
      <c r="B1508" s="1">
        <v>42049</v>
      </c>
      <c r="C1508">
        <v>45.45</v>
      </c>
      <c r="E1508" s="1">
        <v>34494</v>
      </c>
      <c r="F1508">
        <v>16.309999999999999</v>
      </c>
      <c r="G1508">
        <f t="shared" si="44"/>
        <v>14.563486238532107</v>
      </c>
      <c r="I1508" s="1">
        <v>41402</v>
      </c>
      <c r="J1508">
        <v>104.34</v>
      </c>
      <c r="M1508" s="1">
        <v>29563</v>
      </c>
      <c r="N1508">
        <v>1.3270999999999999</v>
      </c>
      <c r="Q1508" s="1">
        <v>39898</v>
      </c>
      <c r="R1508">
        <v>65.25</v>
      </c>
      <c r="U1508" s="1">
        <v>40605</v>
      </c>
      <c r="V1508">
        <v>15.17</v>
      </c>
      <c r="Y1508" s="1">
        <v>40038</v>
      </c>
      <c r="Z1508">
        <v>9.75</v>
      </c>
      <c r="AC1508" s="1"/>
    </row>
    <row r="1509" spans="1:29" x14ac:dyDescent="0.3">
      <c r="A1509">
        <f t="shared" si="45"/>
        <v>2</v>
      </c>
      <c r="B1509" s="1">
        <v>42050</v>
      </c>
      <c r="C1509">
        <v>44.91</v>
      </c>
      <c r="E1509" s="1">
        <v>34495</v>
      </c>
      <c r="F1509">
        <v>16.39</v>
      </c>
      <c r="G1509">
        <f t="shared" si="44"/>
        <v>14.58899082568807</v>
      </c>
      <c r="I1509" s="1">
        <v>41401</v>
      </c>
      <c r="J1509">
        <v>104.4</v>
      </c>
      <c r="M1509" s="1">
        <v>29564</v>
      </c>
      <c r="N1509">
        <v>1.3179000000000001</v>
      </c>
      <c r="Q1509" s="1">
        <v>39899</v>
      </c>
      <c r="R1509">
        <v>65.25</v>
      </c>
      <c r="U1509" s="1">
        <v>40606</v>
      </c>
      <c r="V1509">
        <v>15.5</v>
      </c>
      <c r="Y1509" s="1">
        <v>40039</v>
      </c>
      <c r="Z1509">
        <v>9.4</v>
      </c>
      <c r="AC1509" s="1"/>
    </row>
    <row r="1510" spans="1:29" x14ac:dyDescent="0.3">
      <c r="A1510">
        <f t="shared" si="45"/>
        <v>2</v>
      </c>
      <c r="B1510" s="1">
        <v>42051</v>
      </c>
      <c r="C1510">
        <v>44.22</v>
      </c>
      <c r="E1510" s="1">
        <v>34498</v>
      </c>
      <c r="F1510">
        <v>16.41</v>
      </c>
      <c r="G1510">
        <f t="shared" si="44"/>
        <v>14.608715596330272</v>
      </c>
      <c r="I1510" s="1">
        <v>41400</v>
      </c>
      <c r="J1510">
        <v>105.46</v>
      </c>
      <c r="M1510" s="1">
        <v>29565</v>
      </c>
      <c r="N1510">
        <v>1.306</v>
      </c>
      <c r="Q1510" s="1">
        <v>39902</v>
      </c>
      <c r="R1510">
        <v>64.7</v>
      </c>
      <c r="U1510" s="1">
        <v>40609</v>
      </c>
      <c r="V1510">
        <v>15.39</v>
      </c>
      <c r="Y1510" s="1">
        <v>40040</v>
      </c>
      <c r="Z1510">
        <v>9.4</v>
      </c>
      <c r="AC1510" s="1"/>
    </row>
    <row r="1511" spans="1:29" x14ac:dyDescent="0.3">
      <c r="A1511">
        <f t="shared" si="45"/>
        <v>2</v>
      </c>
      <c r="B1511" s="1">
        <v>42052</v>
      </c>
      <c r="C1511">
        <v>43.53</v>
      </c>
      <c r="E1511" s="1">
        <v>34499</v>
      </c>
      <c r="F1511">
        <v>16.350000000000001</v>
      </c>
      <c r="G1511">
        <f t="shared" si="44"/>
        <v>14.626972477064216</v>
      </c>
      <c r="I1511" s="1">
        <v>41397</v>
      </c>
      <c r="J1511">
        <v>104.19</v>
      </c>
      <c r="M1511" s="1">
        <v>29566</v>
      </c>
      <c r="N1511">
        <v>1.2912999999999999</v>
      </c>
      <c r="Q1511" s="1">
        <v>39903</v>
      </c>
      <c r="R1511">
        <v>61.87</v>
      </c>
      <c r="U1511" s="1">
        <v>40610</v>
      </c>
      <c r="V1511">
        <v>15.31</v>
      </c>
      <c r="Y1511" s="1">
        <v>40041</v>
      </c>
      <c r="Z1511">
        <v>9.4</v>
      </c>
      <c r="AC1511" s="1"/>
    </row>
    <row r="1512" spans="1:29" x14ac:dyDescent="0.3">
      <c r="A1512">
        <f t="shared" si="45"/>
        <v>2</v>
      </c>
      <c r="B1512" s="1">
        <v>42053</v>
      </c>
      <c r="C1512">
        <v>42.79</v>
      </c>
      <c r="E1512" s="1">
        <v>34500</v>
      </c>
      <c r="F1512">
        <v>16.66</v>
      </c>
      <c r="G1512">
        <f t="shared" si="44"/>
        <v>14.649266055045869</v>
      </c>
      <c r="I1512" s="1">
        <v>41396</v>
      </c>
      <c r="J1512">
        <v>102.85</v>
      </c>
      <c r="M1512" s="1">
        <v>29567</v>
      </c>
      <c r="N1512">
        <v>1.3017000000000001</v>
      </c>
      <c r="Q1512" s="1">
        <v>39904</v>
      </c>
      <c r="R1512">
        <v>64.58</v>
      </c>
      <c r="U1512" s="1">
        <v>40611</v>
      </c>
      <c r="V1512">
        <v>15.36</v>
      </c>
      <c r="Y1512" s="1">
        <v>40042</v>
      </c>
      <c r="Z1512">
        <v>8.9499999999999993</v>
      </c>
      <c r="AC1512" s="1"/>
    </row>
    <row r="1513" spans="1:29" x14ac:dyDescent="0.3">
      <c r="A1513">
        <f t="shared" si="45"/>
        <v>2</v>
      </c>
      <c r="B1513" s="1">
        <v>42054</v>
      </c>
      <c r="C1513">
        <v>42.08</v>
      </c>
      <c r="E1513" s="1">
        <v>34501</v>
      </c>
      <c r="F1513">
        <v>16.920000000000002</v>
      </c>
      <c r="G1513">
        <f t="shared" si="44"/>
        <v>14.678440366972476</v>
      </c>
      <c r="I1513" s="1">
        <v>41395</v>
      </c>
      <c r="J1513">
        <v>99.95</v>
      </c>
      <c r="M1513" s="1">
        <v>29570</v>
      </c>
      <c r="N1513">
        <v>1.3156000000000001</v>
      </c>
      <c r="Q1513" s="1">
        <v>39905</v>
      </c>
      <c r="R1513">
        <v>65.13</v>
      </c>
      <c r="U1513" s="1">
        <v>40612</v>
      </c>
      <c r="V1513">
        <v>15.3</v>
      </c>
      <c r="Y1513" s="1">
        <v>40043</v>
      </c>
      <c r="Z1513">
        <v>9.1999999999999993</v>
      </c>
      <c r="AC1513" s="1"/>
    </row>
    <row r="1514" spans="1:29" x14ac:dyDescent="0.3">
      <c r="A1514">
        <f t="shared" si="45"/>
        <v>2</v>
      </c>
      <c r="B1514" s="1">
        <v>42055</v>
      </c>
      <c r="C1514">
        <v>41.39</v>
      </c>
      <c r="E1514" s="1">
        <v>34502</v>
      </c>
      <c r="F1514">
        <v>17.41</v>
      </c>
      <c r="G1514">
        <f t="shared" si="44"/>
        <v>14.711284403669724</v>
      </c>
      <c r="I1514" s="1">
        <v>41394</v>
      </c>
      <c r="J1514">
        <v>102.37</v>
      </c>
      <c r="M1514" s="1">
        <v>29571</v>
      </c>
      <c r="N1514">
        <v>1.2931999999999999</v>
      </c>
      <c r="Q1514" s="1">
        <v>39906</v>
      </c>
      <c r="R1514">
        <v>66.08</v>
      </c>
      <c r="U1514" s="1">
        <v>40613</v>
      </c>
      <c r="V1514">
        <v>15.3</v>
      </c>
      <c r="Y1514" s="1">
        <v>40044</v>
      </c>
      <c r="Z1514">
        <v>9.0500000000000007</v>
      </c>
      <c r="AC1514" s="1"/>
    </row>
    <row r="1515" spans="1:29" x14ac:dyDescent="0.3">
      <c r="A1515">
        <f t="shared" si="45"/>
        <v>2</v>
      </c>
      <c r="B1515" s="1">
        <v>42056</v>
      </c>
      <c r="C1515">
        <v>40.799999999999997</v>
      </c>
      <c r="E1515" s="1">
        <v>34505</v>
      </c>
      <c r="F1515">
        <v>17.46</v>
      </c>
      <c r="G1515">
        <f t="shared" si="44"/>
        <v>14.747431192660549</v>
      </c>
      <c r="I1515" s="1">
        <v>41393</v>
      </c>
      <c r="J1515">
        <v>103.81</v>
      </c>
      <c r="M1515" s="1">
        <v>29572</v>
      </c>
      <c r="N1515">
        <v>1.3024</v>
      </c>
      <c r="Q1515" s="1">
        <v>39909</v>
      </c>
      <c r="R1515">
        <v>64.95</v>
      </c>
      <c r="U1515" s="1">
        <v>40616</v>
      </c>
      <c r="V1515">
        <v>16.02</v>
      </c>
      <c r="Y1515" s="1">
        <v>40045</v>
      </c>
      <c r="Z1515">
        <v>9.0500000000000007</v>
      </c>
      <c r="AC1515" s="1"/>
    </row>
    <row r="1516" spans="1:29" x14ac:dyDescent="0.3">
      <c r="A1516">
        <f t="shared" si="45"/>
        <v>2</v>
      </c>
      <c r="B1516" s="1">
        <v>42057</v>
      </c>
      <c r="C1516">
        <v>40.270000000000003</v>
      </c>
      <c r="E1516" s="1">
        <v>34506</v>
      </c>
      <c r="F1516">
        <v>17.3</v>
      </c>
      <c r="G1516">
        <f t="shared" si="44"/>
        <v>14.780642201834862</v>
      </c>
      <c r="I1516" s="1">
        <v>41390</v>
      </c>
      <c r="J1516">
        <v>103.16</v>
      </c>
      <c r="M1516" s="1">
        <v>29573</v>
      </c>
      <c r="N1516">
        <v>1.3049999999999999</v>
      </c>
      <c r="Q1516" s="1">
        <v>39910</v>
      </c>
      <c r="R1516">
        <v>63.7</v>
      </c>
      <c r="U1516" s="1">
        <v>40617</v>
      </c>
      <c r="V1516">
        <v>16.670000000000002</v>
      </c>
      <c r="Y1516" s="1">
        <v>40046</v>
      </c>
      <c r="Z1516">
        <v>8.5</v>
      </c>
      <c r="AC1516" s="1"/>
    </row>
    <row r="1517" spans="1:29" x14ac:dyDescent="0.3">
      <c r="A1517">
        <f t="shared" si="45"/>
        <v>2</v>
      </c>
      <c r="B1517" s="1">
        <v>42058</v>
      </c>
      <c r="C1517">
        <v>39.68</v>
      </c>
      <c r="E1517" s="1">
        <v>34507</v>
      </c>
      <c r="F1517">
        <v>17.190000000000001</v>
      </c>
      <c r="G1517">
        <f t="shared" si="44"/>
        <v>14.810458715596328</v>
      </c>
      <c r="I1517" s="1">
        <v>41389</v>
      </c>
      <c r="J1517">
        <v>103.41</v>
      </c>
      <c r="M1517" s="1">
        <v>29574</v>
      </c>
      <c r="N1517">
        <v>1.3106</v>
      </c>
      <c r="Q1517" s="1">
        <v>39911</v>
      </c>
      <c r="R1517">
        <v>63.7</v>
      </c>
      <c r="U1517" s="1">
        <v>40618</v>
      </c>
      <c r="V1517">
        <v>16.71</v>
      </c>
      <c r="Y1517" s="1">
        <v>40047</v>
      </c>
      <c r="Z1517">
        <v>8.6</v>
      </c>
      <c r="AC1517" s="1"/>
    </row>
    <row r="1518" spans="1:29" x14ac:dyDescent="0.3">
      <c r="A1518">
        <f t="shared" si="45"/>
        <v>2</v>
      </c>
      <c r="B1518" s="1">
        <v>42059</v>
      </c>
      <c r="C1518">
        <v>39.08</v>
      </c>
      <c r="E1518" s="1">
        <v>34508</v>
      </c>
      <c r="F1518">
        <v>17.36</v>
      </c>
      <c r="G1518">
        <f t="shared" si="44"/>
        <v>14.840458715596327</v>
      </c>
      <c r="I1518" s="1">
        <v>41388</v>
      </c>
      <c r="J1518">
        <v>101.73</v>
      </c>
      <c r="M1518" s="1">
        <v>29577</v>
      </c>
      <c r="N1518">
        <v>1.3247</v>
      </c>
      <c r="Q1518" s="1">
        <v>39912</v>
      </c>
      <c r="R1518">
        <v>68.25</v>
      </c>
      <c r="U1518" s="1">
        <v>40619</v>
      </c>
      <c r="V1518">
        <v>16.28</v>
      </c>
      <c r="Y1518" s="1">
        <v>40048</v>
      </c>
      <c r="Z1518">
        <v>8.6</v>
      </c>
      <c r="AC1518" s="1"/>
    </row>
    <row r="1519" spans="1:29" x14ac:dyDescent="0.3">
      <c r="A1519">
        <f t="shared" si="45"/>
        <v>2</v>
      </c>
      <c r="B1519" s="1">
        <v>42060</v>
      </c>
      <c r="C1519">
        <v>38.51</v>
      </c>
      <c r="E1519" s="1">
        <v>34509</v>
      </c>
      <c r="F1519">
        <v>17.38</v>
      </c>
      <c r="G1519">
        <f t="shared" si="44"/>
        <v>14.872477064220181</v>
      </c>
      <c r="I1519" s="1">
        <v>41387</v>
      </c>
      <c r="J1519">
        <v>100.31</v>
      </c>
      <c r="M1519" s="1">
        <v>29578</v>
      </c>
      <c r="N1519">
        <v>1.3380000000000001</v>
      </c>
      <c r="Q1519" s="1">
        <v>39913</v>
      </c>
      <c r="R1519">
        <v>63.7</v>
      </c>
      <c r="U1519" s="1">
        <v>40620</v>
      </c>
      <c r="V1519">
        <v>16.760000000000002</v>
      </c>
      <c r="Y1519" s="1">
        <v>40049</v>
      </c>
      <c r="Z1519">
        <v>7.2</v>
      </c>
      <c r="AC1519" s="1"/>
    </row>
    <row r="1520" spans="1:29" x14ac:dyDescent="0.3">
      <c r="A1520">
        <f t="shared" si="45"/>
        <v>2</v>
      </c>
      <c r="B1520" s="1">
        <v>42061</v>
      </c>
      <c r="C1520">
        <v>37.97</v>
      </c>
      <c r="E1520" s="1">
        <v>34512</v>
      </c>
      <c r="F1520">
        <v>17.170000000000002</v>
      </c>
      <c r="G1520">
        <f t="shared" ref="G1520:G1583" si="46">+AVERAGE(F1412:F1520)</f>
        <v>14.901376146788991</v>
      </c>
      <c r="I1520" s="1">
        <v>41386</v>
      </c>
      <c r="J1520">
        <v>100.39</v>
      </c>
      <c r="M1520" s="1">
        <v>29579</v>
      </c>
      <c r="N1520">
        <v>1.3372999999999999</v>
      </c>
      <c r="Q1520" s="1">
        <v>39916</v>
      </c>
      <c r="R1520">
        <v>62</v>
      </c>
      <c r="U1520" s="1">
        <v>40623</v>
      </c>
      <c r="V1520">
        <v>16.350000000000001</v>
      </c>
      <c r="Y1520" s="1">
        <v>40050</v>
      </c>
      <c r="Z1520">
        <v>8.1</v>
      </c>
      <c r="AC1520" s="1"/>
    </row>
    <row r="1521" spans="1:29" x14ac:dyDescent="0.3">
      <c r="A1521">
        <f t="shared" si="45"/>
        <v>2</v>
      </c>
      <c r="B1521" s="1">
        <v>42062</v>
      </c>
      <c r="C1521">
        <v>37.43</v>
      </c>
      <c r="E1521" s="1">
        <v>34513</v>
      </c>
      <c r="F1521">
        <v>17.309999999999999</v>
      </c>
      <c r="G1521">
        <f t="shared" si="46"/>
        <v>14.933944954128441</v>
      </c>
      <c r="I1521" s="1">
        <v>41383</v>
      </c>
      <c r="J1521">
        <v>99.65</v>
      </c>
      <c r="M1521" s="1">
        <v>29584</v>
      </c>
      <c r="N1521">
        <v>1.3280000000000001</v>
      </c>
      <c r="Q1521" s="1">
        <v>39917</v>
      </c>
      <c r="R1521">
        <v>64.75</v>
      </c>
      <c r="U1521" s="1">
        <v>40624</v>
      </c>
      <c r="V1521">
        <v>16.420000000000002</v>
      </c>
      <c r="Y1521" s="1">
        <v>40051</v>
      </c>
      <c r="Z1521">
        <v>7.45</v>
      </c>
      <c r="AC1521" s="1"/>
    </row>
    <row r="1522" spans="1:29" x14ac:dyDescent="0.3">
      <c r="A1522">
        <f t="shared" si="45"/>
        <v>2</v>
      </c>
      <c r="B1522" s="1">
        <v>42063</v>
      </c>
      <c r="C1522">
        <v>36.950000000000003</v>
      </c>
      <c r="E1522" s="1">
        <v>34514</v>
      </c>
      <c r="F1522">
        <v>17.010000000000002</v>
      </c>
      <c r="G1522">
        <f t="shared" si="46"/>
        <v>14.96275229357798</v>
      </c>
      <c r="I1522" s="1">
        <v>41382</v>
      </c>
      <c r="J1522">
        <v>99.13</v>
      </c>
      <c r="M1522" s="1">
        <v>29585</v>
      </c>
      <c r="N1522">
        <v>1.3334999999999999</v>
      </c>
      <c r="Q1522" s="1">
        <v>39918</v>
      </c>
      <c r="R1522">
        <v>65.25</v>
      </c>
      <c r="U1522" s="1">
        <v>40625</v>
      </c>
      <c r="V1522">
        <v>16.420000000000002</v>
      </c>
      <c r="Y1522" s="1">
        <v>40052</v>
      </c>
      <c r="Z1522">
        <v>7.35</v>
      </c>
      <c r="AC1522" s="1"/>
    </row>
    <row r="1523" spans="1:29" x14ac:dyDescent="0.3">
      <c r="A1523">
        <f t="shared" si="45"/>
        <v>3</v>
      </c>
      <c r="B1523" s="1">
        <v>42064</v>
      </c>
      <c r="C1523">
        <v>36.619999999999997</v>
      </c>
      <c r="E1523" s="1">
        <v>34515</v>
      </c>
      <c r="F1523">
        <v>17.52</v>
      </c>
      <c r="G1523">
        <f t="shared" si="46"/>
        <v>14.994220183486238</v>
      </c>
      <c r="I1523" s="1">
        <v>41381</v>
      </c>
      <c r="J1523">
        <v>97.69</v>
      </c>
      <c r="M1523" s="1">
        <v>29586</v>
      </c>
      <c r="N1523">
        <v>1.3274999999999999</v>
      </c>
      <c r="Q1523" s="1">
        <v>39919</v>
      </c>
      <c r="R1523">
        <v>64.5</v>
      </c>
      <c r="U1523" s="1">
        <v>40626</v>
      </c>
      <c r="V1523">
        <v>16.059999999999999</v>
      </c>
      <c r="Y1523" s="1">
        <v>40053</v>
      </c>
      <c r="Z1523">
        <v>8.1999999999999993</v>
      </c>
      <c r="AC1523" s="1"/>
    </row>
    <row r="1524" spans="1:29" x14ac:dyDescent="0.3">
      <c r="A1524">
        <f t="shared" si="45"/>
        <v>3</v>
      </c>
      <c r="B1524" s="1">
        <v>42065</v>
      </c>
      <c r="C1524">
        <v>36.159999999999997</v>
      </c>
      <c r="E1524" s="1">
        <v>34516</v>
      </c>
      <c r="F1524">
        <v>17.57</v>
      </c>
      <c r="G1524">
        <f t="shared" si="46"/>
        <v>15.025688073394495</v>
      </c>
      <c r="I1524" s="1">
        <v>41380</v>
      </c>
      <c r="J1524">
        <v>99.91</v>
      </c>
      <c r="M1524" s="1">
        <v>29588</v>
      </c>
      <c r="N1524">
        <v>1.3153999999999999</v>
      </c>
      <c r="Q1524" s="1">
        <v>39920</v>
      </c>
      <c r="R1524">
        <v>64.75</v>
      </c>
      <c r="U1524" s="1">
        <v>40627</v>
      </c>
      <c r="V1524">
        <v>16.329999999999998</v>
      </c>
      <c r="Y1524" s="1">
        <v>40054</v>
      </c>
      <c r="Z1524">
        <v>8.1999999999999993</v>
      </c>
      <c r="AC1524" s="1"/>
    </row>
    <row r="1525" spans="1:29" x14ac:dyDescent="0.3">
      <c r="A1525">
        <f t="shared" si="45"/>
        <v>3</v>
      </c>
      <c r="B1525" s="1">
        <v>42066</v>
      </c>
      <c r="C1525">
        <v>35.64</v>
      </c>
      <c r="E1525" s="1">
        <v>34519</v>
      </c>
      <c r="F1525">
        <v>17.47</v>
      </c>
      <c r="G1525">
        <f t="shared" si="46"/>
        <v>15.054036697247705</v>
      </c>
      <c r="I1525" s="1">
        <v>41379</v>
      </c>
      <c r="J1525">
        <v>100.39</v>
      </c>
      <c r="M1525" s="1">
        <v>29591</v>
      </c>
      <c r="N1525">
        <v>1.3382000000000001</v>
      </c>
      <c r="Q1525" s="1">
        <v>39923</v>
      </c>
      <c r="R1525">
        <v>62.75</v>
      </c>
      <c r="U1525" s="1">
        <v>40630</v>
      </c>
      <c r="V1525">
        <v>16.79</v>
      </c>
      <c r="Y1525" s="1">
        <v>40055</v>
      </c>
      <c r="Z1525">
        <v>8.1999999999999993</v>
      </c>
      <c r="AC1525" s="1"/>
    </row>
    <row r="1526" spans="1:29" x14ac:dyDescent="0.3">
      <c r="A1526">
        <f t="shared" si="45"/>
        <v>3</v>
      </c>
      <c r="B1526" s="1">
        <v>42067</v>
      </c>
      <c r="C1526">
        <v>35.11</v>
      </c>
      <c r="E1526" s="1">
        <v>34520</v>
      </c>
      <c r="F1526">
        <v>17.38</v>
      </c>
      <c r="G1526">
        <f t="shared" si="46"/>
        <v>15.082293577981652</v>
      </c>
      <c r="I1526" s="1">
        <v>41376</v>
      </c>
      <c r="J1526">
        <v>103.11</v>
      </c>
      <c r="M1526" s="1">
        <v>29592</v>
      </c>
      <c r="N1526">
        <v>1.3434999999999999</v>
      </c>
      <c r="Q1526" s="1">
        <v>39924</v>
      </c>
      <c r="R1526">
        <v>62</v>
      </c>
      <c r="U1526" s="1">
        <v>40631</v>
      </c>
      <c r="V1526">
        <v>16.690000000000001</v>
      </c>
      <c r="Y1526" s="1">
        <v>40057</v>
      </c>
      <c r="Z1526">
        <v>8.9</v>
      </c>
      <c r="AC1526" s="1"/>
    </row>
    <row r="1527" spans="1:29" x14ac:dyDescent="0.3">
      <c r="A1527">
        <f t="shared" si="45"/>
        <v>3</v>
      </c>
      <c r="B1527" s="1">
        <v>42068</v>
      </c>
      <c r="C1527">
        <v>34.590000000000003</v>
      </c>
      <c r="E1527" s="1">
        <v>34521</v>
      </c>
      <c r="F1527">
        <v>17.059999999999999</v>
      </c>
      <c r="G1527">
        <f t="shared" si="46"/>
        <v>15.107522935779819</v>
      </c>
      <c r="I1527" s="1">
        <v>41375</v>
      </c>
      <c r="J1527">
        <v>104.27</v>
      </c>
      <c r="M1527" s="1">
        <v>29593</v>
      </c>
      <c r="N1527">
        <v>1.3399000000000001</v>
      </c>
      <c r="Q1527" s="1">
        <v>39925</v>
      </c>
      <c r="R1527">
        <v>60.75</v>
      </c>
      <c r="U1527" s="1">
        <v>40632</v>
      </c>
      <c r="V1527">
        <v>16.66</v>
      </c>
      <c r="Y1527" s="1">
        <v>40058</v>
      </c>
      <c r="Z1527">
        <v>10</v>
      </c>
      <c r="AC1527" s="1"/>
    </row>
    <row r="1528" spans="1:29" x14ac:dyDescent="0.3">
      <c r="A1528">
        <f t="shared" si="45"/>
        <v>3</v>
      </c>
      <c r="B1528" s="1">
        <v>42069</v>
      </c>
      <c r="C1528">
        <v>34.200000000000003</v>
      </c>
      <c r="E1528" s="1">
        <v>34522</v>
      </c>
      <c r="F1528">
        <v>17.079999999999998</v>
      </c>
      <c r="G1528">
        <f t="shared" si="46"/>
        <v>15.13376146788991</v>
      </c>
      <c r="I1528" s="1">
        <v>41374</v>
      </c>
      <c r="J1528">
        <v>105.79</v>
      </c>
      <c r="M1528" s="1">
        <v>29594</v>
      </c>
      <c r="N1528">
        <v>1.3245</v>
      </c>
      <c r="Q1528" s="1">
        <v>39926</v>
      </c>
      <c r="R1528">
        <v>60.25</v>
      </c>
      <c r="U1528" s="1">
        <v>40633</v>
      </c>
      <c r="V1528">
        <v>16.88</v>
      </c>
      <c r="Y1528" s="1">
        <v>40059</v>
      </c>
      <c r="Z1528">
        <v>8.5</v>
      </c>
      <c r="AC1528" s="1"/>
    </row>
    <row r="1529" spans="1:29" x14ac:dyDescent="0.3">
      <c r="A1529">
        <f t="shared" si="45"/>
        <v>3</v>
      </c>
      <c r="B1529" s="1">
        <v>42070</v>
      </c>
      <c r="C1529">
        <v>33.93</v>
      </c>
      <c r="E1529" s="1">
        <v>34523</v>
      </c>
      <c r="F1529">
        <v>17.37</v>
      </c>
      <c r="G1529">
        <f t="shared" si="46"/>
        <v>15.158073394495416</v>
      </c>
      <c r="I1529" s="1">
        <v>41373</v>
      </c>
      <c r="J1529">
        <v>106.23</v>
      </c>
      <c r="M1529" s="1">
        <v>29595</v>
      </c>
      <c r="N1529">
        <v>1.3205</v>
      </c>
      <c r="Q1529" s="1">
        <v>39927</v>
      </c>
      <c r="R1529">
        <v>60.25</v>
      </c>
      <c r="U1529" s="1">
        <v>40634</v>
      </c>
      <c r="V1529">
        <v>16.75</v>
      </c>
      <c r="Y1529" s="1">
        <v>40060</v>
      </c>
      <c r="Z1529">
        <v>8.75</v>
      </c>
      <c r="AC1529" s="1"/>
    </row>
    <row r="1530" spans="1:29" x14ac:dyDescent="0.3">
      <c r="A1530">
        <f t="shared" si="45"/>
        <v>3</v>
      </c>
      <c r="B1530" s="1">
        <v>42071</v>
      </c>
      <c r="C1530">
        <v>33.729999999999997</v>
      </c>
      <c r="E1530" s="1">
        <v>34526</v>
      </c>
      <c r="F1530">
        <v>17.96</v>
      </c>
      <c r="G1530">
        <f t="shared" si="46"/>
        <v>15.187247706422021</v>
      </c>
      <c r="I1530" s="1">
        <v>41372</v>
      </c>
      <c r="J1530">
        <v>104.66</v>
      </c>
      <c r="M1530" s="1">
        <v>29598</v>
      </c>
      <c r="N1530">
        <v>1.3153999999999999</v>
      </c>
      <c r="Q1530" s="1">
        <v>39930</v>
      </c>
      <c r="R1530">
        <v>59.25</v>
      </c>
      <c r="U1530" s="1">
        <v>40637</v>
      </c>
      <c r="V1530">
        <v>16.829999999999998</v>
      </c>
      <c r="Y1530" s="1">
        <v>40061</v>
      </c>
      <c r="Z1530">
        <v>9.75</v>
      </c>
      <c r="AC1530" s="1"/>
    </row>
    <row r="1531" spans="1:29" x14ac:dyDescent="0.3">
      <c r="A1531">
        <f t="shared" si="45"/>
        <v>3</v>
      </c>
      <c r="B1531" s="1">
        <v>42072</v>
      </c>
      <c r="C1531">
        <v>33.44</v>
      </c>
      <c r="E1531" s="1">
        <v>34527</v>
      </c>
      <c r="F1531">
        <v>18.260000000000002</v>
      </c>
      <c r="G1531">
        <f t="shared" si="46"/>
        <v>15.220091743119271</v>
      </c>
      <c r="I1531" s="1">
        <v>41369</v>
      </c>
      <c r="J1531">
        <v>104.12</v>
      </c>
      <c r="M1531" s="1">
        <v>29599</v>
      </c>
      <c r="N1531">
        <v>1.3004</v>
      </c>
      <c r="Q1531" s="1">
        <v>39931</v>
      </c>
      <c r="R1531">
        <v>59</v>
      </c>
      <c r="U1531" s="1">
        <v>40638</v>
      </c>
      <c r="V1531">
        <v>16.62</v>
      </c>
      <c r="Y1531" s="1">
        <v>40062</v>
      </c>
      <c r="Z1531">
        <v>9.75</v>
      </c>
      <c r="AC1531" s="1"/>
    </row>
    <row r="1532" spans="1:29" x14ac:dyDescent="0.3">
      <c r="A1532">
        <f t="shared" si="45"/>
        <v>3</v>
      </c>
      <c r="B1532" s="1">
        <v>42073</v>
      </c>
      <c r="C1532">
        <v>33.18</v>
      </c>
      <c r="E1532" s="1">
        <v>34528</v>
      </c>
      <c r="F1532">
        <v>18.329999999999998</v>
      </c>
      <c r="G1532">
        <f t="shared" si="46"/>
        <v>15.256055045871564</v>
      </c>
      <c r="I1532" s="1">
        <v>41368</v>
      </c>
      <c r="J1532">
        <v>106.34</v>
      </c>
      <c r="M1532" s="1">
        <v>29600</v>
      </c>
      <c r="N1532">
        <v>1.306</v>
      </c>
      <c r="Q1532" s="1">
        <v>39932</v>
      </c>
      <c r="R1532">
        <v>60.5</v>
      </c>
      <c r="U1532" s="1">
        <v>40639</v>
      </c>
      <c r="V1532">
        <v>16.739999999999998</v>
      </c>
      <c r="Y1532" s="1">
        <v>40063</v>
      </c>
      <c r="Z1532">
        <v>9.6999999999999993</v>
      </c>
      <c r="AC1532" s="1"/>
    </row>
    <row r="1533" spans="1:29" x14ac:dyDescent="0.3">
      <c r="A1533">
        <f t="shared" si="45"/>
        <v>3</v>
      </c>
      <c r="B1533" s="1">
        <v>42074</v>
      </c>
      <c r="C1533">
        <v>32.9</v>
      </c>
      <c r="E1533" s="1">
        <v>34529</v>
      </c>
      <c r="F1533">
        <v>18.59</v>
      </c>
      <c r="G1533">
        <f t="shared" si="46"/>
        <v>15.297247706422022</v>
      </c>
      <c r="I1533" s="1">
        <v>41367</v>
      </c>
      <c r="J1533">
        <v>107.11</v>
      </c>
      <c r="M1533" s="1">
        <v>29601</v>
      </c>
      <c r="N1533">
        <v>1.3016000000000001</v>
      </c>
      <c r="Q1533" s="1">
        <v>39933</v>
      </c>
      <c r="R1533">
        <v>60.25</v>
      </c>
      <c r="U1533" s="1">
        <v>40640</v>
      </c>
      <c r="V1533">
        <v>16.579999999999998</v>
      </c>
      <c r="Y1533" s="1">
        <v>40064</v>
      </c>
      <c r="Z1533">
        <v>9.85</v>
      </c>
      <c r="AC1533" s="1"/>
    </row>
    <row r="1534" spans="1:29" x14ac:dyDescent="0.3">
      <c r="A1534">
        <f t="shared" si="45"/>
        <v>3</v>
      </c>
      <c r="B1534" s="1">
        <v>42075</v>
      </c>
      <c r="C1534">
        <v>32.590000000000003</v>
      </c>
      <c r="E1534" s="1">
        <v>34530</v>
      </c>
      <c r="F1534">
        <v>17.77</v>
      </c>
      <c r="G1534">
        <f t="shared" si="46"/>
        <v>15.331467889908261</v>
      </c>
      <c r="I1534" s="1">
        <v>41366</v>
      </c>
      <c r="J1534">
        <v>110.69</v>
      </c>
      <c r="M1534" s="1">
        <v>29602</v>
      </c>
      <c r="N1534">
        <v>1.2905</v>
      </c>
      <c r="Q1534" s="1">
        <v>39934</v>
      </c>
      <c r="R1534">
        <v>60.5</v>
      </c>
      <c r="U1534" s="1">
        <v>40641</v>
      </c>
      <c r="V1534">
        <v>16.600000000000001</v>
      </c>
      <c r="Y1534" s="1">
        <v>40065</v>
      </c>
      <c r="Z1534">
        <v>9.1</v>
      </c>
      <c r="AC1534" s="1"/>
    </row>
    <row r="1535" spans="1:29" x14ac:dyDescent="0.3">
      <c r="A1535">
        <f t="shared" si="45"/>
        <v>3</v>
      </c>
      <c r="B1535" s="1">
        <v>42076</v>
      </c>
      <c r="C1535">
        <v>32.270000000000003</v>
      </c>
      <c r="E1535" s="1">
        <v>34533</v>
      </c>
      <c r="F1535">
        <v>17.38</v>
      </c>
      <c r="G1535">
        <f t="shared" si="46"/>
        <v>15.367339449541285</v>
      </c>
      <c r="I1535" s="1">
        <v>41365</v>
      </c>
      <c r="J1535">
        <v>111.08</v>
      </c>
      <c r="M1535" s="1">
        <v>29605</v>
      </c>
      <c r="N1535">
        <v>1.2984</v>
      </c>
      <c r="Q1535" s="1">
        <v>39935</v>
      </c>
      <c r="R1535">
        <v>60.75</v>
      </c>
      <c r="U1535" s="1">
        <v>40644</v>
      </c>
      <c r="V1535">
        <v>16.36</v>
      </c>
      <c r="Y1535" s="1">
        <v>40066</v>
      </c>
      <c r="Z1535">
        <v>9.4</v>
      </c>
      <c r="AC1535" s="1"/>
    </row>
    <row r="1536" spans="1:29" x14ac:dyDescent="0.3">
      <c r="A1536">
        <f t="shared" si="45"/>
        <v>3</v>
      </c>
      <c r="B1536" s="1">
        <v>42077</v>
      </c>
      <c r="C1536">
        <v>31.96</v>
      </c>
      <c r="E1536" s="1">
        <v>34534</v>
      </c>
      <c r="F1536">
        <v>17.489999999999998</v>
      </c>
      <c r="G1536">
        <f t="shared" si="46"/>
        <v>15.403119266055048</v>
      </c>
      <c r="I1536" s="1">
        <v>41361</v>
      </c>
      <c r="J1536">
        <v>110.02</v>
      </c>
      <c r="M1536" s="1">
        <v>29606</v>
      </c>
      <c r="N1536">
        <v>1.2968</v>
      </c>
      <c r="Q1536" s="1">
        <v>39937</v>
      </c>
      <c r="R1536">
        <v>60.5</v>
      </c>
      <c r="U1536" s="1">
        <v>40645</v>
      </c>
      <c r="V1536">
        <v>16.2</v>
      </c>
      <c r="Y1536" s="1">
        <v>40067</v>
      </c>
      <c r="Z1536">
        <v>9.1999999999999993</v>
      </c>
      <c r="AC1536" s="1"/>
    </row>
    <row r="1537" spans="1:29" x14ac:dyDescent="0.3">
      <c r="A1537">
        <f t="shared" si="45"/>
        <v>3</v>
      </c>
      <c r="B1537" s="1">
        <v>42078</v>
      </c>
      <c r="C1537">
        <v>31.68</v>
      </c>
      <c r="E1537" s="1">
        <v>34535</v>
      </c>
      <c r="F1537">
        <v>17.46</v>
      </c>
      <c r="G1537">
        <f t="shared" si="46"/>
        <v>15.438256880733949</v>
      </c>
      <c r="I1537" s="1">
        <v>41360</v>
      </c>
      <c r="J1537">
        <v>109.69</v>
      </c>
      <c r="M1537" s="1">
        <v>29607</v>
      </c>
      <c r="N1537">
        <v>1.3075000000000001</v>
      </c>
      <c r="Q1537" s="1">
        <v>39938</v>
      </c>
      <c r="R1537">
        <v>60.75</v>
      </c>
      <c r="U1537" s="1">
        <v>40646</v>
      </c>
      <c r="V1537">
        <v>16.25</v>
      </c>
      <c r="Y1537" s="1">
        <v>40068</v>
      </c>
      <c r="Z1537">
        <v>9.35</v>
      </c>
      <c r="AC1537" s="1"/>
    </row>
    <row r="1538" spans="1:29" x14ac:dyDescent="0.3">
      <c r="A1538">
        <f t="shared" si="45"/>
        <v>3</v>
      </c>
      <c r="B1538" s="1">
        <v>42079</v>
      </c>
      <c r="C1538">
        <v>31.36</v>
      </c>
      <c r="E1538" s="1">
        <v>34536</v>
      </c>
      <c r="F1538">
        <v>17.68</v>
      </c>
      <c r="G1538">
        <f t="shared" si="46"/>
        <v>15.477889908256886</v>
      </c>
      <c r="I1538" s="1">
        <v>41359</v>
      </c>
      <c r="J1538">
        <v>109.36</v>
      </c>
      <c r="M1538" s="1">
        <v>29608</v>
      </c>
      <c r="N1538">
        <v>1.2902</v>
      </c>
      <c r="Q1538" s="1">
        <v>39939</v>
      </c>
      <c r="R1538">
        <v>61.5</v>
      </c>
      <c r="U1538" s="1">
        <v>40647</v>
      </c>
      <c r="V1538">
        <v>16.38</v>
      </c>
      <c r="Y1538" s="1">
        <v>40069</v>
      </c>
      <c r="Z1538">
        <v>9.35</v>
      </c>
      <c r="AC1538" s="1"/>
    </row>
    <row r="1539" spans="1:29" x14ac:dyDescent="0.3">
      <c r="A1539">
        <f t="shared" si="45"/>
        <v>3</v>
      </c>
      <c r="B1539" s="1">
        <v>42080</v>
      </c>
      <c r="C1539">
        <v>31.11</v>
      </c>
      <c r="E1539" s="1">
        <v>34537</v>
      </c>
      <c r="F1539">
        <v>17.84</v>
      </c>
      <c r="G1539">
        <f t="shared" si="46"/>
        <v>15.519816513761471</v>
      </c>
      <c r="I1539" s="1">
        <v>41358</v>
      </c>
      <c r="J1539">
        <v>108.17</v>
      </c>
      <c r="M1539" s="1">
        <v>29609</v>
      </c>
      <c r="N1539">
        <v>1.2851999999999999</v>
      </c>
      <c r="Q1539" s="1">
        <v>39940</v>
      </c>
      <c r="R1539">
        <v>60.75</v>
      </c>
      <c r="U1539" s="1">
        <v>40648</v>
      </c>
      <c r="V1539">
        <v>16.690000000000001</v>
      </c>
      <c r="Y1539" s="1">
        <v>40070</v>
      </c>
      <c r="Z1539">
        <v>8.8000000000000007</v>
      </c>
      <c r="AC1539" s="1"/>
    </row>
    <row r="1540" spans="1:29" x14ac:dyDescent="0.3">
      <c r="A1540">
        <f t="shared" ref="A1540:A1603" si="47">+MONTH(B1540)</f>
        <v>3</v>
      </c>
      <c r="B1540" s="1">
        <v>42081</v>
      </c>
      <c r="C1540">
        <v>30.86</v>
      </c>
      <c r="E1540" s="1">
        <v>34540</v>
      </c>
      <c r="F1540">
        <v>17.57</v>
      </c>
      <c r="G1540">
        <f t="shared" si="46"/>
        <v>15.562477064220188</v>
      </c>
      <c r="I1540" s="1">
        <v>41355</v>
      </c>
      <c r="J1540">
        <v>107.66</v>
      </c>
      <c r="M1540" s="1">
        <v>29612</v>
      </c>
      <c r="N1540">
        <v>1.2706</v>
      </c>
      <c r="Q1540" s="1">
        <v>39941</v>
      </c>
      <c r="R1540">
        <v>61</v>
      </c>
      <c r="U1540" s="1">
        <v>40651</v>
      </c>
      <c r="V1540">
        <v>16.3</v>
      </c>
      <c r="Y1540" s="1">
        <v>40071</v>
      </c>
      <c r="Z1540">
        <v>9.9</v>
      </c>
      <c r="AC1540" s="1"/>
    </row>
    <row r="1541" spans="1:29" x14ac:dyDescent="0.3">
      <c r="A1541">
        <f t="shared" si="47"/>
        <v>3</v>
      </c>
      <c r="B1541" s="1">
        <v>42082</v>
      </c>
      <c r="C1541">
        <v>30.6</v>
      </c>
      <c r="E1541" s="1">
        <v>34541</v>
      </c>
      <c r="F1541">
        <v>17.649999999999999</v>
      </c>
      <c r="G1541">
        <f t="shared" si="46"/>
        <v>15.604403669724777</v>
      </c>
      <c r="I1541" s="1">
        <v>41354</v>
      </c>
      <c r="J1541">
        <v>107.47</v>
      </c>
      <c r="M1541" s="1">
        <v>29613</v>
      </c>
      <c r="N1541">
        <v>1.2641</v>
      </c>
      <c r="Q1541" s="1">
        <v>39944</v>
      </c>
      <c r="R1541">
        <v>61.5</v>
      </c>
      <c r="U1541" s="1">
        <v>40652</v>
      </c>
      <c r="V1541">
        <v>16.41</v>
      </c>
      <c r="Y1541" s="1">
        <v>40072</v>
      </c>
      <c r="Z1541">
        <v>10.15</v>
      </c>
      <c r="AC1541" s="1"/>
    </row>
    <row r="1542" spans="1:29" x14ac:dyDescent="0.3">
      <c r="A1542">
        <f t="shared" si="47"/>
        <v>3</v>
      </c>
      <c r="B1542" s="1">
        <v>42083</v>
      </c>
      <c r="C1542">
        <v>30.32</v>
      </c>
      <c r="E1542" s="1">
        <v>34542</v>
      </c>
      <c r="F1542">
        <v>17.89</v>
      </c>
      <c r="G1542">
        <f t="shared" si="46"/>
        <v>15.648165137614685</v>
      </c>
      <c r="I1542" s="1">
        <v>41353</v>
      </c>
      <c r="J1542">
        <v>108.72</v>
      </c>
      <c r="M1542" s="1">
        <v>29614</v>
      </c>
      <c r="N1542">
        <v>1.2552000000000001</v>
      </c>
      <c r="Q1542" s="1">
        <v>39945</v>
      </c>
      <c r="R1542">
        <v>61.25</v>
      </c>
      <c r="U1542" s="1">
        <v>40653</v>
      </c>
      <c r="V1542">
        <v>16.62</v>
      </c>
      <c r="Y1542" s="1">
        <v>40073</v>
      </c>
      <c r="Z1542">
        <v>9.8000000000000007</v>
      </c>
      <c r="AC1542" s="1"/>
    </row>
    <row r="1543" spans="1:29" x14ac:dyDescent="0.3">
      <c r="A1543">
        <f t="shared" si="47"/>
        <v>3</v>
      </c>
      <c r="B1543" s="1">
        <v>42084</v>
      </c>
      <c r="C1543">
        <v>30.1</v>
      </c>
      <c r="E1543" s="1">
        <v>34543</v>
      </c>
      <c r="F1543">
        <v>18.18</v>
      </c>
      <c r="G1543">
        <f t="shared" si="46"/>
        <v>15.694220183486246</v>
      </c>
      <c r="I1543" s="1">
        <v>41352</v>
      </c>
      <c r="J1543">
        <v>107.45</v>
      </c>
      <c r="M1543" s="1">
        <v>29615</v>
      </c>
      <c r="N1543">
        <v>1.2481</v>
      </c>
      <c r="Q1543" s="1">
        <v>39946</v>
      </c>
      <c r="R1543">
        <v>61.75</v>
      </c>
      <c r="U1543" s="1">
        <v>40654</v>
      </c>
      <c r="V1543">
        <v>16.5</v>
      </c>
      <c r="Y1543" s="1">
        <v>40074</v>
      </c>
      <c r="Z1543">
        <v>9.85</v>
      </c>
      <c r="AC1543" s="1"/>
    </row>
    <row r="1544" spans="1:29" x14ac:dyDescent="0.3">
      <c r="A1544">
        <f t="shared" si="47"/>
        <v>3</v>
      </c>
      <c r="B1544" s="1">
        <v>42085</v>
      </c>
      <c r="C1544">
        <v>29.85</v>
      </c>
      <c r="E1544" s="1">
        <v>34544</v>
      </c>
      <c r="F1544">
        <v>18.59</v>
      </c>
      <c r="G1544">
        <f t="shared" si="46"/>
        <v>15.743302752293584</v>
      </c>
      <c r="I1544" s="1">
        <v>41351</v>
      </c>
      <c r="J1544">
        <v>109.51</v>
      </c>
      <c r="M1544" s="1">
        <v>29616</v>
      </c>
      <c r="N1544">
        <v>1.2349000000000001</v>
      </c>
      <c r="Q1544" s="1">
        <v>39947</v>
      </c>
      <c r="R1544">
        <v>61</v>
      </c>
      <c r="U1544" s="1">
        <v>40659</v>
      </c>
      <c r="V1544">
        <v>16.52</v>
      </c>
      <c r="Y1544" s="1">
        <v>40075</v>
      </c>
      <c r="Z1544">
        <v>9.8000000000000007</v>
      </c>
      <c r="AC1544" s="1"/>
    </row>
    <row r="1545" spans="1:29" x14ac:dyDescent="0.3">
      <c r="A1545">
        <f t="shared" si="47"/>
        <v>3</v>
      </c>
      <c r="B1545" s="1">
        <v>42086</v>
      </c>
      <c r="C1545">
        <v>29.54</v>
      </c>
      <c r="E1545" s="1">
        <v>34547</v>
      </c>
      <c r="F1545">
        <v>18.899999999999999</v>
      </c>
      <c r="G1545">
        <f t="shared" si="46"/>
        <v>15.794403669724778</v>
      </c>
      <c r="I1545" s="1">
        <v>41348</v>
      </c>
      <c r="J1545">
        <v>109.82</v>
      </c>
      <c r="M1545" s="1">
        <v>29619</v>
      </c>
      <c r="N1545">
        <v>1.2318</v>
      </c>
      <c r="Q1545" s="1">
        <v>39948</v>
      </c>
      <c r="R1545">
        <v>61.25</v>
      </c>
      <c r="U1545" s="1">
        <v>40660</v>
      </c>
      <c r="V1545">
        <v>16.61</v>
      </c>
      <c r="Y1545" s="1">
        <v>40076</v>
      </c>
      <c r="Z1545">
        <v>9.8000000000000007</v>
      </c>
      <c r="AC1545" s="1"/>
    </row>
    <row r="1546" spans="1:29" x14ac:dyDescent="0.3">
      <c r="A1546">
        <f t="shared" si="47"/>
        <v>3</v>
      </c>
      <c r="B1546" s="1">
        <v>42087</v>
      </c>
      <c r="C1546">
        <v>29.27</v>
      </c>
      <c r="E1546" s="1">
        <v>34548</v>
      </c>
      <c r="F1546">
        <v>18.510000000000002</v>
      </c>
      <c r="G1546">
        <f t="shared" si="46"/>
        <v>15.839541284403674</v>
      </c>
      <c r="I1546" s="1">
        <v>41347</v>
      </c>
      <c r="J1546">
        <v>109.42</v>
      </c>
      <c r="M1546" s="1">
        <v>29620</v>
      </c>
      <c r="N1546">
        <v>1.2152000000000001</v>
      </c>
      <c r="Q1546" s="1">
        <v>39951</v>
      </c>
      <c r="R1546">
        <v>61.5</v>
      </c>
      <c r="U1546" s="1">
        <v>40661</v>
      </c>
      <c r="V1546">
        <v>16.77</v>
      </c>
      <c r="Y1546" s="1">
        <v>40077</v>
      </c>
      <c r="Z1546">
        <v>9.8000000000000007</v>
      </c>
      <c r="AC1546" s="1"/>
    </row>
    <row r="1547" spans="1:29" x14ac:dyDescent="0.3">
      <c r="A1547">
        <f t="shared" si="47"/>
        <v>3</v>
      </c>
      <c r="B1547" s="1">
        <v>42088</v>
      </c>
      <c r="C1547">
        <v>28.99</v>
      </c>
      <c r="E1547" s="1">
        <v>34549</v>
      </c>
      <c r="F1547">
        <v>18.440000000000001</v>
      </c>
      <c r="G1547">
        <f t="shared" si="46"/>
        <v>15.885137614678904</v>
      </c>
      <c r="I1547" s="1">
        <v>41346</v>
      </c>
      <c r="J1547">
        <v>108.52</v>
      </c>
      <c r="M1547" s="1">
        <v>29621</v>
      </c>
      <c r="N1547">
        <v>1.2315</v>
      </c>
      <c r="Q1547" s="1">
        <v>39952</v>
      </c>
      <c r="R1547">
        <v>63</v>
      </c>
      <c r="U1547" s="1">
        <v>40662</v>
      </c>
      <c r="V1547">
        <v>16.7</v>
      </c>
      <c r="Y1547" s="1">
        <v>40078</v>
      </c>
      <c r="Z1547">
        <v>9.35</v>
      </c>
      <c r="AC1547" s="1"/>
    </row>
    <row r="1548" spans="1:29" x14ac:dyDescent="0.3">
      <c r="A1548">
        <f t="shared" si="47"/>
        <v>3</v>
      </c>
      <c r="B1548" s="1">
        <v>42089</v>
      </c>
      <c r="C1548">
        <v>28.74</v>
      </c>
      <c r="E1548" s="1">
        <v>34550</v>
      </c>
      <c r="F1548">
        <v>18.420000000000002</v>
      </c>
      <c r="G1548">
        <f t="shared" si="46"/>
        <v>15.931651376146794</v>
      </c>
      <c r="I1548" s="1">
        <v>41345</v>
      </c>
      <c r="J1548">
        <v>109.65</v>
      </c>
      <c r="M1548" s="1">
        <v>29622</v>
      </c>
      <c r="N1548">
        <v>1.2225999999999999</v>
      </c>
      <c r="Q1548" s="1">
        <v>39953</v>
      </c>
      <c r="R1548">
        <v>63</v>
      </c>
      <c r="U1548" s="1">
        <v>40665</v>
      </c>
      <c r="V1548">
        <v>17.03</v>
      </c>
      <c r="Y1548" s="1">
        <v>40079</v>
      </c>
      <c r="Z1548">
        <v>9.0500000000000007</v>
      </c>
      <c r="AC1548" s="1"/>
    </row>
    <row r="1549" spans="1:29" x14ac:dyDescent="0.3">
      <c r="A1549">
        <f t="shared" si="47"/>
        <v>3</v>
      </c>
      <c r="B1549" s="1">
        <v>42090</v>
      </c>
      <c r="C1549">
        <v>28.51</v>
      </c>
      <c r="E1549" s="1">
        <v>34551</v>
      </c>
      <c r="F1549">
        <v>17.86</v>
      </c>
      <c r="G1549">
        <f t="shared" si="46"/>
        <v>15.971009174311932</v>
      </c>
      <c r="I1549" s="1">
        <v>41344</v>
      </c>
      <c r="J1549">
        <v>110.22</v>
      </c>
      <c r="M1549" s="1">
        <v>29623</v>
      </c>
      <c r="N1549">
        <v>1.2177</v>
      </c>
      <c r="Q1549" s="1">
        <v>39954</v>
      </c>
      <c r="R1549">
        <v>63</v>
      </c>
      <c r="U1549" s="1">
        <v>40666</v>
      </c>
      <c r="V1549">
        <v>16.809999999999999</v>
      </c>
      <c r="Y1549" s="1">
        <v>40080</v>
      </c>
      <c r="Z1549">
        <v>10.1</v>
      </c>
      <c r="AC1549" s="1"/>
    </row>
    <row r="1550" spans="1:29" x14ac:dyDescent="0.3">
      <c r="A1550">
        <f t="shared" si="47"/>
        <v>3</v>
      </c>
      <c r="B1550" s="1">
        <v>42091</v>
      </c>
      <c r="C1550">
        <v>28.42</v>
      </c>
      <c r="E1550" s="1">
        <v>34554</v>
      </c>
      <c r="F1550">
        <v>17.87</v>
      </c>
      <c r="G1550">
        <f t="shared" si="46"/>
        <v>16.010183486238535</v>
      </c>
      <c r="I1550" s="1">
        <v>41341</v>
      </c>
      <c r="J1550">
        <v>110.85</v>
      </c>
      <c r="M1550" s="1">
        <v>29626</v>
      </c>
      <c r="N1550">
        <v>1.2209000000000001</v>
      </c>
      <c r="Q1550" s="1">
        <v>39955</v>
      </c>
      <c r="R1550">
        <v>61.7</v>
      </c>
      <c r="U1550" s="1">
        <v>40667</v>
      </c>
      <c r="V1550">
        <v>16.7</v>
      </c>
      <c r="Y1550" s="1">
        <v>40081</v>
      </c>
      <c r="Z1550">
        <v>9</v>
      </c>
      <c r="AC1550" s="1"/>
    </row>
    <row r="1551" spans="1:29" x14ac:dyDescent="0.3">
      <c r="A1551">
        <f t="shared" si="47"/>
        <v>3</v>
      </c>
      <c r="B1551" s="1">
        <v>42092</v>
      </c>
      <c r="C1551">
        <v>28.37</v>
      </c>
      <c r="E1551" s="1">
        <v>34555</v>
      </c>
      <c r="F1551">
        <v>17.850000000000001</v>
      </c>
      <c r="G1551">
        <f t="shared" si="46"/>
        <v>16.049449541284407</v>
      </c>
      <c r="I1551" s="1">
        <v>41340</v>
      </c>
      <c r="J1551">
        <v>111.15</v>
      </c>
      <c r="M1551" s="1">
        <v>29627</v>
      </c>
      <c r="N1551">
        <v>1.2158</v>
      </c>
      <c r="Q1551" s="1">
        <v>39958</v>
      </c>
      <c r="R1551">
        <v>62.88</v>
      </c>
      <c r="U1551" s="1">
        <v>40668</v>
      </c>
      <c r="V1551">
        <v>16.579999999999998</v>
      </c>
      <c r="Y1551" s="1">
        <v>40082</v>
      </c>
      <c r="Z1551">
        <v>9.5</v>
      </c>
      <c r="AC1551" s="1"/>
    </row>
    <row r="1552" spans="1:29" x14ac:dyDescent="0.3">
      <c r="A1552">
        <f t="shared" si="47"/>
        <v>3</v>
      </c>
      <c r="B1552" s="1">
        <v>42093</v>
      </c>
      <c r="C1552">
        <v>28.21</v>
      </c>
      <c r="E1552" s="1">
        <v>34556</v>
      </c>
      <c r="F1552">
        <v>17.670000000000002</v>
      </c>
      <c r="G1552">
        <f t="shared" si="46"/>
        <v>16.088165137614681</v>
      </c>
      <c r="I1552" s="1">
        <v>41339</v>
      </c>
      <c r="J1552">
        <v>111.06</v>
      </c>
      <c r="M1552" s="1">
        <v>29628</v>
      </c>
      <c r="N1552">
        <v>1.214</v>
      </c>
      <c r="Q1552" s="1">
        <v>39959</v>
      </c>
      <c r="R1552">
        <v>64.25</v>
      </c>
      <c r="U1552" s="1">
        <v>40669</v>
      </c>
      <c r="V1552">
        <v>16.66</v>
      </c>
      <c r="Y1552" s="1">
        <v>40083</v>
      </c>
      <c r="Z1552">
        <v>9.5</v>
      </c>
      <c r="AC1552" s="1"/>
    </row>
    <row r="1553" spans="1:29" x14ac:dyDescent="0.3">
      <c r="A1553">
        <f t="shared" si="47"/>
        <v>3</v>
      </c>
      <c r="B1553" s="1">
        <v>42094</v>
      </c>
      <c r="C1553">
        <v>28.01</v>
      </c>
      <c r="E1553" s="1">
        <v>34557</v>
      </c>
      <c r="F1553">
        <v>17.489999999999998</v>
      </c>
      <c r="G1553">
        <f t="shared" si="46"/>
        <v>16.128990825688074</v>
      </c>
      <c r="I1553" s="1">
        <v>41338</v>
      </c>
      <c r="J1553">
        <v>111.61</v>
      </c>
      <c r="M1553" s="1">
        <v>29629</v>
      </c>
      <c r="N1553">
        <v>1.1975</v>
      </c>
      <c r="Q1553" s="1">
        <v>39960</v>
      </c>
      <c r="R1553">
        <v>65.75</v>
      </c>
      <c r="U1553" s="1">
        <v>40672</v>
      </c>
      <c r="V1553">
        <v>16.63</v>
      </c>
      <c r="Y1553" s="1">
        <v>40084</v>
      </c>
      <c r="Z1553">
        <v>9.9499999999999993</v>
      </c>
      <c r="AC1553" s="1"/>
    </row>
    <row r="1554" spans="1:29" x14ac:dyDescent="0.3">
      <c r="A1554">
        <f t="shared" si="47"/>
        <v>4</v>
      </c>
      <c r="B1554" s="1">
        <v>42095</v>
      </c>
      <c r="C1554">
        <v>27.82</v>
      </c>
      <c r="E1554" s="1">
        <v>34558</v>
      </c>
      <c r="F1554">
        <v>16.95</v>
      </c>
      <c r="G1554">
        <f t="shared" si="46"/>
        <v>16.164587155963304</v>
      </c>
      <c r="I1554" s="1">
        <v>41337</v>
      </c>
      <c r="J1554">
        <v>110.09</v>
      </c>
      <c r="M1554" s="1">
        <v>29630</v>
      </c>
      <c r="N1554">
        <v>1.1857</v>
      </c>
      <c r="Q1554" s="1">
        <v>39961</v>
      </c>
      <c r="R1554">
        <v>66.25</v>
      </c>
      <c r="U1554" s="1">
        <v>40673</v>
      </c>
      <c r="V1554">
        <v>16.559999999999999</v>
      </c>
      <c r="Y1554" s="1">
        <v>40085</v>
      </c>
      <c r="Z1554">
        <v>10.050000000000001</v>
      </c>
      <c r="AC1554" s="1"/>
    </row>
    <row r="1555" spans="1:29" x14ac:dyDescent="0.3">
      <c r="A1555">
        <f t="shared" si="47"/>
        <v>4</v>
      </c>
      <c r="B1555" s="1">
        <v>42096</v>
      </c>
      <c r="C1555">
        <v>27.65</v>
      </c>
      <c r="E1555" s="1">
        <v>34561</v>
      </c>
      <c r="F1555">
        <v>16.87</v>
      </c>
      <c r="G1555">
        <f t="shared" si="46"/>
        <v>16.198256880733947</v>
      </c>
      <c r="I1555" s="1">
        <v>41334</v>
      </c>
      <c r="J1555">
        <v>110.4</v>
      </c>
      <c r="M1555" s="1">
        <v>29633</v>
      </c>
      <c r="N1555">
        <v>1.1624000000000001</v>
      </c>
      <c r="Q1555" s="1">
        <v>39962</v>
      </c>
      <c r="R1555">
        <v>67.25</v>
      </c>
      <c r="U1555" s="1">
        <v>40674</v>
      </c>
      <c r="V1555">
        <v>16.440000000000001</v>
      </c>
      <c r="Y1555" s="1">
        <v>40086</v>
      </c>
      <c r="Z1555">
        <v>8</v>
      </c>
      <c r="AC1555" s="1"/>
    </row>
    <row r="1556" spans="1:29" x14ac:dyDescent="0.3">
      <c r="A1556">
        <f t="shared" si="47"/>
        <v>4</v>
      </c>
      <c r="B1556" s="1">
        <v>42097</v>
      </c>
      <c r="C1556">
        <v>27.56</v>
      </c>
      <c r="E1556" s="1">
        <v>34562</v>
      </c>
      <c r="F1556">
        <v>16.82</v>
      </c>
      <c r="G1556">
        <f t="shared" si="46"/>
        <v>16.231559633027523</v>
      </c>
      <c r="I1556" s="1">
        <v>41333</v>
      </c>
      <c r="J1556">
        <v>111.38</v>
      </c>
      <c r="M1556" s="1">
        <v>29634</v>
      </c>
      <c r="N1556">
        <v>1.1859999999999999</v>
      </c>
      <c r="Q1556" s="1">
        <v>39965</v>
      </c>
      <c r="R1556">
        <v>73</v>
      </c>
      <c r="U1556" s="1">
        <v>40675</v>
      </c>
      <c r="V1556">
        <v>16.52</v>
      </c>
      <c r="Y1556" s="1">
        <v>40087</v>
      </c>
      <c r="Z1556">
        <v>7.85</v>
      </c>
      <c r="AC1556" s="1"/>
    </row>
    <row r="1557" spans="1:29" x14ac:dyDescent="0.3">
      <c r="A1557">
        <f t="shared" si="47"/>
        <v>4</v>
      </c>
      <c r="B1557" s="1">
        <v>42098</v>
      </c>
      <c r="C1557">
        <v>27.53</v>
      </c>
      <c r="E1557" s="1">
        <v>34563</v>
      </c>
      <c r="F1557">
        <v>17.04</v>
      </c>
      <c r="G1557">
        <f t="shared" si="46"/>
        <v>16.262660550458715</v>
      </c>
      <c r="I1557" s="1">
        <v>41332</v>
      </c>
      <c r="J1557">
        <v>111.87</v>
      </c>
      <c r="M1557" s="1">
        <v>29635</v>
      </c>
      <c r="N1557">
        <v>1.2039</v>
      </c>
      <c r="Q1557" s="1">
        <v>39966</v>
      </c>
      <c r="R1557">
        <v>72.75</v>
      </c>
      <c r="U1557" s="1">
        <v>40676</v>
      </c>
      <c r="V1557">
        <v>16.38</v>
      </c>
      <c r="Y1557" s="1">
        <v>40088</v>
      </c>
      <c r="Z1557">
        <v>7.3</v>
      </c>
      <c r="AC1557" s="1"/>
    </row>
    <row r="1558" spans="1:29" x14ac:dyDescent="0.3">
      <c r="A1558">
        <f t="shared" si="47"/>
        <v>4</v>
      </c>
      <c r="B1558" s="1">
        <v>42099</v>
      </c>
      <c r="C1558">
        <v>27.52</v>
      </c>
      <c r="E1558" s="1">
        <v>34564</v>
      </c>
      <c r="F1558">
        <v>16.55</v>
      </c>
      <c r="G1558">
        <f t="shared" si="46"/>
        <v>16.288256880733943</v>
      </c>
      <c r="I1558" s="1">
        <v>41331</v>
      </c>
      <c r="J1558">
        <v>112.71</v>
      </c>
      <c r="M1558" s="1">
        <v>29636</v>
      </c>
      <c r="N1558">
        <v>1.2101</v>
      </c>
      <c r="Q1558" s="1">
        <v>39967</v>
      </c>
      <c r="R1558">
        <v>69.75</v>
      </c>
      <c r="U1558" s="1">
        <v>40679</v>
      </c>
      <c r="V1558">
        <v>16.55</v>
      </c>
      <c r="Y1558" s="1">
        <v>40089</v>
      </c>
      <c r="Z1558">
        <v>7</v>
      </c>
      <c r="AC1558" s="1"/>
    </row>
    <row r="1559" spans="1:29" x14ac:dyDescent="0.3">
      <c r="A1559">
        <f t="shared" si="47"/>
        <v>4</v>
      </c>
      <c r="B1559" s="1">
        <v>42100</v>
      </c>
      <c r="C1559">
        <v>27.5</v>
      </c>
      <c r="E1559" s="1">
        <v>34565</v>
      </c>
      <c r="F1559">
        <v>16.3</v>
      </c>
      <c r="G1559">
        <f t="shared" si="46"/>
        <v>16.308899082568807</v>
      </c>
      <c r="I1559" s="1">
        <v>41330</v>
      </c>
      <c r="J1559">
        <v>114.44</v>
      </c>
      <c r="M1559" s="1">
        <v>29637</v>
      </c>
      <c r="N1559">
        <v>1.2423999999999999</v>
      </c>
      <c r="Q1559" s="1">
        <v>39968</v>
      </c>
      <c r="R1559">
        <v>71</v>
      </c>
      <c r="U1559" s="1">
        <v>40680</v>
      </c>
      <c r="V1559">
        <v>16.21</v>
      </c>
      <c r="Y1559" s="1">
        <v>40090</v>
      </c>
      <c r="Z1559">
        <v>7</v>
      </c>
      <c r="AC1559" s="1"/>
    </row>
    <row r="1560" spans="1:29" x14ac:dyDescent="0.3">
      <c r="A1560">
        <f t="shared" si="47"/>
        <v>4</v>
      </c>
      <c r="B1560" s="1">
        <v>42101</v>
      </c>
      <c r="C1560">
        <v>27.37</v>
      </c>
      <c r="E1560" s="1">
        <v>34568</v>
      </c>
      <c r="F1560">
        <v>15.76</v>
      </c>
      <c r="G1560">
        <f t="shared" si="46"/>
        <v>16.32669724770642</v>
      </c>
      <c r="I1560" s="1">
        <v>41327</v>
      </c>
      <c r="J1560">
        <v>114.1</v>
      </c>
      <c r="M1560" s="1">
        <v>29640</v>
      </c>
      <c r="N1560">
        <v>1.2261</v>
      </c>
      <c r="Q1560" s="1">
        <v>39969</v>
      </c>
      <c r="R1560">
        <v>71.5</v>
      </c>
      <c r="U1560" s="1">
        <v>40681</v>
      </c>
      <c r="V1560">
        <v>16.190000000000001</v>
      </c>
      <c r="Y1560" s="1">
        <v>40091</v>
      </c>
      <c r="Z1560">
        <v>7.1</v>
      </c>
      <c r="AC1560" s="1"/>
    </row>
    <row r="1561" spans="1:29" x14ac:dyDescent="0.3">
      <c r="A1561">
        <f t="shared" si="47"/>
        <v>4</v>
      </c>
      <c r="B1561" s="1">
        <v>42102</v>
      </c>
      <c r="C1561">
        <v>27.27</v>
      </c>
      <c r="E1561" s="1">
        <v>34569</v>
      </c>
      <c r="F1561">
        <v>15.95</v>
      </c>
      <c r="G1561">
        <f t="shared" si="46"/>
        <v>16.348807339449539</v>
      </c>
      <c r="I1561" s="1">
        <v>41326</v>
      </c>
      <c r="J1561">
        <v>113.53</v>
      </c>
      <c r="M1561" s="1">
        <v>29641</v>
      </c>
      <c r="N1561">
        <v>1.2203999999999999</v>
      </c>
      <c r="Q1561" s="1">
        <v>39972</v>
      </c>
      <c r="R1561">
        <v>71.5</v>
      </c>
      <c r="U1561" s="1">
        <v>40682</v>
      </c>
      <c r="V1561">
        <v>16.11</v>
      </c>
      <c r="Y1561" s="1">
        <v>40092</v>
      </c>
      <c r="Z1561">
        <v>8.35</v>
      </c>
      <c r="AC1561" s="1"/>
    </row>
    <row r="1562" spans="1:29" x14ac:dyDescent="0.3">
      <c r="A1562">
        <f t="shared" si="47"/>
        <v>4</v>
      </c>
      <c r="B1562" s="1">
        <v>42103</v>
      </c>
      <c r="C1562">
        <v>27.27</v>
      </c>
      <c r="E1562" s="1">
        <v>34570</v>
      </c>
      <c r="F1562">
        <v>16.350000000000001</v>
      </c>
      <c r="G1562">
        <f t="shared" si="46"/>
        <v>16.37376146788991</v>
      </c>
      <c r="I1562" s="1">
        <v>41325</v>
      </c>
      <c r="J1562">
        <v>115.6</v>
      </c>
      <c r="M1562" s="1">
        <v>29642</v>
      </c>
      <c r="N1562">
        <v>1.2249000000000001</v>
      </c>
      <c r="Q1562" s="1">
        <v>39973</v>
      </c>
      <c r="R1562">
        <v>72.25</v>
      </c>
      <c r="U1562" s="1">
        <v>40683</v>
      </c>
      <c r="V1562">
        <v>15.99</v>
      </c>
      <c r="Y1562" s="1">
        <v>40093</v>
      </c>
      <c r="Z1562">
        <v>8.6</v>
      </c>
      <c r="AC1562" s="1"/>
    </row>
    <row r="1563" spans="1:29" x14ac:dyDescent="0.3">
      <c r="A1563">
        <f t="shared" si="47"/>
        <v>4</v>
      </c>
      <c r="B1563" s="1">
        <v>42104</v>
      </c>
      <c r="C1563">
        <v>27.29</v>
      </c>
      <c r="E1563" s="1">
        <v>34571</v>
      </c>
      <c r="F1563">
        <v>16.36</v>
      </c>
      <c r="G1563">
        <f t="shared" si="46"/>
        <v>16.395596330275225</v>
      </c>
      <c r="I1563" s="1">
        <v>41324</v>
      </c>
      <c r="J1563">
        <v>117.52</v>
      </c>
      <c r="M1563" s="1">
        <v>29643</v>
      </c>
      <c r="N1563">
        <v>1.2217</v>
      </c>
      <c r="Q1563" s="1">
        <v>39974</v>
      </c>
      <c r="R1563">
        <v>72.5</v>
      </c>
      <c r="U1563" s="1">
        <v>40686</v>
      </c>
      <c r="V1563">
        <v>15.81</v>
      </c>
      <c r="Y1563" s="1">
        <v>40094</v>
      </c>
      <c r="Z1563">
        <v>8.3000000000000007</v>
      </c>
      <c r="AC1563" s="1"/>
    </row>
    <row r="1564" spans="1:29" x14ac:dyDescent="0.3">
      <c r="A1564">
        <f t="shared" si="47"/>
        <v>4</v>
      </c>
      <c r="B1564" s="1">
        <v>42105</v>
      </c>
      <c r="C1564">
        <v>27.36</v>
      </c>
      <c r="E1564" s="1">
        <v>34572</v>
      </c>
      <c r="F1564">
        <v>16.04</v>
      </c>
      <c r="G1564">
        <f t="shared" si="46"/>
        <v>16.415045871559627</v>
      </c>
      <c r="I1564" s="1">
        <v>41323</v>
      </c>
      <c r="J1564">
        <v>117.38</v>
      </c>
      <c r="M1564" s="1">
        <v>29644</v>
      </c>
      <c r="N1564">
        <v>1.2117</v>
      </c>
      <c r="Q1564" s="1">
        <v>39975</v>
      </c>
      <c r="R1564">
        <v>71.5</v>
      </c>
      <c r="U1564" s="1">
        <v>40687</v>
      </c>
      <c r="V1564">
        <v>16.05</v>
      </c>
      <c r="Y1564" s="1">
        <v>40095</v>
      </c>
      <c r="Z1564">
        <v>9.35</v>
      </c>
      <c r="AC1564" s="1"/>
    </row>
    <row r="1565" spans="1:29" x14ac:dyDescent="0.3">
      <c r="A1565">
        <f t="shared" si="47"/>
        <v>4</v>
      </c>
      <c r="B1565" s="1">
        <v>42106</v>
      </c>
      <c r="C1565">
        <v>27.44</v>
      </c>
      <c r="E1565" s="1">
        <v>34576</v>
      </c>
      <c r="F1565">
        <v>16.239999999999998</v>
      </c>
      <c r="G1565">
        <f t="shared" si="46"/>
        <v>16.437431192660544</v>
      </c>
      <c r="I1565" s="1">
        <v>41320</v>
      </c>
      <c r="J1565">
        <v>117.66</v>
      </c>
      <c r="M1565" s="1">
        <v>29647</v>
      </c>
      <c r="N1565">
        <v>1.1970000000000001</v>
      </c>
      <c r="Q1565" s="1">
        <v>39976</v>
      </c>
      <c r="R1565">
        <v>70.75</v>
      </c>
      <c r="U1565" s="1">
        <v>40688</v>
      </c>
      <c r="V1565">
        <v>16.05</v>
      </c>
      <c r="Y1565" s="1">
        <v>40096</v>
      </c>
      <c r="Z1565">
        <v>9.25</v>
      </c>
      <c r="AC1565" s="1"/>
    </row>
    <row r="1566" spans="1:29" x14ac:dyDescent="0.3">
      <c r="A1566">
        <f t="shared" si="47"/>
        <v>4</v>
      </c>
      <c r="B1566" s="1">
        <v>42107</v>
      </c>
      <c r="C1566">
        <v>27.46</v>
      </c>
      <c r="E1566" s="1">
        <v>34577</v>
      </c>
      <c r="F1566">
        <v>16.239999999999998</v>
      </c>
      <c r="G1566">
        <f t="shared" si="46"/>
        <v>16.458990825688069</v>
      </c>
      <c r="I1566" s="1">
        <v>41319</v>
      </c>
      <c r="J1566">
        <v>118</v>
      </c>
      <c r="M1566" s="1">
        <v>29648</v>
      </c>
      <c r="N1566">
        <v>1.1924999999999999</v>
      </c>
      <c r="Q1566" s="1">
        <v>39979</v>
      </c>
      <c r="R1566">
        <v>67.25</v>
      </c>
      <c r="U1566" s="1">
        <v>40689</v>
      </c>
      <c r="V1566">
        <v>16.05</v>
      </c>
      <c r="Y1566" s="1">
        <v>40097</v>
      </c>
      <c r="Z1566">
        <v>9.25</v>
      </c>
      <c r="AC1566" s="1"/>
    </row>
    <row r="1567" spans="1:29" x14ac:dyDescent="0.3">
      <c r="A1567">
        <f t="shared" si="47"/>
        <v>4</v>
      </c>
      <c r="B1567" s="1">
        <v>42108</v>
      </c>
      <c r="C1567">
        <v>27.55</v>
      </c>
      <c r="E1567" s="1">
        <v>34578</v>
      </c>
      <c r="F1567">
        <v>16.27</v>
      </c>
      <c r="G1567">
        <f t="shared" si="46"/>
        <v>16.478807339449535</v>
      </c>
      <c r="I1567" s="1">
        <v>41318</v>
      </c>
      <c r="J1567">
        <v>118.72</v>
      </c>
      <c r="M1567" s="1">
        <v>29649</v>
      </c>
      <c r="N1567">
        <v>1.2076</v>
      </c>
      <c r="Q1567" s="1">
        <v>39980</v>
      </c>
      <c r="R1567">
        <v>67.25</v>
      </c>
      <c r="U1567" s="1">
        <v>40690</v>
      </c>
      <c r="V1567">
        <v>16.600000000000001</v>
      </c>
      <c r="Y1567" s="1">
        <v>40098</v>
      </c>
      <c r="Z1567">
        <v>11.1</v>
      </c>
      <c r="AC1567" s="1"/>
    </row>
    <row r="1568" spans="1:29" x14ac:dyDescent="0.3">
      <c r="A1568">
        <f t="shared" si="47"/>
        <v>4</v>
      </c>
      <c r="B1568" s="1">
        <v>42109</v>
      </c>
      <c r="C1568">
        <v>27.66</v>
      </c>
      <c r="E1568" s="1">
        <v>34579</v>
      </c>
      <c r="F1568">
        <v>16.32</v>
      </c>
      <c r="G1568">
        <f t="shared" si="46"/>
        <v>16.509082568807333</v>
      </c>
      <c r="I1568" s="1">
        <v>41317</v>
      </c>
      <c r="J1568">
        <v>118.66</v>
      </c>
      <c r="M1568" s="1">
        <v>29650</v>
      </c>
      <c r="N1568">
        <v>1.2063999999999999</v>
      </c>
      <c r="Q1568" s="1">
        <v>39981</v>
      </c>
      <c r="R1568">
        <v>64</v>
      </c>
      <c r="U1568" s="1">
        <v>40694</v>
      </c>
      <c r="V1568">
        <v>16.690000000000001</v>
      </c>
      <c r="Y1568" s="1">
        <v>40099</v>
      </c>
      <c r="Z1568">
        <v>11.9</v>
      </c>
      <c r="AC1568" s="1"/>
    </row>
    <row r="1569" spans="1:29" x14ac:dyDescent="0.3">
      <c r="A1569">
        <f t="shared" si="47"/>
        <v>4</v>
      </c>
      <c r="B1569" s="1">
        <v>42110</v>
      </c>
      <c r="C1569">
        <v>27.79</v>
      </c>
      <c r="E1569" s="1">
        <v>34582</v>
      </c>
      <c r="F1569">
        <v>15.95</v>
      </c>
      <c r="G1569">
        <f t="shared" si="46"/>
        <v>16.535229357798158</v>
      </c>
      <c r="I1569" s="1">
        <v>41316</v>
      </c>
      <c r="J1569">
        <v>118.13</v>
      </c>
      <c r="M1569" s="1">
        <v>29651</v>
      </c>
      <c r="N1569">
        <v>1.2051000000000001</v>
      </c>
      <c r="Q1569" s="1">
        <v>39982</v>
      </c>
      <c r="R1569">
        <v>60.75</v>
      </c>
      <c r="U1569" s="1">
        <v>40695</v>
      </c>
      <c r="V1569">
        <v>16.510000000000002</v>
      </c>
      <c r="Y1569" s="1">
        <v>40100</v>
      </c>
      <c r="Z1569">
        <v>12.75</v>
      </c>
      <c r="AC1569" s="1"/>
    </row>
    <row r="1570" spans="1:29" x14ac:dyDescent="0.3">
      <c r="A1570">
        <f t="shared" si="47"/>
        <v>4</v>
      </c>
      <c r="B1570" s="1">
        <v>42111</v>
      </c>
      <c r="C1570">
        <v>27.9</v>
      </c>
      <c r="E1570" s="1">
        <v>34583</v>
      </c>
      <c r="F1570">
        <v>16.329999999999998</v>
      </c>
      <c r="G1570">
        <f t="shared" si="46"/>
        <v>16.563486238532104</v>
      </c>
      <c r="I1570" s="1">
        <v>41313</v>
      </c>
      <c r="J1570">
        <v>118.9</v>
      </c>
      <c r="M1570" s="1">
        <v>29654</v>
      </c>
      <c r="N1570">
        <v>1.2123999999999999</v>
      </c>
      <c r="Q1570" s="1">
        <v>39983</v>
      </c>
      <c r="R1570">
        <v>60.75</v>
      </c>
      <c r="U1570" s="1">
        <v>40696</v>
      </c>
      <c r="V1570">
        <v>16.46</v>
      </c>
      <c r="Y1570" s="1">
        <v>40101</v>
      </c>
      <c r="Z1570">
        <v>10.75</v>
      </c>
      <c r="AC1570" s="1"/>
    </row>
    <row r="1571" spans="1:29" x14ac:dyDescent="0.3">
      <c r="A1571">
        <f t="shared" si="47"/>
        <v>4</v>
      </c>
      <c r="B1571" s="1">
        <v>42112</v>
      </c>
      <c r="C1571">
        <v>28.05</v>
      </c>
      <c r="E1571" s="1">
        <v>34584</v>
      </c>
      <c r="F1571">
        <v>16.53</v>
      </c>
      <c r="G1571">
        <f t="shared" si="46"/>
        <v>16.593577981651372</v>
      </c>
      <c r="I1571" s="1">
        <v>41312</v>
      </c>
      <c r="J1571">
        <v>117.24</v>
      </c>
      <c r="M1571" s="1">
        <v>29655</v>
      </c>
      <c r="N1571">
        <v>1.2242999999999999</v>
      </c>
      <c r="Q1571" s="1">
        <v>39986</v>
      </c>
      <c r="R1571">
        <v>57.5</v>
      </c>
      <c r="U1571" s="1">
        <v>40697</v>
      </c>
      <c r="V1571">
        <v>16.53</v>
      </c>
      <c r="Y1571" s="1">
        <v>40102</v>
      </c>
      <c r="Z1571">
        <v>10.65</v>
      </c>
      <c r="AC1571" s="1"/>
    </row>
    <row r="1572" spans="1:29" x14ac:dyDescent="0.3">
      <c r="A1572">
        <f t="shared" si="47"/>
        <v>4</v>
      </c>
      <c r="B1572" s="1">
        <v>42113</v>
      </c>
      <c r="C1572">
        <v>28.18</v>
      </c>
      <c r="E1572" s="1">
        <v>34585</v>
      </c>
      <c r="F1572">
        <v>16.329999999999998</v>
      </c>
      <c r="G1572">
        <f t="shared" si="46"/>
        <v>16.611284403669718</v>
      </c>
      <c r="I1572" s="1">
        <v>41311</v>
      </c>
      <c r="J1572">
        <v>116.73</v>
      </c>
      <c r="M1572" s="1">
        <v>29656</v>
      </c>
      <c r="N1572">
        <v>1.2161999999999999</v>
      </c>
      <c r="Q1572" s="1">
        <v>39987</v>
      </c>
      <c r="R1572">
        <v>59.5</v>
      </c>
      <c r="U1572" s="1">
        <v>40700</v>
      </c>
      <c r="V1572">
        <v>16.39</v>
      </c>
      <c r="Y1572" s="1">
        <v>40103</v>
      </c>
      <c r="Z1572">
        <v>11.2</v>
      </c>
      <c r="AC1572" s="1"/>
    </row>
    <row r="1573" spans="1:29" x14ac:dyDescent="0.3">
      <c r="A1573">
        <f t="shared" si="47"/>
        <v>4</v>
      </c>
      <c r="B1573" s="1">
        <v>42114</v>
      </c>
      <c r="C1573">
        <v>28.28</v>
      </c>
      <c r="E1573" s="1">
        <v>34586</v>
      </c>
      <c r="F1573">
        <v>16.22</v>
      </c>
      <c r="G1573">
        <f t="shared" si="46"/>
        <v>16.627522935779808</v>
      </c>
      <c r="I1573" s="1">
        <v>41310</v>
      </c>
      <c r="J1573">
        <v>116.52</v>
      </c>
      <c r="M1573" s="1">
        <v>29657</v>
      </c>
      <c r="N1573">
        <v>1.2185999999999999</v>
      </c>
      <c r="Q1573" s="1">
        <v>39988</v>
      </c>
      <c r="R1573">
        <v>62</v>
      </c>
      <c r="U1573" s="1">
        <v>40701</v>
      </c>
      <c r="V1573">
        <v>16.350000000000001</v>
      </c>
      <c r="Y1573" s="1">
        <v>40104</v>
      </c>
      <c r="Z1573">
        <v>11.2</v>
      </c>
      <c r="AC1573" s="1"/>
    </row>
    <row r="1574" spans="1:29" x14ac:dyDescent="0.3">
      <c r="A1574">
        <f t="shared" si="47"/>
        <v>4</v>
      </c>
      <c r="B1574" s="1">
        <v>42115</v>
      </c>
      <c r="C1574">
        <v>28.4</v>
      </c>
      <c r="E1574" s="1">
        <v>34589</v>
      </c>
      <c r="F1574">
        <v>16.12</v>
      </c>
      <c r="G1574">
        <f t="shared" si="46"/>
        <v>16.643394495412835</v>
      </c>
      <c r="I1574" s="1">
        <v>41309</v>
      </c>
      <c r="J1574">
        <v>115.6</v>
      </c>
      <c r="M1574" s="1">
        <v>29658</v>
      </c>
      <c r="N1574">
        <v>1.2202999999999999</v>
      </c>
      <c r="Q1574" s="1">
        <v>39989</v>
      </c>
      <c r="R1574">
        <v>65.75</v>
      </c>
      <c r="U1574" s="1">
        <v>40702</v>
      </c>
      <c r="V1574">
        <v>16.21</v>
      </c>
      <c r="Y1574" s="1">
        <v>40105</v>
      </c>
      <c r="Z1574">
        <v>11.2</v>
      </c>
      <c r="AC1574" s="1"/>
    </row>
    <row r="1575" spans="1:29" x14ac:dyDescent="0.3">
      <c r="A1575">
        <f t="shared" si="47"/>
        <v>4</v>
      </c>
      <c r="B1575" s="1">
        <v>42116</v>
      </c>
      <c r="C1575">
        <v>28.52</v>
      </c>
      <c r="E1575" s="1">
        <v>34590</v>
      </c>
      <c r="F1575">
        <v>15.85</v>
      </c>
      <c r="G1575">
        <f t="shared" si="46"/>
        <v>16.657064220183479</v>
      </c>
      <c r="I1575" s="1">
        <v>41306</v>
      </c>
      <c r="J1575">
        <v>116.76</v>
      </c>
      <c r="M1575" s="1">
        <v>29661</v>
      </c>
      <c r="N1575">
        <v>1.2299</v>
      </c>
      <c r="Q1575" s="1">
        <v>39990</v>
      </c>
      <c r="R1575">
        <v>62.75</v>
      </c>
      <c r="U1575" s="1">
        <v>40703</v>
      </c>
      <c r="V1575">
        <v>16.38</v>
      </c>
      <c r="Y1575" s="1">
        <v>40106</v>
      </c>
      <c r="Z1575">
        <v>11.7</v>
      </c>
      <c r="AC1575" s="1"/>
    </row>
    <row r="1576" spans="1:29" x14ac:dyDescent="0.3">
      <c r="A1576">
        <f t="shared" si="47"/>
        <v>4</v>
      </c>
      <c r="B1576" s="1">
        <v>42117</v>
      </c>
      <c r="C1576">
        <v>28.65</v>
      </c>
      <c r="E1576" s="1">
        <v>34591</v>
      </c>
      <c r="F1576">
        <v>15.42</v>
      </c>
      <c r="G1576">
        <f t="shared" si="46"/>
        <v>16.664128440366966</v>
      </c>
      <c r="I1576" s="1">
        <v>41305</v>
      </c>
      <c r="J1576">
        <v>115.55</v>
      </c>
      <c r="M1576" s="1">
        <v>29662</v>
      </c>
      <c r="N1576">
        <v>1.234</v>
      </c>
      <c r="Q1576" s="1">
        <v>39993</v>
      </c>
      <c r="R1576">
        <v>62.25</v>
      </c>
      <c r="U1576" s="1">
        <v>40704</v>
      </c>
      <c r="V1576">
        <v>16.37</v>
      </c>
      <c r="Y1576" s="1">
        <v>40107</v>
      </c>
      <c r="Z1576">
        <v>11.95</v>
      </c>
      <c r="AC1576" s="1"/>
    </row>
    <row r="1577" spans="1:29" x14ac:dyDescent="0.3">
      <c r="A1577">
        <f t="shared" si="47"/>
        <v>4</v>
      </c>
      <c r="B1577" s="1">
        <v>42118</v>
      </c>
      <c r="C1577">
        <v>28.8</v>
      </c>
      <c r="E1577" s="1">
        <v>34592</v>
      </c>
      <c r="F1577">
        <v>15.53</v>
      </c>
      <c r="G1577">
        <f t="shared" si="46"/>
        <v>16.673027522935772</v>
      </c>
      <c r="I1577" s="1">
        <v>41304</v>
      </c>
      <c r="J1577">
        <v>114.9</v>
      </c>
      <c r="M1577" s="1">
        <v>29663</v>
      </c>
      <c r="N1577">
        <v>1.2453000000000001</v>
      </c>
      <c r="Q1577" s="1">
        <v>39994</v>
      </c>
      <c r="R1577">
        <v>63.13</v>
      </c>
      <c r="U1577" s="1">
        <v>40707</v>
      </c>
      <c r="V1577">
        <v>16.399999999999999</v>
      </c>
      <c r="Y1577" s="1">
        <v>40108</v>
      </c>
      <c r="Z1577">
        <v>11.8</v>
      </c>
      <c r="AC1577" s="1"/>
    </row>
    <row r="1578" spans="1:29" x14ac:dyDescent="0.3">
      <c r="A1578">
        <f t="shared" si="47"/>
        <v>4</v>
      </c>
      <c r="B1578" s="1">
        <v>42119</v>
      </c>
      <c r="C1578">
        <v>29.01</v>
      </c>
      <c r="E1578" s="1">
        <v>34593</v>
      </c>
      <c r="F1578">
        <v>15.79</v>
      </c>
      <c r="G1578">
        <f t="shared" si="46"/>
        <v>16.68302752293577</v>
      </c>
      <c r="I1578" s="1">
        <v>41303</v>
      </c>
      <c r="J1578">
        <v>114.36</v>
      </c>
      <c r="M1578" s="1">
        <v>29664</v>
      </c>
      <c r="N1578">
        <v>1.2548999999999999</v>
      </c>
      <c r="Q1578" s="1">
        <v>39995</v>
      </c>
      <c r="R1578">
        <v>63.45</v>
      </c>
      <c r="U1578" s="1">
        <v>40708</v>
      </c>
      <c r="V1578">
        <v>16.21</v>
      </c>
      <c r="Y1578" s="1">
        <v>40109</v>
      </c>
      <c r="Z1578">
        <v>11.35</v>
      </c>
      <c r="AC1578" s="1"/>
    </row>
    <row r="1579" spans="1:29" x14ac:dyDescent="0.3">
      <c r="A1579">
        <f t="shared" si="47"/>
        <v>4</v>
      </c>
      <c r="B1579" s="1">
        <v>42120</v>
      </c>
      <c r="C1579">
        <v>29.24</v>
      </c>
      <c r="E1579" s="1">
        <v>34596</v>
      </c>
      <c r="F1579">
        <v>16.22</v>
      </c>
      <c r="G1579">
        <f t="shared" si="46"/>
        <v>16.694128440366963</v>
      </c>
      <c r="I1579" s="1">
        <v>41302</v>
      </c>
      <c r="J1579">
        <v>113.48</v>
      </c>
      <c r="M1579" s="1">
        <v>29665</v>
      </c>
      <c r="N1579">
        <v>1.2453000000000001</v>
      </c>
      <c r="Q1579" s="1">
        <v>39996</v>
      </c>
      <c r="R1579">
        <v>64.150000000000006</v>
      </c>
      <c r="U1579" s="1">
        <v>40709</v>
      </c>
      <c r="V1579">
        <v>15.98</v>
      </c>
      <c r="Y1579" s="1">
        <v>40110</v>
      </c>
      <c r="Z1579">
        <v>11.35</v>
      </c>
      <c r="AC1579" s="1"/>
    </row>
    <row r="1580" spans="1:29" x14ac:dyDescent="0.3">
      <c r="A1580">
        <f t="shared" si="47"/>
        <v>4</v>
      </c>
      <c r="B1580" s="1">
        <v>42121</v>
      </c>
      <c r="C1580">
        <v>29.33</v>
      </c>
      <c r="E1580" s="1">
        <v>34597</v>
      </c>
      <c r="F1580">
        <v>16.13</v>
      </c>
      <c r="G1580">
        <f t="shared" si="46"/>
        <v>16.703394495412837</v>
      </c>
      <c r="I1580" s="1">
        <v>41299</v>
      </c>
      <c r="J1580">
        <v>113.28</v>
      </c>
      <c r="M1580" s="1">
        <v>29668</v>
      </c>
      <c r="N1580">
        <v>1.2277</v>
      </c>
      <c r="Q1580" s="1">
        <v>39997</v>
      </c>
      <c r="R1580">
        <v>63.65</v>
      </c>
      <c r="U1580" s="1">
        <v>40710</v>
      </c>
      <c r="V1580">
        <v>15.82</v>
      </c>
      <c r="Y1580" s="1">
        <v>40111</v>
      </c>
      <c r="Z1580">
        <v>11.35</v>
      </c>
      <c r="AC1580" s="1"/>
    </row>
    <row r="1581" spans="1:29" x14ac:dyDescent="0.3">
      <c r="A1581">
        <f t="shared" si="47"/>
        <v>4</v>
      </c>
      <c r="B1581" s="1">
        <v>42122</v>
      </c>
      <c r="C1581">
        <v>29.41</v>
      </c>
      <c r="E1581" s="1">
        <v>34598</v>
      </c>
      <c r="F1581">
        <v>16.010000000000002</v>
      </c>
      <c r="G1581">
        <f t="shared" si="46"/>
        <v>16.711834862385317</v>
      </c>
      <c r="I1581" s="1">
        <v>41298</v>
      </c>
      <c r="J1581">
        <v>113.28</v>
      </c>
      <c r="M1581" s="1">
        <v>29669</v>
      </c>
      <c r="N1581">
        <v>1.2302</v>
      </c>
      <c r="Q1581" s="1">
        <v>40000</v>
      </c>
      <c r="R1581">
        <v>65.23</v>
      </c>
      <c r="U1581" s="1">
        <v>40711</v>
      </c>
      <c r="V1581">
        <v>15.4</v>
      </c>
      <c r="Y1581" s="1">
        <v>40112</v>
      </c>
      <c r="Z1581">
        <v>11.1</v>
      </c>
      <c r="AC1581" s="1"/>
    </row>
    <row r="1582" spans="1:29" x14ac:dyDescent="0.3">
      <c r="A1582">
        <f t="shared" si="47"/>
        <v>4</v>
      </c>
      <c r="B1582" s="1">
        <v>42123</v>
      </c>
      <c r="C1582">
        <v>29.49</v>
      </c>
      <c r="E1582" s="1">
        <v>34599</v>
      </c>
      <c r="F1582">
        <v>16.48</v>
      </c>
      <c r="G1582">
        <f t="shared" si="46"/>
        <v>16.727064220183482</v>
      </c>
      <c r="I1582" s="1">
        <v>41297</v>
      </c>
      <c r="J1582">
        <v>112.8</v>
      </c>
      <c r="M1582" s="1">
        <v>29670</v>
      </c>
      <c r="N1582">
        <v>1.2258</v>
      </c>
      <c r="Q1582" s="1">
        <v>40001</v>
      </c>
      <c r="R1582">
        <v>64.650000000000006</v>
      </c>
      <c r="U1582" s="1">
        <v>40714</v>
      </c>
      <c r="V1582">
        <v>15.02</v>
      </c>
      <c r="Y1582" s="1">
        <v>40113</v>
      </c>
      <c r="Z1582">
        <v>11</v>
      </c>
      <c r="AC1582" s="1"/>
    </row>
    <row r="1583" spans="1:29" x14ac:dyDescent="0.3">
      <c r="A1583">
        <f t="shared" si="47"/>
        <v>4</v>
      </c>
      <c r="B1583" s="1">
        <v>42124</v>
      </c>
      <c r="C1583">
        <v>29.63</v>
      </c>
      <c r="E1583" s="1">
        <v>34600</v>
      </c>
      <c r="F1583">
        <v>16.66</v>
      </c>
      <c r="G1583">
        <f t="shared" si="46"/>
        <v>16.742844036697242</v>
      </c>
      <c r="I1583" s="1">
        <v>41296</v>
      </c>
      <c r="J1583">
        <v>112.42</v>
      </c>
      <c r="M1583" s="1">
        <v>29671</v>
      </c>
      <c r="N1583">
        <v>1.2229000000000001</v>
      </c>
      <c r="Q1583" s="1">
        <v>40002</v>
      </c>
      <c r="R1583">
        <v>66.5</v>
      </c>
      <c r="U1583" s="1">
        <v>40715</v>
      </c>
      <c r="V1583">
        <v>14.55</v>
      </c>
      <c r="Y1583" s="1">
        <v>40114</v>
      </c>
      <c r="Z1583">
        <v>10.9</v>
      </c>
      <c r="AC1583" s="1"/>
    </row>
    <row r="1584" spans="1:29" x14ac:dyDescent="0.3">
      <c r="A1584">
        <f t="shared" si="47"/>
        <v>5</v>
      </c>
      <c r="B1584" s="1">
        <v>42125</v>
      </c>
      <c r="C1584">
        <v>29.98</v>
      </c>
      <c r="E1584" s="1">
        <v>34603</v>
      </c>
      <c r="F1584">
        <v>16.510000000000002</v>
      </c>
      <c r="G1584">
        <f t="shared" ref="G1584:G1647" si="48">+AVERAGE(F1476:F1584)</f>
        <v>16.754587155963296</v>
      </c>
      <c r="I1584" s="1">
        <v>41295</v>
      </c>
      <c r="J1584">
        <v>111.71</v>
      </c>
      <c r="M1584" s="1">
        <v>29672</v>
      </c>
      <c r="N1584">
        <v>1.2067000000000001</v>
      </c>
      <c r="Q1584" s="1">
        <v>40003</v>
      </c>
      <c r="R1584">
        <v>67.75</v>
      </c>
      <c r="U1584" s="1">
        <v>40716</v>
      </c>
      <c r="V1584">
        <v>14.54</v>
      </c>
      <c r="Y1584" s="1">
        <v>40115</v>
      </c>
      <c r="Z1584">
        <v>11.6</v>
      </c>
      <c r="AC1584" s="1"/>
    </row>
    <row r="1585" spans="1:29" x14ac:dyDescent="0.3">
      <c r="A1585">
        <f t="shared" si="47"/>
        <v>5</v>
      </c>
      <c r="B1585" s="1">
        <v>42126</v>
      </c>
      <c r="C1585">
        <v>30.29</v>
      </c>
      <c r="E1585" s="1">
        <v>34604</v>
      </c>
      <c r="F1585">
        <v>16.37</v>
      </c>
      <c r="G1585">
        <f t="shared" si="48"/>
        <v>16.760366972477058</v>
      </c>
      <c r="I1585" s="1">
        <v>41292</v>
      </c>
      <c r="J1585">
        <v>111.89</v>
      </c>
      <c r="M1585" s="1">
        <v>29675</v>
      </c>
      <c r="N1585">
        <v>1.2095</v>
      </c>
      <c r="Q1585" s="1">
        <v>40004</v>
      </c>
      <c r="R1585">
        <v>70</v>
      </c>
      <c r="U1585" s="1">
        <v>40717</v>
      </c>
      <c r="V1585">
        <v>13.15</v>
      </c>
      <c r="Y1585" s="1">
        <v>40116</v>
      </c>
      <c r="Z1585">
        <v>10.9</v>
      </c>
      <c r="AC1585" s="1"/>
    </row>
    <row r="1586" spans="1:29" x14ac:dyDescent="0.3">
      <c r="A1586">
        <f t="shared" si="47"/>
        <v>5</v>
      </c>
      <c r="B1586" s="1">
        <v>42127</v>
      </c>
      <c r="C1586">
        <v>30.62</v>
      </c>
      <c r="E1586" s="1">
        <v>34605</v>
      </c>
      <c r="F1586">
        <v>16.53</v>
      </c>
      <c r="G1586">
        <f t="shared" si="48"/>
        <v>16.766788990825681</v>
      </c>
      <c r="I1586" s="1">
        <v>41291</v>
      </c>
      <c r="J1586">
        <v>111.1</v>
      </c>
      <c r="M1586" s="1">
        <v>29676</v>
      </c>
      <c r="N1586">
        <v>1.2235</v>
      </c>
      <c r="Q1586" s="1">
        <v>40007</v>
      </c>
      <c r="R1586">
        <v>69.75</v>
      </c>
      <c r="U1586" s="1">
        <v>40718</v>
      </c>
      <c r="V1586">
        <v>12.07</v>
      </c>
      <c r="Y1586" s="1">
        <v>40117</v>
      </c>
      <c r="Z1586">
        <v>10.75</v>
      </c>
      <c r="AC1586" s="1"/>
    </row>
    <row r="1587" spans="1:29" x14ac:dyDescent="0.3">
      <c r="A1587">
        <f t="shared" si="47"/>
        <v>5</v>
      </c>
      <c r="B1587" s="1">
        <v>42128</v>
      </c>
      <c r="C1587">
        <v>30.91</v>
      </c>
      <c r="E1587" s="1">
        <v>34606</v>
      </c>
      <c r="F1587">
        <v>16.739999999999998</v>
      </c>
      <c r="G1587">
        <f t="shared" si="48"/>
        <v>16.777798165137611</v>
      </c>
      <c r="I1587" s="1">
        <v>41290</v>
      </c>
      <c r="J1587">
        <v>110.61</v>
      </c>
      <c r="M1587" s="1">
        <v>29677</v>
      </c>
      <c r="N1587">
        <v>1.2217</v>
      </c>
      <c r="Q1587" s="1">
        <v>40008</v>
      </c>
      <c r="R1587">
        <v>70.25</v>
      </c>
      <c r="U1587" s="1">
        <v>40721</v>
      </c>
      <c r="V1587">
        <v>12.76</v>
      </c>
      <c r="Y1587" s="1">
        <v>40118</v>
      </c>
      <c r="Z1587">
        <v>10.75</v>
      </c>
      <c r="AC1587" s="1"/>
    </row>
    <row r="1588" spans="1:29" x14ac:dyDescent="0.3">
      <c r="A1588">
        <f t="shared" si="47"/>
        <v>5</v>
      </c>
      <c r="B1588" s="1">
        <v>42129</v>
      </c>
      <c r="C1588">
        <v>31.23</v>
      </c>
      <c r="E1588" s="1">
        <v>34607</v>
      </c>
      <c r="F1588">
        <v>17.149999999999999</v>
      </c>
      <c r="G1588">
        <f t="shared" si="48"/>
        <v>16.794403669724765</v>
      </c>
      <c r="I1588" s="1">
        <v>41289</v>
      </c>
      <c r="J1588">
        <v>110.3</v>
      </c>
      <c r="M1588" s="1">
        <v>29678</v>
      </c>
      <c r="N1588">
        <v>1.2184999999999999</v>
      </c>
      <c r="Q1588" s="1">
        <v>40009</v>
      </c>
      <c r="R1588">
        <v>70.5</v>
      </c>
      <c r="U1588" s="1">
        <v>40722</v>
      </c>
      <c r="V1588">
        <v>13.32</v>
      </c>
      <c r="Y1588" s="1">
        <v>40119</v>
      </c>
      <c r="Z1588">
        <v>9.6</v>
      </c>
      <c r="AC1588" s="1"/>
    </row>
    <row r="1589" spans="1:29" x14ac:dyDescent="0.3">
      <c r="A1589">
        <f t="shared" si="47"/>
        <v>5</v>
      </c>
      <c r="B1589" s="1">
        <v>42130</v>
      </c>
      <c r="C1589">
        <v>31.53</v>
      </c>
      <c r="E1589" s="1">
        <v>34610</v>
      </c>
      <c r="F1589">
        <v>16.96</v>
      </c>
      <c r="G1589">
        <f t="shared" si="48"/>
        <v>16.810275229357796</v>
      </c>
      <c r="I1589" s="1">
        <v>41288</v>
      </c>
      <c r="J1589">
        <v>111.88</v>
      </c>
      <c r="M1589" s="1">
        <v>29679</v>
      </c>
      <c r="N1589">
        <v>1.2038</v>
      </c>
      <c r="Q1589" s="1">
        <v>40010</v>
      </c>
      <c r="R1589">
        <v>70.75</v>
      </c>
      <c r="U1589" s="1">
        <v>40723</v>
      </c>
      <c r="V1589">
        <v>12.83</v>
      </c>
      <c r="Y1589" s="1">
        <v>40120</v>
      </c>
      <c r="Z1589">
        <v>9.6999999999999993</v>
      </c>
      <c r="AC1589" s="1"/>
    </row>
    <row r="1590" spans="1:29" x14ac:dyDescent="0.3">
      <c r="A1590">
        <f t="shared" si="47"/>
        <v>5</v>
      </c>
      <c r="B1590" s="1">
        <v>42131</v>
      </c>
      <c r="C1590">
        <v>31.79</v>
      </c>
      <c r="E1590" s="1">
        <v>34611</v>
      </c>
      <c r="F1590">
        <v>16.84</v>
      </c>
      <c r="G1590">
        <f t="shared" si="48"/>
        <v>16.820825688073391</v>
      </c>
      <c r="I1590" s="1">
        <v>41285</v>
      </c>
      <c r="J1590">
        <v>110.64</v>
      </c>
      <c r="M1590" s="1">
        <v>29682</v>
      </c>
      <c r="N1590">
        <v>1.1946000000000001</v>
      </c>
      <c r="Q1590" s="1">
        <v>40011</v>
      </c>
      <c r="R1590">
        <v>68.5</v>
      </c>
      <c r="U1590" s="1">
        <v>40724</v>
      </c>
      <c r="V1590">
        <v>13.36</v>
      </c>
      <c r="Y1590" s="1">
        <v>40121</v>
      </c>
      <c r="Z1590">
        <v>10</v>
      </c>
      <c r="AC1590" s="1"/>
    </row>
    <row r="1591" spans="1:29" x14ac:dyDescent="0.3">
      <c r="A1591">
        <f t="shared" si="47"/>
        <v>5</v>
      </c>
      <c r="B1591" s="1">
        <v>42132</v>
      </c>
      <c r="C1591">
        <v>32.07</v>
      </c>
      <c r="E1591" s="1">
        <v>34612</v>
      </c>
      <c r="F1591">
        <v>16.77</v>
      </c>
      <c r="G1591">
        <f t="shared" si="48"/>
        <v>16.832110091743115</v>
      </c>
      <c r="I1591" s="1">
        <v>41284</v>
      </c>
      <c r="J1591">
        <v>111.89</v>
      </c>
      <c r="M1591" s="1">
        <v>29683</v>
      </c>
      <c r="N1591">
        <v>1.1966000000000001</v>
      </c>
      <c r="Q1591" s="1">
        <v>40014</v>
      </c>
      <c r="R1591">
        <v>67</v>
      </c>
      <c r="U1591" s="1">
        <v>40725</v>
      </c>
      <c r="V1591">
        <v>13.11</v>
      </c>
      <c r="Y1591" s="1">
        <v>40122</v>
      </c>
      <c r="Z1591">
        <v>10.15</v>
      </c>
      <c r="AC1591" s="1"/>
    </row>
    <row r="1592" spans="1:29" x14ac:dyDescent="0.3">
      <c r="A1592">
        <f t="shared" si="47"/>
        <v>5</v>
      </c>
      <c r="B1592" s="1">
        <v>42133</v>
      </c>
      <c r="C1592">
        <v>32.46</v>
      </c>
      <c r="E1592" s="1">
        <v>34613</v>
      </c>
      <c r="F1592">
        <v>16.97</v>
      </c>
      <c r="G1592">
        <f t="shared" si="48"/>
        <v>16.845779816513755</v>
      </c>
      <c r="I1592" s="1">
        <v>41283</v>
      </c>
      <c r="J1592">
        <v>111.76</v>
      </c>
      <c r="M1592" s="1">
        <v>29684</v>
      </c>
      <c r="N1592">
        <v>1.2104999999999999</v>
      </c>
      <c r="Q1592" s="1">
        <v>40015</v>
      </c>
      <c r="R1592">
        <v>67.25</v>
      </c>
      <c r="U1592" s="1">
        <v>40728</v>
      </c>
      <c r="V1592">
        <v>13.24</v>
      </c>
      <c r="Y1592" s="1">
        <v>40123</v>
      </c>
      <c r="Z1592">
        <v>10.4</v>
      </c>
      <c r="AC1592" s="1"/>
    </row>
    <row r="1593" spans="1:29" x14ac:dyDescent="0.3">
      <c r="A1593">
        <f t="shared" si="47"/>
        <v>5</v>
      </c>
      <c r="B1593" s="1">
        <v>42134</v>
      </c>
      <c r="C1593">
        <v>33.46</v>
      </c>
      <c r="E1593" s="1">
        <v>34614</v>
      </c>
      <c r="F1593">
        <v>16.93</v>
      </c>
      <c r="G1593">
        <f t="shared" si="48"/>
        <v>16.85614678899082</v>
      </c>
      <c r="I1593" s="1">
        <v>41282</v>
      </c>
      <c r="J1593">
        <v>111.94</v>
      </c>
      <c r="M1593" s="1">
        <v>29685</v>
      </c>
      <c r="N1593">
        <v>1.1950000000000001</v>
      </c>
      <c r="Q1593" s="1">
        <v>40016</v>
      </c>
      <c r="R1593">
        <v>66.75</v>
      </c>
      <c r="U1593" s="1">
        <v>40729</v>
      </c>
      <c r="V1593">
        <v>13.38</v>
      </c>
      <c r="Y1593" s="1">
        <v>40124</v>
      </c>
      <c r="Z1593">
        <v>10.9</v>
      </c>
      <c r="AC1593" s="1"/>
    </row>
    <row r="1594" spans="1:29" x14ac:dyDescent="0.3">
      <c r="A1594">
        <f t="shared" si="47"/>
        <v>5</v>
      </c>
      <c r="B1594" s="1">
        <v>42135</v>
      </c>
      <c r="C1594">
        <v>33.799999999999997</v>
      </c>
      <c r="E1594" s="1">
        <v>34617</v>
      </c>
      <c r="F1594">
        <v>16.64</v>
      </c>
      <c r="G1594">
        <f t="shared" si="48"/>
        <v>16.859449541284398</v>
      </c>
      <c r="I1594" s="1">
        <v>41281</v>
      </c>
      <c r="J1594">
        <v>111.4</v>
      </c>
      <c r="M1594" s="1">
        <v>29686</v>
      </c>
      <c r="N1594">
        <v>1.1946000000000001</v>
      </c>
      <c r="Q1594" s="1">
        <v>40017</v>
      </c>
      <c r="R1594">
        <v>67</v>
      </c>
      <c r="U1594" s="1">
        <v>40730</v>
      </c>
      <c r="V1594">
        <v>13.01</v>
      </c>
      <c r="Y1594" s="1">
        <v>40125</v>
      </c>
      <c r="Z1594">
        <v>10.9</v>
      </c>
      <c r="AC1594" s="1"/>
    </row>
    <row r="1595" spans="1:29" x14ac:dyDescent="0.3">
      <c r="A1595">
        <f t="shared" si="47"/>
        <v>5</v>
      </c>
      <c r="B1595" s="1">
        <v>42136</v>
      </c>
      <c r="C1595">
        <v>34.14</v>
      </c>
      <c r="E1595" s="1">
        <v>34618</v>
      </c>
      <c r="F1595">
        <v>16.440000000000001</v>
      </c>
      <c r="G1595">
        <f t="shared" si="48"/>
        <v>16.861467889908251</v>
      </c>
      <c r="I1595" s="1">
        <v>41278</v>
      </c>
      <c r="J1595">
        <v>111.31</v>
      </c>
      <c r="M1595" s="1">
        <v>29689</v>
      </c>
      <c r="N1595">
        <v>1.1798999999999999</v>
      </c>
      <c r="Q1595" s="1">
        <v>40018</v>
      </c>
      <c r="R1595">
        <v>67</v>
      </c>
      <c r="U1595" s="1">
        <v>40731</v>
      </c>
      <c r="V1595">
        <v>12.85</v>
      </c>
      <c r="Y1595" s="1">
        <v>40126</v>
      </c>
      <c r="Z1595">
        <v>11.05</v>
      </c>
      <c r="AC1595" s="1"/>
    </row>
    <row r="1596" spans="1:29" x14ac:dyDescent="0.3">
      <c r="A1596">
        <f t="shared" si="47"/>
        <v>5</v>
      </c>
      <c r="B1596" s="1">
        <v>42137</v>
      </c>
      <c r="C1596">
        <v>34.46</v>
      </c>
      <c r="E1596" s="1">
        <v>34619</v>
      </c>
      <c r="F1596">
        <v>15.84</v>
      </c>
      <c r="G1596">
        <f t="shared" si="48"/>
        <v>16.859816513761466</v>
      </c>
      <c r="I1596" s="1">
        <v>41277</v>
      </c>
      <c r="J1596">
        <v>112.14</v>
      </c>
      <c r="M1596" s="1">
        <v>29690</v>
      </c>
      <c r="N1596">
        <v>1.1850000000000001</v>
      </c>
      <c r="Q1596" s="1">
        <v>40021</v>
      </c>
      <c r="R1596">
        <v>67.25</v>
      </c>
      <c r="U1596" s="1">
        <v>40732</v>
      </c>
      <c r="V1596">
        <v>12.54</v>
      </c>
      <c r="Y1596" s="1">
        <v>40127</v>
      </c>
      <c r="Z1596">
        <v>10.9</v>
      </c>
      <c r="AC1596" s="1"/>
    </row>
    <row r="1597" spans="1:29" x14ac:dyDescent="0.3">
      <c r="A1597">
        <f t="shared" si="47"/>
        <v>5</v>
      </c>
      <c r="B1597" s="1">
        <v>42138</v>
      </c>
      <c r="C1597">
        <v>34.81</v>
      </c>
      <c r="E1597" s="1">
        <v>34620</v>
      </c>
      <c r="F1597">
        <v>15.85</v>
      </c>
      <c r="G1597">
        <f t="shared" si="48"/>
        <v>16.857614678899075</v>
      </c>
      <c r="I1597" s="1">
        <v>41276</v>
      </c>
      <c r="J1597">
        <v>112.47</v>
      </c>
      <c r="M1597" s="1">
        <v>29691</v>
      </c>
      <c r="N1597">
        <v>1.1813</v>
      </c>
      <c r="Q1597" s="1">
        <v>40022</v>
      </c>
      <c r="R1597">
        <v>68</v>
      </c>
      <c r="U1597" s="1">
        <v>40735</v>
      </c>
      <c r="V1597">
        <v>11.94</v>
      </c>
      <c r="Y1597" s="1">
        <v>40128</v>
      </c>
      <c r="Z1597">
        <v>10.3</v>
      </c>
      <c r="AC1597" s="1"/>
    </row>
    <row r="1598" spans="1:29" x14ac:dyDescent="0.3">
      <c r="A1598">
        <f t="shared" si="47"/>
        <v>5</v>
      </c>
      <c r="B1598" s="1">
        <v>42139</v>
      </c>
      <c r="C1598">
        <v>35.15</v>
      </c>
      <c r="E1598" s="1">
        <v>34621</v>
      </c>
      <c r="F1598">
        <v>15.81</v>
      </c>
      <c r="G1598">
        <f t="shared" si="48"/>
        <v>16.851834862385314</v>
      </c>
      <c r="I1598" s="1">
        <v>41274</v>
      </c>
      <c r="J1598">
        <v>111.11</v>
      </c>
      <c r="M1598" s="1">
        <v>29692</v>
      </c>
      <c r="N1598">
        <v>1.1725000000000001</v>
      </c>
      <c r="Q1598" s="1">
        <v>40023</v>
      </c>
      <c r="R1598">
        <v>67.25</v>
      </c>
      <c r="U1598" s="1">
        <v>40736</v>
      </c>
      <c r="V1598">
        <v>12.25</v>
      </c>
      <c r="Y1598" s="1">
        <v>40129</v>
      </c>
      <c r="Z1598">
        <v>9.8000000000000007</v>
      </c>
      <c r="AC1598" s="1"/>
    </row>
    <row r="1599" spans="1:29" x14ac:dyDescent="0.3">
      <c r="A1599">
        <f t="shared" si="47"/>
        <v>5</v>
      </c>
      <c r="B1599" s="1">
        <v>42140</v>
      </c>
      <c r="C1599">
        <v>35.53</v>
      </c>
      <c r="E1599" s="1">
        <v>34624</v>
      </c>
      <c r="F1599">
        <v>15.9</v>
      </c>
      <c r="G1599">
        <f t="shared" si="48"/>
        <v>16.845504587155961</v>
      </c>
      <c r="I1599" s="1">
        <v>41271</v>
      </c>
      <c r="J1599">
        <v>110.62</v>
      </c>
      <c r="M1599" s="1">
        <v>29697</v>
      </c>
      <c r="N1599">
        <v>1.1742999999999999</v>
      </c>
      <c r="Q1599" s="1">
        <v>40024</v>
      </c>
      <c r="R1599">
        <v>67.25</v>
      </c>
      <c r="U1599" s="1">
        <v>40737</v>
      </c>
      <c r="V1599">
        <v>11.84</v>
      </c>
      <c r="Y1599" s="1">
        <v>40130</v>
      </c>
      <c r="Z1599">
        <v>8.75</v>
      </c>
      <c r="AC1599" s="1"/>
    </row>
    <row r="1600" spans="1:29" x14ac:dyDescent="0.3">
      <c r="A1600">
        <f t="shared" si="47"/>
        <v>5</v>
      </c>
      <c r="B1600" s="1">
        <v>42141</v>
      </c>
      <c r="C1600">
        <v>35.94</v>
      </c>
      <c r="E1600" s="1">
        <v>34625</v>
      </c>
      <c r="F1600">
        <v>16.16</v>
      </c>
      <c r="G1600">
        <f t="shared" si="48"/>
        <v>16.843669724770642</v>
      </c>
      <c r="I1600" s="1">
        <v>41270</v>
      </c>
      <c r="J1600">
        <v>110.8</v>
      </c>
      <c r="M1600" s="1">
        <v>29698</v>
      </c>
      <c r="N1600">
        <v>1.1808000000000001</v>
      </c>
      <c r="Q1600" s="1">
        <v>40025</v>
      </c>
      <c r="R1600">
        <v>67.75</v>
      </c>
      <c r="U1600" s="1">
        <v>40738</v>
      </c>
      <c r="V1600">
        <v>12.15</v>
      </c>
      <c r="Y1600" s="1">
        <v>40131</v>
      </c>
      <c r="Z1600">
        <v>9</v>
      </c>
      <c r="AC1600" s="1"/>
    </row>
    <row r="1601" spans="1:29" x14ac:dyDescent="0.3">
      <c r="A1601">
        <f t="shared" si="47"/>
        <v>5</v>
      </c>
      <c r="B1601" s="1">
        <v>42142</v>
      </c>
      <c r="C1601">
        <v>36.270000000000003</v>
      </c>
      <c r="E1601" s="1">
        <v>34626</v>
      </c>
      <c r="F1601">
        <v>16.36</v>
      </c>
      <c r="G1601">
        <f t="shared" si="48"/>
        <v>16.848623853211006</v>
      </c>
      <c r="I1601" s="1">
        <v>41269</v>
      </c>
      <c r="J1601">
        <v>111.07</v>
      </c>
      <c r="M1601" s="1">
        <v>29699</v>
      </c>
      <c r="N1601">
        <v>1.1833</v>
      </c>
      <c r="Q1601" s="1">
        <v>40028</v>
      </c>
      <c r="R1601">
        <v>68</v>
      </c>
      <c r="U1601" s="1">
        <v>40739</v>
      </c>
      <c r="V1601">
        <v>12.26</v>
      </c>
      <c r="Y1601" s="1">
        <v>40132</v>
      </c>
      <c r="Z1601">
        <v>9</v>
      </c>
      <c r="AC1601" s="1"/>
    </row>
    <row r="1602" spans="1:29" x14ac:dyDescent="0.3">
      <c r="A1602">
        <f t="shared" si="47"/>
        <v>5</v>
      </c>
      <c r="B1602" s="1">
        <v>42143</v>
      </c>
      <c r="C1602">
        <v>36.549999999999997</v>
      </c>
      <c r="E1602" s="1">
        <v>34627</v>
      </c>
      <c r="F1602">
        <v>16.420000000000002</v>
      </c>
      <c r="G1602">
        <f t="shared" si="48"/>
        <v>16.851651376146787</v>
      </c>
      <c r="I1602" s="1">
        <v>41267</v>
      </c>
      <c r="J1602">
        <v>108.8</v>
      </c>
      <c r="M1602" s="1">
        <v>29700</v>
      </c>
      <c r="N1602">
        <v>1.1774</v>
      </c>
      <c r="Q1602" s="1">
        <v>40029</v>
      </c>
      <c r="R1602">
        <v>69.25</v>
      </c>
      <c r="U1602" s="1">
        <v>40742</v>
      </c>
      <c r="V1602">
        <v>12.08</v>
      </c>
      <c r="Y1602" s="1">
        <v>40133</v>
      </c>
      <c r="Z1602">
        <v>9.4</v>
      </c>
      <c r="AC1602" s="1"/>
    </row>
    <row r="1603" spans="1:29" x14ac:dyDescent="0.3">
      <c r="A1603">
        <f t="shared" si="47"/>
        <v>5</v>
      </c>
      <c r="B1603" s="1">
        <v>42144</v>
      </c>
      <c r="C1603">
        <v>36.799999999999997</v>
      </c>
      <c r="E1603" s="1">
        <v>34628</v>
      </c>
      <c r="F1603">
        <v>16.260000000000002</v>
      </c>
      <c r="G1603">
        <f t="shared" si="48"/>
        <v>16.850917431192656</v>
      </c>
      <c r="I1603" s="1">
        <v>41264</v>
      </c>
      <c r="J1603">
        <v>108.97</v>
      </c>
      <c r="M1603" s="1">
        <v>29703</v>
      </c>
      <c r="N1603">
        <v>1.1766000000000001</v>
      </c>
      <c r="Q1603" s="1">
        <v>40030</v>
      </c>
      <c r="R1603">
        <v>70.5</v>
      </c>
      <c r="U1603" s="1">
        <v>40743</v>
      </c>
      <c r="V1603">
        <v>12.25</v>
      </c>
      <c r="Y1603" s="1">
        <v>40134</v>
      </c>
      <c r="Z1603">
        <v>9.6</v>
      </c>
      <c r="AC1603" s="1"/>
    </row>
    <row r="1604" spans="1:29" x14ac:dyDescent="0.3">
      <c r="A1604">
        <f t="shared" ref="A1604:A1667" si="49">+MONTH(B1604)</f>
        <v>5</v>
      </c>
      <c r="B1604" s="1">
        <v>42145</v>
      </c>
      <c r="C1604">
        <v>37.049999999999997</v>
      </c>
      <c r="E1604" s="1">
        <v>34631</v>
      </c>
      <c r="F1604">
        <v>16.399999999999999</v>
      </c>
      <c r="G1604">
        <f t="shared" si="48"/>
        <v>16.849541284403667</v>
      </c>
      <c r="I1604" s="1">
        <v>41263</v>
      </c>
      <c r="J1604">
        <v>110.2</v>
      </c>
      <c r="M1604" s="1">
        <v>29704</v>
      </c>
      <c r="N1604">
        <v>1.171</v>
      </c>
      <c r="Q1604" s="1">
        <v>40031</v>
      </c>
      <c r="R1604">
        <v>71.25</v>
      </c>
      <c r="U1604" s="1">
        <v>40744</v>
      </c>
      <c r="V1604">
        <v>12.64</v>
      </c>
      <c r="Y1604" s="1">
        <v>40135</v>
      </c>
      <c r="Z1604">
        <v>9.75</v>
      </c>
      <c r="AC1604" s="1"/>
    </row>
    <row r="1605" spans="1:29" x14ac:dyDescent="0.3">
      <c r="A1605">
        <f t="shared" si="49"/>
        <v>5</v>
      </c>
      <c r="B1605" s="1">
        <v>42146</v>
      </c>
      <c r="C1605">
        <v>37.369999999999997</v>
      </c>
      <c r="E1605" s="1">
        <v>34632</v>
      </c>
      <c r="F1605">
        <v>16.54</v>
      </c>
      <c r="G1605">
        <f t="shared" si="48"/>
        <v>16.850733944954126</v>
      </c>
      <c r="I1605" s="1">
        <v>41262</v>
      </c>
      <c r="J1605">
        <v>110.36</v>
      </c>
      <c r="M1605" s="1">
        <v>29705</v>
      </c>
      <c r="N1605">
        <v>1.1619999999999999</v>
      </c>
      <c r="Q1605" s="1">
        <v>40032</v>
      </c>
      <c r="R1605">
        <v>69.98</v>
      </c>
      <c r="U1605" s="1">
        <v>40745</v>
      </c>
      <c r="V1605">
        <v>12.95</v>
      </c>
      <c r="Y1605" s="1">
        <v>40136</v>
      </c>
      <c r="Z1605">
        <v>9.1</v>
      </c>
      <c r="AC1605" s="1"/>
    </row>
    <row r="1606" spans="1:29" x14ac:dyDescent="0.3">
      <c r="A1606">
        <f t="shared" si="49"/>
        <v>5</v>
      </c>
      <c r="B1606" s="1">
        <v>42147</v>
      </c>
      <c r="C1606">
        <v>37.770000000000003</v>
      </c>
      <c r="E1606" s="1">
        <v>34633</v>
      </c>
      <c r="F1606">
        <v>16.87</v>
      </c>
      <c r="G1606">
        <f t="shared" si="48"/>
        <v>16.85577981651376</v>
      </c>
      <c r="I1606" s="1">
        <v>41261</v>
      </c>
      <c r="J1606">
        <v>108.84</v>
      </c>
      <c r="M1606" s="1">
        <v>29706</v>
      </c>
      <c r="N1606">
        <v>1.1619999999999999</v>
      </c>
      <c r="Q1606" s="1">
        <v>40035</v>
      </c>
      <c r="R1606">
        <v>71.25</v>
      </c>
      <c r="U1606" s="1">
        <v>40746</v>
      </c>
      <c r="V1606">
        <v>12.84</v>
      </c>
      <c r="Y1606" s="1">
        <v>40137</v>
      </c>
      <c r="Z1606">
        <v>9.0500000000000007</v>
      </c>
      <c r="AC1606" s="1"/>
    </row>
    <row r="1607" spans="1:29" x14ac:dyDescent="0.3">
      <c r="A1607">
        <f t="shared" si="49"/>
        <v>5</v>
      </c>
      <c r="B1607" s="1">
        <v>42148</v>
      </c>
      <c r="C1607">
        <v>38.17</v>
      </c>
      <c r="E1607" s="1">
        <v>34634</v>
      </c>
      <c r="F1607">
        <v>16.95</v>
      </c>
      <c r="G1607">
        <f t="shared" si="48"/>
        <v>16.863394495412845</v>
      </c>
      <c r="I1607" s="1">
        <v>41260</v>
      </c>
      <c r="J1607">
        <v>107.64</v>
      </c>
      <c r="M1607" s="1">
        <v>29707</v>
      </c>
      <c r="N1607">
        <v>1.1620999999999999</v>
      </c>
      <c r="Q1607" s="1">
        <v>40036</v>
      </c>
      <c r="R1607">
        <v>70.5</v>
      </c>
      <c r="U1607" s="1">
        <v>40749</v>
      </c>
      <c r="V1607">
        <v>12.79</v>
      </c>
      <c r="Y1607" s="1">
        <v>40138</v>
      </c>
      <c r="Z1607">
        <v>9.0500000000000007</v>
      </c>
      <c r="AC1607" s="1"/>
    </row>
    <row r="1608" spans="1:29" x14ac:dyDescent="0.3">
      <c r="A1608">
        <f t="shared" si="49"/>
        <v>5</v>
      </c>
      <c r="B1608" s="1">
        <v>42149</v>
      </c>
      <c r="C1608">
        <v>38.49</v>
      </c>
      <c r="E1608" s="1">
        <v>34635</v>
      </c>
      <c r="F1608">
        <v>17.010000000000002</v>
      </c>
      <c r="G1608">
        <f t="shared" si="48"/>
        <v>16.87155963302752</v>
      </c>
      <c r="I1608" s="1">
        <v>41257</v>
      </c>
      <c r="J1608">
        <v>109.15</v>
      </c>
      <c r="M1608" s="1">
        <v>29711</v>
      </c>
      <c r="N1608">
        <v>1.1295999999999999</v>
      </c>
      <c r="Q1608" s="1">
        <v>40037</v>
      </c>
      <c r="R1608">
        <v>70.5</v>
      </c>
      <c r="U1608" s="1">
        <v>40750</v>
      </c>
      <c r="V1608">
        <v>12.75</v>
      </c>
      <c r="Y1608" s="1">
        <v>40139</v>
      </c>
      <c r="Z1608">
        <v>9.0500000000000007</v>
      </c>
      <c r="AC1608" s="1"/>
    </row>
    <row r="1609" spans="1:29" x14ac:dyDescent="0.3">
      <c r="A1609">
        <f t="shared" si="49"/>
        <v>5</v>
      </c>
      <c r="B1609" s="1">
        <v>42150</v>
      </c>
      <c r="C1609">
        <v>38.79</v>
      </c>
      <c r="E1609" s="1">
        <v>34638</v>
      </c>
      <c r="F1609">
        <v>16.920000000000002</v>
      </c>
      <c r="G1609">
        <f t="shared" si="48"/>
        <v>16.87642201834862</v>
      </c>
      <c r="I1609" s="1">
        <v>41256</v>
      </c>
      <c r="J1609">
        <v>107.91</v>
      </c>
      <c r="M1609" s="1">
        <v>29712</v>
      </c>
      <c r="N1609">
        <v>1.1377999999999999</v>
      </c>
      <c r="Q1609" s="1">
        <v>40038</v>
      </c>
      <c r="R1609">
        <v>70.75</v>
      </c>
      <c r="U1609" s="1">
        <v>40751</v>
      </c>
      <c r="V1609">
        <v>12.28</v>
      </c>
      <c r="Y1609" s="1">
        <v>40140</v>
      </c>
      <c r="Z1609">
        <v>9.5</v>
      </c>
      <c r="AC1609" s="1"/>
    </row>
    <row r="1610" spans="1:29" x14ac:dyDescent="0.3">
      <c r="A1610">
        <f t="shared" si="49"/>
        <v>5</v>
      </c>
      <c r="B1610" s="1">
        <v>42151</v>
      </c>
      <c r="C1610">
        <v>39.07</v>
      </c>
      <c r="E1610" s="1">
        <v>34639</v>
      </c>
      <c r="F1610">
        <v>17.329999999999998</v>
      </c>
      <c r="G1610">
        <f t="shared" si="48"/>
        <v>16.884495412844032</v>
      </c>
      <c r="I1610" s="1">
        <v>41255</v>
      </c>
      <c r="J1610">
        <v>109.5</v>
      </c>
      <c r="M1610" s="1">
        <v>29713</v>
      </c>
      <c r="N1610">
        <v>1.1315999999999999</v>
      </c>
      <c r="Q1610" s="1">
        <v>40039</v>
      </c>
      <c r="R1610">
        <v>71</v>
      </c>
      <c r="U1610" s="1">
        <v>40752</v>
      </c>
      <c r="V1610">
        <v>12.37</v>
      </c>
      <c r="Y1610" s="1">
        <v>40141</v>
      </c>
      <c r="Z1610">
        <v>9.5500000000000007</v>
      </c>
      <c r="AC1610" s="1"/>
    </row>
    <row r="1611" spans="1:29" x14ac:dyDescent="0.3">
      <c r="A1611">
        <f t="shared" si="49"/>
        <v>5</v>
      </c>
      <c r="B1611" s="1">
        <v>42152</v>
      </c>
      <c r="C1611">
        <v>39.35</v>
      </c>
      <c r="E1611" s="1">
        <v>34640</v>
      </c>
      <c r="F1611">
        <v>17.59</v>
      </c>
      <c r="G1611">
        <f t="shared" si="48"/>
        <v>16.895963302752289</v>
      </c>
      <c r="I1611" s="1">
        <v>41254</v>
      </c>
      <c r="J1611">
        <v>108.01</v>
      </c>
      <c r="M1611" s="1">
        <v>29714</v>
      </c>
      <c r="N1611">
        <v>1.1376999999999999</v>
      </c>
      <c r="Q1611" s="1">
        <v>40042</v>
      </c>
      <c r="R1611">
        <v>70.75</v>
      </c>
      <c r="U1611" s="1">
        <v>40753</v>
      </c>
      <c r="V1611">
        <v>12.11</v>
      </c>
      <c r="Y1611" s="1">
        <v>40142</v>
      </c>
      <c r="Z1611">
        <v>9.65</v>
      </c>
      <c r="AC1611" s="1"/>
    </row>
    <row r="1612" spans="1:29" x14ac:dyDescent="0.3">
      <c r="A1612">
        <f t="shared" si="49"/>
        <v>5</v>
      </c>
      <c r="B1612" s="1">
        <v>42153</v>
      </c>
      <c r="C1612">
        <v>39.659999999999997</v>
      </c>
      <c r="E1612" s="1">
        <v>34641</v>
      </c>
      <c r="F1612">
        <v>17.670000000000002</v>
      </c>
      <c r="G1612">
        <f t="shared" si="48"/>
        <v>16.90743119266055</v>
      </c>
      <c r="I1612" s="1">
        <v>41253</v>
      </c>
      <c r="J1612">
        <v>107.33</v>
      </c>
      <c r="M1612" s="1">
        <v>29717</v>
      </c>
      <c r="N1612">
        <v>1.1215999999999999</v>
      </c>
      <c r="Q1612" s="1">
        <v>40043</v>
      </c>
      <c r="R1612">
        <v>71.25</v>
      </c>
      <c r="U1612" s="1">
        <v>40756</v>
      </c>
      <c r="V1612">
        <v>11.88</v>
      </c>
      <c r="Y1612" s="1">
        <v>40143</v>
      </c>
      <c r="Z1612">
        <v>9.3000000000000007</v>
      </c>
      <c r="AC1612" s="1"/>
    </row>
    <row r="1613" spans="1:29" x14ac:dyDescent="0.3">
      <c r="A1613">
        <f t="shared" si="49"/>
        <v>5</v>
      </c>
      <c r="B1613" s="1">
        <v>42154</v>
      </c>
      <c r="C1613">
        <v>40.06</v>
      </c>
      <c r="E1613" s="1">
        <v>34642</v>
      </c>
      <c r="F1613">
        <v>17.739999999999998</v>
      </c>
      <c r="G1613">
        <f t="shared" si="48"/>
        <v>16.919999999999998</v>
      </c>
      <c r="I1613" s="1">
        <v>41250</v>
      </c>
      <c r="J1613">
        <v>107.02</v>
      </c>
      <c r="M1613" s="1">
        <v>29718</v>
      </c>
      <c r="N1613">
        <v>1.1171</v>
      </c>
      <c r="Q1613" s="1">
        <v>40044</v>
      </c>
      <c r="R1613">
        <v>71.25</v>
      </c>
      <c r="U1613" s="1">
        <v>40757</v>
      </c>
      <c r="V1613">
        <v>11.61</v>
      </c>
      <c r="Y1613" s="1">
        <v>40144</v>
      </c>
      <c r="Z1613">
        <v>10.199999999999999</v>
      </c>
      <c r="AC1613" s="1"/>
    </row>
    <row r="1614" spans="1:29" x14ac:dyDescent="0.3">
      <c r="A1614">
        <f t="shared" si="49"/>
        <v>5</v>
      </c>
      <c r="B1614" s="1">
        <v>42155</v>
      </c>
      <c r="C1614">
        <v>40.47</v>
      </c>
      <c r="E1614" s="1">
        <v>34645</v>
      </c>
      <c r="F1614">
        <v>17.38</v>
      </c>
      <c r="G1614">
        <f t="shared" si="48"/>
        <v>16.93018348623853</v>
      </c>
      <c r="I1614" s="1">
        <v>41249</v>
      </c>
      <c r="J1614">
        <v>107.03</v>
      </c>
      <c r="M1614" s="1">
        <v>29719</v>
      </c>
      <c r="N1614">
        <v>1.1176999999999999</v>
      </c>
      <c r="Q1614" s="1">
        <v>40045</v>
      </c>
      <c r="R1614">
        <v>71.5</v>
      </c>
      <c r="U1614" s="1">
        <v>40758</v>
      </c>
      <c r="V1614">
        <v>11.3</v>
      </c>
      <c r="Y1614" s="1">
        <v>40145</v>
      </c>
      <c r="Z1614">
        <v>10.3</v>
      </c>
      <c r="AC1614" s="1"/>
    </row>
    <row r="1615" spans="1:29" x14ac:dyDescent="0.3">
      <c r="A1615">
        <f t="shared" si="49"/>
        <v>6</v>
      </c>
      <c r="B1615" s="1">
        <v>42156</v>
      </c>
      <c r="C1615">
        <v>40.76</v>
      </c>
      <c r="E1615" s="1">
        <v>34646</v>
      </c>
      <c r="F1615">
        <v>17.48</v>
      </c>
      <c r="G1615">
        <f t="shared" si="48"/>
        <v>16.944311926605504</v>
      </c>
      <c r="I1615" s="1">
        <v>41248</v>
      </c>
      <c r="J1615">
        <v>108.81</v>
      </c>
      <c r="M1615" s="1">
        <v>29720</v>
      </c>
      <c r="N1615">
        <v>1.1089</v>
      </c>
      <c r="Q1615" s="1">
        <v>40046</v>
      </c>
      <c r="R1615">
        <v>71.75</v>
      </c>
      <c r="U1615" s="1">
        <v>40759</v>
      </c>
      <c r="V1615">
        <v>11.17</v>
      </c>
      <c r="Y1615" s="1">
        <v>40146</v>
      </c>
      <c r="Z1615">
        <v>10.3</v>
      </c>
      <c r="AC1615" s="1"/>
    </row>
    <row r="1616" spans="1:29" x14ac:dyDescent="0.3">
      <c r="A1616">
        <f t="shared" si="49"/>
        <v>6</v>
      </c>
      <c r="B1616" s="1">
        <v>42157</v>
      </c>
      <c r="C1616">
        <v>41.08</v>
      </c>
      <c r="E1616" s="1">
        <v>34647</v>
      </c>
      <c r="F1616">
        <v>17.190000000000001</v>
      </c>
      <c r="G1616">
        <f t="shared" si="48"/>
        <v>16.953027522935777</v>
      </c>
      <c r="I1616" s="1">
        <v>41247</v>
      </c>
      <c r="J1616">
        <v>109.84</v>
      </c>
      <c r="M1616" s="1">
        <v>29721</v>
      </c>
      <c r="N1616">
        <v>1.1119000000000001</v>
      </c>
      <c r="Q1616" s="1">
        <v>40049</v>
      </c>
      <c r="R1616">
        <v>72</v>
      </c>
      <c r="U1616" s="1">
        <v>40760</v>
      </c>
      <c r="V1616">
        <v>10.58</v>
      </c>
      <c r="Y1616" s="1">
        <v>40147</v>
      </c>
      <c r="Z1616">
        <v>8.75</v>
      </c>
      <c r="AC1616" s="1"/>
    </row>
    <row r="1617" spans="1:29" x14ac:dyDescent="0.3">
      <c r="A1617">
        <f t="shared" si="49"/>
        <v>6</v>
      </c>
      <c r="B1617" s="1">
        <v>42158</v>
      </c>
      <c r="C1617">
        <v>41.4</v>
      </c>
      <c r="E1617" s="1">
        <v>34648</v>
      </c>
      <c r="F1617">
        <v>17.260000000000002</v>
      </c>
      <c r="G1617">
        <f t="shared" si="48"/>
        <v>16.961743119266053</v>
      </c>
      <c r="I1617" s="1">
        <v>41246</v>
      </c>
      <c r="J1617">
        <v>110.92</v>
      </c>
      <c r="M1617" s="1">
        <v>29724</v>
      </c>
      <c r="N1617">
        <v>1.115</v>
      </c>
      <c r="Q1617" s="1">
        <v>40050</v>
      </c>
      <c r="R1617">
        <v>72.25</v>
      </c>
      <c r="U1617" s="1">
        <v>40763</v>
      </c>
      <c r="V1617">
        <v>10.62</v>
      </c>
      <c r="Y1617" s="1">
        <v>40148</v>
      </c>
      <c r="Z1617">
        <v>10.1</v>
      </c>
      <c r="AC1617" s="1"/>
    </row>
    <row r="1618" spans="1:29" x14ac:dyDescent="0.3">
      <c r="A1618">
        <f t="shared" si="49"/>
        <v>6</v>
      </c>
      <c r="B1618" s="1">
        <v>42159</v>
      </c>
      <c r="C1618">
        <v>41.74</v>
      </c>
      <c r="E1618" s="1">
        <v>34649</v>
      </c>
      <c r="F1618">
        <v>17.46</v>
      </c>
      <c r="G1618">
        <f t="shared" si="48"/>
        <v>16.971559633027525</v>
      </c>
      <c r="I1618" s="1">
        <v>41243</v>
      </c>
      <c r="J1618">
        <v>111.23</v>
      </c>
      <c r="M1618" s="1">
        <v>29725</v>
      </c>
      <c r="N1618">
        <v>1.1133</v>
      </c>
      <c r="Q1618" s="1">
        <v>40051</v>
      </c>
      <c r="R1618">
        <v>71.75</v>
      </c>
      <c r="U1618" s="1">
        <v>40764</v>
      </c>
      <c r="V1618">
        <v>11.3</v>
      </c>
      <c r="Y1618" s="1">
        <v>40149</v>
      </c>
      <c r="Z1618">
        <v>8.9</v>
      </c>
      <c r="AC1618" s="1"/>
    </row>
    <row r="1619" spans="1:29" x14ac:dyDescent="0.3">
      <c r="A1619">
        <f t="shared" si="49"/>
        <v>6</v>
      </c>
      <c r="B1619" s="1">
        <v>42160</v>
      </c>
      <c r="C1619">
        <v>42.08</v>
      </c>
      <c r="E1619" s="1">
        <v>34652</v>
      </c>
      <c r="F1619">
        <v>17.29</v>
      </c>
      <c r="G1619">
        <f t="shared" si="48"/>
        <v>16.979633027522937</v>
      </c>
      <c r="I1619" s="1">
        <v>41242</v>
      </c>
      <c r="J1619">
        <v>110.76</v>
      </c>
      <c r="M1619" s="1">
        <v>29726</v>
      </c>
      <c r="N1619">
        <v>1.115</v>
      </c>
      <c r="Q1619" s="1">
        <v>40052</v>
      </c>
      <c r="R1619">
        <v>70.5</v>
      </c>
      <c r="U1619" s="1">
        <v>40765</v>
      </c>
      <c r="V1619">
        <v>11.47</v>
      </c>
      <c r="Y1619" s="1">
        <v>40150</v>
      </c>
      <c r="Z1619">
        <v>9.0500000000000007</v>
      </c>
      <c r="AC1619" s="1"/>
    </row>
    <row r="1620" spans="1:29" x14ac:dyDescent="0.3">
      <c r="A1620">
        <f t="shared" si="49"/>
        <v>6</v>
      </c>
      <c r="B1620" s="1">
        <v>42161</v>
      </c>
      <c r="C1620">
        <v>42.48</v>
      </c>
      <c r="E1620" s="1">
        <v>34653</v>
      </c>
      <c r="F1620">
        <v>17.36</v>
      </c>
      <c r="G1620">
        <f t="shared" si="48"/>
        <v>16.988899082568807</v>
      </c>
      <c r="I1620" s="1">
        <v>41241</v>
      </c>
      <c r="J1620">
        <v>109.51</v>
      </c>
      <c r="M1620" s="1">
        <v>29727</v>
      </c>
      <c r="N1620">
        <v>1.1046</v>
      </c>
      <c r="Q1620" s="1">
        <v>40053</v>
      </c>
      <c r="R1620">
        <v>70.25</v>
      </c>
      <c r="U1620" s="1">
        <v>40766</v>
      </c>
      <c r="V1620">
        <v>12.13</v>
      </c>
      <c r="Y1620" s="1">
        <v>40151</v>
      </c>
      <c r="Z1620">
        <v>9.0500000000000007</v>
      </c>
      <c r="AC1620" s="1"/>
    </row>
    <row r="1621" spans="1:29" x14ac:dyDescent="0.3">
      <c r="A1621">
        <f t="shared" si="49"/>
        <v>6</v>
      </c>
      <c r="B1621" s="1">
        <v>42162</v>
      </c>
      <c r="C1621">
        <v>42.88</v>
      </c>
      <c r="E1621" s="1">
        <v>34654</v>
      </c>
      <c r="F1621">
        <v>16.45</v>
      </c>
      <c r="G1621">
        <f t="shared" si="48"/>
        <v>16.986972477064221</v>
      </c>
      <c r="I1621" s="1">
        <v>41240</v>
      </c>
      <c r="J1621">
        <v>109.87</v>
      </c>
      <c r="M1621" s="1">
        <v>29728</v>
      </c>
      <c r="N1621">
        <v>1.1062000000000001</v>
      </c>
      <c r="Q1621" s="1">
        <v>40056</v>
      </c>
      <c r="R1621">
        <v>68.25</v>
      </c>
      <c r="U1621" s="1">
        <v>40767</v>
      </c>
      <c r="V1621">
        <v>12.33</v>
      </c>
      <c r="Y1621" s="1">
        <v>40152</v>
      </c>
      <c r="Z1621">
        <v>9.0500000000000007</v>
      </c>
      <c r="AC1621" s="1"/>
    </row>
    <row r="1622" spans="1:29" x14ac:dyDescent="0.3">
      <c r="A1622">
        <f t="shared" si="49"/>
        <v>6</v>
      </c>
      <c r="B1622" s="1">
        <v>42163</v>
      </c>
      <c r="C1622">
        <v>43.2</v>
      </c>
      <c r="E1622" s="1">
        <v>34655</v>
      </c>
      <c r="F1622">
        <v>16.63</v>
      </c>
      <c r="G1622">
        <f t="shared" si="48"/>
        <v>16.984311926605507</v>
      </c>
      <c r="I1622" s="1">
        <v>41239</v>
      </c>
      <c r="J1622">
        <v>110.92</v>
      </c>
      <c r="M1622" s="1">
        <v>29732</v>
      </c>
      <c r="N1622">
        <v>1.1022000000000001</v>
      </c>
      <c r="Q1622" s="1">
        <v>40057</v>
      </c>
      <c r="R1622">
        <v>67.5</v>
      </c>
      <c r="U1622" s="1">
        <v>40770</v>
      </c>
      <c r="V1622">
        <v>12.34</v>
      </c>
      <c r="Y1622" s="1">
        <v>40153</v>
      </c>
      <c r="Z1622">
        <v>9.0500000000000007</v>
      </c>
      <c r="AC1622" s="1"/>
    </row>
    <row r="1623" spans="1:29" x14ac:dyDescent="0.3">
      <c r="A1623">
        <f t="shared" si="49"/>
        <v>6</v>
      </c>
      <c r="B1623" s="1">
        <v>42164</v>
      </c>
      <c r="C1623">
        <v>43.49</v>
      </c>
      <c r="E1623" s="1">
        <v>34656</v>
      </c>
      <c r="F1623">
        <v>16.72</v>
      </c>
      <c r="G1623">
        <f t="shared" si="48"/>
        <v>16.977981651376151</v>
      </c>
      <c r="I1623" s="1">
        <v>41236</v>
      </c>
      <c r="J1623">
        <v>111.38</v>
      </c>
      <c r="M1623" s="1">
        <v>29733</v>
      </c>
      <c r="N1623">
        <v>1.0958000000000001</v>
      </c>
      <c r="Q1623" s="1">
        <v>40058</v>
      </c>
      <c r="R1623">
        <v>67.5</v>
      </c>
      <c r="U1623" s="1">
        <v>40771</v>
      </c>
      <c r="V1623">
        <v>12.25</v>
      </c>
      <c r="Y1623" s="1">
        <v>40154</v>
      </c>
      <c r="Z1623">
        <v>9.75</v>
      </c>
      <c r="AC1623" s="1"/>
    </row>
    <row r="1624" spans="1:29" x14ac:dyDescent="0.3">
      <c r="A1624">
        <f t="shared" si="49"/>
        <v>6</v>
      </c>
      <c r="B1624" s="1">
        <v>42165</v>
      </c>
      <c r="C1624">
        <v>43.8</v>
      </c>
      <c r="E1624" s="1">
        <v>34659</v>
      </c>
      <c r="F1624">
        <v>16.95</v>
      </c>
      <c r="G1624">
        <f t="shared" si="48"/>
        <v>16.973302752293584</v>
      </c>
      <c r="I1624" s="1">
        <v>41235</v>
      </c>
      <c r="J1624">
        <v>110.55</v>
      </c>
      <c r="M1624" s="1">
        <v>29734</v>
      </c>
      <c r="N1624">
        <v>1.1052999999999999</v>
      </c>
      <c r="Q1624" s="1">
        <v>40059</v>
      </c>
      <c r="R1624">
        <v>66.75</v>
      </c>
      <c r="U1624" s="1">
        <v>40772</v>
      </c>
      <c r="V1624">
        <v>12.67</v>
      </c>
      <c r="Y1624" s="1">
        <v>40155</v>
      </c>
      <c r="Z1624">
        <v>11</v>
      </c>
      <c r="AC1624" s="1"/>
    </row>
    <row r="1625" spans="1:29" x14ac:dyDescent="0.3">
      <c r="A1625">
        <f t="shared" si="49"/>
        <v>6</v>
      </c>
      <c r="B1625" s="1">
        <v>42166</v>
      </c>
      <c r="C1625">
        <v>44.12</v>
      </c>
      <c r="E1625" s="1">
        <v>34660</v>
      </c>
      <c r="F1625">
        <v>17.100000000000001</v>
      </c>
      <c r="G1625">
        <f t="shared" si="48"/>
        <v>16.971467889908261</v>
      </c>
      <c r="I1625" s="1">
        <v>41234</v>
      </c>
      <c r="J1625">
        <v>110.86</v>
      </c>
      <c r="M1625" s="1">
        <v>29735</v>
      </c>
      <c r="N1625">
        <v>1.1019000000000001</v>
      </c>
      <c r="Q1625" s="1">
        <v>40060</v>
      </c>
      <c r="R1625">
        <v>67.5</v>
      </c>
      <c r="U1625" s="1">
        <v>40773</v>
      </c>
      <c r="V1625">
        <v>12.2</v>
      </c>
      <c r="Y1625" s="1">
        <v>40156</v>
      </c>
      <c r="Z1625">
        <v>10.6</v>
      </c>
      <c r="AC1625" s="1"/>
    </row>
    <row r="1626" spans="1:29" x14ac:dyDescent="0.3">
      <c r="A1626">
        <f t="shared" si="49"/>
        <v>6</v>
      </c>
      <c r="B1626" s="1">
        <v>42167</v>
      </c>
      <c r="C1626">
        <v>44.46</v>
      </c>
      <c r="E1626" s="1">
        <v>34661</v>
      </c>
      <c r="F1626">
        <v>17.14</v>
      </c>
      <c r="G1626">
        <f t="shared" si="48"/>
        <v>16.971009174311931</v>
      </c>
      <c r="I1626" s="1">
        <v>41233</v>
      </c>
      <c r="J1626">
        <v>109.83</v>
      </c>
      <c r="M1626" s="1">
        <v>29738</v>
      </c>
      <c r="N1626">
        <v>1.1028</v>
      </c>
      <c r="Q1626" s="1">
        <v>40063</v>
      </c>
      <c r="R1626">
        <v>66.75</v>
      </c>
      <c r="U1626" s="1">
        <v>40774</v>
      </c>
      <c r="V1626">
        <v>12.36</v>
      </c>
      <c r="Y1626" s="1">
        <v>40157</v>
      </c>
      <c r="Z1626">
        <v>10.6</v>
      </c>
      <c r="AC1626" s="1"/>
    </row>
    <row r="1627" spans="1:29" x14ac:dyDescent="0.3">
      <c r="A1627">
        <f t="shared" si="49"/>
        <v>6</v>
      </c>
      <c r="B1627" s="1">
        <v>42168</v>
      </c>
      <c r="C1627">
        <v>44.84</v>
      </c>
      <c r="E1627" s="1">
        <v>34662</v>
      </c>
      <c r="F1627">
        <v>17.149999999999999</v>
      </c>
      <c r="G1627">
        <f t="shared" si="48"/>
        <v>16.969082568807345</v>
      </c>
      <c r="I1627" s="1">
        <v>41232</v>
      </c>
      <c r="J1627">
        <v>111.7</v>
      </c>
      <c r="M1627" s="1">
        <v>29739</v>
      </c>
      <c r="N1627">
        <v>1.0868</v>
      </c>
      <c r="Q1627" s="1">
        <v>40064</v>
      </c>
      <c r="R1627">
        <v>67.5</v>
      </c>
      <c r="U1627" s="1">
        <v>40777</v>
      </c>
      <c r="V1627">
        <v>12.43</v>
      </c>
      <c r="Y1627" s="1">
        <v>40158</v>
      </c>
      <c r="Z1627">
        <v>11.1</v>
      </c>
      <c r="AC1627" s="1"/>
    </row>
    <row r="1628" spans="1:29" x14ac:dyDescent="0.3">
      <c r="A1628">
        <f t="shared" si="49"/>
        <v>6</v>
      </c>
      <c r="B1628" s="1">
        <v>42169</v>
      </c>
      <c r="C1628">
        <v>45.24</v>
      </c>
      <c r="E1628" s="1">
        <v>34663</v>
      </c>
      <c r="F1628">
        <v>17.16</v>
      </c>
      <c r="G1628">
        <f t="shared" si="48"/>
        <v>16.967064220183492</v>
      </c>
      <c r="I1628" s="1">
        <v>41229</v>
      </c>
      <c r="J1628">
        <v>108.95</v>
      </c>
      <c r="M1628" s="1">
        <v>29740</v>
      </c>
      <c r="N1628">
        <v>1.0892999999999999</v>
      </c>
      <c r="Q1628" s="1">
        <v>40065</v>
      </c>
      <c r="R1628">
        <v>67.75</v>
      </c>
      <c r="U1628" s="1">
        <v>40778</v>
      </c>
      <c r="V1628">
        <v>12.78</v>
      </c>
      <c r="Y1628" s="1">
        <v>40159</v>
      </c>
      <c r="Z1628">
        <v>11.2</v>
      </c>
      <c r="AC1628" s="1"/>
    </row>
    <row r="1629" spans="1:29" x14ac:dyDescent="0.3">
      <c r="A1629">
        <f t="shared" si="49"/>
        <v>6</v>
      </c>
      <c r="B1629" s="1">
        <v>42170</v>
      </c>
      <c r="C1629">
        <v>45.53</v>
      </c>
      <c r="E1629" s="1">
        <v>34666</v>
      </c>
      <c r="F1629">
        <v>17.16</v>
      </c>
      <c r="G1629">
        <f t="shared" si="48"/>
        <v>16.966972477064228</v>
      </c>
      <c r="I1629" s="1">
        <v>41228</v>
      </c>
      <c r="J1629">
        <v>110.98</v>
      </c>
      <c r="M1629" s="1">
        <v>29741</v>
      </c>
      <c r="N1629">
        <v>1.073</v>
      </c>
      <c r="Q1629" s="1">
        <v>40066</v>
      </c>
      <c r="R1629">
        <v>68</v>
      </c>
      <c r="U1629" s="1">
        <v>40779</v>
      </c>
      <c r="V1629">
        <v>13.03</v>
      </c>
      <c r="Y1629" s="1">
        <v>40160</v>
      </c>
      <c r="Z1629">
        <v>11.2</v>
      </c>
      <c r="AC1629" s="1"/>
    </row>
    <row r="1630" spans="1:29" x14ac:dyDescent="0.3">
      <c r="A1630">
        <f t="shared" si="49"/>
        <v>6</v>
      </c>
      <c r="B1630" s="1">
        <v>42171</v>
      </c>
      <c r="C1630">
        <v>45.81</v>
      </c>
      <c r="E1630" s="1">
        <v>34667</v>
      </c>
      <c r="F1630">
        <v>17.11</v>
      </c>
      <c r="G1630">
        <f t="shared" si="48"/>
        <v>16.965137614678905</v>
      </c>
      <c r="I1630" s="1">
        <v>41227</v>
      </c>
      <c r="J1630">
        <v>109.61</v>
      </c>
      <c r="M1630" s="1">
        <v>29742</v>
      </c>
      <c r="N1630">
        <v>1.06</v>
      </c>
      <c r="Q1630" s="1">
        <v>40067</v>
      </c>
      <c r="R1630">
        <v>68.25</v>
      </c>
      <c r="U1630" s="1">
        <v>40780</v>
      </c>
      <c r="V1630">
        <v>12.88</v>
      </c>
      <c r="Y1630" s="1">
        <v>40161</v>
      </c>
      <c r="Z1630">
        <v>11.6</v>
      </c>
      <c r="AC1630" s="1"/>
    </row>
    <row r="1631" spans="1:29" x14ac:dyDescent="0.3">
      <c r="A1631">
        <f t="shared" si="49"/>
        <v>6</v>
      </c>
      <c r="B1631" s="1">
        <v>42172</v>
      </c>
      <c r="C1631">
        <v>46.1</v>
      </c>
      <c r="E1631" s="1">
        <v>34668</v>
      </c>
      <c r="F1631">
        <v>17.11</v>
      </c>
      <c r="G1631">
        <f t="shared" si="48"/>
        <v>16.966055045871563</v>
      </c>
      <c r="I1631" s="1">
        <v>41226</v>
      </c>
      <c r="J1631">
        <v>108.26</v>
      </c>
      <c r="M1631" s="1">
        <v>29745</v>
      </c>
      <c r="N1631">
        <v>1.0668</v>
      </c>
      <c r="Q1631" s="1">
        <v>40070</v>
      </c>
      <c r="R1631">
        <v>67</v>
      </c>
      <c r="U1631" s="1">
        <v>40781</v>
      </c>
      <c r="V1631">
        <v>13.05</v>
      </c>
      <c r="Y1631" s="1">
        <v>40162</v>
      </c>
      <c r="Z1631">
        <v>11.45</v>
      </c>
      <c r="AC1631" s="1"/>
    </row>
    <row r="1632" spans="1:29" x14ac:dyDescent="0.3">
      <c r="A1632">
        <f t="shared" si="49"/>
        <v>6</v>
      </c>
      <c r="B1632" s="1">
        <v>42173</v>
      </c>
      <c r="C1632">
        <v>46.41</v>
      </c>
      <c r="E1632" s="1">
        <v>34669</v>
      </c>
      <c r="F1632">
        <v>16.87</v>
      </c>
      <c r="G1632">
        <f t="shared" si="48"/>
        <v>16.960091743119268</v>
      </c>
      <c r="I1632" s="1">
        <v>41225</v>
      </c>
      <c r="J1632">
        <v>109.07</v>
      </c>
      <c r="M1632" s="1">
        <v>29746</v>
      </c>
      <c r="N1632">
        <v>1.07</v>
      </c>
      <c r="Q1632" s="1">
        <v>40071</v>
      </c>
      <c r="R1632">
        <v>67.25</v>
      </c>
      <c r="U1632" s="1">
        <v>40784</v>
      </c>
      <c r="V1632">
        <v>13.18</v>
      </c>
      <c r="Y1632" s="1">
        <v>40163</v>
      </c>
      <c r="Z1632">
        <v>12.35</v>
      </c>
      <c r="AC1632" s="1"/>
    </row>
    <row r="1633" spans="1:29" x14ac:dyDescent="0.3">
      <c r="A1633">
        <f t="shared" si="49"/>
        <v>6</v>
      </c>
      <c r="B1633" s="1">
        <v>42174</v>
      </c>
      <c r="C1633">
        <v>46.72</v>
      </c>
      <c r="E1633" s="1">
        <v>34670</v>
      </c>
      <c r="F1633">
        <v>16.190000000000001</v>
      </c>
      <c r="G1633">
        <f t="shared" si="48"/>
        <v>16.947431192660556</v>
      </c>
      <c r="I1633" s="1">
        <v>41222</v>
      </c>
      <c r="J1633">
        <v>109.4</v>
      </c>
      <c r="M1633" s="1">
        <v>29747</v>
      </c>
      <c r="N1633">
        <v>1.0820000000000001</v>
      </c>
      <c r="Q1633" s="1">
        <v>40072</v>
      </c>
      <c r="R1633">
        <v>67.75</v>
      </c>
      <c r="U1633" s="1">
        <v>40785</v>
      </c>
      <c r="V1633">
        <v>13.38</v>
      </c>
      <c r="Y1633" s="1">
        <v>40164</v>
      </c>
      <c r="Z1633">
        <v>12.2</v>
      </c>
      <c r="AC1633" s="1"/>
    </row>
    <row r="1634" spans="1:29" x14ac:dyDescent="0.3">
      <c r="A1634">
        <f t="shared" si="49"/>
        <v>6</v>
      </c>
      <c r="B1634" s="1">
        <v>42175</v>
      </c>
      <c r="C1634">
        <v>47.06</v>
      </c>
      <c r="E1634" s="1">
        <v>34673</v>
      </c>
      <c r="F1634">
        <v>16.14</v>
      </c>
      <c r="G1634">
        <f t="shared" si="48"/>
        <v>16.935229357798171</v>
      </c>
      <c r="I1634" s="1">
        <v>41221</v>
      </c>
      <c r="J1634">
        <v>107.25</v>
      </c>
      <c r="M1634" s="1">
        <v>29748</v>
      </c>
      <c r="N1634">
        <v>1.0703</v>
      </c>
      <c r="Q1634" s="1">
        <v>40073</v>
      </c>
      <c r="R1634">
        <v>67.5</v>
      </c>
      <c r="U1634" s="1">
        <v>40786</v>
      </c>
      <c r="V1634">
        <v>12.84</v>
      </c>
      <c r="Y1634" s="1">
        <v>40165</v>
      </c>
      <c r="Z1634">
        <v>12.3</v>
      </c>
      <c r="AC1634" s="1"/>
    </row>
    <row r="1635" spans="1:29" x14ac:dyDescent="0.3">
      <c r="A1635">
        <f t="shared" si="49"/>
        <v>6</v>
      </c>
      <c r="B1635" s="1">
        <v>42176</v>
      </c>
      <c r="C1635">
        <v>47.43</v>
      </c>
      <c r="E1635" s="1">
        <v>34674</v>
      </c>
      <c r="F1635">
        <v>16.16</v>
      </c>
      <c r="G1635">
        <f t="shared" si="48"/>
        <v>16.924036697247711</v>
      </c>
      <c r="I1635" s="1">
        <v>41220</v>
      </c>
      <c r="J1635">
        <v>106.82</v>
      </c>
      <c r="M1635" s="1">
        <v>29749</v>
      </c>
      <c r="N1635">
        <v>1.0705</v>
      </c>
      <c r="Q1635" s="1">
        <v>40074</v>
      </c>
      <c r="R1635">
        <v>68</v>
      </c>
      <c r="U1635" s="1">
        <v>40787</v>
      </c>
      <c r="V1635">
        <v>12.8</v>
      </c>
      <c r="Y1635" s="1">
        <v>40166</v>
      </c>
      <c r="Z1635">
        <v>12.35</v>
      </c>
      <c r="AC1635" s="1"/>
    </row>
    <row r="1636" spans="1:29" x14ac:dyDescent="0.3">
      <c r="A1636">
        <f t="shared" si="49"/>
        <v>6</v>
      </c>
      <c r="B1636" s="1">
        <v>42177</v>
      </c>
      <c r="C1636">
        <v>47.71</v>
      </c>
      <c r="E1636" s="1">
        <v>34675</v>
      </c>
      <c r="F1636">
        <v>16.059999999999999</v>
      </c>
      <c r="G1636">
        <f t="shared" si="48"/>
        <v>16.914862385321108</v>
      </c>
      <c r="I1636" s="1">
        <v>41219</v>
      </c>
      <c r="J1636">
        <v>111.07</v>
      </c>
      <c r="M1636" s="1">
        <v>29752</v>
      </c>
      <c r="N1636">
        <v>1.0851999999999999</v>
      </c>
      <c r="Q1636" s="1">
        <v>40077</v>
      </c>
      <c r="R1636">
        <v>68</v>
      </c>
      <c r="U1636" s="1">
        <v>40788</v>
      </c>
      <c r="V1636">
        <v>12.51</v>
      </c>
      <c r="Y1636" s="1">
        <v>40167</v>
      </c>
      <c r="Z1636">
        <v>12.35</v>
      </c>
      <c r="AC1636" s="1"/>
    </row>
    <row r="1637" spans="1:29" x14ac:dyDescent="0.3">
      <c r="A1637">
        <f t="shared" si="49"/>
        <v>6</v>
      </c>
      <c r="B1637" s="1">
        <v>42178</v>
      </c>
      <c r="C1637">
        <v>47.98</v>
      </c>
      <c r="E1637" s="1">
        <v>34676</v>
      </c>
      <c r="F1637">
        <v>16.29</v>
      </c>
      <c r="G1637">
        <f t="shared" si="48"/>
        <v>16.907614678899087</v>
      </c>
      <c r="I1637" s="1">
        <v>41218</v>
      </c>
      <c r="J1637">
        <v>107.73</v>
      </c>
      <c r="M1637" s="1">
        <v>29753</v>
      </c>
      <c r="N1637">
        <v>1.0911999999999999</v>
      </c>
      <c r="Q1637" s="1">
        <v>40078</v>
      </c>
      <c r="R1637">
        <v>68.25</v>
      </c>
      <c r="U1637" s="1">
        <v>40791</v>
      </c>
      <c r="V1637">
        <v>12.29</v>
      </c>
      <c r="Y1637" s="1">
        <v>40168</v>
      </c>
      <c r="Z1637">
        <v>12.6</v>
      </c>
      <c r="AC1637" s="1"/>
    </row>
    <row r="1638" spans="1:29" x14ac:dyDescent="0.3">
      <c r="A1638">
        <f t="shared" si="49"/>
        <v>6</v>
      </c>
      <c r="B1638" s="1">
        <v>42179</v>
      </c>
      <c r="C1638">
        <v>48.24</v>
      </c>
      <c r="E1638" s="1">
        <v>34677</v>
      </c>
      <c r="F1638">
        <v>16.260000000000002</v>
      </c>
      <c r="G1638">
        <f t="shared" si="48"/>
        <v>16.897431192660555</v>
      </c>
      <c r="I1638" s="1">
        <v>41215</v>
      </c>
      <c r="J1638">
        <v>105.68</v>
      </c>
      <c r="M1638" s="1">
        <v>29754</v>
      </c>
      <c r="N1638">
        <v>1.0952</v>
      </c>
      <c r="Q1638" s="1">
        <v>40079</v>
      </c>
      <c r="R1638">
        <v>68.25</v>
      </c>
      <c r="U1638" s="1">
        <v>40792</v>
      </c>
      <c r="V1638">
        <v>12.09</v>
      </c>
      <c r="Y1638" s="1">
        <v>40169</v>
      </c>
      <c r="Z1638">
        <v>12.35</v>
      </c>
      <c r="AC1638" s="1"/>
    </row>
    <row r="1639" spans="1:29" x14ac:dyDescent="0.3">
      <c r="A1639">
        <f t="shared" si="49"/>
        <v>6</v>
      </c>
      <c r="B1639" s="1">
        <v>42180</v>
      </c>
      <c r="C1639">
        <v>48.56</v>
      </c>
      <c r="E1639" s="1">
        <v>34680</v>
      </c>
      <c r="F1639">
        <v>15.94</v>
      </c>
      <c r="G1639">
        <f t="shared" si="48"/>
        <v>16.878899082568815</v>
      </c>
      <c r="I1639" s="1">
        <v>41214</v>
      </c>
      <c r="J1639">
        <v>108.17</v>
      </c>
      <c r="M1639" s="1">
        <v>29755</v>
      </c>
      <c r="N1639">
        <v>1.0826</v>
      </c>
      <c r="Q1639" s="1">
        <v>40080</v>
      </c>
      <c r="R1639">
        <v>68.5</v>
      </c>
      <c r="U1639" s="1">
        <v>40793</v>
      </c>
      <c r="V1639">
        <v>12.34</v>
      </c>
      <c r="Y1639" s="1">
        <v>40170</v>
      </c>
      <c r="Z1639">
        <v>11.75</v>
      </c>
      <c r="AC1639" s="1"/>
    </row>
    <row r="1640" spans="1:29" x14ac:dyDescent="0.3">
      <c r="A1640">
        <f t="shared" si="49"/>
        <v>6</v>
      </c>
      <c r="B1640" s="1">
        <v>42181</v>
      </c>
      <c r="C1640">
        <v>48.93</v>
      </c>
      <c r="E1640" s="1">
        <v>34681</v>
      </c>
      <c r="F1640">
        <v>15.96</v>
      </c>
      <c r="G1640">
        <f t="shared" si="48"/>
        <v>16.85779816513762</v>
      </c>
      <c r="I1640" s="1">
        <v>41213</v>
      </c>
      <c r="J1640">
        <v>108.7</v>
      </c>
      <c r="M1640" s="1">
        <v>29756</v>
      </c>
      <c r="N1640">
        <v>1.0740000000000001</v>
      </c>
      <c r="Q1640" s="1">
        <v>40081</v>
      </c>
      <c r="R1640">
        <v>68</v>
      </c>
      <c r="U1640" s="1">
        <v>40794</v>
      </c>
      <c r="V1640">
        <v>12.16</v>
      </c>
      <c r="Y1640" s="1">
        <v>40171</v>
      </c>
      <c r="Z1640">
        <v>12</v>
      </c>
      <c r="AC1640" s="1"/>
    </row>
    <row r="1641" spans="1:29" x14ac:dyDescent="0.3">
      <c r="A1641">
        <f t="shared" si="49"/>
        <v>6</v>
      </c>
      <c r="B1641" s="1">
        <v>42182</v>
      </c>
      <c r="C1641">
        <v>49.34</v>
      </c>
      <c r="E1641" s="1">
        <v>34682</v>
      </c>
      <c r="F1641">
        <v>15.97</v>
      </c>
      <c r="G1641">
        <f t="shared" si="48"/>
        <v>16.836146788990831</v>
      </c>
      <c r="I1641" s="1">
        <v>41212</v>
      </c>
      <c r="J1641">
        <v>109.08</v>
      </c>
      <c r="M1641" s="1">
        <v>29759</v>
      </c>
      <c r="N1641">
        <v>1.0820000000000001</v>
      </c>
      <c r="Q1641" s="1">
        <v>40084</v>
      </c>
      <c r="R1641">
        <v>68</v>
      </c>
      <c r="U1641" s="1">
        <v>40795</v>
      </c>
      <c r="V1641">
        <v>11.79</v>
      </c>
      <c r="Y1641" s="1">
        <v>40176</v>
      </c>
      <c r="Z1641">
        <v>12.5</v>
      </c>
      <c r="AC1641" s="1"/>
    </row>
    <row r="1642" spans="1:29" x14ac:dyDescent="0.3">
      <c r="A1642">
        <f t="shared" si="49"/>
        <v>6</v>
      </c>
      <c r="B1642" s="1">
        <v>42183</v>
      </c>
      <c r="C1642">
        <v>49.77</v>
      </c>
      <c r="E1642" s="1">
        <v>34683</v>
      </c>
      <c r="F1642">
        <v>15.87</v>
      </c>
      <c r="G1642">
        <f t="shared" si="48"/>
        <v>16.811192660550464</v>
      </c>
      <c r="I1642" s="1">
        <v>41211</v>
      </c>
      <c r="J1642">
        <v>109.44</v>
      </c>
      <c r="M1642" s="1">
        <v>29760</v>
      </c>
      <c r="N1642">
        <v>1.0872999999999999</v>
      </c>
      <c r="Q1642" s="1">
        <v>40085</v>
      </c>
      <c r="R1642">
        <v>69.5</v>
      </c>
      <c r="U1642" s="1">
        <v>40798</v>
      </c>
      <c r="V1642">
        <v>11.81</v>
      </c>
      <c r="Y1642" s="1">
        <v>40177</v>
      </c>
      <c r="Z1642">
        <v>12.65</v>
      </c>
      <c r="AC1642" s="1"/>
    </row>
    <row r="1643" spans="1:29" x14ac:dyDescent="0.3">
      <c r="A1643">
        <f t="shared" si="49"/>
        <v>6</v>
      </c>
      <c r="B1643" s="1">
        <v>42184</v>
      </c>
      <c r="C1643">
        <v>50.17</v>
      </c>
      <c r="E1643" s="1">
        <v>34684</v>
      </c>
      <c r="F1643">
        <v>15.88</v>
      </c>
      <c r="G1643">
        <f t="shared" si="48"/>
        <v>16.793853211009182</v>
      </c>
      <c r="I1643" s="1">
        <v>41208</v>
      </c>
      <c r="J1643">
        <v>109.55</v>
      </c>
      <c r="M1643" s="1">
        <v>29761</v>
      </c>
      <c r="N1643">
        <v>1.0833999999999999</v>
      </c>
      <c r="Q1643" s="1">
        <v>40086</v>
      </c>
      <c r="R1643">
        <v>70.8</v>
      </c>
      <c r="U1643" s="1">
        <v>40799</v>
      </c>
      <c r="V1643">
        <v>11.94</v>
      </c>
      <c r="Y1643" s="1">
        <v>40178</v>
      </c>
      <c r="Z1643">
        <v>14.3</v>
      </c>
      <c r="AC1643" s="1"/>
    </row>
    <row r="1644" spans="1:29" x14ac:dyDescent="0.3">
      <c r="A1644">
        <f t="shared" si="49"/>
        <v>6</v>
      </c>
      <c r="B1644" s="1">
        <v>42185</v>
      </c>
      <c r="C1644">
        <v>50.56</v>
      </c>
      <c r="E1644" s="1">
        <v>34687</v>
      </c>
      <c r="F1644">
        <v>15.86</v>
      </c>
      <c r="G1644">
        <f t="shared" si="48"/>
        <v>16.779908256880741</v>
      </c>
      <c r="I1644" s="1">
        <v>41207</v>
      </c>
      <c r="J1644">
        <v>108.49</v>
      </c>
      <c r="M1644" s="1">
        <v>29762</v>
      </c>
      <c r="N1644">
        <v>1.0713999999999999</v>
      </c>
      <c r="Q1644" s="1">
        <v>40087</v>
      </c>
      <c r="R1644">
        <v>71.45</v>
      </c>
      <c r="U1644" s="1">
        <v>40800</v>
      </c>
      <c r="V1644">
        <v>12.13</v>
      </c>
      <c r="Y1644" s="1">
        <v>40182</v>
      </c>
      <c r="Z1644">
        <v>15.5</v>
      </c>
      <c r="AC1644" s="1"/>
    </row>
    <row r="1645" spans="1:29" x14ac:dyDescent="0.3">
      <c r="A1645">
        <f t="shared" si="49"/>
        <v>7</v>
      </c>
      <c r="B1645" s="1">
        <v>42186</v>
      </c>
      <c r="C1645">
        <v>50.86</v>
      </c>
      <c r="E1645" s="1">
        <v>34688</v>
      </c>
      <c r="F1645">
        <v>15.99</v>
      </c>
      <c r="G1645">
        <f t="shared" si="48"/>
        <v>16.766146788990831</v>
      </c>
      <c r="I1645" s="1">
        <v>41206</v>
      </c>
      <c r="J1645">
        <v>107.85</v>
      </c>
      <c r="M1645" s="1">
        <v>29763</v>
      </c>
      <c r="N1645">
        <v>1.0724</v>
      </c>
      <c r="Q1645" s="1">
        <v>40088</v>
      </c>
      <c r="R1645">
        <v>70.5</v>
      </c>
      <c r="U1645" s="1">
        <v>40801</v>
      </c>
      <c r="V1645">
        <v>12.28</v>
      </c>
      <c r="Y1645" s="1">
        <v>40183</v>
      </c>
      <c r="Z1645">
        <v>14</v>
      </c>
      <c r="AC1645" s="1"/>
    </row>
    <row r="1646" spans="1:29" x14ac:dyDescent="0.3">
      <c r="A1646">
        <f t="shared" si="49"/>
        <v>7</v>
      </c>
      <c r="B1646" s="1">
        <v>42187</v>
      </c>
      <c r="C1646">
        <v>51.24</v>
      </c>
      <c r="E1646" s="1">
        <v>34689</v>
      </c>
      <c r="F1646">
        <v>15.92</v>
      </c>
      <c r="G1646">
        <f t="shared" si="48"/>
        <v>16.75201834862386</v>
      </c>
      <c r="I1646" s="1">
        <v>41205</v>
      </c>
      <c r="J1646">
        <v>108.25</v>
      </c>
      <c r="M1646" s="1">
        <v>29766</v>
      </c>
      <c r="N1646">
        <v>1.0727</v>
      </c>
      <c r="Q1646" s="1">
        <v>40091</v>
      </c>
      <c r="R1646">
        <v>70.900000000000006</v>
      </c>
      <c r="U1646" s="1">
        <v>40802</v>
      </c>
      <c r="V1646">
        <v>12.06</v>
      </c>
      <c r="Y1646" s="1">
        <v>40184</v>
      </c>
      <c r="Z1646">
        <v>14.6</v>
      </c>
      <c r="AC1646" s="1"/>
    </row>
    <row r="1647" spans="1:29" x14ac:dyDescent="0.3">
      <c r="A1647">
        <f t="shared" si="49"/>
        <v>7</v>
      </c>
      <c r="B1647" s="1">
        <v>42188</v>
      </c>
      <c r="C1647">
        <v>51.65</v>
      </c>
      <c r="E1647" s="1">
        <v>34690</v>
      </c>
      <c r="F1647">
        <v>15.95</v>
      </c>
      <c r="G1647">
        <f t="shared" si="48"/>
        <v>16.736146788990833</v>
      </c>
      <c r="I1647" s="1">
        <v>41204</v>
      </c>
      <c r="J1647">
        <v>109.44</v>
      </c>
      <c r="M1647" s="1">
        <v>29767</v>
      </c>
      <c r="N1647">
        <v>1.0719000000000001</v>
      </c>
      <c r="Q1647" s="1">
        <v>40092</v>
      </c>
      <c r="R1647">
        <v>73</v>
      </c>
      <c r="U1647" s="1">
        <v>40805</v>
      </c>
      <c r="V1647">
        <v>11.72</v>
      </c>
      <c r="Y1647" s="1">
        <v>40185</v>
      </c>
      <c r="Z1647">
        <v>16.100000000000001</v>
      </c>
      <c r="AC1647" s="1"/>
    </row>
    <row r="1648" spans="1:29" x14ac:dyDescent="0.3">
      <c r="A1648">
        <f t="shared" si="49"/>
        <v>7</v>
      </c>
      <c r="B1648" s="1">
        <v>42189</v>
      </c>
      <c r="C1648">
        <v>52.11</v>
      </c>
      <c r="E1648" s="1">
        <v>34691</v>
      </c>
      <c r="F1648">
        <v>15.92</v>
      </c>
      <c r="G1648">
        <f t="shared" ref="G1648:G1711" si="50">+AVERAGE(F1540:F1648)</f>
        <v>16.718532110091751</v>
      </c>
      <c r="I1648" s="1">
        <v>41201</v>
      </c>
      <c r="J1648">
        <v>110.14</v>
      </c>
      <c r="M1648" s="1">
        <v>29768</v>
      </c>
      <c r="N1648">
        <v>1.0625</v>
      </c>
      <c r="Q1648" s="1">
        <v>40093</v>
      </c>
      <c r="R1648">
        <v>73.5</v>
      </c>
      <c r="U1648" s="1">
        <v>40806</v>
      </c>
      <c r="V1648">
        <v>11.82</v>
      </c>
      <c r="Y1648" s="1">
        <v>40186</v>
      </c>
      <c r="Z1648">
        <v>14.25</v>
      </c>
      <c r="AC1648" s="1"/>
    </row>
    <row r="1649" spans="1:29" x14ac:dyDescent="0.3">
      <c r="A1649">
        <f t="shared" si="49"/>
        <v>7</v>
      </c>
      <c r="B1649" s="1">
        <v>42190</v>
      </c>
      <c r="C1649">
        <v>52.58</v>
      </c>
      <c r="E1649" s="1">
        <v>34696</v>
      </c>
      <c r="F1649">
        <v>16.420000000000002</v>
      </c>
      <c r="G1649">
        <f t="shared" si="50"/>
        <v>16.707981651376155</v>
      </c>
      <c r="I1649" s="1">
        <v>41200</v>
      </c>
      <c r="J1649">
        <v>112.42</v>
      </c>
      <c r="M1649" s="1">
        <v>29769</v>
      </c>
      <c r="N1649">
        <v>1.0653999999999999</v>
      </c>
      <c r="Q1649" s="1">
        <v>40094</v>
      </c>
      <c r="R1649">
        <v>73</v>
      </c>
      <c r="U1649" s="1">
        <v>40807</v>
      </c>
      <c r="V1649">
        <v>11.72</v>
      </c>
      <c r="Y1649" s="1">
        <v>40187</v>
      </c>
      <c r="Z1649">
        <v>14.25</v>
      </c>
      <c r="AC1649" s="1"/>
    </row>
    <row r="1650" spans="1:29" x14ac:dyDescent="0.3">
      <c r="A1650">
        <f t="shared" si="49"/>
        <v>7</v>
      </c>
      <c r="B1650" s="1">
        <v>42191</v>
      </c>
      <c r="C1650">
        <v>52.95</v>
      </c>
      <c r="E1650" s="1">
        <v>34697</v>
      </c>
      <c r="F1650">
        <v>16.420000000000002</v>
      </c>
      <c r="G1650">
        <f t="shared" si="50"/>
        <v>16.696697247706428</v>
      </c>
      <c r="I1650" s="1">
        <v>41199</v>
      </c>
      <c r="J1650">
        <v>113.22</v>
      </c>
      <c r="M1650" s="1">
        <v>29770</v>
      </c>
      <c r="N1650">
        <v>1.0629999999999999</v>
      </c>
      <c r="Q1650" s="1">
        <v>40095</v>
      </c>
      <c r="R1650">
        <v>73</v>
      </c>
      <c r="U1650" s="1">
        <v>40808</v>
      </c>
      <c r="V1650">
        <v>11.25</v>
      </c>
      <c r="Y1650" s="1">
        <v>40188</v>
      </c>
      <c r="Z1650">
        <v>14.25</v>
      </c>
      <c r="AC1650" s="1"/>
    </row>
    <row r="1651" spans="1:29" x14ac:dyDescent="0.3">
      <c r="A1651">
        <f t="shared" si="49"/>
        <v>7</v>
      </c>
      <c r="B1651" s="1">
        <v>42192</v>
      </c>
      <c r="C1651">
        <v>53.27</v>
      </c>
      <c r="E1651" s="1">
        <v>34698</v>
      </c>
      <c r="F1651">
        <v>16.5</v>
      </c>
      <c r="G1651">
        <f t="shared" si="50"/>
        <v>16.683944954128442</v>
      </c>
      <c r="I1651" s="1">
        <v>41198</v>
      </c>
      <c r="J1651">
        <v>115.07</v>
      </c>
      <c r="M1651" s="1">
        <v>29773</v>
      </c>
      <c r="N1651">
        <v>1.0498000000000001</v>
      </c>
      <c r="Q1651" s="1">
        <v>40098</v>
      </c>
      <c r="R1651">
        <v>74</v>
      </c>
      <c r="U1651" s="1">
        <v>40809</v>
      </c>
      <c r="V1651">
        <v>11.27</v>
      </c>
      <c r="Y1651" s="1">
        <v>40189</v>
      </c>
      <c r="Z1651">
        <v>16.45</v>
      </c>
      <c r="AC1651" s="1"/>
    </row>
    <row r="1652" spans="1:29" x14ac:dyDescent="0.3">
      <c r="A1652">
        <f t="shared" si="49"/>
        <v>7</v>
      </c>
      <c r="B1652" s="1">
        <v>42193</v>
      </c>
      <c r="C1652">
        <v>53.62</v>
      </c>
      <c r="E1652" s="1">
        <v>34702</v>
      </c>
      <c r="F1652">
        <v>16.09</v>
      </c>
      <c r="G1652">
        <f t="shared" si="50"/>
        <v>16.664770642201841</v>
      </c>
      <c r="I1652" s="1">
        <v>41197</v>
      </c>
      <c r="J1652">
        <v>115.8</v>
      </c>
      <c r="M1652" s="1">
        <v>29774</v>
      </c>
      <c r="N1652">
        <v>1.0511999999999999</v>
      </c>
      <c r="Q1652" s="1">
        <v>40099</v>
      </c>
      <c r="R1652">
        <v>74.25</v>
      </c>
      <c r="U1652" s="1">
        <v>40812</v>
      </c>
      <c r="V1652">
        <v>10.81</v>
      </c>
      <c r="Y1652" s="1">
        <v>40190</v>
      </c>
      <c r="Z1652">
        <v>14</v>
      </c>
      <c r="AC1652" s="1"/>
    </row>
    <row r="1653" spans="1:29" x14ac:dyDescent="0.3">
      <c r="A1653">
        <f t="shared" si="49"/>
        <v>7</v>
      </c>
      <c r="B1653" s="1">
        <v>42194</v>
      </c>
      <c r="C1653">
        <v>53.92</v>
      </c>
      <c r="E1653" s="1">
        <v>34703</v>
      </c>
      <c r="F1653">
        <v>16.190000000000001</v>
      </c>
      <c r="G1653">
        <f t="shared" si="50"/>
        <v>16.642752293577985</v>
      </c>
      <c r="I1653" s="1">
        <v>41194</v>
      </c>
      <c r="J1653">
        <v>114.62</v>
      </c>
      <c r="M1653" s="1">
        <v>29775</v>
      </c>
      <c r="N1653">
        <v>1.0432999999999999</v>
      </c>
      <c r="Q1653" s="1">
        <v>40100</v>
      </c>
      <c r="R1653">
        <v>73.75</v>
      </c>
      <c r="U1653" s="1">
        <v>40813</v>
      </c>
      <c r="V1653">
        <v>10.74</v>
      </c>
      <c r="Y1653" s="1">
        <v>40191</v>
      </c>
      <c r="Z1653">
        <v>13.35</v>
      </c>
      <c r="AC1653" s="1"/>
    </row>
    <row r="1654" spans="1:29" x14ac:dyDescent="0.3">
      <c r="A1654">
        <f t="shared" si="49"/>
        <v>7</v>
      </c>
      <c r="B1654" s="1">
        <v>42195</v>
      </c>
      <c r="C1654">
        <v>54.33</v>
      </c>
      <c r="E1654" s="1">
        <v>34704</v>
      </c>
      <c r="F1654">
        <v>16.46</v>
      </c>
      <c r="G1654">
        <f t="shared" si="50"/>
        <v>16.620366972477068</v>
      </c>
      <c r="I1654" s="1">
        <v>41193</v>
      </c>
      <c r="J1654">
        <v>115.71</v>
      </c>
      <c r="M1654" s="1">
        <v>29776</v>
      </c>
      <c r="N1654">
        <v>1.0412999999999999</v>
      </c>
      <c r="Q1654" s="1">
        <v>40101</v>
      </c>
      <c r="R1654">
        <v>73.38</v>
      </c>
      <c r="U1654" s="1">
        <v>40814</v>
      </c>
      <c r="V1654">
        <v>10.42</v>
      </c>
      <c r="Y1654" s="1">
        <v>40192</v>
      </c>
      <c r="Z1654">
        <v>13.15</v>
      </c>
      <c r="AC1654" s="1"/>
    </row>
    <row r="1655" spans="1:29" x14ac:dyDescent="0.3">
      <c r="A1655">
        <f t="shared" si="49"/>
        <v>7</v>
      </c>
      <c r="B1655" s="1">
        <v>42196</v>
      </c>
      <c r="C1655">
        <v>54.79</v>
      </c>
      <c r="E1655" s="1">
        <v>34705</v>
      </c>
      <c r="F1655">
        <v>16.5</v>
      </c>
      <c r="G1655">
        <f t="shared" si="50"/>
        <v>16.601926605504595</v>
      </c>
      <c r="I1655" s="1">
        <v>41192</v>
      </c>
      <c r="J1655">
        <v>114.33</v>
      </c>
      <c r="M1655" s="1">
        <v>29777</v>
      </c>
      <c r="N1655">
        <v>1.0498000000000001</v>
      </c>
      <c r="Q1655" s="1">
        <v>40102</v>
      </c>
      <c r="R1655">
        <v>73.3</v>
      </c>
      <c r="U1655" s="1">
        <v>40815</v>
      </c>
      <c r="V1655">
        <v>10.85</v>
      </c>
      <c r="Y1655" s="1">
        <v>40193</v>
      </c>
      <c r="Z1655">
        <v>12.9</v>
      </c>
      <c r="AC1655" s="1"/>
    </row>
    <row r="1656" spans="1:29" x14ac:dyDescent="0.3">
      <c r="A1656">
        <f t="shared" si="49"/>
        <v>7</v>
      </c>
      <c r="B1656" s="1">
        <v>42197</v>
      </c>
      <c r="C1656">
        <v>55.25</v>
      </c>
      <c r="E1656" s="1">
        <v>34708</v>
      </c>
      <c r="F1656">
        <v>16.28</v>
      </c>
      <c r="G1656">
        <f t="shared" si="50"/>
        <v>16.582110091743125</v>
      </c>
      <c r="I1656" s="1">
        <v>41191</v>
      </c>
      <c r="J1656">
        <v>114.5</v>
      </c>
      <c r="M1656" s="1">
        <v>29780</v>
      </c>
      <c r="N1656">
        <v>1.0564</v>
      </c>
      <c r="Q1656" s="1">
        <v>40105</v>
      </c>
      <c r="R1656">
        <v>74.099999999999994</v>
      </c>
      <c r="U1656" s="1">
        <v>40816</v>
      </c>
      <c r="V1656">
        <v>10.66</v>
      </c>
      <c r="Y1656" s="1">
        <v>40194</v>
      </c>
      <c r="Z1656">
        <v>13</v>
      </c>
      <c r="AC1656" s="1"/>
    </row>
    <row r="1657" spans="1:29" x14ac:dyDescent="0.3">
      <c r="A1657">
        <f t="shared" si="49"/>
        <v>7</v>
      </c>
      <c r="B1657" s="1">
        <v>42198</v>
      </c>
      <c r="C1657">
        <v>55.65</v>
      </c>
      <c r="E1657" s="1">
        <v>34709</v>
      </c>
      <c r="F1657">
        <v>16.190000000000001</v>
      </c>
      <c r="G1657">
        <f t="shared" si="50"/>
        <v>16.561651376146795</v>
      </c>
      <c r="I1657" s="1">
        <v>41190</v>
      </c>
      <c r="J1657">
        <v>111.82</v>
      </c>
      <c r="M1657" s="1">
        <v>29781</v>
      </c>
      <c r="N1657">
        <v>1.0482</v>
      </c>
      <c r="Q1657" s="1">
        <v>40106</v>
      </c>
      <c r="R1657">
        <v>72.900000000000006</v>
      </c>
      <c r="U1657" s="1">
        <v>40819</v>
      </c>
      <c r="V1657">
        <v>10.09</v>
      </c>
      <c r="Y1657" s="1">
        <v>40195</v>
      </c>
      <c r="Z1657">
        <v>13</v>
      </c>
      <c r="AC1657" s="1"/>
    </row>
    <row r="1658" spans="1:29" x14ac:dyDescent="0.3">
      <c r="A1658">
        <f t="shared" si="49"/>
        <v>7</v>
      </c>
      <c r="B1658" s="1">
        <v>42199</v>
      </c>
      <c r="C1658">
        <v>56.05</v>
      </c>
      <c r="E1658" s="1">
        <v>34710</v>
      </c>
      <c r="F1658">
        <v>16.63</v>
      </c>
      <c r="G1658">
        <f t="shared" si="50"/>
        <v>16.550366972477072</v>
      </c>
      <c r="I1658" s="1">
        <v>41187</v>
      </c>
      <c r="J1658">
        <v>112.02</v>
      </c>
      <c r="M1658" s="1">
        <v>29782</v>
      </c>
      <c r="N1658">
        <v>1.0590999999999999</v>
      </c>
      <c r="Q1658" s="1">
        <v>40107</v>
      </c>
      <c r="R1658">
        <v>74.5</v>
      </c>
      <c r="U1658" s="1">
        <v>40820</v>
      </c>
      <c r="V1658">
        <v>10.02</v>
      </c>
      <c r="Y1658" s="1">
        <v>40196</v>
      </c>
      <c r="Z1658">
        <v>12.7</v>
      </c>
      <c r="AC1658" s="1"/>
    </row>
    <row r="1659" spans="1:29" x14ac:dyDescent="0.3">
      <c r="A1659">
        <f t="shared" si="49"/>
        <v>7</v>
      </c>
      <c r="B1659" s="1">
        <v>42200</v>
      </c>
      <c r="C1659">
        <v>56.41</v>
      </c>
      <c r="E1659" s="1">
        <v>34711</v>
      </c>
      <c r="F1659">
        <v>16.63</v>
      </c>
      <c r="G1659">
        <f t="shared" si="50"/>
        <v>16.538990825688078</v>
      </c>
      <c r="I1659" s="1">
        <v>41186</v>
      </c>
      <c r="J1659">
        <v>112.58</v>
      </c>
      <c r="M1659" s="1">
        <v>29783</v>
      </c>
      <c r="N1659">
        <v>1.0645</v>
      </c>
      <c r="Q1659" s="1">
        <v>40108</v>
      </c>
      <c r="R1659">
        <v>75.400000000000006</v>
      </c>
      <c r="U1659" s="1">
        <v>40821</v>
      </c>
      <c r="V1659">
        <v>10.15</v>
      </c>
      <c r="Y1659" s="1">
        <v>40197</v>
      </c>
      <c r="Z1659">
        <v>13.35</v>
      </c>
      <c r="AC1659" s="1"/>
    </row>
    <row r="1660" spans="1:29" x14ac:dyDescent="0.3">
      <c r="A1660">
        <f t="shared" si="49"/>
        <v>7</v>
      </c>
      <c r="B1660" s="1">
        <v>42201</v>
      </c>
      <c r="C1660">
        <v>56.78</v>
      </c>
      <c r="E1660" s="1">
        <v>34712</v>
      </c>
      <c r="F1660">
        <v>16.38</v>
      </c>
      <c r="G1660">
        <f t="shared" si="50"/>
        <v>16.525504587155972</v>
      </c>
      <c r="I1660" s="1">
        <v>41185</v>
      </c>
      <c r="J1660">
        <v>108.17</v>
      </c>
      <c r="M1660" s="1">
        <v>29784</v>
      </c>
      <c r="N1660">
        <v>1.0564</v>
      </c>
      <c r="Q1660" s="1">
        <v>40109</v>
      </c>
      <c r="R1660">
        <v>76</v>
      </c>
      <c r="U1660" s="1">
        <v>40822</v>
      </c>
      <c r="V1660">
        <v>10.4</v>
      </c>
      <c r="Y1660" s="1">
        <v>40198</v>
      </c>
      <c r="Z1660">
        <v>13.5</v>
      </c>
      <c r="AC1660" s="1"/>
    </row>
    <row r="1661" spans="1:29" x14ac:dyDescent="0.3">
      <c r="A1661">
        <f t="shared" si="49"/>
        <v>7</v>
      </c>
      <c r="B1661" s="1">
        <v>42202</v>
      </c>
      <c r="C1661">
        <v>57.2</v>
      </c>
      <c r="E1661" s="1">
        <v>34715</v>
      </c>
      <c r="F1661">
        <v>16.37</v>
      </c>
      <c r="G1661">
        <f t="shared" si="50"/>
        <v>16.513577981651384</v>
      </c>
      <c r="I1661" s="1">
        <v>41184</v>
      </c>
      <c r="J1661">
        <v>111.57</v>
      </c>
      <c r="M1661" s="1">
        <v>29787</v>
      </c>
      <c r="N1661">
        <v>1.0499000000000001</v>
      </c>
      <c r="Q1661" s="1">
        <v>40112</v>
      </c>
      <c r="R1661">
        <v>74.5</v>
      </c>
      <c r="U1661" s="1">
        <v>40823</v>
      </c>
      <c r="V1661">
        <v>10.4</v>
      </c>
      <c r="Y1661" s="1">
        <v>40199</v>
      </c>
      <c r="Z1661">
        <v>13.35</v>
      </c>
      <c r="AC1661" s="1"/>
    </row>
    <row r="1662" spans="1:29" x14ac:dyDescent="0.3">
      <c r="A1662">
        <f t="shared" si="49"/>
        <v>7</v>
      </c>
      <c r="B1662" s="1">
        <v>42203</v>
      </c>
      <c r="C1662">
        <v>57.67</v>
      </c>
      <c r="E1662" s="1">
        <v>34716</v>
      </c>
      <c r="F1662">
        <v>16.82</v>
      </c>
      <c r="G1662">
        <f t="shared" si="50"/>
        <v>16.507431192660555</v>
      </c>
      <c r="I1662" s="1">
        <v>41183</v>
      </c>
      <c r="J1662">
        <v>112.19</v>
      </c>
      <c r="M1662" s="1">
        <v>29788</v>
      </c>
      <c r="N1662">
        <v>1.0412999999999999</v>
      </c>
      <c r="Q1662" s="1">
        <v>40113</v>
      </c>
      <c r="R1662">
        <v>74.75</v>
      </c>
      <c r="U1662" s="1">
        <v>40826</v>
      </c>
      <c r="V1662">
        <v>10.66</v>
      </c>
      <c r="Y1662" s="1">
        <v>40200</v>
      </c>
      <c r="Z1662">
        <v>13.5</v>
      </c>
      <c r="AC1662" s="1"/>
    </row>
    <row r="1663" spans="1:29" x14ac:dyDescent="0.3">
      <c r="A1663">
        <f t="shared" si="49"/>
        <v>7</v>
      </c>
      <c r="B1663" s="1">
        <v>42204</v>
      </c>
      <c r="C1663">
        <v>58.15</v>
      </c>
      <c r="E1663" s="1">
        <v>34717</v>
      </c>
      <c r="F1663">
        <v>16.93</v>
      </c>
      <c r="G1663">
        <f t="shared" si="50"/>
        <v>16.507247706422028</v>
      </c>
      <c r="I1663" s="1">
        <v>41180</v>
      </c>
      <c r="J1663">
        <v>112.39</v>
      </c>
      <c r="M1663" s="1">
        <v>29789</v>
      </c>
      <c r="N1663">
        <v>1.048</v>
      </c>
      <c r="Q1663" s="1">
        <v>40114</v>
      </c>
      <c r="R1663">
        <v>74.5</v>
      </c>
      <c r="U1663" s="1">
        <v>40827</v>
      </c>
      <c r="V1663">
        <v>10.61</v>
      </c>
      <c r="Y1663" s="1">
        <v>40201</v>
      </c>
      <c r="Z1663">
        <v>13.5</v>
      </c>
      <c r="AC1663" s="1"/>
    </row>
    <row r="1664" spans="1:29" x14ac:dyDescent="0.3">
      <c r="A1664">
        <f t="shared" si="49"/>
        <v>7</v>
      </c>
      <c r="B1664" s="1">
        <v>42205</v>
      </c>
      <c r="C1664">
        <v>58.56</v>
      </c>
      <c r="E1664" s="1">
        <v>34718</v>
      </c>
      <c r="F1664">
        <v>16.8</v>
      </c>
      <c r="G1664">
        <f t="shared" si="50"/>
        <v>16.506605504587164</v>
      </c>
      <c r="I1664" s="1">
        <v>41179</v>
      </c>
      <c r="J1664">
        <v>112.01</v>
      </c>
      <c r="M1664" s="1">
        <v>29790</v>
      </c>
      <c r="N1664">
        <v>1.0489999999999999</v>
      </c>
      <c r="Q1664" s="1">
        <v>40115</v>
      </c>
      <c r="R1664">
        <v>75.349999999999994</v>
      </c>
      <c r="U1664" s="1">
        <v>40828</v>
      </c>
      <c r="V1664">
        <v>10.64</v>
      </c>
      <c r="Y1664" s="1">
        <v>40202</v>
      </c>
      <c r="Z1664">
        <v>13.5</v>
      </c>
      <c r="AC1664" s="1"/>
    </row>
    <row r="1665" spans="1:29" x14ac:dyDescent="0.3">
      <c r="A1665">
        <f t="shared" si="49"/>
        <v>7</v>
      </c>
      <c r="B1665" s="1">
        <v>42206</v>
      </c>
      <c r="C1665">
        <v>58.94</v>
      </c>
      <c r="E1665" s="1">
        <v>34719</v>
      </c>
      <c r="F1665">
        <v>16.87</v>
      </c>
      <c r="G1665">
        <f t="shared" si="50"/>
        <v>16.507064220183494</v>
      </c>
      <c r="I1665" s="1">
        <v>41178</v>
      </c>
      <c r="J1665">
        <v>110.04</v>
      </c>
      <c r="M1665" s="1">
        <v>29791</v>
      </c>
      <c r="N1665">
        <v>1.0513999999999999</v>
      </c>
      <c r="Q1665" s="1">
        <v>40116</v>
      </c>
      <c r="R1665">
        <v>75.650000000000006</v>
      </c>
      <c r="U1665" s="1">
        <v>40829</v>
      </c>
      <c r="V1665">
        <v>10.24</v>
      </c>
      <c r="Y1665" s="1">
        <v>40203</v>
      </c>
      <c r="Z1665">
        <v>15</v>
      </c>
      <c r="AC1665" s="1"/>
    </row>
    <row r="1666" spans="1:29" x14ac:dyDescent="0.3">
      <c r="A1666">
        <f t="shared" si="49"/>
        <v>7</v>
      </c>
      <c r="B1666" s="1">
        <v>42207</v>
      </c>
      <c r="C1666">
        <v>59.28</v>
      </c>
      <c r="E1666" s="1">
        <v>34722</v>
      </c>
      <c r="F1666">
        <v>16.64</v>
      </c>
      <c r="G1666">
        <f t="shared" si="50"/>
        <v>16.503394495412852</v>
      </c>
      <c r="I1666" s="1">
        <v>41177</v>
      </c>
      <c r="J1666">
        <v>110.45</v>
      </c>
      <c r="M1666" s="1">
        <v>29794</v>
      </c>
      <c r="N1666">
        <v>1.0562</v>
      </c>
      <c r="Q1666" s="1">
        <v>40119</v>
      </c>
      <c r="R1666">
        <v>76.25</v>
      </c>
      <c r="U1666" s="1">
        <v>40830</v>
      </c>
      <c r="V1666">
        <v>10.36</v>
      </c>
      <c r="Y1666" s="1">
        <v>40204</v>
      </c>
      <c r="Z1666">
        <v>15.4</v>
      </c>
      <c r="AC1666" s="1"/>
    </row>
    <row r="1667" spans="1:29" x14ac:dyDescent="0.3">
      <c r="A1667">
        <f t="shared" si="49"/>
        <v>7</v>
      </c>
      <c r="B1667" s="1">
        <v>42208</v>
      </c>
      <c r="C1667">
        <v>59.64</v>
      </c>
      <c r="E1667" s="1">
        <v>34723</v>
      </c>
      <c r="F1667">
        <v>16.86</v>
      </c>
      <c r="G1667">
        <f t="shared" si="50"/>
        <v>16.5062385321101</v>
      </c>
      <c r="I1667" s="1">
        <v>41176</v>
      </c>
      <c r="J1667">
        <v>109.81</v>
      </c>
      <c r="M1667" s="1">
        <v>29795</v>
      </c>
      <c r="N1667">
        <v>1.0491999999999999</v>
      </c>
      <c r="Q1667" s="1">
        <v>40120</v>
      </c>
      <c r="R1667">
        <v>76</v>
      </c>
      <c r="U1667" s="1">
        <v>40833</v>
      </c>
      <c r="V1667">
        <v>10.29</v>
      </c>
      <c r="Y1667" s="1">
        <v>40205</v>
      </c>
      <c r="Z1667">
        <v>15.75</v>
      </c>
      <c r="AC1667" s="1"/>
    </row>
    <row r="1668" spans="1:29" x14ac:dyDescent="0.3">
      <c r="A1668">
        <f t="shared" ref="A1668:A1731" si="51">+MONTH(B1668)</f>
        <v>7</v>
      </c>
      <c r="B1668" s="1">
        <v>42209</v>
      </c>
      <c r="C1668">
        <v>60.04</v>
      </c>
      <c r="E1668" s="1">
        <v>34724</v>
      </c>
      <c r="F1668">
        <v>16.79</v>
      </c>
      <c r="G1668">
        <f t="shared" si="50"/>
        <v>16.510733944954136</v>
      </c>
      <c r="I1668" s="1">
        <v>41173</v>
      </c>
      <c r="J1668">
        <v>111.42</v>
      </c>
      <c r="M1668" s="1">
        <v>29797</v>
      </c>
      <c r="N1668">
        <v>1.0407999999999999</v>
      </c>
      <c r="Q1668" s="1">
        <v>40121</v>
      </c>
      <c r="R1668">
        <v>75.75</v>
      </c>
      <c r="U1668" s="1">
        <v>40834</v>
      </c>
      <c r="V1668">
        <v>10.25</v>
      </c>
      <c r="Y1668" s="1">
        <v>40206</v>
      </c>
      <c r="Z1668">
        <v>15.65</v>
      </c>
      <c r="AC1668" s="1"/>
    </row>
    <row r="1669" spans="1:29" x14ac:dyDescent="0.3">
      <c r="A1669">
        <f t="shared" si="51"/>
        <v>7</v>
      </c>
      <c r="B1669" s="1">
        <v>42210</v>
      </c>
      <c r="C1669">
        <v>60.5</v>
      </c>
      <c r="E1669" s="1">
        <v>34725</v>
      </c>
      <c r="F1669">
        <v>16.670000000000002</v>
      </c>
      <c r="G1669">
        <f t="shared" si="50"/>
        <v>16.519082568807345</v>
      </c>
      <c r="I1669" s="1">
        <v>41172</v>
      </c>
      <c r="J1669">
        <v>110.03</v>
      </c>
      <c r="M1669" s="1">
        <v>29798</v>
      </c>
      <c r="N1669">
        <v>1.0409999999999999</v>
      </c>
      <c r="Q1669" s="1">
        <v>40122</v>
      </c>
      <c r="R1669">
        <v>76.25</v>
      </c>
      <c r="U1669" s="1">
        <v>40835</v>
      </c>
      <c r="V1669">
        <v>9.9700000000000006</v>
      </c>
      <c r="Y1669" s="1">
        <v>40207</v>
      </c>
      <c r="Z1669">
        <v>16.45</v>
      </c>
      <c r="AC1669" s="1"/>
    </row>
    <row r="1670" spans="1:29" x14ac:dyDescent="0.3">
      <c r="A1670">
        <f t="shared" si="51"/>
        <v>7</v>
      </c>
      <c r="B1670" s="1">
        <v>42211</v>
      </c>
      <c r="C1670">
        <v>60.97</v>
      </c>
      <c r="E1670" s="1">
        <v>34726</v>
      </c>
      <c r="F1670">
        <v>16.39</v>
      </c>
      <c r="G1670">
        <f t="shared" si="50"/>
        <v>16.523119266055051</v>
      </c>
      <c r="I1670" s="1">
        <v>41171</v>
      </c>
      <c r="J1670">
        <v>108.19</v>
      </c>
      <c r="M1670" s="1">
        <v>29801</v>
      </c>
      <c r="N1670">
        <v>1.0223</v>
      </c>
      <c r="Q1670" s="1">
        <v>40123</v>
      </c>
      <c r="R1670">
        <v>75.75</v>
      </c>
      <c r="U1670" s="1">
        <v>40836</v>
      </c>
      <c r="V1670">
        <v>10.14</v>
      </c>
      <c r="Y1670" s="1">
        <v>40208</v>
      </c>
      <c r="Z1670">
        <v>16.25</v>
      </c>
      <c r="AC1670" s="1"/>
    </row>
    <row r="1671" spans="1:29" x14ac:dyDescent="0.3">
      <c r="A1671">
        <f t="shared" si="51"/>
        <v>7</v>
      </c>
      <c r="B1671" s="1">
        <v>42212</v>
      </c>
      <c r="C1671">
        <v>61.41</v>
      </c>
      <c r="E1671" s="1">
        <v>34729</v>
      </c>
      <c r="F1671">
        <v>16.57</v>
      </c>
      <c r="G1671">
        <f t="shared" si="50"/>
        <v>16.525137614678904</v>
      </c>
      <c r="I1671" s="1">
        <v>41170</v>
      </c>
      <c r="J1671">
        <v>112.03</v>
      </c>
      <c r="M1671" s="1">
        <v>29802</v>
      </c>
      <c r="N1671">
        <v>1.0190999999999999</v>
      </c>
      <c r="Q1671" s="1">
        <v>40126</v>
      </c>
      <c r="R1671">
        <v>77.7</v>
      </c>
      <c r="U1671" s="1">
        <v>40837</v>
      </c>
      <c r="V1671">
        <v>10.31</v>
      </c>
      <c r="Y1671" s="1">
        <v>40209</v>
      </c>
      <c r="Z1671">
        <v>16.25</v>
      </c>
      <c r="AC1671" s="1"/>
    </row>
    <row r="1672" spans="1:29" x14ac:dyDescent="0.3">
      <c r="A1672">
        <f t="shared" si="51"/>
        <v>7</v>
      </c>
      <c r="B1672" s="1">
        <v>42213</v>
      </c>
      <c r="C1672">
        <v>61.82</v>
      </c>
      <c r="E1672" s="1">
        <v>34730</v>
      </c>
      <c r="F1672">
        <v>16.8</v>
      </c>
      <c r="G1672">
        <f t="shared" si="50"/>
        <v>16.529174311926614</v>
      </c>
      <c r="I1672" s="1">
        <v>41169</v>
      </c>
      <c r="J1672">
        <v>113.79</v>
      </c>
      <c r="M1672" s="1">
        <v>29803</v>
      </c>
      <c r="N1672">
        <v>1.0210999999999999</v>
      </c>
      <c r="Q1672" s="1">
        <v>40127</v>
      </c>
      <c r="R1672">
        <v>78</v>
      </c>
      <c r="U1672" s="1">
        <v>40840</v>
      </c>
      <c r="V1672">
        <v>10.49</v>
      </c>
      <c r="Y1672" s="1">
        <v>40210</v>
      </c>
      <c r="Z1672">
        <v>14.35</v>
      </c>
      <c r="AC1672" s="1"/>
    </row>
    <row r="1673" spans="1:29" x14ac:dyDescent="0.3">
      <c r="A1673">
        <f t="shared" si="51"/>
        <v>7</v>
      </c>
      <c r="B1673" s="1">
        <v>42214</v>
      </c>
      <c r="C1673">
        <v>62.21</v>
      </c>
      <c r="E1673" s="1">
        <v>34731</v>
      </c>
      <c r="F1673">
        <v>16.88</v>
      </c>
      <c r="G1673">
        <f t="shared" si="50"/>
        <v>16.536880733944962</v>
      </c>
      <c r="I1673" s="1">
        <v>41166</v>
      </c>
      <c r="J1673">
        <v>116.66</v>
      </c>
      <c r="M1673" s="1">
        <v>29804</v>
      </c>
      <c r="N1673">
        <v>1.0176000000000001</v>
      </c>
      <c r="Q1673" s="1">
        <v>40128</v>
      </c>
      <c r="R1673">
        <v>78.75</v>
      </c>
      <c r="U1673" s="1">
        <v>40841</v>
      </c>
      <c r="V1673">
        <v>10.36</v>
      </c>
      <c r="Y1673" s="1">
        <v>40211</v>
      </c>
      <c r="Z1673">
        <v>13.8</v>
      </c>
      <c r="AC1673" s="1"/>
    </row>
    <row r="1674" spans="1:29" x14ac:dyDescent="0.3">
      <c r="A1674">
        <f t="shared" si="51"/>
        <v>7</v>
      </c>
      <c r="B1674" s="1">
        <v>42215</v>
      </c>
      <c r="C1674">
        <v>62.58</v>
      </c>
      <c r="E1674" s="1">
        <v>34732</v>
      </c>
      <c r="F1674">
        <v>16.89</v>
      </c>
      <c r="G1674">
        <f t="shared" si="50"/>
        <v>16.542844036697254</v>
      </c>
      <c r="I1674" s="1">
        <v>41165</v>
      </c>
      <c r="J1674">
        <v>116.9</v>
      </c>
      <c r="M1674" s="1">
        <v>29805</v>
      </c>
      <c r="N1674">
        <v>1.0121</v>
      </c>
      <c r="Q1674" s="1">
        <v>40129</v>
      </c>
      <c r="R1674">
        <v>78.5</v>
      </c>
      <c r="U1674" s="1">
        <v>40842</v>
      </c>
      <c r="V1674">
        <v>10.07</v>
      </c>
      <c r="Y1674" s="1">
        <v>40212</v>
      </c>
      <c r="Z1674">
        <v>13.45</v>
      </c>
      <c r="AC1674" s="1"/>
    </row>
    <row r="1675" spans="1:29" x14ac:dyDescent="0.3">
      <c r="A1675">
        <f t="shared" si="51"/>
        <v>7</v>
      </c>
      <c r="B1675" s="1">
        <v>42216</v>
      </c>
      <c r="C1675">
        <v>62.98</v>
      </c>
      <c r="E1675" s="1">
        <v>34733</v>
      </c>
      <c r="F1675">
        <v>17.2</v>
      </c>
      <c r="G1675">
        <f t="shared" si="50"/>
        <v>16.551651376146793</v>
      </c>
      <c r="I1675" s="1">
        <v>41164</v>
      </c>
      <c r="J1675">
        <v>115.96</v>
      </c>
      <c r="M1675" s="1">
        <v>29808</v>
      </c>
      <c r="N1675">
        <v>0.99680000000000002</v>
      </c>
      <c r="Q1675" s="1">
        <v>40130</v>
      </c>
      <c r="R1675">
        <v>78.5</v>
      </c>
      <c r="U1675" s="1">
        <v>40843</v>
      </c>
      <c r="V1675">
        <v>10.38</v>
      </c>
      <c r="Y1675" s="1">
        <v>40213</v>
      </c>
      <c r="Z1675">
        <v>13.85</v>
      </c>
      <c r="AC1675" s="1"/>
    </row>
    <row r="1676" spans="1:29" x14ac:dyDescent="0.3">
      <c r="A1676">
        <f t="shared" si="51"/>
        <v>8</v>
      </c>
      <c r="B1676" s="1">
        <v>42217</v>
      </c>
      <c r="C1676">
        <v>63.43</v>
      </c>
      <c r="E1676" s="1">
        <v>34736</v>
      </c>
      <c r="F1676">
        <v>17.22</v>
      </c>
      <c r="G1676">
        <f t="shared" si="50"/>
        <v>16.56036697247707</v>
      </c>
      <c r="I1676" s="1">
        <v>41163</v>
      </c>
      <c r="J1676">
        <v>115.4</v>
      </c>
      <c r="M1676" s="1">
        <v>29809</v>
      </c>
      <c r="N1676">
        <v>0.99870000000000003</v>
      </c>
      <c r="Q1676" s="1">
        <v>40133</v>
      </c>
      <c r="R1676">
        <v>78.900000000000006</v>
      </c>
      <c r="U1676" s="1">
        <v>40844</v>
      </c>
      <c r="V1676">
        <v>10.37</v>
      </c>
      <c r="Y1676" s="1">
        <v>40214</v>
      </c>
      <c r="Z1676">
        <v>14.2</v>
      </c>
      <c r="AC1676" s="1"/>
    </row>
    <row r="1677" spans="1:29" x14ac:dyDescent="0.3">
      <c r="A1677">
        <f t="shared" si="51"/>
        <v>8</v>
      </c>
      <c r="B1677" s="1">
        <v>42218</v>
      </c>
      <c r="C1677">
        <v>63.91</v>
      </c>
      <c r="E1677" s="1">
        <v>34737</v>
      </c>
      <c r="F1677">
        <v>17.07</v>
      </c>
      <c r="G1677">
        <f t="shared" si="50"/>
        <v>16.567247706422023</v>
      </c>
      <c r="I1677" s="1">
        <v>41162</v>
      </c>
      <c r="J1677">
        <v>114.81</v>
      </c>
      <c r="M1677" s="1">
        <v>29810</v>
      </c>
      <c r="N1677">
        <v>1.0311999999999999</v>
      </c>
      <c r="Q1677" s="1">
        <v>40134</v>
      </c>
      <c r="R1677">
        <v>79</v>
      </c>
      <c r="U1677" s="1">
        <v>40847</v>
      </c>
      <c r="V1677">
        <v>10.119999999999999</v>
      </c>
      <c r="Y1677" s="1">
        <v>40215</v>
      </c>
      <c r="Z1677">
        <v>14.3</v>
      </c>
      <c r="AC1677" s="1"/>
    </row>
    <row r="1678" spans="1:29" x14ac:dyDescent="0.3">
      <c r="A1678">
        <f t="shared" si="51"/>
        <v>8</v>
      </c>
      <c r="B1678" s="1">
        <v>42219</v>
      </c>
      <c r="C1678">
        <v>64.37</v>
      </c>
      <c r="E1678" s="1">
        <v>34738</v>
      </c>
      <c r="F1678">
        <v>17.07</v>
      </c>
      <c r="G1678">
        <f t="shared" si="50"/>
        <v>16.577522935779822</v>
      </c>
      <c r="I1678" s="1">
        <v>41159</v>
      </c>
      <c r="J1678">
        <v>114.25</v>
      </c>
      <c r="M1678" s="1">
        <v>29811</v>
      </c>
      <c r="N1678">
        <v>1.0201</v>
      </c>
      <c r="Q1678" s="1">
        <v>40135</v>
      </c>
      <c r="R1678">
        <v>79.75</v>
      </c>
      <c r="U1678" s="1">
        <v>40848</v>
      </c>
      <c r="V1678">
        <v>9.85</v>
      </c>
      <c r="Y1678" s="1">
        <v>40216</v>
      </c>
      <c r="Z1678">
        <v>14.3</v>
      </c>
      <c r="AC1678" s="1"/>
    </row>
    <row r="1679" spans="1:29" x14ac:dyDescent="0.3">
      <c r="A1679">
        <f t="shared" si="51"/>
        <v>8</v>
      </c>
      <c r="B1679" s="1">
        <v>42220</v>
      </c>
      <c r="C1679">
        <v>64.77</v>
      </c>
      <c r="E1679" s="1">
        <v>34739</v>
      </c>
      <c r="F1679">
        <v>17.11</v>
      </c>
      <c r="G1679">
        <f t="shared" si="50"/>
        <v>16.584678899082576</v>
      </c>
      <c r="I1679" s="1">
        <v>41158</v>
      </c>
      <c r="J1679">
        <v>113.49</v>
      </c>
      <c r="M1679" s="1">
        <v>29812</v>
      </c>
      <c r="N1679">
        <v>1.0218</v>
      </c>
      <c r="Q1679" s="1">
        <v>40136</v>
      </c>
      <c r="R1679">
        <v>78.849999999999994</v>
      </c>
      <c r="U1679" s="1">
        <v>40849</v>
      </c>
      <c r="V1679">
        <v>9.4700000000000006</v>
      </c>
      <c r="Y1679" s="1">
        <v>40217</v>
      </c>
      <c r="Z1679">
        <v>15.1</v>
      </c>
      <c r="AC1679" s="1"/>
    </row>
    <row r="1680" spans="1:29" x14ac:dyDescent="0.3">
      <c r="A1680">
        <f t="shared" si="51"/>
        <v>8</v>
      </c>
      <c r="B1680" s="1">
        <v>42221</v>
      </c>
      <c r="C1680">
        <v>65.16</v>
      </c>
      <c r="E1680" s="1">
        <v>34740</v>
      </c>
      <c r="F1680">
        <v>17.329999999999998</v>
      </c>
      <c r="G1680">
        <f t="shared" si="50"/>
        <v>16.59201834862386</v>
      </c>
      <c r="I1680" s="1">
        <v>41157</v>
      </c>
      <c r="J1680">
        <v>113.09</v>
      </c>
      <c r="M1680" s="1">
        <v>29815</v>
      </c>
      <c r="N1680">
        <v>1.0219</v>
      </c>
      <c r="Q1680" s="1">
        <v>40137</v>
      </c>
      <c r="R1680">
        <v>77.900000000000006</v>
      </c>
      <c r="U1680" s="1">
        <v>40850</v>
      </c>
      <c r="V1680">
        <v>9.66</v>
      </c>
      <c r="Y1680" s="1">
        <v>40218</v>
      </c>
      <c r="Z1680">
        <v>15.5</v>
      </c>
      <c r="AC1680" s="1"/>
    </row>
    <row r="1681" spans="1:29" x14ac:dyDescent="0.3">
      <c r="A1681">
        <f t="shared" si="51"/>
        <v>8</v>
      </c>
      <c r="B1681" s="1">
        <v>42222</v>
      </c>
      <c r="C1681">
        <v>65.569999999999993</v>
      </c>
      <c r="E1681" s="1">
        <v>34743</v>
      </c>
      <c r="F1681">
        <v>17.420000000000002</v>
      </c>
      <c r="G1681">
        <f t="shared" si="50"/>
        <v>16.602018348623858</v>
      </c>
      <c r="I1681" s="1">
        <v>41156</v>
      </c>
      <c r="J1681">
        <v>114.18</v>
      </c>
      <c r="M1681" s="1">
        <v>29816</v>
      </c>
      <c r="N1681">
        <v>1.0286</v>
      </c>
      <c r="Q1681" s="1">
        <v>40140</v>
      </c>
      <c r="R1681">
        <v>78</v>
      </c>
      <c r="U1681" s="1">
        <v>40851</v>
      </c>
      <c r="V1681">
        <v>9.39</v>
      </c>
      <c r="Y1681" s="1">
        <v>40219</v>
      </c>
      <c r="Z1681">
        <v>14.25</v>
      </c>
      <c r="AC1681" s="1"/>
    </row>
    <row r="1682" spans="1:29" x14ac:dyDescent="0.3">
      <c r="A1682">
        <f t="shared" si="51"/>
        <v>8</v>
      </c>
      <c r="B1682" s="1">
        <v>42223</v>
      </c>
      <c r="C1682">
        <v>65.92</v>
      </c>
      <c r="E1682" s="1">
        <v>34744</v>
      </c>
      <c r="F1682">
        <v>16.75</v>
      </c>
      <c r="G1682">
        <f t="shared" si="50"/>
        <v>16.606880733944958</v>
      </c>
      <c r="I1682" s="1">
        <v>41155</v>
      </c>
      <c r="J1682">
        <v>115.78</v>
      </c>
      <c r="M1682" s="1">
        <v>29817</v>
      </c>
      <c r="N1682">
        <v>1.0277000000000001</v>
      </c>
      <c r="Q1682" s="1">
        <v>40141</v>
      </c>
      <c r="R1682">
        <v>77.3</v>
      </c>
      <c r="U1682" s="1">
        <v>40854</v>
      </c>
      <c r="V1682">
        <v>9.93</v>
      </c>
      <c r="Y1682" s="1">
        <v>40220</v>
      </c>
      <c r="Z1682">
        <v>14.1</v>
      </c>
      <c r="AC1682" s="1"/>
    </row>
    <row r="1683" spans="1:29" x14ac:dyDescent="0.3">
      <c r="A1683">
        <f t="shared" si="51"/>
        <v>8</v>
      </c>
      <c r="B1683" s="1">
        <v>42224</v>
      </c>
      <c r="C1683">
        <v>66.37</v>
      </c>
      <c r="E1683" s="1">
        <v>34745</v>
      </c>
      <c r="F1683">
        <v>16.760000000000002</v>
      </c>
      <c r="G1683">
        <f t="shared" si="50"/>
        <v>16.612752293577987</v>
      </c>
      <c r="I1683" s="1">
        <v>41152</v>
      </c>
      <c r="J1683">
        <v>114.57</v>
      </c>
      <c r="M1683" s="1">
        <v>29818</v>
      </c>
      <c r="N1683">
        <v>1.0362</v>
      </c>
      <c r="Q1683" s="1">
        <v>40142</v>
      </c>
      <c r="R1683">
        <v>77.400000000000006</v>
      </c>
      <c r="U1683" s="1">
        <v>40855</v>
      </c>
      <c r="V1683">
        <v>10.07</v>
      </c>
      <c r="Y1683" s="1">
        <v>40221</v>
      </c>
      <c r="Z1683">
        <v>14.8</v>
      </c>
      <c r="AC1683" s="1"/>
    </row>
    <row r="1684" spans="1:29" x14ac:dyDescent="0.3">
      <c r="A1684">
        <f t="shared" si="51"/>
        <v>8</v>
      </c>
      <c r="B1684" s="1">
        <v>42225</v>
      </c>
      <c r="C1684">
        <v>66.8</v>
      </c>
      <c r="E1684" s="1">
        <v>34746</v>
      </c>
      <c r="F1684">
        <v>16.920000000000002</v>
      </c>
      <c r="G1684">
        <f t="shared" si="50"/>
        <v>16.622568807339459</v>
      </c>
      <c r="I1684" s="1">
        <v>41151</v>
      </c>
      <c r="J1684">
        <v>112.65</v>
      </c>
      <c r="M1684" s="1">
        <v>29819</v>
      </c>
      <c r="N1684">
        <v>1.0412999999999999</v>
      </c>
      <c r="Q1684" s="1">
        <v>40143</v>
      </c>
      <c r="R1684">
        <v>76.8</v>
      </c>
      <c r="U1684" s="1">
        <v>40856</v>
      </c>
      <c r="V1684">
        <v>9.8699999999999992</v>
      </c>
      <c r="Y1684" s="1">
        <v>40222</v>
      </c>
      <c r="Z1684">
        <v>15</v>
      </c>
      <c r="AC1684" s="1"/>
    </row>
    <row r="1685" spans="1:29" x14ac:dyDescent="0.3">
      <c r="A1685">
        <f t="shared" si="51"/>
        <v>8</v>
      </c>
      <c r="B1685" s="1">
        <v>42226</v>
      </c>
      <c r="C1685">
        <v>67.23</v>
      </c>
      <c r="E1685" s="1">
        <v>34747</v>
      </c>
      <c r="F1685">
        <v>17.14</v>
      </c>
      <c r="G1685">
        <f t="shared" si="50"/>
        <v>16.638348623853219</v>
      </c>
      <c r="I1685" s="1">
        <v>41150</v>
      </c>
      <c r="J1685">
        <v>112.54</v>
      </c>
      <c r="M1685" s="1">
        <v>29822</v>
      </c>
      <c r="N1685">
        <v>1.0428999999999999</v>
      </c>
      <c r="Q1685" s="1">
        <v>40144</v>
      </c>
      <c r="R1685">
        <v>77.400000000000006</v>
      </c>
      <c r="U1685" s="1">
        <v>40857</v>
      </c>
      <c r="V1685">
        <v>9.8000000000000007</v>
      </c>
      <c r="Y1685" s="1">
        <v>40223</v>
      </c>
      <c r="Z1685">
        <v>15</v>
      </c>
      <c r="AC1685" s="1"/>
    </row>
    <row r="1686" spans="1:29" x14ac:dyDescent="0.3">
      <c r="A1686">
        <f t="shared" si="51"/>
        <v>8</v>
      </c>
      <c r="B1686" s="1">
        <v>42227</v>
      </c>
      <c r="C1686">
        <v>67.55</v>
      </c>
      <c r="E1686" s="1">
        <v>34750</v>
      </c>
      <c r="F1686">
        <v>16.97</v>
      </c>
      <c r="G1686">
        <f t="shared" si="50"/>
        <v>16.651559633027532</v>
      </c>
      <c r="I1686" s="1">
        <v>41149</v>
      </c>
      <c r="J1686">
        <v>112.58</v>
      </c>
      <c r="M1686" s="1">
        <v>29823</v>
      </c>
      <c r="N1686">
        <v>1.0234000000000001</v>
      </c>
      <c r="Q1686" s="1">
        <v>40147</v>
      </c>
      <c r="R1686">
        <v>77.3</v>
      </c>
      <c r="U1686" s="1">
        <v>40858</v>
      </c>
      <c r="V1686">
        <v>10.11</v>
      </c>
      <c r="Y1686" s="1">
        <v>40224</v>
      </c>
      <c r="Z1686">
        <v>14.55</v>
      </c>
      <c r="AC1686" s="1"/>
    </row>
    <row r="1687" spans="1:29" x14ac:dyDescent="0.3">
      <c r="A1687">
        <f t="shared" si="51"/>
        <v>8</v>
      </c>
      <c r="B1687" s="1">
        <v>42228</v>
      </c>
      <c r="C1687">
        <v>67.91</v>
      </c>
      <c r="E1687" s="1">
        <v>34751</v>
      </c>
      <c r="F1687">
        <v>16.95</v>
      </c>
      <c r="G1687">
        <f t="shared" si="50"/>
        <v>16.662201834862394</v>
      </c>
      <c r="I1687" s="1">
        <v>41148</v>
      </c>
      <c r="J1687">
        <v>112.26</v>
      </c>
      <c r="M1687" s="1">
        <v>29824</v>
      </c>
      <c r="N1687">
        <v>1.0335000000000001</v>
      </c>
      <c r="Q1687" s="1">
        <v>40148</v>
      </c>
      <c r="R1687">
        <v>77.75</v>
      </c>
      <c r="U1687" s="1">
        <v>40861</v>
      </c>
      <c r="V1687">
        <v>10.039999999999999</v>
      </c>
      <c r="Y1687" s="1">
        <v>40225</v>
      </c>
      <c r="Z1687">
        <v>14.2</v>
      </c>
      <c r="AC1687" s="1"/>
    </row>
    <row r="1688" spans="1:29" x14ac:dyDescent="0.3">
      <c r="A1688">
        <f t="shared" si="51"/>
        <v>8</v>
      </c>
      <c r="B1688" s="1">
        <v>42229</v>
      </c>
      <c r="C1688">
        <v>68.25</v>
      </c>
      <c r="E1688" s="1">
        <v>34752</v>
      </c>
      <c r="F1688">
        <v>16.97</v>
      </c>
      <c r="G1688">
        <f t="shared" si="50"/>
        <v>16.669082568807347</v>
      </c>
      <c r="I1688" s="1">
        <v>41145</v>
      </c>
      <c r="J1688">
        <v>113.59</v>
      </c>
      <c r="M1688" s="1">
        <v>29825</v>
      </c>
      <c r="N1688">
        <v>1.0349999999999999</v>
      </c>
      <c r="Q1688" s="1">
        <v>40149</v>
      </c>
      <c r="R1688">
        <v>77</v>
      </c>
      <c r="U1688" s="1">
        <v>40862</v>
      </c>
      <c r="V1688">
        <v>10.01</v>
      </c>
      <c r="Y1688" s="1">
        <v>40226</v>
      </c>
      <c r="Z1688">
        <v>13.7</v>
      </c>
      <c r="AC1688" s="1"/>
    </row>
    <row r="1689" spans="1:29" x14ac:dyDescent="0.3">
      <c r="A1689">
        <f t="shared" si="51"/>
        <v>8</v>
      </c>
      <c r="B1689" s="1">
        <v>42230</v>
      </c>
      <c r="C1689">
        <v>68.61</v>
      </c>
      <c r="E1689" s="1">
        <v>34753</v>
      </c>
      <c r="F1689">
        <v>16.84</v>
      </c>
      <c r="G1689">
        <f t="shared" si="50"/>
        <v>16.675596330275237</v>
      </c>
      <c r="I1689" s="1">
        <v>41144</v>
      </c>
      <c r="J1689">
        <v>115.01</v>
      </c>
      <c r="M1689" s="1">
        <v>29826</v>
      </c>
      <c r="N1689">
        <v>1.0424</v>
      </c>
      <c r="Q1689" s="1">
        <v>40150</v>
      </c>
      <c r="R1689">
        <v>87.125</v>
      </c>
      <c r="U1689" s="1">
        <v>40863</v>
      </c>
      <c r="V1689">
        <v>9.85</v>
      </c>
      <c r="Y1689" s="1">
        <v>40227</v>
      </c>
      <c r="Z1689">
        <v>13.25</v>
      </c>
      <c r="AC1689" s="1"/>
    </row>
    <row r="1690" spans="1:29" x14ac:dyDescent="0.3">
      <c r="A1690">
        <f t="shared" si="51"/>
        <v>8</v>
      </c>
      <c r="B1690" s="1">
        <v>42231</v>
      </c>
      <c r="C1690">
        <v>69.010000000000005</v>
      </c>
      <c r="E1690" s="1">
        <v>34754</v>
      </c>
      <c r="F1690">
        <v>17.079999999999998</v>
      </c>
      <c r="G1690">
        <f t="shared" si="50"/>
        <v>16.685412844036705</v>
      </c>
      <c r="I1690" s="1">
        <v>41143</v>
      </c>
      <c r="J1690">
        <v>114.91</v>
      </c>
      <c r="M1690" s="1">
        <v>29830</v>
      </c>
      <c r="N1690">
        <v>1.0419</v>
      </c>
      <c r="Q1690" s="1">
        <v>40151</v>
      </c>
      <c r="R1690">
        <v>76.05</v>
      </c>
      <c r="U1690" s="1">
        <v>40864</v>
      </c>
      <c r="V1690">
        <v>9.6300000000000008</v>
      </c>
      <c r="Y1690" s="1">
        <v>40228</v>
      </c>
      <c r="Z1690">
        <v>13.3</v>
      </c>
      <c r="AC1690" s="1"/>
    </row>
    <row r="1691" spans="1:29" x14ac:dyDescent="0.3">
      <c r="A1691">
        <f t="shared" si="51"/>
        <v>8</v>
      </c>
      <c r="B1691" s="1">
        <v>42232</v>
      </c>
      <c r="C1691">
        <v>69.41</v>
      </c>
      <c r="E1691" s="1">
        <v>34757</v>
      </c>
      <c r="F1691">
        <v>17.059999999999999</v>
      </c>
      <c r="G1691">
        <f t="shared" si="50"/>
        <v>16.690733944954136</v>
      </c>
      <c r="I1691" s="1">
        <v>41142</v>
      </c>
      <c r="J1691">
        <v>114.64</v>
      </c>
      <c r="M1691" s="1">
        <v>29831</v>
      </c>
      <c r="N1691">
        <v>1.0489999999999999</v>
      </c>
      <c r="Q1691" s="1">
        <v>40154</v>
      </c>
      <c r="R1691">
        <v>76.3</v>
      </c>
      <c r="U1691" s="1">
        <v>40865</v>
      </c>
      <c r="V1691">
        <v>9.33</v>
      </c>
      <c r="Y1691" s="1">
        <v>40229</v>
      </c>
      <c r="Z1691">
        <v>13.5</v>
      </c>
      <c r="AC1691" s="1"/>
    </row>
    <row r="1692" spans="1:29" x14ac:dyDescent="0.3">
      <c r="A1692">
        <f t="shared" si="51"/>
        <v>8</v>
      </c>
      <c r="B1692" s="1">
        <v>42233</v>
      </c>
      <c r="C1692">
        <v>69.739999999999995</v>
      </c>
      <c r="E1692" s="1">
        <v>34758</v>
      </c>
      <c r="F1692">
        <v>16.87</v>
      </c>
      <c r="G1692">
        <f t="shared" si="50"/>
        <v>16.692660550458722</v>
      </c>
      <c r="I1692" s="1">
        <v>41141</v>
      </c>
      <c r="J1692">
        <v>113.7</v>
      </c>
      <c r="M1692" s="1">
        <v>29832</v>
      </c>
      <c r="N1692">
        <v>1.0545</v>
      </c>
      <c r="Q1692" s="1">
        <v>40155</v>
      </c>
      <c r="R1692">
        <v>76.349999999999994</v>
      </c>
      <c r="U1692" s="1">
        <v>40868</v>
      </c>
      <c r="V1692">
        <v>8.8800000000000008</v>
      </c>
      <c r="Y1692" s="1">
        <v>40230</v>
      </c>
      <c r="Z1692">
        <v>13.5</v>
      </c>
      <c r="AC1692" s="1"/>
    </row>
    <row r="1693" spans="1:29" x14ac:dyDescent="0.3">
      <c r="A1693">
        <f t="shared" si="51"/>
        <v>8</v>
      </c>
      <c r="B1693" s="1">
        <v>42234</v>
      </c>
      <c r="C1693">
        <v>70.040000000000006</v>
      </c>
      <c r="E1693" s="1">
        <v>34759</v>
      </c>
      <c r="F1693">
        <v>16.61</v>
      </c>
      <c r="G1693">
        <f t="shared" si="50"/>
        <v>16.69357798165138</v>
      </c>
      <c r="I1693" s="1">
        <v>41138</v>
      </c>
      <c r="J1693">
        <v>113.71</v>
      </c>
      <c r="M1693" s="1">
        <v>29833</v>
      </c>
      <c r="N1693">
        <v>1.0590999999999999</v>
      </c>
      <c r="Q1693" s="1">
        <v>40156</v>
      </c>
      <c r="R1693">
        <v>76.349999999999994</v>
      </c>
      <c r="U1693" s="1">
        <v>40869</v>
      </c>
      <c r="V1693">
        <v>9.08</v>
      </c>
      <c r="Y1693" s="1">
        <v>40231</v>
      </c>
      <c r="Z1693">
        <v>12.6</v>
      </c>
      <c r="AC1693" s="1"/>
    </row>
    <row r="1694" spans="1:29" x14ac:dyDescent="0.3">
      <c r="A1694">
        <f t="shared" si="51"/>
        <v>8</v>
      </c>
      <c r="B1694" s="1">
        <v>42235</v>
      </c>
      <c r="C1694">
        <v>70.36</v>
      </c>
      <c r="E1694" s="1">
        <v>34760</v>
      </c>
      <c r="F1694">
        <v>16.63</v>
      </c>
      <c r="G1694">
        <f t="shared" si="50"/>
        <v>16.695963302752297</v>
      </c>
      <c r="I1694" s="1">
        <v>41137</v>
      </c>
      <c r="J1694">
        <v>116.9</v>
      </c>
      <c r="M1694" s="1">
        <v>29836</v>
      </c>
      <c r="N1694">
        <v>1.0537000000000001</v>
      </c>
      <c r="Q1694" s="1">
        <v>40157</v>
      </c>
      <c r="R1694">
        <v>76.349999999999994</v>
      </c>
      <c r="U1694" s="1">
        <v>40870</v>
      </c>
      <c r="V1694">
        <v>8.42</v>
      </c>
      <c r="Y1694" s="1">
        <v>40232</v>
      </c>
      <c r="Z1694">
        <v>12.45</v>
      </c>
      <c r="AC1694" s="1"/>
    </row>
    <row r="1695" spans="1:29" x14ac:dyDescent="0.3">
      <c r="A1695">
        <f t="shared" si="51"/>
        <v>8</v>
      </c>
      <c r="B1695" s="1">
        <v>42236</v>
      </c>
      <c r="C1695">
        <v>70.75</v>
      </c>
      <c r="E1695" s="1">
        <v>34761</v>
      </c>
      <c r="F1695">
        <v>16.87</v>
      </c>
      <c r="G1695">
        <f t="shared" si="50"/>
        <v>16.699082568807341</v>
      </c>
      <c r="I1695" s="1">
        <v>41136</v>
      </c>
      <c r="J1695">
        <v>116.25</v>
      </c>
      <c r="M1695" s="1">
        <v>29837</v>
      </c>
      <c r="N1695">
        <v>1.0529999999999999</v>
      </c>
      <c r="Q1695" s="1">
        <v>40158</v>
      </c>
      <c r="R1695">
        <v>76.349999999999994</v>
      </c>
      <c r="U1695" s="1">
        <v>40871</v>
      </c>
      <c r="V1695">
        <v>7.86</v>
      </c>
      <c r="Y1695" s="1">
        <v>40233</v>
      </c>
      <c r="Z1695">
        <v>12.7</v>
      </c>
      <c r="AC1695" s="1"/>
    </row>
    <row r="1696" spans="1:29" x14ac:dyDescent="0.3">
      <c r="A1696">
        <f t="shared" si="51"/>
        <v>8</v>
      </c>
      <c r="B1696" s="1">
        <v>42237</v>
      </c>
      <c r="C1696">
        <v>71.180000000000007</v>
      </c>
      <c r="E1696" s="1">
        <v>34764</v>
      </c>
      <c r="F1696">
        <v>16.86</v>
      </c>
      <c r="G1696">
        <f t="shared" si="50"/>
        <v>16.700183486238533</v>
      </c>
      <c r="I1696" s="1">
        <v>41135</v>
      </c>
      <c r="J1696">
        <v>114.03</v>
      </c>
      <c r="M1696" s="1">
        <v>29838</v>
      </c>
      <c r="N1696">
        <v>1.0525</v>
      </c>
      <c r="Q1696" s="1">
        <v>40161</v>
      </c>
      <c r="R1696">
        <v>76.400000000000006</v>
      </c>
      <c r="U1696" s="1">
        <v>40872</v>
      </c>
      <c r="V1696">
        <v>7.69</v>
      </c>
      <c r="Y1696" s="1">
        <v>40234</v>
      </c>
      <c r="Z1696">
        <v>11.95</v>
      </c>
      <c r="AC1696" s="1"/>
    </row>
    <row r="1697" spans="1:29" x14ac:dyDescent="0.3">
      <c r="A1697">
        <f t="shared" si="51"/>
        <v>8</v>
      </c>
      <c r="B1697" s="1">
        <v>42238</v>
      </c>
      <c r="C1697">
        <v>71.61</v>
      </c>
      <c r="E1697" s="1">
        <v>34765</v>
      </c>
      <c r="F1697">
        <v>16.940000000000001</v>
      </c>
      <c r="G1697">
        <f t="shared" si="50"/>
        <v>16.698256880733943</v>
      </c>
      <c r="I1697" s="1">
        <v>41134</v>
      </c>
      <c r="J1697">
        <v>113.6</v>
      </c>
      <c r="M1697" s="1">
        <v>29839</v>
      </c>
      <c r="N1697">
        <v>1.0622</v>
      </c>
      <c r="Q1697" s="1">
        <v>40162</v>
      </c>
      <c r="R1697">
        <v>77.8</v>
      </c>
      <c r="U1697" s="1">
        <v>40875</v>
      </c>
      <c r="V1697">
        <v>7.97</v>
      </c>
      <c r="Y1697" s="1">
        <v>40235</v>
      </c>
      <c r="Z1697">
        <v>12.2</v>
      </c>
      <c r="AC1697" s="1"/>
    </row>
    <row r="1698" spans="1:29" x14ac:dyDescent="0.3">
      <c r="A1698">
        <f t="shared" si="51"/>
        <v>8</v>
      </c>
      <c r="B1698" s="1">
        <v>42239</v>
      </c>
      <c r="C1698">
        <v>72.040000000000006</v>
      </c>
      <c r="E1698" s="1">
        <v>34766</v>
      </c>
      <c r="F1698">
        <v>16.78</v>
      </c>
      <c r="G1698">
        <f t="shared" si="50"/>
        <v>16.696605504587158</v>
      </c>
      <c r="I1698" s="1">
        <v>41131</v>
      </c>
      <c r="J1698">
        <v>112.95</v>
      </c>
      <c r="M1698" s="1">
        <v>29840</v>
      </c>
      <c r="N1698">
        <v>1.0624</v>
      </c>
      <c r="Q1698" s="1">
        <v>40163</v>
      </c>
      <c r="R1698">
        <v>78</v>
      </c>
      <c r="U1698" s="1">
        <v>40876</v>
      </c>
      <c r="V1698">
        <v>7.98</v>
      </c>
      <c r="Y1698" s="1">
        <v>40236</v>
      </c>
      <c r="Z1698">
        <v>12.4</v>
      </c>
      <c r="AC1698" s="1"/>
    </row>
    <row r="1699" spans="1:29" x14ac:dyDescent="0.3">
      <c r="A1699">
        <f t="shared" si="51"/>
        <v>8</v>
      </c>
      <c r="B1699" s="1">
        <v>42240</v>
      </c>
      <c r="C1699">
        <v>72.37</v>
      </c>
      <c r="E1699" s="1">
        <v>34767</v>
      </c>
      <c r="F1699">
        <v>16.579999999999998</v>
      </c>
      <c r="G1699">
        <f t="shared" si="50"/>
        <v>16.694220183486237</v>
      </c>
      <c r="I1699" s="1">
        <v>41130</v>
      </c>
      <c r="J1699">
        <v>113.22</v>
      </c>
      <c r="M1699" s="1">
        <v>29843</v>
      </c>
      <c r="N1699">
        <v>1.0743</v>
      </c>
      <c r="Q1699" s="1">
        <v>40164</v>
      </c>
      <c r="R1699">
        <v>78</v>
      </c>
      <c r="U1699" s="1">
        <v>40877</v>
      </c>
      <c r="V1699">
        <v>8.35</v>
      </c>
      <c r="Y1699" s="1">
        <v>40237</v>
      </c>
      <c r="Z1699">
        <v>12.4</v>
      </c>
      <c r="AC1699" s="1"/>
    </row>
    <row r="1700" spans="1:29" x14ac:dyDescent="0.3">
      <c r="A1700">
        <f t="shared" si="51"/>
        <v>8</v>
      </c>
      <c r="B1700" s="1">
        <v>42241</v>
      </c>
      <c r="C1700">
        <v>72.650000000000006</v>
      </c>
      <c r="E1700" s="1">
        <v>34768</v>
      </c>
      <c r="F1700">
        <v>16.46</v>
      </c>
      <c r="G1700">
        <f t="shared" si="50"/>
        <v>16.69137614678899</v>
      </c>
      <c r="I1700" s="1">
        <v>41129</v>
      </c>
      <c r="J1700">
        <v>112.14</v>
      </c>
      <c r="M1700" s="1">
        <v>29844</v>
      </c>
      <c r="N1700">
        <v>1.0866</v>
      </c>
      <c r="Q1700" s="1">
        <v>40165</v>
      </c>
      <c r="R1700">
        <v>78</v>
      </c>
      <c r="U1700" s="1">
        <v>40878</v>
      </c>
      <c r="V1700">
        <v>7.93</v>
      </c>
      <c r="Y1700" s="1">
        <v>40238</v>
      </c>
      <c r="Z1700">
        <v>12.2</v>
      </c>
      <c r="AC1700" s="1"/>
    </row>
    <row r="1701" spans="1:29" x14ac:dyDescent="0.3">
      <c r="A1701">
        <f t="shared" si="51"/>
        <v>8</v>
      </c>
      <c r="B1701" s="1">
        <v>42242</v>
      </c>
      <c r="C1701">
        <v>72.94</v>
      </c>
      <c r="E1701" s="1">
        <v>34771</v>
      </c>
      <c r="F1701">
        <v>16.600000000000001</v>
      </c>
      <c r="G1701">
        <f t="shared" si="50"/>
        <v>16.687981651376145</v>
      </c>
      <c r="I1701" s="1">
        <v>41128</v>
      </c>
      <c r="J1701">
        <v>112</v>
      </c>
      <c r="M1701" s="1">
        <v>29845</v>
      </c>
      <c r="N1701">
        <v>1.0988</v>
      </c>
      <c r="Q1701" s="1">
        <v>40168</v>
      </c>
      <c r="R1701">
        <v>80</v>
      </c>
      <c r="U1701" s="1">
        <v>40879</v>
      </c>
      <c r="V1701">
        <v>7.82</v>
      </c>
      <c r="Y1701" s="1">
        <v>40239</v>
      </c>
      <c r="Z1701">
        <v>12.1</v>
      </c>
      <c r="AC1701" s="1"/>
    </row>
    <row r="1702" spans="1:29" x14ac:dyDescent="0.3">
      <c r="A1702">
        <f t="shared" si="51"/>
        <v>8</v>
      </c>
      <c r="B1702" s="1">
        <v>42243</v>
      </c>
      <c r="C1702">
        <v>73.25</v>
      </c>
      <c r="E1702" s="1">
        <v>34772</v>
      </c>
      <c r="F1702">
        <v>16.46</v>
      </c>
      <c r="G1702">
        <f t="shared" si="50"/>
        <v>16.683669724770642</v>
      </c>
      <c r="I1702" s="1">
        <v>41127</v>
      </c>
      <c r="J1702">
        <v>109.55</v>
      </c>
      <c r="M1702" s="1">
        <v>29846</v>
      </c>
      <c r="N1702">
        <v>1.1212</v>
      </c>
      <c r="Q1702" s="1">
        <v>40169</v>
      </c>
      <c r="R1702">
        <v>80</v>
      </c>
      <c r="U1702" s="1">
        <v>40882</v>
      </c>
      <c r="V1702">
        <v>7.31</v>
      </c>
      <c r="Y1702" s="1">
        <v>40240</v>
      </c>
      <c r="Z1702">
        <v>12.5</v>
      </c>
      <c r="AC1702" s="1"/>
    </row>
    <row r="1703" spans="1:29" x14ac:dyDescent="0.3">
      <c r="A1703">
        <f t="shared" si="51"/>
        <v>8</v>
      </c>
      <c r="B1703" s="1">
        <v>42244</v>
      </c>
      <c r="C1703">
        <v>73.569999999999993</v>
      </c>
      <c r="E1703" s="1">
        <v>34773</v>
      </c>
      <c r="F1703">
        <v>16.57</v>
      </c>
      <c r="G1703">
        <f t="shared" si="50"/>
        <v>16.683027522935777</v>
      </c>
      <c r="I1703" s="1">
        <v>41124</v>
      </c>
      <c r="J1703">
        <v>108.94</v>
      </c>
      <c r="M1703" s="1">
        <v>29847</v>
      </c>
      <c r="N1703">
        <v>1.1215999999999999</v>
      </c>
      <c r="Q1703" s="1">
        <v>40170</v>
      </c>
      <c r="R1703">
        <v>80</v>
      </c>
      <c r="U1703" s="1">
        <v>40883</v>
      </c>
      <c r="V1703">
        <v>7.32</v>
      </c>
      <c r="Y1703" s="1">
        <v>40241</v>
      </c>
      <c r="Z1703">
        <v>12.03</v>
      </c>
      <c r="AC1703" s="1"/>
    </row>
    <row r="1704" spans="1:29" x14ac:dyDescent="0.3">
      <c r="A1704">
        <f t="shared" si="51"/>
        <v>8</v>
      </c>
      <c r="B1704" s="1">
        <v>42245</v>
      </c>
      <c r="C1704">
        <v>73.95</v>
      </c>
      <c r="E1704" s="1">
        <v>34774</v>
      </c>
      <c r="F1704">
        <v>16.649999999999999</v>
      </c>
      <c r="G1704">
        <f t="shared" si="50"/>
        <v>16.684954128440367</v>
      </c>
      <c r="I1704" s="1">
        <v>41123</v>
      </c>
      <c r="J1704">
        <v>105.9</v>
      </c>
      <c r="M1704" s="1">
        <v>29850</v>
      </c>
      <c r="N1704">
        <v>1.141</v>
      </c>
      <c r="Q1704" s="1">
        <v>40171</v>
      </c>
      <c r="R1704">
        <v>80</v>
      </c>
      <c r="U1704" s="1">
        <v>40884</v>
      </c>
      <c r="V1704">
        <v>7.21</v>
      </c>
      <c r="Y1704" s="1">
        <v>40242</v>
      </c>
      <c r="Z1704">
        <v>12.15</v>
      </c>
      <c r="AC1704" s="1"/>
    </row>
    <row r="1705" spans="1:29" x14ac:dyDescent="0.3">
      <c r="A1705">
        <f t="shared" si="51"/>
        <v>8</v>
      </c>
      <c r="B1705" s="1">
        <v>42246</v>
      </c>
      <c r="C1705">
        <v>74.349999999999994</v>
      </c>
      <c r="E1705" s="1">
        <v>34775</v>
      </c>
      <c r="F1705">
        <v>16.63</v>
      </c>
      <c r="G1705">
        <f t="shared" si="50"/>
        <v>16.692201834862384</v>
      </c>
      <c r="I1705" s="1">
        <v>41122</v>
      </c>
      <c r="J1705">
        <v>105.96</v>
      </c>
      <c r="M1705" s="1">
        <v>29851</v>
      </c>
      <c r="N1705">
        <v>1.1244000000000001</v>
      </c>
      <c r="Q1705" s="1">
        <v>40172</v>
      </c>
      <c r="R1705">
        <v>76.3</v>
      </c>
      <c r="U1705" s="1">
        <v>40885</v>
      </c>
      <c r="V1705">
        <v>7.64</v>
      </c>
      <c r="Y1705" s="1">
        <v>40243</v>
      </c>
      <c r="Z1705">
        <v>12.35</v>
      </c>
      <c r="AC1705" s="1"/>
    </row>
    <row r="1706" spans="1:29" x14ac:dyDescent="0.3">
      <c r="A1706">
        <f t="shared" si="51"/>
        <v>8</v>
      </c>
      <c r="B1706" s="1">
        <v>42247</v>
      </c>
      <c r="C1706">
        <v>74.69</v>
      </c>
      <c r="E1706" s="1">
        <v>34778</v>
      </c>
      <c r="F1706">
        <v>16.84</v>
      </c>
      <c r="G1706">
        <f t="shared" si="50"/>
        <v>16.701284403669725</v>
      </c>
      <c r="I1706" s="1">
        <v>41121</v>
      </c>
      <c r="J1706">
        <v>104.92</v>
      </c>
      <c r="M1706" s="1">
        <v>29852</v>
      </c>
      <c r="N1706">
        <v>1.1175999999999999</v>
      </c>
      <c r="Q1706" s="1">
        <v>40175</v>
      </c>
      <c r="R1706">
        <v>81.349999999999994</v>
      </c>
      <c r="U1706" s="1">
        <v>40886</v>
      </c>
      <c r="V1706">
        <v>7.84</v>
      </c>
      <c r="Y1706" s="1">
        <v>40244</v>
      </c>
      <c r="Z1706">
        <v>12.35</v>
      </c>
      <c r="AC1706" s="1"/>
    </row>
    <row r="1707" spans="1:29" x14ac:dyDescent="0.3">
      <c r="A1707">
        <f t="shared" si="51"/>
        <v>9</v>
      </c>
      <c r="B1707" s="1">
        <v>42248</v>
      </c>
      <c r="C1707">
        <v>74.989999999999995</v>
      </c>
      <c r="E1707" s="1">
        <v>34779</v>
      </c>
      <c r="F1707">
        <v>16.760000000000002</v>
      </c>
      <c r="G1707">
        <f t="shared" si="50"/>
        <v>16.709999999999997</v>
      </c>
      <c r="I1707" s="1">
        <v>41120</v>
      </c>
      <c r="J1707">
        <v>106.2</v>
      </c>
      <c r="M1707" s="1">
        <v>29853</v>
      </c>
      <c r="N1707">
        <v>1.093</v>
      </c>
      <c r="Q1707" s="1">
        <v>40176</v>
      </c>
      <c r="R1707">
        <v>83</v>
      </c>
      <c r="U1707" s="1">
        <v>40889</v>
      </c>
      <c r="V1707">
        <v>7.54</v>
      </c>
      <c r="Y1707" s="1">
        <v>40245</v>
      </c>
      <c r="Z1707">
        <v>12.6</v>
      </c>
      <c r="AC1707" s="1"/>
    </row>
    <row r="1708" spans="1:29" x14ac:dyDescent="0.3">
      <c r="A1708">
        <f t="shared" si="51"/>
        <v>9</v>
      </c>
      <c r="B1708" s="1">
        <v>42249</v>
      </c>
      <c r="C1708">
        <v>75.28</v>
      </c>
      <c r="E1708" s="1">
        <v>34780</v>
      </c>
      <c r="F1708">
        <v>17.22</v>
      </c>
      <c r="G1708">
        <f t="shared" si="50"/>
        <v>16.722110091743115</v>
      </c>
      <c r="I1708" s="1">
        <v>41117</v>
      </c>
      <c r="J1708">
        <v>106.47</v>
      </c>
      <c r="M1708" s="1">
        <v>29854</v>
      </c>
      <c r="N1708">
        <v>1.0961000000000001</v>
      </c>
      <c r="Q1708" s="1">
        <v>40177</v>
      </c>
      <c r="R1708">
        <v>83.55</v>
      </c>
      <c r="U1708" s="1">
        <v>40890</v>
      </c>
      <c r="V1708">
        <v>7.03</v>
      </c>
      <c r="Y1708" s="1">
        <v>40246</v>
      </c>
      <c r="Z1708">
        <v>12.55</v>
      </c>
      <c r="AC1708" s="1"/>
    </row>
    <row r="1709" spans="1:29" x14ac:dyDescent="0.3">
      <c r="A1709">
        <f t="shared" si="51"/>
        <v>9</v>
      </c>
      <c r="B1709" s="1">
        <v>42250</v>
      </c>
      <c r="C1709">
        <v>75.52</v>
      </c>
      <c r="E1709" s="1">
        <v>34781</v>
      </c>
      <c r="F1709">
        <v>17.260000000000002</v>
      </c>
      <c r="G1709">
        <f t="shared" si="50"/>
        <v>16.732201834862384</v>
      </c>
      <c r="I1709" s="1">
        <v>41116</v>
      </c>
      <c r="J1709">
        <v>105.26</v>
      </c>
      <c r="M1709" s="1">
        <v>29857</v>
      </c>
      <c r="N1709">
        <v>1.0871999999999999</v>
      </c>
      <c r="Q1709" s="1">
        <v>40178</v>
      </c>
      <c r="R1709">
        <v>83.95</v>
      </c>
      <c r="U1709" s="1">
        <v>40891</v>
      </c>
      <c r="V1709">
        <v>6.45</v>
      </c>
      <c r="Y1709" s="1">
        <v>40247</v>
      </c>
      <c r="Z1709">
        <v>12.88</v>
      </c>
      <c r="AC1709" s="1"/>
    </row>
    <row r="1710" spans="1:29" x14ac:dyDescent="0.3">
      <c r="A1710">
        <f t="shared" si="51"/>
        <v>9</v>
      </c>
      <c r="B1710" s="1">
        <v>42251</v>
      </c>
      <c r="C1710">
        <v>75.81</v>
      </c>
      <c r="E1710" s="1">
        <v>34782</v>
      </c>
      <c r="F1710">
        <v>17.12</v>
      </c>
      <c r="G1710">
        <f t="shared" si="50"/>
        <v>16.739174311926604</v>
      </c>
      <c r="I1710" s="1">
        <v>41115</v>
      </c>
      <c r="J1710">
        <v>104.38</v>
      </c>
      <c r="M1710" s="1">
        <v>29858</v>
      </c>
      <c r="N1710">
        <v>1.1013999999999999</v>
      </c>
      <c r="Q1710" s="1">
        <v>40179</v>
      </c>
      <c r="R1710">
        <v>76.3</v>
      </c>
      <c r="U1710" s="1">
        <v>40892</v>
      </c>
      <c r="V1710">
        <v>6.77</v>
      </c>
      <c r="Y1710" s="1">
        <v>40248</v>
      </c>
      <c r="Z1710">
        <v>12.65</v>
      </c>
      <c r="AC1710" s="1"/>
    </row>
    <row r="1711" spans="1:29" x14ac:dyDescent="0.3">
      <c r="A1711">
        <f t="shared" si="51"/>
        <v>9</v>
      </c>
      <c r="B1711" s="1">
        <v>42252</v>
      </c>
      <c r="C1711">
        <v>76.19</v>
      </c>
      <c r="E1711" s="1">
        <v>34785</v>
      </c>
      <c r="F1711">
        <v>17.309999999999999</v>
      </c>
      <c r="G1711">
        <f t="shared" si="50"/>
        <v>16.747339449541279</v>
      </c>
      <c r="I1711" s="1">
        <v>41114</v>
      </c>
      <c r="J1711">
        <v>103.42</v>
      </c>
      <c r="M1711" s="1">
        <v>29859</v>
      </c>
      <c r="N1711">
        <v>1.0967</v>
      </c>
      <c r="Q1711" s="1">
        <v>40182</v>
      </c>
      <c r="R1711">
        <v>88.9</v>
      </c>
      <c r="U1711" s="1">
        <v>40893</v>
      </c>
      <c r="V1711">
        <v>6.75</v>
      </c>
      <c r="Y1711" s="1">
        <v>40249</v>
      </c>
      <c r="Z1711">
        <v>12.4</v>
      </c>
      <c r="AC1711" s="1"/>
    </row>
    <row r="1712" spans="1:29" x14ac:dyDescent="0.3">
      <c r="A1712">
        <f t="shared" si="51"/>
        <v>9</v>
      </c>
      <c r="B1712" s="1">
        <v>42253</v>
      </c>
      <c r="C1712">
        <v>76.569999999999993</v>
      </c>
      <c r="E1712" s="1">
        <v>34786</v>
      </c>
      <c r="F1712">
        <v>17.239999999999998</v>
      </c>
      <c r="G1712">
        <f t="shared" ref="G1712:G1775" si="52">+AVERAGE(F1604:F1712)</f>
        <v>16.756330275229352</v>
      </c>
      <c r="I1712" s="1">
        <v>41113</v>
      </c>
      <c r="J1712">
        <v>103.26</v>
      </c>
      <c r="M1712" s="1">
        <v>29860</v>
      </c>
      <c r="N1712">
        <v>1.0943000000000001</v>
      </c>
      <c r="Q1712" s="1">
        <v>40183</v>
      </c>
      <c r="R1712">
        <v>93</v>
      </c>
      <c r="U1712" s="1">
        <v>40896</v>
      </c>
      <c r="V1712">
        <v>6.98</v>
      </c>
      <c r="Y1712" s="1">
        <v>40250</v>
      </c>
      <c r="Z1712">
        <v>12.65</v>
      </c>
      <c r="AC1712" s="1"/>
    </row>
    <row r="1713" spans="1:29" x14ac:dyDescent="0.3">
      <c r="A1713">
        <f t="shared" si="51"/>
        <v>9</v>
      </c>
      <c r="B1713" s="1">
        <v>42254</v>
      </c>
      <c r="C1713">
        <v>76.83</v>
      </c>
      <c r="E1713" s="1">
        <v>34787</v>
      </c>
      <c r="F1713">
        <v>17.46</v>
      </c>
      <c r="G1713">
        <f t="shared" si="52"/>
        <v>16.766055045871557</v>
      </c>
      <c r="I1713" s="1">
        <v>41110</v>
      </c>
      <c r="J1713">
        <v>106.83</v>
      </c>
      <c r="M1713" s="1">
        <v>29861</v>
      </c>
      <c r="N1713">
        <v>1.1113999999999999</v>
      </c>
      <c r="Q1713" s="1">
        <v>40184</v>
      </c>
      <c r="R1713">
        <v>93.5</v>
      </c>
      <c r="U1713" s="1">
        <v>40897</v>
      </c>
      <c r="V1713">
        <v>8.5399999999999991</v>
      </c>
      <c r="Y1713" s="1">
        <v>40251</v>
      </c>
      <c r="Z1713">
        <v>12.65</v>
      </c>
      <c r="AC1713" s="1"/>
    </row>
    <row r="1714" spans="1:29" x14ac:dyDescent="0.3">
      <c r="A1714">
        <f t="shared" si="51"/>
        <v>9</v>
      </c>
      <c r="B1714" s="1">
        <v>42255</v>
      </c>
      <c r="C1714">
        <v>77.09</v>
      </c>
      <c r="E1714" s="1">
        <v>34788</v>
      </c>
      <c r="F1714">
        <v>17.39</v>
      </c>
      <c r="G1714">
        <f t="shared" si="52"/>
        <v>16.773853211009172</v>
      </c>
      <c r="I1714" s="1">
        <v>41109</v>
      </c>
      <c r="J1714">
        <v>107.8</v>
      </c>
      <c r="M1714" s="1">
        <v>29864</v>
      </c>
      <c r="N1714">
        <v>1.1196999999999999</v>
      </c>
      <c r="Q1714" s="1">
        <v>40185</v>
      </c>
      <c r="R1714">
        <v>96.5</v>
      </c>
      <c r="U1714" s="1">
        <v>40898</v>
      </c>
      <c r="V1714">
        <v>7.98</v>
      </c>
      <c r="Y1714" s="1">
        <v>40252</v>
      </c>
      <c r="Z1714">
        <v>12.75</v>
      </c>
      <c r="AC1714" s="1"/>
    </row>
    <row r="1715" spans="1:29" x14ac:dyDescent="0.3">
      <c r="A1715">
        <f t="shared" si="51"/>
        <v>9</v>
      </c>
      <c r="B1715" s="1">
        <v>42256</v>
      </c>
      <c r="C1715">
        <v>77.3</v>
      </c>
      <c r="E1715" s="1">
        <v>34789</v>
      </c>
      <c r="F1715">
        <v>17.5</v>
      </c>
      <c r="G1715">
        <f t="shared" si="52"/>
        <v>16.779633027522937</v>
      </c>
      <c r="I1715" s="1">
        <v>41108</v>
      </c>
      <c r="J1715">
        <v>105.16</v>
      </c>
      <c r="M1715" s="1">
        <v>29865</v>
      </c>
      <c r="N1715">
        <v>1.1091</v>
      </c>
      <c r="Q1715" s="1">
        <v>40186</v>
      </c>
      <c r="R1715">
        <v>97</v>
      </c>
      <c r="U1715" s="1">
        <v>40899</v>
      </c>
      <c r="V1715">
        <v>7.71</v>
      </c>
      <c r="Y1715" s="1">
        <v>40253</v>
      </c>
      <c r="Z1715">
        <v>12.05</v>
      </c>
      <c r="AC1715" s="1"/>
    </row>
    <row r="1716" spans="1:29" x14ac:dyDescent="0.3">
      <c r="A1716">
        <f t="shared" si="51"/>
        <v>9</v>
      </c>
      <c r="B1716" s="1">
        <v>42257</v>
      </c>
      <c r="C1716">
        <v>77.540000000000006</v>
      </c>
      <c r="E1716" s="1">
        <v>34792</v>
      </c>
      <c r="F1716">
        <v>17.39</v>
      </c>
      <c r="G1716">
        <f t="shared" si="52"/>
        <v>16.783669724770643</v>
      </c>
      <c r="I1716" s="1">
        <v>41107</v>
      </c>
      <c r="J1716">
        <v>104</v>
      </c>
      <c r="M1716" s="1">
        <v>29866</v>
      </c>
      <c r="N1716">
        <v>1.1231</v>
      </c>
      <c r="Q1716" s="1">
        <v>40189</v>
      </c>
      <c r="R1716">
        <v>93.75</v>
      </c>
      <c r="U1716" s="1">
        <v>40900</v>
      </c>
      <c r="V1716">
        <v>7.85</v>
      </c>
      <c r="Y1716" s="1">
        <v>40254</v>
      </c>
      <c r="Z1716">
        <v>11.35</v>
      </c>
      <c r="AC1716" s="1"/>
    </row>
    <row r="1717" spans="1:29" x14ac:dyDescent="0.3">
      <c r="A1717">
        <f t="shared" si="51"/>
        <v>9</v>
      </c>
      <c r="B1717" s="1">
        <v>42258</v>
      </c>
      <c r="C1717">
        <v>77.8</v>
      </c>
      <c r="E1717" s="1">
        <v>34793</v>
      </c>
      <c r="F1717">
        <v>17.559999999999999</v>
      </c>
      <c r="G1717">
        <f t="shared" si="52"/>
        <v>16.788715596330274</v>
      </c>
      <c r="I1717" s="1">
        <v>41106</v>
      </c>
      <c r="J1717">
        <v>103.55</v>
      </c>
      <c r="M1717" s="1">
        <v>29867</v>
      </c>
      <c r="N1717">
        <v>1.1258999999999999</v>
      </c>
      <c r="Q1717" s="1">
        <v>40190</v>
      </c>
      <c r="R1717">
        <v>86.35</v>
      </c>
      <c r="U1717" s="1">
        <v>40905</v>
      </c>
      <c r="V1717">
        <v>7.42</v>
      </c>
      <c r="Y1717" s="1">
        <v>40255</v>
      </c>
      <c r="Z1717">
        <v>10.4</v>
      </c>
      <c r="AC1717" s="1"/>
    </row>
    <row r="1718" spans="1:29" x14ac:dyDescent="0.3">
      <c r="A1718">
        <f t="shared" si="51"/>
        <v>9</v>
      </c>
      <c r="B1718" s="1">
        <v>42259</v>
      </c>
      <c r="C1718">
        <v>78.16</v>
      </c>
      <c r="E1718" s="1">
        <v>34794</v>
      </c>
      <c r="F1718">
        <v>17.97</v>
      </c>
      <c r="G1718">
        <f t="shared" si="52"/>
        <v>16.798348623853208</v>
      </c>
      <c r="I1718" s="1">
        <v>41103</v>
      </c>
      <c r="J1718">
        <v>102.4</v>
      </c>
      <c r="M1718" s="1">
        <v>29868</v>
      </c>
      <c r="N1718">
        <v>1.1386000000000001</v>
      </c>
      <c r="Q1718" s="1">
        <v>40191</v>
      </c>
      <c r="R1718">
        <v>84.6</v>
      </c>
      <c r="U1718" s="1">
        <v>40906</v>
      </c>
      <c r="V1718">
        <v>6.91</v>
      </c>
      <c r="Y1718" s="1">
        <v>40256</v>
      </c>
      <c r="Z1718">
        <v>10.9</v>
      </c>
      <c r="AC1718" s="1"/>
    </row>
    <row r="1719" spans="1:29" x14ac:dyDescent="0.3">
      <c r="A1719">
        <f t="shared" si="51"/>
        <v>9</v>
      </c>
      <c r="B1719" s="1">
        <v>42260</v>
      </c>
      <c r="C1719">
        <v>78.59</v>
      </c>
      <c r="E1719" s="1">
        <v>34795</v>
      </c>
      <c r="F1719">
        <v>18.25</v>
      </c>
      <c r="G1719">
        <f t="shared" si="52"/>
        <v>16.806788990825687</v>
      </c>
      <c r="I1719" s="1">
        <v>41102</v>
      </c>
      <c r="J1719">
        <v>101.07</v>
      </c>
      <c r="M1719" s="1">
        <v>29871</v>
      </c>
      <c r="N1719">
        <v>1.1425000000000001</v>
      </c>
      <c r="Q1719" s="1">
        <v>40192</v>
      </c>
      <c r="R1719">
        <v>84.8</v>
      </c>
      <c r="U1719" s="1">
        <v>40907</v>
      </c>
      <c r="V1719">
        <v>6.97</v>
      </c>
      <c r="Y1719" s="1">
        <v>40257</v>
      </c>
      <c r="Z1719">
        <v>11.1</v>
      </c>
      <c r="AC1719" s="1"/>
    </row>
    <row r="1720" spans="1:29" x14ac:dyDescent="0.3">
      <c r="A1720">
        <f t="shared" si="51"/>
        <v>9</v>
      </c>
      <c r="B1720" s="1">
        <v>42261</v>
      </c>
      <c r="C1720">
        <v>78.92</v>
      </c>
      <c r="E1720" s="1">
        <v>34796</v>
      </c>
      <c r="F1720">
        <v>18.23</v>
      </c>
      <c r="G1720">
        <f t="shared" si="52"/>
        <v>16.812660550458713</v>
      </c>
      <c r="I1720" s="1">
        <v>41101</v>
      </c>
      <c r="J1720">
        <v>100.23</v>
      </c>
      <c r="M1720" s="1">
        <v>29872</v>
      </c>
      <c r="N1720">
        <v>1.1289</v>
      </c>
      <c r="Q1720" s="1">
        <v>40193</v>
      </c>
      <c r="R1720">
        <v>86.75</v>
      </c>
      <c r="U1720" s="1">
        <v>40911</v>
      </c>
      <c r="V1720">
        <v>6.28</v>
      </c>
      <c r="Y1720" s="1">
        <v>40258</v>
      </c>
      <c r="Z1720">
        <v>11.1</v>
      </c>
      <c r="AC1720" s="1"/>
    </row>
    <row r="1721" spans="1:29" x14ac:dyDescent="0.3">
      <c r="A1721">
        <f t="shared" si="51"/>
        <v>9</v>
      </c>
      <c r="B1721" s="1">
        <v>42262</v>
      </c>
      <c r="C1721">
        <v>79.25</v>
      </c>
      <c r="E1721" s="1">
        <v>34799</v>
      </c>
      <c r="F1721">
        <v>18.260000000000002</v>
      </c>
      <c r="G1721">
        <f t="shared" si="52"/>
        <v>16.818073394495411</v>
      </c>
      <c r="I1721" s="1">
        <v>41100</v>
      </c>
      <c r="J1721">
        <v>97.97</v>
      </c>
      <c r="M1721" s="1">
        <v>29873</v>
      </c>
      <c r="N1721">
        <v>1.1223000000000001</v>
      </c>
      <c r="Q1721" s="1">
        <v>40196</v>
      </c>
      <c r="R1721">
        <v>86.25</v>
      </c>
      <c r="U1721" s="1">
        <v>40912</v>
      </c>
      <c r="V1721">
        <v>6.27</v>
      </c>
      <c r="Y1721" s="1">
        <v>40259</v>
      </c>
      <c r="Z1721">
        <v>11.25</v>
      </c>
      <c r="AC1721" s="1"/>
    </row>
    <row r="1722" spans="1:29" x14ac:dyDescent="0.3">
      <c r="A1722">
        <f t="shared" si="51"/>
        <v>9</v>
      </c>
      <c r="B1722" s="1">
        <v>42263</v>
      </c>
      <c r="C1722">
        <v>79.55</v>
      </c>
      <c r="E1722" s="1">
        <v>34800</v>
      </c>
      <c r="F1722">
        <v>18.63</v>
      </c>
      <c r="G1722">
        <f t="shared" si="52"/>
        <v>16.826238532110089</v>
      </c>
      <c r="I1722" s="1">
        <v>41099</v>
      </c>
      <c r="J1722">
        <v>100.32</v>
      </c>
      <c r="M1722" s="1">
        <v>29874</v>
      </c>
      <c r="N1722">
        <v>1.1265000000000001</v>
      </c>
      <c r="Q1722" s="1">
        <v>40197</v>
      </c>
      <c r="R1722">
        <v>83.15</v>
      </c>
      <c r="U1722" s="1">
        <v>40913</v>
      </c>
      <c r="V1722">
        <v>6.43</v>
      </c>
      <c r="Y1722" s="1">
        <v>40260</v>
      </c>
      <c r="Z1722">
        <v>11.25</v>
      </c>
      <c r="AC1722" s="1"/>
    </row>
    <row r="1723" spans="1:29" x14ac:dyDescent="0.3">
      <c r="A1723">
        <f t="shared" si="51"/>
        <v>9</v>
      </c>
      <c r="B1723" s="1">
        <v>42264</v>
      </c>
      <c r="C1723">
        <v>79.84</v>
      </c>
      <c r="E1723" s="1">
        <v>34801</v>
      </c>
      <c r="F1723">
        <v>18.899999999999999</v>
      </c>
      <c r="G1723">
        <f t="shared" si="52"/>
        <v>16.84018348623853</v>
      </c>
      <c r="I1723" s="1">
        <v>41096</v>
      </c>
      <c r="J1723">
        <v>98.19</v>
      </c>
      <c r="M1723" s="1">
        <v>29875</v>
      </c>
      <c r="N1723">
        <v>1.1121000000000001</v>
      </c>
      <c r="Q1723" s="1">
        <v>40198</v>
      </c>
      <c r="R1723">
        <v>81.2</v>
      </c>
      <c r="U1723" s="1">
        <v>40914</v>
      </c>
      <c r="V1723">
        <v>6.3</v>
      </c>
      <c r="Y1723" s="1">
        <v>40261</v>
      </c>
      <c r="Z1723">
        <v>11.2</v>
      </c>
      <c r="AC1723" s="1"/>
    </row>
    <row r="1724" spans="1:29" x14ac:dyDescent="0.3">
      <c r="A1724">
        <f t="shared" si="51"/>
        <v>9</v>
      </c>
      <c r="B1724" s="1">
        <v>42265</v>
      </c>
      <c r="C1724">
        <v>80.14</v>
      </c>
      <c r="E1724" s="1">
        <v>34802</v>
      </c>
      <c r="F1724">
        <v>17.62</v>
      </c>
      <c r="G1724">
        <f t="shared" si="52"/>
        <v>16.841467889908255</v>
      </c>
      <c r="I1724" s="1">
        <v>41095</v>
      </c>
      <c r="J1724">
        <v>100.7</v>
      </c>
      <c r="M1724" s="1">
        <v>29878</v>
      </c>
      <c r="N1724">
        <v>1.1166</v>
      </c>
      <c r="Q1724" s="1">
        <v>40199</v>
      </c>
      <c r="R1724">
        <v>79.25</v>
      </c>
      <c r="U1724" s="1">
        <v>40917</v>
      </c>
      <c r="V1724">
        <v>6.51</v>
      </c>
      <c r="Y1724" s="1">
        <v>40262</v>
      </c>
      <c r="Z1724">
        <v>11</v>
      </c>
      <c r="AC1724" s="1"/>
    </row>
    <row r="1725" spans="1:29" x14ac:dyDescent="0.3">
      <c r="A1725">
        <f t="shared" si="51"/>
        <v>9</v>
      </c>
      <c r="B1725" s="1">
        <v>42266</v>
      </c>
      <c r="C1725">
        <v>80.52</v>
      </c>
      <c r="E1725" s="1">
        <v>34807</v>
      </c>
      <c r="F1725">
        <v>18.36</v>
      </c>
      <c r="G1725">
        <f t="shared" si="52"/>
        <v>16.852201834862385</v>
      </c>
      <c r="I1725" s="1">
        <v>41094</v>
      </c>
      <c r="J1725">
        <v>99.77</v>
      </c>
      <c r="M1725" s="1">
        <v>29879</v>
      </c>
      <c r="N1725">
        <v>1.1177999999999999</v>
      </c>
      <c r="Q1725" s="1">
        <v>40200</v>
      </c>
      <c r="R1725">
        <v>80.2</v>
      </c>
      <c r="U1725" s="1">
        <v>40918</v>
      </c>
      <c r="V1725">
        <v>6.84</v>
      </c>
      <c r="Y1725" s="1">
        <v>40263</v>
      </c>
      <c r="Z1725">
        <v>11.8</v>
      </c>
      <c r="AC1725" s="1"/>
    </row>
    <row r="1726" spans="1:29" x14ac:dyDescent="0.3">
      <c r="A1726">
        <f t="shared" si="51"/>
        <v>9</v>
      </c>
      <c r="B1726" s="1">
        <v>42267</v>
      </c>
      <c r="C1726">
        <v>80.92</v>
      </c>
      <c r="E1726" s="1">
        <v>34808</v>
      </c>
      <c r="F1726">
        <v>18.5</v>
      </c>
      <c r="G1726">
        <f t="shared" si="52"/>
        <v>16.863577981651375</v>
      </c>
      <c r="I1726" s="1">
        <v>41093</v>
      </c>
      <c r="J1726">
        <v>100.68</v>
      </c>
      <c r="M1726" s="1">
        <v>29880</v>
      </c>
      <c r="N1726">
        <v>1.1008</v>
      </c>
      <c r="Q1726" s="1">
        <v>40203</v>
      </c>
      <c r="R1726">
        <v>84</v>
      </c>
      <c r="U1726" s="1">
        <v>40919</v>
      </c>
      <c r="V1726">
        <v>6.75</v>
      </c>
      <c r="Y1726" s="1">
        <v>40264</v>
      </c>
      <c r="Z1726">
        <v>11.7</v>
      </c>
      <c r="AC1726" s="1"/>
    </row>
    <row r="1727" spans="1:29" x14ac:dyDescent="0.3">
      <c r="A1727">
        <f t="shared" si="51"/>
        <v>9</v>
      </c>
      <c r="B1727" s="1">
        <v>42268</v>
      </c>
      <c r="C1727">
        <v>81.22</v>
      </c>
      <c r="E1727" s="1">
        <v>34809</v>
      </c>
      <c r="F1727">
        <v>18.53</v>
      </c>
      <c r="G1727">
        <f t="shared" si="52"/>
        <v>16.873394495412846</v>
      </c>
      <c r="I1727" s="1">
        <v>41092</v>
      </c>
      <c r="J1727">
        <v>97.34</v>
      </c>
      <c r="M1727" s="1">
        <v>29881</v>
      </c>
      <c r="N1727">
        <v>1.0915999999999999</v>
      </c>
      <c r="Q1727" s="1">
        <v>40204</v>
      </c>
      <c r="R1727">
        <v>84</v>
      </c>
      <c r="U1727" s="1">
        <v>40920</v>
      </c>
      <c r="V1727">
        <v>6.92</v>
      </c>
      <c r="Y1727" s="1">
        <v>40265</v>
      </c>
      <c r="Z1727">
        <v>11.7</v>
      </c>
      <c r="AC1727" s="1"/>
    </row>
    <row r="1728" spans="1:29" x14ac:dyDescent="0.3">
      <c r="A1728">
        <f t="shared" si="51"/>
        <v>9</v>
      </c>
      <c r="B1728" s="1">
        <v>42269</v>
      </c>
      <c r="C1728">
        <v>81.459999999999994</v>
      </c>
      <c r="E1728" s="1">
        <v>34810</v>
      </c>
      <c r="F1728">
        <v>18.79</v>
      </c>
      <c r="G1728">
        <f t="shared" si="52"/>
        <v>16.887155963302753</v>
      </c>
      <c r="I1728" s="1">
        <v>41089</v>
      </c>
      <c r="J1728">
        <v>97.8</v>
      </c>
      <c r="M1728" s="1">
        <v>29882</v>
      </c>
      <c r="N1728">
        <v>1.0975999999999999</v>
      </c>
      <c r="Q1728" s="1">
        <v>40205</v>
      </c>
      <c r="R1728">
        <v>84</v>
      </c>
      <c r="U1728" s="1">
        <v>40921</v>
      </c>
      <c r="V1728">
        <v>6.73</v>
      </c>
      <c r="Y1728" s="1">
        <v>40266</v>
      </c>
      <c r="Z1728">
        <v>11.85</v>
      </c>
      <c r="AC1728" s="1"/>
    </row>
    <row r="1729" spans="1:29" x14ac:dyDescent="0.3">
      <c r="A1729">
        <f t="shared" si="51"/>
        <v>9</v>
      </c>
      <c r="B1729" s="1">
        <v>42270</v>
      </c>
      <c r="C1729">
        <v>81.69</v>
      </c>
      <c r="E1729" s="1">
        <v>34813</v>
      </c>
      <c r="F1729">
        <v>18.55</v>
      </c>
      <c r="G1729">
        <f t="shared" si="52"/>
        <v>16.898073394495412</v>
      </c>
      <c r="I1729" s="1">
        <v>41088</v>
      </c>
      <c r="J1729">
        <v>91.36</v>
      </c>
      <c r="M1729" s="1">
        <v>29885</v>
      </c>
      <c r="N1729">
        <v>1.0814999999999999</v>
      </c>
      <c r="Q1729" s="1">
        <v>40206</v>
      </c>
      <c r="R1729">
        <v>81.25</v>
      </c>
      <c r="U1729" s="1">
        <v>40924</v>
      </c>
      <c r="V1729">
        <v>6.47</v>
      </c>
      <c r="Y1729" s="1">
        <v>40267</v>
      </c>
      <c r="Z1729">
        <v>12.25</v>
      </c>
      <c r="AC1729" s="1"/>
    </row>
    <row r="1730" spans="1:29" x14ac:dyDescent="0.3">
      <c r="A1730">
        <f t="shared" si="51"/>
        <v>9</v>
      </c>
      <c r="B1730" s="1">
        <v>42271</v>
      </c>
      <c r="C1730">
        <v>81.849999999999994</v>
      </c>
      <c r="E1730" s="1">
        <v>34814</v>
      </c>
      <c r="F1730">
        <v>18.739999999999998</v>
      </c>
      <c r="G1730">
        <f t="shared" si="52"/>
        <v>16.919082568807337</v>
      </c>
      <c r="I1730" s="1">
        <v>41087</v>
      </c>
      <c r="J1730">
        <v>93.5</v>
      </c>
      <c r="M1730" s="1">
        <v>29886</v>
      </c>
      <c r="N1730">
        <v>1.0842000000000001</v>
      </c>
      <c r="Q1730" s="1">
        <v>40207</v>
      </c>
      <c r="R1730">
        <v>80.900000000000006</v>
      </c>
      <c r="U1730" s="1">
        <v>40925</v>
      </c>
      <c r="V1730">
        <v>6.48</v>
      </c>
      <c r="Y1730" s="1">
        <v>40268</v>
      </c>
      <c r="Z1730">
        <v>12.85</v>
      </c>
      <c r="AC1730" s="1"/>
    </row>
    <row r="1731" spans="1:29" x14ac:dyDescent="0.3">
      <c r="A1731">
        <f t="shared" si="51"/>
        <v>9</v>
      </c>
      <c r="B1731" s="1">
        <v>42272</v>
      </c>
      <c r="C1731">
        <v>82.07</v>
      </c>
      <c r="E1731" s="1">
        <v>34815</v>
      </c>
      <c r="F1731">
        <v>18.71</v>
      </c>
      <c r="G1731">
        <f t="shared" si="52"/>
        <v>16.938165137614678</v>
      </c>
      <c r="I1731" s="1">
        <v>41086</v>
      </c>
      <c r="J1731">
        <v>93.02</v>
      </c>
      <c r="M1731" s="1">
        <v>29887</v>
      </c>
      <c r="N1731">
        <v>1.0891999999999999</v>
      </c>
      <c r="Q1731" s="1">
        <v>40210</v>
      </c>
      <c r="R1731">
        <v>78.5</v>
      </c>
      <c r="U1731" s="1">
        <v>40926</v>
      </c>
      <c r="V1731">
        <v>6.61</v>
      </c>
      <c r="Y1731" s="1">
        <v>40269</v>
      </c>
      <c r="Z1731">
        <v>13.05</v>
      </c>
      <c r="AC1731" s="1"/>
    </row>
    <row r="1732" spans="1:29" x14ac:dyDescent="0.3">
      <c r="A1732">
        <f t="shared" ref="A1732:A1795" si="53">+MONTH(B1732)</f>
        <v>9</v>
      </c>
      <c r="B1732" s="1">
        <v>42273</v>
      </c>
      <c r="C1732">
        <v>82.36</v>
      </c>
      <c r="E1732" s="1">
        <v>34816</v>
      </c>
      <c r="F1732">
        <v>19.07</v>
      </c>
      <c r="G1732">
        <f t="shared" si="52"/>
        <v>16.9597247706422</v>
      </c>
      <c r="I1732" s="1">
        <v>41085</v>
      </c>
      <c r="J1732">
        <v>91.01</v>
      </c>
      <c r="M1732" s="1">
        <v>29888</v>
      </c>
      <c r="N1732">
        <v>1.0975999999999999</v>
      </c>
      <c r="Q1732" s="1">
        <v>40211</v>
      </c>
      <c r="R1732">
        <v>78</v>
      </c>
      <c r="U1732" s="1">
        <v>40927</v>
      </c>
      <c r="V1732">
        <v>7.07</v>
      </c>
      <c r="Y1732" s="1">
        <v>40274</v>
      </c>
      <c r="Z1732">
        <v>12.75</v>
      </c>
      <c r="AC1732" s="1"/>
    </row>
    <row r="1733" spans="1:29" x14ac:dyDescent="0.3">
      <c r="A1733">
        <f t="shared" si="53"/>
        <v>9</v>
      </c>
      <c r="B1733" s="1">
        <v>42274</v>
      </c>
      <c r="C1733">
        <v>82.65</v>
      </c>
      <c r="E1733" s="1">
        <v>34817</v>
      </c>
      <c r="F1733">
        <v>19.059999999999999</v>
      </c>
      <c r="G1733">
        <f t="shared" si="52"/>
        <v>16.979082568807332</v>
      </c>
      <c r="I1733" s="1">
        <v>41082</v>
      </c>
      <c r="J1733">
        <v>90.98</v>
      </c>
      <c r="M1733" s="1">
        <v>29889</v>
      </c>
      <c r="N1733">
        <v>1.1055999999999999</v>
      </c>
      <c r="Q1733" s="1">
        <v>40212</v>
      </c>
      <c r="R1733">
        <v>78</v>
      </c>
      <c r="U1733" s="1">
        <v>40928</v>
      </c>
      <c r="V1733">
        <v>7.02</v>
      </c>
      <c r="Y1733" s="1">
        <v>40275</v>
      </c>
      <c r="Z1733">
        <v>13.2</v>
      </c>
      <c r="AC1733" s="1"/>
    </row>
    <row r="1734" spans="1:29" x14ac:dyDescent="0.3">
      <c r="A1734">
        <f t="shared" si="53"/>
        <v>9</v>
      </c>
      <c r="B1734" s="1">
        <v>42275</v>
      </c>
      <c r="C1734">
        <v>82.84</v>
      </c>
      <c r="E1734" s="1">
        <v>34820</v>
      </c>
      <c r="F1734">
        <v>19.170000000000002</v>
      </c>
      <c r="G1734">
        <f t="shared" si="52"/>
        <v>16.998073394495407</v>
      </c>
      <c r="I1734" s="1">
        <v>41081</v>
      </c>
      <c r="J1734">
        <v>89.23</v>
      </c>
      <c r="M1734" s="1">
        <v>29892</v>
      </c>
      <c r="N1734">
        <v>1.1207</v>
      </c>
      <c r="Q1734" s="1">
        <v>40213</v>
      </c>
      <c r="R1734">
        <v>78</v>
      </c>
      <c r="U1734" s="1">
        <v>40931</v>
      </c>
      <c r="V1734">
        <v>6.86</v>
      </c>
      <c r="Y1734" s="1">
        <v>40276</v>
      </c>
      <c r="Z1734">
        <v>13</v>
      </c>
      <c r="AC1734" s="1"/>
    </row>
    <row r="1735" spans="1:29" x14ac:dyDescent="0.3">
      <c r="A1735">
        <f t="shared" si="53"/>
        <v>9</v>
      </c>
      <c r="B1735" s="1">
        <v>42276</v>
      </c>
      <c r="C1735">
        <v>83.04</v>
      </c>
      <c r="E1735" s="1">
        <v>34821</v>
      </c>
      <c r="F1735">
        <v>18.670000000000002</v>
      </c>
      <c r="G1735">
        <f t="shared" si="52"/>
        <v>17.012110091743114</v>
      </c>
      <c r="I1735" s="1">
        <v>41080</v>
      </c>
      <c r="J1735">
        <v>92.69</v>
      </c>
      <c r="M1735" s="1">
        <v>29893</v>
      </c>
      <c r="N1735">
        <v>1.1196999999999999</v>
      </c>
      <c r="Q1735" s="1">
        <v>40214</v>
      </c>
      <c r="R1735">
        <v>78</v>
      </c>
      <c r="U1735" s="1">
        <v>40932</v>
      </c>
      <c r="V1735">
        <v>7.26</v>
      </c>
      <c r="Y1735" s="1">
        <v>40277</v>
      </c>
      <c r="Z1735">
        <v>14</v>
      </c>
      <c r="AC1735" s="1"/>
    </row>
    <row r="1736" spans="1:29" x14ac:dyDescent="0.3">
      <c r="A1736">
        <f t="shared" si="53"/>
        <v>9</v>
      </c>
      <c r="B1736" s="1">
        <v>42277</v>
      </c>
      <c r="C1736">
        <v>83.19</v>
      </c>
      <c r="E1736" s="1">
        <v>34822</v>
      </c>
      <c r="F1736">
        <v>18.57</v>
      </c>
      <c r="G1736">
        <f t="shared" si="52"/>
        <v>17.025137614678894</v>
      </c>
      <c r="I1736" s="1">
        <v>41079</v>
      </c>
      <c r="J1736">
        <v>95.76</v>
      </c>
      <c r="M1736" s="1">
        <v>29894</v>
      </c>
      <c r="N1736">
        <v>1.1258999999999999</v>
      </c>
      <c r="Q1736" s="1">
        <v>40217</v>
      </c>
      <c r="R1736">
        <v>76.349999999999994</v>
      </c>
      <c r="U1736" s="1">
        <v>40933</v>
      </c>
      <c r="V1736">
        <v>7.33</v>
      </c>
      <c r="Y1736" s="1">
        <v>40278</v>
      </c>
      <c r="Z1736">
        <v>14.1</v>
      </c>
      <c r="AC1736" s="1"/>
    </row>
    <row r="1737" spans="1:29" x14ac:dyDescent="0.3">
      <c r="A1737">
        <f t="shared" si="53"/>
        <v>10</v>
      </c>
      <c r="B1737" s="1">
        <v>42278</v>
      </c>
      <c r="C1737">
        <v>82.22</v>
      </c>
      <c r="E1737" s="1">
        <v>34823</v>
      </c>
      <c r="F1737">
        <v>18.920000000000002</v>
      </c>
      <c r="G1737">
        <f t="shared" si="52"/>
        <v>17.041284403669724</v>
      </c>
      <c r="I1737" s="1">
        <v>41078</v>
      </c>
      <c r="J1737">
        <v>96.05</v>
      </c>
      <c r="M1737" s="1">
        <v>29895</v>
      </c>
      <c r="N1737">
        <v>1.1259999999999999</v>
      </c>
      <c r="Q1737" s="1">
        <v>40218</v>
      </c>
      <c r="R1737">
        <v>75.25</v>
      </c>
      <c r="U1737" s="1">
        <v>40934</v>
      </c>
      <c r="V1737">
        <v>7.49</v>
      </c>
      <c r="Y1737" s="1">
        <v>40279</v>
      </c>
      <c r="Z1737">
        <v>14.1</v>
      </c>
      <c r="AC1737" s="1"/>
    </row>
    <row r="1738" spans="1:29" x14ac:dyDescent="0.3">
      <c r="A1738">
        <f t="shared" si="53"/>
        <v>10</v>
      </c>
      <c r="B1738" s="1">
        <v>42279</v>
      </c>
      <c r="C1738">
        <v>82.39</v>
      </c>
      <c r="E1738" s="1">
        <v>34824</v>
      </c>
      <c r="F1738">
        <v>19</v>
      </c>
      <c r="G1738">
        <f t="shared" si="52"/>
        <v>17.058165137614679</v>
      </c>
      <c r="I1738" s="1">
        <v>41075</v>
      </c>
      <c r="J1738">
        <v>97.61</v>
      </c>
      <c r="M1738" s="1">
        <v>29896</v>
      </c>
      <c r="N1738">
        <v>1.1188</v>
      </c>
      <c r="Q1738" s="1">
        <v>40219</v>
      </c>
      <c r="R1738">
        <v>72.75</v>
      </c>
      <c r="U1738" s="1">
        <v>40935</v>
      </c>
      <c r="V1738">
        <v>7.97</v>
      </c>
      <c r="Y1738" s="1">
        <v>40280</v>
      </c>
      <c r="Z1738">
        <v>13.9</v>
      </c>
      <c r="AC1738" s="1"/>
    </row>
    <row r="1739" spans="1:29" x14ac:dyDescent="0.3">
      <c r="A1739">
        <f t="shared" si="53"/>
        <v>10</v>
      </c>
      <c r="B1739" s="1">
        <v>42280</v>
      </c>
      <c r="C1739">
        <v>82.62</v>
      </c>
      <c r="E1739" s="1">
        <v>34828</v>
      </c>
      <c r="F1739">
        <v>18.329999999999998</v>
      </c>
      <c r="G1739">
        <f t="shared" si="52"/>
        <v>17.069357798165136</v>
      </c>
      <c r="I1739" s="1">
        <v>41074</v>
      </c>
      <c r="J1739">
        <v>97.03</v>
      </c>
      <c r="M1739" s="1">
        <v>29899</v>
      </c>
      <c r="N1739">
        <v>1.1289</v>
      </c>
      <c r="Q1739" s="1">
        <v>40220</v>
      </c>
      <c r="R1739">
        <v>72.25</v>
      </c>
      <c r="U1739" s="1">
        <v>40938</v>
      </c>
      <c r="V1739">
        <v>7.55</v>
      </c>
      <c r="Y1739" s="1">
        <v>40281</v>
      </c>
      <c r="Z1739">
        <v>14</v>
      </c>
      <c r="AC1739" s="1"/>
    </row>
    <row r="1740" spans="1:29" x14ac:dyDescent="0.3">
      <c r="A1740">
        <f t="shared" si="53"/>
        <v>10</v>
      </c>
      <c r="B1740" s="1">
        <v>42281</v>
      </c>
      <c r="C1740">
        <v>82.88</v>
      </c>
      <c r="E1740" s="1">
        <v>34829</v>
      </c>
      <c r="F1740">
        <v>18.440000000000001</v>
      </c>
      <c r="G1740">
        <f t="shared" si="52"/>
        <v>17.081559633027521</v>
      </c>
      <c r="I1740" s="1">
        <v>41073</v>
      </c>
      <c r="J1740">
        <v>97.13</v>
      </c>
      <c r="M1740" s="1">
        <v>29900</v>
      </c>
      <c r="N1740">
        <v>1.1203000000000001</v>
      </c>
      <c r="Q1740" s="1">
        <v>40221</v>
      </c>
      <c r="R1740">
        <v>74.25</v>
      </c>
      <c r="U1740" s="1">
        <v>40939</v>
      </c>
      <c r="V1740">
        <v>7.84</v>
      </c>
      <c r="Y1740" s="1">
        <v>40282</v>
      </c>
      <c r="Z1740">
        <v>14.35</v>
      </c>
      <c r="AC1740" s="1"/>
    </row>
    <row r="1741" spans="1:29" x14ac:dyDescent="0.3">
      <c r="A1741">
        <f t="shared" si="53"/>
        <v>10</v>
      </c>
      <c r="B1741" s="1">
        <v>42282</v>
      </c>
      <c r="C1741">
        <v>83.04</v>
      </c>
      <c r="E1741" s="1">
        <v>34830</v>
      </c>
      <c r="F1741">
        <v>18.309999999999999</v>
      </c>
      <c r="G1741">
        <f t="shared" si="52"/>
        <v>17.094770642201834</v>
      </c>
      <c r="I1741" s="1">
        <v>41072</v>
      </c>
      <c r="J1741">
        <v>97.14</v>
      </c>
      <c r="M1741" s="1">
        <v>29901</v>
      </c>
      <c r="N1741">
        <v>1.1237999999999999</v>
      </c>
      <c r="Q1741" s="1">
        <v>40224</v>
      </c>
      <c r="R1741">
        <v>74.099999999999994</v>
      </c>
      <c r="U1741" s="1">
        <v>40940</v>
      </c>
      <c r="V1741">
        <v>8.26</v>
      </c>
      <c r="Y1741" s="1">
        <v>40283</v>
      </c>
      <c r="Z1741">
        <v>13.85</v>
      </c>
      <c r="AC1741" s="1"/>
    </row>
    <row r="1742" spans="1:29" x14ac:dyDescent="0.3">
      <c r="A1742">
        <f t="shared" si="53"/>
        <v>10</v>
      </c>
      <c r="B1742" s="1">
        <v>42283</v>
      </c>
      <c r="C1742">
        <v>83.2</v>
      </c>
      <c r="E1742" s="1">
        <v>34831</v>
      </c>
      <c r="F1742">
        <v>18.52</v>
      </c>
      <c r="G1742">
        <f t="shared" si="52"/>
        <v>17.116146788990825</v>
      </c>
      <c r="I1742" s="1">
        <v>41071</v>
      </c>
      <c r="J1742">
        <v>98</v>
      </c>
      <c r="M1742" s="1">
        <v>29902</v>
      </c>
      <c r="N1742">
        <v>1.1274</v>
      </c>
      <c r="Q1742" s="1">
        <v>40225</v>
      </c>
      <c r="R1742">
        <v>75</v>
      </c>
      <c r="U1742" s="1">
        <v>40941</v>
      </c>
      <c r="V1742">
        <v>8.5299999999999994</v>
      </c>
      <c r="Y1742" s="1">
        <v>40284</v>
      </c>
      <c r="Z1742">
        <v>13.15</v>
      </c>
      <c r="AC1742" s="1"/>
    </row>
    <row r="1743" spans="1:29" x14ac:dyDescent="0.3">
      <c r="A1743">
        <f t="shared" si="53"/>
        <v>10</v>
      </c>
      <c r="B1743" s="1">
        <v>42284</v>
      </c>
      <c r="C1743">
        <v>83.38</v>
      </c>
      <c r="E1743" s="1">
        <v>34834</v>
      </c>
      <c r="F1743">
        <v>18.75</v>
      </c>
      <c r="G1743">
        <f t="shared" si="52"/>
        <v>17.140091743119267</v>
      </c>
      <c r="I1743" s="1">
        <v>41068</v>
      </c>
      <c r="J1743">
        <v>99.47</v>
      </c>
      <c r="M1743" s="1">
        <v>29903</v>
      </c>
      <c r="N1743">
        <v>1.1197999999999999</v>
      </c>
      <c r="Q1743" s="1">
        <v>40226</v>
      </c>
      <c r="R1743">
        <v>75.25</v>
      </c>
      <c r="U1743" s="1">
        <v>40942</v>
      </c>
      <c r="V1743">
        <v>8.2899999999999991</v>
      </c>
      <c r="Y1743" s="1">
        <v>40285</v>
      </c>
      <c r="Z1743">
        <v>13.15</v>
      </c>
      <c r="AC1743" s="1"/>
    </row>
    <row r="1744" spans="1:29" x14ac:dyDescent="0.3">
      <c r="A1744">
        <f t="shared" si="53"/>
        <v>10</v>
      </c>
      <c r="B1744" s="1">
        <v>42285</v>
      </c>
      <c r="C1744">
        <v>83.52</v>
      </c>
      <c r="E1744" s="1">
        <v>34835</v>
      </c>
      <c r="F1744">
        <v>18.77</v>
      </c>
      <c r="G1744">
        <f t="shared" si="52"/>
        <v>17.164036697247706</v>
      </c>
      <c r="I1744" s="1">
        <v>41067</v>
      </c>
      <c r="J1744">
        <v>99.93</v>
      </c>
      <c r="M1744" s="1">
        <v>29906</v>
      </c>
      <c r="N1744">
        <v>1.1142000000000001</v>
      </c>
      <c r="Q1744" s="1">
        <v>40227</v>
      </c>
      <c r="R1744">
        <v>75.25</v>
      </c>
      <c r="U1744" s="1">
        <v>40945</v>
      </c>
      <c r="V1744">
        <v>8.49</v>
      </c>
      <c r="Y1744" s="1">
        <v>40286</v>
      </c>
      <c r="Z1744">
        <v>13.15</v>
      </c>
      <c r="AC1744" s="1"/>
    </row>
    <row r="1745" spans="1:29" x14ac:dyDescent="0.3">
      <c r="A1745">
        <f t="shared" si="53"/>
        <v>10</v>
      </c>
      <c r="B1745" s="1">
        <v>42286</v>
      </c>
      <c r="C1745">
        <v>83.68</v>
      </c>
      <c r="E1745" s="1">
        <v>34836</v>
      </c>
      <c r="F1745">
        <v>18.37</v>
      </c>
      <c r="G1745">
        <f t="shared" si="52"/>
        <v>17.185229357798164</v>
      </c>
      <c r="I1745" s="1">
        <v>41066</v>
      </c>
      <c r="J1745">
        <v>100.64</v>
      </c>
      <c r="M1745" s="1">
        <v>29907</v>
      </c>
      <c r="N1745">
        <v>1.1079000000000001</v>
      </c>
      <c r="Q1745" s="1">
        <v>40228</v>
      </c>
      <c r="R1745">
        <v>75.25</v>
      </c>
      <c r="U1745" s="1">
        <v>40946</v>
      </c>
      <c r="V1745">
        <v>8.5299999999999994</v>
      </c>
      <c r="Y1745" s="1">
        <v>40287</v>
      </c>
      <c r="Z1745">
        <v>12.6</v>
      </c>
      <c r="AC1745" s="1"/>
    </row>
    <row r="1746" spans="1:29" x14ac:dyDescent="0.3">
      <c r="A1746">
        <f t="shared" si="53"/>
        <v>10</v>
      </c>
      <c r="B1746" s="1">
        <v>42287</v>
      </c>
      <c r="C1746">
        <v>83.88</v>
      </c>
      <c r="E1746" s="1">
        <v>34837</v>
      </c>
      <c r="F1746">
        <v>18.29</v>
      </c>
      <c r="G1746">
        <f t="shared" si="52"/>
        <v>17.203577981651378</v>
      </c>
      <c r="I1746" s="1">
        <v>41065</v>
      </c>
      <c r="J1746">
        <v>98.84</v>
      </c>
      <c r="M1746" s="1">
        <v>29908</v>
      </c>
      <c r="N1746">
        <v>1.1106</v>
      </c>
      <c r="Q1746" s="1">
        <v>40231</v>
      </c>
      <c r="R1746">
        <v>75.25</v>
      </c>
      <c r="U1746" s="1">
        <v>40947</v>
      </c>
      <c r="V1746">
        <v>8.1199999999999992</v>
      </c>
      <c r="Y1746" s="1">
        <v>40288</v>
      </c>
      <c r="Z1746">
        <v>12.9</v>
      </c>
      <c r="AC1746" s="1"/>
    </row>
    <row r="1747" spans="1:29" x14ac:dyDescent="0.3">
      <c r="A1747">
        <f t="shared" si="53"/>
        <v>10</v>
      </c>
      <c r="B1747" s="1">
        <v>42288</v>
      </c>
      <c r="C1747">
        <v>84.06</v>
      </c>
      <c r="E1747" s="1">
        <v>34838</v>
      </c>
      <c r="F1747">
        <v>18.39</v>
      </c>
      <c r="G1747">
        <f t="shared" si="52"/>
        <v>17.223119266055047</v>
      </c>
      <c r="I1747" s="1">
        <v>41064</v>
      </c>
      <c r="J1747">
        <v>98.85</v>
      </c>
      <c r="M1747" s="1">
        <v>29909</v>
      </c>
      <c r="N1747">
        <v>1.1128</v>
      </c>
      <c r="Q1747" s="1">
        <v>40232</v>
      </c>
      <c r="R1747">
        <v>75.099999999999994</v>
      </c>
      <c r="U1747" s="1">
        <v>40948</v>
      </c>
      <c r="V1747">
        <v>7.79</v>
      </c>
      <c r="Y1747" s="1">
        <v>40289</v>
      </c>
      <c r="Z1747">
        <v>13.2</v>
      </c>
      <c r="AC1747" s="1"/>
    </row>
    <row r="1748" spans="1:29" x14ac:dyDescent="0.3">
      <c r="A1748">
        <f t="shared" si="53"/>
        <v>10</v>
      </c>
      <c r="B1748" s="1">
        <v>42289</v>
      </c>
      <c r="C1748">
        <v>84.11</v>
      </c>
      <c r="E1748" s="1">
        <v>34841</v>
      </c>
      <c r="F1748">
        <v>18.48</v>
      </c>
      <c r="G1748">
        <f t="shared" si="52"/>
        <v>17.246422018348628</v>
      </c>
      <c r="I1748" s="1">
        <v>41061</v>
      </c>
      <c r="J1748">
        <v>98.43</v>
      </c>
      <c r="M1748" s="1">
        <v>29910</v>
      </c>
      <c r="N1748">
        <v>1.1079000000000001</v>
      </c>
      <c r="Q1748" s="1">
        <v>40233</v>
      </c>
      <c r="R1748">
        <v>75.349999999999994</v>
      </c>
      <c r="U1748" s="1">
        <v>40949</v>
      </c>
      <c r="V1748">
        <v>7.71</v>
      </c>
      <c r="Y1748" s="1">
        <v>40290</v>
      </c>
      <c r="Z1748">
        <v>12.6</v>
      </c>
      <c r="AC1748" s="1"/>
    </row>
    <row r="1749" spans="1:29" x14ac:dyDescent="0.3">
      <c r="A1749">
        <f t="shared" si="53"/>
        <v>10</v>
      </c>
      <c r="B1749" s="1">
        <v>42290</v>
      </c>
      <c r="C1749">
        <v>84.08</v>
      </c>
      <c r="E1749" s="1">
        <v>34842</v>
      </c>
      <c r="F1749">
        <v>18.39</v>
      </c>
      <c r="G1749">
        <f t="shared" si="52"/>
        <v>17.268715596330278</v>
      </c>
      <c r="I1749" s="1">
        <v>41060</v>
      </c>
      <c r="J1749">
        <v>101.87</v>
      </c>
      <c r="M1749" s="1">
        <v>29913</v>
      </c>
      <c r="N1749">
        <v>1.109</v>
      </c>
      <c r="Q1749" s="1">
        <v>40234</v>
      </c>
      <c r="R1749">
        <v>75.150000000000006</v>
      </c>
      <c r="U1749" s="1">
        <v>40952</v>
      </c>
      <c r="V1749">
        <v>7.46</v>
      </c>
      <c r="Y1749" s="1">
        <v>40291</v>
      </c>
      <c r="Z1749">
        <v>13</v>
      </c>
      <c r="AC1749" s="1"/>
    </row>
    <row r="1750" spans="1:29" x14ac:dyDescent="0.3">
      <c r="A1750">
        <f t="shared" si="53"/>
        <v>10</v>
      </c>
      <c r="B1750" s="1">
        <v>42291</v>
      </c>
      <c r="C1750">
        <v>84.02</v>
      </c>
      <c r="E1750" s="1">
        <v>34843</v>
      </c>
      <c r="F1750">
        <v>18.13</v>
      </c>
      <c r="G1750">
        <f t="shared" si="52"/>
        <v>17.288532110091751</v>
      </c>
      <c r="I1750" s="1">
        <v>41059</v>
      </c>
      <c r="J1750">
        <v>103.47</v>
      </c>
      <c r="M1750" s="1">
        <v>29914</v>
      </c>
      <c r="N1750">
        <v>1.1141000000000001</v>
      </c>
      <c r="Q1750" s="1">
        <v>40235</v>
      </c>
      <c r="R1750">
        <v>76</v>
      </c>
      <c r="U1750" s="1">
        <v>40953</v>
      </c>
      <c r="V1750">
        <v>7.89</v>
      </c>
      <c r="Y1750" s="1">
        <v>40292</v>
      </c>
      <c r="Z1750">
        <v>12.5</v>
      </c>
      <c r="AC1750" s="1"/>
    </row>
    <row r="1751" spans="1:29" x14ac:dyDescent="0.3">
      <c r="A1751">
        <f t="shared" si="53"/>
        <v>10</v>
      </c>
      <c r="B1751" s="1">
        <v>42292</v>
      </c>
      <c r="C1751">
        <v>83.93</v>
      </c>
      <c r="E1751" s="1">
        <v>34844</v>
      </c>
      <c r="F1751">
        <v>18</v>
      </c>
      <c r="G1751">
        <f t="shared" si="52"/>
        <v>17.30807339449542</v>
      </c>
      <c r="I1751" s="1">
        <v>41058</v>
      </c>
      <c r="J1751">
        <v>106.68</v>
      </c>
      <c r="M1751" s="1">
        <v>29915</v>
      </c>
      <c r="N1751">
        <v>1.1178999999999999</v>
      </c>
      <c r="Q1751" s="1">
        <v>40238</v>
      </c>
      <c r="R1751">
        <v>76.849999999999994</v>
      </c>
      <c r="U1751" s="1">
        <v>40954</v>
      </c>
      <c r="V1751">
        <v>8.14</v>
      </c>
      <c r="Y1751" s="1">
        <v>40293</v>
      </c>
      <c r="Z1751">
        <v>12.5</v>
      </c>
      <c r="AC1751" s="1"/>
    </row>
    <row r="1752" spans="1:29" x14ac:dyDescent="0.3">
      <c r="A1752">
        <f t="shared" si="53"/>
        <v>10</v>
      </c>
      <c r="B1752" s="1">
        <v>42293</v>
      </c>
      <c r="C1752">
        <v>83.86</v>
      </c>
      <c r="E1752" s="1">
        <v>34845</v>
      </c>
      <c r="F1752">
        <v>17.36</v>
      </c>
      <c r="G1752">
        <f t="shared" si="52"/>
        <v>17.321651376146793</v>
      </c>
      <c r="I1752" s="1">
        <v>41057</v>
      </c>
      <c r="J1752">
        <v>107.11</v>
      </c>
      <c r="M1752" s="1">
        <v>29916</v>
      </c>
      <c r="N1752">
        <v>1.1177999999999999</v>
      </c>
      <c r="Q1752" s="1">
        <v>40239</v>
      </c>
      <c r="R1752">
        <v>76.849999999999994</v>
      </c>
      <c r="U1752" s="1">
        <v>40955</v>
      </c>
      <c r="V1752">
        <v>8.77</v>
      </c>
      <c r="Y1752" s="1">
        <v>40294</v>
      </c>
      <c r="Z1752">
        <v>13.45</v>
      </c>
      <c r="AC1752" s="1"/>
    </row>
    <row r="1753" spans="1:29" x14ac:dyDescent="0.3">
      <c r="A1753">
        <f t="shared" si="53"/>
        <v>10</v>
      </c>
      <c r="B1753" s="1">
        <v>42294</v>
      </c>
      <c r="C1753">
        <v>83.89</v>
      </c>
      <c r="E1753" s="1">
        <v>34849</v>
      </c>
      <c r="F1753">
        <v>17.600000000000001</v>
      </c>
      <c r="G1753">
        <f t="shared" si="52"/>
        <v>17.337614678899087</v>
      </c>
      <c r="I1753" s="1">
        <v>41054</v>
      </c>
      <c r="J1753">
        <v>106.83</v>
      </c>
      <c r="M1753" s="1">
        <v>29917</v>
      </c>
      <c r="N1753">
        <v>1.1214999999999999</v>
      </c>
      <c r="Q1753" s="1">
        <v>40240</v>
      </c>
      <c r="R1753">
        <v>73.55</v>
      </c>
      <c r="U1753" s="1">
        <v>40956</v>
      </c>
      <c r="V1753">
        <v>9.0399999999999991</v>
      </c>
      <c r="Y1753" s="1">
        <v>40295</v>
      </c>
      <c r="Z1753">
        <v>14.05</v>
      </c>
      <c r="AC1753" s="1"/>
    </row>
    <row r="1754" spans="1:29" x14ac:dyDescent="0.3">
      <c r="A1754">
        <f t="shared" si="53"/>
        <v>10</v>
      </c>
      <c r="B1754" s="1">
        <v>42295</v>
      </c>
      <c r="C1754">
        <v>83.93</v>
      </c>
      <c r="E1754" s="1">
        <v>34850</v>
      </c>
      <c r="F1754">
        <v>17.7</v>
      </c>
      <c r="G1754">
        <f t="shared" si="52"/>
        <v>17.353302752293583</v>
      </c>
      <c r="I1754" s="1">
        <v>41053</v>
      </c>
      <c r="J1754">
        <v>106.55</v>
      </c>
      <c r="M1754" s="1">
        <v>29920</v>
      </c>
      <c r="N1754">
        <v>1.1274</v>
      </c>
      <c r="Q1754" s="1">
        <v>40241</v>
      </c>
      <c r="R1754">
        <v>74.5</v>
      </c>
      <c r="U1754" s="1">
        <v>40959</v>
      </c>
      <c r="V1754">
        <v>8.5399999999999991</v>
      </c>
      <c r="Y1754" s="1">
        <v>40296</v>
      </c>
      <c r="Z1754">
        <v>14.4</v>
      </c>
      <c r="AC1754" s="1"/>
    </row>
    <row r="1755" spans="1:29" x14ac:dyDescent="0.3">
      <c r="A1755">
        <f t="shared" si="53"/>
        <v>10</v>
      </c>
      <c r="B1755" s="1">
        <v>42296</v>
      </c>
      <c r="C1755">
        <v>83.85</v>
      </c>
      <c r="E1755" s="1">
        <v>34851</v>
      </c>
      <c r="F1755">
        <v>17.690000000000001</v>
      </c>
      <c r="G1755">
        <f t="shared" si="52"/>
        <v>17.369541284403674</v>
      </c>
      <c r="I1755" s="1">
        <v>41052</v>
      </c>
      <c r="J1755">
        <v>105.56</v>
      </c>
      <c r="M1755" s="1">
        <v>29921</v>
      </c>
      <c r="N1755">
        <v>1.1172</v>
      </c>
      <c r="Q1755" s="1">
        <v>40242</v>
      </c>
      <c r="R1755">
        <v>73.55</v>
      </c>
      <c r="U1755" s="1">
        <v>40960</v>
      </c>
      <c r="V1755">
        <v>8.9600000000000009</v>
      </c>
      <c r="Y1755" s="1">
        <v>40297</v>
      </c>
      <c r="Z1755">
        <v>14</v>
      </c>
      <c r="AC1755" s="1"/>
    </row>
    <row r="1756" spans="1:29" x14ac:dyDescent="0.3">
      <c r="A1756">
        <f t="shared" si="53"/>
        <v>10</v>
      </c>
      <c r="B1756" s="1">
        <v>42297</v>
      </c>
      <c r="C1756">
        <v>83.75</v>
      </c>
      <c r="E1756" s="1">
        <v>34852</v>
      </c>
      <c r="F1756">
        <v>17.940000000000001</v>
      </c>
      <c r="G1756">
        <f t="shared" si="52"/>
        <v>17.387798165137617</v>
      </c>
      <c r="I1756" s="1">
        <v>41051</v>
      </c>
      <c r="J1756">
        <v>108.41</v>
      </c>
      <c r="M1756" s="1">
        <v>29922</v>
      </c>
      <c r="N1756">
        <v>1.1173999999999999</v>
      </c>
      <c r="Q1756" s="1">
        <v>40245</v>
      </c>
      <c r="R1756">
        <v>73.55</v>
      </c>
      <c r="U1756" s="1">
        <v>40961</v>
      </c>
      <c r="V1756">
        <v>8.93</v>
      </c>
      <c r="Y1756" s="1">
        <v>40298</v>
      </c>
      <c r="Z1756">
        <v>15.3</v>
      </c>
      <c r="AC1756" s="1"/>
    </row>
    <row r="1757" spans="1:29" x14ac:dyDescent="0.3">
      <c r="A1757">
        <f t="shared" si="53"/>
        <v>10</v>
      </c>
      <c r="B1757" s="1">
        <v>42298</v>
      </c>
      <c r="C1757">
        <v>83.66</v>
      </c>
      <c r="E1757" s="1">
        <v>34855</v>
      </c>
      <c r="F1757">
        <v>18.100000000000001</v>
      </c>
      <c r="G1757">
        <f t="shared" si="52"/>
        <v>17.407798165137617</v>
      </c>
      <c r="I1757" s="1">
        <v>41050</v>
      </c>
      <c r="J1757">
        <v>108.81</v>
      </c>
      <c r="M1757" s="1">
        <v>29923</v>
      </c>
      <c r="N1757">
        <v>1.1128</v>
      </c>
      <c r="Q1757" s="1">
        <v>40246</v>
      </c>
      <c r="R1757">
        <v>70</v>
      </c>
      <c r="U1757" s="1">
        <v>40962</v>
      </c>
      <c r="V1757">
        <v>8.6199999999999992</v>
      </c>
      <c r="Y1757" s="1">
        <v>40299</v>
      </c>
      <c r="Z1757">
        <v>15.1</v>
      </c>
      <c r="AC1757" s="1"/>
    </row>
    <row r="1758" spans="1:29" x14ac:dyDescent="0.3">
      <c r="A1758">
        <f t="shared" si="53"/>
        <v>10</v>
      </c>
      <c r="B1758" s="1">
        <v>42299</v>
      </c>
      <c r="C1758">
        <v>83.59</v>
      </c>
      <c r="E1758" s="1">
        <v>34856</v>
      </c>
      <c r="F1758">
        <v>17.89</v>
      </c>
      <c r="G1758">
        <f t="shared" si="52"/>
        <v>17.421284403669731</v>
      </c>
      <c r="I1758" s="1">
        <v>41047</v>
      </c>
      <c r="J1758">
        <v>107.14</v>
      </c>
      <c r="M1758" s="1">
        <v>29924</v>
      </c>
      <c r="N1758">
        <v>1.1191</v>
      </c>
      <c r="Q1758" s="1">
        <v>40247</v>
      </c>
      <c r="R1758">
        <v>71</v>
      </c>
      <c r="U1758" s="1">
        <v>40963</v>
      </c>
      <c r="V1758">
        <v>9.19</v>
      </c>
      <c r="Y1758" s="1">
        <v>40300</v>
      </c>
      <c r="Z1758">
        <v>15.1</v>
      </c>
      <c r="AC1758" s="1"/>
    </row>
    <row r="1759" spans="1:29" x14ac:dyDescent="0.3">
      <c r="A1759">
        <f t="shared" si="53"/>
        <v>10</v>
      </c>
      <c r="B1759" s="1">
        <v>42300</v>
      </c>
      <c r="C1759">
        <v>83.6</v>
      </c>
      <c r="E1759" s="1">
        <v>34857</v>
      </c>
      <c r="F1759">
        <v>17.98</v>
      </c>
      <c r="G1759">
        <f t="shared" si="52"/>
        <v>17.435596330275235</v>
      </c>
      <c r="I1759" s="1">
        <v>41046</v>
      </c>
      <c r="J1759">
        <v>107.49</v>
      </c>
      <c r="M1759" s="1">
        <v>29927</v>
      </c>
      <c r="N1759">
        <v>1.1145</v>
      </c>
      <c r="Q1759" s="1">
        <v>40248</v>
      </c>
      <c r="R1759">
        <v>71.75</v>
      </c>
      <c r="U1759" s="1">
        <v>40966</v>
      </c>
      <c r="V1759">
        <v>9.2799999999999994</v>
      </c>
      <c r="Y1759" s="1">
        <v>40302</v>
      </c>
      <c r="Z1759">
        <v>17.399999999999999</v>
      </c>
      <c r="AC1759" s="1"/>
    </row>
    <row r="1760" spans="1:29" x14ac:dyDescent="0.3">
      <c r="A1760">
        <f t="shared" si="53"/>
        <v>10</v>
      </c>
      <c r="B1760" s="1">
        <v>42301</v>
      </c>
      <c r="C1760">
        <v>83.68</v>
      </c>
      <c r="E1760" s="1">
        <v>34858</v>
      </c>
      <c r="F1760">
        <v>17.760000000000002</v>
      </c>
      <c r="G1760">
        <f t="shared" si="52"/>
        <v>17.447155963302755</v>
      </c>
      <c r="I1760" s="1">
        <v>41045</v>
      </c>
      <c r="J1760">
        <v>111.71</v>
      </c>
      <c r="M1760" s="1">
        <v>29928</v>
      </c>
      <c r="N1760">
        <v>1.1060000000000001</v>
      </c>
      <c r="Q1760" s="1">
        <v>40249</v>
      </c>
      <c r="R1760">
        <v>71.75</v>
      </c>
      <c r="U1760" s="1">
        <v>40967</v>
      </c>
      <c r="V1760">
        <v>8.8000000000000007</v>
      </c>
      <c r="Y1760" s="1">
        <v>40303</v>
      </c>
      <c r="Z1760">
        <v>16.8</v>
      </c>
      <c r="AC1760" s="1"/>
    </row>
    <row r="1761" spans="1:29" x14ac:dyDescent="0.3">
      <c r="A1761">
        <f t="shared" si="53"/>
        <v>10</v>
      </c>
      <c r="B1761" s="1">
        <v>42302</v>
      </c>
      <c r="C1761">
        <v>83.75</v>
      </c>
      <c r="E1761" s="1">
        <v>34859</v>
      </c>
      <c r="F1761">
        <v>17.690000000000001</v>
      </c>
      <c r="G1761">
        <f t="shared" si="52"/>
        <v>17.461834862385327</v>
      </c>
      <c r="I1761" s="1">
        <v>41044</v>
      </c>
      <c r="J1761">
        <v>112.24</v>
      </c>
      <c r="M1761" s="1">
        <v>29929</v>
      </c>
      <c r="N1761">
        <v>1.1077999999999999</v>
      </c>
      <c r="Q1761" s="1">
        <v>40252</v>
      </c>
      <c r="R1761">
        <v>71.75</v>
      </c>
      <c r="U1761" s="1">
        <v>40968</v>
      </c>
      <c r="V1761">
        <v>8.34</v>
      </c>
      <c r="Y1761" s="1">
        <v>40304</v>
      </c>
      <c r="Z1761">
        <v>17.899999999999999</v>
      </c>
      <c r="AC1761" s="1"/>
    </row>
    <row r="1762" spans="1:29" x14ac:dyDescent="0.3">
      <c r="A1762">
        <f t="shared" si="53"/>
        <v>10</v>
      </c>
      <c r="B1762" s="1">
        <v>42303</v>
      </c>
      <c r="C1762">
        <v>83.74</v>
      </c>
      <c r="E1762" s="1">
        <v>34862</v>
      </c>
      <c r="F1762">
        <v>17.66</v>
      </c>
      <c r="G1762">
        <f t="shared" si="52"/>
        <v>17.475321100917437</v>
      </c>
      <c r="I1762" s="1">
        <v>41043</v>
      </c>
      <c r="J1762">
        <v>111.57</v>
      </c>
      <c r="M1762" s="1">
        <v>29930</v>
      </c>
      <c r="N1762">
        <v>1.1017999999999999</v>
      </c>
      <c r="Q1762" s="1">
        <v>40253</v>
      </c>
      <c r="R1762">
        <v>75.8</v>
      </c>
      <c r="U1762" s="1">
        <v>40969</v>
      </c>
      <c r="V1762">
        <v>8.65</v>
      </c>
      <c r="Y1762" s="1">
        <v>40305</v>
      </c>
      <c r="Z1762">
        <v>18.350000000000001</v>
      </c>
      <c r="AC1762" s="1"/>
    </row>
    <row r="1763" spans="1:29" x14ac:dyDescent="0.3">
      <c r="A1763">
        <f t="shared" si="53"/>
        <v>10</v>
      </c>
      <c r="B1763" s="1">
        <v>42304</v>
      </c>
      <c r="C1763">
        <v>83.71</v>
      </c>
      <c r="E1763" s="1">
        <v>34863</v>
      </c>
      <c r="F1763">
        <v>17.7</v>
      </c>
      <c r="G1763">
        <f t="shared" si="52"/>
        <v>17.486697247706427</v>
      </c>
      <c r="I1763" s="1">
        <v>41040</v>
      </c>
      <c r="J1763">
        <v>112.26</v>
      </c>
      <c r="M1763" s="1">
        <v>29931</v>
      </c>
      <c r="N1763">
        <v>1.0983000000000001</v>
      </c>
      <c r="Q1763" s="1">
        <v>40254</v>
      </c>
      <c r="R1763">
        <v>75</v>
      </c>
      <c r="U1763" s="1">
        <v>40970</v>
      </c>
      <c r="V1763">
        <v>8.83</v>
      </c>
      <c r="Y1763" s="1">
        <v>40306</v>
      </c>
      <c r="Z1763">
        <v>18.25</v>
      </c>
      <c r="AC1763" s="1"/>
    </row>
    <row r="1764" spans="1:29" x14ac:dyDescent="0.3">
      <c r="A1764">
        <f t="shared" si="53"/>
        <v>10</v>
      </c>
      <c r="B1764" s="1">
        <v>42305</v>
      </c>
      <c r="C1764">
        <v>83.67</v>
      </c>
      <c r="E1764" s="1">
        <v>34864</v>
      </c>
      <c r="F1764">
        <v>17.87</v>
      </c>
      <c r="G1764">
        <f t="shared" si="52"/>
        <v>17.499266055045876</v>
      </c>
      <c r="I1764" s="1">
        <v>41039</v>
      </c>
      <c r="J1764">
        <v>112.73</v>
      </c>
      <c r="M1764" s="1">
        <v>29934</v>
      </c>
      <c r="N1764">
        <v>1.0826</v>
      </c>
      <c r="Q1764" s="1">
        <v>40255</v>
      </c>
      <c r="R1764">
        <v>74</v>
      </c>
      <c r="U1764" s="1">
        <v>40973</v>
      </c>
      <c r="V1764">
        <v>8.6199999999999992</v>
      </c>
      <c r="Y1764" s="1">
        <v>40307</v>
      </c>
      <c r="Z1764">
        <v>18.25</v>
      </c>
      <c r="AC1764" s="1"/>
    </row>
    <row r="1765" spans="1:29" x14ac:dyDescent="0.3">
      <c r="A1765">
        <f t="shared" si="53"/>
        <v>10</v>
      </c>
      <c r="B1765" s="1">
        <v>42306</v>
      </c>
      <c r="C1765">
        <v>83.6</v>
      </c>
      <c r="E1765" s="1">
        <v>34865</v>
      </c>
      <c r="F1765">
        <v>17.899999999999999</v>
      </c>
      <c r="G1765">
        <f t="shared" si="52"/>
        <v>17.514128440366978</v>
      </c>
      <c r="I1765" s="1">
        <v>41038</v>
      </c>
      <c r="J1765">
        <v>113.2</v>
      </c>
      <c r="M1765" s="1">
        <v>29935</v>
      </c>
      <c r="N1765">
        <v>1.0991</v>
      </c>
      <c r="Q1765" s="1">
        <v>40256</v>
      </c>
      <c r="R1765">
        <v>73.2</v>
      </c>
      <c r="U1765" s="1">
        <v>40974</v>
      </c>
      <c r="V1765">
        <v>8.35</v>
      </c>
      <c r="Y1765" s="1">
        <v>40308</v>
      </c>
      <c r="Z1765">
        <v>18.100000000000001</v>
      </c>
      <c r="AC1765" s="1"/>
    </row>
    <row r="1766" spans="1:29" x14ac:dyDescent="0.3">
      <c r="A1766">
        <f t="shared" si="53"/>
        <v>10</v>
      </c>
      <c r="B1766" s="1">
        <v>42307</v>
      </c>
      <c r="C1766">
        <v>83.58</v>
      </c>
      <c r="E1766" s="1">
        <v>34866</v>
      </c>
      <c r="F1766">
        <v>17.34</v>
      </c>
      <c r="G1766">
        <f t="shared" si="52"/>
        <v>17.52467889908257</v>
      </c>
      <c r="I1766" s="1">
        <v>41037</v>
      </c>
      <c r="J1766">
        <v>112.73</v>
      </c>
      <c r="M1766" s="1">
        <v>29936</v>
      </c>
      <c r="N1766">
        <v>1.0967</v>
      </c>
      <c r="Q1766" s="1">
        <v>40259</v>
      </c>
      <c r="R1766">
        <v>73.25</v>
      </c>
      <c r="U1766" s="1">
        <v>40975</v>
      </c>
      <c r="V1766">
        <v>8.4</v>
      </c>
      <c r="Y1766" s="1">
        <v>40309</v>
      </c>
      <c r="Z1766">
        <v>17.55</v>
      </c>
      <c r="AC1766" s="1"/>
    </row>
    <row r="1767" spans="1:29" x14ac:dyDescent="0.3">
      <c r="A1767">
        <f t="shared" si="53"/>
        <v>10</v>
      </c>
      <c r="B1767" s="1">
        <v>42308</v>
      </c>
      <c r="C1767">
        <v>83.74</v>
      </c>
      <c r="E1767" s="1">
        <v>34869</v>
      </c>
      <c r="F1767">
        <v>16.71</v>
      </c>
      <c r="G1767">
        <f t="shared" si="52"/>
        <v>17.525412844036698</v>
      </c>
      <c r="I1767" s="1">
        <v>41036</v>
      </c>
      <c r="J1767">
        <v>113.16</v>
      </c>
      <c r="M1767" s="1">
        <v>29937</v>
      </c>
      <c r="N1767">
        <v>1.0948</v>
      </c>
      <c r="Q1767" s="1">
        <v>40260</v>
      </c>
      <c r="R1767">
        <v>73.5</v>
      </c>
      <c r="U1767" s="1">
        <v>40976</v>
      </c>
      <c r="V1767">
        <v>8.25</v>
      </c>
      <c r="Y1767" s="1">
        <v>40310</v>
      </c>
      <c r="Z1767">
        <v>17.350000000000001</v>
      </c>
      <c r="AC1767" s="1"/>
    </row>
    <row r="1768" spans="1:29" x14ac:dyDescent="0.3">
      <c r="A1768">
        <f t="shared" si="53"/>
        <v>11</v>
      </c>
      <c r="B1768" s="1">
        <v>42309</v>
      </c>
      <c r="C1768">
        <v>83.81</v>
      </c>
      <c r="E1768" s="1">
        <v>34870</v>
      </c>
      <c r="F1768">
        <v>16.690000000000001</v>
      </c>
      <c r="G1768">
        <f t="shared" si="52"/>
        <v>17.525963302752295</v>
      </c>
      <c r="I1768" s="1">
        <v>41033</v>
      </c>
      <c r="J1768">
        <v>113.18</v>
      </c>
      <c r="M1768" s="1">
        <v>29938</v>
      </c>
      <c r="N1768">
        <v>1.0867</v>
      </c>
      <c r="Q1768" s="1">
        <v>40261</v>
      </c>
      <c r="R1768">
        <v>72.900000000000006</v>
      </c>
      <c r="U1768" s="1">
        <v>40977</v>
      </c>
      <c r="V1768">
        <v>7.9</v>
      </c>
      <c r="Y1768" s="1">
        <v>40311</v>
      </c>
      <c r="Z1768">
        <v>17</v>
      </c>
      <c r="AC1768" s="1"/>
    </row>
    <row r="1769" spans="1:29" x14ac:dyDescent="0.3">
      <c r="A1769">
        <f t="shared" si="53"/>
        <v>11</v>
      </c>
      <c r="B1769" s="1">
        <v>42310</v>
      </c>
      <c r="C1769">
        <v>83.64</v>
      </c>
      <c r="E1769" s="1">
        <v>34871</v>
      </c>
      <c r="F1769">
        <v>16.21</v>
      </c>
      <c r="G1769">
        <f t="shared" si="52"/>
        <v>17.524403669724773</v>
      </c>
      <c r="I1769" s="1">
        <v>41032</v>
      </c>
      <c r="J1769">
        <v>116.08</v>
      </c>
      <c r="M1769" s="1">
        <v>29941</v>
      </c>
      <c r="N1769">
        <v>1.0928</v>
      </c>
      <c r="Q1769" s="1">
        <v>40262</v>
      </c>
      <c r="R1769">
        <v>72.5</v>
      </c>
      <c r="U1769" s="1">
        <v>40980</v>
      </c>
      <c r="V1769">
        <v>7.66</v>
      </c>
      <c r="Y1769" s="1">
        <v>40312</v>
      </c>
      <c r="Z1769">
        <v>16.95</v>
      </c>
      <c r="AC1769" s="1"/>
    </row>
    <row r="1770" spans="1:29" x14ac:dyDescent="0.3">
      <c r="A1770">
        <f t="shared" si="53"/>
        <v>11</v>
      </c>
      <c r="B1770" s="1">
        <v>42311</v>
      </c>
      <c r="C1770">
        <v>83.45</v>
      </c>
      <c r="E1770" s="1">
        <v>34872</v>
      </c>
      <c r="F1770">
        <v>16.39</v>
      </c>
      <c r="G1770">
        <f t="shared" si="52"/>
        <v>17.524587155963307</v>
      </c>
      <c r="I1770" s="1">
        <v>41031</v>
      </c>
      <c r="J1770">
        <v>118.2</v>
      </c>
      <c r="M1770" s="1">
        <v>29942</v>
      </c>
      <c r="N1770">
        <v>1.0946</v>
      </c>
      <c r="Q1770" s="1">
        <v>40263</v>
      </c>
      <c r="R1770">
        <v>72.25</v>
      </c>
      <c r="U1770" s="1">
        <v>40981</v>
      </c>
      <c r="V1770">
        <v>7.62</v>
      </c>
      <c r="Y1770" s="1">
        <v>40313</v>
      </c>
      <c r="Z1770">
        <v>17.2</v>
      </c>
      <c r="AC1770" s="1"/>
    </row>
    <row r="1771" spans="1:29" x14ac:dyDescent="0.3">
      <c r="A1771">
        <f t="shared" si="53"/>
        <v>11</v>
      </c>
      <c r="B1771" s="1">
        <v>42312</v>
      </c>
      <c r="C1771">
        <v>83.29</v>
      </c>
      <c r="E1771" s="1">
        <v>34873</v>
      </c>
      <c r="F1771">
        <v>16.45</v>
      </c>
      <c r="G1771">
        <f t="shared" si="52"/>
        <v>17.521192660550462</v>
      </c>
      <c r="I1771" s="1">
        <v>41030</v>
      </c>
      <c r="J1771">
        <v>119.66</v>
      </c>
      <c r="M1771" s="1">
        <v>29943</v>
      </c>
      <c r="N1771">
        <v>1.0915999999999999</v>
      </c>
      <c r="Q1771" s="1">
        <v>40266</v>
      </c>
      <c r="R1771">
        <v>73.5</v>
      </c>
      <c r="U1771" s="1">
        <v>40982</v>
      </c>
      <c r="V1771">
        <v>7.95</v>
      </c>
      <c r="Y1771" s="1">
        <v>40314</v>
      </c>
      <c r="Z1771">
        <v>17.2</v>
      </c>
      <c r="AC1771" s="1"/>
    </row>
    <row r="1772" spans="1:29" x14ac:dyDescent="0.3">
      <c r="A1772">
        <f t="shared" si="53"/>
        <v>11</v>
      </c>
      <c r="B1772" s="1">
        <v>42313</v>
      </c>
      <c r="C1772">
        <v>83.15</v>
      </c>
      <c r="E1772" s="1">
        <v>34876</v>
      </c>
      <c r="F1772">
        <v>16.43</v>
      </c>
      <c r="G1772">
        <f t="shared" si="52"/>
        <v>17.516605504587158</v>
      </c>
      <c r="I1772" s="1">
        <v>41029</v>
      </c>
      <c r="J1772">
        <v>119.47</v>
      </c>
      <c r="M1772" s="1">
        <v>29944</v>
      </c>
      <c r="N1772">
        <v>1.0914999999999999</v>
      </c>
      <c r="Q1772" s="1">
        <v>40267</v>
      </c>
      <c r="R1772">
        <v>74.5</v>
      </c>
      <c r="U1772" s="1">
        <v>40983</v>
      </c>
      <c r="V1772">
        <v>7.83</v>
      </c>
      <c r="Y1772" s="1">
        <v>40315</v>
      </c>
      <c r="Z1772">
        <v>16.649999999999999</v>
      </c>
      <c r="AC1772" s="1"/>
    </row>
    <row r="1773" spans="1:29" x14ac:dyDescent="0.3">
      <c r="A1773">
        <f t="shared" si="53"/>
        <v>11</v>
      </c>
      <c r="B1773" s="1">
        <v>42314</v>
      </c>
      <c r="C1773">
        <v>83.12</v>
      </c>
      <c r="E1773" s="1">
        <v>34877</v>
      </c>
      <c r="F1773">
        <v>16.63</v>
      </c>
      <c r="G1773">
        <f t="shared" si="52"/>
        <v>17.515045871559636</v>
      </c>
      <c r="I1773" s="1">
        <v>41026</v>
      </c>
      <c r="J1773">
        <v>119.83</v>
      </c>
      <c r="M1773" s="1">
        <v>29949</v>
      </c>
      <c r="N1773">
        <v>1.0948</v>
      </c>
      <c r="Q1773" s="1">
        <v>40268</v>
      </c>
      <c r="R1773">
        <v>75.099999999999994</v>
      </c>
      <c r="U1773" s="1">
        <v>40984</v>
      </c>
      <c r="V1773">
        <v>7.6</v>
      </c>
      <c r="Y1773" s="1">
        <v>40316</v>
      </c>
      <c r="Z1773">
        <v>16.45</v>
      </c>
      <c r="AC1773" s="1"/>
    </row>
    <row r="1774" spans="1:29" x14ac:dyDescent="0.3">
      <c r="A1774">
        <f t="shared" si="53"/>
        <v>11</v>
      </c>
      <c r="B1774" s="1">
        <v>42315</v>
      </c>
      <c r="C1774">
        <v>83.19</v>
      </c>
      <c r="E1774" s="1">
        <v>34878</v>
      </c>
      <c r="F1774">
        <v>16.829999999999998</v>
      </c>
      <c r="G1774">
        <f t="shared" si="52"/>
        <v>17.514678899082572</v>
      </c>
      <c r="I1774" s="1">
        <v>41025</v>
      </c>
      <c r="J1774">
        <v>119.92</v>
      </c>
      <c r="M1774" s="1">
        <v>29950</v>
      </c>
      <c r="N1774">
        <v>1.0983000000000001</v>
      </c>
      <c r="Q1774" s="1">
        <v>40269</v>
      </c>
      <c r="R1774">
        <v>75.099999999999994</v>
      </c>
      <c r="U1774" s="1">
        <v>40987</v>
      </c>
      <c r="V1774">
        <v>7.62</v>
      </c>
      <c r="Y1774" s="1">
        <v>40317</v>
      </c>
      <c r="Z1774">
        <v>16.7</v>
      </c>
      <c r="AC1774" s="1"/>
    </row>
    <row r="1775" spans="1:29" x14ac:dyDescent="0.3">
      <c r="A1775">
        <f t="shared" si="53"/>
        <v>11</v>
      </c>
      <c r="B1775" s="1">
        <v>42316</v>
      </c>
      <c r="C1775">
        <v>83.27</v>
      </c>
      <c r="E1775" s="1">
        <v>34879</v>
      </c>
      <c r="F1775">
        <v>16.43</v>
      </c>
      <c r="G1775">
        <f t="shared" si="52"/>
        <v>17.512752293577986</v>
      </c>
      <c r="I1775" s="1">
        <v>41024</v>
      </c>
      <c r="J1775">
        <v>119.12</v>
      </c>
      <c r="M1775" s="1">
        <v>29951</v>
      </c>
      <c r="N1775">
        <v>1.1046</v>
      </c>
      <c r="Q1775" s="1">
        <v>40270</v>
      </c>
      <c r="R1775">
        <v>76</v>
      </c>
      <c r="U1775" s="1">
        <v>40988</v>
      </c>
      <c r="V1775">
        <v>7.02</v>
      </c>
      <c r="Y1775" s="1">
        <v>40318</v>
      </c>
      <c r="Z1775">
        <v>16.399999999999999</v>
      </c>
      <c r="AC1775" s="1"/>
    </row>
    <row r="1776" spans="1:29" x14ac:dyDescent="0.3">
      <c r="A1776">
        <f t="shared" si="53"/>
        <v>11</v>
      </c>
      <c r="B1776" s="1">
        <v>42317</v>
      </c>
      <c r="C1776">
        <v>83.25</v>
      </c>
      <c r="E1776" s="1">
        <v>34880</v>
      </c>
      <c r="F1776">
        <v>16.38</v>
      </c>
      <c r="G1776">
        <f t="shared" ref="G1776:G1839" si="54">+AVERAGE(F1668:F1776)</f>
        <v>17.50834862385322</v>
      </c>
      <c r="I1776" s="1">
        <v>41023</v>
      </c>
      <c r="J1776">
        <v>118.16</v>
      </c>
      <c r="M1776" s="1">
        <v>29955</v>
      </c>
      <c r="N1776">
        <v>1.1121000000000001</v>
      </c>
      <c r="Q1776" s="1">
        <v>40273</v>
      </c>
      <c r="R1776">
        <v>77</v>
      </c>
      <c r="U1776" s="1">
        <v>40989</v>
      </c>
      <c r="V1776">
        <v>7.26</v>
      </c>
      <c r="Y1776" s="1">
        <v>40319</v>
      </c>
      <c r="Z1776">
        <v>15.1</v>
      </c>
      <c r="AC1776" s="1"/>
    </row>
    <row r="1777" spans="1:29" x14ac:dyDescent="0.3">
      <c r="A1777">
        <f t="shared" si="53"/>
        <v>11</v>
      </c>
      <c r="B1777" s="1">
        <v>42318</v>
      </c>
      <c r="C1777">
        <v>83.2</v>
      </c>
      <c r="E1777" s="1">
        <v>34883</v>
      </c>
      <c r="F1777">
        <v>16.27</v>
      </c>
      <c r="G1777">
        <f t="shared" si="54"/>
        <v>17.503577981651382</v>
      </c>
      <c r="I1777" s="1">
        <v>41022</v>
      </c>
      <c r="J1777">
        <v>118.71</v>
      </c>
      <c r="M1777" s="1">
        <v>29956</v>
      </c>
      <c r="N1777">
        <v>1.099</v>
      </c>
      <c r="Q1777" s="1">
        <v>40274</v>
      </c>
      <c r="R1777">
        <v>78.2</v>
      </c>
      <c r="U1777" s="1">
        <v>40990</v>
      </c>
      <c r="V1777">
        <v>6.71</v>
      </c>
      <c r="Y1777" s="1">
        <v>40320</v>
      </c>
      <c r="Z1777">
        <v>15.1</v>
      </c>
      <c r="AC1777" s="1"/>
    </row>
    <row r="1778" spans="1:29" x14ac:dyDescent="0.3">
      <c r="A1778">
        <f t="shared" si="53"/>
        <v>11</v>
      </c>
      <c r="B1778" s="1">
        <v>42319</v>
      </c>
      <c r="C1778">
        <v>83.19</v>
      </c>
      <c r="E1778" s="1">
        <v>34884</v>
      </c>
      <c r="F1778">
        <v>16.02</v>
      </c>
      <c r="G1778">
        <f t="shared" si="54"/>
        <v>17.49761467889909</v>
      </c>
      <c r="I1778" s="1">
        <v>41019</v>
      </c>
      <c r="J1778">
        <v>118.76</v>
      </c>
      <c r="M1778" s="1">
        <v>29957</v>
      </c>
      <c r="N1778">
        <v>1.105</v>
      </c>
      <c r="Q1778" s="1">
        <v>40275</v>
      </c>
      <c r="R1778">
        <v>77.349999999999994</v>
      </c>
      <c r="U1778" s="1">
        <v>40991</v>
      </c>
      <c r="V1778">
        <v>6.87</v>
      </c>
      <c r="Y1778" s="1">
        <v>40321</v>
      </c>
      <c r="Z1778">
        <v>15.1</v>
      </c>
      <c r="AC1778" s="1"/>
    </row>
    <row r="1779" spans="1:29" x14ac:dyDescent="0.3">
      <c r="A1779">
        <f t="shared" si="53"/>
        <v>11</v>
      </c>
      <c r="B1779" s="1">
        <v>42320</v>
      </c>
      <c r="C1779">
        <v>83.11</v>
      </c>
      <c r="E1779" s="1">
        <v>34885</v>
      </c>
      <c r="F1779">
        <v>16.09</v>
      </c>
      <c r="G1779">
        <f t="shared" si="54"/>
        <v>17.494862385321106</v>
      </c>
      <c r="I1779" s="1">
        <v>41018</v>
      </c>
      <c r="J1779">
        <v>118</v>
      </c>
      <c r="M1779" s="1">
        <v>29958</v>
      </c>
      <c r="N1779">
        <v>1.097</v>
      </c>
      <c r="Q1779" s="1">
        <v>40276</v>
      </c>
      <c r="R1779">
        <v>78.3</v>
      </c>
      <c r="U1779" s="1">
        <v>40994</v>
      </c>
      <c r="V1779">
        <v>6.84</v>
      </c>
      <c r="Y1779" s="1">
        <v>40322</v>
      </c>
      <c r="Z1779">
        <v>16.95</v>
      </c>
      <c r="AC1779" s="1"/>
    </row>
    <row r="1780" spans="1:29" x14ac:dyDescent="0.3">
      <c r="A1780">
        <f t="shared" si="53"/>
        <v>11</v>
      </c>
      <c r="B1780" s="1">
        <v>42321</v>
      </c>
      <c r="C1780">
        <v>83.05</v>
      </c>
      <c r="E1780" s="1">
        <v>34886</v>
      </c>
      <c r="F1780">
        <v>16.2</v>
      </c>
      <c r="G1780">
        <f t="shared" si="54"/>
        <v>17.491467889908261</v>
      </c>
      <c r="I1780" s="1">
        <v>41017</v>
      </c>
      <c r="J1780">
        <v>117.97</v>
      </c>
      <c r="M1780" s="1">
        <v>29959</v>
      </c>
      <c r="N1780">
        <v>1.1006</v>
      </c>
      <c r="Q1780" s="1">
        <v>40277</v>
      </c>
      <c r="R1780">
        <v>77.25</v>
      </c>
      <c r="U1780" s="1">
        <v>40995</v>
      </c>
      <c r="V1780">
        <v>7.12</v>
      </c>
      <c r="Y1780" s="1">
        <v>40323</v>
      </c>
      <c r="Z1780">
        <v>16.27</v>
      </c>
      <c r="AC1780" s="1"/>
    </row>
    <row r="1781" spans="1:29" x14ac:dyDescent="0.3">
      <c r="A1781">
        <f t="shared" si="53"/>
        <v>11</v>
      </c>
      <c r="B1781" s="1">
        <v>42322</v>
      </c>
      <c r="C1781">
        <v>82.96</v>
      </c>
      <c r="E1781" s="1">
        <v>34887</v>
      </c>
      <c r="F1781">
        <v>16.05</v>
      </c>
      <c r="G1781">
        <f t="shared" si="54"/>
        <v>17.484587155963307</v>
      </c>
      <c r="I1781" s="1">
        <v>41016</v>
      </c>
      <c r="J1781">
        <v>118.78</v>
      </c>
      <c r="M1781" s="1">
        <v>29962</v>
      </c>
      <c r="N1781">
        <v>1.0893999999999999</v>
      </c>
      <c r="Q1781" s="1">
        <v>40280</v>
      </c>
      <c r="R1781">
        <v>77.25</v>
      </c>
      <c r="U1781" s="1">
        <v>40996</v>
      </c>
      <c r="V1781">
        <v>7.04</v>
      </c>
      <c r="Y1781" s="1">
        <v>40324</v>
      </c>
      <c r="Z1781">
        <v>16.45</v>
      </c>
      <c r="AC1781" s="1"/>
    </row>
    <row r="1782" spans="1:29" x14ac:dyDescent="0.3">
      <c r="A1782">
        <f t="shared" si="53"/>
        <v>11</v>
      </c>
      <c r="B1782" s="1">
        <v>42323</v>
      </c>
      <c r="C1782">
        <v>82.99</v>
      </c>
      <c r="E1782" s="1">
        <v>34890</v>
      </c>
      <c r="F1782">
        <v>16.11</v>
      </c>
      <c r="G1782">
        <f t="shared" si="54"/>
        <v>17.47752293577982</v>
      </c>
      <c r="I1782" s="1">
        <v>41015</v>
      </c>
      <c r="J1782">
        <v>118.68</v>
      </c>
      <c r="M1782" s="1">
        <v>29963</v>
      </c>
      <c r="N1782">
        <v>1.0845</v>
      </c>
      <c r="Q1782" s="1">
        <v>40281</v>
      </c>
      <c r="R1782">
        <v>76.8</v>
      </c>
      <c r="U1782" s="1">
        <v>40997</v>
      </c>
      <c r="V1782">
        <v>6.71</v>
      </c>
      <c r="Y1782" s="1">
        <v>40325</v>
      </c>
      <c r="Z1782">
        <v>15.75</v>
      </c>
      <c r="AC1782" s="1"/>
    </row>
    <row r="1783" spans="1:29" x14ac:dyDescent="0.3">
      <c r="A1783">
        <f t="shared" si="53"/>
        <v>11</v>
      </c>
      <c r="B1783" s="1">
        <v>42324</v>
      </c>
      <c r="C1783">
        <v>82.91</v>
      </c>
      <c r="E1783" s="1">
        <v>34891</v>
      </c>
      <c r="F1783">
        <v>16.059999999999999</v>
      </c>
      <c r="G1783">
        <f t="shared" si="54"/>
        <v>17.469908256880739</v>
      </c>
      <c r="I1783" s="1">
        <v>41012</v>
      </c>
      <c r="J1783">
        <v>121.83</v>
      </c>
      <c r="M1783" s="1">
        <v>29964</v>
      </c>
      <c r="N1783">
        <v>1.0873999999999999</v>
      </c>
      <c r="Q1783" s="1">
        <v>40282</v>
      </c>
      <c r="R1783">
        <v>75.55</v>
      </c>
      <c r="U1783" s="1">
        <v>40998</v>
      </c>
      <c r="V1783">
        <v>6.98</v>
      </c>
      <c r="Y1783" s="1">
        <v>40326</v>
      </c>
      <c r="Z1783">
        <v>16.5</v>
      </c>
      <c r="AC1783" s="1"/>
    </row>
    <row r="1784" spans="1:29" x14ac:dyDescent="0.3">
      <c r="A1784">
        <f t="shared" si="53"/>
        <v>11</v>
      </c>
      <c r="B1784" s="1">
        <v>42325</v>
      </c>
      <c r="C1784">
        <v>82.8</v>
      </c>
      <c r="E1784" s="1">
        <v>34892</v>
      </c>
      <c r="F1784">
        <v>16.23</v>
      </c>
      <c r="G1784">
        <f t="shared" si="54"/>
        <v>17.461009174311929</v>
      </c>
      <c r="I1784" s="1">
        <v>41011</v>
      </c>
      <c r="J1784">
        <v>121.71</v>
      </c>
      <c r="M1784" s="1">
        <v>29965</v>
      </c>
      <c r="N1784">
        <v>1.0746</v>
      </c>
      <c r="Q1784" s="1">
        <v>40283</v>
      </c>
      <c r="R1784">
        <v>76</v>
      </c>
      <c r="U1784" s="1">
        <v>41001</v>
      </c>
      <c r="V1784">
        <v>6.21</v>
      </c>
      <c r="Y1784" s="1">
        <v>40327</v>
      </c>
      <c r="Z1784">
        <v>16.649999999999999</v>
      </c>
      <c r="AC1784" s="1"/>
    </row>
    <row r="1785" spans="1:29" x14ac:dyDescent="0.3">
      <c r="A1785">
        <f t="shared" si="53"/>
        <v>11</v>
      </c>
      <c r="B1785" s="1">
        <v>42326</v>
      </c>
      <c r="C1785">
        <v>82.73</v>
      </c>
      <c r="E1785" s="1">
        <v>34893</v>
      </c>
      <c r="F1785">
        <v>16.05</v>
      </c>
      <c r="G1785">
        <f t="shared" si="54"/>
        <v>17.4502752293578</v>
      </c>
      <c r="I1785" s="1">
        <v>41010</v>
      </c>
      <c r="J1785">
        <v>120.18</v>
      </c>
      <c r="M1785" s="1">
        <v>29966</v>
      </c>
      <c r="N1785">
        <v>1.0777000000000001</v>
      </c>
      <c r="Q1785" s="1">
        <v>40284</v>
      </c>
      <c r="R1785">
        <v>75.5</v>
      </c>
      <c r="U1785" s="1">
        <v>41002</v>
      </c>
      <c r="V1785">
        <v>6.35</v>
      </c>
      <c r="Y1785" s="1">
        <v>40328</v>
      </c>
      <c r="Z1785">
        <v>16.649999999999999</v>
      </c>
      <c r="AC1785" s="1"/>
    </row>
    <row r="1786" spans="1:29" x14ac:dyDescent="0.3">
      <c r="A1786">
        <f t="shared" si="53"/>
        <v>11</v>
      </c>
      <c r="B1786" s="1">
        <v>42327</v>
      </c>
      <c r="C1786">
        <v>82.62</v>
      </c>
      <c r="E1786" s="1">
        <v>34894</v>
      </c>
      <c r="F1786">
        <v>16.059999999999999</v>
      </c>
      <c r="G1786">
        <f t="shared" si="54"/>
        <v>17.44100917431193</v>
      </c>
      <c r="I1786" s="1">
        <v>41009</v>
      </c>
      <c r="J1786">
        <v>119.88</v>
      </c>
      <c r="M1786" s="1">
        <v>29969</v>
      </c>
      <c r="N1786">
        <v>1.0768</v>
      </c>
      <c r="Q1786" s="1">
        <v>40287</v>
      </c>
      <c r="R1786">
        <v>75.5</v>
      </c>
      <c r="U1786" s="1">
        <v>41003</v>
      </c>
      <c r="V1786">
        <v>6.08</v>
      </c>
      <c r="Y1786" s="1">
        <v>40330</v>
      </c>
      <c r="Z1786">
        <v>16.8</v>
      </c>
      <c r="AC1786" s="1"/>
    </row>
    <row r="1787" spans="1:29" x14ac:dyDescent="0.3">
      <c r="A1787">
        <f t="shared" si="53"/>
        <v>11</v>
      </c>
      <c r="B1787" s="1">
        <v>42328</v>
      </c>
      <c r="C1787">
        <v>82.55</v>
      </c>
      <c r="E1787" s="1">
        <v>34897</v>
      </c>
      <c r="F1787">
        <v>15.83</v>
      </c>
      <c r="G1787">
        <f t="shared" si="54"/>
        <v>17.429633027522936</v>
      </c>
      <c r="I1787" s="1">
        <v>41008</v>
      </c>
      <c r="J1787">
        <v>122.67</v>
      </c>
      <c r="M1787" s="1">
        <v>29970</v>
      </c>
      <c r="N1787">
        <v>1.0840000000000001</v>
      </c>
      <c r="Q1787" s="1">
        <v>40288</v>
      </c>
      <c r="R1787">
        <v>77.5</v>
      </c>
      <c r="U1787" s="1">
        <v>41004</v>
      </c>
      <c r="V1787">
        <v>6.68</v>
      </c>
      <c r="Y1787" s="1">
        <v>40331</v>
      </c>
      <c r="Z1787">
        <v>16.55</v>
      </c>
      <c r="AC1787" s="1"/>
    </row>
    <row r="1788" spans="1:29" x14ac:dyDescent="0.3">
      <c r="A1788">
        <f t="shared" si="53"/>
        <v>11</v>
      </c>
      <c r="B1788" s="1">
        <v>42329</v>
      </c>
      <c r="C1788">
        <v>82.37</v>
      </c>
      <c r="E1788" s="1">
        <v>34898</v>
      </c>
      <c r="F1788">
        <v>15.91</v>
      </c>
      <c r="G1788">
        <f t="shared" si="54"/>
        <v>17.41862385321101</v>
      </c>
      <c r="I1788" s="1">
        <v>41004</v>
      </c>
      <c r="J1788">
        <v>123.43</v>
      </c>
      <c r="M1788" s="1">
        <v>29971</v>
      </c>
      <c r="N1788">
        <v>1.0771999999999999</v>
      </c>
      <c r="Q1788" s="1">
        <v>40289</v>
      </c>
      <c r="R1788">
        <v>79.599999999999994</v>
      </c>
      <c r="U1788" s="1">
        <v>41009</v>
      </c>
      <c r="V1788">
        <v>6.78</v>
      </c>
      <c r="Y1788" s="1">
        <v>40332</v>
      </c>
      <c r="Z1788">
        <v>17</v>
      </c>
      <c r="AC1788" s="1"/>
    </row>
    <row r="1789" spans="1:29" x14ac:dyDescent="0.3">
      <c r="A1789">
        <f t="shared" si="53"/>
        <v>11</v>
      </c>
      <c r="B1789" s="1">
        <v>42330</v>
      </c>
      <c r="C1789">
        <v>82.08</v>
      </c>
      <c r="E1789" s="1">
        <v>34899</v>
      </c>
      <c r="F1789">
        <v>15.83</v>
      </c>
      <c r="G1789">
        <f t="shared" si="54"/>
        <v>17.404862385321103</v>
      </c>
      <c r="I1789" s="1">
        <v>41003</v>
      </c>
      <c r="J1789">
        <v>122.34</v>
      </c>
      <c r="M1789" s="1">
        <v>29972</v>
      </c>
      <c r="N1789">
        <v>1.08</v>
      </c>
      <c r="Q1789" s="1">
        <v>40290</v>
      </c>
      <c r="R1789">
        <v>81</v>
      </c>
      <c r="U1789" s="1">
        <v>41010</v>
      </c>
      <c r="V1789">
        <v>6.92</v>
      </c>
      <c r="Y1789" s="1">
        <v>40333</v>
      </c>
      <c r="Z1789">
        <v>18</v>
      </c>
      <c r="AC1789" s="1"/>
    </row>
    <row r="1790" spans="1:29" x14ac:dyDescent="0.3">
      <c r="A1790">
        <f t="shared" si="53"/>
        <v>11</v>
      </c>
      <c r="B1790" s="1">
        <v>42331</v>
      </c>
      <c r="C1790">
        <v>81.58</v>
      </c>
      <c r="E1790" s="1">
        <v>34900</v>
      </c>
      <c r="F1790">
        <v>15.6</v>
      </c>
      <c r="G1790">
        <f t="shared" si="54"/>
        <v>17.388165137614678</v>
      </c>
      <c r="I1790" s="1">
        <v>41002</v>
      </c>
      <c r="J1790">
        <v>124.86</v>
      </c>
      <c r="M1790" s="1">
        <v>29973</v>
      </c>
      <c r="N1790">
        <v>1.0773999999999999</v>
      </c>
      <c r="Q1790" s="1">
        <v>40291</v>
      </c>
      <c r="R1790">
        <v>84.5</v>
      </c>
      <c r="U1790" s="1">
        <v>41011</v>
      </c>
      <c r="V1790">
        <v>7.06</v>
      </c>
      <c r="Y1790" s="1">
        <v>40334</v>
      </c>
      <c r="Z1790">
        <v>17.899999999999999</v>
      </c>
      <c r="AC1790" s="1"/>
    </row>
    <row r="1791" spans="1:29" x14ac:dyDescent="0.3">
      <c r="A1791">
        <f t="shared" si="53"/>
        <v>11</v>
      </c>
      <c r="B1791" s="1">
        <v>42332</v>
      </c>
      <c r="C1791">
        <v>81.06</v>
      </c>
      <c r="E1791" s="1">
        <v>34901</v>
      </c>
      <c r="F1791">
        <v>15.59</v>
      </c>
      <c r="G1791">
        <f t="shared" si="54"/>
        <v>17.377522935779815</v>
      </c>
      <c r="I1791" s="1">
        <v>41001</v>
      </c>
      <c r="J1791">
        <v>125.43</v>
      </c>
      <c r="M1791" s="1">
        <v>29976</v>
      </c>
      <c r="N1791">
        <v>1.0612999999999999</v>
      </c>
      <c r="Q1791" s="1">
        <v>40294</v>
      </c>
      <c r="R1791">
        <v>88.1</v>
      </c>
      <c r="U1791" s="1">
        <v>41012</v>
      </c>
      <c r="V1791">
        <v>7.12</v>
      </c>
      <c r="Y1791" s="1">
        <v>40335</v>
      </c>
      <c r="Z1791">
        <v>17.899999999999999</v>
      </c>
      <c r="AC1791" s="1"/>
    </row>
    <row r="1792" spans="1:29" x14ac:dyDescent="0.3">
      <c r="A1792">
        <f t="shared" si="53"/>
        <v>11</v>
      </c>
      <c r="B1792" s="1">
        <v>42333</v>
      </c>
      <c r="C1792">
        <v>80.58</v>
      </c>
      <c r="E1792" s="1">
        <v>34904</v>
      </c>
      <c r="F1792">
        <v>15.65</v>
      </c>
      <c r="G1792">
        <f t="shared" si="54"/>
        <v>17.367339449541287</v>
      </c>
      <c r="I1792" s="1">
        <v>40998</v>
      </c>
      <c r="J1792">
        <v>122.88</v>
      </c>
      <c r="M1792" s="1">
        <v>29977</v>
      </c>
      <c r="N1792">
        <v>1.0669999999999999</v>
      </c>
      <c r="Q1792" s="1">
        <v>40295</v>
      </c>
      <c r="R1792">
        <v>86</v>
      </c>
      <c r="U1792" s="1">
        <v>41015</v>
      </c>
      <c r="V1792">
        <v>6.79</v>
      </c>
      <c r="Y1792" s="1">
        <v>40336</v>
      </c>
      <c r="Z1792">
        <v>18.8</v>
      </c>
      <c r="AC1792" s="1"/>
    </row>
    <row r="1793" spans="1:29" x14ac:dyDescent="0.3">
      <c r="A1793">
        <f t="shared" si="53"/>
        <v>11</v>
      </c>
      <c r="B1793" s="1">
        <v>42334</v>
      </c>
      <c r="C1793">
        <v>80.09</v>
      </c>
      <c r="E1793" s="1">
        <v>34905</v>
      </c>
      <c r="F1793">
        <v>15.73</v>
      </c>
      <c r="G1793">
        <f t="shared" si="54"/>
        <v>17.356422018348624</v>
      </c>
      <c r="I1793" s="1">
        <v>40997</v>
      </c>
      <c r="J1793">
        <v>122.39</v>
      </c>
      <c r="M1793" s="1">
        <v>29978</v>
      </c>
      <c r="N1793">
        <v>1.0725</v>
      </c>
      <c r="Q1793" s="1">
        <v>40296</v>
      </c>
      <c r="R1793">
        <v>87</v>
      </c>
      <c r="U1793" s="1">
        <v>41016</v>
      </c>
      <c r="V1793">
        <v>7.05</v>
      </c>
      <c r="Y1793" s="1">
        <v>40337</v>
      </c>
      <c r="Z1793">
        <v>19.600000000000001</v>
      </c>
      <c r="AC1793" s="1"/>
    </row>
    <row r="1794" spans="1:29" x14ac:dyDescent="0.3">
      <c r="A1794">
        <f t="shared" si="53"/>
        <v>11</v>
      </c>
      <c r="B1794" s="1">
        <v>42335</v>
      </c>
      <c r="C1794">
        <v>79.64</v>
      </c>
      <c r="E1794" s="1">
        <v>34906</v>
      </c>
      <c r="F1794">
        <v>16.11</v>
      </c>
      <c r="G1794">
        <f t="shared" si="54"/>
        <v>17.34697247706422</v>
      </c>
      <c r="I1794" s="1">
        <v>40996</v>
      </c>
      <c r="J1794">
        <v>124.16</v>
      </c>
      <c r="M1794" s="1">
        <v>29979</v>
      </c>
      <c r="N1794">
        <v>1.0681</v>
      </c>
      <c r="Q1794" s="1">
        <v>40297</v>
      </c>
      <c r="R1794">
        <v>86.4</v>
      </c>
      <c r="U1794" s="1">
        <v>41017</v>
      </c>
      <c r="V1794">
        <v>7.2</v>
      </c>
      <c r="Y1794" s="1">
        <v>40338</v>
      </c>
      <c r="Z1794">
        <v>19</v>
      </c>
      <c r="AC1794" s="1"/>
    </row>
    <row r="1795" spans="1:29" x14ac:dyDescent="0.3">
      <c r="A1795">
        <f t="shared" si="53"/>
        <v>11</v>
      </c>
      <c r="B1795" s="1">
        <v>42336</v>
      </c>
      <c r="C1795">
        <v>79.290000000000006</v>
      </c>
      <c r="E1795" s="1">
        <v>34907</v>
      </c>
      <c r="F1795">
        <v>16.11</v>
      </c>
      <c r="G1795">
        <f t="shared" si="54"/>
        <v>17.339082568807338</v>
      </c>
      <c r="I1795" s="1">
        <v>40995</v>
      </c>
      <c r="J1795">
        <v>125.54</v>
      </c>
      <c r="M1795" s="1">
        <v>29980</v>
      </c>
      <c r="N1795">
        <v>1.0728</v>
      </c>
      <c r="Q1795" s="1">
        <v>40298</v>
      </c>
      <c r="R1795">
        <v>86</v>
      </c>
      <c r="U1795" s="1">
        <v>41018</v>
      </c>
      <c r="V1795">
        <v>7.33</v>
      </c>
      <c r="Y1795" s="1">
        <v>40339</v>
      </c>
      <c r="Z1795">
        <v>18.45</v>
      </c>
      <c r="AC1795" s="1"/>
    </row>
    <row r="1796" spans="1:29" x14ac:dyDescent="0.3">
      <c r="A1796">
        <f t="shared" ref="A1796:A1859" si="55">+MONTH(B1796)</f>
        <v>11</v>
      </c>
      <c r="B1796" s="1">
        <v>42337</v>
      </c>
      <c r="C1796">
        <v>79.010000000000005</v>
      </c>
      <c r="E1796" s="1">
        <v>34908</v>
      </c>
      <c r="F1796">
        <v>16.010000000000002</v>
      </c>
      <c r="G1796">
        <f t="shared" si="54"/>
        <v>17.330458715596329</v>
      </c>
      <c r="I1796" s="1">
        <v>40994</v>
      </c>
      <c r="J1796">
        <v>125.65</v>
      </c>
      <c r="M1796" s="1">
        <v>29983</v>
      </c>
      <c r="N1796">
        <v>1.0591999999999999</v>
      </c>
      <c r="Q1796" s="1">
        <v>40301</v>
      </c>
      <c r="R1796">
        <v>87</v>
      </c>
      <c r="U1796" s="1">
        <v>41019</v>
      </c>
      <c r="V1796">
        <v>7.32</v>
      </c>
      <c r="Y1796" s="1">
        <v>40340</v>
      </c>
      <c r="Z1796">
        <v>19.75</v>
      </c>
      <c r="AC1796" s="1"/>
    </row>
    <row r="1797" spans="1:29" x14ac:dyDescent="0.3">
      <c r="A1797">
        <f t="shared" si="55"/>
        <v>11</v>
      </c>
      <c r="B1797" s="1">
        <v>42338</v>
      </c>
      <c r="C1797">
        <v>78.56</v>
      </c>
      <c r="E1797" s="1">
        <v>34911</v>
      </c>
      <c r="F1797">
        <v>16.010000000000002</v>
      </c>
      <c r="G1797">
        <f t="shared" si="54"/>
        <v>17.321651376146789</v>
      </c>
      <c r="I1797" s="1">
        <v>40991</v>
      </c>
      <c r="J1797">
        <v>125.13</v>
      </c>
      <c r="M1797" s="1">
        <v>29984</v>
      </c>
      <c r="N1797">
        <v>1.0628</v>
      </c>
      <c r="Q1797" s="1">
        <v>40302</v>
      </c>
      <c r="R1797">
        <v>88.25</v>
      </c>
      <c r="U1797" s="1">
        <v>41022</v>
      </c>
      <c r="V1797">
        <v>7.07</v>
      </c>
      <c r="Y1797" s="1">
        <v>40341</v>
      </c>
      <c r="Z1797">
        <v>20</v>
      </c>
      <c r="AC1797" s="1"/>
    </row>
    <row r="1798" spans="1:29" x14ac:dyDescent="0.3">
      <c r="A1798">
        <f t="shared" si="55"/>
        <v>12</v>
      </c>
      <c r="B1798" s="1">
        <v>42339</v>
      </c>
      <c r="C1798">
        <v>78.2</v>
      </c>
      <c r="E1798" s="1">
        <v>34912</v>
      </c>
      <c r="F1798">
        <v>16.149999999999999</v>
      </c>
      <c r="G1798">
        <f t="shared" si="54"/>
        <v>17.315321100917433</v>
      </c>
      <c r="I1798" s="1">
        <v>40990</v>
      </c>
      <c r="J1798">
        <v>123.14</v>
      </c>
      <c r="M1798" s="1">
        <v>29985</v>
      </c>
      <c r="N1798">
        <v>1.0572999999999999</v>
      </c>
      <c r="Q1798" s="1">
        <v>40303</v>
      </c>
      <c r="R1798">
        <v>88.25</v>
      </c>
      <c r="U1798" s="1">
        <v>41023</v>
      </c>
      <c r="V1798">
        <v>7.07</v>
      </c>
      <c r="Y1798" s="1">
        <v>40342</v>
      </c>
      <c r="Z1798">
        <v>20</v>
      </c>
      <c r="AC1798" s="1"/>
    </row>
    <row r="1799" spans="1:29" x14ac:dyDescent="0.3">
      <c r="A1799">
        <f t="shared" si="55"/>
        <v>12</v>
      </c>
      <c r="B1799" s="1">
        <v>42340</v>
      </c>
      <c r="C1799">
        <v>77.849999999999994</v>
      </c>
      <c r="E1799" s="1">
        <v>34913</v>
      </c>
      <c r="F1799">
        <v>16.21</v>
      </c>
      <c r="G1799">
        <f t="shared" si="54"/>
        <v>17.307339449541285</v>
      </c>
      <c r="I1799" s="1">
        <v>40989</v>
      </c>
      <c r="J1799">
        <v>124.2</v>
      </c>
      <c r="M1799" s="1">
        <v>29986</v>
      </c>
      <c r="N1799">
        <v>1.0567</v>
      </c>
      <c r="Q1799" s="1">
        <v>40304</v>
      </c>
      <c r="R1799">
        <v>90.5</v>
      </c>
      <c r="U1799" s="1">
        <v>41024</v>
      </c>
      <c r="V1799">
        <v>7.03</v>
      </c>
      <c r="Y1799" s="1">
        <v>40343</v>
      </c>
      <c r="Z1799">
        <v>19.600000000000001</v>
      </c>
      <c r="AC1799" s="1"/>
    </row>
    <row r="1800" spans="1:29" x14ac:dyDescent="0.3">
      <c r="A1800">
        <f t="shared" si="55"/>
        <v>12</v>
      </c>
      <c r="B1800" s="1">
        <v>42341</v>
      </c>
      <c r="C1800">
        <v>77.48</v>
      </c>
      <c r="E1800" s="1">
        <v>34914</v>
      </c>
      <c r="F1800">
        <v>16.23</v>
      </c>
      <c r="G1800">
        <f t="shared" si="54"/>
        <v>17.299724770642204</v>
      </c>
      <c r="I1800" s="1">
        <v>40988</v>
      </c>
      <c r="J1800">
        <v>124.12</v>
      </c>
      <c r="M1800" s="1">
        <v>29987</v>
      </c>
      <c r="N1800">
        <v>1.0578000000000001</v>
      </c>
      <c r="Q1800" s="1">
        <v>40305</v>
      </c>
      <c r="R1800">
        <v>92</v>
      </c>
      <c r="U1800" s="1">
        <v>41025</v>
      </c>
      <c r="V1800">
        <v>7.22</v>
      </c>
      <c r="Y1800" s="1">
        <v>40344</v>
      </c>
      <c r="Z1800">
        <v>20.6</v>
      </c>
      <c r="AC1800" s="1"/>
    </row>
    <row r="1801" spans="1:29" x14ac:dyDescent="0.3">
      <c r="A1801">
        <f t="shared" si="55"/>
        <v>12</v>
      </c>
      <c r="B1801" s="1">
        <v>42342</v>
      </c>
      <c r="C1801">
        <v>77.150000000000006</v>
      </c>
      <c r="E1801" s="1">
        <v>34915</v>
      </c>
      <c r="F1801">
        <v>16.23</v>
      </c>
      <c r="G1801">
        <f t="shared" si="54"/>
        <v>17.293853211009175</v>
      </c>
      <c r="I1801" s="1">
        <v>40987</v>
      </c>
      <c r="J1801">
        <v>125.71</v>
      </c>
      <c r="M1801" s="1">
        <v>29990</v>
      </c>
      <c r="N1801">
        <v>1.0541</v>
      </c>
      <c r="Q1801" s="1">
        <v>40308</v>
      </c>
      <c r="R1801">
        <v>92.25</v>
      </c>
      <c r="U1801" s="1">
        <v>41026</v>
      </c>
      <c r="V1801">
        <v>7.24</v>
      </c>
      <c r="Y1801" s="1">
        <v>40345</v>
      </c>
      <c r="Z1801">
        <v>20</v>
      </c>
      <c r="AC1801" s="1"/>
    </row>
    <row r="1802" spans="1:29" x14ac:dyDescent="0.3">
      <c r="A1802">
        <f t="shared" si="55"/>
        <v>12</v>
      </c>
      <c r="B1802" s="1">
        <v>42343</v>
      </c>
      <c r="C1802">
        <v>76.91</v>
      </c>
      <c r="E1802" s="1">
        <v>34918</v>
      </c>
      <c r="F1802">
        <v>16.170000000000002</v>
      </c>
      <c r="G1802">
        <f t="shared" si="54"/>
        <v>17.289816513761465</v>
      </c>
      <c r="I1802" s="1">
        <v>40984</v>
      </c>
      <c r="J1802">
        <v>125.81</v>
      </c>
      <c r="M1802" s="1">
        <v>29991</v>
      </c>
      <c r="N1802">
        <v>1.0477000000000001</v>
      </c>
      <c r="Q1802" s="1">
        <v>40309</v>
      </c>
      <c r="R1802">
        <v>92.25</v>
      </c>
      <c r="U1802" s="1">
        <v>41029</v>
      </c>
      <c r="V1802">
        <v>7.48</v>
      </c>
      <c r="Y1802" s="1">
        <v>40346</v>
      </c>
      <c r="Z1802">
        <v>20.25</v>
      </c>
      <c r="AC1802" s="1"/>
    </row>
    <row r="1803" spans="1:29" x14ac:dyDescent="0.3">
      <c r="A1803">
        <f t="shared" si="55"/>
        <v>12</v>
      </c>
      <c r="B1803" s="1">
        <v>42344</v>
      </c>
      <c r="C1803">
        <v>76.709999999999994</v>
      </c>
      <c r="E1803" s="1">
        <v>34919</v>
      </c>
      <c r="F1803">
        <v>16.190000000000001</v>
      </c>
      <c r="G1803">
        <f t="shared" si="54"/>
        <v>17.285779816513763</v>
      </c>
      <c r="I1803" s="1">
        <v>40983</v>
      </c>
      <c r="J1803">
        <v>123.55</v>
      </c>
      <c r="M1803" s="1">
        <v>29992</v>
      </c>
      <c r="N1803">
        <v>1.0506</v>
      </c>
      <c r="Q1803" s="1">
        <v>40310</v>
      </c>
      <c r="R1803">
        <v>89.25</v>
      </c>
      <c r="U1803" s="1">
        <v>41030</v>
      </c>
      <c r="V1803">
        <v>7.47</v>
      </c>
      <c r="Y1803" s="1">
        <v>40347</v>
      </c>
      <c r="Z1803">
        <v>21</v>
      </c>
      <c r="AC1803" s="1"/>
    </row>
    <row r="1804" spans="1:29" x14ac:dyDescent="0.3">
      <c r="A1804">
        <f t="shared" si="55"/>
        <v>12</v>
      </c>
      <c r="B1804" s="1">
        <v>42345</v>
      </c>
      <c r="C1804">
        <v>76.44</v>
      </c>
      <c r="E1804" s="1">
        <v>34920</v>
      </c>
      <c r="F1804">
        <v>16.29</v>
      </c>
      <c r="G1804">
        <f t="shared" si="54"/>
        <v>17.280458715596332</v>
      </c>
      <c r="I1804" s="1">
        <v>40982</v>
      </c>
      <c r="J1804">
        <v>124.97</v>
      </c>
      <c r="M1804" s="1">
        <v>29993</v>
      </c>
      <c r="N1804">
        <v>1.0512999999999999</v>
      </c>
      <c r="Q1804" s="1">
        <v>40311</v>
      </c>
      <c r="R1804">
        <v>88</v>
      </c>
      <c r="U1804" s="1">
        <v>41031</v>
      </c>
      <c r="V1804">
        <v>7.12</v>
      </c>
      <c r="Y1804" s="1">
        <v>40348</v>
      </c>
      <c r="Z1804">
        <v>19.5</v>
      </c>
      <c r="AC1804" s="1"/>
    </row>
    <row r="1805" spans="1:29" x14ac:dyDescent="0.3">
      <c r="A1805">
        <f t="shared" si="55"/>
        <v>12</v>
      </c>
      <c r="B1805" s="1">
        <v>42346</v>
      </c>
      <c r="C1805">
        <v>76.150000000000006</v>
      </c>
      <c r="E1805" s="1">
        <v>34921</v>
      </c>
      <c r="F1805">
        <v>16.309999999999999</v>
      </c>
      <c r="G1805">
        <f t="shared" si="54"/>
        <v>17.275412844036698</v>
      </c>
      <c r="I1805" s="1">
        <v>40981</v>
      </c>
      <c r="J1805">
        <v>126.22</v>
      </c>
      <c r="M1805" s="1">
        <v>29994</v>
      </c>
      <c r="N1805">
        <v>1.0441</v>
      </c>
      <c r="Q1805" s="1">
        <v>40312</v>
      </c>
      <c r="R1805">
        <v>88</v>
      </c>
      <c r="U1805" s="1">
        <v>41032</v>
      </c>
      <c r="V1805">
        <v>7.06</v>
      </c>
      <c r="Y1805" s="1">
        <v>40349</v>
      </c>
      <c r="Z1805">
        <v>19.5</v>
      </c>
      <c r="AC1805" s="1"/>
    </row>
    <row r="1806" spans="1:29" x14ac:dyDescent="0.3">
      <c r="A1806">
        <f t="shared" si="55"/>
        <v>12</v>
      </c>
      <c r="B1806" s="1">
        <v>42347</v>
      </c>
      <c r="C1806">
        <v>75.790000000000006</v>
      </c>
      <c r="E1806" s="1">
        <v>34922</v>
      </c>
      <c r="F1806">
        <v>16.260000000000002</v>
      </c>
      <c r="G1806">
        <f t="shared" si="54"/>
        <v>17.269174311926609</v>
      </c>
      <c r="I1806" s="1">
        <v>40980</v>
      </c>
      <c r="J1806">
        <v>125.34</v>
      </c>
      <c r="M1806" s="1">
        <v>29997</v>
      </c>
      <c r="N1806">
        <v>1.0376000000000001</v>
      </c>
      <c r="Q1806" s="1">
        <v>40315</v>
      </c>
      <c r="R1806">
        <v>88</v>
      </c>
      <c r="U1806" s="1">
        <v>41033</v>
      </c>
      <c r="V1806">
        <v>6.6</v>
      </c>
      <c r="Y1806" s="1">
        <v>40350</v>
      </c>
      <c r="Z1806">
        <v>20.5</v>
      </c>
      <c r="AC1806" s="1"/>
    </row>
    <row r="1807" spans="1:29" x14ac:dyDescent="0.3">
      <c r="A1807">
        <f t="shared" si="55"/>
        <v>12</v>
      </c>
      <c r="B1807" s="1">
        <v>42348</v>
      </c>
      <c r="C1807">
        <v>75.36</v>
      </c>
      <c r="E1807" s="1">
        <v>34925</v>
      </c>
      <c r="F1807">
        <v>15.96</v>
      </c>
      <c r="G1807">
        <f t="shared" si="54"/>
        <v>17.261651376146791</v>
      </c>
      <c r="I1807" s="1">
        <v>40977</v>
      </c>
      <c r="J1807">
        <v>125.98</v>
      </c>
      <c r="M1807" s="1">
        <v>29998</v>
      </c>
      <c r="N1807">
        <v>1.0382</v>
      </c>
      <c r="Q1807" s="1">
        <v>40316</v>
      </c>
      <c r="R1807">
        <v>88</v>
      </c>
      <c r="U1807" s="1">
        <v>41036</v>
      </c>
      <c r="V1807">
        <v>6.61</v>
      </c>
      <c r="Y1807" s="1">
        <v>40351</v>
      </c>
      <c r="Z1807">
        <v>19.850000000000001</v>
      </c>
      <c r="AC1807" s="1"/>
    </row>
    <row r="1808" spans="1:29" x14ac:dyDescent="0.3">
      <c r="A1808">
        <f t="shared" si="55"/>
        <v>12</v>
      </c>
      <c r="B1808" s="1">
        <v>42349</v>
      </c>
      <c r="C1808">
        <v>74.92</v>
      </c>
      <c r="E1808" s="1">
        <v>34926</v>
      </c>
      <c r="F1808">
        <v>15.85</v>
      </c>
      <c r="G1808">
        <f t="shared" si="54"/>
        <v>17.254954128440367</v>
      </c>
      <c r="I1808" s="1">
        <v>40976</v>
      </c>
      <c r="J1808">
        <v>125.44</v>
      </c>
      <c r="M1808" s="1">
        <v>29999</v>
      </c>
      <c r="N1808">
        <v>1.0411999999999999</v>
      </c>
      <c r="Q1808" s="1">
        <v>40317</v>
      </c>
      <c r="R1808">
        <v>86.75</v>
      </c>
      <c r="U1808" s="1">
        <v>41037</v>
      </c>
      <c r="V1808">
        <v>6.74</v>
      </c>
      <c r="Y1808" s="1">
        <v>40352</v>
      </c>
      <c r="Z1808">
        <v>19</v>
      </c>
      <c r="AC1808" s="1"/>
    </row>
    <row r="1809" spans="1:29" x14ac:dyDescent="0.3">
      <c r="A1809">
        <f t="shared" si="55"/>
        <v>12</v>
      </c>
      <c r="B1809" s="1">
        <v>42350</v>
      </c>
      <c r="C1809">
        <v>74.59</v>
      </c>
      <c r="E1809" s="1">
        <v>34927</v>
      </c>
      <c r="F1809">
        <v>15.84</v>
      </c>
      <c r="G1809">
        <f t="shared" si="54"/>
        <v>17.249266055045876</v>
      </c>
      <c r="I1809" s="1">
        <v>40975</v>
      </c>
      <c r="J1809">
        <v>124.12</v>
      </c>
      <c r="M1809" s="1">
        <v>30000</v>
      </c>
      <c r="N1809">
        <v>1.0418000000000001</v>
      </c>
      <c r="Q1809" s="1">
        <v>40318</v>
      </c>
      <c r="R1809">
        <v>88.5</v>
      </c>
      <c r="U1809" s="1">
        <v>41038</v>
      </c>
      <c r="V1809">
        <v>6.68</v>
      </c>
      <c r="Y1809" s="1">
        <v>40353</v>
      </c>
      <c r="Z1809">
        <v>19</v>
      </c>
      <c r="AC1809" s="1"/>
    </row>
    <row r="1810" spans="1:29" x14ac:dyDescent="0.3">
      <c r="A1810">
        <f t="shared" si="55"/>
        <v>12</v>
      </c>
      <c r="B1810" s="1">
        <v>42351</v>
      </c>
      <c r="C1810">
        <v>74.28</v>
      </c>
      <c r="E1810" s="1">
        <v>34928</v>
      </c>
      <c r="F1810">
        <v>15.96</v>
      </c>
      <c r="G1810">
        <f t="shared" si="54"/>
        <v>17.243394495412847</v>
      </c>
      <c r="I1810" s="1">
        <v>40974</v>
      </c>
      <c r="J1810">
        <v>121.98</v>
      </c>
      <c r="M1810" s="1">
        <v>30001</v>
      </c>
      <c r="N1810">
        <v>1.0492999999999999</v>
      </c>
      <c r="Q1810" s="1">
        <v>40319</v>
      </c>
      <c r="R1810">
        <v>91.25</v>
      </c>
      <c r="U1810" s="1">
        <v>41039</v>
      </c>
      <c r="V1810">
        <v>6.65</v>
      </c>
      <c r="Y1810" s="1">
        <v>40354</v>
      </c>
      <c r="Z1810">
        <v>19.100000000000001</v>
      </c>
      <c r="AC1810" s="1"/>
    </row>
    <row r="1811" spans="1:29" x14ac:dyDescent="0.3">
      <c r="A1811">
        <f t="shared" si="55"/>
        <v>12</v>
      </c>
      <c r="B1811" s="1">
        <v>42352</v>
      </c>
      <c r="C1811">
        <v>73.84</v>
      </c>
      <c r="E1811" s="1">
        <v>34929</v>
      </c>
      <c r="F1811">
        <v>16.04</v>
      </c>
      <c r="G1811">
        <f t="shared" si="54"/>
        <v>17.239541284403671</v>
      </c>
      <c r="I1811" s="1">
        <v>40973</v>
      </c>
      <c r="J1811">
        <v>123.8</v>
      </c>
      <c r="M1811" s="1">
        <v>30004</v>
      </c>
      <c r="N1811">
        <v>1.0494000000000001</v>
      </c>
      <c r="Q1811" s="1">
        <v>40322</v>
      </c>
      <c r="R1811">
        <v>94</v>
      </c>
      <c r="U1811" s="1">
        <v>41040</v>
      </c>
      <c r="V1811">
        <v>6.73</v>
      </c>
      <c r="Y1811" s="1">
        <v>40355</v>
      </c>
      <c r="Z1811">
        <v>18.899999999999999</v>
      </c>
      <c r="AC1811" s="1"/>
    </row>
    <row r="1812" spans="1:29" x14ac:dyDescent="0.3">
      <c r="A1812">
        <f t="shared" si="55"/>
        <v>12</v>
      </c>
      <c r="B1812" s="1">
        <v>42353</v>
      </c>
      <c r="C1812">
        <v>73.41</v>
      </c>
      <c r="E1812" s="1">
        <v>34932</v>
      </c>
      <c r="F1812">
        <v>16.260000000000002</v>
      </c>
      <c r="G1812">
        <f t="shared" si="54"/>
        <v>17.236697247706424</v>
      </c>
      <c r="I1812" s="1">
        <v>40970</v>
      </c>
      <c r="J1812">
        <v>123.65</v>
      </c>
      <c r="M1812" s="1">
        <v>30005</v>
      </c>
      <c r="N1812">
        <v>1.0410999999999999</v>
      </c>
      <c r="Q1812" s="1">
        <v>40323</v>
      </c>
      <c r="R1812">
        <v>93</v>
      </c>
      <c r="U1812" s="1">
        <v>41043</v>
      </c>
      <c r="V1812">
        <v>6.56</v>
      </c>
      <c r="Y1812" s="1">
        <v>40356</v>
      </c>
      <c r="Z1812">
        <v>18.899999999999999</v>
      </c>
      <c r="AC1812" s="1"/>
    </row>
    <row r="1813" spans="1:29" x14ac:dyDescent="0.3">
      <c r="A1813">
        <f t="shared" si="55"/>
        <v>12</v>
      </c>
      <c r="B1813" s="1">
        <v>42354</v>
      </c>
      <c r="C1813">
        <v>73.03</v>
      </c>
      <c r="E1813" s="1">
        <v>34933</v>
      </c>
      <c r="F1813">
        <v>16.29</v>
      </c>
      <c r="G1813">
        <f t="shared" si="54"/>
        <v>17.233394495412842</v>
      </c>
      <c r="I1813" s="1">
        <v>40969</v>
      </c>
      <c r="J1813">
        <v>126.2</v>
      </c>
      <c r="M1813" s="1">
        <v>30006</v>
      </c>
      <c r="N1813">
        <v>1.0409999999999999</v>
      </c>
      <c r="Q1813" s="1">
        <v>40324</v>
      </c>
      <c r="R1813">
        <v>91.2</v>
      </c>
      <c r="U1813" s="1">
        <v>41044</v>
      </c>
      <c r="V1813">
        <v>6.45</v>
      </c>
      <c r="Y1813" s="1">
        <v>40357</v>
      </c>
      <c r="Z1813">
        <v>19.5</v>
      </c>
      <c r="AC1813" s="1"/>
    </row>
    <row r="1814" spans="1:29" x14ac:dyDescent="0.3">
      <c r="A1814">
        <f t="shared" si="55"/>
        <v>12</v>
      </c>
      <c r="B1814" s="1">
        <v>42355</v>
      </c>
      <c r="C1814">
        <v>72.760000000000005</v>
      </c>
      <c r="E1814" s="1">
        <v>34934</v>
      </c>
      <c r="F1814">
        <v>16.260000000000002</v>
      </c>
      <c r="G1814">
        <f t="shared" si="54"/>
        <v>17.23</v>
      </c>
      <c r="I1814" s="1">
        <v>40968</v>
      </c>
      <c r="J1814">
        <v>122.66</v>
      </c>
      <c r="M1814" s="1">
        <v>30007</v>
      </c>
      <c r="N1814">
        <v>1.0376000000000001</v>
      </c>
      <c r="Q1814" s="1">
        <v>40325</v>
      </c>
      <c r="R1814">
        <v>89.75</v>
      </c>
      <c r="U1814" s="1">
        <v>41045</v>
      </c>
      <c r="V1814">
        <v>6.5</v>
      </c>
      <c r="Y1814" s="1">
        <v>40358</v>
      </c>
      <c r="Z1814">
        <v>20.05</v>
      </c>
      <c r="AC1814" s="1"/>
    </row>
    <row r="1815" spans="1:29" x14ac:dyDescent="0.3">
      <c r="A1815">
        <f t="shared" si="55"/>
        <v>12</v>
      </c>
      <c r="B1815" s="1">
        <v>42356</v>
      </c>
      <c r="C1815">
        <v>72.5</v>
      </c>
      <c r="E1815" s="1">
        <v>34935</v>
      </c>
      <c r="F1815">
        <v>16.2</v>
      </c>
      <c r="G1815">
        <f t="shared" si="54"/>
        <v>17.224128440366972</v>
      </c>
      <c r="I1815" s="1">
        <v>40967</v>
      </c>
      <c r="J1815">
        <v>121.55</v>
      </c>
      <c r="M1815" s="1">
        <v>30008</v>
      </c>
      <c r="N1815">
        <v>1.0324</v>
      </c>
      <c r="Q1815" s="1">
        <v>40326</v>
      </c>
      <c r="R1815">
        <v>89</v>
      </c>
      <c r="U1815" s="1">
        <v>41046</v>
      </c>
      <c r="V1815">
        <v>6.45</v>
      </c>
      <c r="Y1815" s="1">
        <v>40359</v>
      </c>
      <c r="Z1815">
        <v>20.5</v>
      </c>
      <c r="AC1815" s="1"/>
    </row>
    <row r="1816" spans="1:29" x14ac:dyDescent="0.3">
      <c r="A1816">
        <f t="shared" si="55"/>
        <v>12</v>
      </c>
      <c r="B1816" s="1">
        <v>42357</v>
      </c>
      <c r="C1816">
        <v>72.37</v>
      </c>
      <c r="E1816" s="1">
        <v>34936</v>
      </c>
      <c r="F1816">
        <v>16.170000000000002</v>
      </c>
      <c r="G1816">
        <f t="shared" si="54"/>
        <v>17.218715596330277</v>
      </c>
      <c r="I1816" s="1">
        <v>40966</v>
      </c>
      <c r="J1816">
        <v>124.17</v>
      </c>
      <c r="M1816" s="1">
        <v>30011</v>
      </c>
      <c r="N1816">
        <v>1.0317000000000001</v>
      </c>
      <c r="Q1816" s="1">
        <v>40329</v>
      </c>
      <c r="R1816">
        <v>89</v>
      </c>
      <c r="U1816" s="1">
        <v>41047</v>
      </c>
      <c r="V1816">
        <v>6.33</v>
      </c>
      <c r="Y1816" s="1">
        <v>40360</v>
      </c>
      <c r="Z1816">
        <v>20.100000000000001</v>
      </c>
      <c r="AC1816" s="1"/>
    </row>
    <row r="1817" spans="1:29" x14ac:dyDescent="0.3">
      <c r="A1817">
        <f t="shared" si="55"/>
        <v>12</v>
      </c>
      <c r="B1817" s="1">
        <v>42358</v>
      </c>
      <c r="C1817">
        <v>72.260000000000005</v>
      </c>
      <c r="E1817" s="1">
        <v>34940</v>
      </c>
      <c r="F1817">
        <v>16.190000000000001</v>
      </c>
      <c r="G1817">
        <f t="shared" si="54"/>
        <v>17.209266055045873</v>
      </c>
      <c r="I1817" s="1">
        <v>40963</v>
      </c>
      <c r="J1817">
        <v>125.47</v>
      </c>
      <c r="M1817" s="1">
        <v>30012</v>
      </c>
      <c r="N1817">
        <v>1.0348999999999999</v>
      </c>
      <c r="Q1817" s="1">
        <v>40330</v>
      </c>
      <c r="R1817">
        <v>89.3</v>
      </c>
      <c r="U1817" s="1">
        <v>41050</v>
      </c>
      <c r="V1817">
        <v>6.6</v>
      </c>
      <c r="Y1817" s="1">
        <v>40361</v>
      </c>
      <c r="Z1817">
        <v>21.15</v>
      </c>
      <c r="AC1817" s="1"/>
    </row>
    <row r="1818" spans="1:29" x14ac:dyDescent="0.3">
      <c r="A1818">
        <f t="shared" si="55"/>
        <v>12</v>
      </c>
      <c r="B1818" s="1">
        <v>42359</v>
      </c>
      <c r="C1818">
        <v>72.010000000000005</v>
      </c>
      <c r="E1818" s="1">
        <v>34941</v>
      </c>
      <c r="F1818">
        <v>16.2</v>
      </c>
      <c r="G1818">
        <f t="shared" si="54"/>
        <v>17.199541284403672</v>
      </c>
      <c r="I1818" s="1">
        <v>40962</v>
      </c>
      <c r="J1818">
        <v>123.62</v>
      </c>
      <c r="M1818" s="1">
        <v>30013</v>
      </c>
      <c r="N1818">
        <v>1.0363</v>
      </c>
      <c r="Q1818" s="1">
        <v>40331</v>
      </c>
      <c r="R1818">
        <v>89</v>
      </c>
      <c r="U1818" s="1">
        <v>41051</v>
      </c>
      <c r="V1818">
        <v>6.88</v>
      </c>
      <c r="Y1818" s="1">
        <v>40362</v>
      </c>
      <c r="Z1818">
        <v>21.1</v>
      </c>
      <c r="AC1818" s="1"/>
    </row>
    <row r="1819" spans="1:29" x14ac:dyDescent="0.3">
      <c r="A1819">
        <f t="shared" si="55"/>
        <v>12</v>
      </c>
      <c r="B1819" s="1">
        <v>42360</v>
      </c>
      <c r="C1819">
        <v>71.81</v>
      </c>
      <c r="E1819" s="1">
        <v>34942</v>
      </c>
      <c r="F1819">
        <v>16.25</v>
      </c>
      <c r="G1819">
        <f t="shared" si="54"/>
        <v>17.191559633027527</v>
      </c>
      <c r="I1819" s="1">
        <v>40961</v>
      </c>
      <c r="J1819">
        <v>122.9</v>
      </c>
      <c r="M1819" s="1">
        <v>30014</v>
      </c>
      <c r="N1819">
        <v>1.0369999999999999</v>
      </c>
      <c r="Q1819" s="1">
        <v>40332</v>
      </c>
      <c r="R1819">
        <v>89</v>
      </c>
      <c r="U1819" s="1">
        <v>41052</v>
      </c>
      <c r="V1819">
        <v>6.68</v>
      </c>
      <c r="Y1819" s="1">
        <v>40363</v>
      </c>
      <c r="Z1819">
        <v>21.1</v>
      </c>
      <c r="AC1819" s="1"/>
    </row>
    <row r="1820" spans="1:29" x14ac:dyDescent="0.3">
      <c r="A1820">
        <f t="shared" si="55"/>
        <v>12</v>
      </c>
      <c r="B1820" s="1">
        <v>42361</v>
      </c>
      <c r="C1820">
        <v>71.61</v>
      </c>
      <c r="E1820" s="1">
        <v>34943</v>
      </c>
      <c r="F1820">
        <v>16.43</v>
      </c>
      <c r="G1820">
        <f t="shared" si="54"/>
        <v>17.183486238532112</v>
      </c>
      <c r="I1820" s="1">
        <v>40960</v>
      </c>
      <c r="J1820">
        <v>121.66</v>
      </c>
      <c r="M1820" s="1">
        <v>30015</v>
      </c>
      <c r="N1820">
        <v>1.0458000000000001</v>
      </c>
      <c r="Q1820" s="1">
        <v>40333</v>
      </c>
      <c r="R1820">
        <v>93</v>
      </c>
      <c r="U1820" s="1">
        <v>41053</v>
      </c>
      <c r="V1820">
        <v>6.78</v>
      </c>
      <c r="Y1820" s="1">
        <v>40364</v>
      </c>
      <c r="Z1820">
        <v>21.1</v>
      </c>
      <c r="AC1820" s="1"/>
    </row>
    <row r="1821" spans="1:29" x14ac:dyDescent="0.3">
      <c r="A1821">
        <f t="shared" si="55"/>
        <v>12</v>
      </c>
      <c r="B1821" s="1">
        <v>42362</v>
      </c>
      <c r="C1821">
        <v>71.47</v>
      </c>
      <c r="E1821" s="1">
        <v>34946</v>
      </c>
      <c r="F1821">
        <v>16.61</v>
      </c>
      <c r="G1821">
        <f t="shared" si="54"/>
        <v>17.17770642201835</v>
      </c>
      <c r="I1821" s="1">
        <v>40959</v>
      </c>
      <c r="J1821">
        <v>120.05</v>
      </c>
      <c r="M1821" s="1">
        <v>30018</v>
      </c>
      <c r="N1821">
        <v>1.0484</v>
      </c>
      <c r="Q1821" s="1">
        <v>40336</v>
      </c>
      <c r="R1821">
        <v>94</v>
      </c>
      <c r="U1821" s="1">
        <v>41054</v>
      </c>
      <c r="V1821">
        <v>6.8</v>
      </c>
      <c r="Y1821" s="1">
        <v>40365</v>
      </c>
      <c r="Z1821">
        <v>21.7</v>
      </c>
      <c r="AC1821" s="1"/>
    </row>
    <row r="1822" spans="1:29" x14ac:dyDescent="0.3">
      <c r="A1822">
        <f t="shared" si="55"/>
        <v>12</v>
      </c>
      <c r="B1822" s="1">
        <v>42363</v>
      </c>
      <c r="C1822">
        <v>71.37</v>
      </c>
      <c r="E1822" s="1">
        <v>34947</v>
      </c>
      <c r="F1822">
        <v>16.850000000000001</v>
      </c>
      <c r="G1822">
        <f t="shared" si="54"/>
        <v>17.172110091743118</v>
      </c>
      <c r="I1822" s="1">
        <v>40956</v>
      </c>
      <c r="J1822">
        <v>119.58</v>
      </c>
      <c r="M1822" s="1">
        <v>30019</v>
      </c>
      <c r="N1822">
        <v>1.0369999999999999</v>
      </c>
      <c r="Q1822" s="1">
        <v>40337</v>
      </c>
      <c r="R1822">
        <v>98</v>
      </c>
      <c r="U1822" s="1">
        <v>41057</v>
      </c>
      <c r="V1822">
        <v>6.68</v>
      </c>
      <c r="Y1822" s="1">
        <v>40366</v>
      </c>
      <c r="Z1822">
        <v>21</v>
      </c>
      <c r="AC1822" s="1"/>
    </row>
    <row r="1823" spans="1:29" x14ac:dyDescent="0.3">
      <c r="A1823">
        <f t="shared" si="55"/>
        <v>12</v>
      </c>
      <c r="B1823" s="1">
        <v>42364</v>
      </c>
      <c r="C1823">
        <v>71.290000000000006</v>
      </c>
      <c r="E1823" s="1">
        <v>34948</v>
      </c>
      <c r="F1823">
        <v>16.66</v>
      </c>
      <c r="G1823">
        <f t="shared" si="54"/>
        <v>17.165412844036698</v>
      </c>
      <c r="I1823" s="1">
        <v>40955</v>
      </c>
      <c r="J1823">
        <v>120.11</v>
      </c>
      <c r="M1823" s="1">
        <v>30020</v>
      </c>
      <c r="N1823">
        <v>1.0386</v>
      </c>
      <c r="Q1823" s="1">
        <v>40338</v>
      </c>
      <c r="R1823">
        <v>100</v>
      </c>
      <c r="U1823" s="1">
        <v>41058</v>
      </c>
      <c r="V1823">
        <v>6.54</v>
      </c>
      <c r="Y1823" s="1">
        <v>40367</v>
      </c>
      <c r="Z1823">
        <v>21.38</v>
      </c>
      <c r="AC1823" s="1"/>
    </row>
    <row r="1824" spans="1:29" x14ac:dyDescent="0.3">
      <c r="A1824">
        <f t="shared" si="55"/>
        <v>12</v>
      </c>
      <c r="B1824" s="1">
        <v>42365</v>
      </c>
      <c r="C1824">
        <v>71.16</v>
      </c>
      <c r="E1824" s="1">
        <v>34949</v>
      </c>
      <c r="F1824">
        <v>16.62</v>
      </c>
      <c r="G1824">
        <f t="shared" si="54"/>
        <v>17.157339449541283</v>
      </c>
      <c r="I1824" s="1">
        <v>40954</v>
      </c>
      <c r="J1824">
        <v>118.93</v>
      </c>
      <c r="M1824" s="1">
        <v>30021</v>
      </c>
      <c r="N1824">
        <v>1.0351999999999999</v>
      </c>
      <c r="Q1824" s="1">
        <v>40339</v>
      </c>
      <c r="R1824">
        <v>96.5</v>
      </c>
      <c r="U1824" s="1">
        <v>41059</v>
      </c>
      <c r="V1824">
        <v>6.4</v>
      </c>
      <c r="Y1824" s="1">
        <v>40368</v>
      </c>
      <c r="Z1824">
        <v>21.15</v>
      </c>
      <c r="AC1824" s="1"/>
    </row>
    <row r="1825" spans="1:29" x14ac:dyDescent="0.3">
      <c r="A1825">
        <f t="shared" si="55"/>
        <v>12</v>
      </c>
      <c r="B1825" s="1">
        <v>42366</v>
      </c>
      <c r="C1825">
        <v>70.900000000000006</v>
      </c>
      <c r="E1825" s="1">
        <v>34950</v>
      </c>
      <c r="F1825">
        <v>16.739999999999998</v>
      </c>
      <c r="G1825">
        <f t="shared" si="54"/>
        <v>17.151376146788991</v>
      </c>
      <c r="I1825" s="1">
        <v>40953</v>
      </c>
      <c r="J1825">
        <v>118.16</v>
      </c>
      <c r="M1825" s="1">
        <v>30022</v>
      </c>
      <c r="N1825">
        <v>1.0311999999999999</v>
      </c>
      <c r="Q1825" s="1">
        <v>40340</v>
      </c>
      <c r="R1825">
        <v>96.5</v>
      </c>
      <c r="U1825" s="1">
        <v>41060</v>
      </c>
      <c r="V1825">
        <v>6.27</v>
      </c>
      <c r="Y1825" s="1">
        <v>40369</v>
      </c>
      <c r="Z1825">
        <v>21.2</v>
      </c>
      <c r="AC1825" s="1"/>
    </row>
    <row r="1826" spans="1:29" x14ac:dyDescent="0.3">
      <c r="A1826">
        <f t="shared" si="55"/>
        <v>12</v>
      </c>
      <c r="B1826" s="1">
        <v>42367</v>
      </c>
      <c r="C1826">
        <v>70.599999999999994</v>
      </c>
      <c r="E1826" s="1">
        <v>34953</v>
      </c>
      <c r="F1826">
        <v>16.739999999999998</v>
      </c>
      <c r="G1826">
        <f t="shared" si="54"/>
        <v>17.143853211009173</v>
      </c>
      <c r="I1826" s="1">
        <v>40952</v>
      </c>
      <c r="J1826">
        <v>117.93</v>
      </c>
      <c r="M1826" s="1">
        <v>30025</v>
      </c>
      <c r="N1826">
        <v>1.0333000000000001</v>
      </c>
      <c r="Q1826" s="1">
        <v>40343</v>
      </c>
      <c r="R1826">
        <v>96</v>
      </c>
      <c r="U1826" s="1">
        <v>41061</v>
      </c>
      <c r="V1826">
        <v>6.38</v>
      </c>
      <c r="Y1826" s="1">
        <v>40370</v>
      </c>
      <c r="Z1826">
        <v>21.2</v>
      </c>
      <c r="AC1826" s="1"/>
    </row>
    <row r="1827" spans="1:29" x14ac:dyDescent="0.3">
      <c r="A1827">
        <f t="shared" si="55"/>
        <v>12</v>
      </c>
      <c r="B1827" s="1">
        <v>42368</v>
      </c>
      <c r="C1827">
        <v>70.31</v>
      </c>
      <c r="E1827" s="1">
        <v>34954</v>
      </c>
      <c r="F1827">
        <v>16.87</v>
      </c>
      <c r="G1827">
        <f t="shared" si="54"/>
        <v>17.133761467889908</v>
      </c>
      <c r="I1827" s="1">
        <v>40949</v>
      </c>
      <c r="J1827">
        <v>117.31</v>
      </c>
      <c r="M1827" s="1">
        <v>30026</v>
      </c>
      <c r="N1827">
        <v>1.0287999999999999</v>
      </c>
      <c r="Q1827" s="1">
        <v>40344</v>
      </c>
      <c r="R1827">
        <v>96</v>
      </c>
      <c r="U1827" s="1">
        <v>41064</v>
      </c>
      <c r="V1827">
        <v>6.38</v>
      </c>
      <c r="Y1827" s="1">
        <v>40371</v>
      </c>
      <c r="Z1827">
        <v>21.5</v>
      </c>
      <c r="AC1827" s="1"/>
    </row>
    <row r="1828" spans="1:29" x14ac:dyDescent="0.3">
      <c r="A1828">
        <f t="shared" si="55"/>
        <v>12</v>
      </c>
      <c r="B1828" s="1">
        <v>42369</v>
      </c>
      <c r="C1828">
        <v>70.12</v>
      </c>
      <c r="E1828" s="1">
        <v>34955</v>
      </c>
      <c r="F1828">
        <v>16.78</v>
      </c>
      <c r="G1828">
        <f t="shared" si="54"/>
        <v>17.120275229357794</v>
      </c>
      <c r="I1828" s="1">
        <v>40948</v>
      </c>
      <c r="J1828">
        <v>118.59</v>
      </c>
      <c r="M1828" s="1">
        <v>30027</v>
      </c>
      <c r="N1828">
        <v>1.0304</v>
      </c>
      <c r="Q1828" s="1">
        <v>40345</v>
      </c>
      <c r="R1828">
        <v>96</v>
      </c>
      <c r="U1828" s="1">
        <v>41065</v>
      </c>
      <c r="V1828">
        <v>6.38</v>
      </c>
      <c r="Y1828" s="1">
        <v>40372</v>
      </c>
      <c r="Z1828">
        <v>21.2</v>
      </c>
      <c r="AC1828" s="1"/>
    </row>
    <row r="1829" spans="1:29" x14ac:dyDescent="0.3">
      <c r="A1829">
        <f t="shared" si="55"/>
        <v>1</v>
      </c>
      <c r="B1829" s="1">
        <v>42370</v>
      </c>
      <c r="C1829">
        <v>69.86</v>
      </c>
      <c r="E1829" s="1">
        <v>34956</v>
      </c>
      <c r="F1829" s="1">
        <v>16.91</v>
      </c>
      <c r="G1829">
        <f t="shared" si="54"/>
        <v>17.108165137614677</v>
      </c>
      <c r="I1829" s="1">
        <v>40947</v>
      </c>
      <c r="J1829" s="1">
        <v>117.2</v>
      </c>
      <c r="M1829" s="1">
        <v>30028</v>
      </c>
      <c r="N1829" s="1">
        <v>1.0239</v>
      </c>
      <c r="Q1829" s="1">
        <v>40346</v>
      </c>
      <c r="R1829" s="1">
        <v>96</v>
      </c>
      <c r="U1829" s="1">
        <v>41066</v>
      </c>
      <c r="V1829" s="1">
        <v>6.36</v>
      </c>
      <c r="Y1829" s="1">
        <v>40373</v>
      </c>
      <c r="Z1829" s="1">
        <v>20.45</v>
      </c>
      <c r="AC1829" s="1"/>
    </row>
    <row r="1830" spans="1:29" x14ac:dyDescent="0.3">
      <c r="A1830">
        <f t="shared" si="55"/>
        <v>1</v>
      </c>
      <c r="B1830" s="1">
        <v>42371</v>
      </c>
      <c r="C1830">
        <v>69.5</v>
      </c>
      <c r="E1830" s="1">
        <v>34957</v>
      </c>
      <c r="F1830" s="1">
        <v>16.8</v>
      </c>
      <c r="G1830">
        <f t="shared" si="54"/>
        <v>17.094770642201834</v>
      </c>
      <c r="I1830" s="1">
        <v>40946</v>
      </c>
      <c r="J1830" s="1">
        <v>116.23</v>
      </c>
      <c r="M1830" s="1">
        <v>30029</v>
      </c>
      <c r="N1830" s="1">
        <v>1.0208999999999999</v>
      </c>
      <c r="Q1830" s="1">
        <v>40347</v>
      </c>
      <c r="R1830" s="1">
        <v>95.25</v>
      </c>
      <c r="U1830" s="1">
        <v>41067</v>
      </c>
      <c r="V1830" s="1">
        <v>6.45</v>
      </c>
      <c r="Y1830" s="1">
        <v>40374</v>
      </c>
      <c r="Z1830" s="1">
        <v>19.7</v>
      </c>
      <c r="AC1830" s="1"/>
    </row>
    <row r="1831" spans="1:29" x14ac:dyDescent="0.3">
      <c r="A1831">
        <f t="shared" si="55"/>
        <v>1</v>
      </c>
      <c r="B1831" s="1">
        <v>42372</v>
      </c>
      <c r="C1831">
        <v>69.09</v>
      </c>
      <c r="E1831" s="1">
        <v>34960</v>
      </c>
      <c r="F1831">
        <v>16.84</v>
      </c>
      <c r="G1831">
        <f t="shared" si="54"/>
        <v>17.078348623853209</v>
      </c>
      <c r="I1831" s="1">
        <v>40945</v>
      </c>
      <c r="J1831">
        <v>115.93</v>
      </c>
      <c r="M1831" s="1">
        <v>30032</v>
      </c>
      <c r="N1831">
        <v>1.0179</v>
      </c>
      <c r="Q1831" s="1">
        <v>40350</v>
      </c>
      <c r="R1831">
        <v>96</v>
      </c>
      <c r="U1831" s="1">
        <v>41068</v>
      </c>
      <c r="V1831">
        <v>6.6</v>
      </c>
      <c r="Y1831" s="1">
        <v>40375</v>
      </c>
      <c r="Z1831">
        <v>19.3</v>
      </c>
      <c r="AC1831" s="1"/>
    </row>
    <row r="1832" spans="1:29" x14ac:dyDescent="0.3">
      <c r="A1832">
        <f t="shared" si="55"/>
        <v>1</v>
      </c>
      <c r="B1832" s="1">
        <v>42373</v>
      </c>
      <c r="C1832">
        <v>68.52</v>
      </c>
      <c r="E1832" s="1">
        <v>34961</v>
      </c>
      <c r="F1832">
        <v>16.79</v>
      </c>
      <c r="G1832">
        <f t="shared" si="54"/>
        <v>17.05899082568807</v>
      </c>
      <c r="I1832" s="1">
        <v>40942</v>
      </c>
      <c r="J1832">
        <v>114.58</v>
      </c>
      <c r="M1832" s="1">
        <v>30033</v>
      </c>
      <c r="N1832">
        <v>1.0185</v>
      </c>
      <c r="Q1832" s="1">
        <v>40351</v>
      </c>
      <c r="R1832">
        <v>91</v>
      </c>
      <c r="U1832" s="1">
        <v>41071</v>
      </c>
      <c r="V1832">
        <v>6.62</v>
      </c>
      <c r="Y1832" s="1">
        <v>40376</v>
      </c>
      <c r="Z1832">
        <v>19.5</v>
      </c>
      <c r="AC1832" s="1"/>
    </row>
    <row r="1833" spans="1:29" x14ac:dyDescent="0.3">
      <c r="A1833">
        <f t="shared" si="55"/>
        <v>1</v>
      </c>
      <c r="B1833" s="1">
        <v>42374</v>
      </c>
      <c r="C1833">
        <v>67.95</v>
      </c>
      <c r="E1833" s="1">
        <v>34962</v>
      </c>
      <c r="F1833">
        <v>16.39</v>
      </c>
      <c r="G1833">
        <f t="shared" si="54"/>
        <v>17.047706422018347</v>
      </c>
      <c r="I1833" s="1">
        <v>40941</v>
      </c>
      <c r="J1833">
        <v>112.07</v>
      </c>
      <c r="M1833" s="1">
        <v>30034</v>
      </c>
      <c r="N1833">
        <v>1.0182</v>
      </c>
      <c r="Q1833" s="1">
        <v>40352</v>
      </c>
      <c r="R1833">
        <v>91.5</v>
      </c>
      <c r="U1833" s="1">
        <v>41072</v>
      </c>
      <c r="V1833">
        <v>6.65</v>
      </c>
      <c r="Y1833" s="1">
        <v>40377</v>
      </c>
      <c r="Z1833">
        <v>19.5</v>
      </c>
      <c r="AC1833" s="1"/>
    </row>
    <row r="1834" spans="1:29" x14ac:dyDescent="0.3">
      <c r="A1834">
        <f t="shared" si="55"/>
        <v>1</v>
      </c>
      <c r="B1834" s="1">
        <v>42375</v>
      </c>
      <c r="C1834">
        <v>67.430000000000007</v>
      </c>
      <c r="E1834" s="1">
        <v>34963</v>
      </c>
      <c r="F1834">
        <v>16.12</v>
      </c>
      <c r="G1834">
        <f t="shared" si="54"/>
        <v>17.02715596330275</v>
      </c>
      <c r="I1834" s="1">
        <v>40940</v>
      </c>
      <c r="J1834">
        <v>111.56</v>
      </c>
      <c r="M1834" s="1">
        <v>30035</v>
      </c>
      <c r="N1834">
        <v>1.0162</v>
      </c>
      <c r="Q1834" s="1">
        <v>40353</v>
      </c>
      <c r="R1834">
        <v>92</v>
      </c>
      <c r="U1834" s="1">
        <v>41073</v>
      </c>
      <c r="V1834">
        <v>6.71</v>
      </c>
      <c r="Y1834" s="1">
        <v>40378</v>
      </c>
      <c r="Z1834">
        <v>19.600000000000001</v>
      </c>
      <c r="AC1834" s="1"/>
    </row>
    <row r="1835" spans="1:29" x14ac:dyDescent="0.3">
      <c r="A1835">
        <f t="shared" si="55"/>
        <v>1</v>
      </c>
      <c r="B1835" s="1">
        <v>42376</v>
      </c>
      <c r="C1835">
        <v>66.88</v>
      </c>
      <c r="E1835" s="1">
        <v>34964</v>
      </c>
      <c r="F1835">
        <v>15.96</v>
      </c>
      <c r="G1835">
        <f t="shared" si="54"/>
        <v>17.003853211009172</v>
      </c>
      <c r="I1835" s="1">
        <v>40939</v>
      </c>
      <c r="J1835">
        <v>110.98</v>
      </c>
      <c r="M1835" s="1">
        <v>30036</v>
      </c>
      <c r="N1835">
        <v>1.0126999999999999</v>
      </c>
      <c r="Q1835" s="1">
        <v>40354</v>
      </c>
      <c r="R1835">
        <v>92</v>
      </c>
      <c r="U1835" s="1">
        <v>41074</v>
      </c>
      <c r="V1835">
        <v>6.84</v>
      </c>
      <c r="Y1835" s="1">
        <v>40379</v>
      </c>
      <c r="Z1835">
        <v>18.2</v>
      </c>
      <c r="AC1835" s="1"/>
    </row>
    <row r="1836" spans="1:29" x14ac:dyDescent="0.3">
      <c r="A1836">
        <f t="shared" si="55"/>
        <v>1</v>
      </c>
      <c r="B1836" s="1">
        <v>42377</v>
      </c>
      <c r="C1836">
        <v>66.39</v>
      </c>
      <c r="E1836" s="1">
        <v>34967</v>
      </c>
      <c r="F1836">
        <v>16.079999999999998</v>
      </c>
      <c r="G1836">
        <f t="shared" si="54"/>
        <v>16.981376146788985</v>
      </c>
      <c r="I1836" s="1">
        <v>40938</v>
      </c>
      <c r="J1836">
        <v>110.75</v>
      </c>
      <c r="M1836" s="1">
        <v>30039</v>
      </c>
      <c r="N1836">
        <v>1.0072000000000001</v>
      </c>
      <c r="Q1836" s="1">
        <v>40357</v>
      </c>
      <c r="R1836">
        <v>93.25</v>
      </c>
      <c r="U1836" s="1">
        <v>41075</v>
      </c>
      <c r="V1836">
        <v>7.23</v>
      </c>
      <c r="Y1836" s="1">
        <v>40380</v>
      </c>
      <c r="Z1836">
        <v>17.5</v>
      </c>
      <c r="AC1836" s="1"/>
    </row>
    <row r="1837" spans="1:29" x14ac:dyDescent="0.3">
      <c r="A1837">
        <f t="shared" si="55"/>
        <v>1</v>
      </c>
      <c r="B1837" s="1">
        <v>42378</v>
      </c>
      <c r="C1837">
        <v>66.02</v>
      </c>
      <c r="E1837" s="1">
        <v>34968</v>
      </c>
      <c r="F1837">
        <v>16</v>
      </c>
      <c r="G1837">
        <f t="shared" si="54"/>
        <v>16.955779816513758</v>
      </c>
      <c r="I1837" s="1">
        <v>40935</v>
      </c>
      <c r="J1837">
        <v>111.46</v>
      </c>
      <c r="M1837" s="1">
        <v>30040</v>
      </c>
      <c r="N1837">
        <v>1.0085999999999999</v>
      </c>
      <c r="Q1837" s="1">
        <v>40358</v>
      </c>
      <c r="R1837">
        <v>93.25</v>
      </c>
      <c r="U1837" s="1">
        <v>41078</v>
      </c>
      <c r="V1837">
        <v>7.33</v>
      </c>
      <c r="Y1837" s="1">
        <v>40381</v>
      </c>
      <c r="Z1837">
        <v>17.600000000000001</v>
      </c>
      <c r="AC1837" s="1"/>
    </row>
    <row r="1838" spans="1:29" x14ac:dyDescent="0.3">
      <c r="A1838">
        <f t="shared" si="55"/>
        <v>1</v>
      </c>
      <c r="B1838" s="1">
        <v>42379</v>
      </c>
      <c r="C1838">
        <v>65.7</v>
      </c>
      <c r="E1838" s="1">
        <v>34969</v>
      </c>
      <c r="F1838">
        <v>16.170000000000002</v>
      </c>
      <c r="G1838">
        <f t="shared" si="54"/>
        <v>16.933944954128439</v>
      </c>
      <c r="I1838" s="1">
        <v>40934</v>
      </c>
      <c r="J1838">
        <v>110.79</v>
      </c>
      <c r="M1838" s="1">
        <v>30041</v>
      </c>
      <c r="N1838">
        <v>1.0082</v>
      </c>
      <c r="Q1838" s="1">
        <v>40359</v>
      </c>
      <c r="R1838">
        <v>94.4</v>
      </c>
      <c r="U1838" s="1">
        <v>41079</v>
      </c>
      <c r="V1838">
        <v>7.5</v>
      </c>
      <c r="Y1838" s="1">
        <v>40382</v>
      </c>
      <c r="Z1838">
        <v>18.5</v>
      </c>
      <c r="AC1838" s="1"/>
    </row>
    <row r="1839" spans="1:29" x14ac:dyDescent="0.3">
      <c r="A1839">
        <f t="shared" si="55"/>
        <v>1</v>
      </c>
      <c r="B1839" s="1">
        <v>42380</v>
      </c>
      <c r="C1839">
        <v>65.25</v>
      </c>
      <c r="E1839" s="1">
        <v>34970</v>
      </c>
      <c r="F1839">
        <v>16.329999999999998</v>
      </c>
      <c r="G1839">
        <f t="shared" si="54"/>
        <v>16.911834862385319</v>
      </c>
      <c r="I1839" s="1">
        <v>40933</v>
      </c>
      <c r="J1839">
        <v>109.81</v>
      </c>
      <c r="M1839" s="1">
        <v>30042</v>
      </c>
      <c r="N1839">
        <v>1.0109999999999999</v>
      </c>
      <c r="Q1839" s="1">
        <v>40360</v>
      </c>
      <c r="R1839">
        <v>93.85</v>
      </c>
      <c r="U1839" s="1">
        <v>41080</v>
      </c>
      <c r="V1839">
        <v>7.44</v>
      </c>
      <c r="Y1839" s="1">
        <v>40383</v>
      </c>
      <c r="Z1839">
        <v>18.5</v>
      </c>
      <c r="AC1839" s="1"/>
    </row>
    <row r="1840" spans="1:29" x14ac:dyDescent="0.3">
      <c r="A1840">
        <f t="shared" si="55"/>
        <v>1</v>
      </c>
      <c r="B1840" s="1">
        <v>42381</v>
      </c>
      <c r="C1840">
        <v>64.84</v>
      </c>
      <c r="E1840" s="1">
        <v>34971</v>
      </c>
      <c r="F1840">
        <v>16.12</v>
      </c>
      <c r="G1840">
        <f t="shared" ref="G1840:G1903" si="56">+AVERAGE(F1732:F1840)</f>
        <v>16.888073394495407</v>
      </c>
      <c r="I1840" s="1">
        <v>40932</v>
      </c>
      <c r="J1840">
        <v>110.03</v>
      </c>
      <c r="M1840" s="1">
        <v>30043</v>
      </c>
      <c r="N1840">
        <v>1.0116000000000001</v>
      </c>
      <c r="Q1840" s="1">
        <v>40361</v>
      </c>
      <c r="R1840">
        <v>93.85</v>
      </c>
      <c r="U1840" s="1">
        <v>41081</v>
      </c>
      <c r="V1840">
        <v>7.5</v>
      </c>
      <c r="Y1840" s="1">
        <v>40384</v>
      </c>
      <c r="Z1840">
        <v>18.5</v>
      </c>
      <c r="AC1840" s="1"/>
    </row>
    <row r="1841" spans="1:29" x14ac:dyDescent="0.3">
      <c r="A1841">
        <f t="shared" si="55"/>
        <v>1</v>
      </c>
      <c r="B1841" s="1">
        <v>42382</v>
      </c>
      <c r="C1841">
        <v>64.37</v>
      </c>
      <c r="E1841" s="1">
        <v>34974</v>
      </c>
      <c r="F1841">
        <v>16.23</v>
      </c>
      <c r="G1841">
        <f t="shared" si="56"/>
        <v>16.862018348623852</v>
      </c>
      <c r="I1841" s="1">
        <v>40931</v>
      </c>
      <c r="J1841">
        <v>110.58</v>
      </c>
      <c r="M1841" s="1">
        <v>30046</v>
      </c>
      <c r="N1841">
        <v>1.0081</v>
      </c>
      <c r="Q1841" s="1">
        <v>40364</v>
      </c>
      <c r="R1841">
        <v>93.25</v>
      </c>
      <c r="U1841" s="1">
        <v>41082</v>
      </c>
      <c r="V1841">
        <v>8.09</v>
      </c>
      <c r="Y1841" s="1">
        <v>40385</v>
      </c>
      <c r="Z1841">
        <v>17.7</v>
      </c>
      <c r="AC1841" s="1"/>
    </row>
    <row r="1842" spans="1:29" x14ac:dyDescent="0.3">
      <c r="A1842">
        <f t="shared" si="55"/>
        <v>1</v>
      </c>
      <c r="B1842" s="1">
        <v>42383</v>
      </c>
      <c r="C1842">
        <v>63.79</v>
      </c>
      <c r="E1842" s="1">
        <v>34975</v>
      </c>
      <c r="F1842">
        <v>16.16</v>
      </c>
      <c r="G1842">
        <f t="shared" si="56"/>
        <v>16.835412844036696</v>
      </c>
      <c r="I1842" s="1">
        <v>40928</v>
      </c>
      <c r="J1842">
        <v>109.86</v>
      </c>
      <c r="M1842" s="1">
        <v>30047</v>
      </c>
      <c r="N1842">
        <v>1.0062</v>
      </c>
      <c r="Q1842" s="1">
        <v>40365</v>
      </c>
      <c r="R1842">
        <v>93.55</v>
      </c>
      <c r="U1842" s="1">
        <v>41085</v>
      </c>
      <c r="V1842">
        <v>7.98</v>
      </c>
      <c r="Y1842" s="1">
        <v>40386</v>
      </c>
      <c r="Z1842">
        <v>16.8</v>
      </c>
      <c r="AC1842" s="1"/>
    </row>
    <row r="1843" spans="1:29" x14ac:dyDescent="0.3">
      <c r="A1843">
        <f t="shared" si="55"/>
        <v>1</v>
      </c>
      <c r="B1843" s="1">
        <v>42384</v>
      </c>
      <c r="C1843">
        <v>63.17</v>
      </c>
      <c r="E1843" s="1">
        <v>34976</v>
      </c>
      <c r="F1843">
        <v>15.98</v>
      </c>
      <c r="G1843">
        <f t="shared" si="56"/>
        <v>16.806146788990823</v>
      </c>
      <c r="I1843" s="1">
        <v>40927</v>
      </c>
      <c r="J1843">
        <v>111.55</v>
      </c>
      <c r="M1843" s="1">
        <v>30048</v>
      </c>
      <c r="N1843">
        <v>1.0076000000000001</v>
      </c>
      <c r="Q1843" s="1">
        <v>40366</v>
      </c>
      <c r="R1843">
        <v>92.75</v>
      </c>
      <c r="U1843" s="1">
        <v>41086</v>
      </c>
      <c r="V1843">
        <v>7.98</v>
      </c>
      <c r="Y1843" s="1">
        <v>40387</v>
      </c>
      <c r="Z1843">
        <v>17.5</v>
      </c>
      <c r="AC1843" s="1"/>
    </row>
    <row r="1844" spans="1:29" x14ac:dyDescent="0.3">
      <c r="A1844">
        <f t="shared" si="55"/>
        <v>1</v>
      </c>
      <c r="B1844" s="1">
        <v>42385</v>
      </c>
      <c r="C1844">
        <v>62.63</v>
      </c>
      <c r="E1844" s="1">
        <v>34977</v>
      </c>
      <c r="F1844">
        <v>15.61</v>
      </c>
      <c r="G1844">
        <f t="shared" si="56"/>
        <v>16.778073394495411</v>
      </c>
      <c r="I1844" s="1">
        <v>40926</v>
      </c>
      <c r="J1844">
        <v>110.66</v>
      </c>
      <c r="M1844" s="1">
        <v>30049</v>
      </c>
      <c r="N1844">
        <v>1.0024999999999999</v>
      </c>
      <c r="Q1844" s="1">
        <v>40367</v>
      </c>
      <c r="R1844">
        <v>93</v>
      </c>
      <c r="U1844" s="1">
        <v>41087</v>
      </c>
      <c r="V1844">
        <v>7.89</v>
      </c>
      <c r="Y1844" s="1">
        <v>40388</v>
      </c>
      <c r="Z1844">
        <v>17.399999999999999</v>
      </c>
      <c r="AC1844" s="1"/>
    </row>
    <row r="1845" spans="1:29" x14ac:dyDescent="0.3">
      <c r="A1845">
        <f t="shared" si="55"/>
        <v>1</v>
      </c>
      <c r="B1845" s="1">
        <v>42386</v>
      </c>
      <c r="C1845">
        <v>62.05</v>
      </c>
      <c r="E1845" s="1">
        <v>34978</v>
      </c>
      <c r="F1845">
        <v>15.76</v>
      </c>
      <c r="G1845">
        <f t="shared" si="56"/>
        <v>16.75229357798165</v>
      </c>
      <c r="I1845" s="1">
        <v>40925</v>
      </c>
      <c r="J1845">
        <v>111.53</v>
      </c>
      <c r="M1845" s="1">
        <v>30054</v>
      </c>
      <c r="N1845">
        <v>1.0057</v>
      </c>
      <c r="Q1845" s="1">
        <v>40368</v>
      </c>
      <c r="R1845">
        <v>93.5</v>
      </c>
      <c r="U1845" s="1">
        <v>41088</v>
      </c>
      <c r="V1845">
        <v>7.91</v>
      </c>
      <c r="Y1845" s="1">
        <v>40389</v>
      </c>
      <c r="Z1845">
        <v>17.8</v>
      </c>
      <c r="AC1845" s="1"/>
    </row>
    <row r="1846" spans="1:29" x14ac:dyDescent="0.3">
      <c r="A1846">
        <f t="shared" si="55"/>
        <v>1</v>
      </c>
      <c r="B1846" s="1">
        <v>42387</v>
      </c>
      <c r="C1846">
        <v>61.2</v>
      </c>
      <c r="E1846" s="1">
        <v>34981</v>
      </c>
      <c r="F1846">
        <v>15.96</v>
      </c>
      <c r="G1846">
        <f t="shared" si="56"/>
        <v>16.7251376146789</v>
      </c>
      <c r="I1846" s="1">
        <v>40924</v>
      </c>
      <c r="J1846">
        <v>111.2</v>
      </c>
      <c r="M1846" s="1">
        <v>30055</v>
      </c>
      <c r="N1846">
        <v>1.0054000000000001</v>
      </c>
      <c r="Q1846" s="1">
        <v>40371</v>
      </c>
      <c r="R1846">
        <v>93</v>
      </c>
      <c r="U1846" s="1">
        <v>41089</v>
      </c>
      <c r="V1846">
        <v>8.1999999999999993</v>
      </c>
      <c r="Y1846" s="1">
        <v>40390</v>
      </c>
      <c r="Z1846">
        <v>17.8</v>
      </c>
      <c r="AC1846" s="1"/>
    </row>
    <row r="1847" spans="1:29" x14ac:dyDescent="0.3">
      <c r="A1847">
        <f t="shared" si="55"/>
        <v>1</v>
      </c>
      <c r="B1847" s="1">
        <v>42388</v>
      </c>
      <c r="C1847">
        <v>60.35</v>
      </c>
      <c r="E1847" s="1">
        <v>34982</v>
      </c>
      <c r="F1847">
        <v>16.03</v>
      </c>
      <c r="G1847">
        <f t="shared" si="56"/>
        <v>16.697889908256876</v>
      </c>
      <c r="I1847" s="1">
        <v>40921</v>
      </c>
      <c r="J1847">
        <v>110.44</v>
      </c>
      <c r="M1847" s="1">
        <v>30056</v>
      </c>
      <c r="N1847">
        <v>1.0022</v>
      </c>
      <c r="Q1847" s="1">
        <v>40372</v>
      </c>
      <c r="R1847">
        <v>92.65</v>
      </c>
      <c r="U1847" s="1">
        <v>41092</v>
      </c>
      <c r="V1847">
        <v>8.07</v>
      </c>
      <c r="Y1847" s="1">
        <v>40391</v>
      </c>
      <c r="Z1847">
        <v>17.8</v>
      </c>
      <c r="AC1847" s="1"/>
    </row>
    <row r="1848" spans="1:29" x14ac:dyDescent="0.3">
      <c r="A1848">
        <f t="shared" si="55"/>
        <v>1</v>
      </c>
      <c r="B1848" s="1">
        <v>42389</v>
      </c>
      <c r="C1848">
        <v>59.53</v>
      </c>
      <c r="E1848" s="1">
        <v>34983</v>
      </c>
      <c r="F1848">
        <v>15.94</v>
      </c>
      <c r="G1848">
        <f t="shared" si="56"/>
        <v>16.67596330275229</v>
      </c>
      <c r="I1848" s="1">
        <v>40920</v>
      </c>
      <c r="J1848">
        <v>111.26</v>
      </c>
      <c r="M1848" s="1">
        <v>30057</v>
      </c>
      <c r="N1848">
        <v>1.0027999999999999</v>
      </c>
      <c r="Q1848" s="1">
        <v>40373</v>
      </c>
      <c r="R1848">
        <v>92.65</v>
      </c>
      <c r="U1848" s="1">
        <v>41093</v>
      </c>
      <c r="V1848">
        <v>8.25</v>
      </c>
      <c r="Y1848" s="1">
        <v>40392</v>
      </c>
      <c r="Z1848">
        <v>17.55</v>
      </c>
      <c r="AC1848" s="1"/>
    </row>
    <row r="1849" spans="1:29" x14ac:dyDescent="0.3">
      <c r="A1849">
        <f t="shared" si="55"/>
        <v>1</v>
      </c>
      <c r="B1849" s="1">
        <v>42390</v>
      </c>
      <c r="C1849">
        <v>58.72</v>
      </c>
      <c r="E1849" s="1">
        <v>34984</v>
      </c>
      <c r="F1849">
        <v>15.83</v>
      </c>
      <c r="G1849">
        <f t="shared" si="56"/>
        <v>16.652018348623848</v>
      </c>
      <c r="I1849" s="1">
        <v>40919</v>
      </c>
      <c r="J1849">
        <v>112.24</v>
      </c>
      <c r="M1849" s="1">
        <v>30060</v>
      </c>
      <c r="N1849">
        <v>1.0064</v>
      </c>
      <c r="Q1849" s="1">
        <v>40374</v>
      </c>
      <c r="R1849">
        <v>92.65</v>
      </c>
      <c r="U1849" s="1">
        <v>41094</v>
      </c>
      <c r="V1849">
        <v>8.2100000000000009</v>
      </c>
      <c r="Y1849" s="1">
        <v>40393</v>
      </c>
      <c r="Z1849">
        <v>17.95</v>
      </c>
      <c r="AC1849" s="1"/>
    </row>
    <row r="1850" spans="1:29" x14ac:dyDescent="0.3">
      <c r="A1850">
        <f t="shared" si="55"/>
        <v>1</v>
      </c>
      <c r="B1850" s="1">
        <v>42391</v>
      </c>
      <c r="C1850">
        <v>57.97</v>
      </c>
      <c r="E1850" s="1">
        <v>34985</v>
      </c>
      <c r="F1850">
        <v>16.23</v>
      </c>
      <c r="G1850">
        <f t="shared" si="56"/>
        <v>16.63293577981651</v>
      </c>
      <c r="I1850" s="1">
        <v>40918</v>
      </c>
      <c r="J1850">
        <v>113.28</v>
      </c>
      <c r="M1850" s="1">
        <v>30061</v>
      </c>
      <c r="N1850">
        <v>1.0129999999999999</v>
      </c>
      <c r="Q1850" s="1">
        <v>40375</v>
      </c>
      <c r="R1850">
        <v>92.75</v>
      </c>
      <c r="U1850" s="1">
        <v>41095</v>
      </c>
      <c r="V1850">
        <v>8.27</v>
      </c>
      <c r="Y1850" s="1">
        <v>40394</v>
      </c>
      <c r="Z1850">
        <v>18.2</v>
      </c>
      <c r="AC1850" s="1"/>
    </row>
    <row r="1851" spans="1:29" x14ac:dyDescent="0.3">
      <c r="A1851">
        <f t="shared" si="55"/>
        <v>1</v>
      </c>
      <c r="B1851" s="1">
        <v>42392</v>
      </c>
      <c r="C1851">
        <v>57.42</v>
      </c>
      <c r="E1851" s="1">
        <v>34988</v>
      </c>
      <c r="F1851">
        <v>16.309999999999999</v>
      </c>
      <c r="G1851">
        <f t="shared" si="56"/>
        <v>16.61266055045871</v>
      </c>
      <c r="I1851" s="1">
        <v>40917</v>
      </c>
      <c r="J1851">
        <v>112.45</v>
      </c>
      <c r="M1851" s="1">
        <v>30062</v>
      </c>
      <c r="N1851">
        <v>1.0133000000000001</v>
      </c>
      <c r="Q1851" s="1">
        <v>40378</v>
      </c>
      <c r="R1851">
        <v>92.75</v>
      </c>
      <c r="U1851" s="1">
        <v>41096</v>
      </c>
      <c r="V1851">
        <v>7.99</v>
      </c>
      <c r="Y1851" s="1">
        <v>40395</v>
      </c>
      <c r="Z1851">
        <v>18.3</v>
      </c>
      <c r="AC1851" s="1"/>
    </row>
    <row r="1852" spans="1:29" x14ac:dyDescent="0.3">
      <c r="A1852">
        <f t="shared" si="55"/>
        <v>1</v>
      </c>
      <c r="B1852" s="1">
        <v>42393</v>
      </c>
      <c r="C1852">
        <v>56.97</v>
      </c>
      <c r="E1852" s="1">
        <v>34989</v>
      </c>
      <c r="F1852">
        <v>16.11</v>
      </c>
      <c r="G1852">
        <f t="shared" si="56"/>
        <v>16.58844036697247</v>
      </c>
      <c r="I1852" s="1">
        <v>40914</v>
      </c>
      <c r="J1852">
        <v>113.06</v>
      </c>
      <c r="M1852" s="1">
        <v>30063</v>
      </c>
      <c r="N1852">
        <v>1.0114000000000001</v>
      </c>
      <c r="Q1852" s="1">
        <v>40379</v>
      </c>
      <c r="R1852">
        <v>92.75</v>
      </c>
      <c r="U1852" s="1">
        <v>41099</v>
      </c>
      <c r="V1852">
        <v>7.93</v>
      </c>
      <c r="Y1852" s="1">
        <v>40396</v>
      </c>
      <c r="Z1852">
        <v>18.25</v>
      </c>
      <c r="AC1852" s="1"/>
    </row>
    <row r="1853" spans="1:29" x14ac:dyDescent="0.3">
      <c r="A1853">
        <f t="shared" si="55"/>
        <v>1</v>
      </c>
      <c r="B1853" s="1">
        <v>42394</v>
      </c>
      <c r="C1853">
        <v>56.52</v>
      </c>
      <c r="E1853" s="1">
        <v>34990</v>
      </c>
      <c r="F1853">
        <v>16.05</v>
      </c>
      <c r="G1853">
        <f t="shared" si="56"/>
        <v>16.563486238532104</v>
      </c>
      <c r="I1853" s="1">
        <v>40913</v>
      </c>
      <c r="J1853">
        <v>112.74</v>
      </c>
      <c r="M1853" s="1">
        <v>30064</v>
      </c>
      <c r="N1853">
        <v>1.0158</v>
      </c>
      <c r="Q1853" s="1">
        <v>40380</v>
      </c>
      <c r="R1853">
        <v>92.75</v>
      </c>
      <c r="U1853" s="1">
        <v>41100</v>
      </c>
      <c r="V1853">
        <v>7.87</v>
      </c>
      <c r="Y1853" s="1">
        <v>40397</v>
      </c>
      <c r="Z1853">
        <v>18.2</v>
      </c>
      <c r="AC1853" s="1"/>
    </row>
    <row r="1854" spans="1:29" x14ac:dyDescent="0.3">
      <c r="A1854">
        <f t="shared" si="55"/>
        <v>1</v>
      </c>
      <c r="B1854" s="1">
        <v>42395</v>
      </c>
      <c r="C1854">
        <v>56.11</v>
      </c>
      <c r="E1854" s="1">
        <v>34991</v>
      </c>
      <c r="F1854">
        <v>15.84</v>
      </c>
      <c r="G1854">
        <f t="shared" si="56"/>
        <v>16.540275229357789</v>
      </c>
      <c r="I1854" s="1">
        <v>40912</v>
      </c>
      <c r="J1854">
        <v>113.7</v>
      </c>
      <c r="M1854" s="1">
        <v>30067</v>
      </c>
      <c r="N1854">
        <v>1.0232000000000001</v>
      </c>
      <c r="Q1854" s="1">
        <v>40381</v>
      </c>
      <c r="R1854">
        <v>92.65</v>
      </c>
      <c r="U1854" s="1">
        <v>41101</v>
      </c>
      <c r="V1854">
        <v>7.82</v>
      </c>
      <c r="Y1854" s="1">
        <v>40398</v>
      </c>
      <c r="Z1854">
        <v>18.2</v>
      </c>
      <c r="AC1854" s="1"/>
    </row>
    <row r="1855" spans="1:29" x14ac:dyDescent="0.3">
      <c r="A1855">
        <f t="shared" si="55"/>
        <v>1</v>
      </c>
      <c r="B1855" s="1">
        <v>42396</v>
      </c>
      <c r="C1855">
        <v>55.71</v>
      </c>
      <c r="E1855" s="1">
        <v>34992</v>
      </c>
      <c r="F1855">
        <v>15.88</v>
      </c>
      <c r="G1855">
        <f t="shared" si="56"/>
        <v>16.518165137614673</v>
      </c>
      <c r="I1855" s="1">
        <v>40911</v>
      </c>
      <c r="J1855">
        <v>112.13</v>
      </c>
      <c r="M1855" s="1">
        <v>30068</v>
      </c>
      <c r="N1855">
        <v>1.0229999999999999</v>
      </c>
      <c r="Q1855" s="1">
        <v>40382</v>
      </c>
      <c r="R1855">
        <v>92.75</v>
      </c>
      <c r="U1855" s="1">
        <v>41102</v>
      </c>
      <c r="V1855">
        <v>7.59</v>
      </c>
      <c r="Y1855" s="1">
        <v>40399</v>
      </c>
      <c r="Z1855">
        <v>18.399999999999999</v>
      </c>
      <c r="AC1855" s="1"/>
    </row>
    <row r="1856" spans="1:29" x14ac:dyDescent="0.3">
      <c r="A1856">
        <f t="shared" si="55"/>
        <v>1</v>
      </c>
      <c r="B1856" s="1">
        <v>42397</v>
      </c>
      <c r="C1856">
        <v>55.31</v>
      </c>
      <c r="E1856" s="1">
        <v>34995</v>
      </c>
      <c r="F1856">
        <v>15.94</v>
      </c>
      <c r="G1856">
        <f t="shared" si="56"/>
        <v>16.49568807339449</v>
      </c>
      <c r="I1856" s="1">
        <v>40907</v>
      </c>
      <c r="J1856">
        <v>107.38</v>
      </c>
      <c r="M1856" s="1">
        <v>30069</v>
      </c>
      <c r="N1856">
        <v>1.0299</v>
      </c>
      <c r="Q1856" s="1">
        <v>40385</v>
      </c>
      <c r="R1856">
        <v>92.5</v>
      </c>
      <c r="U1856" s="1">
        <v>41103</v>
      </c>
      <c r="V1856">
        <v>7.59</v>
      </c>
      <c r="Y1856" s="1">
        <v>40400</v>
      </c>
      <c r="Z1856">
        <v>18.05</v>
      </c>
      <c r="AC1856" s="1"/>
    </row>
    <row r="1857" spans="1:29" x14ac:dyDescent="0.3">
      <c r="A1857">
        <f t="shared" si="55"/>
        <v>1</v>
      </c>
      <c r="B1857" s="1">
        <v>42398</v>
      </c>
      <c r="C1857">
        <v>54.95</v>
      </c>
      <c r="E1857" s="1">
        <v>34996</v>
      </c>
      <c r="F1857">
        <v>16.05</v>
      </c>
      <c r="G1857">
        <f t="shared" si="56"/>
        <v>16.47339449541284</v>
      </c>
      <c r="I1857" s="1">
        <v>40906</v>
      </c>
      <c r="J1857">
        <v>108.01</v>
      </c>
      <c r="M1857" s="1">
        <v>30070</v>
      </c>
      <c r="N1857">
        <v>1.0347</v>
      </c>
      <c r="Q1857" s="1">
        <v>40386</v>
      </c>
      <c r="R1857">
        <v>92</v>
      </c>
      <c r="U1857" s="1">
        <v>41106</v>
      </c>
      <c r="V1857">
        <v>7.51</v>
      </c>
      <c r="Y1857" s="1">
        <v>40401</v>
      </c>
      <c r="Z1857">
        <v>18.329999999999998</v>
      </c>
      <c r="AC1857" s="1"/>
    </row>
    <row r="1858" spans="1:29" x14ac:dyDescent="0.3">
      <c r="A1858">
        <f t="shared" si="55"/>
        <v>1</v>
      </c>
      <c r="B1858" s="1">
        <v>42399</v>
      </c>
      <c r="C1858">
        <v>54.65</v>
      </c>
      <c r="E1858" s="1">
        <v>34997</v>
      </c>
      <c r="F1858">
        <v>16.03</v>
      </c>
      <c r="G1858">
        <f t="shared" si="56"/>
        <v>16.451743119266048</v>
      </c>
      <c r="I1858" s="1">
        <v>40905</v>
      </c>
      <c r="J1858">
        <v>107.56</v>
      </c>
      <c r="M1858" s="1">
        <v>30071</v>
      </c>
      <c r="N1858">
        <v>1.04</v>
      </c>
      <c r="Q1858" s="1">
        <v>40387</v>
      </c>
      <c r="R1858">
        <v>91.9</v>
      </c>
      <c r="U1858" s="1">
        <v>41107</v>
      </c>
      <c r="V1858">
        <v>7.62</v>
      </c>
      <c r="Y1858" s="1">
        <v>40402</v>
      </c>
      <c r="Z1858">
        <v>18.3</v>
      </c>
      <c r="AC1858" s="1"/>
    </row>
    <row r="1859" spans="1:29" x14ac:dyDescent="0.3">
      <c r="A1859">
        <f t="shared" si="55"/>
        <v>1</v>
      </c>
      <c r="B1859" s="1">
        <v>42400</v>
      </c>
      <c r="C1859">
        <v>54.38</v>
      </c>
      <c r="E1859" s="1">
        <v>34998</v>
      </c>
      <c r="F1859">
        <v>16.25</v>
      </c>
      <c r="G1859">
        <f t="shared" si="56"/>
        <v>16.434495412844029</v>
      </c>
      <c r="I1859" s="1">
        <v>40904</v>
      </c>
      <c r="J1859">
        <v>109.27</v>
      </c>
      <c r="M1859" s="1">
        <v>30075</v>
      </c>
      <c r="N1859">
        <v>1.0354000000000001</v>
      </c>
      <c r="Q1859" s="1">
        <v>40388</v>
      </c>
      <c r="R1859">
        <v>92.7</v>
      </c>
      <c r="U1859" s="1">
        <v>41108</v>
      </c>
      <c r="V1859">
        <v>7.09</v>
      </c>
      <c r="Y1859" s="1">
        <v>40403</v>
      </c>
      <c r="Z1859">
        <v>18.149999999999999</v>
      </c>
      <c r="AC1859" s="1"/>
    </row>
    <row r="1860" spans="1:29" x14ac:dyDescent="0.3">
      <c r="A1860">
        <f t="shared" ref="A1860:A1923" si="57">+MONTH(B1860)</f>
        <v>2</v>
      </c>
      <c r="B1860" s="1">
        <v>42401</v>
      </c>
      <c r="C1860">
        <v>54.08</v>
      </c>
      <c r="E1860" s="1">
        <v>34999</v>
      </c>
      <c r="F1860">
        <v>16.28</v>
      </c>
      <c r="G1860">
        <f t="shared" si="56"/>
        <v>16.418715596330269</v>
      </c>
      <c r="I1860" s="1">
        <v>40900</v>
      </c>
      <c r="J1860">
        <v>107.96</v>
      </c>
      <c r="M1860" s="1">
        <v>30076</v>
      </c>
      <c r="N1860">
        <v>1.0445</v>
      </c>
      <c r="Q1860" s="1">
        <v>40389</v>
      </c>
      <c r="R1860">
        <v>92.8</v>
      </c>
      <c r="U1860" s="1">
        <v>41109</v>
      </c>
      <c r="V1860">
        <v>6.82</v>
      </c>
      <c r="Y1860" s="1">
        <v>40404</v>
      </c>
      <c r="Z1860">
        <v>18.3</v>
      </c>
      <c r="AC1860" s="1"/>
    </row>
    <row r="1861" spans="1:29" x14ac:dyDescent="0.3">
      <c r="A1861">
        <f t="shared" si="57"/>
        <v>2</v>
      </c>
      <c r="B1861" s="1">
        <v>42402</v>
      </c>
      <c r="C1861">
        <v>53.75</v>
      </c>
      <c r="E1861" s="1">
        <v>35002</v>
      </c>
      <c r="F1861">
        <v>16.27</v>
      </c>
      <c r="G1861">
        <f t="shared" si="56"/>
        <v>16.408715596330268</v>
      </c>
      <c r="I1861" s="1">
        <v>40899</v>
      </c>
      <c r="J1861">
        <v>107.89</v>
      </c>
      <c r="M1861" s="1">
        <v>30077</v>
      </c>
      <c r="N1861">
        <v>1.0491999999999999</v>
      </c>
      <c r="Q1861" s="1">
        <v>40392</v>
      </c>
      <c r="R1861">
        <v>95.75</v>
      </c>
      <c r="U1861" s="1">
        <v>41110</v>
      </c>
      <c r="V1861">
        <v>7.08</v>
      </c>
      <c r="Y1861" s="1">
        <v>40405</v>
      </c>
      <c r="Z1861">
        <v>18.3</v>
      </c>
      <c r="AC1861" s="1"/>
    </row>
    <row r="1862" spans="1:29" x14ac:dyDescent="0.3">
      <c r="A1862">
        <f t="shared" si="57"/>
        <v>2</v>
      </c>
      <c r="B1862" s="1">
        <v>42403</v>
      </c>
      <c r="C1862">
        <v>53.57</v>
      </c>
      <c r="E1862" s="1">
        <v>35003</v>
      </c>
      <c r="F1862">
        <v>16.329999999999998</v>
      </c>
      <c r="G1862">
        <f t="shared" si="56"/>
        <v>16.397064220183481</v>
      </c>
      <c r="I1862" s="1">
        <v>40898</v>
      </c>
      <c r="J1862">
        <v>107.71</v>
      </c>
      <c r="M1862" s="1">
        <v>30078</v>
      </c>
      <c r="N1862">
        <v>1.0571999999999999</v>
      </c>
      <c r="Q1862" s="1">
        <v>40393</v>
      </c>
      <c r="R1862">
        <v>95.1</v>
      </c>
      <c r="U1862" s="1">
        <v>41113</v>
      </c>
      <c r="V1862">
        <v>7.07</v>
      </c>
      <c r="Y1862" s="1">
        <v>40406</v>
      </c>
      <c r="Z1862">
        <v>17.45</v>
      </c>
      <c r="AC1862" s="1"/>
    </row>
    <row r="1863" spans="1:29" x14ac:dyDescent="0.3">
      <c r="A1863">
        <f t="shared" si="57"/>
        <v>2</v>
      </c>
      <c r="B1863" s="1">
        <v>42404</v>
      </c>
      <c r="C1863">
        <v>53.14</v>
      </c>
      <c r="E1863" s="1">
        <v>35004</v>
      </c>
      <c r="F1863">
        <v>16.39</v>
      </c>
      <c r="G1863">
        <f t="shared" si="56"/>
        <v>16.385045871559626</v>
      </c>
      <c r="I1863" s="1">
        <v>40897</v>
      </c>
      <c r="J1863">
        <v>106.73</v>
      </c>
      <c r="M1863" s="1">
        <v>30081</v>
      </c>
      <c r="N1863">
        <v>1.0578000000000001</v>
      </c>
      <c r="Q1863" s="1">
        <v>40394</v>
      </c>
      <c r="R1863">
        <v>95.1</v>
      </c>
      <c r="U1863" s="1">
        <v>41114</v>
      </c>
      <c r="V1863">
        <v>7.14</v>
      </c>
      <c r="Y1863" s="1">
        <v>40407</v>
      </c>
      <c r="Z1863">
        <v>17.8</v>
      </c>
      <c r="AC1863" s="1"/>
    </row>
    <row r="1864" spans="1:29" x14ac:dyDescent="0.3">
      <c r="A1864">
        <f t="shared" si="57"/>
        <v>2</v>
      </c>
      <c r="B1864" s="1">
        <v>42405</v>
      </c>
      <c r="C1864">
        <v>52.77</v>
      </c>
      <c r="E1864" s="1">
        <v>35005</v>
      </c>
      <c r="F1864">
        <v>16.64</v>
      </c>
      <c r="G1864">
        <f t="shared" si="56"/>
        <v>16.375412844036696</v>
      </c>
      <c r="I1864" s="1">
        <v>40896</v>
      </c>
      <c r="J1864">
        <v>103.64</v>
      </c>
      <c r="M1864" s="1">
        <v>30082</v>
      </c>
      <c r="N1864">
        <v>1.0607</v>
      </c>
      <c r="Q1864" s="1">
        <v>40395</v>
      </c>
      <c r="R1864">
        <v>95.1</v>
      </c>
      <c r="U1864" s="1">
        <v>41115</v>
      </c>
      <c r="V1864">
        <v>6.8</v>
      </c>
      <c r="Y1864" s="1">
        <v>40408</v>
      </c>
      <c r="Z1864">
        <v>17.75</v>
      </c>
      <c r="AC1864" s="1"/>
    </row>
    <row r="1865" spans="1:29" x14ac:dyDescent="0.3">
      <c r="A1865">
        <f t="shared" si="57"/>
        <v>2</v>
      </c>
      <c r="B1865" s="1">
        <v>42406</v>
      </c>
      <c r="C1865">
        <v>52.51</v>
      </c>
      <c r="E1865" s="1">
        <v>35006</v>
      </c>
      <c r="F1865">
        <v>16.63</v>
      </c>
      <c r="G1865">
        <f t="shared" si="56"/>
        <v>16.363394495412841</v>
      </c>
      <c r="I1865" s="1">
        <v>40893</v>
      </c>
      <c r="J1865">
        <v>103.35</v>
      </c>
      <c r="M1865" s="1">
        <v>30083</v>
      </c>
      <c r="N1865">
        <v>1.0617000000000001</v>
      </c>
      <c r="Q1865" s="1">
        <v>40396</v>
      </c>
      <c r="R1865">
        <v>94.5</v>
      </c>
      <c r="U1865" s="1">
        <v>41116</v>
      </c>
      <c r="V1865">
        <v>6.92</v>
      </c>
      <c r="Y1865" s="1">
        <v>40409</v>
      </c>
      <c r="Z1865">
        <v>18</v>
      </c>
      <c r="AC1865" s="1"/>
    </row>
    <row r="1866" spans="1:29" x14ac:dyDescent="0.3">
      <c r="A1866">
        <f t="shared" si="57"/>
        <v>2</v>
      </c>
      <c r="B1866" s="1">
        <v>42407</v>
      </c>
      <c r="C1866">
        <v>52.28</v>
      </c>
      <c r="E1866" s="1">
        <v>35009</v>
      </c>
      <c r="F1866">
        <v>16.47</v>
      </c>
      <c r="G1866">
        <f t="shared" si="56"/>
        <v>16.348440366972472</v>
      </c>
      <c r="I1866" s="1">
        <v>40892</v>
      </c>
      <c r="J1866">
        <v>105.09</v>
      </c>
      <c r="M1866" s="1">
        <v>30084</v>
      </c>
      <c r="N1866">
        <v>1.0551999999999999</v>
      </c>
      <c r="Q1866" s="1">
        <v>40399</v>
      </c>
      <c r="R1866">
        <v>94.5</v>
      </c>
      <c r="U1866" s="1">
        <v>41117</v>
      </c>
      <c r="V1866">
        <v>6.86</v>
      </c>
      <c r="Y1866" s="1">
        <v>40410</v>
      </c>
      <c r="Z1866">
        <v>18.100000000000001</v>
      </c>
      <c r="AC1866" s="1"/>
    </row>
    <row r="1867" spans="1:29" x14ac:dyDescent="0.3">
      <c r="A1867">
        <f t="shared" si="57"/>
        <v>2</v>
      </c>
      <c r="B1867" s="1">
        <v>42408</v>
      </c>
      <c r="C1867">
        <v>51.95</v>
      </c>
      <c r="E1867" s="1">
        <v>35010</v>
      </c>
      <c r="F1867">
        <v>16.399999999999999</v>
      </c>
      <c r="G1867">
        <f t="shared" si="56"/>
        <v>16.334770642201832</v>
      </c>
      <c r="I1867" s="1">
        <v>40891</v>
      </c>
      <c r="J1867">
        <v>105.02</v>
      </c>
      <c r="M1867" s="1">
        <v>30085</v>
      </c>
      <c r="N1867">
        <v>1.0485</v>
      </c>
      <c r="Q1867" s="1">
        <v>40400</v>
      </c>
      <c r="R1867">
        <v>93.75</v>
      </c>
      <c r="U1867" s="1">
        <v>41120</v>
      </c>
      <c r="V1867">
        <v>6.54</v>
      </c>
      <c r="Y1867" s="1">
        <v>40411</v>
      </c>
      <c r="Z1867">
        <v>18</v>
      </c>
      <c r="AC1867" s="1"/>
    </row>
    <row r="1868" spans="1:29" x14ac:dyDescent="0.3">
      <c r="A1868">
        <f t="shared" si="57"/>
        <v>2</v>
      </c>
      <c r="B1868" s="1">
        <v>42409</v>
      </c>
      <c r="C1868">
        <v>51.6</v>
      </c>
      <c r="E1868" s="1">
        <v>35011</v>
      </c>
      <c r="F1868">
        <v>16.62</v>
      </c>
      <c r="G1868">
        <f t="shared" si="56"/>
        <v>16.322293577981647</v>
      </c>
      <c r="I1868" s="1">
        <v>40890</v>
      </c>
      <c r="J1868">
        <v>109.5</v>
      </c>
      <c r="M1868" s="1">
        <v>30088</v>
      </c>
      <c r="N1868">
        <v>1.054</v>
      </c>
      <c r="Q1868" s="1">
        <v>40401</v>
      </c>
      <c r="R1868">
        <v>93.25</v>
      </c>
      <c r="U1868" s="1">
        <v>41121</v>
      </c>
      <c r="V1868">
        <v>6.88</v>
      </c>
      <c r="Y1868" s="1">
        <v>40412</v>
      </c>
      <c r="Z1868">
        <v>18</v>
      </c>
      <c r="AC1868" s="1"/>
    </row>
    <row r="1869" spans="1:29" x14ac:dyDescent="0.3">
      <c r="A1869">
        <f t="shared" si="57"/>
        <v>2</v>
      </c>
      <c r="B1869" s="1">
        <v>42410</v>
      </c>
      <c r="C1869">
        <v>51.21</v>
      </c>
      <c r="E1869" s="1">
        <v>35012</v>
      </c>
      <c r="F1869">
        <v>16.649999999999999</v>
      </c>
      <c r="G1869">
        <f t="shared" si="56"/>
        <v>16.312110091743119</v>
      </c>
      <c r="I1869" s="1">
        <v>40889</v>
      </c>
      <c r="J1869">
        <v>107.26</v>
      </c>
      <c r="M1869" s="1">
        <v>30089</v>
      </c>
      <c r="N1869">
        <v>1.0449999999999999</v>
      </c>
      <c r="Q1869" s="1">
        <v>40402</v>
      </c>
      <c r="R1869">
        <v>91.5</v>
      </c>
      <c r="U1869" s="1">
        <v>41122</v>
      </c>
      <c r="V1869">
        <v>6.92</v>
      </c>
      <c r="Y1869" s="1">
        <v>40413</v>
      </c>
      <c r="Z1869">
        <v>18.899999999999999</v>
      </c>
      <c r="AC1869" s="1"/>
    </row>
    <row r="1870" spans="1:29" x14ac:dyDescent="0.3">
      <c r="A1870">
        <f t="shared" si="57"/>
        <v>2</v>
      </c>
      <c r="B1870" s="1">
        <v>42411</v>
      </c>
      <c r="C1870">
        <v>50.78</v>
      </c>
      <c r="E1870" s="1">
        <v>35013</v>
      </c>
      <c r="F1870">
        <v>16.579999999999998</v>
      </c>
      <c r="G1870">
        <f t="shared" si="56"/>
        <v>16.301926605504583</v>
      </c>
      <c r="I1870" s="1">
        <v>40886</v>
      </c>
      <c r="J1870">
        <v>108.62</v>
      </c>
      <c r="M1870" s="1">
        <v>30090</v>
      </c>
      <c r="N1870">
        <v>1.0446</v>
      </c>
      <c r="Q1870" s="1">
        <v>40403</v>
      </c>
      <c r="R1870">
        <v>92.75</v>
      </c>
      <c r="U1870" s="1">
        <v>41123</v>
      </c>
      <c r="V1870">
        <v>7.03</v>
      </c>
      <c r="Y1870" s="1">
        <v>40414</v>
      </c>
      <c r="Z1870">
        <v>18</v>
      </c>
      <c r="AC1870" s="1"/>
    </row>
    <row r="1871" spans="1:29" x14ac:dyDescent="0.3">
      <c r="A1871">
        <f t="shared" si="57"/>
        <v>2</v>
      </c>
      <c r="B1871" s="1">
        <v>42412</v>
      </c>
      <c r="C1871">
        <v>50.39</v>
      </c>
      <c r="E1871" s="1">
        <v>35016</v>
      </c>
      <c r="F1871">
        <v>16.600000000000001</v>
      </c>
      <c r="G1871">
        <f t="shared" si="56"/>
        <v>16.292201834862382</v>
      </c>
      <c r="I1871" s="1">
        <v>40885</v>
      </c>
      <c r="J1871">
        <v>108.11</v>
      </c>
      <c r="M1871" s="1">
        <v>30091</v>
      </c>
      <c r="N1871">
        <v>1.0438000000000001</v>
      </c>
      <c r="Q1871" s="1">
        <v>40406</v>
      </c>
      <c r="R1871">
        <v>92.75</v>
      </c>
      <c r="U1871" s="1">
        <v>41124</v>
      </c>
      <c r="V1871">
        <v>7.06</v>
      </c>
      <c r="Y1871" s="1">
        <v>40415</v>
      </c>
      <c r="Z1871">
        <v>17.850000000000001</v>
      </c>
      <c r="AC1871" s="1"/>
    </row>
    <row r="1872" spans="1:29" x14ac:dyDescent="0.3">
      <c r="A1872">
        <f t="shared" si="57"/>
        <v>2</v>
      </c>
      <c r="B1872" s="1">
        <v>42413</v>
      </c>
      <c r="C1872">
        <v>50.09</v>
      </c>
      <c r="E1872" s="1">
        <v>35017</v>
      </c>
      <c r="F1872">
        <v>16.62</v>
      </c>
      <c r="G1872">
        <f t="shared" si="56"/>
        <v>16.282293577981648</v>
      </c>
      <c r="I1872" s="1">
        <v>40884</v>
      </c>
      <c r="J1872">
        <v>109.53</v>
      </c>
      <c r="M1872" s="1">
        <v>30092</v>
      </c>
      <c r="N1872">
        <v>1.0515000000000001</v>
      </c>
      <c r="Q1872" s="1">
        <v>40407</v>
      </c>
      <c r="R1872">
        <v>93</v>
      </c>
      <c r="U1872" s="1">
        <v>41127</v>
      </c>
      <c r="V1872">
        <v>7.16</v>
      </c>
      <c r="Y1872" s="1">
        <v>40416</v>
      </c>
      <c r="Z1872">
        <v>18.149999999999999</v>
      </c>
      <c r="AC1872" s="1"/>
    </row>
    <row r="1873" spans="1:29" x14ac:dyDescent="0.3">
      <c r="A1873">
        <f t="shared" si="57"/>
        <v>2</v>
      </c>
      <c r="B1873" s="1">
        <v>42414</v>
      </c>
      <c r="C1873">
        <v>49.82</v>
      </c>
      <c r="E1873" s="1">
        <v>35018</v>
      </c>
      <c r="F1873">
        <v>16.73</v>
      </c>
      <c r="G1873">
        <f t="shared" si="56"/>
        <v>16.271834862385319</v>
      </c>
      <c r="I1873" s="1">
        <v>40883</v>
      </c>
      <c r="J1873">
        <v>110.81</v>
      </c>
      <c r="M1873" s="1">
        <v>30095</v>
      </c>
      <c r="N1873">
        <v>1.0529999999999999</v>
      </c>
      <c r="Q1873" s="1">
        <v>40408</v>
      </c>
      <c r="R1873">
        <v>91.65</v>
      </c>
      <c r="U1873" s="1">
        <v>41128</v>
      </c>
      <c r="V1873">
        <v>7.27</v>
      </c>
      <c r="Y1873" s="1">
        <v>40417</v>
      </c>
      <c r="Z1873">
        <v>18.399999999999999</v>
      </c>
      <c r="AC1873" s="1"/>
    </row>
    <row r="1874" spans="1:29" x14ac:dyDescent="0.3">
      <c r="A1874">
        <f t="shared" si="57"/>
        <v>2</v>
      </c>
      <c r="B1874" s="1">
        <v>42415</v>
      </c>
      <c r="C1874">
        <v>49.37</v>
      </c>
      <c r="E1874" s="1">
        <v>35019</v>
      </c>
      <c r="F1874">
        <v>16.68</v>
      </c>
      <c r="G1874">
        <f t="shared" si="56"/>
        <v>16.260642201834862</v>
      </c>
      <c r="I1874" s="1">
        <v>40882</v>
      </c>
      <c r="J1874">
        <v>109.81</v>
      </c>
      <c r="M1874" s="1">
        <v>30096</v>
      </c>
      <c r="N1874">
        <v>1.0494000000000001</v>
      </c>
      <c r="Q1874" s="1">
        <v>40409</v>
      </c>
      <c r="R1874">
        <v>93</v>
      </c>
      <c r="U1874" s="1">
        <v>41129</v>
      </c>
      <c r="V1874">
        <v>7.19</v>
      </c>
      <c r="Y1874" s="1">
        <v>40418</v>
      </c>
      <c r="Z1874">
        <v>18.100000000000001</v>
      </c>
      <c r="AC1874" s="1"/>
    </row>
    <row r="1875" spans="1:29" x14ac:dyDescent="0.3">
      <c r="A1875">
        <f t="shared" si="57"/>
        <v>2</v>
      </c>
      <c r="B1875" s="1">
        <v>42416</v>
      </c>
      <c r="C1875">
        <v>48.86</v>
      </c>
      <c r="E1875" s="1">
        <v>35020</v>
      </c>
      <c r="F1875">
        <v>16.93</v>
      </c>
      <c r="G1875">
        <f t="shared" si="56"/>
        <v>16.256880733944953</v>
      </c>
      <c r="I1875" s="1">
        <v>40879</v>
      </c>
      <c r="J1875">
        <v>109.94</v>
      </c>
      <c r="M1875" s="1">
        <v>30097</v>
      </c>
      <c r="N1875">
        <v>1.0466</v>
      </c>
      <c r="Q1875" s="1">
        <v>40410</v>
      </c>
      <c r="R1875">
        <v>93</v>
      </c>
      <c r="U1875" s="1">
        <v>41130</v>
      </c>
      <c r="V1875">
        <v>7.1</v>
      </c>
      <c r="Y1875" s="1">
        <v>40419</v>
      </c>
      <c r="Z1875">
        <v>18.100000000000001</v>
      </c>
      <c r="AC1875" s="1"/>
    </row>
    <row r="1876" spans="1:29" x14ac:dyDescent="0.3">
      <c r="A1876">
        <f t="shared" si="57"/>
        <v>2</v>
      </c>
      <c r="B1876" s="1">
        <v>42417</v>
      </c>
      <c r="C1876">
        <v>48.32</v>
      </c>
      <c r="E1876" s="1">
        <v>35023</v>
      </c>
      <c r="F1876">
        <v>16.809999999999999</v>
      </c>
      <c r="G1876">
        <f t="shared" si="56"/>
        <v>16.257798165137611</v>
      </c>
      <c r="I1876" s="1">
        <v>40878</v>
      </c>
      <c r="J1876">
        <v>108.99</v>
      </c>
      <c r="M1876" s="1">
        <v>30098</v>
      </c>
      <c r="N1876">
        <v>1.0367</v>
      </c>
      <c r="Q1876" s="1">
        <v>40413</v>
      </c>
      <c r="R1876">
        <v>91.6</v>
      </c>
      <c r="U1876" s="1">
        <v>41131</v>
      </c>
      <c r="V1876">
        <v>7.16</v>
      </c>
      <c r="Y1876" s="1">
        <v>40421</v>
      </c>
      <c r="Z1876">
        <v>18.600000000000001</v>
      </c>
      <c r="AC1876" s="1"/>
    </row>
    <row r="1877" spans="1:29" x14ac:dyDescent="0.3">
      <c r="A1877">
        <f t="shared" si="57"/>
        <v>2</v>
      </c>
      <c r="B1877" s="1">
        <v>42418</v>
      </c>
      <c r="C1877">
        <v>47.8</v>
      </c>
      <c r="E1877" s="1">
        <v>35024</v>
      </c>
      <c r="F1877">
        <v>16.75</v>
      </c>
      <c r="G1877">
        <f t="shared" si="56"/>
        <v>16.258348623853209</v>
      </c>
      <c r="I1877" s="1">
        <v>40877</v>
      </c>
      <c r="J1877">
        <v>110.52</v>
      </c>
      <c r="M1877" s="1">
        <v>30099</v>
      </c>
      <c r="N1877">
        <v>1.0339</v>
      </c>
      <c r="Q1877" s="1">
        <v>40414</v>
      </c>
      <c r="R1877">
        <v>91</v>
      </c>
      <c r="U1877" s="1">
        <v>41134</v>
      </c>
      <c r="V1877">
        <v>7.45</v>
      </c>
      <c r="Y1877" s="1">
        <v>40422</v>
      </c>
      <c r="Z1877">
        <v>18.899999999999999</v>
      </c>
      <c r="AC1877" s="1"/>
    </row>
    <row r="1878" spans="1:29" x14ac:dyDescent="0.3">
      <c r="A1878">
        <f t="shared" si="57"/>
        <v>2</v>
      </c>
      <c r="B1878" s="1">
        <v>42419</v>
      </c>
      <c r="C1878">
        <v>47.37</v>
      </c>
      <c r="E1878" s="1">
        <v>35025</v>
      </c>
      <c r="F1878">
        <v>16.75</v>
      </c>
      <c r="G1878">
        <f t="shared" si="56"/>
        <v>16.263302752293576</v>
      </c>
      <c r="I1878" s="1">
        <v>40876</v>
      </c>
      <c r="J1878">
        <v>110.82</v>
      </c>
      <c r="M1878" s="1">
        <v>30103</v>
      </c>
      <c r="N1878">
        <v>1.0226</v>
      </c>
      <c r="Q1878" s="1">
        <v>40415</v>
      </c>
      <c r="R1878">
        <v>90.6</v>
      </c>
      <c r="U1878" s="1">
        <v>41135</v>
      </c>
      <c r="V1878">
        <v>7.61</v>
      </c>
      <c r="Y1878" s="1">
        <v>40423</v>
      </c>
      <c r="Z1878">
        <v>18.649999999999999</v>
      </c>
      <c r="AC1878" s="1"/>
    </row>
    <row r="1879" spans="1:29" x14ac:dyDescent="0.3">
      <c r="A1879">
        <f t="shared" si="57"/>
        <v>2</v>
      </c>
      <c r="B1879" s="1">
        <v>42420</v>
      </c>
      <c r="C1879">
        <v>47.1</v>
      </c>
      <c r="E1879" s="1">
        <v>35026</v>
      </c>
      <c r="F1879">
        <v>16.739999999999998</v>
      </c>
      <c r="G1879">
        <f t="shared" si="56"/>
        <v>16.266513761467888</v>
      </c>
      <c r="I1879" s="1">
        <v>40875</v>
      </c>
      <c r="J1879">
        <v>109</v>
      </c>
      <c r="M1879" s="1">
        <v>30104</v>
      </c>
      <c r="N1879">
        <v>1.0193000000000001</v>
      </c>
      <c r="Q1879" s="1">
        <v>40416</v>
      </c>
      <c r="R1879">
        <v>91.2</v>
      </c>
      <c r="U1879" s="1">
        <v>41136</v>
      </c>
      <c r="V1879">
        <v>7.44</v>
      </c>
      <c r="Y1879" s="1">
        <v>40424</v>
      </c>
      <c r="Z1879">
        <v>19.2</v>
      </c>
      <c r="AC1879" s="1"/>
    </row>
    <row r="1880" spans="1:29" x14ac:dyDescent="0.3">
      <c r="A1880">
        <f t="shared" si="57"/>
        <v>2</v>
      </c>
      <c r="B1880" s="1">
        <v>42421</v>
      </c>
      <c r="C1880">
        <v>46.94</v>
      </c>
      <c r="E1880" s="1">
        <v>35027</v>
      </c>
      <c r="F1880">
        <v>16.79</v>
      </c>
      <c r="G1880">
        <f t="shared" si="56"/>
        <v>16.269633027522932</v>
      </c>
      <c r="I1880" s="1">
        <v>40872</v>
      </c>
      <c r="J1880">
        <v>106.4</v>
      </c>
      <c r="M1880" s="1">
        <v>30105</v>
      </c>
      <c r="N1880">
        <v>1.0249999999999999</v>
      </c>
      <c r="Q1880" s="1">
        <v>40417</v>
      </c>
      <c r="R1880">
        <v>91.4</v>
      </c>
      <c r="U1880" s="1">
        <v>41137</v>
      </c>
      <c r="V1880">
        <v>7.66</v>
      </c>
      <c r="Y1880" s="1">
        <v>40425</v>
      </c>
      <c r="Z1880">
        <v>19.5</v>
      </c>
      <c r="AC1880" s="1"/>
    </row>
    <row r="1881" spans="1:29" x14ac:dyDescent="0.3">
      <c r="A1881">
        <f t="shared" si="57"/>
        <v>2</v>
      </c>
      <c r="B1881" s="1">
        <v>42422</v>
      </c>
      <c r="C1881">
        <v>46.68</v>
      </c>
      <c r="E1881" s="1">
        <v>35030</v>
      </c>
      <c r="F1881">
        <v>17.18</v>
      </c>
      <c r="G1881">
        <f t="shared" si="56"/>
        <v>16.276513761467889</v>
      </c>
      <c r="I1881" s="1">
        <v>40871</v>
      </c>
      <c r="J1881">
        <v>107.78</v>
      </c>
      <c r="M1881" s="1">
        <v>30106</v>
      </c>
      <c r="N1881">
        <v>1.0271999999999999</v>
      </c>
      <c r="Q1881" s="1">
        <v>40420</v>
      </c>
      <c r="R1881">
        <v>93</v>
      </c>
      <c r="U1881" s="1">
        <v>41138</v>
      </c>
      <c r="V1881">
        <v>7.66</v>
      </c>
      <c r="Y1881" s="1">
        <v>40426</v>
      </c>
      <c r="Z1881">
        <v>19.5</v>
      </c>
      <c r="AC1881" s="1"/>
    </row>
    <row r="1882" spans="1:29" x14ac:dyDescent="0.3">
      <c r="A1882">
        <f t="shared" si="57"/>
        <v>2</v>
      </c>
      <c r="B1882" s="1">
        <v>42423</v>
      </c>
      <c r="C1882">
        <v>46.37</v>
      </c>
      <c r="E1882" s="1">
        <v>35031</v>
      </c>
      <c r="F1882">
        <v>17.14</v>
      </c>
      <c r="G1882">
        <f t="shared" si="56"/>
        <v>16.28119266055046</v>
      </c>
      <c r="I1882" s="1">
        <v>40870</v>
      </c>
      <c r="J1882">
        <v>107.02</v>
      </c>
      <c r="M1882" s="1">
        <v>30109</v>
      </c>
      <c r="N1882">
        <v>1.0174000000000001</v>
      </c>
      <c r="Q1882" s="1">
        <v>40421</v>
      </c>
      <c r="R1882">
        <v>91</v>
      </c>
      <c r="U1882" s="1">
        <v>41141</v>
      </c>
      <c r="V1882">
        <v>7.6</v>
      </c>
      <c r="Y1882" s="1">
        <v>40427</v>
      </c>
      <c r="Z1882">
        <v>18.350000000000001</v>
      </c>
      <c r="AC1882" s="1"/>
    </row>
    <row r="1883" spans="1:29" x14ac:dyDescent="0.3">
      <c r="A1883">
        <f t="shared" si="57"/>
        <v>2</v>
      </c>
      <c r="B1883" s="1">
        <v>42424</v>
      </c>
      <c r="C1883">
        <v>45.99</v>
      </c>
      <c r="E1883" s="1">
        <v>35032</v>
      </c>
      <c r="F1883">
        <v>17.079999999999998</v>
      </c>
      <c r="G1883">
        <f t="shared" si="56"/>
        <v>16.28348623853211</v>
      </c>
      <c r="I1883" s="1">
        <v>40869</v>
      </c>
      <c r="J1883">
        <v>109.03</v>
      </c>
      <c r="M1883" s="1">
        <v>30110</v>
      </c>
      <c r="N1883">
        <v>1.0109999999999999</v>
      </c>
      <c r="Q1883" s="1">
        <v>40422</v>
      </c>
      <c r="R1883">
        <v>91</v>
      </c>
      <c r="U1883" s="1">
        <v>41142</v>
      </c>
      <c r="V1883">
        <v>7.88</v>
      </c>
      <c r="Y1883" s="1">
        <v>40428</v>
      </c>
      <c r="Z1883">
        <v>18.649999999999999</v>
      </c>
      <c r="AC1883" s="1"/>
    </row>
    <row r="1884" spans="1:29" x14ac:dyDescent="0.3">
      <c r="A1884">
        <f t="shared" si="57"/>
        <v>2</v>
      </c>
      <c r="B1884" s="1">
        <v>42425</v>
      </c>
      <c r="C1884">
        <v>45.55</v>
      </c>
      <c r="E1884" s="1">
        <v>35033</v>
      </c>
      <c r="F1884">
        <v>17.04</v>
      </c>
      <c r="G1884">
        <f t="shared" si="56"/>
        <v>16.289082568807338</v>
      </c>
      <c r="I1884" s="1">
        <v>40868</v>
      </c>
      <c r="J1884">
        <v>106.88</v>
      </c>
      <c r="M1884" s="1">
        <v>30111</v>
      </c>
      <c r="N1884">
        <v>1.0069999999999999</v>
      </c>
      <c r="Q1884" s="1">
        <v>40423</v>
      </c>
      <c r="R1884">
        <v>91</v>
      </c>
      <c r="U1884" s="1">
        <v>41143</v>
      </c>
      <c r="V1884">
        <v>7.99</v>
      </c>
      <c r="Y1884" s="1">
        <v>40429</v>
      </c>
      <c r="Z1884">
        <v>19.100000000000001</v>
      </c>
      <c r="AC1884" s="1"/>
    </row>
    <row r="1885" spans="1:29" x14ac:dyDescent="0.3">
      <c r="A1885">
        <f t="shared" si="57"/>
        <v>2</v>
      </c>
      <c r="B1885" s="1">
        <v>42426</v>
      </c>
      <c r="C1885">
        <v>45.1</v>
      </c>
      <c r="E1885" s="1">
        <v>35034</v>
      </c>
      <c r="F1885">
        <v>17.25</v>
      </c>
      <c r="G1885">
        <f t="shared" si="56"/>
        <v>16.297064220183486</v>
      </c>
      <c r="I1885" s="1">
        <v>40865</v>
      </c>
      <c r="J1885">
        <v>107.56</v>
      </c>
      <c r="M1885" s="1">
        <v>30112</v>
      </c>
      <c r="N1885">
        <v>1.0054000000000001</v>
      </c>
      <c r="Q1885" s="1">
        <v>40424</v>
      </c>
      <c r="R1885">
        <v>91.6</v>
      </c>
      <c r="U1885" s="1">
        <v>41144</v>
      </c>
      <c r="V1885">
        <v>8.1199999999999992</v>
      </c>
      <c r="Y1885" s="1">
        <v>40430</v>
      </c>
      <c r="Z1885">
        <v>19.05</v>
      </c>
      <c r="AC1885" s="1"/>
    </row>
    <row r="1886" spans="1:29" x14ac:dyDescent="0.3">
      <c r="A1886">
        <f t="shared" si="57"/>
        <v>2</v>
      </c>
      <c r="B1886" s="1">
        <v>42427</v>
      </c>
      <c r="C1886">
        <v>44.77</v>
      </c>
      <c r="E1886" s="1">
        <v>35037</v>
      </c>
      <c r="F1886">
        <v>17.45</v>
      </c>
      <c r="G1886">
        <f t="shared" si="56"/>
        <v>16.307889908256879</v>
      </c>
      <c r="I1886" s="1">
        <v>40864</v>
      </c>
      <c r="J1886">
        <v>108.22</v>
      </c>
      <c r="M1886" s="1">
        <v>30113</v>
      </c>
      <c r="N1886">
        <v>1.0117</v>
      </c>
      <c r="Q1886" s="1">
        <v>40427</v>
      </c>
      <c r="R1886">
        <v>91.6</v>
      </c>
      <c r="U1886" s="1">
        <v>41145</v>
      </c>
      <c r="V1886">
        <v>8.1300000000000008</v>
      </c>
      <c r="Y1886" s="1">
        <v>40431</v>
      </c>
      <c r="Z1886">
        <v>19.75</v>
      </c>
      <c r="AC1886" s="1"/>
    </row>
    <row r="1887" spans="1:29" x14ac:dyDescent="0.3">
      <c r="A1887">
        <f t="shared" si="57"/>
        <v>2</v>
      </c>
      <c r="B1887" s="1">
        <v>42428</v>
      </c>
      <c r="C1887">
        <v>44.47</v>
      </c>
      <c r="E1887" s="1">
        <v>35038</v>
      </c>
      <c r="F1887">
        <v>17.52</v>
      </c>
      <c r="G1887">
        <f t="shared" si="56"/>
        <v>16.321651376146789</v>
      </c>
      <c r="I1887" s="1">
        <v>40863</v>
      </c>
      <c r="J1887">
        <v>111.88</v>
      </c>
      <c r="M1887" s="1">
        <v>30116</v>
      </c>
      <c r="N1887">
        <v>0.98550000000000004</v>
      </c>
      <c r="Q1887" s="1">
        <v>40428</v>
      </c>
      <c r="R1887">
        <v>91.6</v>
      </c>
      <c r="U1887" s="1">
        <v>41148</v>
      </c>
      <c r="V1887">
        <v>8.1</v>
      </c>
      <c r="Y1887" s="1">
        <v>40432</v>
      </c>
      <c r="Z1887">
        <v>19.5</v>
      </c>
      <c r="AC1887" s="1"/>
    </row>
    <row r="1888" spans="1:29" x14ac:dyDescent="0.3">
      <c r="A1888">
        <f t="shared" si="57"/>
        <v>2</v>
      </c>
      <c r="B1888" s="1">
        <v>42429</v>
      </c>
      <c r="C1888">
        <v>44.04</v>
      </c>
      <c r="E1888" s="1">
        <v>35039</v>
      </c>
      <c r="F1888">
        <v>17.59</v>
      </c>
      <c r="G1888">
        <f t="shared" si="56"/>
        <v>16.335412844036696</v>
      </c>
      <c r="I1888" s="1">
        <v>40862</v>
      </c>
      <c r="J1888">
        <v>112.39</v>
      </c>
      <c r="M1888" s="1">
        <v>30117</v>
      </c>
      <c r="N1888">
        <v>0.98660000000000003</v>
      </c>
      <c r="Q1888" s="1">
        <v>40429</v>
      </c>
      <c r="R1888">
        <v>90.5</v>
      </c>
      <c r="U1888" s="1">
        <v>41149</v>
      </c>
      <c r="V1888">
        <v>7.93</v>
      </c>
      <c r="Y1888" s="1">
        <v>40433</v>
      </c>
      <c r="Z1888">
        <v>19.5</v>
      </c>
      <c r="AC1888" s="1"/>
    </row>
    <row r="1889" spans="1:29" x14ac:dyDescent="0.3">
      <c r="A1889">
        <f t="shared" si="57"/>
        <v>3</v>
      </c>
      <c r="B1889" s="1">
        <v>42430</v>
      </c>
      <c r="C1889">
        <v>43.49</v>
      </c>
      <c r="E1889" s="1">
        <v>35040</v>
      </c>
      <c r="F1889">
        <v>17.57</v>
      </c>
      <c r="G1889">
        <f t="shared" si="56"/>
        <v>16.347981651376145</v>
      </c>
      <c r="I1889" s="1">
        <v>40861</v>
      </c>
      <c r="J1889">
        <v>111.89</v>
      </c>
      <c r="M1889" s="1">
        <v>30118</v>
      </c>
      <c r="N1889">
        <v>0.97919999999999996</v>
      </c>
      <c r="Q1889" s="1">
        <v>40430</v>
      </c>
      <c r="R1889">
        <v>90.6</v>
      </c>
      <c r="U1889" s="1">
        <v>41150</v>
      </c>
      <c r="V1889">
        <v>7.67</v>
      </c>
      <c r="Y1889" s="1">
        <v>40434</v>
      </c>
      <c r="Z1889">
        <v>19.3</v>
      </c>
      <c r="AC1889" s="1"/>
    </row>
    <row r="1890" spans="1:29" x14ac:dyDescent="0.3">
      <c r="A1890">
        <f t="shared" si="57"/>
        <v>3</v>
      </c>
      <c r="B1890" s="1">
        <v>42431</v>
      </c>
      <c r="C1890">
        <v>43.13</v>
      </c>
      <c r="E1890" s="1">
        <v>35041</v>
      </c>
      <c r="F1890">
        <v>17.760000000000002</v>
      </c>
      <c r="G1890">
        <f t="shared" si="56"/>
        <v>16.363669724770642</v>
      </c>
      <c r="I1890" s="1">
        <v>40858</v>
      </c>
      <c r="J1890">
        <v>114.16</v>
      </c>
      <c r="M1890" s="1">
        <v>30119</v>
      </c>
      <c r="N1890">
        <v>0.97340000000000004</v>
      </c>
      <c r="Q1890" s="1">
        <v>40431</v>
      </c>
      <c r="R1890">
        <v>90.6</v>
      </c>
      <c r="U1890" s="1">
        <v>41151</v>
      </c>
      <c r="V1890">
        <v>7.64</v>
      </c>
      <c r="Y1890" s="1">
        <v>40435</v>
      </c>
      <c r="Z1890">
        <v>19.05</v>
      </c>
      <c r="AC1890" s="1"/>
    </row>
    <row r="1891" spans="1:29" x14ac:dyDescent="0.3">
      <c r="A1891">
        <f t="shared" si="57"/>
        <v>3</v>
      </c>
      <c r="B1891" s="1">
        <v>42432</v>
      </c>
      <c r="C1891">
        <v>42.7</v>
      </c>
      <c r="E1891" s="1">
        <v>35044</v>
      </c>
      <c r="F1891">
        <v>17.52</v>
      </c>
      <c r="G1891">
        <f t="shared" si="56"/>
        <v>16.376605504587154</v>
      </c>
      <c r="I1891" s="1">
        <v>40857</v>
      </c>
      <c r="J1891">
        <v>113.71</v>
      </c>
      <c r="M1891" s="1">
        <v>30120</v>
      </c>
      <c r="N1891">
        <v>0.97009999999999996</v>
      </c>
      <c r="Q1891" s="1">
        <v>40434</v>
      </c>
      <c r="R1891">
        <v>90.6</v>
      </c>
      <c r="U1891" s="1">
        <v>41152</v>
      </c>
      <c r="V1891">
        <v>8.0299999999999994</v>
      </c>
      <c r="Y1891" s="1">
        <v>40436</v>
      </c>
      <c r="Z1891">
        <v>18.95</v>
      </c>
      <c r="AC1891" s="1"/>
    </row>
    <row r="1892" spans="1:29" x14ac:dyDescent="0.3">
      <c r="A1892">
        <f t="shared" si="57"/>
        <v>3</v>
      </c>
      <c r="B1892" s="1">
        <v>42433</v>
      </c>
      <c r="C1892">
        <v>42.27</v>
      </c>
      <c r="E1892" s="1">
        <v>35045</v>
      </c>
      <c r="F1892">
        <v>17.43</v>
      </c>
      <c r="G1892">
        <f t="shared" si="56"/>
        <v>16.389174311926606</v>
      </c>
      <c r="I1892" s="1">
        <v>40856</v>
      </c>
      <c r="J1892">
        <v>112.31</v>
      </c>
      <c r="M1892" s="1">
        <v>30123</v>
      </c>
      <c r="N1892">
        <v>0.95940000000000003</v>
      </c>
      <c r="Q1892" s="1">
        <v>40435</v>
      </c>
      <c r="R1892">
        <v>91.5</v>
      </c>
      <c r="U1892" s="1">
        <v>41155</v>
      </c>
      <c r="V1892">
        <v>8.2200000000000006</v>
      </c>
      <c r="Y1892" s="1">
        <v>40437</v>
      </c>
      <c r="Z1892">
        <v>18.850000000000001</v>
      </c>
      <c r="AC1892" s="1"/>
    </row>
    <row r="1893" spans="1:29" x14ac:dyDescent="0.3">
      <c r="A1893">
        <f t="shared" si="57"/>
        <v>3</v>
      </c>
      <c r="B1893" s="1">
        <v>42434</v>
      </c>
      <c r="C1893">
        <v>41.93</v>
      </c>
      <c r="E1893" s="1">
        <v>35046</v>
      </c>
      <c r="F1893">
        <v>17.940000000000001</v>
      </c>
      <c r="G1893">
        <f t="shared" si="56"/>
        <v>16.404862385321099</v>
      </c>
      <c r="I1893" s="1">
        <v>40855</v>
      </c>
      <c r="J1893">
        <v>115</v>
      </c>
      <c r="M1893" s="1">
        <v>30124</v>
      </c>
      <c r="N1893">
        <v>0.96919999999999995</v>
      </c>
      <c r="Q1893" s="1">
        <v>40436</v>
      </c>
      <c r="R1893">
        <v>91.5</v>
      </c>
      <c r="U1893" s="1">
        <v>41156</v>
      </c>
      <c r="V1893">
        <v>8.17</v>
      </c>
      <c r="Y1893" s="1">
        <v>40438</v>
      </c>
      <c r="Z1893">
        <v>19.5</v>
      </c>
      <c r="AC1893" s="1"/>
    </row>
    <row r="1894" spans="1:29" x14ac:dyDescent="0.3">
      <c r="A1894">
        <f t="shared" si="57"/>
        <v>3</v>
      </c>
      <c r="B1894" s="1">
        <v>42435</v>
      </c>
      <c r="C1894">
        <v>41.61</v>
      </c>
      <c r="E1894" s="1">
        <v>35047</v>
      </c>
      <c r="F1894">
        <v>18.059999999999999</v>
      </c>
      <c r="G1894">
        <f t="shared" si="56"/>
        <v>16.423302752293576</v>
      </c>
      <c r="I1894" s="1">
        <v>40854</v>
      </c>
      <c r="J1894">
        <v>114.56</v>
      </c>
      <c r="M1894" s="1">
        <v>30125</v>
      </c>
      <c r="N1894">
        <v>0.96220000000000006</v>
      </c>
      <c r="Q1894" s="1">
        <v>40437</v>
      </c>
      <c r="R1894">
        <v>91.5</v>
      </c>
      <c r="U1894" s="1">
        <v>41157</v>
      </c>
      <c r="V1894">
        <v>8.1999999999999993</v>
      </c>
      <c r="Y1894" s="1">
        <v>40439</v>
      </c>
      <c r="Z1894">
        <v>19.8</v>
      </c>
      <c r="AC1894" s="1"/>
    </row>
    <row r="1895" spans="1:29" x14ac:dyDescent="0.3">
      <c r="A1895">
        <f t="shared" si="57"/>
        <v>3</v>
      </c>
      <c r="B1895" s="1">
        <v>42436</v>
      </c>
      <c r="C1895">
        <v>41.14</v>
      </c>
      <c r="E1895" s="1">
        <v>35048</v>
      </c>
      <c r="F1895">
        <v>17.829999999999998</v>
      </c>
      <c r="G1895">
        <f t="shared" si="56"/>
        <v>16.439541284403667</v>
      </c>
      <c r="I1895" s="1">
        <v>40851</v>
      </c>
      <c r="J1895">
        <v>111.97</v>
      </c>
      <c r="M1895" s="1">
        <v>30126</v>
      </c>
      <c r="N1895">
        <v>0.96760000000000002</v>
      </c>
      <c r="Q1895" s="1">
        <v>40438</v>
      </c>
      <c r="R1895">
        <v>91.5</v>
      </c>
      <c r="U1895" s="1">
        <v>41158</v>
      </c>
      <c r="V1895">
        <v>8.2100000000000009</v>
      </c>
      <c r="Y1895" s="1">
        <v>40440</v>
      </c>
      <c r="Z1895">
        <v>19.8</v>
      </c>
      <c r="AC1895" s="1"/>
    </row>
    <row r="1896" spans="1:29" x14ac:dyDescent="0.3">
      <c r="A1896">
        <f t="shared" si="57"/>
        <v>3</v>
      </c>
      <c r="B1896" s="1">
        <v>42437</v>
      </c>
      <c r="C1896">
        <v>40.69</v>
      </c>
      <c r="E1896" s="1">
        <v>35051</v>
      </c>
      <c r="F1896">
        <v>17.88</v>
      </c>
      <c r="G1896">
        <f t="shared" si="56"/>
        <v>16.458348623853212</v>
      </c>
      <c r="I1896" s="1">
        <v>40850</v>
      </c>
      <c r="J1896">
        <v>110.83</v>
      </c>
      <c r="M1896" s="1">
        <v>30127</v>
      </c>
      <c r="N1896">
        <v>0.95699999999999996</v>
      </c>
      <c r="Q1896" s="1">
        <v>40441</v>
      </c>
      <c r="R1896">
        <v>92.2</v>
      </c>
      <c r="U1896" s="1">
        <v>41159</v>
      </c>
      <c r="V1896">
        <v>8.33</v>
      </c>
      <c r="Y1896" s="1">
        <v>40441</v>
      </c>
      <c r="Z1896">
        <v>19.2</v>
      </c>
      <c r="AC1896" s="1"/>
    </row>
    <row r="1897" spans="1:29" x14ac:dyDescent="0.3">
      <c r="A1897">
        <f t="shared" si="57"/>
        <v>3</v>
      </c>
      <c r="B1897" s="1">
        <v>42438</v>
      </c>
      <c r="C1897">
        <v>40.25</v>
      </c>
      <c r="E1897" s="1">
        <v>35052</v>
      </c>
      <c r="F1897">
        <v>17.739999999999998</v>
      </c>
      <c r="G1897">
        <f t="shared" si="56"/>
        <v>16.4751376146789</v>
      </c>
      <c r="I1897" s="1">
        <v>40849</v>
      </c>
      <c r="J1897">
        <v>109.34</v>
      </c>
      <c r="M1897" s="1">
        <v>30130</v>
      </c>
      <c r="N1897">
        <v>0.95699999999999996</v>
      </c>
      <c r="Q1897" s="1">
        <v>40442</v>
      </c>
      <c r="R1897">
        <v>91.85</v>
      </c>
      <c r="U1897" s="1">
        <v>41162</v>
      </c>
      <c r="V1897">
        <v>7.79</v>
      </c>
      <c r="Y1897" s="1">
        <v>40442</v>
      </c>
      <c r="Z1897">
        <v>19.25</v>
      </c>
      <c r="AC1897" s="1"/>
    </row>
    <row r="1898" spans="1:29" x14ac:dyDescent="0.3">
      <c r="A1898">
        <f t="shared" si="57"/>
        <v>3</v>
      </c>
      <c r="B1898" s="1">
        <v>42439</v>
      </c>
      <c r="C1898">
        <v>39.840000000000003</v>
      </c>
      <c r="E1898" s="1">
        <v>35053</v>
      </c>
      <c r="F1898">
        <v>17.850000000000001</v>
      </c>
      <c r="G1898">
        <f t="shared" si="56"/>
        <v>16.493669724770641</v>
      </c>
      <c r="I1898" s="1">
        <v>40848</v>
      </c>
      <c r="J1898">
        <v>109.54</v>
      </c>
      <c r="M1898" s="1">
        <v>30131</v>
      </c>
      <c r="N1898">
        <v>0.96289999999999998</v>
      </c>
      <c r="Q1898" s="1">
        <v>40443</v>
      </c>
      <c r="R1898">
        <v>91.75</v>
      </c>
      <c r="U1898" s="1">
        <v>41163</v>
      </c>
      <c r="V1898">
        <v>7.7</v>
      </c>
      <c r="Y1898" s="1">
        <v>40443</v>
      </c>
      <c r="Z1898">
        <v>18.649999999999999</v>
      </c>
      <c r="AC1898" s="1"/>
    </row>
    <row r="1899" spans="1:29" x14ac:dyDescent="0.3">
      <c r="A1899">
        <f t="shared" si="57"/>
        <v>3</v>
      </c>
      <c r="B1899" s="1">
        <v>42440</v>
      </c>
      <c r="C1899">
        <v>39.450000000000003</v>
      </c>
      <c r="E1899" s="1">
        <v>35054</v>
      </c>
      <c r="F1899">
        <v>17.8</v>
      </c>
      <c r="G1899">
        <f t="shared" si="56"/>
        <v>16.513853211009174</v>
      </c>
      <c r="I1899" s="1">
        <v>40847</v>
      </c>
      <c r="J1899">
        <v>109.56</v>
      </c>
      <c r="M1899" s="1">
        <v>30132</v>
      </c>
      <c r="N1899">
        <v>0.97130000000000005</v>
      </c>
      <c r="Q1899" s="1">
        <v>40444</v>
      </c>
      <c r="R1899">
        <v>91.9</v>
      </c>
      <c r="U1899" s="1">
        <v>41164</v>
      </c>
      <c r="V1899">
        <v>7.89</v>
      </c>
      <c r="Y1899" s="1">
        <v>40444</v>
      </c>
      <c r="Z1899">
        <v>18.75</v>
      </c>
      <c r="AC1899" s="1"/>
    </row>
    <row r="1900" spans="1:29" x14ac:dyDescent="0.3">
      <c r="A1900">
        <f t="shared" si="57"/>
        <v>3</v>
      </c>
      <c r="B1900" s="1">
        <v>42441</v>
      </c>
      <c r="C1900">
        <v>39.21</v>
      </c>
      <c r="E1900" s="1">
        <v>35055</v>
      </c>
      <c r="F1900">
        <v>17.82</v>
      </c>
      <c r="G1900">
        <f t="shared" si="56"/>
        <v>16.534311926605504</v>
      </c>
      <c r="I1900" s="1">
        <v>40844</v>
      </c>
      <c r="J1900">
        <v>109.91</v>
      </c>
      <c r="M1900" s="1">
        <v>30133</v>
      </c>
      <c r="N1900">
        <v>0.96560000000000001</v>
      </c>
      <c r="Q1900" s="1">
        <v>40445</v>
      </c>
      <c r="R1900">
        <v>95.25</v>
      </c>
      <c r="U1900" s="1">
        <v>41165</v>
      </c>
      <c r="V1900">
        <v>7.75</v>
      </c>
      <c r="Y1900" s="1">
        <v>40445</v>
      </c>
      <c r="Z1900">
        <v>19</v>
      </c>
      <c r="AC1900" s="1"/>
    </row>
    <row r="1901" spans="1:29" x14ac:dyDescent="0.3">
      <c r="A1901">
        <f t="shared" si="57"/>
        <v>3</v>
      </c>
      <c r="B1901" s="1">
        <v>42442</v>
      </c>
      <c r="C1901">
        <v>38.97</v>
      </c>
      <c r="E1901" s="1">
        <v>35060</v>
      </c>
      <c r="F1901">
        <v>18.350000000000001</v>
      </c>
      <c r="G1901">
        <f t="shared" si="56"/>
        <v>16.559082568807337</v>
      </c>
      <c r="I1901" s="1">
        <v>40843</v>
      </c>
      <c r="J1901">
        <v>112.08</v>
      </c>
      <c r="M1901" s="1">
        <v>30134</v>
      </c>
      <c r="N1901">
        <v>0.96430000000000005</v>
      </c>
      <c r="Q1901" s="1">
        <v>40448</v>
      </c>
      <c r="R1901">
        <v>91.9</v>
      </c>
      <c r="U1901" s="1">
        <v>41166</v>
      </c>
      <c r="V1901">
        <v>7.4</v>
      </c>
      <c r="Y1901" s="1">
        <v>40446</v>
      </c>
      <c r="Z1901">
        <v>19.100000000000001</v>
      </c>
      <c r="AC1901" s="1"/>
    </row>
    <row r="1902" spans="1:29" x14ac:dyDescent="0.3">
      <c r="A1902">
        <f t="shared" si="57"/>
        <v>3</v>
      </c>
      <c r="B1902" s="1">
        <v>42443</v>
      </c>
      <c r="C1902">
        <v>38.630000000000003</v>
      </c>
      <c r="E1902" s="1">
        <v>35061</v>
      </c>
      <c r="F1902">
        <v>18.260000000000002</v>
      </c>
      <c r="G1902">
        <f t="shared" si="56"/>
        <v>16.582293577981652</v>
      </c>
      <c r="I1902" s="1">
        <v>40842</v>
      </c>
      <c r="J1902">
        <v>108.91</v>
      </c>
      <c r="M1902" s="1">
        <v>30137</v>
      </c>
      <c r="N1902">
        <v>0.96250000000000002</v>
      </c>
      <c r="Q1902" s="1">
        <v>40449</v>
      </c>
      <c r="R1902">
        <v>95</v>
      </c>
      <c r="U1902" s="1">
        <v>41169</v>
      </c>
      <c r="V1902">
        <v>7.35</v>
      </c>
      <c r="Y1902" s="1">
        <v>40447</v>
      </c>
      <c r="Z1902">
        <v>19.100000000000001</v>
      </c>
      <c r="AC1902" s="1"/>
    </row>
    <row r="1903" spans="1:29" x14ac:dyDescent="0.3">
      <c r="A1903">
        <f t="shared" si="57"/>
        <v>3</v>
      </c>
      <c r="B1903" s="1">
        <v>42444</v>
      </c>
      <c r="C1903">
        <v>38.24</v>
      </c>
      <c r="E1903" s="1">
        <v>35062</v>
      </c>
      <c r="F1903">
        <v>18.329999999999998</v>
      </c>
      <c r="G1903">
        <f t="shared" si="56"/>
        <v>16.602660550458715</v>
      </c>
      <c r="I1903" s="1">
        <v>40841</v>
      </c>
      <c r="J1903">
        <v>110.92</v>
      </c>
      <c r="M1903" s="1">
        <v>30138</v>
      </c>
      <c r="N1903">
        <v>0.95899999999999996</v>
      </c>
      <c r="Q1903" s="1">
        <v>40450</v>
      </c>
      <c r="R1903">
        <v>96.1</v>
      </c>
      <c r="U1903" s="1">
        <v>41170</v>
      </c>
      <c r="V1903">
        <v>7.4</v>
      </c>
      <c r="Y1903" s="1">
        <v>40448</v>
      </c>
      <c r="Z1903">
        <v>18.600000000000001</v>
      </c>
      <c r="AC1903" s="1"/>
    </row>
    <row r="1904" spans="1:29" x14ac:dyDescent="0.3">
      <c r="A1904">
        <f t="shared" si="57"/>
        <v>3</v>
      </c>
      <c r="B1904" s="1">
        <v>42445</v>
      </c>
      <c r="C1904">
        <v>37.840000000000003</v>
      </c>
      <c r="E1904" s="1">
        <v>35066</v>
      </c>
      <c r="F1904">
        <v>18.62</v>
      </c>
      <c r="G1904">
        <f t="shared" ref="G1904:G1967" si="58">+AVERAGE(F1796:F1904)</f>
        <v>16.625688073394493</v>
      </c>
      <c r="I1904" s="1">
        <v>40840</v>
      </c>
      <c r="J1904">
        <v>111.45</v>
      </c>
      <c r="M1904" s="1">
        <v>30139</v>
      </c>
      <c r="N1904">
        <v>0.94689999999999996</v>
      </c>
      <c r="Q1904" s="1">
        <v>40451</v>
      </c>
      <c r="R1904">
        <v>96.25</v>
      </c>
      <c r="U1904" s="1">
        <v>41171</v>
      </c>
      <c r="V1904">
        <v>7.52</v>
      </c>
      <c r="Y1904" s="1">
        <v>40449</v>
      </c>
      <c r="Z1904">
        <v>18.850000000000001</v>
      </c>
      <c r="AC1904" s="1"/>
    </row>
    <row r="1905" spans="1:29" x14ac:dyDescent="0.3">
      <c r="A1905">
        <f t="shared" si="57"/>
        <v>3</v>
      </c>
      <c r="B1905" s="1">
        <v>42446</v>
      </c>
      <c r="C1905">
        <v>37.49</v>
      </c>
      <c r="E1905" s="1">
        <v>35067</v>
      </c>
      <c r="F1905">
        <v>18.63</v>
      </c>
      <c r="G1905">
        <f t="shared" si="58"/>
        <v>16.649724770642202</v>
      </c>
      <c r="I1905" s="1">
        <v>40837</v>
      </c>
      <c r="J1905">
        <v>109.56</v>
      </c>
      <c r="M1905" s="1">
        <v>30140</v>
      </c>
      <c r="N1905">
        <v>0.94789999999999996</v>
      </c>
      <c r="Q1905" s="1">
        <v>40452</v>
      </c>
      <c r="R1905">
        <v>96.75</v>
      </c>
      <c r="U1905" s="1">
        <v>41172</v>
      </c>
      <c r="V1905">
        <v>7.63</v>
      </c>
      <c r="Y1905" s="1">
        <v>40450</v>
      </c>
      <c r="Z1905">
        <v>19.350000000000001</v>
      </c>
      <c r="AC1905" s="1"/>
    </row>
    <row r="1906" spans="1:29" x14ac:dyDescent="0.3">
      <c r="A1906">
        <f t="shared" si="57"/>
        <v>3</v>
      </c>
      <c r="B1906" s="1">
        <v>42447</v>
      </c>
      <c r="C1906">
        <v>37.200000000000003</v>
      </c>
      <c r="E1906" s="1">
        <v>35068</v>
      </c>
      <c r="F1906">
        <v>18.68</v>
      </c>
      <c r="G1906">
        <f t="shared" si="58"/>
        <v>16.674220183486238</v>
      </c>
      <c r="I1906" s="1">
        <v>40836</v>
      </c>
      <c r="J1906">
        <v>109.76</v>
      </c>
      <c r="M1906" s="1">
        <v>30141</v>
      </c>
      <c r="N1906">
        <v>0.95569999999999999</v>
      </c>
      <c r="Q1906" s="1">
        <v>40455</v>
      </c>
      <c r="R1906">
        <v>95.8</v>
      </c>
      <c r="U1906" s="1">
        <v>41173</v>
      </c>
      <c r="V1906">
        <v>7.41</v>
      </c>
      <c r="Y1906" s="1">
        <v>40451</v>
      </c>
      <c r="Z1906">
        <v>17.8</v>
      </c>
      <c r="AC1906" s="1"/>
    </row>
    <row r="1907" spans="1:29" x14ac:dyDescent="0.3">
      <c r="A1907">
        <f t="shared" si="57"/>
        <v>3</v>
      </c>
      <c r="B1907" s="1">
        <v>42448</v>
      </c>
      <c r="C1907">
        <v>37.03</v>
      </c>
      <c r="E1907" s="1">
        <v>35069</v>
      </c>
      <c r="F1907">
        <v>19.05</v>
      </c>
      <c r="G1907">
        <f t="shared" si="58"/>
        <v>16.700825688073394</v>
      </c>
      <c r="I1907" s="1">
        <v>40835</v>
      </c>
      <c r="J1907">
        <v>108.39</v>
      </c>
      <c r="M1907" s="1">
        <v>30144</v>
      </c>
      <c r="N1907">
        <v>0.9677</v>
      </c>
      <c r="Q1907" s="1">
        <v>40456</v>
      </c>
      <c r="R1907">
        <v>96</v>
      </c>
      <c r="U1907" s="1">
        <v>41176</v>
      </c>
      <c r="V1907">
        <v>7.22</v>
      </c>
      <c r="Y1907" s="1">
        <v>40452</v>
      </c>
      <c r="Z1907">
        <v>18.5</v>
      </c>
      <c r="AC1907" s="1"/>
    </row>
    <row r="1908" spans="1:29" x14ac:dyDescent="0.3">
      <c r="A1908">
        <f t="shared" si="57"/>
        <v>3</v>
      </c>
      <c r="B1908" s="1">
        <v>42449</v>
      </c>
      <c r="C1908">
        <v>36.880000000000003</v>
      </c>
      <c r="E1908" s="1">
        <v>35072</v>
      </c>
      <c r="F1908">
        <v>19.22</v>
      </c>
      <c r="G1908">
        <f t="shared" si="58"/>
        <v>16.728440366972478</v>
      </c>
      <c r="I1908" s="1">
        <v>40834</v>
      </c>
      <c r="J1908">
        <v>111.15</v>
      </c>
      <c r="M1908" s="1">
        <v>30145</v>
      </c>
      <c r="N1908">
        <v>0.95760000000000001</v>
      </c>
      <c r="Q1908" s="1">
        <v>40457</v>
      </c>
      <c r="R1908">
        <v>96.85</v>
      </c>
      <c r="U1908" s="1">
        <v>41177</v>
      </c>
      <c r="V1908">
        <v>7.45</v>
      </c>
      <c r="Y1908" s="1">
        <v>40453</v>
      </c>
      <c r="Z1908">
        <v>18.5</v>
      </c>
      <c r="AC1908" s="1"/>
    </row>
    <row r="1909" spans="1:29" x14ac:dyDescent="0.3">
      <c r="A1909">
        <f t="shared" si="57"/>
        <v>3</v>
      </c>
      <c r="B1909" s="1">
        <v>42450</v>
      </c>
      <c r="C1909">
        <v>36.619999999999997</v>
      </c>
      <c r="E1909" s="1">
        <v>35073</v>
      </c>
      <c r="F1909">
        <v>18.66</v>
      </c>
      <c r="G1909">
        <f t="shared" si="58"/>
        <v>16.750733944954128</v>
      </c>
      <c r="I1909" s="1">
        <v>40833</v>
      </c>
      <c r="J1909">
        <v>110.16</v>
      </c>
      <c r="M1909" s="1">
        <v>30146</v>
      </c>
      <c r="N1909">
        <v>0.95409999999999995</v>
      </c>
      <c r="Q1909" s="1">
        <v>40458</v>
      </c>
      <c r="R1909">
        <v>96.75</v>
      </c>
      <c r="U1909" s="1">
        <v>41178</v>
      </c>
      <c r="V1909">
        <v>7.6</v>
      </c>
      <c r="Y1909" s="1">
        <v>40454</v>
      </c>
      <c r="Z1909">
        <v>18.5</v>
      </c>
      <c r="AC1909" s="1"/>
    </row>
    <row r="1910" spans="1:29" x14ac:dyDescent="0.3">
      <c r="A1910">
        <f t="shared" si="57"/>
        <v>3</v>
      </c>
      <c r="B1910" s="1">
        <v>42451</v>
      </c>
      <c r="C1910">
        <v>36.39</v>
      </c>
      <c r="E1910" s="1">
        <v>35074</v>
      </c>
      <c r="F1910">
        <v>18.5</v>
      </c>
      <c r="G1910">
        <f t="shared" si="58"/>
        <v>16.771559633027522</v>
      </c>
      <c r="I1910" s="1">
        <v>40830</v>
      </c>
      <c r="J1910">
        <v>114.68</v>
      </c>
      <c r="M1910" s="1">
        <v>30147</v>
      </c>
      <c r="N1910">
        <v>0.95450000000000002</v>
      </c>
      <c r="Q1910" s="1">
        <v>40459</v>
      </c>
      <c r="R1910">
        <v>96.75</v>
      </c>
      <c r="U1910" s="1">
        <v>41179</v>
      </c>
      <c r="V1910">
        <v>7.81</v>
      </c>
      <c r="Y1910" s="1">
        <v>40455</v>
      </c>
      <c r="Z1910">
        <v>18.25</v>
      </c>
      <c r="AC1910" s="1"/>
    </row>
    <row r="1911" spans="1:29" x14ac:dyDescent="0.3">
      <c r="A1911">
        <f t="shared" si="57"/>
        <v>3</v>
      </c>
      <c r="B1911" s="1">
        <v>42452</v>
      </c>
      <c r="C1911">
        <v>36.17</v>
      </c>
      <c r="E1911" s="1">
        <v>35075</v>
      </c>
      <c r="F1911">
        <v>17.89</v>
      </c>
      <c r="G1911">
        <f t="shared" si="58"/>
        <v>16.787339449541285</v>
      </c>
      <c r="I1911" s="1">
        <v>40829</v>
      </c>
      <c r="J1911">
        <v>111.11</v>
      </c>
      <c r="M1911" s="1">
        <v>30148</v>
      </c>
      <c r="N1911">
        <v>0.9577</v>
      </c>
      <c r="Q1911" s="1">
        <v>40462</v>
      </c>
      <c r="R1911">
        <v>97</v>
      </c>
      <c r="U1911" s="1">
        <v>41180</v>
      </c>
      <c r="V1911">
        <v>7.93</v>
      </c>
      <c r="Y1911" s="1">
        <v>40456</v>
      </c>
      <c r="Z1911">
        <v>18.55</v>
      </c>
      <c r="AC1911" s="1"/>
    </row>
    <row r="1912" spans="1:29" x14ac:dyDescent="0.3">
      <c r="A1912">
        <f t="shared" si="57"/>
        <v>3</v>
      </c>
      <c r="B1912" s="1">
        <v>42453</v>
      </c>
      <c r="C1912">
        <v>35.97</v>
      </c>
      <c r="E1912" s="1">
        <v>35076</v>
      </c>
      <c r="F1912">
        <v>17.41</v>
      </c>
      <c r="G1912">
        <f t="shared" si="58"/>
        <v>16.798532110091742</v>
      </c>
      <c r="I1912" s="1">
        <v>40828</v>
      </c>
      <c r="J1912">
        <v>111.36</v>
      </c>
      <c r="M1912" s="1">
        <v>30151</v>
      </c>
      <c r="N1912">
        <v>0.96599999999999997</v>
      </c>
      <c r="Q1912" s="1">
        <v>40463</v>
      </c>
      <c r="R1912">
        <v>97.3</v>
      </c>
      <c r="U1912" s="1">
        <v>41183</v>
      </c>
      <c r="V1912">
        <v>7.92</v>
      </c>
      <c r="Y1912" s="1">
        <v>40457</v>
      </c>
      <c r="Z1912">
        <v>16.25</v>
      </c>
      <c r="AC1912" s="1"/>
    </row>
    <row r="1913" spans="1:29" x14ac:dyDescent="0.3">
      <c r="A1913">
        <f t="shared" si="57"/>
        <v>3</v>
      </c>
      <c r="B1913" s="1">
        <v>42454</v>
      </c>
      <c r="C1913">
        <v>35.85</v>
      </c>
      <c r="E1913" s="1">
        <v>35079</v>
      </c>
      <c r="F1913">
        <v>17.559999999999999</v>
      </c>
      <c r="G1913">
        <f t="shared" si="58"/>
        <v>16.810183486238529</v>
      </c>
      <c r="I1913" s="1">
        <v>40827</v>
      </c>
      <c r="J1913">
        <v>110.73</v>
      </c>
      <c r="M1913" s="1">
        <v>30152</v>
      </c>
      <c r="N1913">
        <v>0.9667</v>
      </c>
      <c r="Q1913" s="1">
        <v>40464</v>
      </c>
      <c r="R1913">
        <v>98.25</v>
      </c>
      <c r="U1913" s="1">
        <v>41184</v>
      </c>
      <c r="V1913">
        <v>7.84</v>
      </c>
      <c r="Y1913" s="1">
        <v>40458</v>
      </c>
      <c r="Z1913">
        <v>16.2</v>
      </c>
      <c r="AC1913" s="1"/>
    </row>
    <row r="1914" spans="1:29" x14ac:dyDescent="0.3">
      <c r="A1914">
        <f t="shared" si="57"/>
        <v>3</v>
      </c>
      <c r="B1914" s="1">
        <v>42455</v>
      </c>
      <c r="C1914">
        <v>35.840000000000003</v>
      </c>
      <c r="E1914" s="1">
        <v>35080</v>
      </c>
      <c r="F1914">
        <v>17.760000000000002</v>
      </c>
      <c r="G1914">
        <f t="shared" si="58"/>
        <v>16.823486238532109</v>
      </c>
      <c r="I1914" s="1">
        <v>40826</v>
      </c>
      <c r="J1914">
        <v>108.95</v>
      </c>
      <c r="M1914" s="1">
        <v>30153</v>
      </c>
      <c r="N1914">
        <v>0.9748</v>
      </c>
      <c r="Q1914" s="1">
        <v>40465</v>
      </c>
      <c r="R1914">
        <v>100.15</v>
      </c>
      <c r="U1914" s="1">
        <v>41185</v>
      </c>
      <c r="V1914">
        <v>7.56</v>
      </c>
      <c r="Y1914" s="1">
        <v>40459</v>
      </c>
      <c r="Z1914">
        <v>18</v>
      </c>
      <c r="AC1914" s="1"/>
    </row>
    <row r="1915" spans="1:29" x14ac:dyDescent="0.3">
      <c r="A1915">
        <f t="shared" si="57"/>
        <v>3</v>
      </c>
      <c r="B1915" s="1">
        <v>42456</v>
      </c>
      <c r="C1915">
        <v>35.81</v>
      </c>
      <c r="E1915" s="1">
        <v>35081</v>
      </c>
      <c r="F1915">
        <v>17.09</v>
      </c>
      <c r="G1915">
        <f t="shared" si="58"/>
        <v>16.83110091743119</v>
      </c>
      <c r="I1915" s="1">
        <v>40823</v>
      </c>
      <c r="J1915">
        <v>105.88</v>
      </c>
      <c r="M1915" s="1">
        <v>30154</v>
      </c>
      <c r="N1915">
        <v>0.97660000000000002</v>
      </c>
      <c r="Q1915" s="1">
        <v>40466</v>
      </c>
      <c r="R1915">
        <v>98.2</v>
      </c>
      <c r="U1915" s="1">
        <v>41186</v>
      </c>
      <c r="V1915">
        <v>7.6</v>
      </c>
      <c r="Y1915" s="1">
        <v>40460</v>
      </c>
      <c r="Z1915">
        <v>18.5</v>
      </c>
      <c r="AC1915" s="1"/>
    </row>
    <row r="1916" spans="1:29" x14ac:dyDescent="0.3">
      <c r="A1916">
        <f t="shared" si="57"/>
        <v>3</v>
      </c>
      <c r="B1916" s="1">
        <v>42457</v>
      </c>
      <c r="C1916">
        <v>35.770000000000003</v>
      </c>
      <c r="E1916" s="1">
        <v>35082</v>
      </c>
      <c r="F1916">
        <v>17.32</v>
      </c>
      <c r="G1916">
        <f t="shared" si="58"/>
        <v>16.843577981651372</v>
      </c>
      <c r="I1916" s="1">
        <v>40822</v>
      </c>
      <c r="J1916">
        <v>105.73</v>
      </c>
      <c r="M1916" s="1">
        <v>30155</v>
      </c>
      <c r="N1916">
        <v>0.98960000000000004</v>
      </c>
      <c r="Q1916" s="1">
        <v>40469</v>
      </c>
      <c r="R1916">
        <v>100.5</v>
      </c>
      <c r="U1916" s="1">
        <v>41187</v>
      </c>
      <c r="V1916">
        <v>7.77</v>
      </c>
      <c r="Y1916" s="1">
        <v>40461</v>
      </c>
      <c r="Z1916">
        <v>18.5</v>
      </c>
      <c r="AC1916" s="1"/>
    </row>
    <row r="1917" spans="1:29" x14ac:dyDescent="0.3">
      <c r="A1917">
        <f t="shared" si="57"/>
        <v>3</v>
      </c>
      <c r="B1917" s="1">
        <v>42458</v>
      </c>
      <c r="C1917">
        <v>35.67</v>
      </c>
      <c r="E1917" s="1">
        <v>35083</v>
      </c>
      <c r="F1917">
        <v>17.12</v>
      </c>
      <c r="G1917">
        <f t="shared" si="58"/>
        <v>16.855229357798162</v>
      </c>
      <c r="I1917" s="1">
        <v>40821</v>
      </c>
      <c r="J1917">
        <v>102.73</v>
      </c>
      <c r="M1917" s="1">
        <v>30158</v>
      </c>
      <c r="N1917">
        <v>0.98780000000000001</v>
      </c>
      <c r="Q1917" s="1">
        <v>40470</v>
      </c>
      <c r="R1917">
        <v>98.2</v>
      </c>
      <c r="U1917" s="1">
        <v>41190</v>
      </c>
      <c r="V1917">
        <v>7.89</v>
      </c>
      <c r="Y1917" s="1">
        <v>40462</v>
      </c>
      <c r="Z1917">
        <v>18.5</v>
      </c>
      <c r="AC1917" s="1"/>
    </row>
    <row r="1918" spans="1:29" x14ac:dyDescent="0.3">
      <c r="A1918">
        <f t="shared" si="57"/>
        <v>3</v>
      </c>
      <c r="B1918" s="1">
        <v>42459</v>
      </c>
      <c r="C1918">
        <v>35.58</v>
      </c>
      <c r="E1918" s="1">
        <v>35086</v>
      </c>
      <c r="F1918">
        <v>16.989999999999998</v>
      </c>
      <c r="G1918">
        <f t="shared" si="58"/>
        <v>16.865779816513758</v>
      </c>
      <c r="I1918" s="1">
        <v>40820</v>
      </c>
      <c r="J1918">
        <v>99.79</v>
      </c>
      <c r="M1918" s="1">
        <v>30159</v>
      </c>
      <c r="N1918">
        <v>0.97899999999999998</v>
      </c>
      <c r="Q1918" s="1">
        <v>40471</v>
      </c>
      <c r="R1918">
        <v>100.7</v>
      </c>
      <c r="U1918" s="1">
        <v>41191</v>
      </c>
      <c r="V1918">
        <v>7.86</v>
      </c>
      <c r="Y1918" s="1">
        <v>40463</v>
      </c>
      <c r="Z1918">
        <v>18.8</v>
      </c>
      <c r="AC1918" s="1"/>
    </row>
    <row r="1919" spans="1:29" x14ac:dyDescent="0.3">
      <c r="A1919">
        <f t="shared" si="57"/>
        <v>3</v>
      </c>
      <c r="B1919" s="1">
        <v>42460</v>
      </c>
      <c r="C1919">
        <v>35.29</v>
      </c>
      <c r="E1919" s="1">
        <v>35087</v>
      </c>
      <c r="F1919">
        <v>16.87</v>
      </c>
      <c r="G1919">
        <f t="shared" si="58"/>
        <v>16.874128440366967</v>
      </c>
      <c r="I1919" s="1">
        <v>40819</v>
      </c>
      <c r="J1919">
        <v>101.71</v>
      </c>
      <c r="M1919" s="1">
        <v>30160</v>
      </c>
      <c r="N1919">
        <v>0.97650000000000003</v>
      </c>
      <c r="Q1919" s="1">
        <v>40472</v>
      </c>
      <c r="R1919">
        <v>102</v>
      </c>
      <c r="U1919" s="1">
        <v>41192</v>
      </c>
      <c r="V1919">
        <v>7.69</v>
      </c>
      <c r="Y1919" s="1">
        <v>40464</v>
      </c>
      <c r="Z1919">
        <v>18.899999999999999</v>
      </c>
      <c r="AC1919" s="1"/>
    </row>
    <row r="1920" spans="1:29" x14ac:dyDescent="0.3">
      <c r="A1920">
        <f t="shared" si="57"/>
        <v>4</v>
      </c>
      <c r="B1920" s="1">
        <v>42461</v>
      </c>
      <c r="C1920">
        <v>35.01</v>
      </c>
      <c r="E1920" s="1">
        <v>35088</v>
      </c>
      <c r="F1920">
        <v>16.989999999999998</v>
      </c>
      <c r="G1920">
        <f t="shared" si="58"/>
        <v>16.882844036697243</v>
      </c>
      <c r="I1920" s="1">
        <v>40816</v>
      </c>
      <c r="J1920">
        <v>102.76</v>
      </c>
      <c r="M1920" s="1">
        <v>30161</v>
      </c>
      <c r="N1920">
        <v>0.97070000000000001</v>
      </c>
      <c r="Q1920" s="1">
        <v>40473</v>
      </c>
      <c r="R1920">
        <v>99.5</v>
      </c>
      <c r="U1920" s="1">
        <v>41193</v>
      </c>
      <c r="V1920">
        <v>7.77</v>
      </c>
      <c r="Y1920" s="1">
        <v>40465</v>
      </c>
      <c r="Z1920">
        <v>18.649999999999999</v>
      </c>
      <c r="AC1920" s="1"/>
    </row>
    <row r="1921" spans="1:29" x14ac:dyDescent="0.3">
      <c r="A1921">
        <f t="shared" si="57"/>
        <v>4</v>
      </c>
      <c r="B1921" s="1">
        <v>42462</v>
      </c>
      <c r="C1921">
        <v>35.15</v>
      </c>
      <c r="E1921" s="1">
        <v>35089</v>
      </c>
      <c r="F1921">
        <v>16.48</v>
      </c>
      <c r="G1921">
        <f t="shared" si="58"/>
        <v>16.884862385321096</v>
      </c>
      <c r="I1921" s="1">
        <v>40815</v>
      </c>
      <c r="J1921">
        <v>103.95</v>
      </c>
      <c r="M1921" s="1">
        <v>30162</v>
      </c>
      <c r="N1921">
        <v>0.96789999999999998</v>
      </c>
      <c r="Q1921" s="1">
        <v>40476</v>
      </c>
      <c r="R1921">
        <v>103</v>
      </c>
      <c r="U1921" s="1">
        <v>41194</v>
      </c>
      <c r="V1921">
        <v>7.8</v>
      </c>
      <c r="Y1921" s="1">
        <v>40466</v>
      </c>
      <c r="Z1921">
        <v>19.149999999999999</v>
      </c>
      <c r="AC1921" s="1"/>
    </row>
    <row r="1922" spans="1:29" x14ac:dyDescent="0.3">
      <c r="A1922">
        <f t="shared" si="57"/>
        <v>4</v>
      </c>
      <c r="B1922" s="1">
        <v>42463</v>
      </c>
      <c r="C1922">
        <v>35.369999999999997</v>
      </c>
      <c r="E1922" s="1">
        <v>35090</v>
      </c>
      <c r="F1922">
        <v>16.489999999999998</v>
      </c>
      <c r="G1922">
        <f t="shared" si="58"/>
        <v>16.886697247706419</v>
      </c>
      <c r="I1922" s="1">
        <v>40814</v>
      </c>
      <c r="J1922">
        <v>103.81</v>
      </c>
      <c r="M1922" s="1">
        <v>30165</v>
      </c>
      <c r="N1922">
        <v>0.97529999999999994</v>
      </c>
      <c r="Q1922" s="1">
        <v>40477</v>
      </c>
      <c r="R1922">
        <v>102.9</v>
      </c>
      <c r="U1922" s="1">
        <v>41197</v>
      </c>
      <c r="V1922">
        <v>7.66</v>
      </c>
      <c r="Y1922" s="1">
        <v>40467</v>
      </c>
      <c r="Z1922">
        <v>19.149999999999999</v>
      </c>
      <c r="AC1922" s="1"/>
    </row>
    <row r="1923" spans="1:29" x14ac:dyDescent="0.3">
      <c r="A1923">
        <f t="shared" si="57"/>
        <v>4</v>
      </c>
      <c r="B1923" s="1">
        <v>42464</v>
      </c>
      <c r="C1923">
        <v>35.520000000000003</v>
      </c>
      <c r="E1923" s="1">
        <v>35093</v>
      </c>
      <c r="F1923">
        <v>16.22</v>
      </c>
      <c r="G1923">
        <f t="shared" si="58"/>
        <v>16.886330275229351</v>
      </c>
      <c r="I1923" s="1">
        <v>40813</v>
      </c>
      <c r="J1923">
        <v>107.14</v>
      </c>
      <c r="M1923" s="1">
        <v>30166</v>
      </c>
      <c r="N1923">
        <v>0.97740000000000005</v>
      </c>
      <c r="Q1923" s="1">
        <v>40478</v>
      </c>
      <c r="R1923">
        <v>102.65</v>
      </c>
      <c r="U1923" s="1">
        <v>41198</v>
      </c>
      <c r="V1923">
        <v>7.96</v>
      </c>
      <c r="Y1923" s="1">
        <v>40468</v>
      </c>
      <c r="Z1923">
        <v>19.149999999999999</v>
      </c>
      <c r="AC1923" s="1"/>
    </row>
    <row r="1924" spans="1:29" x14ac:dyDescent="0.3">
      <c r="A1924">
        <f t="shared" ref="A1924:A1987" si="59">+MONTH(B1924)</f>
        <v>4</v>
      </c>
      <c r="B1924" s="1">
        <v>42465</v>
      </c>
      <c r="C1924">
        <v>35.61</v>
      </c>
      <c r="E1924" s="1">
        <v>35094</v>
      </c>
      <c r="F1924">
        <v>16.37</v>
      </c>
      <c r="G1924">
        <f t="shared" si="58"/>
        <v>16.887889908256877</v>
      </c>
      <c r="I1924" s="1">
        <v>40812</v>
      </c>
      <c r="J1924">
        <v>103.94</v>
      </c>
      <c r="M1924" s="1">
        <v>30167</v>
      </c>
      <c r="N1924">
        <v>0.96389999999999998</v>
      </c>
      <c r="Q1924" s="1">
        <v>40479</v>
      </c>
      <c r="R1924">
        <v>103.2</v>
      </c>
      <c r="U1924" s="1">
        <v>41199</v>
      </c>
      <c r="V1924">
        <v>8.24</v>
      </c>
      <c r="Y1924" s="1">
        <v>40469</v>
      </c>
      <c r="Z1924">
        <v>19</v>
      </c>
      <c r="AC1924" s="1"/>
    </row>
    <row r="1925" spans="1:29" x14ac:dyDescent="0.3">
      <c r="A1925">
        <f t="shared" si="59"/>
        <v>4</v>
      </c>
      <c r="B1925" s="1">
        <v>42466</v>
      </c>
      <c r="C1925">
        <v>35.69</v>
      </c>
      <c r="E1925" s="1">
        <v>35095</v>
      </c>
      <c r="F1925">
        <v>16.52</v>
      </c>
      <c r="G1925">
        <f t="shared" si="58"/>
        <v>16.891100917431189</v>
      </c>
      <c r="I1925" s="1">
        <v>40809</v>
      </c>
      <c r="J1925">
        <v>103.97</v>
      </c>
      <c r="M1925" s="1">
        <v>30168</v>
      </c>
      <c r="N1925">
        <v>0.95889999999999997</v>
      </c>
      <c r="Q1925" s="1">
        <v>40480</v>
      </c>
      <c r="R1925">
        <v>104.1</v>
      </c>
      <c r="U1925" s="1">
        <v>41200</v>
      </c>
      <c r="V1925">
        <v>8.0399999999999991</v>
      </c>
      <c r="Y1925" s="1">
        <v>40470</v>
      </c>
      <c r="Z1925">
        <v>18.8</v>
      </c>
      <c r="AC1925" s="1"/>
    </row>
    <row r="1926" spans="1:29" x14ac:dyDescent="0.3">
      <c r="A1926">
        <f t="shared" si="59"/>
        <v>4</v>
      </c>
      <c r="B1926" s="1">
        <v>42467</v>
      </c>
      <c r="C1926">
        <v>36.04</v>
      </c>
      <c r="E1926" s="1">
        <v>35096</v>
      </c>
      <c r="F1926">
        <v>16.52</v>
      </c>
      <c r="G1926">
        <f t="shared" si="58"/>
        <v>16.894128440366966</v>
      </c>
      <c r="I1926" s="1">
        <v>40808</v>
      </c>
      <c r="J1926">
        <v>105.49</v>
      </c>
      <c r="M1926" s="1">
        <v>30169</v>
      </c>
      <c r="N1926">
        <v>0.95320000000000005</v>
      </c>
      <c r="Q1926" s="1">
        <v>40483</v>
      </c>
      <c r="R1926">
        <v>105.5</v>
      </c>
      <c r="U1926" s="1">
        <v>41201</v>
      </c>
      <c r="V1926">
        <v>7.94</v>
      </c>
      <c r="Y1926" s="1">
        <v>40471</v>
      </c>
      <c r="Z1926">
        <v>19</v>
      </c>
      <c r="AC1926" s="1"/>
    </row>
    <row r="1927" spans="1:29" x14ac:dyDescent="0.3">
      <c r="A1927">
        <f t="shared" si="59"/>
        <v>4</v>
      </c>
      <c r="B1927" s="1">
        <v>42468</v>
      </c>
      <c r="C1927">
        <v>36.090000000000003</v>
      </c>
      <c r="E1927" s="1">
        <v>35097</v>
      </c>
      <c r="F1927">
        <v>16.71</v>
      </c>
      <c r="G1927">
        <f t="shared" si="58"/>
        <v>16.898807339449537</v>
      </c>
      <c r="I1927" s="1">
        <v>40807</v>
      </c>
      <c r="J1927">
        <v>110.36</v>
      </c>
      <c r="M1927" s="1">
        <v>30172</v>
      </c>
      <c r="N1927">
        <v>0.94489999999999996</v>
      </c>
      <c r="Q1927" s="1">
        <v>40484</v>
      </c>
      <c r="R1927">
        <v>106.2</v>
      </c>
      <c r="U1927" s="1">
        <v>41204</v>
      </c>
      <c r="V1927">
        <v>7.87</v>
      </c>
      <c r="Y1927" s="1">
        <v>40472</v>
      </c>
      <c r="Z1927">
        <v>18.75</v>
      </c>
      <c r="AC1927" s="1"/>
    </row>
    <row r="1928" spans="1:29" x14ac:dyDescent="0.3">
      <c r="A1928">
        <f t="shared" si="59"/>
        <v>4</v>
      </c>
      <c r="B1928" s="1">
        <v>42469</v>
      </c>
      <c r="C1928">
        <v>36.24</v>
      </c>
      <c r="E1928" s="1">
        <v>35100</v>
      </c>
      <c r="F1928">
        <v>16.54</v>
      </c>
      <c r="G1928">
        <f t="shared" si="58"/>
        <v>16.901467889908247</v>
      </c>
      <c r="I1928" s="1">
        <v>40806</v>
      </c>
      <c r="J1928">
        <v>110.54</v>
      </c>
      <c r="M1928" s="1">
        <v>30173</v>
      </c>
      <c r="N1928">
        <v>0.95389999999999997</v>
      </c>
      <c r="Q1928" s="1">
        <v>40485</v>
      </c>
      <c r="R1928">
        <v>105.85</v>
      </c>
      <c r="U1928" s="1">
        <v>41205</v>
      </c>
      <c r="V1928">
        <v>7.86</v>
      </c>
      <c r="Y1928" s="1">
        <v>40473</v>
      </c>
      <c r="Z1928">
        <v>19.3</v>
      </c>
      <c r="AC1928" s="1"/>
    </row>
    <row r="1929" spans="1:29" x14ac:dyDescent="0.3">
      <c r="A1929">
        <f t="shared" si="59"/>
        <v>4</v>
      </c>
      <c r="B1929" s="1">
        <v>42470</v>
      </c>
      <c r="C1929">
        <v>36.450000000000003</v>
      </c>
      <c r="E1929" s="1">
        <v>35101</v>
      </c>
      <c r="F1929">
        <v>16.61</v>
      </c>
      <c r="G1929">
        <f t="shared" si="58"/>
        <v>16.90311926605504</v>
      </c>
      <c r="I1929" s="1">
        <v>40805</v>
      </c>
      <c r="J1929">
        <v>109.14</v>
      </c>
      <c r="M1929" s="1">
        <v>30174</v>
      </c>
      <c r="N1929">
        <v>0.94630000000000003</v>
      </c>
      <c r="Q1929" s="1">
        <v>40486</v>
      </c>
      <c r="R1929">
        <v>105</v>
      </c>
      <c r="U1929" s="1">
        <v>41206</v>
      </c>
      <c r="V1929">
        <v>7.65</v>
      </c>
      <c r="Y1929" s="1">
        <v>40474</v>
      </c>
      <c r="Z1929">
        <v>19.100000000000001</v>
      </c>
      <c r="AC1929" s="1"/>
    </row>
    <row r="1930" spans="1:29" x14ac:dyDescent="0.3">
      <c r="A1930">
        <f t="shared" si="59"/>
        <v>4</v>
      </c>
      <c r="B1930" s="1">
        <v>42471</v>
      </c>
      <c r="C1930">
        <v>36.61</v>
      </c>
      <c r="E1930" s="1">
        <v>35102</v>
      </c>
      <c r="F1930">
        <v>16.59</v>
      </c>
      <c r="G1930">
        <f t="shared" si="58"/>
        <v>16.902935779816506</v>
      </c>
      <c r="I1930" s="1">
        <v>40802</v>
      </c>
      <c r="J1930">
        <v>112.22</v>
      </c>
      <c r="M1930" s="1">
        <v>30175</v>
      </c>
      <c r="N1930">
        <v>0.94630000000000003</v>
      </c>
      <c r="Q1930" s="1">
        <v>40487</v>
      </c>
      <c r="R1930">
        <v>103.95</v>
      </c>
      <c r="U1930" s="1">
        <v>41207</v>
      </c>
      <c r="V1930">
        <v>7.66</v>
      </c>
      <c r="Y1930" s="1">
        <v>40475</v>
      </c>
      <c r="Z1930">
        <v>19.100000000000001</v>
      </c>
      <c r="AC1930" s="1"/>
    </row>
    <row r="1931" spans="1:29" x14ac:dyDescent="0.3">
      <c r="A1931">
        <f t="shared" si="59"/>
        <v>4</v>
      </c>
      <c r="B1931" s="1">
        <v>42472</v>
      </c>
      <c r="C1931">
        <v>36.75</v>
      </c>
      <c r="E1931" s="1">
        <v>35103</v>
      </c>
      <c r="F1931">
        <v>16.739999999999998</v>
      </c>
      <c r="G1931">
        <f t="shared" si="58"/>
        <v>16.901926605504581</v>
      </c>
      <c r="I1931" s="1">
        <v>40801</v>
      </c>
      <c r="J1931">
        <v>115.34</v>
      </c>
      <c r="M1931" s="1">
        <v>30176</v>
      </c>
      <c r="N1931">
        <v>0.94850000000000001</v>
      </c>
      <c r="Q1931" s="1">
        <v>40490</v>
      </c>
      <c r="R1931">
        <v>102.9</v>
      </c>
      <c r="U1931" s="1">
        <v>41208</v>
      </c>
      <c r="V1931">
        <v>7.86</v>
      </c>
      <c r="Y1931" s="1">
        <v>40476</v>
      </c>
      <c r="Z1931">
        <v>18.899999999999999</v>
      </c>
      <c r="AC1931" s="1"/>
    </row>
    <row r="1932" spans="1:29" x14ac:dyDescent="0.3">
      <c r="A1932">
        <f t="shared" si="59"/>
        <v>4</v>
      </c>
      <c r="B1932" s="1">
        <v>42473</v>
      </c>
      <c r="C1932">
        <v>36.869999999999997</v>
      </c>
      <c r="E1932" s="1">
        <v>35104</v>
      </c>
      <c r="F1932">
        <v>16.78</v>
      </c>
      <c r="G1932">
        <f t="shared" si="58"/>
        <v>16.903027522935769</v>
      </c>
      <c r="I1932" s="1">
        <v>40800</v>
      </c>
      <c r="J1932">
        <v>112.4</v>
      </c>
      <c r="M1932" s="1">
        <v>30179</v>
      </c>
      <c r="N1932">
        <v>0.94720000000000004</v>
      </c>
      <c r="Q1932" s="1">
        <v>40491</v>
      </c>
      <c r="R1932">
        <v>102.6</v>
      </c>
      <c r="U1932" s="1">
        <v>41211</v>
      </c>
      <c r="V1932">
        <v>8.0500000000000007</v>
      </c>
      <c r="Y1932" s="1">
        <v>40477</v>
      </c>
      <c r="Z1932">
        <v>19.05</v>
      </c>
      <c r="AC1932" s="1"/>
    </row>
    <row r="1933" spans="1:29" x14ac:dyDescent="0.3">
      <c r="A1933">
        <f t="shared" si="59"/>
        <v>4</v>
      </c>
      <c r="B1933" s="1">
        <v>42474</v>
      </c>
      <c r="C1933">
        <v>36.979999999999997</v>
      </c>
      <c r="E1933" s="1">
        <v>35107</v>
      </c>
      <c r="F1933">
        <v>16.93</v>
      </c>
      <c r="G1933">
        <f t="shared" si="58"/>
        <v>16.90587155963302</v>
      </c>
      <c r="I1933" s="1">
        <v>40799</v>
      </c>
      <c r="J1933">
        <v>111.89</v>
      </c>
      <c r="M1933" s="1">
        <v>30180</v>
      </c>
      <c r="N1933">
        <v>0.95040000000000002</v>
      </c>
      <c r="Q1933" s="1">
        <v>40492</v>
      </c>
      <c r="R1933">
        <v>104.25</v>
      </c>
      <c r="U1933" s="1">
        <v>41212</v>
      </c>
      <c r="V1933">
        <v>8.1300000000000008</v>
      </c>
      <c r="Y1933" s="1">
        <v>40478</v>
      </c>
      <c r="Z1933">
        <v>19.3</v>
      </c>
      <c r="AC1933" s="1"/>
    </row>
    <row r="1934" spans="1:29" x14ac:dyDescent="0.3">
      <c r="A1934">
        <f t="shared" si="59"/>
        <v>4</v>
      </c>
      <c r="B1934" s="1">
        <v>42475</v>
      </c>
      <c r="C1934">
        <v>37.14</v>
      </c>
      <c r="E1934" s="1">
        <v>35108</v>
      </c>
      <c r="F1934">
        <v>17.79</v>
      </c>
      <c r="G1934">
        <f t="shared" si="58"/>
        <v>16.915504587155954</v>
      </c>
      <c r="I1934" s="1">
        <v>40798</v>
      </c>
      <c r="J1934">
        <v>112.25</v>
      </c>
      <c r="M1934" s="1">
        <v>30181</v>
      </c>
      <c r="N1934">
        <v>0.96260000000000001</v>
      </c>
      <c r="Q1934" s="1">
        <v>40493</v>
      </c>
      <c r="R1934">
        <v>106.1</v>
      </c>
      <c r="U1934" s="1">
        <v>41213</v>
      </c>
      <c r="V1934">
        <v>8.23</v>
      </c>
      <c r="Y1934" s="1">
        <v>40479</v>
      </c>
      <c r="Z1934">
        <v>19.100000000000001</v>
      </c>
      <c r="AC1934" s="1"/>
    </row>
    <row r="1935" spans="1:29" x14ac:dyDescent="0.3">
      <c r="A1935">
        <f t="shared" si="59"/>
        <v>4</v>
      </c>
      <c r="B1935" s="1">
        <v>42476</v>
      </c>
      <c r="C1935">
        <v>37.35</v>
      </c>
      <c r="E1935" s="1">
        <v>35109</v>
      </c>
      <c r="F1935">
        <v>17.93</v>
      </c>
      <c r="G1935">
        <f t="shared" si="58"/>
        <v>16.926422018348617</v>
      </c>
      <c r="I1935" s="1">
        <v>40795</v>
      </c>
      <c r="J1935">
        <v>112.77</v>
      </c>
      <c r="M1935" s="1">
        <v>30182</v>
      </c>
      <c r="N1935">
        <v>0.95660000000000001</v>
      </c>
      <c r="Q1935" s="1">
        <v>40494</v>
      </c>
      <c r="R1935">
        <v>105.7</v>
      </c>
      <c r="U1935" s="1">
        <v>41214</v>
      </c>
      <c r="V1935">
        <v>8.0399999999999991</v>
      </c>
      <c r="Y1935" s="1">
        <v>40480</v>
      </c>
      <c r="Z1935">
        <v>17.5</v>
      </c>
      <c r="AC1935" s="1"/>
    </row>
    <row r="1936" spans="1:29" x14ac:dyDescent="0.3">
      <c r="A1936">
        <f t="shared" si="59"/>
        <v>4</v>
      </c>
      <c r="B1936" s="1">
        <v>42477</v>
      </c>
      <c r="C1936">
        <v>37.53</v>
      </c>
      <c r="E1936" s="1">
        <v>35110</v>
      </c>
      <c r="F1936">
        <v>17.149999999999999</v>
      </c>
      <c r="G1936">
        <f t="shared" si="58"/>
        <v>16.928990825688068</v>
      </c>
      <c r="I1936" s="1">
        <v>40794</v>
      </c>
      <c r="J1936">
        <v>114.55</v>
      </c>
      <c r="M1936" s="1">
        <v>30183</v>
      </c>
      <c r="N1936">
        <v>0.96779999999999999</v>
      </c>
      <c r="Q1936" s="1">
        <v>40497</v>
      </c>
      <c r="R1936">
        <v>106.7</v>
      </c>
      <c r="U1936" s="1">
        <v>41215</v>
      </c>
      <c r="V1936">
        <v>8.1</v>
      </c>
      <c r="Y1936" s="1">
        <v>40481</v>
      </c>
      <c r="Z1936">
        <v>17.95</v>
      </c>
      <c r="AC1936" s="1"/>
    </row>
    <row r="1937" spans="1:29" x14ac:dyDescent="0.3">
      <c r="A1937">
        <f t="shared" si="59"/>
        <v>4</v>
      </c>
      <c r="B1937" s="1">
        <v>42478</v>
      </c>
      <c r="C1937">
        <v>37.64</v>
      </c>
      <c r="E1937" s="1">
        <v>35111</v>
      </c>
      <c r="F1937">
        <v>17.100000000000001</v>
      </c>
      <c r="G1937">
        <f t="shared" si="58"/>
        <v>16.931926605504579</v>
      </c>
      <c r="I1937" s="1">
        <v>40793</v>
      </c>
      <c r="J1937">
        <v>115.8</v>
      </c>
      <c r="M1937" s="1">
        <v>30186</v>
      </c>
      <c r="N1937">
        <v>0.96599999999999997</v>
      </c>
      <c r="Q1937" s="1">
        <v>40498</v>
      </c>
      <c r="R1937">
        <v>106.75</v>
      </c>
      <c r="U1937" s="1">
        <v>41218</v>
      </c>
      <c r="V1937">
        <v>8.25</v>
      </c>
      <c r="Y1937" s="1">
        <v>40482</v>
      </c>
      <c r="Z1937">
        <v>17.95</v>
      </c>
      <c r="AC1937" s="1"/>
    </row>
    <row r="1938" spans="1:29" x14ac:dyDescent="0.3">
      <c r="A1938">
        <f t="shared" si="59"/>
        <v>4</v>
      </c>
      <c r="B1938" s="1">
        <v>42479</v>
      </c>
      <c r="C1938">
        <v>37.799999999999997</v>
      </c>
      <c r="E1938" s="1">
        <v>35114</v>
      </c>
      <c r="F1938">
        <v>17.22</v>
      </c>
      <c r="G1938">
        <f t="shared" si="58"/>
        <v>16.934770642201826</v>
      </c>
      <c r="I1938" s="1">
        <v>40792</v>
      </c>
      <c r="J1938">
        <v>112.89</v>
      </c>
      <c r="M1938" s="1">
        <v>30187</v>
      </c>
      <c r="N1938">
        <v>0.9758</v>
      </c>
      <c r="Q1938" s="1">
        <v>40499</v>
      </c>
      <c r="R1938">
        <v>106.3</v>
      </c>
      <c r="U1938" s="1">
        <v>41219</v>
      </c>
      <c r="V1938">
        <v>8.34</v>
      </c>
      <c r="Y1938" s="1">
        <v>40483</v>
      </c>
      <c r="Z1938">
        <v>17.649999999999999</v>
      </c>
      <c r="AC1938" s="1"/>
    </row>
    <row r="1939" spans="1:29" x14ac:dyDescent="0.3">
      <c r="A1939">
        <f t="shared" si="59"/>
        <v>4</v>
      </c>
      <c r="B1939" s="1">
        <v>42480</v>
      </c>
      <c r="C1939">
        <v>37.96</v>
      </c>
      <c r="E1939" s="1">
        <v>35115</v>
      </c>
      <c r="F1939">
        <v>17.55</v>
      </c>
      <c r="G1939">
        <f t="shared" si="58"/>
        <v>16.941651376146783</v>
      </c>
      <c r="I1939" s="1">
        <v>40791</v>
      </c>
      <c r="J1939">
        <v>110.08</v>
      </c>
      <c r="M1939" s="1">
        <v>30188</v>
      </c>
      <c r="N1939">
        <v>0.98089999999999999</v>
      </c>
      <c r="Q1939" s="1">
        <v>40500</v>
      </c>
      <c r="R1939">
        <v>106.3</v>
      </c>
      <c r="U1939" s="1">
        <v>41220</v>
      </c>
      <c r="V1939">
        <v>8.2200000000000006</v>
      </c>
      <c r="Y1939" s="1">
        <v>40484</v>
      </c>
      <c r="Z1939">
        <v>17.45</v>
      </c>
      <c r="AC1939" s="1"/>
    </row>
    <row r="1940" spans="1:29" x14ac:dyDescent="0.3">
      <c r="A1940">
        <f t="shared" si="59"/>
        <v>4</v>
      </c>
      <c r="B1940" s="1">
        <v>42481</v>
      </c>
      <c r="C1940">
        <v>38.14</v>
      </c>
      <c r="E1940" s="1">
        <v>35116</v>
      </c>
      <c r="F1940">
        <v>18.22</v>
      </c>
      <c r="G1940">
        <f t="shared" si="58"/>
        <v>16.954311926605495</v>
      </c>
      <c r="I1940" s="1">
        <v>40788</v>
      </c>
      <c r="J1940">
        <v>112.33</v>
      </c>
      <c r="M1940" s="1">
        <v>30189</v>
      </c>
      <c r="N1940">
        <v>0.97760000000000002</v>
      </c>
      <c r="Q1940" s="1">
        <v>40501</v>
      </c>
      <c r="R1940">
        <v>106.3</v>
      </c>
      <c r="U1940" s="1">
        <v>41221</v>
      </c>
      <c r="V1940">
        <v>8.27</v>
      </c>
      <c r="Y1940" s="1">
        <v>40485</v>
      </c>
      <c r="Z1940">
        <v>17.899999999999999</v>
      </c>
      <c r="AC1940" s="1"/>
    </row>
    <row r="1941" spans="1:29" x14ac:dyDescent="0.3">
      <c r="A1941">
        <f t="shared" si="59"/>
        <v>4</v>
      </c>
      <c r="B1941" s="1">
        <v>42482</v>
      </c>
      <c r="C1941">
        <v>38.33</v>
      </c>
      <c r="E1941" s="1">
        <v>35117</v>
      </c>
      <c r="F1941">
        <v>18.28</v>
      </c>
      <c r="G1941">
        <f t="shared" si="58"/>
        <v>16.967981651376139</v>
      </c>
      <c r="I1941" s="1">
        <v>40787</v>
      </c>
      <c r="J1941">
        <v>114.29</v>
      </c>
      <c r="M1941" s="1">
        <v>30190</v>
      </c>
      <c r="N1941">
        <v>0.96409999999999996</v>
      </c>
      <c r="Q1941" s="1">
        <v>40504</v>
      </c>
      <c r="R1941">
        <v>106.25</v>
      </c>
      <c r="U1941" s="1">
        <v>41222</v>
      </c>
      <c r="V1941">
        <v>8.32</v>
      </c>
      <c r="Y1941" s="1">
        <v>40486</v>
      </c>
      <c r="Z1941">
        <v>17.7</v>
      </c>
      <c r="AC1941" s="1"/>
    </row>
    <row r="1942" spans="1:29" x14ac:dyDescent="0.3">
      <c r="A1942">
        <f t="shared" si="59"/>
        <v>4</v>
      </c>
      <c r="B1942" s="1">
        <v>42483</v>
      </c>
      <c r="C1942">
        <v>38.53</v>
      </c>
      <c r="E1942" s="1">
        <v>35118</v>
      </c>
      <c r="F1942">
        <v>17.55</v>
      </c>
      <c r="G1942">
        <f t="shared" si="58"/>
        <v>16.978623853211001</v>
      </c>
      <c r="I1942" s="1">
        <v>40786</v>
      </c>
      <c r="J1942">
        <v>114.85</v>
      </c>
      <c r="M1942" s="1">
        <v>30194</v>
      </c>
      <c r="N1942">
        <v>0.95209999999999995</v>
      </c>
      <c r="Q1942" s="1">
        <v>40505</v>
      </c>
      <c r="R1942">
        <v>106</v>
      </c>
      <c r="U1942" s="1">
        <v>41225</v>
      </c>
      <c r="V1942">
        <v>9.07</v>
      </c>
      <c r="Y1942" s="1">
        <v>40487</v>
      </c>
      <c r="Z1942">
        <v>18.05</v>
      </c>
      <c r="AC1942" s="1"/>
    </row>
    <row r="1943" spans="1:29" x14ac:dyDescent="0.3">
      <c r="A1943">
        <f t="shared" si="59"/>
        <v>4</v>
      </c>
      <c r="B1943" s="1">
        <v>42484</v>
      </c>
      <c r="C1943">
        <v>38.700000000000003</v>
      </c>
      <c r="E1943" s="1">
        <v>35121</v>
      </c>
      <c r="F1943">
        <v>17.8</v>
      </c>
      <c r="G1943">
        <f t="shared" si="58"/>
        <v>16.994036697247697</v>
      </c>
      <c r="I1943" s="1">
        <v>40785</v>
      </c>
      <c r="J1943">
        <v>114.02</v>
      </c>
      <c r="M1943" s="1">
        <v>30195</v>
      </c>
      <c r="N1943">
        <v>0.95269999999999999</v>
      </c>
      <c r="Q1943" s="1">
        <v>40506</v>
      </c>
      <c r="R1943">
        <v>106.25</v>
      </c>
      <c r="U1943" s="1">
        <v>41226</v>
      </c>
      <c r="V1943">
        <v>8.4</v>
      </c>
      <c r="Y1943" s="1">
        <v>40488</v>
      </c>
      <c r="Z1943">
        <v>18.05</v>
      </c>
      <c r="AC1943" s="1"/>
    </row>
    <row r="1944" spans="1:29" x14ac:dyDescent="0.3">
      <c r="A1944">
        <f t="shared" si="59"/>
        <v>4</v>
      </c>
      <c r="B1944" s="1">
        <v>42485</v>
      </c>
      <c r="C1944">
        <v>38.729999999999997</v>
      </c>
      <c r="E1944" s="1">
        <v>35122</v>
      </c>
      <c r="F1944">
        <v>17.97</v>
      </c>
      <c r="G1944">
        <f t="shared" si="58"/>
        <v>17.012477064220175</v>
      </c>
      <c r="I1944" s="1">
        <v>40784</v>
      </c>
      <c r="J1944">
        <v>111.88</v>
      </c>
      <c r="M1944" s="1">
        <v>30196</v>
      </c>
      <c r="N1944">
        <v>0.95989999999999998</v>
      </c>
      <c r="Q1944" s="1">
        <v>40507</v>
      </c>
      <c r="R1944">
        <v>106.25</v>
      </c>
      <c r="U1944" s="1">
        <v>41227</v>
      </c>
      <c r="V1944">
        <v>7.91</v>
      </c>
      <c r="Y1944" s="1">
        <v>40489</v>
      </c>
      <c r="Z1944">
        <v>18.05</v>
      </c>
      <c r="AC1944" s="1"/>
    </row>
    <row r="1945" spans="1:29" x14ac:dyDescent="0.3">
      <c r="A1945">
        <f t="shared" si="59"/>
        <v>4</v>
      </c>
      <c r="B1945" s="1">
        <v>42486</v>
      </c>
      <c r="C1945">
        <v>38.68</v>
      </c>
      <c r="E1945" s="1">
        <v>35123</v>
      </c>
      <c r="F1945">
        <v>17.71</v>
      </c>
      <c r="G1945">
        <f t="shared" si="58"/>
        <v>17.027431192660544</v>
      </c>
      <c r="I1945" s="1">
        <v>40781</v>
      </c>
      <c r="J1945">
        <v>111.36</v>
      </c>
      <c r="M1945" s="1">
        <v>30197</v>
      </c>
      <c r="N1945">
        <v>0.96060000000000001</v>
      </c>
      <c r="Q1945" s="1">
        <v>40508</v>
      </c>
      <c r="R1945">
        <v>110.7</v>
      </c>
      <c r="U1945" s="1">
        <v>41228</v>
      </c>
      <c r="V1945">
        <v>7.12</v>
      </c>
      <c r="Y1945" s="1">
        <v>40490</v>
      </c>
      <c r="Z1945">
        <v>18.350000000000001</v>
      </c>
      <c r="AC1945" s="1"/>
    </row>
    <row r="1946" spans="1:29" x14ac:dyDescent="0.3">
      <c r="A1946">
        <f t="shared" si="59"/>
        <v>4</v>
      </c>
      <c r="B1946" s="1">
        <v>42487</v>
      </c>
      <c r="C1946">
        <v>38.61</v>
      </c>
      <c r="E1946" s="1">
        <v>35124</v>
      </c>
      <c r="F1946">
        <v>17.760000000000002</v>
      </c>
      <c r="G1946">
        <f t="shared" si="58"/>
        <v>17.043577981651371</v>
      </c>
      <c r="I1946" s="1">
        <v>40780</v>
      </c>
      <c r="J1946">
        <v>110.62</v>
      </c>
      <c r="M1946" s="1">
        <v>30200</v>
      </c>
      <c r="N1946">
        <v>0.95569999999999999</v>
      </c>
      <c r="Q1946" s="1">
        <v>40511</v>
      </c>
      <c r="R1946">
        <v>114.1</v>
      </c>
      <c r="U1946" s="1">
        <v>41229</v>
      </c>
      <c r="V1946">
        <v>6.89</v>
      </c>
      <c r="Y1946" s="1">
        <v>40491</v>
      </c>
      <c r="Z1946">
        <v>18.25</v>
      </c>
      <c r="AC1946" s="1"/>
    </row>
    <row r="1947" spans="1:29" x14ac:dyDescent="0.3">
      <c r="A1947">
        <f t="shared" si="59"/>
        <v>4</v>
      </c>
      <c r="B1947" s="1">
        <v>42488</v>
      </c>
      <c r="C1947">
        <v>38.549999999999997</v>
      </c>
      <c r="E1947" s="1">
        <v>35125</v>
      </c>
      <c r="F1947">
        <v>17.760000000000002</v>
      </c>
      <c r="G1947">
        <f t="shared" si="58"/>
        <v>17.058165137614672</v>
      </c>
      <c r="I1947" s="1">
        <v>40779</v>
      </c>
      <c r="J1947">
        <v>110.15</v>
      </c>
      <c r="M1947" s="1">
        <v>30201</v>
      </c>
      <c r="N1947">
        <v>0.95960000000000001</v>
      </c>
      <c r="Q1947" s="1">
        <v>40512</v>
      </c>
      <c r="R1947">
        <v>114.75</v>
      </c>
      <c r="U1947" s="1">
        <v>41232</v>
      </c>
      <c r="V1947">
        <v>6.71</v>
      </c>
      <c r="Y1947" s="1">
        <v>40492</v>
      </c>
      <c r="Z1947">
        <v>18.2</v>
      </c>
      <c r="AC1947" s="1"/>
    </row>
    <row r="1948" spans="1:29" x14ac:dyDescent="0.3">
      <c r="A1948">
        <f t="shared" si="59"/>
        <v>4</v>
      </c>
      <c r="B1948" s="1">
        <v>42489</v>
      </c>
      <c r="C1948">
        <v>38.56</v>
      </c>
      <c r="E1948" s="1">
        <v>35128</v>
      </c>
      <c r="F1948">
        <v>17.5</v>
      </c>
      <c r="G1948">
        <f t="shared" si="58"/>
        <v>17.068899082568802</v>
      </c>
      <c r="I1948" s="1">
        <v>40778</v>
      </c>
      <c r="J1948">
        <v>109.31</v>
      </c>
      <c r="M1948" s="1">
        <v>30202</v>
      </c>
      <c r="N1948">
        <v>0.9506</v>
      </c>
      <c r="Q1948" s="1">
        <v>40513</v>
      </c>
      <c r="R1948">
        <v>117</v>
      </c>
      <c r="U1948" s="1">
        <v>41233</v>
      </c>
      <c r="V1948">
        <v>6.74</v>
      </c>
      <c r="Y1948" s="1">
        <v>40493</v>
      </c>
      <c r="Z1948">
        <v>18</v>
      </c>
      <c r="AC1948" s="1"/>
    </row>
    <row r="1949" spans="1:29" x14ac:dyDescent="0.3">
      <c r="A1949">
        <f t="shared" si="59"/>
        <v>4</v>
      </c>
      <c r="B1949" s="1">
        <v>42490</v>
      </c>
      <c r="C1949">
        <v>38.71</v>
      </c>
      <c r="E1949" s="1">
        <v>35129</v>
      </c>
      <c r="F1949">
        <v>17.920000000000002</v>
      </c>
      <c r="G1949">
        <f t="shared" si="58"/>
        <v>17.085412844036693</v>
      </c>
      <c r="I1949" s="1">
        <v>40777</v>
      </c>
      <c r="J1949">
        <v>108.36</v>
      </c>
      <c r="M1949" s="1">
        <v>30203</v>
      </c>
      <c r="N1949">
        <v>0.95299999999999996</v>
      </c>
      <c r="Q1949" s="1">
        <v>40514</v>
      </c>
      <c r="R1949">
        <v>118.1</v>
      </c>
      <c r="U1949" s="1">
        <v>41234</v>
      </c>
      <c r="V1949">
        <v>6.77</v>
      </c>
      <c r="Y1949" s="1">
        <v>40494</v>
      </c>
      <c r="Z1949">
        <v>18</v>
      </c>
      <c r="AC1949" s="1"/>
    </row>
    <row r="1950" spans="1:29" x14ac:dyDescent="0.3">
      <c r="A1950">
        <f t="shared" si="59"/>
        <v>5</v>
      </c>
      <c r="B1950" s="1">
        <v>42491</v>
      </c>
      <c r="C1950">
        <v>38.89</v>
      </c>
      <c r="E1950" s="1">
        <v>35130</v>
      </c>
      <c r="F1950">
        <v>18.38</v>
      </c>
      <c r="G1950">
        <f t="shared" si="58"/>
        <v>17.105137614678895</v>
      </c>
      <c r="I1950" s="1">
        <v>40774</v>
      </c>
      <c r="J1950">
        <v>108.62</v>
      </c>
      <c r="M1950" s="1">
        <v>30204</v>
      </c>
      <c r="N1950">
        <v>0.94740000000000002</v>
      </c>
      <c r="Q1950" s="1">
        <v>40515</v>
      </c>
      <c r="R1950">
        <v>117</v>
      </c>
      <c r="U1950" s="1">
        <v>41235</v>
      </c>
      <c r="V1950">
        <v>6.78</v>
      </c>
      <c r="Y1950" s="1">
        <v>40495</v>
      </c>
      <c r="Z1950">
        <v>18.100000000000001</v>
      </c>
      <c r="AC1950" s="1"/>
    </row>
    <row r="1951" spans="1:29" x14ac:dyDescent="0.3">
      <c r="A1951">
        <f t="shared" si="59"/>
        <v>5</v>
      </c>
      <c r="B1951" s="1">
        <v>42492</v>
      </c>
      <c r="C1951">
        <v>39.08</v>
      </c>
      <c r="E1951" s="1">
        <v>35131</v>
      </c>
      <c r="F1951">
        <v>18.39</v>
      </c>
      <c r="G1951">
        <f t="shared" si="58"/>
        <v>17.125596330275229</v>
      </c>
      <c r="I1951" s="1">
        <v>40773</v>
      </c>
      <c r="J1951">
        <v>106.99</v>
      </c>
      <c r="M1951" s="1">
        <v>30207</v>
      </c>
      <c r="N1951">
        <v>0.93989999999999996</v>
      </c>
      <c r="Q1951" s="1">
        <v>40518</v>
      </c>
      <c r="R1951">
        <v>119</v>
      </c>
      <c r="U1951" s="1">
        <v>41236</v>
      </c>
      <c r="V1951">
        <v>7.01</v>
      </c>
      <c r="Y1951" s="1">
        <v>40496</v>
      </c>
      <c r="Z1951">
        <v>18.100000000000001</v>
      </c>
      <c r="AC1951" s="1"/>
    </row>
    <row r="1952" spans="1:29" x14ac:dyDescent="0.3">
      <c r="A1952">
        <f t="shared" si="59"/>
        <v>5</v>
      </c>
      <c r="B1952" s="1">
        <v>42493</v>
      </c>
      <c r="C1952">
        <v>39.33</v>
      </c>
      <c r="E1952" s="1">
        <v>35132</v>
      </c>
      <c r="F1952">
        <v>18.190000000000001</v>
      </c>
      <c r="G1952">
        <f t="shared" si="58"/>
        <v>17.145871559633026</v>
      </c>
      <c r="I1952" s="1">
        <v>40772</v>
      </c>
      <c r="J1952">
        <v>110.6</v>
      </c>
      <c r="M1952" s="1">
        <v>30208</v>
      </c>
      <c r="N1952">
        <v>0.94540000000000002</v>
      </c>
      <c r="Q1952" s="1">
        <v>40519</v>
      </c>
      <c r="R1952">
        <v>116.1</v>
      </c>
      <c r="U1952" s="1">
        <v>41239</v>
      </c>
      <c r="V1952">
        <v>6.84</v>
      </c>
      <c r="Y1952" s="1">
        <v>40497</v>
      </c>
      <c r="Z1952">
        <v>19.399999999999999</v>
      </c>
      <c r="AC1952" s="1"/>
    </row>
    <row r="1953" spans="1:29" x14ac:dyDescent="0.3">
      <c r="A1953">
        <f t="shared" si="59"/>
        <v>5</v>
      </c>
      <c r="B1953" s="1">
        <v>42494</v>
      </c>
      <c r="C1953">
        <v>39.590000000000003</v>
      </c>
      <c r="E1953" s="1">
        <v>35135</v>
      </c>
      <c r="F1953">
        <v>18.399999999999999</v>
      </c>
      <c r="G1953">
        <f t="shared" si="58"/>
        <v>17.171467889908257</v>
      </c>
      <c r="I1953" s="1">
        <v>40771</v>
      </c>
      <c r="J1953">
        <v>109.47</v>
      </c>
      <c r="M1953" s="1">
        <v>30209</v>
      </c>
      <c r="N1953">
        <v>0.94840000000000002</v>
      </c>
      <c r="Q1953" s="1">
        <v>40520</v>
      </c>
      <c r="R1953">
        <v>114.25</v>
      </c>
      <c r="U1953" s="1">
        <v>41240</v>
      </c>
      <c r="V1953">
        <v>6.85</v>
      </c>
      <c r="Y1953" s="1">
        <v>40498</v>
      </c>
      <c r="Z1953">
        <v>19.5</v>
      </c>
      <c r="AC1953" s="1"/>
    </row>
    <row r="1954" spans="1:29" x14ac:dyDescent="0.3">
      <c r="A1954">
        <f t="shared" si="59"/>
        <v>5</v>
      </c>
      <c r="B1954" s="1">
        <v>42495</v>
      </c>
      <c r="C1954">
        <v>39.97</v>
      </c>
      <c r="E1954" s="1">
        <v>35136</v>
      </c>
      <c r="F1954">
        <v>18.86</v>
      </c>
      <c r="G1954">
        <f t="shared" si="58"/>
        <v>17.199908256880732</v>
      </c>
      <c r="I1954" s="1">
        <v>40770</v>
      </c>
      <c r="J1954">
        <v>109.91</v>
      </c>
      <c r="M1954" s="1">
        <v>30210</v>
      </c>
      <c r="N1954">
        <v>0.94259999999999999</v>
      </c>
      <c r="Q1954" s="1">
        <v>40521</v>
      </c>
      <c r="R1954">
        <v>112.5</v>
      </c>
      <c r="U1954" s="1">
        <v>41241</v>
      </c>
      <c r="V1954">
        <v>6.83</v>
      </c>
      <c r="Y1954" s="1">
        <v>40499</v>
      </c>
      <c r="Z1954">
        <v>19.399999999999999</v>
      </c>
      <c r="AC1954" s="1"/>
    </row>
    <row r="1955" spans="1:29" x14ac:dyDescent="0.3">
      <c r="A1955">
        <f t="shared" si="59"/>
        <v>5</v>
      </c>
      <c r="B1955" s="1">
        <v>42496</v>
      </c>
      <c r="C1955">
        <v>40.340000000000003</v>
      </c>
      <c r="E1955" s="1">
        <v>35137</v>
      </c>
      <c r="F1955">
        <v>18.920000000000002</v>
      </c>
      <c r="G1955">
        <f t="shared" si="58"/>
        <v>17.227064220183486</v>
      </c>
      <c r="I1955" s="1">
        <v>40767</v>
      </c>
      <c r="J1955">
        <v>108.03</v>
      </c>
      <c r="M1955" s="1">
        <v>30211</v>
      </c>
      <c r="N1955">
        <v>0.9496</v>
      </c>
      <c r="Q1955" s="1">
        <v>40522</v>
      </c>
      <c r="R1955">
        <v>116</v>
      </c>
      <c r="U1955" s="1">
        <v>41242</v>
      </c>
      <c r="V1955">
        <v>6.58</v>
      </c>
      <c r="Y1955" s="1">
        <v>40500</v>
      </c>
      <c r="Z1955">
        <v>19.399999999999999</v>
      </c>
      <c r="AC1955" s="1"/>
    </row>
    <row r="1956" spans="1:29" x14ac:dyDescent="0.3">
      <c r="A1956">
        <f t="shared" si="59"/>
        <v>5</v>
      </c>
      <c r="B1956" s="1">
        <v>42497</v>
      </c>
      <c r="C1956">
        <v>40.81</v>
      </c>
      <c r="E1956" s="1">
        <v>35138</v>
      </c>
      <c r="F1956">
        <v>19.05</v>
      </c>
      <c r="G1956">
        <f t="shared" si="58"/>
        <v>17.254770642201834</v>
      </c>
      <c r="I1956" s="1">
        <v>40766</v>
      </c>
      <c r="J1956">
        <v>108.02</v>
      </c>
      <c r="M1956" s="1">
        <v>30214</v>
      </c>
      <c r="N1956">
        <v>0.95069999999999999</v>
      </c>
      <c r="Q1956" s="1">
        <v>40525</v>
      </c>
      <c r="R1956">
        <v>116</v>
      </c>
      <c r="U1956" s="1">
        <v>41243</v>
      </c>
      <c r="V1956">
        <v>6.2</v>
      </c>
      <c r="Y1956" s="1">
        <v>40501</v>
      </c>
      <c r="Z1956">
        <v>19.399999999999999</v>
      </c>
      <c r="AC1956" s="1"/>
    </row>
    <row r="1957" spans="1:29" x14ac:dyDescent="0.3">
      <c r="A1957">
        <f t="shared" si="59"/>
        <v>5</v>
      </c>
      <c r="B1957" s="1">
        <v>42498</v>
      </c>
      <c r="C1957">
        <v>41.25</v>
      </c>
      <c r="E1957" s="1">
        <v>35139</v>
      </c>
      <c r="F1957">
        <v>18.18</v>
      </c>
      <c r="G1957">
        <f t="shared" si="58"/>
        <v>17.275321100917431</v>
      </c>
      <c r="I1957" s="1">
        <v>40765</v>
      </c>
      <c r="J1957">
        <v>106.68</v>
      </c>
      <c r="M1957" s="1">
        <v>30215</v>
      </c>
      <c r="N1957">
        <v>0.9466</v>
      </c>
      <c r="Q1957" s="1">
        <v>40526</v>
      </c>
      <c r="R1957">
        <v>116</v>
      </c>
      <c r="U1957" s="1">
        <v>41246</v>
      </c>
      <c r="V1957">
        <v>5.95</v>
      </c>
      <c r="Y1957" s="1">
        <v>40502</v>
      </c>
      <c r="Z1957">
        <v>19.600000000000001</v>
      </c>
      <c r="AC1957" s="1"/>
    </row>
    <row r="1958" spans="1:29" x14ac:dyDescent="0.3">
      <c r="A1958">
        <f t="shared" si="59"/>
        <v>5</v>
      </c>
      <c r="B1958" s="1">
        <v>42499</v>
      </c>
      <c r="C1958">
        <v>41.64</v>
      </c>
      <c r="E1958" s="1">
        <v>35142</v>
      </c>
      <c r="F1958">
        <v>18.850000000000001</v>
      </c>
      <c r="G1958">
        <f t="shared" si="58"/>
        <v>17.303027522935778</v>
      </c>
      <c r="I1958" s="1">
        <v>40764</v>
      </c>
      <c r="J1958">
        <v>102.57</v>
      </c>
      <c r="M1958" s="1">
        <v>30216</v>
      </c>
      <c r="N1958">
        <v>0.94989999999999997</v>
      </c>
      <c r="Q1958" s="1">
        <v>40527</v>
      </c>
      <c r="R1958">
        <v>116</v>
      </c>
      <c r="U1958" s="1">
        <v>41247</v>
      </c>
      <c r="V1958">
        <v>5.72</v>
      </c>
      <c r="Y1958" s="1">
        <v>40503</v>
      </c>
      <c r="Z1958">
        <v>19.600000000000001</v>
      </c>
      <c r="AC1958" s="1"/>
    </row>
    <row r="1959" spans="1:29" x14ac:dyDescent="0.3">
      <c r="A1959">
        <f t="shared" si="59"/>
        <v>5</v>
      </c>
      <c r="B1959" s="1">
        <v>42500</v>
      </c>
      <c r="C1959">
        <v>42.03</v>
      </c>
      <c r="E1959" s="1">
        <v>35143</v>
      </c>
      <c r="F1959">
        <v>18.61</v>
      </c>
      <c r="G1959">
        <f t="shared" si="58"/>
        <v>17.324862385321097</v>
      </c>
      <c r="I1959" s="1">
        <v>40763</v>
      </c>
      <c r="J1959">
        <v>103.74</v>
      </c>
      <c r="M1959" s="1">
        <v>30217</v>
      </c>
      <c r="N1959">
        <v>0.9456</v>
      </c>
      <c r="Q1959" s="1">
        <v>40528</v>
      </c>
      <c r="R1959">
        <v>118.85</v>
      </c>
      <c r="U1959" s="1">
        <v>41248</v>
      </c>
      <c r="V1959">
        <v>6.15</v>
      </c>
      <c r="Y1959" s="1">
        <v>40504</v>
      </c>
      <c r="Z1959">
        <v>21.4</v>
      </c>
      <c r="AC1959" s="1"/>
    </row>
    <row r="1960" spans="1:29" x14ac:dyDescent="0.3">
      <c r="A1960">
        <f t="shared" si="59"/>
        <v>5</v>
      </c>
      <c r="B1960" s="1">
        <v>42501</v>
      </c>
      <c r="C1960">
        <v>42.41</v>
      </c>
      <c r="E1960" s="1">
        <v>35144</v>
      </c>
      <c r="F1960">
        <v>18.68</v>
      </c>
      <c r="G1960">
        <f t="shared" si="58"/>
        <v>17.346605504587153</v>
      </c>
      <c r="I1960" s="1">
        <v>40760</v>
      </c>
      <c r="J1960">
        <v>109.37</v>
      </c>
      <c r="M1960" s="1">
        <v>30218</v>
      </c>
      <c r="N1960">
        <v>0.94189999999999996</v>
      </c>
      <c r="Q1960" s="1">
        <v>40529</v>
      </c>
      <c r="R1960">
        <v>122.4</v>
      </c>
      <c r="U1960" s="1">
        <v>41249</v>
      </c>
      <c r="V1960">
        <v>6.39</v>
      </c>
      <c r="Y1960" s="1">
        <v>40505</v>
      </c>
      <c r="Z1960">
        <v>20.8</v>
      </c>
      <c r="AC1960" s="1"/>
    </row>
    <row r="1961" spans="1:29" x14ac:dyDescent="0.3">
      <c r="A1961">
        <f t="shared" si="59"/>
        <v>5</v>
      </c>
      <c r="B1961" s="1">
        <v>42502</v>
      </c>
      <c r="C1961">
        <v>42.77</v>
      </c>
      <c r="E1961" s="1">
        <v>35145</v>
      </c>
      <c r="F1961">
        <v>18.87</v>
      </c>
      <c r="G1961">
        <f t="shared" si="58"/>
        <v>17.371926605504584</v>
      </c>
      <c r="I1961" s="1">
        <v>40759</v>
      </c>
      <c r="J1961">
        <v>107.25</v>
      </c>
      <c r="M1961" s="1">
        <v>30221</v>
      </c>
      <c r="N1961">
        <v>0.93700000000000006</v>
      </c>
      <c r="Q1961" s="1">
        <v>40532</v>
      </c>
      <c r="R1961">
        <v>122.5</v>
      </c>
      <c r="U1961" s="1">
        <v>41250</v>
      </c>
      <c r="V1961">
        <v>6.78</v>
      </c>
      <c r="Y1961" s="1">
        <v>40506</v>
      </c>
      <c r="Z1961">
        <v>21.35</v>
      </c>
      <c r="AC1961" s="1"/>
    </row>
    <row r="1962" spans="1:29" x14ac:dyDescent="0.3">
      <c r="A1962">
        <f t="shared" si="59"/>
        <v>5</v>
      </c>
      <c r="B1962" s="1">
        <v>42503</v>
      </c>
      <c r="C1962">
        <v>43.16</v>
      </c>
      <c r="E1962" s="1">
        <v>35146</v>
      </c>
      <c r="F1962">
        <v>19.62</v>
      </c>
      <c r="G1962">
        <f t="shared" si="58"/>
        <v>17.404678899082565</v>
      </c>
      <c r="I1962" s="1">
        <v>40758</v>
      </c>
      <c r="J1962">
        <v>113.23</v>
      </c>
      <c r="M1962" s="1">
        <v>30222</v>
      </c>
      <c r="N1962">
        <v>0.93379999999999996</v>
      </c>
      <c r="Q1962" s="1">
        <v>40533</v>
      </c>
      <c r="R1962">
        <v>123</v>
      </c>
      <c r="U1962" s="1">
        <v>41253</v>
      </c>
      <c r="V1962">
        <v>7.07</v>
      </c>
      <c r="Y1962" s="1">
        <v>40507</v>
      </c>
      <c r="Z1962">
        <v>21.3</v>
      </c>
      <c r="AC1962" s="1"/>
    </row>
    <row r="1963" spans="1:29" x14ac:dyDescent="0.3">
      <c r="A1963">
        <f t="shared" si="59"/>
        <v>5</v>
      </c>
      <c r="B1963" s="1">
        <v>42504</v>
      </c>
      <c r="C1963">
        <v>43.58</v>
      </c>
      <c r="E1963" s="1">
        <v>35149</v>
      </c>
      <c r="F1963">
        <v>20.18</v>
      </c>
      <c r="G1963">
        <f t="shared" si="58"/>
        <v>17.444495412844034</v>
      </c>
      <c r="I1963" s="1">
        <v>40757</v>
      </c>
      <c r="J1963">
        <v>116.46</v>
      </c>
      <c r="M1963" s="1">
        <v>30223</v>
      </c>
      <c r="N1963">
        <v>0.93879999999999997</v>
      </c>
      <c r="Q1963" s="1">
        <v>40534</v>
      </c>
      <c r="R1963">
        <v>125.75</v>
      </c>
      <c r="U1963" s="1">
        <v>41254</v>
      </c>
      <c r="V1963">
        <v>6.84</v>
      </c>
      <c r="Y1963" s="1">
        <v>40508</v>
      </c>
      <c r="Z1963">
        <v>21.35</v>
      </c>
      <c r="AC1963" s="1"/>
    </row>
    <row r="1964" spans="1:29" x14ac:dyDescent="0.3">
      <c r="A1964">
        <f t="shared" si="59"/>
        <v>5</v>
      </c>
      <c r="B1964" s="1">
        <v>42505</v>
      </c>
      <c r="C1964">
        <v>43.94</v>
      </c>
      <c r="E1964" s="1">
        <v>35150</v>
      </c>
      <c r="F1964">
        <v>19.940000000000001</v>
      </c>
      <c r="G1964">
        <f t="shared" si="58"/>
        <v>17.481743119266053</v>
      </c>
      <c r="I1964" s="1">
        <v>40756</v>
      </c>
      <c r="J1964">
        <v>116.81</v>
      </c>
      <c r="M1964" s="1">
        <v>30224</v>
      </c>
      <c r="N1964">
        <v>0.93799999999999994</v>
      </c>
      <c r="Q1964" s="1">
        <v>40535</v>
      </c>
      <c r="R1964">
        <v>125.25</v>
      </c>
      <c r="U1964" s="1">
        <v>41255</v>
      </c>
      <c r="V1964">
        <v>6.75</v>
      </c>
      <c r="Y1964" s="1">
        <v>40509</v>
      </c>
      <c r="Z1964">
        <v>21.25</v>
      </c>
      <c r="AC1964" s="1"/>
    </row>
    <row r="1965" spans="1:29" x14ac:dyDescent="0.3">
      <c r="A1965">
        <f t="shared" si="59"/>
        <v>5</v>
      </c>
      <c r="B1965" s="1">
        <v>42506</v>
      </c>
      <c r="C1965">
        <v>44.27</v>
      </c>
      <c r="E1965" s="1">
        <v>35151</v>
      </c>
      <c r="F1965">
        <v>19.690000000000001</v>
      </c>
      <c r="G1965">
        <f t="shared" si="58"/>
        <v>17.516146788990824</v>
      </c>
      <c r="I1965" s="1">
        <v>40753</v>
      </c>
      <c r="J1965">
        <v>116.74</v>
      </c>
      <c r="M1965" s="1">
        <v>30225</v>
      </c>
      <c r="N1965">
        <v>0.93930000000000002</v>
      </c>
      <c r="Q1965" s="1">
        <v>40536</v>
      </c>
      <c r="R1965">
        <v>118.85</v>
      </c>
      <c r="U1965" s="1">
        <v>41256</v>
      </c>
      <c r="V1965">
        <v>6.67</v>
      </c>
      <c r="Y1965" s="1">
        <v>40510</v>
      </c>
      <c r="Z1965">
        <v>21.25</v>
      </c>
      <c r="AC1965" s="1"/>
    </row>
    <row r="1966" spans="1:29" x14ac:dyDescent="0.3">
      <c r="A1966">
        <f t="shared" si="59"/>
        <v>5</v>
      </c>
      <c r="B1966" s="1">
        <v>42507</v>
      </c>
      <c r="C1966">
        <v>44.54</v>
      </c>
      <c r="E1966" s="1">
        <v>35152</v>
      </c>
      <c r="F1966">
        <v>19.21</v>
      </c>
      <c r="G1966">
        <f t="shared" si="58"/>
        <v>17.545137614678897</v>
      </c>
      <c r="I1966" s="1">
        <v>40752</v>
      </c>
      <c r="J1966">
        <v>117.36</v>
      </c>
      <c r="M1966" s="1">
        <v>30228</v>
      </c>
      <c r="N1966">
        <v>0.92989999999999995</v>
      </c>
      <c r="Q1966" s="1">
        <v>40539</v>
      </c>
      <c r="R1966">
        <v>118.85</v>
      </c>
      <c r="U1966" s="1">
        <v>41257</v>
      </c>
      <c r="V1966">
        <v>6.57</v>
      </c>
      <c r="Y1966" s="1">
        <v>40511</v>
      </c>
      <c r="Z1966">
        <v>22.55</v>
      </c>
      <c r="AC1966" s="1"/>
    </row>
    <row r="1967" spans="1:29" x14ac:dyDescent="0.3">
      <c r="A1967">
        <f t="shared" si="59"/>
        <v>5</v>
      </c>
      <c r="B1967" s="1">
        <v>42508</v>
      </c>
      <c r="C1967">
        <v>44.84</v>
      </c>
      <c r="E1967" s="1">
        <v>35153</v>
      </c>
      <c r="F1967">
        <v>19.41</v>
      </c>
      <c r="G1967">
        <f t="shared" si="58"/>
        <v>17.576146788990826</v>
      </c>
      <c r="I1967" s="1">
        <v>40751</v>
      </c>
      <c r="J1967">
        <v>117.43</v>
      </c>
      <c r="M1967" s="1">
        <v>30229</v>
      </c>
      <c r="N1967">
        <v>0.92910000000000004</v>
      </c>
      <c r="Q1967" s="1">
        <v>40540</v>
      </c>
      <c r="R1967">
        <v>118.85</v>
      </c>
      <c r="U1967" s="1">
        <v>41260</v>
      </c>
      <c r="V1967">
        <v>6.47</v>
      </c>
      <c r="Y1967" s="1">
        <v>40512</v>
      </c>
      <c r="Z1967">
        <v>23.1</v>
      </c>
      <c r="AC1967" s="1"/>
    </row>
    <row r="1968" spans="1:29" x14ac:dyDescent="0.3">
      <c r="A1968">
        <f t="shared" si="59"/>
        <v>5</v>
      </c>
      <c r="B1968" s="1">
        <v>42509</v>
      </c>
      <c r="C1968">
        <v>45.16</v>
      </c>
      <c r="E1968" s="1">
        <v>35156</v>
      </c>
      <c r="F1968">
        <v>19.739999999999998</v>
      </c>
      <c r="G1968">
        <f t="shared" ref="G1968:G2031" si="60">+AVERAGE(F1860:F1968)</f>
        <v>17.60816513761468</v>
      </c>
      <c r="I1968" s="1">
        <v>40750</v>
      </c>
      <c r="J1968">
        <v>118.28</v>
      </c>
      <c r="M1968" s="1">
        <v>30230</v>
      </c>
      <c r="N1968">
        <v>0.93100000000000005</v>
      </c>
      <c r="Q1968" s="1">
        <v>40541</v>
      </c>
      <c r="R1968">
        <v>130</v>
      </c>
      <c r="U1968" s="1">
        <v>41261</v>
      </c>
      <c r="V1968">
        <v>6.7</v>
      </c>
      <c r="Y1968" s="1">
        <v>40513</v>
      </c>
      <c r="Z1968">
        <v>24.3</v>
      </c>
      <c r="AC1968" s="1"/>
    </row>
    <row r="1969" spans="1:29" x14ac:dyDescent="0.3">
      <c r="A1969">
        <f t="shared" si="59"/>
        <v>5</v>
      </c>
      <c r="B1969" s="1">
        <v>42510</v>
      </c>
      <c r="C1969">
        <v>45.53</v>
      </c>
      <c r="E1969" s="1">
        <v>35157</v>
      </c>
      <c r="F1969">
        <v>20.190000000000001</v>
      </c>
      <c r="G1969">
        <f t="shared" si="60"/>
        <v>17.644036697247707</v>
      </c>
      <c r="I1969" s="1">
        <v>40749</v>
      </c>
      <c r="J1969">
        <v>117.94</v>
      </c>
      <c r="M1969" s="1">
        <v>30231</v>
      </c>
      <c r="N1969">
        <v>0.93479999999999996</v>
      </c>
      <c r="Q1969" s="1">
        <v>40542</v>
      </c>
      <c r="R1969">
        <v>132</v>
      </c>
      <c r="U1969" s="1">
        <v>41262</v>
      </c>
      <c r="V1969">
        <v>7.03</v>
      </c>
      <c r="Y1969" s="1">
        <v>40514</v>
      </c>
      <c r="Z1969">
        <v>23.6</v>
      </c>
      <c r="AC1969" s="1"/>
    </row>
    <row r="1970" spans="1:29" x14ac:dyDescent="0.3">
      <c r="A1970">
        <f t="shared" si="59"/>
        <v>5</v>
      </c>
      <c r="B1970" s="1">
        <v>42511</v>
      </c>
      <c r="C1970">
        <v>45.99</v>
      </c>
      <c r="E1970" s="1">
        <v>35158</v>
      </c>
      <c r="F1970">
        <v>19.98</v>
      </c>
      <c r="G1970">
        <f t="shared" si="60"/>
        <v>17.678073394495414</v>
      </c>
      <c r="I1970" s="1">
        <v>40746</v>
      </c>
      <c r="J1970">
        <v>118.67</v>
      </c>
      <c r="M1970" s="1">
        <v>30232</v>
      </c>
      <c r="N1970">
        <v>0.94069999999999998</v>
      </c>
      <c r="Q1970" s="1">
        <v>40543</v>
      </c>
      <c r="R1970">
        <v>131.5</v>
      </c>
      <c r="U1970" s="1">
        <v>41263</v>
      </c>
      <c r="V1970">
        <v>7.17</v>
      </c>
      <c r="Y1970" s="1">
        <v>40515</v>
      </c>
      <c r="Z1970">
        <v>24.25</v>
      </c>
      <c r="AC1970" s="1"/>
    </row>
    <row r="1971" spans="1:29" x14ac:dyDescent="0.3">
      <c r="A1971">
        <f t="shared" si="59"/>
        <v>5</v>
      </c>
      <c r="B1971" s="1">
        <v>42512</v>
      </c>
      <c r="C1971">
        <v>46.45</v>
      </c>
      <c r="E1971" s="1">
        <v>35159</v>
      </c>
      <c r="F1971">
        <v>20.25</v>
      </c>
      <c r="G1971">
        <f t="shared" si="60"/>
        <v>17.714036697247707</v>
      </c>
      <c r="I1971" s="1">
        <v>40745</v>
      </c>
      <c r="J1971">
        <v>117.51</v>
      </c>
      <c r="M1971" s="1">
        <v>30235</v>
      </c>
      <c r="N1971">
        <v>0.94379999999999997</v>
      </c>
      <c r="Q1971" s="1">
        <v>40546</v>
      </c>
      <c r="R1971">
        <v>118.85</v>
      </c>
      <c r="U1971" s="1">
        <v>41264</v>
      </c>
      <c r="V1971">
        <v>7</v>
      </c>
      <c r="Y1971" s="1">
        <v>40516</v>
      </c>
      <c r="Z1971">
        <v>24.6</v>
      </c>
      <c r="AC1971" s="1"/>
    </row>
    <row r="1972" spans="1:29" x14ac:dyDescent="0.3">
      <c r="A1972">
        <f t="shared" si="59"/>
        <v>5</v>
      </c>
      <c r="B1972" s="1">
        <v>42513</v>
      </c>
      <c r="C1972">
        <v>46.81</v>
      </c>
      <c r="E1972" s="1">
        <v>35164</v>
      </c>
      <c r="F1972">
        <v>20.7</v>
      </c>
      <c r="G1972">
        <f t="shared" si="60"/>
        <v>17.753577981651379</v>
      </c>
      <c r="I1972" s="1">
        <v>40744</v>
      </c>
      <c r="J1972">
        <v>118.15</v>
      </c>
      <c r="M1972" s="1">
        <v>30236</v>
      </c>
      <c r="N1972">
        <v>0.94810000000000005</v>
      </c>
      <c r="Q1972" s="1">
        <v>40547</v>
      </c>
      <c r="R1972">
        <v>126.25</v>
      </c>
      <c r="U1972" s="1">
        <v>41267</v>
      </c>
      <c r="V1972">
        <v>6.92</v>
      </c>
      <c r="Y1972" s="1">
        <v>40517</v>
      </c>
      <c r="Z1972">
        <v>24.6</v>
      </c>
      <c r="AC1972" s="1"/>
    </row>
    <row r="1973" spans="1:29" x14ac:dyDescent="0.3">
      <c r="A1973">
        <f t="shared" si="59"/>
        <v>5</v>
      </c>
      <c r="B1973" s="1">
        <v>42514</v>
      </c>
      <c r="C1973">
        <v>47.12</v>
      </c>
      <c r="E1973" s="1">
        <v>35165</v>
      </c>
      <c r="F1973">
        <v>22.03</v>
      </c>
      <c r="G1973">
        <f t="shared" si="60"/>
        <v>17.803027522935778</v>
      </c>
      <c r="I1973" s="1">
        <v>40743</v>
      </c>
      <c r="J1973">
        <v>117.06</v>
      </c>
      <c r="M1973" s="1">
        <v>30237</v>
      </c>
      <c r="N1973">
        <v>0.94220000000000004</v>
      </c>
      <c r="Q1973" s="1">
        <v>40548</v>
      </c>
      <c r="R1973">
        <v>123.05</v>
      </c>
      <c r="U1973" s="1">
        <v>41270</v>
      </c>
      <c r="V1973">
        <v>6.84</v>
      </c>
      <c r="Y1973" s="1">
        <v>40518</v>
      </c>
      <c r="Z1973">
        <v>24.4</v>
      </c>
      <c r="AC1973" s="1"/>
    </row>
    <row r="1974" spans="1:29" x14ac:dyDescent="0.3">
      <c r="A1974">
        <f t="shared" si="59"/>
        <v>5</v>
      </c>
      <c r="B1974" s="1">
        <v>42515</v>
      </c>
      <c r="C1974">
        <v>47.45</v>
      </c>
      <c r="E1974" s="1">
        <v>35166</v>
      </c>
      <c r="F1974">
        <v>23.06</v>
      </c>
      <c r="G1974">
        <f t="shared" si="60"/>
        <v>17.862018348623852</v>
      </c>
      <c r="I1974" s="1">
        <v>40742</v>
      </c>
      <c r="J1974">
        <v>116.05</v>
      </c>
      <c r="M1974" s="1">
        <v>30238</v>
      </c>
      <c r="N1974">
        <v>0.93920000000000003</v>
      </c>
      <c r="Q1974" s="1">
        <v>40549</v>
      </c>
      <c r="R1974">
        <v>126.25</v>
      </c>
      <c r="U1974" s="1">
        <v>41271</v>
      </c>
      <c r="V1974">
        <v>6.5</v>
      </c>
      <c r="Y1974" s="1">
        <v>40519</v>
      </c>
      <c r="Z1974">
        <v>24.55</v>
      </c>
      <c r="AC1974" s="1"/>
    </row>
    <row r="1975" spans="1:29" x14ac:dyDescent="0.3">
      <c r="A1975">
        <f t="shared" si="59"/>
        <v>5</v>
      </c>
      <c r="B1975" s="1">
        <v>42516</v>
      </c>
      <c r="C1975">
        <v>47.83</v>
      </c>
      <c r="E1975" s="1">
        <v>35167</v>
      </c>
      <c r="F1975">
        <v>21.75</v>
      </c>
      <c r="G1975">
        <f t="shared" si="60"/>
        <v>17.910458715596331</v>
      </c>
      <c r="I1975" s="1">
        <v>40739</v>
      </c>
      <c r="J1975">
        <v>117.26</v>
      </c>
      <c r="M1975" s="1">
        <v>30239</v>
      </c>
      <c r="N1975">
        <v>0.93620000000000003</v>
      </c>
      <c r="Q1975" s="1">
        <v>40550</v>
      </c>
      <c r="R1975">
        <v>128</v>
      </c>
      <c r="U1975" s="1">
        <v>41274</v>
      </c>
      <c r="V1975">
        <v>6.45</v>
      </c>
      <c r="Y1975" s="1">
        <v>40520</v>
      </c>
      <c r="Z1975">
        <v>24.65</v>
      </c>
      <c r="AC1975" s="1"/>
    </row>
    <row r="1976" spans="1:29" x14ac:dyDescent="0.3">
      <c r="A1976">
        <f t="shared" si="59"/>
        <v>5</v>
      </c>
      <c r="B1976" s="1">
        <v>42517</v>
      </c>
      <c r="C1976">
        <v>48.2</v>
      </c>
      <c r="E1976" s="1">
        <v>35170</v>
      </c>
      <c r="F1976">
        <v>21.83</v>
      </c>
      <c r="G1976">
        <f t="shared" si="60"/>
        <v>17.960275229357798</v>
      </c>
      <c r="I1976" s="1">
        <v>40738</v>
      </c>
      <c r="J1976">
        <v>118.32</v>
      </c>
      <c r="M1976" s="1">
        <v>30242</v>
      </c>
      <c r="N1976">
        <v>0.93879999999999997</v>
      </c>
      <c r="Q1976" s="1">
        <v>40553</v>
      </c>
      <c r="R1976">
        <v>130</v>
      </c>
      <c r="U1976" s="1">
        <v>41276</v>
      </c>
      <c r="V1976">
        <v>6.37</v>
      </c>
      <c r="Y1976" s="1">
        <v>40521</v>
      </c>
      <c r="Z1976">
        <v>23.8</v>
      </c>
      <c r="AC1976" s="1"/>
    </row>
    <row r="1977" spans="1:29" x14ac:dyDescent="0.3">
      <c r="A1977">
        <f t="shared" si="59"/>
        <v>5</v>
      </c>
      <c r="B1977" s="1">
        <v>42518</v>
      </c>
      <c r="C1977">
        <v>48.58</v>
      </c>
      <c r="E1977" s="1">
        <v>35171</v>
      </c>
      <c r="F1977">
        <v>19.510000000000002</v>
      </c>
      <c r="G1977">
        <f t="shared" si="60"/>
        <v>17.986788990825687</v>
      </c>
      <c r="I1977" s="1">
        <v>40737</v>
      </c>
      <c r="J1977">
        <v>118.78</v>
      </c>
      <c r="M1977" s="1">
        <v>30243</v>
      </c>
      <c r="N1977">
        <v>0.9375</v>
      </c>
      <c r="Q1977" s="1">
        <v>40554</v>
      </c>
      <c r="R1977">
        <v>129</v>
      </c>
      <c r="U1977" s="1">
        <v>41277</v>
      </c>
      <c r="V1977">
        <v>6.2</v>
      </c>
      <c r="Y1977" s="1">
        <v>40522</v>
      </c>
      <c r="Z1977">
        <v>24.48</v>
      </c>
      <c r="AC1977" s="1"/>
    </row>
    <row r="1978" spans="1:29" x14ac:dyDescent="0.3">
      <c r="A1978">
        <f t="shared" si="59"/>
        <v>5</v>
      </c>
      <c r="B1978" s="1">
        <v>42519</v>
      </c>
      <c r="C1978">
        <v>48.98</v>
      </c>
      <c r="E1978" s="1">
        <v>35172</v>
      </c>
      <c r="F1978">
        <v>19.12</v>
      </c>
      <c r="G1978">
        <f t="shared" si="60"/>
        <v>18.009449541284404</v>
      </c>
      <c r="I1978" s="1">
        <v>40736</v>
      </c>
      <c r="J1978">
        <v>117.75</v>
      </c>
      <c r="M1978" s="1">
        <v>30244</v>
      </c>
      <c r="N1978">
        <v>0.93340000000000001</v>
      </c>
      <c r="Q1978" s="1">
        <v>40555</v>
      </c>
      <c r="R1978">
        <v>128</v>
      </c>
      <c r="U1978" s="1">
        <v>41278</v>
      </c>
      <c r="V1978">
        <v>6.14</v>
      </c>
      <c r="Y1978" s="1">
        <v>40523</v>
      </c>
      <c r="Z1978">
        <v>24.45</v>
      </c>
      <c r="AC1978" s="1"/>
    </row>
    <row r="1979" spans="1:29" x14ac:dyDescent="0.3">
      <c r="A1979">
        <f t="shared" si="59"/>
        <v>5</v>
      </c>
      <c r="B1979" s="1">
        <v>42520</v>
      </c>
      <c r="C1979">
        <v>48.66</v>
      </c>
      <c r="E1979" s="1">
        <v>35173</v>
      </c>
      <c r="F1979">
        <v>18.399999999999999</v>
      </c>
      <c r="G1979">
        <f t="shared" si="60"/>
        <v>18.026146788990825</v>
      </c>
      <c r="I1979" s="1">
        <v>40735</v>
      </c>
      <c r="J1979">
        <v>117.24</v>
      </c>
      <c r="M1979" s="1">
        <v>30245</v>
      </c>
      <c r="N1979">
        <v>0.9325</v>
      </c>
      <c r="Q1979" s="1">
        <v>40556</v>
      </c>
      <c r="R1979">
        <v>124.25</v>
      </c>
      <c r="U1979" s="1">
        <v>41281</v>
      </c>
      <c r="V1979">
        <v>6.46</v>
      </c>
      <c r="Y1979" s="1">
        <v>40524</v>
      </c>
      <c r="Z1979">
        <v>24.45</v>
      </c>
      <c r="AC1979" s="1"/>
    </row>
    <row r="1980" spans="1:29" x14ac:dyDescent="0.3">
      <c r="A1980">
        <f t="shared" si="59"/>
        <v>5</v>
      </c>
      <c r="B1980" s="1">
        <v>42521</v>
      </c>
      <c r="C1980">
        <v>49.09</v>
      </c>
      <c r="E1980" s="1">
        <v>35174</v>
      </c>
      <c r="F1980">
        <v>18.53</v>
      </c>
      <c r="G1980">
        <f t="shared" si="60"/>
        <v>18.043853211009175</v>
      </c>
      <c r="I1980" s="1">
        <v>40732</v>
      </c>
      <c r="J1980">
        <v>118.33</v>
      </c>
      <c r="M1980" s="1">
        <v>30246</v>
      </c>
      <c r="N1980">
        <v>0.93269999999999997</v>
      </c>
      <c r="Q1980" s="1">
        <v>40557</v>
      </c>
      <c r="R1980">
        <v>121.75</v>
      </c>
      <c r="U1980" s="1">
        <v>41282</v>
      </c>
      <c r="V1980">
        <v>6.27</v>
      </c>
      <c r="Y1980" s="1">
        <v>40525</v>
      </c>
      <c r="Z1980">
        <v>23.75</v>
      </c>
      <c r="AC1980" s="1"/>
    </row>
    <row r="1981" spans="1:29" x14ac:dyDescent="0.3">
      <c r="A1981">
        <f t="shared" si="59"/>
        <v>6</v>
      </c>
      <c r="B1981" s="1">
        <v>42522</v>
      </c>
      <c r="C1981">
        <v>49.77</v>
      </c>
      <c r="E1981" s="1">
        <v>35177</v>
      </c>
      <c r="F1981">
        <v>19.03</v>
      </c>
      <c r="G1981">
        <f t="shared" si="60"/>
        <v>18.065963302752298</v>
      </c>
      <c r="I1981" s="1">
        <v>40731</v>
      </c>
      <c r="J1981">
        <v>118.59</v>
      </c>
      <c r="M1981" s="1">
        <v>30249</v>
      </c>
      <c r="N1981">
        <v>0.92479999999999996</v>
      </c>
      <c r="Q1981" s="1">
        <v>40560</v>
      </c>
      <c r="R1981">
        <v>120.85</v>
      </c>
      <c r="U1981" s="1">
        <v>41283</v>
      </c>
      <c r="V1981">
        <v>6.02</v>
      </c>
      <c r="Y1981" s="1">
        <v>40526</v>
      </c>
      <c r="Z1981">
        <v>23.75</v>
      </c>
      <c r="AC1981" s="1"/>
    </row>
    <row r="1982" spans="1:29" x14ac:dyDescent="0.3">
      <c r="A1982">
        <f t="shared" si="59"/>
        <v>6</v>
      </c>
      <c r="B1982" s="1">
        <v>42523</v>
      </c>
      <c r="C1982">
        <v>49.99</v>
      </c>
      <c r="E1982" s="1">
        <v>35178</v>
      </c>
      <c r="F1982">
        <v>20.23</v>
      </c>
      <c r="G1982">
        <f t="shared" si="60"/>
        <v>18.098073394495415</v>
      </c>
      <c r="I1982" s="1">
        <v>40730</v>
      </c>
      <c r="J1982">
        <v>113.62</v>
      </c>
      <c r="M1982" s="1">
        <v>30250</v>
      </c>
      <c r="N1982">
        <v>0.92749999999999999</v>
      </c>
      <c r="Q1982" s="1">
        <v>40561</v>
      </c>
      <c r="R1982">
        <v>119.75</v>
      </c>
      <c r="U1982" s="1">
        <v>41284</v>
      </c>
      <c r="V1982">
        <v>5.86</v>
      </c>
      <c r="Y1982" s="1">
        <v>40527</v>
      </c>
      <c r="Z1982">
        <v>24.1</v>
      </c>
      <c r="AC1982" s="1"/>
    </row>
    <row r="1983" spans="1:29" x14ac:dyDescent="0.3">
      <c r="A1983">
        <f t="shared" si="59"/>
        <v>6</v>
      </c>
      <c r="B1983" s="1">
        <v>42524</v>
      </c>
      <c r="C1983">
        <v>50.27</v>
      </c>
      <c r="E1983" s="1">
        <v>35179</v>
      </c>
      <c r="F1983">
        <v>19.88</v>
      </c>
      <c r="G1983">
        <f t="shared" si="60"/>
        <v>18.127431192660552</v>
      </c>
      <c r="I1983" s="1">
        <v>40729</v>
      </c>
      <c r="J1983">
        <v>113.61</v>
      </c>
      <c r="M1983" s="1">
        <v>30251</v>
      </c>
      <c r="N1983">
        <v>0.92830000000000001</v>
      </c>
      <c r="Q1983" s="1">
        <v>40562</v>
      </c>
      <c r="R1983">
        <v>119.25</v>
      </c>
      <c r="U1983" s="1">
        <v>41285</v>
      </c>
      <c r="V1983">
        <v>5.72</v>
      </c>
      <c r="Y1983" s="1">
        <v>40528</v>
      </c>
      <c r="Z1983">
        <v>25.05</v>
      </c>
      <c r="AC1983" s="1"/>
    </row>
    <row r="1984" spans="1:29" x14ac:dyDescent="0.3">
      <c r="A1984">
        <f t="shared" si="59"/>
        <v>6</v>
      </c>
      <c r="B1984" s="1">
        <v>42525</v>
      </c>
      <c r="C1984">
        <v>50.64</v>
      </c>
      <c r="E1984" s="1">
        <v>35180</v>
      </c>
      <c r="F1984">
        <v>19.84</v>
      </c>
      <c r="G1984">
        <f t="shared" si="60"/>
        <v>18.154128440366975</v>
      </c>
      <c r="I1984" s="1">
        <v>40728</v>
      </c>
      <c r="J1984">
        <v>111.39</v>
      </c>
      <c r="M1984" s="1">
        <v>30252</v>
      </c>
      <c r="N1984">
        <v>0.92169999999999996</v>
      </c>
      <c r="Q1984" s="1">
        <v>40563</v>
      </c>
      <c r="R1984">
        <v>117.25</v>
      </c>
      <c r="U1984" s="1">
        <v>41288</v>
      </c>
      <c r="V1984">
        <v>5.71</v>
      </c>
      <c r="Y1984" s="1">
        <v>40529</v>
      </c>
      <c r="Z1984">
        <v>24.9</v>
      </c>
      <c r="AC1984" s="1"/>
    </row>
    <row r="1985" spans="1:29" x14ac:dyDescent="0.3">
      <c r="A1985">
        <f t="shared" si="59"/>
        <v>6</v>
      </c>
      <c r="B1985" s="1">
        <v>42526</v>
      </c>
      <c r="C1985">
        <v>51.02</v>
      </c>
      <c r="E1985" s="1">
        <v>35181</v>
      </c>
      <c r="F1985">
        <v>19.8</v>
      </c>
      <c r="G1985">
        <f t="shared" si="60"/>
        <v>18.181559633027526</v>
      </c>
      <c r="I1985" s="1">
        <v>40725</v>
      </c>
      <c r="J1985">
        <v>111.77</v>
      </c>
      <c r="M1985" s="1">
        <v>30253</v>
      </c>
      <c r="N1985">
        <v>0.92069999999999996</v>
      </c>
      <c r="Q1985" s="1">
        <v>40564</v>
      </c>
      <c r="R1985">
        <v>115.25</v>
      </c>
      <c r="U1985" s="1">
        <v>41289</v>
      </c>
      <c r="V1985">
        <v>5.88</v>
      </c>
      <c r="Y1985" s="1">
        <v>40530</v>
      </c>
      <c r="Z1985">
        <v>25</v>
      </c>
      <c r="AC1985" s="1"/>
    </row>
    <row r="1986" spans="1:29" x14ac:dyDescent="0.3">
      <c r="A1986">
        <f t="shared" si="59"/>
        <v>6</v>
      </c>
      <c r="B1986" s="1">
        <v>42527</v>
      </c>
      <c r="C1986">
        <v>51.32</v>
      </c>
      <c r="E1986" s="1">
        <v>35184</v>
      </c>
      <c r="F1986">
        <v>19.850000000000001</v>
      </c>
      <c r="G1986">
        <f t="shared" si="60"/>
        <v>18.209999999999997</v>
      </c>
      <c r="I1986" s="1">
        <v>40724</v>
      </c>
      <c r="J1986">
        <v>112.48</v>
      </c>
      <c r="M1986" s="1">
        <v>30256</v>
      </c>
      <c r="N1986">
        <v>0.92310000000000003</v>
      </c>
      <c r="Q1986" s="1">
        <v>40567</v>
      </c>
      <c r="R1986">
        <v>113.25</v>
      </c>
      <c r="U1986" s="1">
        <v>41290</v>
      </c>
      <c r="V1986">
        <v>5.47</v>
      </c>
      <c r="Y1986" s="1">
        <v>40531</v>
      </c>
      <c r="Z1986">
        <v>25</v>
      </c>
      <c r="AC1986" s="1"/>
    </row>
    <row r="1987" spans="1:29" x14ac:dyDescent="0.3">
      <c r="A1987">
        <f t="shared" si="59"/>
        <v>6</v>
      </c>
      <c r="B1987" s="1">
        <v>42528</v>
      </c>
      <c r="C1987">
        <v>51.62</v>
      </c>
      <c r="E1987" s="1">
        <v>35185</v>
      </c>
      <c r="F1987">
        <v>19.02</v>
      </c>
      <c r="G1987">
        <f t="shared" si="60"/>
        <v>18.230825688073391</v>
      </c>
      <c r="I1987" s="1">
        <v>40723</v>
      </c>
      <c r="J1987">
        <v>112.4</v>
      </c>
      <c r="M1987" s="1">
        <v>30257</v>
      </c>
      <c r="N1987">
        <v>0.92559999999999998</v>
      </c>
      <c r="Q1987" s="1">
        <v>40568</v>
      </c>
      <c r="R1987">
        <v>111.5</v>
      </c>
      <c r="U1987" s="1">
        <v>41291</v>
      </c>
      <c r="V1987">
        <v>5.44</v>
      </c>
      <c r="Y1987" s="1">
        <v>40532</v>
      </c>
      <c r="Z1987">
        <v>24.55</v>
      </c>
      <c r="AC1987" s="1"/>
    </row>
    <row r="1988" spans="1:29" x14ac:dyDescent="0.3">
      <c r="A1988">
        <f t="shared" ref="A1988:A2051" si="61">+MONTH(B1988)</f>
        <v>6</v>
      </c>
      <c r="B1988" s="1">
        <v>42529</v>
      </c>
      <c r="C1988">
        <v>52.11</v>
      </c>
      <c r="E1988" s="1">
        <v>35186</v>
      </c>
      <c r="F1988">
        <v>18.8</v>
      </c>
      <c r="G1988">
        <f t="shared" si="60"/>
        <v>18.249724770642199</v>
      </c>
      <c r="I1988" s="1">
        <v>40722</v>
      </c>
      <c r="J1988">
        <v>108.78</v>
      </c>
      <c r="M1988" s="1">
        <v>30258</v>
      </c>
      <c r="N1988">
        <v>0.92379999999999995</v>
      </c>
      <c r="Q1988" s="1">
        <v>40569</v>
      </c>
      <c r="R1988">
        <v>110</v>
      </c>
      <c r="U1988" s="1">
        <v>41292</v>
      </c>
      <c r="V1988">
        <v>4.97</v>
      </c>
      <c r="Y1988" s="1">
        <v>40533</v>
      </c>
      <c r="Z1988">
        <v>23.4</v>
      </c>
      <c r="AC1988" s="1"/>
    </row>
    <row r="1989" spans="1:29" x14ac:dyDescent="0.3">
      <c r="A1989">
        <f t="shared" si="61"/>
        <v>6</v>
      </c>
      <c r="B1989" s="1">
        <v>42530</v>
      </c>
      <c r="C1989">
        <v>52.24</v>
      </c>
      <c r="E1989" s="1">
        <v>35187</v>
      </c>
      <c r="F1989">
        <v>18.79</v>
      </c>
      <c r="G1989">
        <f t="shared" si="60"/>
        <v>18.268073394495413</v>
      </c>
      <c r="I1989" s="1">
        <v>40721</v>
      </c>
      <c r="J1989">
        <v>105.99</v>
      </c>
      <c r="M1989" s="1">
        <v>30259</v>
      </c>
      <c r="N1989">
        <v>0.91700000000000004</v>
      </c>
      <c r="Q1989" s="1">
        <v>40570</v>
      </c>
      <c r="R1989">
        <v>115</v>
      </c>
      <c r="U1989" s="1">
        <v>41295</v>
      </c>
      <c r="V1989">
        <v>4.8099999999999996</v>
      </c>
      <c r="Y1989" s="1">
        <v>40534</v>
      </c>
      <c r="Z1989">
        <v>23.8</v>
      </c>
      <c r="AC1989" s="1"/>
    </row>
    <row r="1990" spans="1:29" x14ac:dyDescent="0.3">
      <c r="A1990">
        <f t="shared" si="61"/>
        <v>6</v>
      </c>
      <c r="B1990" s="1">
        <v>42531</v>
      </c>
      <c r="C1990">
        <v>52.58</v>
      </c>
      <c r="E1990" s="1">
        <v>35188</v>
      </c>
      <c r="F1990">
        <v>19.170000000000002</v>
      </c>
      <c r="G1990">
        <f t="shared" si="60"/>
        <v>18.286330275229357</v>
      </c>
      <c r="I1990" s="1">
        <v>40718</v>
      </c>
      <c r="J1990">
        <v>105.12</v>
      </c>
      <c r="M1990" s="1">
        <v>30260</v>
      </c>
      <c r="N1990">
        <v>0.91579999999999995</v>
      </c>
      <c r="Q1990" s="1">
        <v>40571</v>
      </c>
      <c r="R1990">
        <v>115.9</v>
      </c>
      <c r="U1990" s="1">
        <v>41296</v>
      </c>
      <c r="V1990">
        <v>5.3</v>
      </c>
      <c r="Y1990" s="1">
        <v>40535</v>
      </c>
      <c r="Z1990">
        <v>22</v>
      </c>
      <c r="AC1990" s="1"/>
    </row>
    <row r="1991" spans="1:29" x14ac:dyDescent="0.3">
      <c r="A1991">
        <f t="shared" si="61"/>
        <v>6</v>
      </c>
      <c r="B1991" s="1">
        <v>42532</v>
      </c>
      <c r="C1991">
        <v>52.99</v>
      </c>
      <c r="E1991" s="1">
        <v>35192</v>
      </c>
      <c r="F1991">
        <v>19.36</v>
      </c>
      <c r="G1991">
        <f t="shared" si="60"/>
        <v>18.306697247706424</v>
      </c>
      <c r="I1991" s="1">
        <v>40717</v>
      </c>
      <c r="J1991">
        <v>107.26</v>
      </c>
      <c r="M1991" s="1">
        <v>30263</v>
      </c>
      <c r="N1991">
        <v>0.91020000000000001</v>
      </c>
      <c r="Q1991" s="1">
        <v>40574</v>
      </c>
      <c r="R1991">
        <v>119.25</v>
      </c>
      <c r="U1991" s="1">
        <v>41297</v>
      </c>
      <c r="V1991">
        <v>4.5199999999999996</v>
      </c>
      <c r="Y1991" s="1">
        <v>40536</v>
      </c>
      <c r="Z1991">
        <v>24</v>
      </c>
      <c r="AC1991" s="1"/>
    </row>
    <row r="1992" spans="1:29" x14ac:dyDescent="0.3">
      <c r="A1992">
        <f t="shared" si="61"/>
        <v>6</v>
      </c>
      <c r="B1992" s="1">
        <v>42533</v>
      </c>
      <c r="C1992">
        <v>53.42</v>
      </c>
      <c r="E1992" s="1">
        <v>35193</v>
      </c>
      <c r="F1992">
        <v>19.3</v>
      </c>
      <c r="G1992">
        <f t="shared" si="60"/>
        <v>18.327064220183487</v>
      </c>
      <c r="I1992" s="1">
        <v>40716</v>
      </c>
      <c r="J1992">
        <v>114.21</v>
      </c>
      <c r="M1992" s="1">
        <v>30264</v>
      </c>
      <c r="N1992">
        <v>0.91169999999999995</v>
      </c>
      <c r="Q1992" s="1">
        <v>40575</v>
      </c>
      <c r="R1992">
        <v>118.88</v>
      </c>
      <c r="U1992" s="1">
        <v>41298</v>
      </c>
      <c r="V1992">
        <v>4.21</v>
      </c>
      <c r="Y1992" s="1">
        <v>40537</v>
      </c>
      <c r="Z1992">
        <v>24.25</v>
      </c>
      <c r="AC1992" s="1"/>
    </row>
    <row r="1993" spans="1:29" x14ac:dyDescent="0.3">
      <c r="A1993">
        <f t="shared" si="61"/>
        <v>6</v>
      </c>
      <c r="B1993" s="1">
        <v>42534</v>
      </c>
      <c r="C1993">
        <v>53.79</v>
      </c>
      <c r="E1993" s="1">
        <v>35194</v>
      </c>
      <c r="F1993">
        <v>18.8</v>
      </c>
      <c r="G1993">
        <f t="shared" si="60"/>
        <v>18.343211009174311</v>
      </c>
      <c r="I1993" s="1">
        <v>40715</v>
      </c>
      <c r="J1993">
        <v>110.95</v>
      </c>
      <c r="M1993" s="1">
        <v>30265</v>
      </c>
      <c r="N1993">
        <v>0.91579999999999995</v>
      </c>
      <c r="Q1993" s="1">
        <v>40576</v>
      </c>
      <c r="R1993">
        <v>120</v>
      </c>
      <c r="U1993" s="1">
        <v>41299</v>
      </c>
      <c r="V1993">
        <v>4</v>
      </c>
      <c r="Y1993" s="1">
        <v>40538</v>
      </c>
      <c r="Z1993">
        <v>24.25</v>
      </c>
      <c r="AC1993" s="1"/>
    </row>
    <row r="1994" spans="1:29" x14ac:dyDescent="0.3">
      <c r="A1994">
        <f t="shared" si="61"/>
        <v>6</v>
      </c>
      <c r="B1994" s="1">
        <v>42535</v>
      </c>
      <c r="C1994">
        <v>54.12</v>
      </c>
      <c r="E1994" s="1">
        <v>35195</v>
      </c>
      <c r="F1994">
        <v>19.05</v>
      </c>
      <c r="G1994">
        <f t="shared" si="60"/>
        <v>18.359724770642202</v>
      </c>
      <c r="I1994" s="1">
        <v>40714</v>
      </c>
      <c r="J1994">
        <v>111.69</v>
      </c>
      <c r="M1994" s="1">
        <v>30266</v>
      </c>
      <c r="N1994">
        <v>0.90949999999999998</v>
      </c>
      <c r="Q1994" s="1">
        <v>40577</v>
      </c>
      <c r="R1994">
        <v>121</v>
      </c>
      <c r="U1994" s="1">
        <v>41302</v>
      </c>
      <c r="V1994">
        <v>4.07</v>
      </c>
      <c r="Y1994" s="1">
        <v>40541</v>
      </c>
      <c r="Z1994">
        <v>24.1</v>
      </c>
      <c r="AC1994" s="1"/>
    </row>
    <row r="1995" spans="1:29" x14ac:dyDescent="0.3">
      <c r="A1995">
        <f t="shared" si="61"/>
        <v>6</v>
      </c>
      <c r="B1995" s="1">
        <v>42536</v>
      </c>
      <c r="C1995">
        <v>54.48</v>
      </c>
      <c r="E1995" s="1">
        <v>35198</v>
      </c>
      <c r="F1995">
        <v>19.329999999999998</v>
      </c>
      <c r="G1995">
        <f t="shared" si="60"/>
        <v>18.376972477064218</v>
      </c>
      <c r="I1995" s="1">
        <v>40711</v>
      </c>
      <c r="J1995">
        <v>113.21</v>
      </c>
      <c r="M1995" s="1">
        <v>30267</v>
      </c>
      <c r="N1995">
        <v>0.9093</v>
      </c>
      <c r="Q1995" s="1">
        <v>40578</v>
      </c>
      <c r="R1995">
        <v>122.25</v>
      </c>
      <c r="U1995" s="1">
        <v>41303</v>
      </c>
      <c r="V1995">
        <v>3.88</v>
      </c>
      <c r="Y1995" s="1">
        <v>40542</v>
      </c>
      <c r="Z1995">
        <v>24.2</v>
      </c>
      <c r="AC1995" s="1"/>
    </row>
    <row r="1996" spans="1:29" x14ac:dyDescent="0.3">
      <c r="A1996">
        <f t="shared" si="61"/>
        <v>6</v>
      </c>
      <c r="B1996" s="1">
        <v>42537</v>
      </c>
      <c r="C1996">
        <v>54.83</v>
      </c>
      <c r="E1996" s="1">
        <v>35199</v>
      </c>
      <c r="F1996">
        <v>19.350000000000001</v>
      </c>
      <c r="G1996">
        <f t="shared" si="60"/>
        <v>18.393761467889906</v>
      </c>
      <c r="I1996" s="1">
        <v>40710</v>
      </c>
      <c r="J1996">
        <v>114.02</v>
      </c>
      <c r="M1996" s="1">
        <v>30270</v>
      </c>
      <c r="N1996">
        <v>0.90920000000000001</v>
      </c>
      <c r="Q1996" s="1">
        <v>40581</v>
      </c>
      <c r="R1996">
        <v>119.25</v>
      </c>
      <c r="U1996" s="1">
        <v>41304</v>
      </c>
      <c r="V1996">
        <v>3.69</v>
      </c>
      <c r="Y1996" s="1">
        <v>40543</v>
      </c>
      <c r="Z1996">
        <v>24.55</v>
      </c>
      <c r="AC1996" s="1"/>
    </row>
    <row r="1997" spans="1:29" x14ac:dyDescent="0.3">
      <c r="A1997">
        <f t="shared" si="61"/>
        <v>6</v>
      </c>
      <c r="B1997" s="1">
        <v>42538</v>
      </c>
      <c r="C1997">
        <v>55.22</v>
      </c>
      <c r="E1997" s="1">
        <v>35200</v>
      </c>
      <c r="F1997">
        <v>19.3</v>
      </c>
      <c r="G1997">
        <f t="shared" si="60"/>
        <v>18.409449541284399</v>
      </c>
      <c r="I1997" s="1">
        <v>40709</v>
      </c>
      <c r="J1997">
        <v>117.1</v>
      </c>
      <c r="M1997" s="1">
        <v>30271</v>
      </c>
      <c r="N1997">
        <v>0.91420000000000001</v>
      </c>
      <c r="Q1997" s="1">
        <v>40582</v>
      </c>
      <c r="R1997">
        <v>116.5</v>
      </c>
      <c r="U1997" s="1">
        <v>41305</v>
      </c>
      <c r="V1997">
        <v>3.31</v>
      </c>
      <c r="Y1997" s="1">
        <v>40544</v>
      </c>
      <c r="Z1997">
        <v>24.35</v>
      </c>
      <c r="AC1997" s="1"/>
    </row>
    <row r="1998" spans="1:29" x14ac:dyDescent="0.3">
      <c r="A1998">
        <f t="shared" si="61"/>
        <v>6</v>
      </c>
      <c r="B1998" s="1">
        <v>42539</v>
      </c>
      <c r="C1998">
        <v>55.74</v>
      </c>
      <c r="E1998" s="1">
        <v>35201</v>
      </c>
      <c r="F1998">
        <v>18.690000000000001</v>
      </c>
      <c r="G1998">
        <f t="shared" si="60"/>
        <v>18.419724770642198</v>
      </c>
      <c r="I1998" s="1">
        <v>40708</v>
      </c>
      <c r="J1998">
        <v>120.16</v>
      </c>
      <c r="M1998" s="1">
        <v>30272</v>
      </c>
      <c r="N1998">
        <v>0.9173</v>
      </c>
      <c r="Q1998" s="1">
        <v>40583</v>
      </c>
      <c r="R1998">
        <v>114</v>
      </c>
      <c r="U1998" s="1">
        <v>41306</v>
      </c>
      <c r="V1998">
        <v>4.21</v>
      </c>
      <c r="Y1998" s="1">
        <v>40545</v>
      </c>
      <c r="Z1998">
        <v>24.35</v>
      </c>
      <c r="AC1998" s="1"/>
    </row>
    <row r="1999" spans="1:29" x14ac:dyDescent="0.3">
      <c r="A1999">
        <f t="shared" si="61"/>
        <v>6</v>
      </c>
      <c r="B1999" s="1">
        <v>42540</v>
      </c>
      <c r="C1999">
        <v>56.15</v>
      </c>
      <c r="E1999" s="1">
        <v>35202</v>
      </c>
      <c r="F1999">
        <v>17.54</v>
      </c>
      <c r="G1999">
        <f t="shared" si="60"/>
        <v>18.417706422018345</v>
      </c>
      <c r="I1999" s="1">
        <v>40707</v>
      </c>
      <c r="J1999">
        <v>119.1</v>
      </c>
      <c r="M1999" s="1">
        <v>30273</v>
      </c>
      <c r="N1999">
        <v>0.9163</v>
      </c>
      <c r="Q1999" s="1">
        <v>40584</v>
      </c>
      <c r="R1999">
        <v>114.25</v>
      </c>
      <c r="U1999" s="1">
        <v>41309</v>
      </c>
      <c r="V1999">
        <v>4.1900000000000004</v>
      </c>
      <c r="Y1999" s="1">
        <v>40547</v>
      </c>
      <c r="Z1999">
        <v>23.2</v>
      </c>
      <c r="AC1999" s="1"/>
    </row>
    <row r="2000" spans="1:29" x14ac:dyDescent="0.3">
      <c r="A2000">
        <f t="shared" si="61"/>
        <v>6</v>
      </c>
      <c r="B2000" s="1">
        <v>42541</v>
      </c>
      <c r="C2000">
        <v>56.63</v>
      </c>
      <c r="E2000" s="1">
        <v>35205</v>
      </c>
      <c r="F2000">
        <v>18.61</v>
      </c>
      <c r="G2000">
        <f t="shared" si="60"/>
        <v>18.427706422018343</v>
      </c>
      <c r="I2000" s="1">
        <v>40704</v>
      </c>
      <c r="J2000">
        <v>118.78</v>
      </c>
      <c r="M2000" s="1">
        <v>30274</v>
      </c>
      <c r="N2000">
        <v>0.92349999999999999</v>
      </c>
      <c r="Q2000" s="1">
        <v>40585</v>
      </c>
      <c r="R2000">
        <v>118.25</v>
      </c>
      <c r="U2000" s="1">
        <v>41310</v>
      </c>
      <c r="V2000">
        <v>4.29</v>
      </c>
      <c r="Y2000" s="1">
        <v>40548</v>
      </c>
      <c r="Z2000">
        <v>22.8</v>
      </c>
      <c r="AC2000" s="1"/>
    </row>
    <row r="2001" spans="1:29" x14ac:dyDescent="0.3">
      <c r="A2001">
        <f t="shared" si="61"/>
        <v>6</v>
      </c>
      <c r="B2001" s="1">
        <v>42542</v>
      </c>
      <c r="C2001">
        <v>57.03</v>
      </c>
      <c r="E2001" s="1">
        <v>35206</v>
      </c>
      <c r="F2001">
        <v>18.420000000000002</v>
      </c>
      <c r="G2001">
        <f t="shared" si="60"/>
        <v>18.436788990825679</v>
      </c>
      <c r="I2001" s="1">
        <v>40703</v>
      </c>
      <c r="J2001">
        <v>119.57</v>
      </c>
      <c r="M2001" s="1">
        <v>30277</v>
      </c>
      <c r="N2001">
        <v>0.9254</v>
      </c>
      <c r="Q2001" s="1">
        <v>40588</v>
      </c>
      <c r="R2001">
        <v>115</v>
      </c>
      <c r="U2001" s="1">
        <v>41311</v>
      </c>
      <c r="V2001">
        <v>4.0599999999999996</v>
      </c>
      <c r="Y2001" s="1">
        <v>40549</v>
      </c>
      <c r="Z2001">
        <v>22.9</v>
      </c>
      <c r="AC2001" s="1"/>
    </row>
    <row r="2002" spans="1:29" x14ac:dyDescent="0.3">
      <c r="A2002">
        <f t="shared" si="61"/>
        <v>6</v>
      </c>
      <c r="B2002" s="1">
        <v>42543</v>
      </c>
      <c r="C2002">
        <v>57.43</v>
      </c>
      <c r="E2002" s="1">
        <v>35207</v>
      </c>
      <c r="F2002">
        <v>19.059999999999999</v>
      </c>
      <c r="G2002">
        <f t="shared" si="60"/>
        <v>18.447064220183478</v>
      </c>
      <c r="I2002" s="1">
        <v>40702</v>
      </c>
      <c r="J2002">
        <v>117.85</v>
      </c>
      <c r="M2002" s="1">
        <v>30278</v>
      </c>
      <c r="N2002">
        <v>0.92020000000000002</v>
      </c>
      <c r="Q2002" s="1">
        <v>40589</v>
      </c>
      <c r="R2002">
        <v>114.75</v>
      </c>
      <c r="U2002" s="1">
        <v>41312</v>
      </c>
      <c r="V2002">
        <v>4.09</v>
      </c>
      <c r="Y2002" s="1">
        <v>40550</v>
      </c>
      <c r="Z2002">
        <v>23</v>
      </c>
      <c r="AC2002" s="1"/>
    </row>
    <row r="2003" spans="1:29" x14ac:dyDescent="0.3">
      <c r="A2003">
        <f t="shared" si="61"/>
        <v>6</v>
      </c>
      <c r="B2003" s="1">
        <v>42544</v>
      </c>
      <c r="C2003">
        <v>57.84</v>
      </c>
      <c r="E2003" s="1">
        <v>35208</v>
      </c>
      <c r="F2003">
        <v>18.89</v>
      </c>
      <c r="G2003">
        <f t="shared" si="60"/>
        <v>18.454678899082559</v>
      </c>
      <c r="I2003" s="1">
        <v>40701</v>
      </c>
      <c r="J2003">
        <v>116.78</v>
      </c>
      <c r="M2003" s="1">
        <v>30279</v>
      </c>
      <c r="N2003">
        <v>0.92820000000000003</v>
      </c>
      <c r="Q2003" s="1">
        <v>40590</v>
      </c>
      <c r="R2003">
        <v>114.5</v>
      </c>
      <c r="U2003" s="1">
        <v>41313</v>
      </c>
      <c r="V2003">
        <v>4.43</v>
      </c>
      <c r="Y2003" s="1">
        <v>40551</v>
      </c>
      <c r="Z2003">
        <v>23.5</v>
      </c>
      <c r="AC2003" s="1"/>
    </row>
    <row r="2004" spans="1:29" x14ac:dyDescent="0.3">
      <c r="A2004">
        <f t="shared" si="61"/>
        <v>6</v>
      </c>
      <c r="B2004" s="1">
        <v>42545</v>
      </c>
      <c r="C2004">
        <v>58.25</v>
      </c>
      <c r="E2004" s="1">
        <v>35209</v>
      </c>
      <c r="F2004">
        <v>19.100000000000001</v>
      </c>
      <c r="G2004">
        <f t="shared" si="60"/>
        <v>18.46633027522935</v>
      </c>
      <c r="I2004" s="1">
        <v>40700</v>
      </c>
      <c r="J2004">
        <v>114.48</v>
      </c>
      <c r="M2004" s="1">
        <v>30280</v>
      </c>
      <c r="N2004">
        <v>0.93079999999999996</v>
      </c>
      <c r="Q2004" s="1">
        <v>40591</v>
      </c>
      <c r="R2004">
        <v>115.85</v>
      </c>
      <c r="U2004" s="1">
        <v>41316</v>
      </c>
      <c r="V2004">
        <v>4.3600000000000003</v>
      </c>
      <c r="Y2004" s="1">
        <v>40552</v>
      </c>
      <c r="Z2004">
        <v>23.5</v>
      </c>
      <c r="AC2004" s="1"/>
    </row>
    <row r="2005" spans="1:29" x14ac:dyDescent="0.3">
      <c r="A2005">
        <f t="shared" si="61"/>
        <v>6</v>
      </c>
      <c r="B2005" s="1">
        <v>42546</v>
      </c>
      <c r="C2005">
        <v>58.75</v>
      </c>
      <c r="E2005" s="1">
        <v>35213</v>
      </c>
      <c r="F2005">
        <v>18.940000000000001</v>
      </c>
      <c r="G2005">
        <f t="shared" si="60"/>
        <v>18.476055045871551</v>
      </c>
      <c r="I2005" s="1">
        <v>40697</v>
      </c>
      <c r="J2005">
        <v>115.84</v>
      </c>
      <c r="M2005" s="1">
        <v>30281</v>
      </c>
      <c r="N2005">
        <v>0.92949999999999999</v>
      </c>
      <c r="Q2005" s="1">
        <v>40592</v>
      </c>
      <c r="R2005">
        <v>116.5</v>
      </c>
      <c r="U2005" s="1">
        <v>41317</v>
      </c>
      <c r="V2005">
        <v>4.46</v>
      </c>
      <c r="Y2005" s="1">
        <v>40553</v>
      </c>
      <c r="Z2005">
        <v>22.6</v>
      </c>
      <c r="AC2005" s="1"/>
    </row>
    <row r="2006" spans="1:29" x14ac:dyDescent="0.3">
      <c r="A2006">
        <f t="shared" si="61"/>
        <v>6</v>
      </c>
      <c r="B2006" s="1">
        <v>42547</v>
      </c>
      <c r="C2006">
        <v>59.24</v>
      </c>
      <c r="E2006" s="1">
        <v>35214</v>
      </c>
      <c r="F2006">
        <v>18.63</v>
      </c>
      <c r="G2006">
        <f t="shared" si="60"/>
        <v>18.484220183486233</v>
      </c>
      <c r="I2006" s="1">
        <v>40696</v>
      </c>
      <c r="J2006">
        <v>115.54</v>
      </c>
      <c r="M2006" s="1">
        <v>30284</v>
      </c>
      <c r="N2006">
        <v>0.93989999999999996</v>
      </c>
      <c r="Q2006" s="1">
        <v>40595</v>
      </c>
      <c r="R2006">
        <v>118</v>
      </c>
      <c r="U2006" s="1">
        <v>41318</v>
      </c>
      <c r="V2006">
        <v>5.0999999999999996</v>
      </c>
      <c r="Y2006" s="1">
        <v>40554</v>
      </c>
      <c r="Z2006">
        <v>22.5</v>
      </c>
      <c r="AC2006" s="1"/>
    </row>
    <row r="2007" spans="1:29" x14ac:dyDescent="0.3">
      <c r="A2007">
        <f t="shared" si="61"/>
        <v>6</v>
      </c>
      <c r="B2007" s="1">
        <v>42548</v>
      </c>
      <c r="C2007">
        <v>59.64</v>
      </c>
      <c r="E2007" s="1">
        <v>35215</v>
      </c>
      <c r="F2007">
        <v>17.89</v>
      </c>
      <c r="G2007">
        <f t="shared" si="60"/>
        <v>18.484587155963297</v>
      </c>
      <c r="I2007" s="1">
        <v>40695</v>
      </c>
      <c r="J2007">
        <v>114.53</v>
      </c>
      <c r="M2007" s="1">
        <v>30285</v>
      </c>
      <c r="N2007">
        <v>0.94379999999999997</v>
      </c>
      <c r="Q2007" s="1">
        <v>40596</v>
      </c>
      <c r="R2007">
        <v>119.5</v>
      </c>
      <c r="U2007" s="1">
        <v>41319</v>
      </c>
      <c r="V2007">
        <v>5.12</v>
      </c>
      <c r="Y2007" s="1">
        <v>40555</v>
      </c>
      <c r="Z2007">
        <v>22.65</v>
      </c>
      <c r="AC2007" s="1"/>
    </row>
    <row r="2008" spans="1:29" x14ac:dyDescent="0.3">
      <c r="A2008">
        <f t="shared" si="61"/>
        <v>6</v>
      </c>
      <c r="B2008" s="1">
        <v>42549</v>
      </c>
      <c r="C2008">
        <v>59.99</v>
      </c>
      <c r="E2008" s="1">
        <v>35216</v>
      </c>
      <c r="F2008">
        <v>17.8</v>
      </c>
      <c r="G2008">
        <f t="shared" si="60"/>
        <v>18.484587155963293</v>
      </c>
      <c r="I2008" s="1">
        <v>40694</v>
      </c>
      <c r="J2008">
        <v>116.73</v>
      </c>
      <c r="M2008" s="1">
        <v>30286</v>
      </c>
      <c r="N2008">
        <v>0.95250000000000001</v>
      </c>
      <c r="Q2008" s="1">
        <v>40597</v>
      </c>
      <c r="R2008">
        <v>119</v>
      </c>
      <c r="U2008" s="1">
        <v>41320</v>
      </c>
      <c r="V2008">
        <v>5.0599999999999996</v>
      </c>
      <c r="Y2008" s="1">
        <v>40556</v>
      </c>
      <c r="Z2008">
        <v>22.05</v>
      </c>
      <c r="AC2008" s="1"/>
    </row>
    <row r="2009" spans="1:29" x14ac:dyDescent="0.3">
      <c r="A2009">
        <f t="shared" si="61"/>
        <v>6</v>
      </c>
      <c r="B2009" s="1">
        <v>42550</v>
      </c>
      <c r="C2009">
        <v>60.34</v>
      </c>
      <c r="E2009" s="1">
        <v>35219</v>
      </c>
      <c r="F2009">
        <v>17.920000000000002</v>
      </c>
      <c r="G2009">
        <f t="shared" si="60"/>
        <v>18.485504587155955</v>
      </c>
      <c r="I2009" s="1">
        <v>40693</v>
      </c>
      <c r="J2009">
        <v>114.68</v>
      </c>
      <c r="M2009" s="1">
        <v>30287</v>
      </c>
      <c r="N2009">
        <v>0.95109999999999995</v>
      </c>
      <c r="Q2009" s="1">
        <v>40598</v>
      </c>
      <c r="R2009">
        <v>119.4</v>
      </c>
      <c r="U2009" s="1">
        <v>41323</v>
      </c>
      <c r="V2009">
        <v>4.99</v>
      </c>
      <c r="Y2009" s="1">
        <v>40557</v>
      </c>
      <c r="Z2009">
        <v>21.15</v>
      </c>
      <c r="AC2009" s="1"/>
    </row>
    <row r="2010" spans="1:29" x14ac:dyDescent="0.3">
      <c r="A2010">
        <f t="shared" si="61"/>
        <v>6</v>
      </c>
      <c r="B2010" s="1">
        <v>42551</v>
      </c>
      <c r="C2010">
        <v>60.68</v>
      </c>
      <c r="E2010" s="1">
        <v>35220</v>
      </c>
      <c r="F2010">
        <v>18.55</v>
      </c>
      <c r="G2010">
        <f t="shared" si="60"/>
        <v>18.487339449541278</v>
      </c>
      <c r="I2010" s="1">
        <v>40690</v>
      </c>
      <c r="J2010">
        <v>115.03</v>
      </c>
      <c r="M2010" s="1">
        <v>30288</v>
      </c>
      <c r="N2010">
        <v>0.96050000000000002</v>
      </c>
      <c r="Q2010" s="1">
        <v>40599</v>
      </c>
      <c r="R2010">
        <v>119.4</v>
      </c>
      <c r="U2010" s="1">
        <v>41324</v>
      </c>
      <c r="V2010">
        <v>4.5599999999999996</v>
      </c>
      <c r="Y2010" s="1">
        <v>40558</v>
      </c>
      <c r="Z2010">
        <v>21.1</v>
      </c>
      <c r="AC2010" s="1"/>
    </row>
    <row r="2011" spans="1:29" x14ac:dyDescent="0.3">
      <c r="A2011">
        <f t="shared" si="61"/>
        <v>7</v>
      </c>
      <c r="B2011" s="1">
        <v>42552</v>
      </c>
      <c r="C2011">
        <v>61.02</v>
      </c>
      <c r="E2011" s="1">
        <v>35221</v>
      </c>
      <c r="F2011">
        <v>17.86</v>
      </c>
      <c r="G2011">
        <f t="shared" si="60"/>
        <v>18.483669724770635</v>
      </c>
      <c r="I2011" s="1">
        <v>40689</v>
      </c>
      <c r="J2011">
        <v>115.05</v>
      </c>
      <c r="M2011" s="1">
        <v>30291</v>
      </c>
      <c r="N2011">
        <v>0.96040000000000003</v>
      </c>
      <c r="Q2011" s="1">
        <v>40602</v>
      </c>
      <c r="R2011">
        <v>120</v>
      </c>
      <c r="U2011" s="1">
        <v>41325</v>
      </c>
      <c r="V2011">
        <v>4.8600000000000003</v>
      </c>
      <c r="Y2011" s="1">
        <v>40559</v>
      </c>
      <c r="Z2011">
        <v>21.1</v>
      </c>
      <c r="AC2011" s="1"/>
    </row>
    <row r="2012" spans="1:29" x14ac:dyDescent="0.3">
      <c r="A2012">
        <f t="shared" si="61"/>
        <v>7</v>
      </c>
      <c r="B2012" s="1">
        <v>42553</v>
      </c>
      <c r="C2012">
        <v>61.51</v>
      </c>
      <c r="E2012" s="1">
        <v>35222</v>
      </c>
      <c r="F2012">
        <v>18.04</v>
      </c>
      <c r="G2012">
        <f t="shared" si="60"/>
        <v>18.481009174311918</v>
      </c>
      <c r="I2012" s="1">
        <v>40688</v>
      </c>
      <c r="J2012">
        <v>114.93</v>
      </c>
      <c r="M2012" s="1">
        <v>30292</v>
      </c>
      <c r="N2012">
        <v>0.96250000000000002</v>
      </c>
      <c r="Q2012" s="1">
        <v>40603</v>
      </c>
      <c r="R2012">
        <v>119</v>
      </c>
      <c r="U2012" s="1">
        <v>41326</v>
      </c>
      <c r="V2012">
        <v>5.17</v>
      </c>
      <c r="Y2012" s="1">
        <v>40560</v>
      </c>
      <c r="Z2012">
        <v>21.75</v>
      </c>
      <c r="AC2012" s="1"/>
    </row>
    <row r="2013" spans="1:29" x14ac:dyDescent="0.3">
      <c r="A2013">
        <f t="shared" si="61"/>
        <v>7</v>
      </c>
      <c r="B2013" s="1">
        <v>42554</v>
      </c>
      <c r="C2013">
        <v>62.12</v>
      </c>
      <c r="E2013" s="1">
        <v>35223</v>
      </c>
      <c r="F2013">
        <v>18.28</v>
      </c>
      <c r="G2013">
        <f t="shared" si="60"/>
        <v>18.477889908256877</v>
      </c>
      <c r="I2013" s="1">
        <v>40687</v>
      </c>
      <c r="J2013">
        <v>112.53</v>
      </c>
      <c r="M2013" s="1">
        <v>30293</v>
      </c>
      <c r="N2013">
        <v>0.95250000000000001</v>
      </c>
      <c r="Q2013" s="1">
        <v>40604</v>
      </c>
      <c r="R2013">
        <v>118.5</v>
      </c>
      <c r="U2013" s="1">
        <v>41327</v>
      </c>
      <c r="V2013">
        <v>5.07</v>
      </c>
      <c r="Y2013" s="1">
        <v>40561</v>
      </c>
      <c r="Z2013">
        <v>22.5</v>
      </c>
      <c r="AC2013" s="1"/>
    </row>
    <row r="2014" spans="1:29" x14ac:dyDescent="0.3">
      <c r="A2014">
        <f t="shared" si="61"/>
        <v>7</v>
      </c>
      <c r="B2014" s="1">
        <v>42555</v>
      </c>
      <c r="C2014">
        <v>62.47</v>
      </c>
      <c r="E2014" s="1">
        <v>35226</v>
      </c>
      <c r="F2014">
        <v>18.28</v>
      </c>
      <c r="G2014">
        <f t="shared" si="60"/>
        <v>18.474678899082562</v>
      </c>
      <c r="I2014" s="1">
        <v>40686</v>
      </c>
      <c r="J2014">
        <v>110.1</v>
      </c>
      <c r="M2014" s="1">
        <v>30294</v>
      </c>
      <c r="N2014">
        <v>0.94750000000000001</v>
      </c>
      <c r="Q2014" s="1">
        <v>40605</v>
      </c>
      <c r="R2014">
        <v>120.3</v>
      </c>
      <c r="U2014" s="1">
        <v>41330</v>
      </c>
      <c r="V2014">
        <v>4.47</v>
      </c>
      <c r="Y2014" s="1">
        <v>40562</v>
      </c>
      <c r="Z2014">
        <v>22.75</v>
      </c>
      <c r="AC2014" s="1"/>
    </row>
    <row r="2015" spans="1:29" x14ac:dyDescent="0.3">
      <c r="A2015">
        <f t="shared" si="61"/>
        <v>7</v>
      </c>
      <c r="B2015" s="1">
        <v>42556</v>
      </c>
      <c r="C2015">
        <v>62.87</v>
      </c>
      <c r="E2015" s="1">
        <v>35227</v>
      </c>
      <c r="F2015">
        <v>18.03</v>
      </c>
      <c r="G2015">
        <f t="shared" si="60"/>
        <v>18.468715596330266</v>
      </c>
      <c r="I2015" s="1">
        <v>40683</v>
      </c>
      <c r="J2015">
        <v>112.39</v>
      </c>
      <c r="M2015" s="1">
        <v>30295</v>
      </c>
      <c r="N2015">
        <v>0.94589999999999996</v>
      </c>
      <c r="Q2015" s="1">
        <v>40606</v>
      </c>
      <c r="R2015">
        <v>122.5</v>
      </c>
      <c r="U2015" s="1">
        <v>41331</v>
      </c>
      <c r="V2015">
        <v>4.2</v>
      </c>
      <c r="Y2015" s="1">
        <v>40563</v>
      </c>
      <c r="Z2015">
        <v>22.75</v>
      </c>
      <c r="AC2015" s="1"/>
    </row>
    <row r="2016" spans="1:29" x14ac:dyDescent="0.3">
      <c r="A2016">
        <f t="shared" si="61"/>
        <v>7</v>
      </c>
      <c r="B2016" s="1">
        <v>42557</v>
      </c>
      <c r="C2016">
        <v>63.24</v>
      </c>
      <c r="E2016" s="1">
        <v>35228</v>
      </c>
      <c r="F2016">
        <v>18.059999999999999</v>
      </c>
      <c r="G2016">
        <f t="shared" si="60"/>
        <v>18.45963302752293</v>
      </c>
      <c r="I2016" s="1">
        <v>40682</v>
      </c>
      <c r="J2016">
        <v>111.42</v>
      </c>
      <c r="M2016" s="1">
        <v>30298</v>
      </c>
      <c r="N2016">
        <v>0.94079999999999997</v>
      </c>
      <c r="Q2016" s="1">
        <v>40609</v>
      </c>
      <c r="R2016">
        <v>124</v>
      </c>
      <c r="U2016" s="1">
        <v>41332</v>
      </c>
      <c r="V2016">
        <v>4.37</v>
      </c>
      <c r="Y2016" s="1">
        <v>40564</v>
      </c>
      <c r="Z2016">
        <v>21.9</v>
      </c>
      <c r="AC2016" s="1"/>
    </row>
    <row r="2017" spans="1:29" x14ac:dyDescent="0.3">
      <c r="A2017">
        <f t="shared" si="61"/>
        <v>7</v>
      </c>
      <c r="B2017" s="1">
        <v>42558</v>
      </c>
      <c r="C2017">
        <v>63.62</v>
      </c>
      <c r="E2017" s="1">
        <v>35229</v>
      </c>
      <c r="F2017">
        <v>18.010000000000002</v>
      </c>
      <c r="G2017">
        <f t="shared" si="60"/>
        <v>18.448532110091737</v>
      </c>
      <c r="I2017" s="1">
        <v>40681</v>
      </c>
      <c r="J2017">
        <v>112.3</v>
      </c>
      <c r="M2017" s="1">
        <v>30299</v>
      </c>
      <c r="N2017">
        <v>0.9526</v>
      </c>
      <c r="Q2017" s="1">
        <v>40610</v>
      </c>
      <c r="R2017">
        <v>123.6</v>
      </c>
      <c r="U2017" s="1">
        <v>41333</v>
      </c>
      <c r="V2017">
        <v>4.8</v>
      </c>
      <c r="Y2017" s="1">
        <v>40565</v>
      </c>
      <c r="Z2017">
        <v>21.85</v>
      </c>
      <c r="AC2017" s="1"/>
    </row>
    <row r="2018" spans="1:29" x14ac:dyDescent="0.3">
      <c r="A2018">
        <f t="shared" si="61"/>
        <v>7</v>
      </c>
      <c r="B2018" s="1">
        <v>42559</v>
      </c>
      <c r="C2018">
        <v>64.03</v>
      </c>
      <c r="E2018" s="1">
        <v>35230</v>
      </c>
      <c r="F2018">
        <v>17.850000000000001</v>
      </c>
      <c r="G2018">
        <f t="shared" si="60"/>
        <v>18.441100917431182</v>
      </c>
      <c r="I2018" s="1">
        <v>40680</v>
      </c>
      <c r="J2018">
        <v>109.99</v>
      </c>
      <c r="M2018" s="1">
        <v>30300</v>
      </c>
      <c r="N2018">
        <v>0.94879999999999998</v>
      </c>
      <c r="Q2018" s="1">
        <v>40611</v>
      </c>
      <c r="R2018">
        <v>123.5</v>
      </c>
      <c r="U2018" s="1">
        <v>41334</v>
      </c>
      <c r="V2018">
        <v>4.57</v>
      </c>
      <c r="Y2018" s="1">
        <v>40566</v>
      </c>
      <c r="Z2018">
        <v>21.85</v>
      </c>
      <c r="AC2018" s="1"/>
    </row>
    <row r="2019" spans="1:29" x14ac:dyDescent="0.3">
      <c r="A2019">
        <f t="shared" si="61"/>
        <v>7</v>
      </c>
      <c r="B2019" s="1">
        <v>42560</v>
      </c>
      <c r="C2019">
        <v>64.55</v>
      </c>
      <c r="E2019" s="1">
        <v>35233</v>
      </c>
      <c r="F2019">
        <v>18.649999999999999</v>
      </c>
      <c r="G2019">
        <f t="shared" si="60"/>
        <v>18.442477064220174</v>
      </c>
      <c r="I2019" s="1">
        <v>40679</v>
      </c>
      <c r="J2019">
        <v>112.73</v>
      </c>
      <c r="M2019" s="1">
        <v>30301</v>
      </c>
      <c r="N2019">
        <v>0.9587</v>
      </c>
      <c r="Q2019" s="1">
        <v>40612</v>
      </c>
      <c r="R2019">
        <v>123</v>
      </c>
      <c r="U2019" s="1">
        <v>41337</v>
      </c>
      <c r="V2019">
        <v>4.53</v>
      </c>
      <c r="Y2019" s="1">
        <v>40567</v>
      </c>
      <c r="Z2019">
        <v>21.8</v>
      </c>
      <c r="AC2019" s="1"/>
    </row>
    <row r="2020" spans="1:29" x14ac:dyDescent="0.3">
      <c r="A2020">
        <f t="shared" si="61"/>
        <v>7</v>
      </c>
      <c r="B2020" s="1">
        <v>42561</v>
      </c>
      <c r="C2020">
        <v>65.06</v>
      </c>
      <c r="E2020" s="1">
        <v>35234</v>
      </c>
      <c r="F2020">
        <v>18.2</v>
      </c>
      <c r="G2020">
        <f t="shared" si="60"/>
        <v>18.445321100917422</v>
      </c>
      <c r="I2020" s="1">
        <v>40676</v>
      </c>
      <c r="J2020">
        <v>113.83</v>
      </c>
      <c r="M2020" s="1">
        <v>30302</v>
      </c>
      <c r="N2020">
        <v>0.96179999999999999</v>
      </c>
      <c r="Q2020" s="1">
        <v>40613</v>
      </c>
      <c r="R2020">
        <v>122.9</v>
      </c>
      <c r="U2020" s="1">
        <v>41338</v>
      </c>
      <c r="V2020">
        <v>4.1399999999999997</v>
      </c>
      <c r="Y2020" s="1">
        <v>40568</v>
      </c>
      <c r="Z2020">
        <v>21.55</v>
      </c>
      <c r="AC2020" s="1"/>
    </row>
    <row r="2021" spans="1:29" x14ac:dyDescent="0.3">
      <c r="A2021">
        <f t="shared" si="61"/>
        <v>7</v>
      </c>
      <c r="B2021" s="1">
        <v>42562</v>
      </c>
      <c r="C2021">
        <v>65.38</v>
      </c>
      <c r="E2021" s="1">
        <v>35235</v>
      </c>
      <c r="F2021">
        <v>18</v>
      </c>
      <c r="G2021">
        <f t="shared" si="60"/>
        <v>18.45073394495412</v>
      </c>
      <c r="I2021" s="1">
        <v>40675</v>
      </c>
      <c r="J2021">
        <v>112.98</v>
      </c>
      <c r="M2021" s="1">
        <v>30305</v>
      </c>
      <c r="N2021">
        <v>0.96199999999999997</v>
      </c>
      <c r="Q2021" s="1">
        <v>40616</v>
      </c>
      <c r="R2021">
        <v>124.5</v>
      </c>
      <c r="U2021" s="1">
        <v>41339</v>
      </c>
      <c r="V2021">
        <v>4.1900000000000004</v>
      </c>
      <c r="Y2021" s="1">
        <v>40569</v>
      </c>
      <c r="Z2021">
        <v>22.2</v>
      </c>
      <c r="AC2021" s="1"/>
    </row>
    <row r="2022" spans="1:29" x14ac:dyDescent="0.3">
      <c r="A2022">
        <f t="shared" si="61"/>
        <v>7</v>
      </c>
      <c r="B2022" s="1">
        <v>42563</v>
      </c>
      <c r="C2022">
        <v>65.75</v>
      </c>
      <c r="E2022" s="1">
        <v>35236</v>
      </c>
      <c r="F2022">
        <v>18.079999999999998</v>
      </c>
      <c r="G2022">
        <f t="shared" si="60"/>
        <v>18.455504587155957</v>
      </c>
      <c r="I2022" s="1">
        <v>40674</v>
      </c>
      <c r="J2022">
        <v>112.57</v>
      </c>
      <c r="M2022" s="1">
        <v>30306</v>
      </c>
      <c r="N2022">
        <v>0.96650000000000003</v>
      </c>
      <c r="Q2022" s="1">
        <v>40617</v>
      </c>
      <c r="R2022">
        <v>131.25</v>
      </c>
      <c r="U2022" s="1">
        <v>41340</v>
      </c>
      <c r="V2022">
        <v>4.24</v>
      </c>
      <c r="Y2022" s="1">
        <v>40570</v>
      </c>
      <c r="Z2022">
        <v>21.65</v>
      </c>
      <c r="AC2022" s="1"/>
    </row>
    <row r="2023" spans="1:29" x14ac:dyDescent="0.3">
      <c r="A2023">
        <f t="shared" si="61"/>
        <v>7</v>
      </c>
      <c r="B2023" s="1">
        <v>42564</v>
      </c>
      <c r="C2023">
        <v>66.14</v>
      </c>
      <c r="E2023" s="1">
        <v>35237</v>
      </c>
      <c r="F2023">
        <v>18.059999999999999</v>
      </c>
      <c r="G2023">
        <f t="shared" si="60"/>
        <v>18.458256880733938</v>
      </c>
      <c r="I2023" s="1">
        <v>40673</v>
      </c>
      <c r="J2023">
        <v>117.63</v>
      </c>
      <c r="M2023" s="1">
        <v>30307</v>
      </c>
      <c r="N2023">
        <v>0.96679999999999999</v>
      </c>
      <c r="Q2023" s="1">
        <v>40618</v>
      </c>
      <c r="R2023">
        <v>132.75</v>
      </c>
      <c r="U2023" s="1">
        <v>41341</v>
      </c>
      <c r="V2023">
        <v>4.18</v>
      </c>
      <c r="Y2023" s="1">
        <v>40571</v>
      </c>
      <c r="Z2023">
        <v>21.55</v>
      </c>
      <c r="AC2023" s="1"/>
    </row>
    <row r="2024" spans="1:29" x14ac:dyDescent="0.3">
      <c r="A2024">
        <f t="shared" si="61"/>
        <v>7</v>
      </c>
      <c r="B2024" s="1">
        <v>42565</v>
      </c>
      <c r="C2024">
        <v>66.540000000000006</v>
      </c>
      <c r="E2024" s="1">
        <v>35240</v>
      </c>
      <c r="F2024">
        <v>18.100000000000001</v>
      </c>
      <c r="G2024">
        <f t="shared" si="60"/>
        <v>18.467522935779808</v>
      </c>
      <c r="I2024" s="1">
        <v>40672</v>
      </c>
      <c r="J2024">
        <v>115.9</v>
      </c>
      <c r="M2024" s="1">
        <v>30308</v>
      </c>
      <c r="N2024">
        <v>0.96679999999999999</v>
      </c>
      <c r="Q2024" s="1">
        <v>40619</v>
      </c>
      <c r="R2024">
        <v>126</v>
      </c>
      <c r="U2024" s="1">
        <v>41344</v>
      </c>
      <c r="V2024">
        <v>3.88</v>
      </c>
      <c r="Y2024" s="1">
        <v>40572</v>
      </c>
      <c r="Z2024">
        <v>21.45</v>
      </c>
      <c r="AC2024" s="1"/>
    </row>
    <row r="2025" spans="1:29" x14ac:dyDescent="0.3">
      <c r="A2025">
        <f t="shared" si="61"/>
        <v>7</v>
      </c>
      <c r="B2025" s="1">
        <v>42566</v>
      </c>
      <c r="C2025">
        <v>66.989999999999995</v>
      </c>
      <c r="E2025" s="1">
        <v>35241</v>
      </c>
      <c r="F2025">
        <v>18.09</v>
      </c>
      <c r="G2025">
        <f t="shared" si="60"/>
        <v>18.474587155963295</v>
      </c>
      <c r="I2025" s="1">
        <v>40669</v>
      </c>
      <c r="J2025">
        <v>109.13</v>
      </c>
      <c r="M2025" s="1">
        <v>30309</v>
      </c>
      <c r="N2025">
        <v>0.96960000000000002</v>
      </c>
      <c r="Q2025" s="1">
        <v>40620</v>
      </c>
      <c r="R2025">
        <v>126</v>
      </c>
      <c r="U2025" s="1">
        <v>41345</v>
      </c>
      <c r="V2025">
        <v>3.66</v>
      </c>
      <c r="Y2025" s="1">
        <v>40573</v>
      </c>
      <c r="Z2025">
        <v>21.45</v>
      </c>
      <c r="AC2025" s="1"/>
    </row>
    <row r="2026" spans="1:29" x14ac:dyDescent="0.3">
      <c r="A2026">
        <f t="shared" si="61"/>
        <v>7</v>
      </c>
      <c r="B2026" s="1">
        <v>42567</v>
      </c>
      <c r="C2026">
        <v>67.47</v>
      </c>
      <c r="E2026" s="1">
        <v>35242</v>
      </c>
      <c r="F2026">
        <v>18.71</v>
      </c>
      <c r="G2026">
        <f t="shared" si="60"/>
        <v>18.489174311926597</v>
      </c>
      <c r="I2026" s="1">
        <v>40668</v>
      </c>
      <c r="J2026">
        <v>110.8</v>
      </c>
      <c r="M2026" s="1">
        <v>30314</v>
      </c>
      <c r="N2026">
        <v>0.97970000000000002</v>
      </c>
      <c r="Q2026" s="1">
        <v>40623</v>
      </c>
      <c r="R2026">
        <v>126.5</v>
      </c>
      <c r="U2026" s="1">
        <v>41346</v>
      </c>
      <c r="V2026">
        <v>3.45</v>
      </c>
      <c r="Y2026" s="1">
        <v>40574</v>
      </c>
      <c r="Z2026">
        <v>21.42</v>
      </c>
      <c r="AC2026" s="1"/>
    </row>
    <row r="2027" spans="1:29" x14ac:dyDescent="0.3">
      <c r="A2027">
        <f t="shared" si="61"/>
        <v>7</v>
      </c>
      <c r="B2027" s="1">
        <v>42568</v>
      </c>
      <c r="C2027">
        <v>67.98</v>
      </c>
      <c r="E2027" s="1">
        <v>35243</v>
      </c>
      <c r="F2027">
        <v>18.87</v>
      </c>
      <c r="G2027">
        <f t="shared" si="60"/>
        <v>18.506422018348612</v>
      </c>
      <c r="I2027" s="1">
        <v>40667</v>
      </c>
      <c r="J2027">
        <v>121.19</v>
      </c>
      <c r="M2027" s="1">
        <v>30315</v>
      </c>
      <c r="N2027">
        <v>0.9778</v>
      </c>
      <c r="Q2027" s="1">
        <v>40624</v>
      </c>
      <c r="R2027">
        <v>126.5</v>
      </c>
      <c r="U2027" s="1">
        <v>41347</v>
      </c>
      <c r="V2027">
        <v>3.63</v>
      </c>
      <c r="Y2027" s="1">
        <v>40575</v>
      </c>
      <c r="Z2027">
        <v>21.33</v>
      </c>
      <c r="AC2027" s="1"/>
    </row>
    <row r="2028" spans="1:29" x14ac:dyDescent="0.3">
      <c r="A2028">
        <f t="shared" si="61"/>
        <v>7</v>
      </c>
      <c r="B2028" s="1">
        <v>42569</v>
      </c>
      <c r="C2028">
        <v>68.39</v>
      </c>
      <c r="E2028" s="1">
        <v>35244</v>
      </c>
      <c r="F2028">
        <v>18.91</v>
      </c>
      <c r="G2028">
        <f t="shared" si="60"/>
        <v>18.52513761467889</v>
      </c>
      <c r="I2028" s="1">
        <v>40666</v>
      </c>
      <c r="J2028">
        <v>122.45</v>
      </c>
      <c r="M2028" s="1">
        <v>30316</v>
      </c>
      <c r="N2028">
        <v>0.97560000000000002</v>
      </c>
      <c r="Q2028" s="1">
        <v>40625</v>
      </c>
      <c r="R2028">
        <v>130.75</v>
      </c>
      <c r="U2028" s="1">
        <v>41348</v>
      </c>
      <c r="V2028">
        <v>3.71</v>
      </c>
      <c r="Y2028" s="1">
        <v>40576</v>
      </c>
      <c r="Z2028">
        <v>21.77</v>
      </c>
      <c r="AC2028" s="1"/>
    </row>
    <row r="2029" spans="1:29" x14ac:dyDescent="0.3">
      <c r="A2029">
        <f t="shared" si="61"/>
        <v>7</v>
      </c>
      <c r="B2029" s="1">
        <v>42570</v>
      </c>
      <c r="C2029">
        <v>68.819999999999993</v>
      </c>
      <c r="E2029" s="1">
        <v>35247</v>
      </c>
      <c r="F2029">
        <v>19.47</v>
      </c>
      <c r="G2029">
        <f t="shared" si="60"/>
        <v>18.547889908256874</v>
      </c>
      <c r="I2029" s="1">
        <v>40665</v>
      </c>
      <c r="J2029">
        <v>125.12</v>
      </c>
      <c r="M2029" s="1">
        <v>30320</v>
      </c>
      <c r="N2029">
        <v>0.98370000000000002</v>
      </c>
      <c r="Q2029" s="1">
        <v>40626</v>
      </c>
      <c r="R2029">
        <v>125.75</v>
      </c>
      <c r="U2029" s="1">
        <v>41351</v>
      </c>
      <c r="V2029">
        <v>3.48</v>
      </c>
      <c r="Y2029" s="1">
        <v>40577</v>
      </c>
      <c r="Z2029">
        <v>22.05</v>
      </c>
      <c r="AC2029" s="1"/>
    </row>
    <row r="2030" spans="1:29" x14ac:dyDescent="0.3">
      <c r="A2030">
        <f t="shared" si="61"/>
        <v>7</v>
      </c>
      <c r="B2030" s="1">
        <v>42571</v>
      </c>
      <c r="C2030">
        <v>69.22</v>
      </c>
      <c r="E2030" s="1">
        <v>35248</v>
      </c>
      <c r="F2030">
        <v>19.05</v>
      </c>
      <c r="G2030">
        <f t="shared" si="60"/>
        <v>18.571467889908249</v>
      </c>
      <c r="I2030" s="1">
        <v>40662</v>
      </c>
      <c r="J2030">
        <v>125.89</v>
      </c>
      <c r="M2030" s="1">
        <v>30321</v>
      </c>
      <c r="N2030">
        <v>0.98719999999999997</v>
      </c>
      <c r="Q2030" s="1">
        <v>40627</v>
      </c>
      <c r="R2030">
        <v>127</v>
      </c>
      <c r="U2030" s="1">
        <v>41352</v>
      </c>
      <c r="V2030">
        <v>3.45</v>
      </c>
      <c r="Y2030" s="1">
        <v>40578</v>
      </c>
      <c r="Z2030">
        <v>21.85</v>
      </c>
      <c r="AC2030" s="1"/>
    </row>
    <row r="2031" spans="1:29" x14ac:dyDescent="0.3">
      <c r="A2031">
        <f t="shared" si="61"/>
        <v>7</v>
      </c>
      <c r="B2031" s="1">
        <v>42572</v>
      </c>
      <c r="C2031">
        <v>69.59</v>
      </c>
      <c r="E2031" s="1">
        <v>35249</v>
      </c>
      <c r="F2031">
        <v>19.309999999999999</v>
      </c>
      <c r="G2031">
        <f t="shared" si="60"/>
        <v>18.597339449541273</v>
      </c>
      <c r="I2031" s="1">
        <v>40661</v>
      </c>
      <c r="J2031">
        <v>125.02</v>
      </c>
      <c r="M2031" s="1">
        <v>30322</v>
      </c>
      <c r="N2031">
        <v>0.98850000000000005</v>
      </c>
      <c r="Q2031" s="1">
        <v>40630</v>
      </c>
      <c r="R2031">
        <v>126.25</v>
      </c>
      <c r="U2031" s="1">
        <v>41353</v>
      </c>
      <c r="V2031">
        <v>3.9</v>
      </c>
      <c r="Y2031" s="1">
        <v>40579</v>
      </c>
      <c r="Z2031">
        <v>21.85</v>
      </c>
      <c r="AC2031" s="1"/>
    </row>
    <row r="2032" spans="1:29" x14ac:dyDescent="0.3">
      <c r="A2032">
        <f t="shared" si="61"/>
        <v>7</v>
      </c>
      <c r="B2032" s="1">
        <v>42573</v>
      </c>
      <c r="C2032">
        <v>70</v>
      </c>
      <c r="E2032" s="1">
        <v>35250</v>
      </c>
      <c r="F2032">
        <v>19.52</v>
      </c>
      <c r="G2032">
        <f t="shared" ref="G2032:G2095" si="62">+AVERAGE(F1924:F2032)</f>
        <v>18.627614678899072</v>
      </c>
      <c r="I2032" s="1">
        <v>40660</v>
      </c>
      <c r="J2032">
        <v>125.13</v>
      </c>
      <c r="M2032" s="1">
        <v>30323</v>
      </c>
      <c r="N2032">
        <v>0.99109999999999998</v>
      </c>
      <c r="Q2032" s="1">
        <v>40631</v>
      </c>
      <c r="R2032">
        <v>128.05000000000001</v>
      </c>
      <c r="U2032" s="1">
        <v>41354</v>
      </c>
      <c r="V2032">
        <v>4.3499999999999996</v>
      </c>
      <c r="Y2032" s="1">
        <v>40580</v>
      </c>
      <c r="Z2032">
        <v>21.85</v>
      </c>
      <c r="AC2032" s="1"/>
    </row>
    <row r="2033" spans="1:29" x14ac:dyDescent="0.3">
      <c r="A2033">
        <f t="shared" si="61"/>
        <v>7</v>
      </c>
      <c r="B2033" s="1">
        <v>42574</v>
      </c>
      <c r="C2033">
        <v>70.510000000000005</v>
      </c>
      <c r="E2033" s="1">
        <v>35251</v>
      </c>
      <c r="F2033">
        <v>19.739999999999998</v>
      </c>
      <c r="G2033">
        <f t="shared" si="62"/>
        <v>18.658532110091734</v>
      </c>
      <c r="I2033" s="1">
        <v>40659</v>
      </c>
      <c r="J2033">
        <v>124.14</v>
      </c>
      <c r="M2033" s="1">
        <v>30326</v>
      </c>
      <c r="N2033">
        <v>0.99490000000000001</v>
      </c>
      <c r="Q2033" s="1">
        <v>40632</v>
      </c>
      <c r="R2033">
        <v>128.05000000000001</v>
      </c>
      <c r="U2033" s="1">
        <v>41355</v>
      </c>
      <c r="V2033">
        <v>4.08</v>
      </c>
      <c r="Y2033" s="1">
        <v>40581</v>
      </c>
      <c r="Z2033">
        <v>21.8</v>
      </c>
      <c r="AC2033" s="1"/>
    </row>
    <row r="2034" spans="1:29" x14ac:dyDescent="0.3">
      <c r="A2034">
        <f t="shared" si="61"/>
        <v>7</v>
      </c>
      <c r="B2034" s="1">
        <v>42575</v>
      </c>
      <c r="C2034">
        <v>70.989999999999995</v>
      </c>
      <c r="E2034" s="1">
        <v>35254</v>
      </c>
      <c r="F2034">
        <v>19.350000000000001</v>
      </c>
      <c r="G2034">
        <f t="shared" si="62"/>
        <v>18.684495412844026</v>
      </c>
      <c r="I2034" s="1">
        <v>40658</v>
      </c>
      <c r="J2034">
        <v>123.66</v>
      </c>
      <c r="M2034" s="1">
        <v>30327</v>
      </c>
      <c r="N2034">
        <v>0.98909999999999998</v>
      </c>
      <c r="Q2034" s="1">
        <v>40633</v>
      </c>
      <c r="R2034">
        <v>128.05000000000001</v>
      </c>
      <c r="U2034" s="1">
        <v>41358</v>
      </c>
      <c r="V2034">
        <v>4.42</v>
      </c>
      <c r="Y2034" s="1">
        <v>40582</v>
      </c>
      <c r="Z2034">
        <v>21.7</v>
      </c>
      <c r="AC2034" s="1"/>
    </row>
    <row r="2035" spans="1:29" x14ac:dyDescent="0.3">
      <c r="A2035">
        <f t="shared" si="61"/>
        <v>7</v>
      </c>
      <c r="B2035" s="1">
        <v>42576</v>
      </c>
      <c r="C2035">
        <v>71.37</v>
      </c>
      <c r="E2035" s="1">
        <v>35255</v>
      </c>
      <c r="F2035">
        <v>19.53</v>
      </c>
      <c r="G2035">
        <f t="shared" si="62"/>
        <v>18.71211009174311</v>
      </c>
      <c r="I2035" s="1">
        <v>40654</v>
      </c>
      <c r="J2035">
        <v>123.99</v>
      </c>
      <c r="M2035" s="1">
        <v>30328</v>
      </c>
      <c r="N2035">
        <v>0.98460000000000003</v>
      </c>
      <c r="Q2035" s="1">
        <v>40634</v>
      </c>
      <c r="R2035">
        <v>128.05000000000001</v>
      </c>
      <c r="U2035" s="1">
        <v>41359</v>
      </c>
      <c r="V2035">
        <v>4.55</v>
      </c>
      <c r="Y2035" s="1">
        <v>40583</v>
      </c>
      <c r="Z2035">
        <v>21.15</v>
      </c>
      <c r="AC2035" s="1"/>
    </row>
    <row r="2036" spans="1:29" x14ac:dyDescent="0.3">
      <c r="A2036">
        <f t="shared" si="61"/>
        <v>7</v>
      </c>
      <c r="B2036" s="1">
        <v>42577</v>
      </c>
      <c r="C2036">
        <v>71.72</v>
      </c>
      <c r="E2036" s="1">
        <v>35256</v>
      </c>
      <c r="F2036">
        <v>19.64</v>
      </c>
      <c r="G2036">
        <f t="shared" si="62"/>
        <v>18.738990825688063</v>
      </c>
      <c r="I2036" s="1">
        <v>40653</v>
      </c>
      <c r="J2036">
        <v>123.85</v>
      </c>
      <c r="M2036" s="1">
        <v>30329</v>
      </c>
      <c r="N2036">
        <v>0.98960000000000004</v>
      </c>
      <c r="Q2036" s="1">
        <v>40637</v>
      </c>
      <c r="R2036">
        <v>128.75</v>
      </c>
      <c r="U2036" s="1">
        <v>41360</v>
      </c>
      <c r="V2036">
        <v>4.88</v>
      </c>
      <c r="Y2036" s="1">
        <v>40584</v>
      </c>
      <c r="Z2036">
        <v>21.17</v>
      </c>
      <c r="AC2036" s="1"/>
    </row>
    <row r="2037" spans="1:29" x14ac:dyDescent="0.3">
      <c r="A2037">
        <f t="shared" si="61"/>
        <v>7</v>
      </c>
      <c r="B2037" s="1">
        <v>42578</v>
      </c>
      <c r="C2037">
        <v>72.08</v>
      </c>
      <c r="E2037" s="1">
        <v>35257</v>
      </c>
      <c r="F2037">
        <v>20.04</v>
      </c>
      <c r="G2037">
        <f t="shared" si="62"/>
        <v>18.771100917431184</v>
      </c>
      <c r="I2037" s="1">
        <v>40652</v>
      </c>
      <c r="J2037">
        <v>121.33</v>
      </c>
      <c r="M2037" s="1">
        <v>30330</v>
      </c>
      <c r="N2037">
        <v>0.98429999999999995</v>
      </c>
      <c r="Q2037" s="1">
        <v>40638</v>
      </c>
      <c r="R2037">
        <v>130.47999999999999</v>
      </c>
      <c r="U2037" s="1">
        <v>41361</v>
      </c>
      <c r="V2037">
        <v>4.74</v>
      </c>
      <c r="Y2037" s="1">
        <v>40585</v>
      </c>
      <c r="Z2037">
        <v>21.75</v>
      </c>
      <c r="AC2037" s="1"/>
    </row>
    <row r="2038" spans="1:29" x14ac:dyDescent="0.3">
      <c r="A2038">
        <f t="shared" si="61"/>
        <v>7</v>
      </c>
      <c r="B2038" s="1">
        <v>42579</v>
      </c>
      <c r="C2038">
        <v>72.430000000000007</v>
      </c>
      <c r="E2038" s="1">
        <v>35258</v>
      </c>
      <c r="F2038">
        <v>20.010000000000002</v>
      </c>
      <c r="G2038">
        <f t="shared" si="62"/>
        <v>18.80229357798164</v>
      </c>
      <c r="I2038" s="1">
        <v>40651</v>
      </c>
      <c r="J2038">
        <v>121.61</v>
      </c>
      <c r="M2038" s="1">
        <v>30333</v>
      </c>
      <c r="N2038">
        <v>0.98570000000000002</v>
      </c>
      <c r="Q2038" s="1">
        <v>40639</v>
      </c>
      <c r="R2038">
        <v>128.69999999999999</v>
      </c>
      <c r="U2038" s="1">
        <v>41366</v>
      </c>
      <c r="V2038">
        <v>4.87</v>
      </c>
      <c r="Y2038" s="1">
        <v>40586</v>
      </c>
      <c r="Z2038">
        <v>21.55</v>
      </c>
      <c r="AC2038" s="1"/>
    </row>
    <row r="2039" spans="1:29" x14ac:dyDescent="0.3">
      <c r="A2039">
        <f t="shared" si="61"/>
        <v>7</v>
      </c>
      <c r="B2039" s="1">
        <v>42580</v>
      </c>
      <c r="C2039">
        <v>72.819999999999993</v>
      </c>
      <c r="E2039" s="1">
        <v>35261</v>
      </c>
      <c r="F2039">
        <v>20.45</v>
      </c>
      <c r="G2039">
        <f t="shared" si="62"/>
        <v>18.837706422018339</v>
      </c>
      <c r="I2039" s="1">
        <v>40648</v>
      </c>
      <c r="J2039">
        <v>123.45</v>
      </c>
      <c r="M2039" s="1">
        <v>30334</v>
      </c>
      <c r="N2039">
        <v>0.97109999999999996</v>
      </c>
      <c r="Q2039" s="1">
        <v>40640</v>
      </c>
      <c r="R2039">
        <v>128.63</v>
      </c>
      <c r="U2039" s="1">
        <v>41367</v>
      </c>
      <c r="V2039">
        <v>4.8499999999999996</v>
      </c>
      <c r="Y2039" s="1">
        <v>40587</v>
      </c>
      <c r="Z2039">
        <v>21.55</v>
      </c>
      <c r="AC2039" s="1"/>
    </row>
    <row r="2040" spans="1:29" x14ac:dyDescent="0.3">
      <c r="A2040">
        <f t="shared" si="61"/>
        <v>7</v>
      </c>
      <c r="B2040" s="1">
        <v>42581</v>
      </c>
      <c r="C2040">
        <v>73.260000000000005</v>
      </c>
      <c r="E2040" s="1">
        <v>35262</v>
      </c>
      <c r="F2040">
        <v>20.46</v>
      </c>
      <c r="G2040">
        <f t="shared" si="62"/>
        <v>18.871834862385313</v>
      </c>
      <c r="I2040" s="1">
        <v>40647</v>
      </c>
      <c r="J2040">
        <v>122.36</v>
      </c>
      <c r="M2040" s="1">
        <v>30335</v>
      </c>
      <c r="N2040">
        <v>0.96279999999999999</v>
      </c>
      <c r="Q2040" s="1">
        <v>40641</v>
      </c>
      <c r="R2040">
        <v>127.75</v>
      </c>
      <c r="U2040" s="1">
        <v>41368</v>
      </c>
      <c r="V2040">
        <v>4.97</v>
      </c>
      <c r="Y2040" s="1">
        <v>40588</v>
      </c>
      <c r="Z2040">
        <v>21.8</v>
      </c>
      <c r="AC2040" s="1"/>
    </row>
    <row r="2041" spans="1:29" x14ac:dyDescent="0.3">
      <c r="A2041">
        <f t="shared" si="61"/>
        <v>7</v>
      </c>
      <c r="B2041" s="1">
        <v>42582</v>
      </c>
      <c r="C2041">
        <v>73.75</v>
      </c>
      <c r="E2041" s="1">
        <v>35263</v>
      </c>
      <c r="F2041">
        <v>19.399999999999999</v>
      </c>
      <c r="G2041">
        <f t="shared" si="62"/>
        <v>18.895871559633019</v>
      </c>
      <c r="I2041" s="1">
        <v>40646</v>
      </c>
      <c r="J2041">
        <v>122.88</v>
      </c>
      <c r="M2041" s="1">
        <v>30336</v>
      </c>
      <c r="N2041">
        <v>0.95930000000000004</v>
      </c>
      <c r="Q2041" s="1">
        <v>40644</v>
      </c>
      <c r="R2041">
        <v>128.85</v>
      </c>
      <c r="U2041" s="1">
        <v>41369</v>
      </c>
      <c r="V2041">
        <v>5.0999999999999996</v>
      </c>
      <c r="Y2041" s="1">
        <v>40589</v>
      </c>
      <c r="Z2041">
        <v>21.65</v>
      </c>
      <c r="AC2041" s="1"/>
    </row>
    <row r="2042" spans="1:29" x14ac:dyDescent="0.3">
      <c r="A2042">
        <f t="shared" si="61"/>
        <v>8</v>
      </c>
      <c r="B2042" s="1">
        <v>42583</v>
      </c>
      <c r="C2042">
        <v>74.05</v>
      </c>
      <c r="E2042" s="1">
        <v>35264</v>
      </c>
      <c r="F2042">
        <v>19.43</v>
      </c>
      <c r="G2042">
        <f t="shared" si="62"/>
        <v>18.918807339449533</v>
      </c>
      <c r="I2042" s="1">
        <v>40645</v>
      </c>
      <c r="J2042">
        <v>120.92</v>
      </c>
      <c r="M2042" s="1">
        <v>30337</v>
      </c>
      <c r="N2042">
        <v>0.95399999999999996</v>
      </c>
      <c r="Q2042" s="1">
        <v>40645</v>
      </c>
      <c r="R2042">
        <v>128.63</v>
      </c>
      <c r="U2042" s="1">
        <v>41372</v>
      </c>
      <c r="V2042">
        <v>5.12</v>
      </c>
      <c r="Y2042" s="1">
        <v>40590</v>
      </c>
      <c r="Z2042">
        <v>21.35</v>
      </c>
      <c r="AC2042" s="1"/>
    </row>
    <row r="2043" spans="1:29" x14ac:dyDescent="0.3">
      <c r="A2043">
        <f t="shared" si="61"/>
        <v>8</v>
      </c>
      <c r="B2043" s="1">
        <v>42584</v>
      </c>
      <c r="C2043">
        <v>74.41</v>
      </c>
      <c r="E2043" s="1">
        <v>35265</v>
      </c>
      <c r="F2043">
        <v>19.22</v>
      </c>
      <c r="G2043">
        <f t="shared" si="62"/>
        <v>18.931926605504582</v>
      </c>
      <c r="I2043" s="1">
        <v>40644</v>
      </c>
      <c r="J2043">
        <v>123.98</v>
      </c>
      <c r="M2043" s="1">
        <v>30340</v>
      </c>
      <c r="N2043">
        <v>0.94120000000000004</v>
      </c>
      <c r="Q2043" s="1">
        <v>40646</v>
      </c>
      <c r="R2043">
        <v>128.13</v>
      </c>
      <c r="U2043" s="1">
        <v>41373</v>
      </c>
      <c r="V2043">
        <v>4.71</v>
      </c>
      <c r="Y2043" s="1">
        <v>40591</v>
      </c>
      <c r="Z2043">
        <v>21.42</v>
      </c>
      <c r="AC2043" s="1"/>
    </row>
    <row r="2044" spans="1:29" x14ac:dyDescent="0.3">
      <c r="A2044">
        <f t="shared" si="61"/>
        <v>8</v>
      </c>
      <c r="B2044" s="1">
        <v>42585</v>
      </c>
      <c r="C2044">
        <v>74.8</v>
      </c>
      <c r="E2044" s="1">
        <v>35268</v>
      </c>
      <c r="F2044">
        <v>19.170000000000002</v>
      </c>
      <c r="G2044">
        <f t="shared" si="62"/>
        <v>18.943302752293576</v>
      </c>
      <c r="I2044" s="1">
        <v>40641</v>
      </c>
      <c r="J2044">
        <v>126.65</v>
      </c>
      <c r="M2044" s="1">
        <v>30341</v>
      </c>
      <c r="N2044">
        <v>0.95840000000000003</v>
      </c>
      <c r="Q2044" s="1">
        <v>40647</v>
      </c>
      <c r="R2044">
        <v>128</v>
      </c>
      <c r="U2044" s="1">
        <v>41374</v>
      </c>
      <c r="V2044">
        <v>4.2300000000000004</v>
      </c>
      <c r="Y2044" s="1">
        <v>40592</v>
      </c>
      <c r="Z2044">
        <v>21.33</v>
      </c>
      <c r="AC2044" s="1"/>
    </row>
    <row r="2045" spans="1:29" x14ac:dyDescent="0.3">
      <c r="A2045">
        <f t="shared" si="61"/>
        <v>8</v>
      </c>
      <c r="B2045" s="1">
        <v>42586</v>
      </c>
      <c r="C2045">
        <v>75.17</v>
      </c>
      <c r="E2045" s="1">
        <v>35269</v>
      </c>
      <c r="F2045">
        <v>19.41</v>
      </c>
      <c r="G2045">
        <f t="shared" si="62"/>
        <v>18.964036697247703</v>
      </c>
      <c r="I2045" s="1">
        <v>40640</v>
      </c>
      <c r="J2045">
        <v>122.67</v>
      </c>
      <c r="M2045" s="1">
        <v>30342</v>
      </c>
      <c r="N2045">
        <v>0.96060000000000001</v>
      </c>
      <c r="Q2045" s="1">
        <v>40648</v>
      </c>
      <c r="R2045">
        <v>128.75</v>
      </c>
      <c r="U2045" s="1">
        <v>41375</v>
      </c>
      <c r="V2045">
        <v>4.28</v>
      </c>
      <c r="Y2045" s="1">
        <v>40593</v>
      </c>
      <c r="Z2045">
        <v>21.4</v>
      </c>
      <c r="AC2045" s="1"/>
    </row>
    <row r="2046" spans="1:29" x14ac:dyDescent="0.3">
      <c r="A2046">
        <f t="shared" si="61"/>
        <v>8</v>
      </c>
      <c r="B2046" s="1">
        <v>42587</v>
      </c>
      <c r="C2046">
        <v>75.55</v>
      </c>
      <c r="E2046" s="1">
        <v>35270</v>
      </c>
      <c r="F2046">
        <v>19.07</v>
      </c>
      <c r="G2046">
        <f t="shared" si="62"/>
        <v>18.982110091743117</v>
      </c>
      <c r="I2046" s="1">
        <v>40639</v>
      </c>
      <c r="J2046">
        <v>122.3</v>
      </c>
      <c r="M2046" s="1">
        <v>30343</v>
      </c>
      <c r="N2046">
        <v>0.95369999999999999</v>
      </c>
      <c r="Q2046" s="1">
        <v>40651</v>
      </c>
      <c r="R2046">
        <v>128.22999999999999</v>
      </c>
      <c r="U2046" s="1">
        <v>41376</v>
      </c>
      <c r="V2046">
        <v>4.7</v>
      </c>
      <c r="Y2046" s="1">
        <v>40594</v>
      </c>
      <c r="Z2046">
        <v>21.4</v>
      </c>
      <c r="AC2046" s="1"/>
    </row>
    <row r="2047" spans="1:29" x14ac:dyDescent="0.3">
      <c r="A2047">
        <f t="shared" si="61"/>
        <v>8</v>
      </c>
      <c r="B2047" s="1">
        <v>42588</v>
      </c>
      <c r="C2047">
        <v>75.98</v>
      </c>
      <c r="E2047" s="1">
        <v>35271</v>
      </c>
      <c r="F2047">
        <v>19.22</v>
      </c>
      <c r="G2047">
        <f t="shared" si="62"/>
        <v>19.000458715596324</v>
      </c>
      <c r="I2047" s="1">
        <v>40638</v>
      </c>
      <c r="J2047">
        <v>122.22</v>
      </c>
      <c r="M2047" s="1">
        <v>30344</v>
      </c>
      <c r="N2047">
        <v>0.9556</v>
      </c>
      <c r="Q2047" s="1">
        <v>40652</v>
      </c>
      <c r="R2047">
        <v>127.75</v>
      </c>
      <c r="U2047" s="1">
        <v>41379</v>
      </c>
      <c r="V2047">
        <v>4.68</v>
      </c>
      <c r="Y2047" s="1">
        <v>40595</v>
      </c>
      <c r="Z2047">
        <v>22.15</v>
      </c>
      <c r="AC2047" s="1"/>
    </row>
    <row r="2048" spans="1:29" x14ac:dyDescent="0.3">
      <c r="A2048">
        <f t="shared" si="61"/>
        <v>8</v>
      </c>
      <c r="B2048" s="1">
        <v>42589</v>
      </c>
      <c r="C2048">
        <v>76.47</v>
      </c>
      <c r="E2048" s="1">
        <v>35272</v>
      </c>
      <c r="F2048">
        <v>18.72</v>
      </c>
      <c r="G2048">
        <f t="shared" si="62"/>
        <v>19.011192660550453</v>
      </c>
      <c r="I2048" s="1">
        <v>40637</v>
      </c>
      <c r="J2048">
        <v>121.06</v>
      </c>
      <c r="M2048" s="1">
        <v>30347</v>
      </c>
      <c r="N2048">
        <v>0.94710000000000005</v>
      </c>
      <c r="Q2048" s="1">
        <v>40653</v>
      </c>
      <c r="R2048">
        <v>127.73</v>
      </c>
      <c r="U2048" s="1">
        <v>41380</v>
      </c>
      <c r="V2048">
        <v>3.03</v>
      </c>
      <c r="Y2048" s="1">
        <v>40596</v>
      </c>
      <c r="Z2048">
        <v>22.4</v>
      </c>
      <c r="AC2048" s="1"/>
    </row>
    <row r="2049" spans="1:29" x14ac:dyDescent="0.3">
      <c r="A2049">
        <f t="shared" si="61"/>
        <v>8</v>
      </c>
      <c r="B2049" s="1">
        <v>42590</v>
      </c>
      <c r="C2049">
        <v>76.87</v>
      </c>
      <c r="E2049" s="1">
        <v>35275</v>
      </c>
      <c r="F2049">
        <v>18.89</v>
      </c>
      <c r="G2049">
        <f t="shared" si="62"/>
        <v>19.017339449541279</v>
      </c>
      <c r="I2049" s="1">
        <v>40634</v>
      </c>
      <c r="J2049">
        <v>118.7</v>
      </c>
      <c r="M2049" s="1">
        <v>30348</v>
      </c>
      <c r="N2049">
        <v>0.94540000000000002</v>
      </c>
      <c r="Q2049" s="1">
        <v>40654</v>
      </c>
      <c r="R2049">
        <v>127.78</v>
      </c>
      <c r="U2049" s="1">
        <v>41381</v>
      </c>
      <c r="V2049">
        <v>2.7</v>
      </c>
      <c r="Y2049" s="1">
        <v>40597</v>
      </c>
      <c r="Z2049">
        <v>22.15</v>
      </c>
      <c r="AC2049" s="1"/>
    </row>
    <row r="2050" spans="1:29" x14ac:dyDescent="0.3">
      <c r="A2050">
        <f t="shared" si="61"/>
        <v>8</v>
      </c>
      <c r="B2050" s="1">
        <v>42591</v>
      </c>
      <c r="C2050">
        <v>77.16</v>
      </c>
      <c r="E2050" s="1">
        <v>35276</v>
      </c>
      <c r="F2050">
        <v>18.77</v>
      </c>
      <c r="G2050">
        <f t="shared" si="62"/>
        <v>19.021834862385319</v>
      </c>
      <c r="I2050" s="1">
        <v>40633</v>
      </c>
      <c r="J2050">
        <v>117.36</v>
      </c>
      <c r="M2050" s="1">
        <v>30349</v>
      </c>
      <c r="N2050">
        <v>0.93569999999999998</v>
      </c>
      <c r="Q2050" s="1">
        <v>40655</v>
      </c>
      <c r="R2050">
        <v>127.78</v>
      </c>
      <c r="U2050" s="1">
        <v>41382</v>
      </c>
      <c r="V2050">
        <v>3.02</v>
      </c>
      <c r="Y2050" s="1">
        <v>40598</v>
      </c>
      <c r="Z2050">
        <v>21.9</v>
      </c>
      <c r="AC2050" s="1"/>
    </row>
    <row r="2051" spans="1:29" x14ac:dyDescent="0.3">
      <c r="A2051">
        <f t="shared" si="61"/>
        <v>8</v>
      </c>
      <c r="B2051" s="1">
        <v>42592</v>
      </c>
      <c r="C2051">
        <v>77.45</v>
      </c>
      <c r="E2051" s="1">
        <v>35277</v>
      </c>
      <c r="F2051">
        <v>18.899999999999999</v>
      </c>
      <c r="G2051">
        <f t="shared" si="62"/>
        <v>19.034220183486237</v>
      </c>
      <c r="I2051" s="1">
        <v>40632</v>
      </c>
      <c r="J2051">
        <v>115.13</v>
      </c>
      <c r="M2051" s="1">
        <v>30350</v>
      </c>
      <c r="N2051">
        <v>0.94259999999999999</v>
      </c>
      <c r="Q2051" s="1">
        <v>40658</v>
      </c>
      <c r="R2051">
        <v>127.78</v>
      </c>
      <c r="U2051" s="1">
        <v>41383</v>
      </c>
      <c r="V2051">
        <v>3.11</v>
      </c>
      <c r="Y2051" s="1">
        <v>40599</v>
      </c>
      <c r="Z2051">
        <v>21.95</v>
      </c>
      <c r="AC2051" s="1"/>
    </row>
    <row r="2052" spans="1:29" x14ac:dyDescent="0.3">
      <c r="A2052">
        <f t="shared" ref="A2052:A2115" si="63">+MONTH(B2052)</f>
        <v>8</v>
      </c>
      <c r="B2052" s="1">
        <v>42593</v>
      </c>
      <c r="C2052">
        <v>77.75</v>
      </c>
      <c r="E2052" s="1">
        <v>35278</v>
      </c>
      <c r="F2052">
        <v>19.399999999999999</v>
      </c>
      <c r="G2052">
        <f t="shared" si="62"/>
        <v>19.048899082568806</v>
      </c>
      <c r="I2052" s="1">
        <v>40631</v>
      </c>
      <c r="J2052">
        <v>115.16</v>
      </c>
      <c r="M2052" s="1">
        <v>30351</v>
      </c>
      <c r="N2052">
        <v>0.9385</v>
      </c>
      <c r="Q2052" s="1">
        <v>40659</v>
      </c>
      <c r="R2052">
        <v>127.75</v>
      </c>
      <c r="U2052" s="1">
        <v>41386</v>
      </c>
      <c r="V2052">
        <v>2.84</v>
      </c>
      <c r="Y2052" s="1">
        <v>40600</v>
      </c>
      <c r="Z2052">
        <v>21.95</v>
      </c>
      <c r="AC2052" s="1"/>
    </row>
    <row r="2053" spans="1:29" x14ac:dyDescent="0.3">
      <c r="A2053">
        <f t="shared" si="63"/>
        <v>8</v>
      </c>
      <c r="B2053" s="1">
        <v>42594</v>
      </c>
      <c r="C2053">
        <v>78.099999999999994</v>
      </c>
      <c r="E2053" s="1">
        <v>35279</v>
      </c>
      <c r="F2053">
        <v>19.59</v>
      </c>
      <c r="G2053">
        <f t="shared" si="62"/>
        <v>19.063761467889908</v>
      </c>
      <c r="I2053" s="1">
        <v>40630</v>
      </c>
      <c r="J2053">
        <v>114.8</v>
      </c>
      <c r="M2053" s="1">
        <v>30354</v>
      </c>
      <c r="N2053">
        <v>0.94279999999999997</v>
      </c>
      <c r="Q2053" s="1">
        <v>40660</v>
      </c>
      <c r="R2053">
        <v>127.7</v>
      </c>
      <c r="U2053" s="1">
        <v>41387</v>
      </c>
      <c r="V2053">
        <v>3.05</v>
      </c>
      <c r="Y2053" s="1">
        <v>40601</v>
      </c>
      <c r="Z2053">
        <v>21.95</v>
      </c>
      <c r="AC2053" s="1"/>
    </row>
    <row r="2054" spans="1:29" x14ac:dyDescent="0.3">
      <c r="A2054">
        <f t="shared" si="63"/>
        <v>8</v>
      </c>
      <c r="B2054" s="1">
        <v>42595</v>
      </c>
      <c r="C2054">
        <v>78.489999999999995</v>
      </c>
      <c r="E2054" s="1">
        <v>35282</v>
      </c>
      <c r="F2054">
        <v>19.63</v>
      </c>
      <c r="G2054">
        <f t="shared" si="62"/>
        <v>19.08137614678899</v>
      </c>
      <c r="I2054" s="1">
        <v>40627</v>
      </c>
      <c r="J2054">
        <v>115.59</v>
      </c>
      <c r="M2054" s="1">
        <v>30355</v>
      </c>
      <c r="N2054">
        <v>0.95330000000000004</v>
      </c>
      <c r="Q2054" s="1">
        <v>40661</v>
      </c>
      <c r="R2054">
        <v>127.75</v>
      </c>
      <c r="U2054" s="1">
        <v>41388</v>
      </c>
      <c r="V2054">
        <v>2.98</v>
      </c>
      <c r="Y2054" s="1">
        <v>40602</v>
      </c>
      <c r="Z2054">
        <v>22.55</v>
      </c>
      <c r="AC2054" s="1"/>
    </row>
    <row r="2055" spans="1:29" x14ac:dyDescent="0.3">
      <c r="A2055">
        <f t="shared" si="63"/>
        <v>8</v>
      </c>
      <c r="B2055" s="1">
        <v>42596</v>
      </c>
      <c r="C2055">
        <v>78.88</v>
      </c>
      <c r="E2055" s="1">
        <v>35283</v>
      </c>
      <c r="F2055">
        <v>19.62</v>
      </c>
      <c r="G2055">
        <f t="shared" si="62"/>
        <v>19.098440366972472</v>
      </c>
      <c r="I2055" s="1">
        <v>40626</v>
      </c>
      <c r="J2055">
        <v>115.72</v>
      </c>
      <c r="M2055" s="1">
        <v>30356</v>
      </c>
      <c r="N2055">
        <v>0.95689999999999997</v>
      </c>
      <c r="Q2055" s="1">
        <v>40662</v>
      </c>
      <c r="R2055">
        <v>127.75</v>
      </c>
      <c r="U2055" s="1">
        <v>41389</v>
      </c>
      <c r="V2055">
        <v>2.92</v>
      </c>
      <c r="Y2055" s="1">
        <v>40603</v>
      </c>
      <c r="Z2055">
        <v>22.45</v>
      </c>
      <c r="AC2055" s="1"/>
    </row>
    <row r="2056" spans="1:29" x14ac:dyDescent="0.3">
      <c r="A2056">
        <f t="shared" si="63"/>
        <v>8</v>
      </c>
      <c r="B2056" s="1">
        <v>42597</v>
      </c>
      <c r="C2056">
        <v>79.209999999999994</v>
      </c>
      <c r="E2056" s="1">
        <v>35284</v>
      </c>
      <c r="F2056">
        <v>19.760000000000002</v>
      </c>
      <c r="G2056">
        <f t="shared" si="62"/>
        <v>19.11678899082569</v>
      </c>
      <c r="I2056" s="1">
        <v>40625</v>
      </c>
      <c r="J2056">
        <v>115.55</v>
      </c>
      <c r="M2056" s="1">
        <v>30357</v>
      </c>
      <c r="N2056">
        <v>0.96250000000000002</v>
      </c>
      <c r="Q2056" s="1">
        <v>40665</v>
      </c>
      <c r="R2056">
        <v>127.75</v>
      </c>
      <c r="U2056" s="1">
        <v>41390</v>
      </c>
      <c r="V2056">
        <v>3.05</v>
      </c>
      <c r="Y2056" s="1">
        <v>40604</v>
      </c>
      <c r="Z2056">
        <v>22.95</v>
      </c>
      <c r="AC2056" s="1"/>
    </row>
    <row r="2057" spans="1:29" x14ac:dyDescent="0.3">
      <c r="A2057">
        <f t="shared" si="63"/>
        <v>8</v>
      </c>
      <c r="B2057" s="1">
        <v>42598</v>
      </c>
      <c r="C2057">
        <v>79.489999999999995</v>
      </c>
      <c r="E2057" s="1">
        <v>35285</v>
      </c>
      <c r="F2057">
        <v>19.97</v>
      </c>
      <c r="G2057">
        <f t="shared" si="62"/>
        <v>19.139449541284403</v>
      </c>
      <c r="I2057" s="1">
        <v>40624</v>
      </c>
      <c r="J2057">
        <v>115.7</v>
      </c>
      <c r="M2057" s="1">
        <v>30358</v>
      </c>
      <c r="N2057">
        <v>0.96579999999999999</v>
      </c>
      <c r="Q2057" s="1">
        <v>40666</v>
      </c>
      <c r="R2057">
        <v>127.55</v>
      </c>
      <c r="U2057" s="1">
        <v>41393</v>
      </c>
      <c r="V2057">
        <v>3.26</v>
      </c>
      <c r="Y2057" s="1">
        <v>40605</v>
      </c>
      <c r="Z2057">
        <v>22.85</v>
      </c>
      <c r="AC2057" s="1"/>
    </row>
    <row r="2058" spans="1:29" x14ac:dyDescent="0.3">
      <c r="A2058">
        <f t="shared" si="63"/>
        <v>8</v>
      </c>
      <c r="B2058" s="1">
        <v>42599</v>
      </c>
      <c r="C2058">
        <v>79.760000000000005</v>
      </c>
      <c r="E2058" s="1">
        <v>35286</v>
      </c>
      <c r="F2058">
        <v>19.93</v>
      </c>
      <c r="G2058">
        <f t="shared" si="62"/>
        <v>19.157889908256877</v>
      </c>
      <c r="I2058" s="1">
        <v>40623</v>
      </c>
      <c r="J2058">
        <v>114.96</v>
      </c>
      <c r="M2058" s="1">
        <v>30361</v>
      </c>
      <c r="N2058">
        <v>0.96150000000000002</v>
      </c>
      <c r="Q2058" s="1">
        <v>40667</v>
      </c>
      <c r="R2058">
        <v>128.1</v>
      </c>
      <c r="U2058" s="1">
        <v>41394</v>
      </c>
      <c r="V2058">
        <v>3.07</v>
      </c>
      <c r="Y2058" s="1">
        <v>40606</v>
      </c>
      <c r="Z2058">
        <v>23.4</v>
      </c>
      <c r="AC2058" s="1"/>
    </row>
    <row r="2059" spans="1:29" x14ac:dyDescent="0.3">
      <c r="A2059">
        <f t="shared" si="63"/>
        <v>8</v>
      </c>
      <c r="B2059" s="1">
        <v>42600</v>
      </c>
      <c r="C2059">
        <v>80.05</v>
      </c>
      <c r="E2059" s="1">
        <v>35289</v>
      </c>
      <c r="F2059">
        <v>20.66</v>
      </c>
      <c r="G2059">
        <f t="shared" si="62"/>
        <v>19.178807339449534</v>
      </c>
      <c r="I2059" s="1">
        <v>40620</v>
      </c>
      <c r="J2059">
        <v>113.93</v>
      </c>
      <c r="M2059" s="1">
        <v>30362</v>
      </c>
      <c r="N2059">
        <v>0.96789999999999998</v>
      </c>
      <c r="Q2059" s="1">
        <v>40668</v>
      </c>
      <c r="R2059">
        <v>127.93</v>
      </c>
      <c r="U2059" s="1">
        <v>41395</v>
      </c>
      <c r="V2059">
        <v>2.87</v>
      </c>
      <c r="Y2059" s="1">
        <v>40607</v>
      </c>
      <c r="Z2059">
        <v>23.5</v>
      </c>
      <c r="AC2059" s="1"/>
    </row>
    <row r="2060" spans="1:29" x14ac:dyDescent="0.3">
      <c r="A2060">
        <f t="shared" si="63"/>
        <v>8</v>
      </c>
      <c r="B2060" s="1">
        <v>42601</v>
      </c>
      <c r="C2060">
        <v>80.430000000000007</v>
      </c>
      <c r="E2060" s="1">
        <v>35290</v>
      </c>
      <c r="F2060">
        <v>20.73</v>
      </c>
      <c r="G2060">
        <f t="shared" si="62"/>
        <v>19.200275229357793</v>
      </c>
      <c r="I2060" s="1">
        <v>40619</v>
      </c>
      <c r="J2060">
        <v>114.9</v>
      </c>
      <c r="M2060" s="1">
        <v>30363</v>
      </c>
      <c r="N2060">
        <v>0.96889999999999998</v>
      </c>
      <c r="Q2060" s="1">
        <v>40669</v>
      </c>
      <c r="R2060">
        <v>126.18</v>
      </c>
      <c r="U2060" s="1">
        <v>41396</v>
      </c>
      <c r="V2060">
        <v>3.04</v>
      </c>
      <c r="Y2060" s="1">
        <v>40608</v>
      </c>
      <c r="Z2060">
        <v>23.5</v>
      </c>
      <c r="AC2060" s="1"/>
    </row>
    <row r="2061" spans="1:29" x14ac:dyDescent="0.3">
      <c r="A2061">
        <f t="shared" si="63"/>
        <v>8</v>
      </c>
      <c r="B2061" s="1">
        <v>42602</v>
      </c>
      <c r="C2061">
        <v>80.83</v>
      </c>
      <c r="E2061" s="1">
        <v>35291</v>
      </c>
      <c r="F2061">
        <v>20.68</v>
      </c>
      <c r="G2061">
        <f t="shared" si="62"/>
        <v>19.223119266055043</v>
      </c>
      <c r="I2061" s="1">
        <v>40618</v>
      </c>
      <c r="J2061">
        <v>110.62</v>
      </c>
      <c r="M2061" s="1">
        <v>30364</v>
      </c>
      <c r="N2061">
        <v>0.96640000000000004</v>
      </c>
      <c r="Q2061" s="1">
        <v>40672</v>
      </c>
      <c r="R2061">
        <v>127.93</v>
      </c>
      <c r="U2061" s="1">
        <v>41397</v>
      </c>
      <c r="V2061">
        <v>3.73</v>
      </c>
      <c r="Y2061" s="1">
        <v>40609</v>
      </c>
      <c r="Z2061">
        <v>23.55</v>
      </c>
      <c r="AC2061" s="1"/>
    </row>
    <row r="2062" spans="1:29" x14ac:dyDescent="0.3">
      <c r="A2062">
        <f t="shared" si="63"/>
        <v>8</v>
      </c>
      <c r="B2062" s="1">
        <v>42603</v>
      </c>
      <c r="C2062">
        <v>81.2</v>
      </c>
      <c r="E2062" s="1">
        <v>35292</v>
      </c>
      <c r="F2062">
        <v>20.57</v>
      </c>
      <c r="G2062">
        <f t="shared" si="62"/>
        <v>19.243027522935776</v>
      </c>
      <c r="I2062" s="1">
        <v>40617</v>
      </c>
      <c r="J2062">
        <v>108.52</v>
      </c>
      <c r="M2062" s="1">
        <v>30365</v>
      </c>
      <c r="N2062">
        <v>0.96579999999999999</v>
      </c>
      <c r="Q2062" s="1">
        <v>40673</v>
      </c>
      <c r="R2062">
        <v>123.25</v>
      </c>
      <c r="U2062" s="1">
        <v>41400</v>
      </c>
      <c r="V2062">
        <v>3.86</v>
      </c>
      <c r="Y2062" s="1">
        <v>40610</v>
      </c>
      <c r="Z2062">
        <v>23.35</v>
      </c>
      <c r="AC2062" s="1"/>
    </row>
    <row r="2063" spans="1:29" x14ac:dyDescent="0.3">
      <c r="A2063">
        <f t="shared" si="63"/>
        <v>8</v>
      </c>
      <c r="B2063" s="1">
        <v>42604</v>
      </c>
      <c r="C2063">
        <v>81.5</v>
      </c>
      <c r="E2063" s="1">
        <v>35293</v>
      </c>
      <c r="F2063">
        <v>20.53</v>
      </c>
      <c r="G2063">
        <f t="shared" si="62"/>
        <v>19.258348623853212</v>
      </c>
      <c r="I2063" s="1">
        <v>40616</v>
      </c>
      <c r="J2063">
        <v>113.67</v>
      </c>
      <c r="M2063" s="1">
        <v>30368</v>
      </c>
      <c r="N2063">
        <v>0.96850000000000003</v>
      </c>
      <c r="Q2063" s="1">
        <v>40674</v>
      </c>
      <c r="R2063">
        <v>124.65</v>
      </c>
      <c r="U2063" s="1">
        <v>41401</v>
      </c>
      <c r="V2063">
        <v>3.69</v>
      </c>
      <c r="Y2063" s="1">
        <v>40611</v>
      </c>
      <c r="Z2063">
        <v>23.3</v>
      </c>
      <c r="AC2063" s="1"/>
    </row>
    <row r="2064" spans="1:29" x14ac:dyDescent="0.3">
      <c r="A2064">
        <f t="shared" si="63"/>
        <v>8</v>
      </c>
      <c r="B2064" s="1">
        <v>42605</v>
      </c>
      <c r="C2064">
        <v>81.709999999999994</v>
      </c>
      <c r="E2064" s="1">
        <v>35296</v>
      </c>
      <c r="F2064">
        <v>20.85</v>
      </c>
      <c r="G2064">
        <f t="shared" si="62"/>
        <v>19.276055045871562</v>
      </c>
      <c r="I2064" s="1">
        <v>40613</v>
      </c>
      <c r="J2064">
        <v>113.84</v>
      </c>
      <c r="M2064" s="1">
        <v>30369</v>
      </c>
      <c r="N2064">
        <v>0.96379999999999999</v>
      </c>
      <c r="Q2064" s="1">
        <v>40675</v>
      </c>
      <c r="R2064">
        <v>122.6</v>
      </c>
      <c r="U2064" s="1">
        <v>41402</v>
      </c>
      <c r="V2064">
        <v>3.44</v>
      </c>
      <c r="Y2064" s="1">
        <v>40612</v>
      </c>
      <c r="Z2064">
        <v>22.85</v>
      </c>
      <c r="AC2064" s="1"/>
    </row>
    <row r="2065" spans="1:29" x14ac:dyDescent="0.3">
      <c r="A2065">
        <f t="shared" si="63"/>
        <v>8</v>
      </c>
      <c r="B2065" s="1">
        <v>42606</v>
      </c>
      <c r="C2065">
        <v>81.94</v>
      </c>
      <c r="E2065" s="1">
        <v>35297</v>
      </c>
      <c r="F2065">
        <v>20.47</v>
      </c>
      <c r="G2065">
        <f t="shared" si="62"/>
        <v>19.289082568807334</v>
      </c>
      <c r="I2065" s="1">
        <v>40612</v>
      </c>
      <c r="J2065">
        <v>115.43</v>
      </c>
      <c r="M2065" s="1">
        <v>30370</v>
      </c>
      <c r="N2065">
        <v>0.95699999999999996</v>
      </c>
      <c r="Q2065" s="1">
        <v>40676</v>
      </c>
      <c r="R2065">
        <v>123.05</v>
      </c>
      <c r="U2065" s="1">
        <v>41403</v>
      </c>
      <c r="V2065">
        <v>3.74</v>
      </c>
      <c r="Y2065" s="1">
        <v>40613</v>
      </c>
      <c r="Z2065">
        <v>23.45</v>
      </c>
      <c r="AC2065" s="1"/>
    </row>
    <row r="2066" spans="1:29" x14ac:dyDescent="0.3">
      <c r="A2066">
        <f t="shared" si="63"/>
        <v>8</v>
      </c>
      <c r="B2066" s="1">
        <v>42607</v>
      </c>
      <c r="C2066">
        <v>82.15</v>
      </c>
      <c r="E2066" s="1">
        <v>35298</v>
      </c>
      <c r="F2066">
        <v>20.2</v>
      </c>
      <c r="G2066">
        <f t="shared" si="62"/>
        <v>19.307614678899075</v>
      </c>
      <c r="I2066" s="1">
        <v>40611</v>
      </c>
      <c r="J2066">
        <v>115.94</v>
      </c>
      <c r="M2066" s="1">
        <v>30371</v>
      </c>
      <c r="N2066">
        <v>0.96260000000000001</v>
      </c>
      <c r="Q2066" s="1">
        <v>40679</v>
      </c>
      <c r="R2066">
        <v>122</v>
      </c>
      <c r="U2066" s="1">
        <v>41404</v>
      </c>
      <c r="V2066">
        <v>3.33</v>
      </c>
      <c r="Y2066" s="1">
        <v>40614</v>
      </c>
      <c r="Z2066">
        <v>23.45</v>
      </c>
      <c r="AC2066" s="1"/>
    </row>
    <row r="2067" spans="1:29" x14ac:dyDescent="0.3">
      <c r="A2067">
        <f t="shared" si="63"/>
        <v>8</v>
      </c>
      <c r="B2067" s="1">
        <v>42608</v>
      </c>
      <c r="C2067">
        <v>82.4</v>
      </c>
      <c r="E2067" s="1">
        <v>35299</v>
      </c>
      <c r="F2067">
        <v>20.72</v>
      </c>
      <c r="G2067">
        <f t="shared" si="62"/>
        <v>19.324770642201827</v>
      </c>
      <c r="I2067" s="1">
        <v>40610</v>
      </c>
      <c r="J2067">
        <v>113.06</v>
      </c>
      <c r="M2067" s="1">
        <v>30372</v>
      </c>
      <c r="N2067">
        <v>0.96009999999999995</v>
      </c>
      <c r="Q2067" s="1">
        <v>40680</v>
      </c>
      <c r="R2067">
        <v>122.15</v>
      </c>
      <c r="U2067" s="1">
        <v>41407</v>
      </c>
      <c r="V2067">
        <v>3.22</v>
      </c>
      <c r="Y2067" s="1">
        <v>40615</v>
      </c>
      <c r="Z2067">
        <v>23.45</v>
      </c>
      <c r="AC2067" s="1"/>
    </row>
    <row r="2068" spans="1:29" x14ac:dyDescent="0.3">
      <c r="A2068">
        <f t="shared" si="63"/>
        <v>8</v>
      </c>
      <c r="B2068" s="1">
        <v>42609</v>
      </c>
      <c r="C2068">
        <v>82.69</v>
      </c>
      <c r="E2068" s="1">
        <v>35300</v>
      </c>
      <c r="F2068">
        <v>20.41</v>
      </c>
      <c r="G2068">
        <f t="shared" si="62"/>
        <v>19.341284403669718</v>
      </c>
      <c r="I2068" s="1">
        <v>40609</v>
      </c>
      <c r="J2068">
        <v>115.04</v>
      </c>
      <c r="M2068" s="1">
        <v>30375</v>
      </c>
      <c r="N2068">
        <v>0.95269999999999999</v>
      </c>
      <c r="Q2068" s="1">
        <v>40681</v>
      </c>
      <c r="R2068">
        <v>122.35</v>
      </c>
      <c r="U2068" s="1">
        <v>41408</v>
      </c>
      <c r="V2068">
        <v>3.47</v>
      </c>
      <c r="Y2068" s="1">
        <v>40616</v>
      </c>
      <c r="Z2068">
        <v>24.5</v>
      </c>
      <c r="AC2068" s="1"/>
    </row>
    <row r="2069" spans="1:29" x14ac:dyDescent="0.3">
      <c r="A2069">
        <f t="shared" si="63"/>
        <v>8</v>
      </c>
      <c r="B2069" s="1">
        <v>42610</v>
      </c>
      <c r="C2069">
        <v>83.02</v>
      </c>
      <c r="E2069" s="1">
        <v>35304</v>
      </c>
      <c r="F2069">
        <v>20.03</v>
      </c>
      <c r="G2069">
        <f t="shared" si="62"/>
        <v>19.353669724770636</v>
      </c>
      <c r="I2069" s="1">
        <v>40606</v>
      </c>
      <c r="J2069">
        <v>115.97</v>
      </c>
      <c r="M2069" s="1">
        <v>30376</v>
      </c>
      <c r="N2069">
        <v>0.94869999999999999</v>
      </c>
      <c r="Q2069" s="1">
        <v>40682</v>
      </c>
      <c r="R2069">
        <v>122.85</v>
      </c>
      <c r="U2069" s="1">
        <v>41409</v>
      </c>
      <c r="V2069">
        <v>3.59</v>
      </c>
      <c r="Y2069" s="1">
        <v>40617</v>
      </c>
      <c r="Z2069">
        <v>25</v>
      </c>
      <c r="AC2069" s="1"/>
    </row>
    <row r="2070" spans="1:29" x14ac:dyDescent="0.3">
      <c r="A2070">
        <f t="shared" si="63"/>
        <v>8</v>
      </c>
      <c r="B2070" s="1">
        <v>42611</v>
      </c>
      <c r="C2070">
        <v>83.24</v>
      </c>
      <c r="E2070" s="1">
        <v>35305</v>
      </c>
      <c r="F2070">
        <v>20.27</v>
      </c>
      <c r="G2070">
        <f t="shared" si="62"/>
        <v>19.366513761467889</v>
      </c>
      <c r="I2070" s="1">
        <v>40605</v>
      </c>
      <c r="J2070">
        <v>114.79</v>
      </c>
      <c r="M2070" s="1">
        <v>30377</v>
      </c>
      <c r="N2070">
        <v>0.95369999999999999</v>
      </c>
      <c r="Q2070" s="1">
        <v>40683</v>
      </c>
      <c r="R2070">
        <v>122.93</v>
      </c>
      <c r="U2070" s="1">
        <v>41410</v>
      </c>
      <c r="V2070">
        <v>3.65</v>
      </c>
      <c r="Y2070" s="1">
        <v>40618</v>
      </c>
      <c r="Z2070">
        <v>25.7</v>
      </c>
      <c r="AC2070" s="1"/>
    </row>
    <row r="2071" spans="1:29" x14ac:dyDescent="0.3">
      <c r="A2071">
        <f t="shared" si="63"/>
        <v>8</v>
      </c>
      <c r="B2071" s="1">
        <v>42612</v>
      </c>
      <c r="C2071">
        <v>83.45</v>
      </c>
      <c r="E2071" s="1">
        <v>35306</v>
      </c>
      <c r="F2071">
        <v>20.75</v>
      </c>
      <c r="G2071">
        <f t="shared" si="62"/>
        <v>19.376880733944954</v>
      </c>
      <c r="I2071" s="1">
        <v>40604</v>
      </c>
      <c r="J2071">
        <v>116.35</v>
      </c>
      <c r="M2071" s="1">
        <v>30378</v>
      </c>
      <c r="N2071">
        <v>0.95569999999999999</v>
      </c>
      <c r="Q2071" s="1">
        <v>40686</v>
      </c>
      <c r="R2071">
        <v>122.5</v>
      </c>
      <c r="U2071" s="1">
        <v>41411</v>
      </c>
      <c r="V2071">
        <v>3.49</v>
      </c>
      <c r="Y2071" s="1">
        <v>40619</v>
      </c>
      <c r="Z2071">
        <v>24.9</v>
      </c>
      <c r="AC2071" s="1"/>
    </row>
    <row r="2072" spans="1:29" x14ac:dyDescent="0.3">
      <c r="A2072">
        <f t="shared" si="63"/>
        <v>8</v>
      </c>
      <c r="B2072" s="1">
        <v>42613</v>
      </c>
      <c r="C2072">
        <v>83.63</v>
      </c>
      <c r="E2072" s="1">
        <v>35307</v>
      </c>
      <c r="F2072">
        <v>20.78</v>
      </c>
      <c r="G2072">
        <f t="shared" si="62"/>
        <v>19.382385321100919</v>
      </c>
      <c r="I2072" s="1">
        <v>40603</v>
      </c>
      <c r="J2072">
        <v>115.42</v>
      </c>
      <c r="M2072" s="1">
        <v>30379</v>
      </c>
      <c r="N2072">
        <v>0.96079999999999999</v>
      </c>
      <c r="Q2072" s="1">
        <v>40687</v>
      </c>
      <c r="R2072">
        <v>122.75</v>
      </c>
      <c r="U2072" s="1">
        <v>41414</v>
      </c>
      <c r="V2072">
        <v>3.56</v>
      </c>
      <c r="Y2072" s="1">
        <v>40620</v>
      </c>
      <c r="Z2072">
        <v>24.25</v>
      </c>
      <c r="AC2072" s="1"/>
    </row>
    <row r="2073" spans="1:29" x14ac:dyDescent="0.3">
      <c r="A2073">
        <f t="shared" si="63"/>
        <v>9</v>
      </c>
      <c r="B2073" s="1">
        <v>42614</v>
      </c>
      <c r="C2073">
        <v>83.73</v>
      </c>
      <c r="E2073" s="1">
        <v>35310</v>
      </c>
      <c r="F2073">
        <v>21.99</v>
      </c>
      <c r="G2073">
        <f t="shared" si="62"/>
        <v>19.401192660550461</v>
      </c>
      <c r="I2073" s="1">
        <v>40602</v>
      </c>
      <c r="J2073">
        <v>111.8</v>
      </c>
      <c r="M2073" s="1">
        <v>30382</v>
      </c>
      <c r="N2073">
        <v>0.96530000000000005</v>
      </c>
      <c r="Q2073" s="1">
        <v>40688</v>
      </c>
      <c r="R2073">
        <v>122.75</v>
      </c>
      <c r="U2073" s="1">
        <v>41415</v>
      </c>
      <c r="V2073">
        <v>3.51</v>
      </c>
      <c r="Y2073" s="1">
        <v>40621</v>
      </c>
      <c r="Z2073">
        <v>24.2</v>
      </c>
      <c r="AC2073" s="1"/>
    </row>
    <row r="2074" spans="1:29" x14ac:dyDescent="0.3">
      <c r="A2074">
        <f t="shared" si="63"/>
        <v>9</v>
      </c>
      <c r="B2074" s="1">
        <v>42615</v>
      </c>
      <c r="C2074">
        <v>83.91</v>
      </c>
      <c r="E2074" s="1">
        <v>35311</v>
      </c>
      <c r="F2074">
        <v>22.21</v>
      </c>
      <c r="G2074">
        <f t="shared" si="62"/>
        <v>19.424311926605505</v>
      </c>
      <c r="I2074" s="1">
        <v>40599</v>
      </c>
      <c r="J2074">
        <v>112.14</v>
      </c>
      <c r="M2074" s="1">
        <v>30383</v>
      </c>
      <c r="N2074">
        <v>0.95799999999999996</v>
      </c>
      <c r="Q2074" s="1">
        <v>40689</v>
      </c>
      <c r="R2074">
        <v>122.7</v>
      </c>
      <c r="U2074" s="1">
        <v>41416</v>
      </c>
      <c r="V2074">
        <v>3.28</v>
      </c>
      <c r="Y2074" s="1">
        <v>40622</v>
      </c>
      <c r="Z2074">
        <v>24.2</v>
      </c>
      <c r="AC2074" s="1"/>
    </row>
    <row r="2075" spans="1:29" x14ac:dyDescent="0.3">
      <c r="A2075">
        <f t="shared" si="63"/>
        <v>9</v>
      </c>
      <c r="B2075" s="1">
        <v>42616</v>
      </c>
      <c r="C2075">
        <v>84.2</v>
      </c>
      <c r="E2075" s="1">
        <v>35312</v>
      </c>
      <c r="F2075">
        <v>22.11</v>
      </c>
      <c r="G2075">
        <f t="shared" si="62"/>
        <v>19.450917431192661</v>
      </c>
      <c r="I2075" s="1">
        <v>40598</v>
      </c>
      <c r="J2075">
        <v>111.36</v>
      </c>
      <c r="M2075" s="1">
        <v>30384</v>
      </c>
      <c r="N2075">
        <v>0.95779999999999998</v>
      </c>
      <c r="Q2075" s="1">
        <v>40690</v>
      </c>
      <c r="R2075">
        <v>122</v>
      </c>
      <c r="U2075" s="1">
        <v>41417</v>
      </c>
      <c r="V2075">
        <v>3.36</v>
      </c>
      <c r="Y2075" s="1">
        <v>40623</v>
      </c>
      <c r="Z2075">
        <v>23.77</v>
      </c>
      <c r="AC2075" s="1"/>
    </row>
    <row r="2076" spans="1:29" x14ac:dyDescent="0.3">
      <c r="A2076">
        <f t="shared" si="63"/>
        <v>9</v>
      </c>
      <c r="B2076" s="1">
        <v>42617</v>
      </c>
      <c r="C2076">
        <v>84.52</v>
      </c>
      <c r="E2076" s="1">
        <v>35313</v>
      </c>
      <c r="F2076">
        <v>22.16</v>
      </c>
      <c r="G2076">
        <f t="shared" si="62"/>
        <v>19.476146788990828</v>
      </c>
      <c r="I2076" s="1">
        <v>40597</v>
      </c>
      <c r="J2076">
        <v>111.25</v>
      </c>
      <c r="M2076" s="1">
        <v>30385</v>
      </c>
      <c r="N2076">
        <v>0.95909999999999995</v>
      </c>
      <c r="Q2076" s="1">
        <v>40693</v>
      </c>
      <c r="R2076">
        <v>122</v>
      </c>
      <c r="U2076" s="1">
        <v>41418</v>
      </c>
      <c r="V2076">
        <v>3.51</v>
      </c>
      <c r="Y2076" s="1">
        <v>40624</v>
      </c>
      <c r="Z2076">
        <v>24.15</v>
      </c>
      <c r="AC2076" s="1"/>
    </row>
    <row r="2077" spans="1:29" x14ac:dyDescent="0.3">
      <c r="A2077">
        <f t="shared" si="63"/>
        <v>9</v>
      </c>
      <c r="B2077" s="1">
        <v>42618</v>
      </c>
      <c r="C2077">
        <v>84.74</v>
      </c>
      <c r="E2077" s="1">
        <v>35314</v>
      </c>
      <c r="F2077">
        <v>22.54</v>
      </c>
      <c r="G2077">
        <f t="shared" si="62"/>
        <v>19.501834862385323</v>
      </c>
      <c r="I2077" s="1">
        <v>40596</v>
      </c>
      <c r="J2077">
        <v>105.78</v>
      </c>
      <c r="M2077" s="1">
        <v>30386</v>
      </c>
      <c r="N2077">
        <v>0.95609999999999995</v>
      </c>
      <c r="Q2077" s="1">
        <v>40694</v>
      </c>
      <c r="R2077">
        <v>122.5</v>
      </c>
      <c r="U2077" s="1">
        <v>41421</v>
      </c>
      <c r="V2077">
        <v>3.45</v>
      </c>
      <c r="Y2077" s="1">
        <v>40625</v>
      </c>
      <c r="Z2077">
        <v>24.15</v>
      </c>
      <c r="AC2077" s="1"/>
    </row>
    <row r="2078" spans="1:29" x14ac:dyDescent="0.3">
      <c r="A2078">
        <f t="shared" si="63"/>
        <v>9</v>
      </c>
      <c r="B2078" s="1">
        <v>42619</v>
      </c>
      <c r="C2078">
        <v>84.91</v>
      </c>
      <c r="E2078" s="1">
        <v>35317</v>
      </c>
      <c r="F2078">
        <v>22.61</v>
      </c>
      <c r="G2078">
        <f t="shared" si="62"/>
        <v>19.524036697247709</v>
      </c>
      <c r="I2078" s="1">
        <v>40595</v>
      </c>
      <c r="J2078">
        <v>105.74</v>
      </c>
      <c r="M2078" s="1">
        <v>30389</v>
      </c>
      <c r="N2078">
        <v>0.97099999999999997</v>
      </c>
      <c r="Q2078" s="1">
        <v>40695</v>
      </c>
      <c r="R2078">
        <v>122.5</v>
      </c>
      <c r="U2078" s="1">
        <v>41422</v>
      </c>
      <c r="V2078">
        <v>3.6</v>
      </c>
      <c r="Y2078" s="1">
        <v>40626</v>
      </c>
      <c r="Z2078">
        <v>24</v>
      </c>
      <c r="AC2078" s="1"/>
    </row>
    <row r="2079" spans="1:29" x14ac:dyDescent="0.3">
      <c r="A2079">
        <f t="shared" si="63"/>
        <v>9</v>
      </c>
      <c r="B2079" s="1">
        <v>42620</v>
      </c>
      <c r="C2079">
        <v>85.03</v>
      </c>
      <c r="E2079" s="1">
        <v>35318</v>
      </c>
      <c r="F2079">
        <v>22.88</v>
      </c>
      <c r="G2079">
        <f t="shared" si="62"/>
        <v>19.550642201834865</v>
      </c>
      <c r="I2079" s="1">
        <v>40592</v>
      </c>
      <c r="J2079">
        <v>102.52</v>
      </c>
      <c r="M2079" s="1">
        <v>30390</v>
      </c>
      <c r="N2079">
        <v>0.97009999999999996</v>
      </c>
      <c r="Q2079" s="1">
        <v>40696</v>
      </c>
      <c r="R2079">
        <v>121.98</v>
      </c>
      <c r="U2079" s="1">
        <v>41423</v>
      </c>
      <c r="V2079">
        <v>3.7</v>
      </c>
      <c r="Y2079" s="1">
        <v>40627</v>
      </c>
      <c r="Z2079">
        <v>23.9</v>
      </c>
      <c r="AC2079" s="1"/>
    </row>
    <row r="2080" spans="1:29" x14ac:dyDescent="0.3">
      <c r="A2080">
        <f t="shared" si="63"/>
        <v>9</v>
      </c>
      <c r="B2080" s="1">
        <v>42621</v>
      </c>
      <c r="C2080">
        <v>85.27</v>
      </c>
      <c r="E2080" s="1">
        <v>35319</v>
      </c>
      <c r="F2080">
        <v>23.58</v>
      </c>
      <c r="G2080">
        <f t="shared" si="62"/>
        <v>19.581192660550467</v>
      </c>
      <c r="I2080" s="1">
        <v>40591</v>
      </c>
      <c r="J2080">
        <v>102.59</v>
      </c>
      <c r="M2080" s="1">
        <v>30391</v>
      </c>
      <c r="N2080">
        <v>0.96460000000000001</v>
      </c>
      <c r="Q2080" s="1">
        <v>40697</v>
      </c>
      <c r="R2080">
        <v>121.8</v>
      </c>
      <c r="U2080" s="1">
        <v>41424</v>
      </c>
      <c r="V2080">
        <v>3.77</v>
      </c>
      <c r="Y2080" s="1">
        <v>40628</v>
      </c>
      <c r="Z2080">
        <v>23.75</v>
      </c>
      <c r="AC2080" s="1"/>
    </row>
    <row r="2081" spans="1:29" x14ac:dyDescent="0.3">
      <c r="A2081">
        <f t="shared" si="63"/>
        <v>9</v>
      </c>
      <c r="B2081" s="1">
        <v>42622</v>
      </c>
      <c r="C2081">
        <v>85.46</v>
      </c>
      <c r="E2081" s="1">
        <v>35320</v>
      </c>
      <c r="F2081">
        <v>23.87</v>
      </c>
      <c r="G2081">
        <f t="shared" si="62"/>
        <v>19.610275229357804</v>
      </c>
      <c r="I2081" s="1">
        <v>40590</v>
      </c>
      <c r="J2081">
        <v>103.78</v>
      </c>
      <c r="M2081" s="1">
        <v>30392</v>
      </c>
      <c r="N2081">
        <v>0.96220000000000006</v>
      </c>
      <c r="Q2081" s="1">
        <v>40700</v>
      </c>
      <c r="R2081">
        <v>122.25</v>
      </c>
      <c r="U2081" s="1">
        <v>41425</v>
      </c>
      <c r="V2081">
        <v>3.91</v>
      </c>
      <c r="Y2081" s="1">
        <v>40629</v>
      </c>
      <c r="Z2081">
        <v>23.75</v>
      </c>
      <c r="AC2081" s="1"/>
    </row>
    <row r="2082" spans="1:29" x14ac:dyDescent="0.3">
      <c r="A2082">
        <f t="shared" si="63"/>
        <v>9</v>
      </c>
      <c r="B2082" s="1">
        <v>42623</v>
      </c>
      <c r="C2082">
        <v>85.72</v>
      </c>
      <c r="E2082" s="1">
        <v>35321</v>
      </c>
      <c r="F2082">
        <v>24.12</v>
      </c>
      <c r="G2082">
        <f t="shared" si="62"/>
        <v>19.629449541284405</v>
      </c>
      <c r="I2082" s="1">
        <v>40589</v>
      </c>
      <c r="J2082">
        <v>101.64</v>
      </c>
      <c r="M2082" s="1">
        <v>30393</v>
      </c>
      <c r="N2082">
        <v>0.95499999999999996</v>
      </c>
      <c r="Q2082" s="1">
        <v>40701</v>
      </c>
      <c r="R2082">
        <v>123.78</v>
      </c>
      <c r="U2082" s="1">
        <v>41428</v>
      </c>
      <c r="V2082">
        <v>3.87</v>
      </c>
      <c r="Y2082" s="1">
        <v>40630</v>
      </c>
      <c r="Z2082">
        <v>24.3</v>
      </c>
      <c r="AC2082" s="1"/>
    </row>
    <row r="2083" spans="1:29" x14ac:dyDescent="0.3">
      <c r="A2083">
        <f t="shared" si="63"/>
        <v>9</v>
      </c>
      <c r="B2083" s="1">
        <v>42624</v>
      </c>
      <c r="C2083">
        <v>86</v>
      </c>
      <c r="E2083" s="1">
        <v>35324</v>
      </c>
      <c r="F2083">
        <v>21.6</v>
      </c>
      <c r="G2083">
        <f t="shared" si="62"/>
        <v>19.616055045871562</v>
      </c>
      <c r="I2083" s="1">
        <v>40588</v>
      </c>
      <c r="J2083">
        <v>103.08</v>
      </c>
      <c r="M2083" s="1">
        <v>30396</v>
      </c>
      <c r="N2083">
        <v>0.93799999999999994</v>
      </c>
      <c r="Q2083" s="1">
        <v>40702</v>
      </c>
      <c r="R2083">
        <v>125.03</v>
      </c>
      <c r="U2083" s="1">
        <v>41429</v>
      </c>
      <c r="V2083">
        <v>3.91</v>
      </c>
      <c r="Y2083" s="1">
        <v>40631</v>
      </c>
      <c r="Z2083">
        <v>22.7</v>
      </c>
      <c r="AC2083" s="1"/>
    </row>
    <row r="2084" spans="1:29" x14ac:dyDescent="0.3">
      <c r="A2084">
        <f t="shared" si="63"/>
        <v>9</v>
      </c>
      <c r="B2084" s="1">
        <v>42625</v>
      </c>
      <c r="C2084">
        <v>86.21</v>
      </c>
      <c r="E2084" s="1">
        <v>35325</v>
      </c>
      <c r="F2084">
        <v>21.71</v>
      </c>
      <c r="G2084">
        <f t="shared" si="62"/>
        <v>19.615688073394502</v>
      </c>
      <c r="I2084" s="1">
        <v>40585</v>
      </c>
      <c r="J2084">
        <v>101.43</v>
      </c>
      <c r="M2084" s="1">
        <v>30397</v>
      </c>
      <c r="N2084">
        <v>0.94140000000000001</v>
      </c>
      <c r="Q2084" s="1">
        <v>40703</v>
      </c>
      <c r="R2084">
        <v>125.5</v>
      </c>
      <c r="U2084" s="1">
        <v>41430</v>
      </c>
      <c r="V2084">
        <v>3.86</v>
      </c>
      <c r="Y2084" s="1">
        <v>40632</v>
      </c>
      <c r="Z2084">
        <v>22.35</v>
      </c>
      <c r="AC2084" s="1"/>
    </row>
    <row r="2085" spans="1:29" x14ac:dyDescent="0.3">
      <c r="A2085">
        <f t="shared" si="63"/>
        <v>9</v>
      </c>
      <c r="B2085" s="1">
        <v>42626</v>
      </c>
      <c r="C2085">
        <v>86.39</v>
      </c>
      <c r="E2085" s="1">
        <v>35326</v>
      </c>
      <c r="F2085">
        <v>22.31</v>
      </c>
      <c r="G2085">
        <f t="shared" si="62"/>
        <v>19.620091743119271</v>
      </c>
      <c r="I2085" s="1">
        <v>40584</v>
      </c>
      <c r="J2085">
        <v>100.87</v>
      </c>
      <c r="M2085" s="1">
        <v>30398</v>
      </c>
      <c r="N2085">
        <v>0.93630000000000002</v>
      </c>
      <c r="Q2085" s="1">
        <v>40704</v>
      </c>
      <c r="R2085">
        <v>124.48</v>
      </c>
      <c r="U2085" s="1">
        <v>41431</v>
      </c>
      <c r="V2085">
        <v>3.95</v>
      </c>
      <c r="Y2085" s="1">
        <v>40633</v>
      </c>
      <c r="Z2085">
        <v>23.8</v>
      </c>
      <c r="AC2085" s="1"/>
    </row>
    <row r="2086" spans="1:29" x14ac:dyDescent="0.3">
      <c r="A2086">
        <f t="shared" si="63"/>
        <v>9</v>
      </c>
      <c r="B2086" s="1">
        <v>42627</v>
      </c>
      <c r="C2086">
        <v>86.56</v>
      </c>
      <c r="E2086" s="1">
        <v>35327</v>
      </c>
      <c r="F2086">
        <v>21.91</v>
      </c>
      <c r="G2086">
        <f t="shared" si="62"/>
        <v>19.64211009174312</v>
      </c>
      <c r="I2086" s="1">
        <v>40583</v>
      </c>
      <c r="J2086">
        <v>101.82</v>
      </c>
      <c r="M2086" s="1">
        <v>30399</v>
      </c>
      <c r="N2086">
        <v>0.94040000000000001</v>
      </c>
      <c r="Q2086" s="1">
        <v>40707</v>
      </c>
      <c r="R2086">
        <v>124.1</v>
      </c>
      <c r="U2086" s="1">
        <v>41432</v>
      </c>
      <c r="V2086">
        <v>4.07</v>
      </c>
      <c r="Y2086" s="1">
        <v>40634</v>
      </c>
      <c r="Z2086">
        <v>24.4</v>
      </c>
      <c r="AC2086" s="1"/>
    </row>
    <row r="2087" spans="1:29" x14ac:dyDescent="0.3">
      <c r="A2087">
        <f t="shared" si="63"/>
        <v>9</v>
      </c>
      <c r="B2087" s="1">
        <v>42628</v>
      </c>
      <c r="C2087">
        <v>86.73</v>
      </c>
      <c r="E2087" s="1">
        <v>35328</v>
      </c>
      <c r="F2087">
        <v>21.99</v>
      </c>
      <c r="G2087">
        <f t="shared" si="62"/>
        <v>19.668440366972472</v>
      </c>
      <c r="I2087" s="1">
        <v>40582</v>
      </c>
      <c r="J2087">
        <v>99.92</v>
      </c>
      <c r="M2087" s="1">
        <v>30400</v>
      </c>
      <c r="N2087">
        <v>0.93899999999999995</v>
      </c>
      <c r="Q2087" s="1">
        <v>40708</v>
      </c>
      <c r="R2087">
        <v>124.4</v>
      </c>
      <c r="U2087" s="1">
        <v>41435</v>
      </c>
      <c r="V2087">
        <v>4</v>
      </c>
      <c r="Y2087" s="1">
        <v>40635</v>
      </c>
      <c r="Z2087">
        <v>24.5</v>
      </c>
      <c r="AC2087" s="1"/>
    </row>
    <row r="2088" spans="1:29" x14ac:dyDescent="0.3">
      <c r="A2088">
        <f t="shared" si="63"/>
        <v>9</v>
      </c>
      <c r="B2088" s="1">
        <v>42629</v>
      </c>
      <c r="C2088">
        <v>86.91</v>
      </c>
      <c r="E2088" s="1">
        <v>35331</v>
      </c>
      <c r="F2088">
        <v>22.26</v>
      </c>
      <c r="G2088">
        <f t="shared" si="62"/>
        <v>19.703853211009172</v>
      </c>
      <c r="I2088" s="1">
        <v>40581</v>
      </c>
      <c r="J2088">
        <v>99.25</v>
      </c>
      <c r="M2088" s="1">
        <v>30403</v>
      </c>
      <c r="N2088">
        <v>0.93189999999999995</v>
      </c>
      <c r="Q2088" s="1">
        <v>40709</v>
      </c>
      <c r="R2088">
        <v>124.58</v>
      </c>
      <c r="U2088" s="1">
        <v>41436</v>
      </c>
      <c r="V2088">
        <v>4.16</v>
      </c>
      <c r="Y2088" s="1">
        <v>40636</v>
      </c>
      <c r="Z2088">
        <v>24.5</v>
      </c>
      <c r="AC2088" s="1"/>
    </row>
    <row r="2089" spans="1:29" x14ac:dyDescent="0.3">
      <c r="A2089">
        <f t="shared" si="63"/>
        <v>9</v>
      </c>
      <c r="B2089" s="1">
        <v>42630</v>
      </c>
      <c r="C2089">
        <v>87.15</v>
      </c>
      <c r="E2089" s="1">
        <v>35332</v>
      </c>
      <c r="F2089">
        <v>22.96</v>
      </c>
      <c r="G2089">
        <f t="shared" si="62"/>
        <v>19.744495412844042</v>
      </c>
      <c r="I2089" s="1">
        <v>40578</v>
      </c>
      <c r="J2089">
        <v>99.83</v>
      </c>
      <c r="M2089" s="1">
        <v>30404</v>
      </c>
      <c r="N2089">
        <v>0.93240000000000001</v>
      </c>
      <c r="Q2089" s="1">
        <v>40710</v>
      </c>
      <c r="R2089">
        <v>124.15</v>
      </c>
      <c r="U2089" s="1">
        <v>41437</v>
      </c>
      <c r="V2089">
        <v>4.46</v>
      </c>
      <c r="Y2089" s="1">
        <v>40637</v>
      </c>
      <c r="Z2089">
        <v>23</v>
      </c>
      <c r="AC2089" s="1"/>
    </row>
    <row r="2090" spans="1:29" x14ac:dyDescent="0.3">
      <c r="A2090">
        <f t="shared" si="63"/>
        <v>9</v>
      </c>
      <c r="B2090" s="1">
        <v>42631</v>
      </c>
      <c r="C2090">
        <v>87.42</v>
      </c>
      <c r="E2090" s="1">
        <v>35333</v>
      </c>
      <c r="F2090">
        <v>23.2</v>
      </c>
      <c r="G2090">
        <f t="shared" si="62"/>
        <v>19.782752293577982</v>
      </c>
      <c r="I2090" s="1">
        <v>40577</v>
      </c>
      <c r="J2090">
        <v>101.76</v>
      </c>
      <c r="M2090" s="1">
        <v>30405</v>
      </c>
      <c r="N2090">
        <v>0.93630000000000002</v>
      </c>
      <c r="Q2090" s="1">
        <v>40711</v>
      </c>
      <c r="R2090">
        <v>123.2</v>
      </c>
      <c r="U2090" s="1">
        <v>41438</v>
      </c>
      <c r="V2090">
        <v>4.38</v>
      </c>
      <c r="Y2090" s="1">
        <v>40638</v>
      </c>
      <c r="Z2090">
        <v>22.6</v>
      </c>
      <c r="AC2090" s="1"/>
    </row>
    <row r="2091" spans="1:29" x14ac:dyDescent="0.3">
      <c r="A2091">
        <f t="shared" si="63"/>
        <v>9</v>
      </c>
      <c r="B2091" s="1">
        <v>42632</v>
      </c>
      <c r="C2091">
        <v>87.58</v>
      </c>
      <c r="E2091" s="1">
        <v>35334</v>
      </c>
      <c r="F2091">
        <v>22.93</v>
      </c>
      <c r="G2091">
        <f t="shared" si="62"/>
        <v>19.807522935779815</v>
      </c>
      <c r="I2091" s="1">
        <v>40576</v>
      </c>
      <c r="J2091">
        <v>102.34</v>
      </c>
      <c r="M2091" s="1">
        <v>30406</v>
      </c>
      <c r="N2091">
        <v>0.93440000000000001</v>
      </c>
      <c r="Q2091" s="1">
        <v>40714</v>
      </c>
      <c r="R2091">
        <v>122.9</v>
      </c>
      <c r="U2091" s="1">
        <v>41439</v>
      </c>
      <c r="V2091">
        <v>4.74</v>
      </c>
      <c r="Y2091" s="1">
        <v>40639</v>
      </c>
      <c r="Z2091">
        <v>22.7</v>
      </c>
      <c r="AC2091" s="1"/>
    </row>
    <row r="2092" spans="1:29" x14ac:dyDescent="0.3">
      <c r="A2092">
        <f t="shared" si="63"/>
        <v>9</v>
      </c>
      <c r="B2092" s="1">
        <v>42633</v>
      </c>
      <c r="C2092">
        <v>87.73</v>
      </c>
      <c r="E2092" s="1">
        <v>35335</v>
      </c>
      <c r="F2092">
        <v>23.47</v>
      </c>
      <c r="G2092">
        <f t="shared" si="62"/>
        <v>19.840458715596331</v>
      </c>
      <c r="I2092" s="1">
        <v>40575</v>
      </c>
      <c r="J2092">
        <v>101.74</v>
      </c>
      <c r="M2092" s="1">
        <v>30411</v>
      </c>
      <c r="N2092">
        <v>0.93689999999999996</v>
      </c>
      <c r="Q2092" s="1">
        <v>40715</v>
      </c>
      <c r="R2092">
        <v>122.63</v>
      </c>
      <c r="U2092" s="1">
        <v>41442</v>
      </c>
      <c r="V2092">
        <v>4.55</v>
      </c>
      <c r="Y2092" s="1">
        <v>40640</v>
      </c>
      <c r="Z2092">
        <v>23.05</v>
      </c>
      <c r="AC2092" s="1"/>
    </row>
    <row r="2093" spans="1:29" x14ac:dyDescent="0.3">
      <c r="A2093">
        <f t="shared" si="63"/>
        <v>9</v>
      </c>
      <c r="B2093" s="1">
        <v>42634</v>
      </c>
      <c r="C2093">
        <v>87.94</v>
      </c>
      <c r="E2093" s="1">
        <v>35338</v>
      </c>
      <c r="F2093">
        <v>23.21</v>
      </c>
      <c r="G2093">
        <f t="shared" si="62"/>
        <v>19.87137614678899</v>
      </c>
      <c r="I2093" s="1">
        <v>40574</v>
      </c>
      <c r="J2093">
        <v>101.01</v>
      </c>
      <c r="M2093" s="1">
        <v>30412</v>
      </c>
      <c r="N2093">
        <v>0.94030000000000002</v>
      </c>
      <c r="Q2093" s="1">
        <v>40716</v>
      </c>
      <c r="R2093">
        <v>122.53</v>
      </c>
      <c r="U2093" s="1">
        <v>41443</v>
      </c>
      <c r="V2093">
        <v>4.67</v>
      </c>
      <c r="Y2093" s="1">
        <v>40641</v>
      </c>
      <c r="Z2093">
        <v>22.65</v>
      </c>
      <c r="AC2093" s="1"/>
    </row>
    <row r="2094" spans="1:29" x14ac:dyDescent="0.3">
      <c r="A2094">
        <f t="shared" si="63"/>
        <v>9</v>
      </c>
      <c r="B2094" s="1">
        <v>42635</v>
      </c>
      <c r="C2094">
        <v>88.75</v>
      </c>
      <c r="E2094" s="1">
        <v>35339</v>
      </c>
      <c r="F2094">
        <v>23.07</v>
      </c>
      <c r="G2094">
        <f t="shared" si="62"/>
        <v>19.901376146788991</v>
      </c>
      <c r="I2094" s="1">
        <v>40571</v>
      </c>
      <c r="J2094">
        <v>99.42</v>
      </c>
      <c r="M2094" s="1">
        <v>30413</v>
      </c>
      <c r="N2094">
        <v>0.93840000000000001</v>
      </c>
      <c r="Q2094" s="1">
        <v>40717</v>
      </c>
      <c r="R2094">
        <v>122.53</v>
      </c>
      <c r="U2094" s="1">
        <v>41444</v>
      </c>
      <c r="V2094">
        <v>4.3499999999999996</v>
      </c>
      <c r="Y2094" s="1">
        <v>40642</v>
      </c>
      <c r="Z2094">
        <v>22.45</v>
      </c>
      <c r="AC2094" s="1"/>
    </row>
    <row r="2095" spans="1:29" x14ac:dyDescent="0.3">
      <c r="A2095">
        <f t="shared" si="63"/>
        <v>9</v>
      </c>
      <c r="B2095" s="1">
        <v>42636</v>
      </c>
      <c r="C2095">
        <v>88.96</v>
      </c>
      <c r="E2095" s="1">
        <v>35340</v>
      </c>
      <c r="F2095">
        <v>23.1</v>
      </c>
      <c r="G2095">
        <f t="shared" si="62"/>
        <v>19.931192660550458</v>
      </c>
      <c r="I2095" s="1">
        <v>40570</v>
      </c>
      <c r="J2095">
        <v>97.39</v>
      </c>
      <c r="M2095" s="1">
        <v>30414</v>
      </c>
      <c r="N2095">
        <v>0.93459999999999999</v>
      </c>
      <c r="Q2095" s="1">
        <v>40718</v>
      </c>
      <c r="R2095">
        <v>122.33</v>
      </c>
      <c r="U2095" s="1">
        <v>41445</v>
      </c>
      <c r="V2095">
        <v>4.4000000000000004</v>
      </c>
      <c r="Y2095" s="1">
        <v>40643</v>
      </c>
      <c r="Z2095">
        <v>22.45</v>
      </c>
      <c r="AC2095" s="1"/>
    </row>
    <row r="2096" spans="1:29" x14ac:dyDescent="0.3">
      <c r="A2096">
        <f t="shared" si="63"/>
        <v>9</v>
      </c>
      <c r="B2096" s="1">
        <v>42637</v>
      </c>
      <c r="C2096">
        <v>89.24</v>
      </c>
      <c r="E2096" s="1">
        <v>35341</v>
      </c>
      <c r="F2096">
        <v>23.74</v>
      </c>
      <c r="G2096">
        <f t="shared" ref="G2096:G2159" si="64">+AVERAGE(F1988:F2096)</f>
        <v>19.974495412844036</v>
      </c>
      <c r="I2096" s="1">
        <v>40569</v>
      </c>
      <c r="J2096">
        <v>97.91</v>
      </c>
      <c r="M2096" s="1">
        <v>30417</v>
      </c>
      <c r="N2096">
        <v>0.93710000000000004</v>
      </c>
      <c r="Q2096" s="1">
        <v>40721</v>
      </c>
      <c r="R2096">
        <v>122.65</v>
      </c>
      <c r="U2096" s="1">
        <v>41446</v>
      </c>
      <c r="V2096">
        <v>4.3499999999999996</v>
      </c>
      <c r="Y2096" s="1">
        <v>40644</v>
      </c>
      <c r="Z2096">
        <v>23.6</v>
      </c>
      <c r="AC2096" s="1"/>
    </row>
    <row r="2097" spans="1:29" x14ac:dyDescent="0.3">
      <c r="A2097">
        <f t="shared" si="63"/>
        <v>9</v>
      </c>
      <c r="B2097" s="1">
        <v>42638</v>
      </c>
      <c r="C2097">
        <v>89.53</v>
      </c>
      <c r="E2097" s="1">
        <v>35342</v>
      </c>
      <c r="F2097">
        <v>23.85</v>
      </c>
      <c r="G2097">
        <f t="shared" si="64"/>
        <v>20.020825688073394</v>
      </c>
      <c r="I2097" s="1">
        <v>40568</v>
      </c>
      <c r="J2097">
        <v>95.25</v>
      </c>
      <c r="M2097" s="1">
        <v>30418</v>
      </c>
      <c r="N2097">
        <v>0.93640000000000001</v>
      </c>
      <c r="Q2097" s="1">
        <v>40722</v>
      </c>
      <c r="R2097">
        <v>122.55</v>
      </c>
      <c r="U2097" s="1">
        <v>41449</v>
      </c>
      <c r="V2097">
        <v>4.09</v>
      </c>
      <c r="Y2097" s="1">
        <v>40645</v>
      </c>
      <c r="Z2097">
        <v>23.55</v>
      </c>
      <c r="AC2097" s="1"/>
    </row>
    <row r="2098" spans="1:29" x14ac:dyDescent="0.3">
      <c r="A2098">
        <f t="shared" si="63"/>
        <v>9</v>
      </c>
      <c r="B2098" s="1">
        <v>42639</v>
      </c>
      <c r="C2098">
        <v>89.67</v>
      </c>
      <c r="E2098" s="1">
        <v>35345</v>
      </c>
      <c r="F2098">
        <v>24.49</v>
      </c>
      <c r="G2098">
        <f t="shared" si="64"/>
        <v>20.073119266055045</v>
      </c>
      <c r="I2098" s="1">
        <v>40567</v>
      </c>
      <c r="J2098">
        <v>96.61</v>
      </c>
      <c r="M2098" s="1">
        <v>30419</v>
      </c>
      <c r="N2098">
        <v>0.93220000000000003</v>
      </c>
      <c r="Q2098" s="1">
        <v>40723</v>
      </c>
      <c r="R2098">
        <v>122.65</v>
      </c>
      <c r="U2098" s="1">
        <v>41450</v>
      </c>
      <c r="V2098">
        <v>4.25</v>
      </c>
      <c r="Y2098" s="1">
        <v>40646</v>
      </c>
      <c r="Z2098">
        <v>23.3</v>
      </c>
      <c r="AC2098" s="1"/>
    </row>
    <row r="2099" spans="1:29" x14ac:dyDescent="0.3">
      <c r="A2099">
        <f t="shared" si="63"/>
        <v>9</v>
      </c>
      <c r="B2099" s="1">
        <v>42640</v>
      </c>
      <c r="C2099">
        <v>89.82</v>
      </c>
      <c r="E2099" s="1">
        <v>35346</v>
      </c>
      <c r="F2099">
        <v>24.58</v>
      </c>
      <c r="G2099">
        <f t="shared" si="64"/>
        <v>20.122752293577978</v>
      </c>
      <c r="I2099" s="1">
        <v>40564</v>
      </c>
      <c r="J2099">
        <v>97.6</v>
      </c>
      <c r="M2099" s="1">
        <v>30420</v>
      </c>
      <c r="N2099">
        <v>0.92869999999999997</v>
      </c>
      <c r="Q2099" s="1">
        <v>40724</v>
      </c>
      <c r="R2099">
        <v>122.6</v>
      </c>
      <c r="U2099" s="1">
        <v>41451</v>
      </c>
      <c r="V2099">
        <v>4.3899999999999997</v>
      </c>
      <c r="Y2099" s="1">
        <v>40647</v>
      </c>
      <c r="Z2099">
        <v>23.85</v>
      </c>
      <c r="AC2099" s="1"/>
    </row>
    <row r="2100" spans="1:29" x14ac:dyDescent="0.3">
      <c r="A2100">
        <f t="shared" si="63"/>
        <v>9</v>
      </c>
      <c r="B2100" s="1">
        <v>42641</v>
      </c>
      <c r="C2100">
        <v>90.02</v>
      </c>
      <c r="E2100" s="1">
        <v>35347</v>
      </c>
      <c r="F2100">
        <v>24.27</v>
      </c>
      <c r="G2100">
        <f t="shared" si="64"/>
        <v>20.167798165137611</v>
      </c>
      <c r="I2100" s="1">
        <v>40563</v>
      </c>
      <c r="J2100">
        <v>96.58</v>
      </c>
      <c r="M2100" s="1">
        <v>30421</v>
      </c>
      <c r="N2100">
        <v>0.92969999999999997</v>
      </c>
      <c r="Q2100" s="1">
        <v>40725</v>
      </c>
      <c r="R2100">
        <v>122.5</v>
      </c>
      <c r="U2100" s="1">
        <v>41452</v>
      </c>
      <c r="V2100">
        <v>4.4000000000000004</v>
      </c>
      <c r="Y2100" s="1">
        <v>40648</v>
      </c>
      <c r="Z2100">
        <v>23.3</v>
      </c>
      <c r="AC2100" s="1"/>
    </row>
    <row r="2101" spans="1:29" x14ac:dyDescent="0.3">
      <c r="A2101">
        <f t="shared" si="63"/>
        <v>9</v>
      </c>
      <c r="B2101" s="1">
        <v>42642</v>
      </c>
      <c r="C2101">
        <v>90.17</v>
      </c>
      <c r="E2101" s="1">
        <v>35348</v>
      </c>
      <c r="F2101">
        <v>23.59</v>
      </c>
      <c r="G2101">
        <f t="shared" si="64"/>
        <v>20.207155963302746</v>
      </c>
      <c r="I2101" s="1">
        <v>40562</v>
      </c>
      <c r="J2101">
        <v>98.16</v>
      </c>
      <c r="M2101" s="1">
        <v>30424</v>
      </c>
      <c r="N2101">
        <v>0.92469999999999997</v>
      </c>
      <c r="Q2101" s="1">
        <v>40728</v>
      </c>
      <c r="R2101">
        <v>122.4</v>
      </c>
      <c r="U2101" s="1">
        <v>41453</v>
      </c>
      <c r="V2101">
        <v>4.18</v>
      </c>
      <c r="Y2101" s="1">
        <v>40649</v>
      </c>
      <c r="Z2101">
        <v>23.7</v>
      </c>
      <c r="AC2101" s="1"/>
    </row>
    <row r="2102" spans="1:29" x14ac:dyDescent="0.3">
      <c r="A2102">
        <f t="shared" si="63"/>
        <v>9</v>
      </c>
      <c r="B2102" s="1">
        <v>42643</v>
      </c>
      <c r="C2102">
        <v>90.31</v>
      </c>
      <c r="E2102" s="1">
        <v>35349</v>
      </c>
      <c r="F2102">
        <v>23.98</v>
      </c>
      <c r="G2102">
        <f t="shared" si="64"/>
        <v>20.254678899082567</v>
      </c>
      <c r="I2102" s="1">
        <v>40561</v>
      </c>
      <c r="J2102">
        <v>97.8</v>
      </c>
      <c r="M2102" s="1">
        <v>30425</v>
      </c>
      <c r="N2102">
        <v>0.92500000000000004</v>
      </c>
      <c r="Q2102" s="1">
        <v>40729</v>
      </c>
      <c r="R2102">
        <v>123.4</v>
      </c>
      <c r="U2102" s="1">
        <v>41456</v>
      </c>
      <c r="V2102">
        <v>4.21</v>
      </c>
      <c r="Y2102" s="1">
        <v>40650</v>
      </c>
      <c r="Z2102">
        <v>23.7</v>
      </c>
      <c r="AC2102" s="1"/>
    </row>
    <row r="2103" spans="1:29" x14ac:dyDescent="0.3">
      <c r="A2103">
        <f t="shared" si="63"/>
        <v>10</v>
      </c>
      <c r="B2103" s="1">
        <v>42644</v>
      </c>
      <c r="C2103">
        <v>90.4</v>
      </c>
      <c r="E2103" s="1">
        <v>35352</v>
      </c>
      <c r="F2103">
        <v>24.86</v>
      </c>
      <c r="G2103">
        <f t="shared" si="64"/>
        <v>20.307981651376149</v>
      </c>
      <c r="I2103" s="1">
        <v>40560</v>
      </c>
      <c r="J2103">
        <v>97.43</v>
      </c>
      <c r="M2103" s="1">
        <v>30426</v>
      </c>
      <c r="N2103">
        <v>0.92279999999999995</v>
      </c>
      <c r="Q2103" s="1">
        <v>40730</v>
      </c>
      <c r="R2103">
        <v>124.35</v>
      </c>
      <c r="U2103" s="1">
        <v>41457</v>
      </c>
      <c r="V2103">
        <v>4.26</v>
      </c>
      <c r="Y2103" s="1">
        <v>40651</v>
      </c>
      <c r="Z2103">
        <v>22.9</v>
      </c>
      <c r="AC2103" s="1"/>
    </row>
    <row r="2104" spans="1:29" x14ac:dyDescent="0.3">
      <c r="A2104">
        <f t="shared" si="63"/>
        <v>10</v>
      </c>
      <c r="B2104" s="1">
        <v>42645</v>
      </c>
      <c r="C2104">
        <v>90.58</v>
      </c>
      <c r="E2104" s="1">
        <v>35353</v>
      </c>
      <c r="F2104">
        <v>24.73</v>
      </c>
      <c r="G2104">
        <f t="shared" si="64"/>
        <v>20.357522935779819</v>
      </c>
      <c r="I2104" s="1">
        <v>40557</v>
      </c>
      <c r="J2104">
        <v>98.68</v>
      </c>
      <c r="M2104" s="1">
        <v>30427</v>
      </c>
      <c r="N2104">
        <v>0.92510000000000003</v>
      </c>
      <c r="Q2104" s="1">
        <v>40731</v>
      </c>
      <c r="R2104">
        <v>123.4</v>
      </c>
      <c r="U2104" s="1">
        <v>41458</v>
      </c>
      <c r="V2104">
        <v>4.66</v>
      </c>
      <c r="Y2104" s="1">
        <v>40652</v>
      </c>
      <c r="Z2104">
        <v>22.9</v>
      </c>
      <c r="AC2104" s="1"/>
    </row>
    <row r="2105" spans="1:29" x14ac:dyDescent="0.3">
      <c r="A2105">
        <f t="shared" si="63"/>
        <v>10</v>
      </c>
      <c r="B2105" s="1">
        <v>42646</v>
      </c>
      <c r="C2105">
        <v>90.7</v>
      </c>
      <c r="E2105" s="1">
        <v>35354</v>
      </c>
      <c r="F2105">
        <v>24.83</v>
      </c>
      <c r="G2105">
        <f t="shared" si="64"/>
        <v>20.407798165137613</v>
      </c>
      <c r="I2105" s="1">
        <v>40556</v>
      </c>
      <c r="J2105">
        <v>98.06</v>
      </c>
      <c r="M2105" s="1">
        <v>30428</v>
      </c>
      <c r="N2105">
        <v>0.92700000000000005</v>
      </c>
      <c r="Q2105" s="1">
        <v>40732</v>
      </c>
      <c r="R2105">
        <v>123.28</v>
      </c>
      <c r="U2105" s="1">
        <v>41459</v>
      </c>
      <c r="V2105">
        <v>4.5199999999999996</v>
      </c>
      <c r="Y2105" s="1">
        <v>40653</v>
      </c>
      <c r="Z2105">
        <v>22</v>
      </c>
      <c r="AC2105" s="1"/>
    </row>
    <row r="2106" spans="1:29" x14ac:dyDescent="0.3">
      <c r="A2106">
        <f t="shared" si="63"/>
        <v>10</v>
      </c>
      <c r="B2106" s="1">
        <v>42647</v>
      </c>
      <c r="C2106">
        <v>90.82</v>
      </c>
      <c r="E2106" s="1">
        <v>35355</v>
      </c>
      <c r="F2106">
        <v>24.19</v>
      </c>
      <c r="G2106">
        <f t="shared" si="64"/>
        <v>20.452660550458713</v>
      </c>
      <c r="I2106" s="1">
        <v>40555</v>
      </c>
      <c r="J2106">
        <v>98.12</v>
      </c>
      <c r="M2106" s="1">
        <v>30431</v>
      </c>
      <c r="N2106">
        <v>0.93010000000000004</v>
      </c>
      <c r="Q2106" s="1">
        <v>40735</v>
      </c>
      <c r="R2106">
        <v>122.8</v>
      </c>
      <c r="U2106" s="1">
        <v>41460</v>
      </c>
      <c r="V2106">
        <v>4.26</v>
      </c>
      <c r="Y2106" s="1">
        <v>40654</v>
      </c>
      <c r="Z2106">
        <v>22.4</v>
      </c>
      <c r="AC2106" s="1"/>
    </row>
    <row r="2107" spans="1:29" x14ac:dyDescent="0.3">
      <c r="A2107">
        <f t="shared" si="63"/>
        <v>10</v>
      </c>
      <c r="B2107" s="1">
        <v>42648</v>
      </c>
      <c r="C2107">
        <v>90.95</v>
      </c>
      <c r="E2107" s="1">
        <v>35356</v>
      </c>
      <c r="F2107">
        <v>24.53</v>
      </c>
      <c r="G2107">
        <f t="shared" si="64"/>
        <v>20.506238532110096</v>
      </c>
      <c r="I2107" s="1">
        <v>40554</v>
      </c>
      <c r="J2107">
        <v>97.61</v>
      </c>
      <c r="M2107" s="1">
        <v>30432</v>
      </c>
      <c r="N2107">
        <v>0.9254</v>
      </c>
      <c r="Q2107" s="1">
        <v>40736</v>
      </c>
      <c r="R2107">
        <v>122.68</v>
      </c>
      <c r="U2107" s="1">
        <v>41463</v>
      </c>
      <c r="V2107">
        <v>4.21</v>
      </c>
      <c r="Y2107" s="1">
        <v>40655</v>
      </c>
      <c r="Z2107">
        <v>22.5</v>
      </c>
      <c r="AC2107" s="1"/>
    </row>
    <row r="2108" spans="1:29" x14ac:dyDescent="0.3">
      <c r="A2108">
        <f t="shared" si="63"/>
        <v>10</v>
      </c>
      <c r="B2108" s="1">
        <v>42649</v>
      </c>
      <c r="C2108">
        <v>90.97</v>
      </c>
      <c r="E2108" s="1">
        <v>35359</v>
      </c>
      <c r="F2108">
        <v>24.64</v>
      </c>
      <c r="G2108">
        <f t="shared" si="64"/>
        <v>20.571376146788989</v>
      </c>
      <c r="I2108" s="1">
        <v>40553</v>
      </c>
      <c r="J2108">
        <v>95.7</v>
      </c>
      <c r="M2108" s="1">
        <v>30433</v>
      </c>
      <c r="N2108">
        <v>0.92510000000000003</v>
      </c>
      <c r="Q2108" s="1">
        <v>40737</v>
      </c>
      <c r="R2108">
        <v>122.63</v>
      </c>
      <c r="U2108" s="1">
        <v>41464</v>
      </c>
      <c r="V2108">
        <v>4.1399999999999997</v>
      </c>
      <c r="Y2108" s="1">
        <v>40659</v>
      </c>
      <c r="Z2108">
        <v>21.4</v>
      </c>
      <c r="AC2108" s="1"/>
    </row>
    <row r="2109" spans="1:29" x14ac:dyDescent="0.3">
      <c r="A2109">
        <f t="shared" si="63"/>
        <v>10</v>
      </c>
      <c r="B2109" s="1">
        <v>42650</v>
      </c>
      <c r="C2109">
        <v>90.96</v>
      </c>
      <c r="E2109" s="1">
        <v>35360</v>
      </c>
      <c r="F2109">
        <v>24.66</v>
      </c>
      <c r="G2109">
        <f t="shared" si="64"/>
        <v>20.626880733944951</v>
      </c>
      <c r="I2109" s="1">
        <v>40550</v>
      </c>
      <c r="J2109">
        <v>93.33</v>
      </c>
      <c r="M2109" s="1">
        <v>30434</v>
      </c>
      <c r="N2109">
        <v>0.92049999999999998</v>
      </c>
      <c r="Q2109" s="1">
        <v>40738</v>
      </c>
      <c r="R2109">
        <v>122.78</v>
      </c>
      <c r="U2109" s="1">
        <v>41465</v>
      </c>
      <c r="V2109">
        <v>4.0199999999999996</v>
      </c>
      <c r="Y2109" s="1">
        <v>40660</v>
      </c>
      <c r="Z2109">
        <v>21.55</v>
      </c>
      <c r="AC2109" s="1"/>
    </row>
    <row r="2110" spans="1:29" x14ac:dyDescent="0.3">
      <c r="A2110">
        <f t="shared" si="63"/>
        <v>10</v>
      </c>
      <c r="B2110" s="1">
        <v>42651</v>
      </c>
      <c r="C2110">
        <v>91.05</v>
      </c>
      <c r="E2110" s="1">
        <v>35361</v>
      </c>
      <c r="F2110">
        <v>24.07</v>
      </c>
      <c r="G2110">
        <f t="shared" si="64"/>
        <v>20.678715596330271</v>
      </c>
      <c r="I2110" s="1">
        <v>40549</v>
      </c>
      <c r="J2110">
        <v>94.52</v>
      </c>
      <c r="M2110" s="1">
        <v>30435</v>
      </c>
      <c r="N2110">
        <v>0.92279999999999995</v>
      </c>
      <c r="Q2110" s="1">
        <v>40739</v>
      </c>
      <c r="R2110">
        <v>122.83</v>
      </c>
      <c r="U2110" s="1">
        <v>41466</v>
      </c>
      <c r="V2110">
        <v>4.07</v>
      </c>
      <c r="Y2110" s="1">
        <v>40661</v>
      </c>
      <c r="Z2110">
        <v>22.9</v>
      </c>
      <c r="AC2110" s="1"/>
    </row>
    <row r="2111" spans="1:29" x14ac:dyDescent="0.3">
      <c r="A2111">
        <f t="shared" si="63"/>
        <v>10</v>
      </c>
      <c r="B2111" s="1">
        <v>42652</v>
      </c>
      <c r="C2111">
        <v>91.14</v>
      </c>
      <c r="E2111" s="1">
        <v>35362</v>
      </c>
      <c r="F2111">
        <v>23.75</v>
      </c>
      <c r="G2111">
        <f t="shared" si="64"/>
        <v>20.721743119266051</v>
      </c>
      <c r="I2111" s="1">
        <v>40548</v>
      </c>
      <c r="J2111">
        <v>95.5</v>
      </c>
      <c r="M2111" s="1">
        <v>30439</v>
      </c>
      <c r="N2111">
        <v>0.92310000000000003</v>
      </c>
      <c r="Q2111" s="1">
        <v>40742</v>
      </c>
      <c r="R2111">
        <v>122.5</v>
      </c>
      <c r="U2111" s="1">
        <v>41467</v>
      </c>
      <c r="V2111">
        <v>4.0199999999999996</v>
      </c>
      <c r="Y2111" s="1">
        <v>40665</v>
      </c>
      <c r="Z2111">
        <v>23.25</v>
      </c>
      <c r="AC2111" s="1"/>
    </row>
    <row r="2112" spans="1:29" x14ac:dyDescent="0.3">
      <c r="A2112">
        <f t="shared" si="63"/>
        <v>10</v>
      </c>
      <c r="B2112" s="1">
        <v>42653</v>
      </c>
      <c r="C2112">
        <v>91.13</v>
      </c>
      <c r="E2112" s="1">
        <v>35363</v>
      </c>
      <c r="F2112">
        <v>24.22</v>
      </c>
      <c r="G2112">
        <f t="shared" si="64"/>
        <v>20.770642201834853</v>
      </c>
      <c r="I2112" s="1">
        <v>40547</v>
      </c>
      <c r="J2112">
        <v>93.53</v>
      </c>
      <c r="M2112" s="1">
        <v>30440</v>
      </c>
      <c r="N2112">
        <v>0.92669999999999997</v>
      </c>
      <c r="Q2112" s="1">
        <v>40743</v>
      </c>
      <c r="R2112">
        <v>123.15</v>
      </c>
      <c r="U2112" s="1">
        <v>41470</v>
      </c>
      <c r="V2112">
        <v>4.03</v>
      </c>
      <c r="Y2112" s="1">
        <v>40666</v>
      </c>
      <c r="Z2112">
        <v>22</v>
      </c>
      <c r="AC2112" s="1"/>
    </row>
    <row r="2113" spans="1:29" x14ac:dyDescent="0.3">
      <c r="A2113">
        <f t="shared" si="63"/>
        <v>10</v>
      </c>
      <c r="B2113" s="1">
        <v>42654</v>
      </c>
      <c r="C2113">
        <v>91.03</v>
      </c>
      <c r="E2113" s="1">
        <v>35366</v>
      </c>
      <c r="F2113">
        <v>24.18</v>
      </c>
      <c r="G2113">
        <f t="shared" si="64"/>
        <v>20.817247706422009</v>
      </c>
      <c r="I2113" s="1">
        <v>40546</v>
      </c>
      <c r="J2113">
        <v>94.84</v>
      </c>
      <c r="M2113" s="1">
        <v>30441</v>
      </c>
      <c r="N2113">
        <v>0.92749999999999999</v>
      </c>
      <c r="Q2113" s="1">
        <v>40744</v>
      </c>
      <c r="R2113">
        <v>123.6</v>
      </c>
      <c r="U2113" s="1">
        <v>41471</v>
      </c>
      <c r="V2113">
        <v>4.0999999999999996</v>
      </c>
      <c r="Y2113" s="1">
        <v>40667</v>
      </c>
      <c r="Z2113">
        <v>22.35</v>
      </c>
      <c r="AC2113" s="1"/>
    </row>
    <row r="2114" spans="1:29" x14ac:dyDescent="0.3">
      <c r="A2114">
        <f t="shared" si="63"/>
        <v>10</v>
      </c>
      <c r="B2114" s="1">
        <v>42655</v>
      </c>
      <c r="C2114">
        <v>90.94</v>
      </c>
      <c r="E2114" s="1">
        <v>35367</v>
      </c>
      <c r="F2114">
        <v>23.74</v>
      </c>
      <c r="G2114">
        <f t="shared" si="64"/>
        <v>20.861284403669718</v>
      </c>
      <c r="I2114" s="1">
        <v>40543</v>
      </c>
      <c r="J2114">
        <v>94.75</v>
      </c>
      <c r="M2114" s="1">
        <v>30442</v>
      </c>
      <c r="N2114">
        <v>0.92759999999999998</v>
      </c>
      <c r="Q2114" s="1">
        <v>40745</v>
      </c>
      <c r="R2114">
        <v>124.15</v>
      </c>
      <c r="U2114" s="1">
        <v>41472</v>
      </c>
      <c r="V2114">
        <v>4.0999999999999996</v>
      </c>
      <c r="Y2114" s="1">
        <v>40668</v>
      </c>
      <c r="Z2114">
        <v>21.95</v>
      </c>
      <c r="AC2114" s="1"/>
    </row>
    <row r="2115" spans="1:29" x14ac:dyDescent="0.3">
      <c r="A2115">
        <f t="shared" si="63"/>
        <v>10</v>
      </c>
      <c r="B2115" s="1">
        <v>42656</v>
      </c>
      <c r="C2115">
        <v>90.87</v>
      </c>
      <c r="E2115" s="1">
        <v>35368</v>
      </c>
      <c r="F2115">
        <v>23.57</v>
      </c>
      <c r="G2115">
        <f t="shared" si="64"/>
        <v>20.906605504587144</v>
      </c>
      <c r="I2115" s="1">
        <v>40542</v>
      </c>
      <c r="J2115">
        <v>93.09</v>
      </c>
      <c r="M2115" s="1">
        <v>30445</v>
      </c>
      <c r="N2115">
        <v>0.92949999999999999</v>
      </c>
      <c r="Q2115" s="1">
        <v>40746</v>
      </c>
      <c r="R2115">
        <v>124.45</v>
      </c>
      <c r="U2115" s="1">
        <v>41473</v>
      </c>
      <c r="V2115">
        <v>4.0999999999999996</v>
      </c>
      <c r="Y2115" s="1">
        <v>40669</v>
      </c>
      <c r="Z2115">
        <v>22.7</v>
      </c>
      <c r="AC2115" s="1"/>
    </row>
    <row r="2116" spans="1:29" x14ac:dyDescent="0.3">
      <c r="A2116">
        <f t="shared" ref="A2116:A2179" si="65">+MONTH(B2116)</f>
        <v>10</v>
      </c>
      <c r="B2116" s="1">
        <v>42657</v>
      </c>
      <c r="C2116">
        <v>90.83</v>
      </c>
      <c r="E2116" s="1">
        <v>35369</v>
      </c>
      <c r="F2116">
        <v>22.67</v>
      </c>
      <c r="G2116">
        <f t="shared" si="64"/>
        <v>20.950458715596319</v>
      </c>
      <c r="I2116" s="1">
        <v>40541</v>
      </c>
      <c r="J2116">
        <v>94.14</v>
      </c>
      <c r="M2116" s="1">
        <v>30446</v>
      </c>
      <c r="N2116">
        <v>0.9264</v>
      </c>
      <c r="Q2116" s="1">
        <v>40749</v>
      </c>
      <c r="R2116">
        <v>124.5</v>
      </c>
      <c r="U2116" s="1">
        <v>41474</v>
      </c>
      <c r="V2116">
        <v>4.16</v>
      </c>
      <c r="Y2116" s="1">
        <v>40670</v>
      </c>
      <c r="Z2116">
        <v>22.6</v>
      </c>
      <c r="AC2116" s="1"/>
    </row>
    <row r="2117" spans="1:29" x14ac:dyDescent="0.3">
      <c r="A2117">
        <f t="shared" si="65"/>
        <v>10</v>
      </c>
      <c r="B2117" s="1">
        <v>42658</v>
      </c>
      <c r="C2117">
        <v>90.93</v>
      </c>
      <c r="E2117" s="1">
        <v>35370</v>
      </c>
      <c r="F2117">
        <v>22.5</v>
      </c>
      <c r="G2117">
        <f t="shared" si="64"/>
        <v>20.993577981651367</v>
      </c>
      <c r="I2117" s="1">
        <v>40540</v>
      </c>
      <c r="J2117">
        <v>94.38</v>
      </c>
      <c r="M2117" s="1">
        <v>30447</v>
      </c>
      <c r="N2117">
        <v>0.92949999999999999</v>
      </c>
      <c r="Q2117" s="1">
        <v>40750</v>
      </c>
      <c r="R2117">
        <v>125</v>
      </c>
      <c r="U2117" s="1">
        <v>41477</v>
      </c>
      <c r="V2117">
        <v>4.18</v>
      </c>
      <c r="Y2117" s="1">
        <v>40671</v>
      </c>
      <c r="Z2117">
        <v>22.6</v>
      </c>
      <c r="AC2117" s="1"/>
    </row>
    <row r="2118" spans="1:29" x14ac:dyDescent="0.3">
      <c r="A2118">
        <f t="shared" si="65"/>
        <v>10</v>
      </c>
      <c r="B2118" s="1">
        <v>42659</v>
      </c>
      <c r="C2118">
        <v>91.1</v>
      </c>
      <c r="E2118" s="1">
        <v>35373</v>
      </c>
      <c r="F2118">
        <v>22.28</v>
      </c>
      <c r="G2118">
        <f t="shared" si="64"/>
        <v>21.033577981651369</v>
      </c>
      <c r="I2118" s="1">
        <v>40539</v>
      </c>
      <c r="J2118">
        <v>93.85</v>
      </c>
      <c r="M2118" s="1">
        <v>30448</v>
      </c>
      <c r="N2118">
        <v>0.9284</v>
      </c>
      <c r="Q2118" s="1">
        <v>40751</v>
      </c>
      <c r="R2118">
        <v>124.85</v>
      </c>
      <c r="U2118" s="1">
        <v>41478</v>
      </c>
      <c r="V2118">
        <v>4.2300000000000004</v>
      </c>
      <c r="Y2118" s="1">
        <v>40672</v>
      </c>
      <c r="Z2118">
        <v>22.75</v>
      </c>
      <c r="AC2118" s="1"/>
    </row>
    <row r="2119" spans="1:29" x14ac:dyDescent="0.3">
      <c r="A2119">
        <f t="shared" si="65"/>
        <v>10</v>
      </c>
      <c r="B2119" s="1">
        <v>42660</v>
      </c>
      <c r="C2119">
        <v>91.15</v>
      </c>
      <c r="E2119" s="1">
        <v>35374</v>
      </c>
      <c r="F2119">
        <v>22.19</v>
      </c>
      <c r="G2119">
        <f t="shared" si="64"/>
        <v>21.066972477064219</v>
      </c>
      <c r="I2119" s="1">
        <v>40536</v>
      </c>
      <c r="J2119">
        <v>93.77</v>
      </c>
      <c r="M2119" s="1">
        <v>30449</v>
      </c>
      <c r="N2119">
        <v>0.92549999999999999</v>
      </c>
      <c r="Q2119" s="1">
        <v>40752</v>
      </c>
      <c r="R2119">
        <v>124.85</v>
      </c>
      <c r="U2119" s="1">
        <v>41479</v>
      </c>
      <c r="V2119">
        <v>4.2699999999999996</v>
      </c>
      <c r="Y2119" s="1">
        <v>40673</v>
      </c>
      <c r="Z2119">
        <v>23.4</v>
      </c>
      <c r="AC2119" s="1"/>
    </row>
    <row r="2120" spans="1:29" x14ac:dyDescent="0.3">
      <c r="A2120">
        <f t="shared" si="65"/>
        <v>10</v>
      </c>
      <c r="B2120" s="1">
        <v>42661</v>
      </c>
      <c r="C2120">
        <v>91.14</v>
      </c>
      <c r="E2120" s="1">
        <v>35375</v>
      </c>
      <c r="F2120">
        <v>22.15</v>
      </c>
      <c r="G2120">
        <f t="shared" si="64"/>
        <v>21.106330275229354</v>
      </c>
      <c r="I2120" s="1">
        <v>40535</v>
      </c>
      <c r="J2120">
        <v>94.25</v>
      </c>
      <c r="M2120" s="1">
        <v>30452</v>
      </c>
      <c r="N2120">
        <v>0.92010000000000003</v>
      </c>
      <c r="Q2120" s="1">
        <v>40753</v>
      </c>
      <c r="R2120">
        <v>125.15</v>
      </c>
      <c r="U2120" s="1">
        <v>41480</v>
      </c>
      <c r="V2120">
        <v>4.2699999999999996</v>
      </c>
      <c r="Y2120" s="1">
        <v>40674</v>
      </c>
      <c r="Z2120">
        <v>23.55</v>
      </c>
      <c r="AC2120" s="1"/>
    </row>
    <row r="2121" spans="1:29" x14ac:dyDescent="0.3">
      <c r="A2121">
        <f t="shared" si="65"/>
        <v>10</v>
      </c>
      <c r="B2121" s="1">
        <v>42662</v>
      </c>
      <c r="C2121">
        <v>91.09</v>
      </c>
      <c r="E2121" s="1">
        <v>35376</v>
      </c>
      <c r="F2121">
        <v>22.21</v>
      </c>
      <c r="G2121">
        <f t="shared" si="64"/>
        <v>21.144587155963301</v>
      </c>
      <c r="I2121" s="1">
        <v>40534</v>
      </c>
      <c r="J2121">
        <v>93.65</v>
      </c>
      <c r="M2121" s="1">
        <v>30453</v>
      </c>
      <c r="N2121">
        <v>0.91959999999999997</v>
      </c>
      <c r="Q2121" s="1">
        <v>40756</v>
      </c>
      <c r="R2121">
        <v>126</v>
      </c>
      <c r="U2121" s="1">
        <v>41481</v>
      </c>
      <c r="V2121">
        <v>4.3</v>
      </c>
      <c r="Y2121" s="1">
        <v>40675</v>
      </c>
      <c r="Z2121">
        <v>23.3</v>
      </c>
      <c r="AC2121" s="1"/>
    </row>
    <row r="2122" spans="1:29" x14ac:dyDescent="0.3">
      <c r="A2122">
        <f t="shared" si="65"/>
        <v>10</v>
      </c>
      <c r="B2122" s="1">
        <v>42663</v>
      </c>
      <c r="C2122">
        <v>91</v>
      </c>
      <c r="E2122" s="1">
        <v>35377</v>
      </c>
      <c r="F2122">
        <v>22.98</v>
      </c>
      <c r="G2122">
        <f t="shared" si="64"/>
        <v>21.187706422018344</v>
      </c>
      <c r="I2122" s="1">
        <v>40533</v>
      </c>
      <c r="J2122">
        <v>93.2</v>
      </c>
      <c r="M2122" s="1">
        <v>30454</v>
      </c>
      <c r="N2122">
        <v>0.92210000000000003</v>
      </c>
      <c r="Q2122" s="1">
        <v>40757</v>
      </c>
      <c r="R2122">
        <v>126.6</v>
      </c>
      <c r="U2122" s="1">
        <v>41484</v>
      </c>
      <c r="V2122">
        <v>4.3</v>
      </c>
      <c r="Y2122" s="1">
        <v>40676</v>
      </c>
      <c r="Z2122">
        <v>23.45</v>
      </c>
      <c r="AC2122" s="1"/>
    </row>
    <row r="2123" spans="1:29" x14ac:dyDescent="0.3">
      <c r="A2123">
        <f t="shared" si="65"/>
        <v>10</v>
      </c>
      <c r="B2123" s="1">
        <v>42664</v>
      </c>
      <c r="C2123">
        <v>90.93</v>
      </c>
      <c r="E2123" s="1">
        <v>35380</v>
      </c>
      <c r="F2123">
        <v>23.01</v>
      </c>
      <c r="G2123">
        <f t="shared" si="64"/>
        <v>21.231100917431192</v>
      </c>
      <c r="I2123" s="1">
        <v>40532</v>
      </c>
      <c r="J2123">
        <v>92.74</v>
      </c>
      <c r="M2123" s="1">
        <v>30455</v>
      </c>
      <c r="N2123">
        <v>0.91749999999999998</v>
      </c>
      <c r="Q2123" s="1">
        <v>40758</v>
      </c>
      <c r="R2123">
        <v>126.7</v>
      </c>
      <c r="U2123" s="1">
        <v>41485</v>
      </c>
      <c r="V2123">
        <v>4.26</v>
      </c>
      <c r="Y2123" s="1">
        <v>40677</v>
      </c>
      <c r="Z2123">
        <v>23</v>
      </c>
      <c r="AC2123" s="1"/>
    </row>
    <row r="2124" spans="1:29" x14ac:dyDescent="0.3">
      <c r="A2124">
        <f t="shared" si="65"/>
        <v>10</v>
      </c>
      <c r="B2124" s="1">
        <v>42665</v>
      </c>
      <c r="C2124">
        <v>90.91</v>
      </c>
      <c r="E2124" s="1">
        <v>35381</v>
      </c>
      <c r="F2124">
        <v>22.83</v>
      </c>
      <c r="G2124">
        <f t="shared" si="64"/>
        <v>21.275137614678901</v>
      </c>
      <c r="I2124" s="1">
        <v>40529</v>
      </c>
      <c r="J2124">
        <v>91.67</v>
      </c>
      <c r="M2124" s="1">
        <v>30456</v>
      </c>
      <c r="N2124">
        <v>0.91620000000000001</v>
      </c>
      <c r="Q2124" s="1">
        <v>40759</v>
      </c>
      <c r="R2124">
        <v>126.5</v>
      </c>
      <c r="U2124" s="1">
        <v>41486</v>
      </c>
      <c r="V2124">
        <v>4.3099999999999996</v>
      </c>
      <c r="Y2124" s="1">
        <v>40678</v>
      </c>
      <c r="Z2124">
        <v>23</v>
      </c>
      <c r="AC2124" s="1"/>
    </row>
    <row r="2125" spans="1:29" x14ac:dyDescent="0.3">
      <c r="A2125">
        <f t="shared" si="65"/>
        <v>10</v>
      </c>
      <c r="B2125" s="1">
        <v>42666</v>
      </c>
      <c r="C2125">
        <v>90.92</v>
      </c>
      <c r="E2125" s="1">
        <v>35382</v>
      </c>
      <c r="F2125">
        <v>23.89</v>
      </c>
      <c r="G2125">
        <f t="shared" si="64"/>
        <v>21.328623853211006</v>
      </c>
      <c r="I2125" s="1">
        <v>40528</v>
      </c>
      <c r="J2125">
        <v>91.71</v>
      </c>
      <c r="M2125" s="1">
        <v>30459</v>
      </c>
      <c r="N2125">
        <v>0.91069999999999995</v>
      </c>
      <c r="Q2125" s="1">
        <v>40760</v>
      </c>
      <c r="R2125">
        <v>126.2</v>
      </c>
      <c r="U2125" s="1">
        <v>41487</v>
      </c>
      <c r="V2125">
        <v>4.32</v>
      </c>
      <c r="Y2125" s="1">
        <v>40679</v>
      </c>
      <c r="Z2125">
        <v>23.27</v>
      </c>
      <c r="AC2125" s="1"/>
    </row>
    <row r="2126" spans="1:29" x14ac:dyDescent="0.3">
      <c r="A2126">
        <f t="shared" si="65"/>
        <v>10</v>
      </c>
      <c r="B2126" s="1">
        <v>42667</v>
      </c>
      <c r="C2126">
        <v>90.82</v>
      </c>
      <c r="E2126" s="1">
        <v>35383</v>
      </c>
      <c r="F2126">
        <v>23.81</v>
      </c>
      <c r="G2126">
        <f t="shared" si="64"/>
        <v>21.381834862385322</v>
      </c>
      <c r="I2126" s="1">
        <v>40527</v>
      </c>
      <c r="J2126">
        <v>92.2</v>
      </c>
      <c r="M2126" s="1">
        <v>30460</v>
      </c>
      <c r="N2126">
        <v>0.91110000000000002</v>
      </c>
      <c r="Q2126" s="1">
        <v>40763</v>
      </c>
      <c r="R2126">
        <v>124.9</v>
      </c>
      <c r="U2126" s="1">
        <v>41488</v>
      </c>
      <c r="V2126">
        <v>4.37</v>
      </c>
      <c r="Y2126" s="1">
        <v>40680</v>
      </c>
      <c r="Z2126">
        <v>23.2</v>
      </c>
      <c r="AC2126" s="1"/>
    </row>
    <row r="2127" spans="1:29" x14ac:dyDescent="0.3">
      <c r="A2127">
        <f t="shared" si="65"/>
        <v>10</v>
      </c>
      <c r="B2127" s="1">
        <v>42668</v>
      </c>
      <c r="C2127">
        <v>90.75</v>
      </c>
      <c r="E2127" s="1">
        <v>35384</v>
      </c>
      <c r="F2127">
        <v>23.3</v>
      </c>
      <c r="G2127">
        <f t="shared" si="64"/>
        <v>21.431834862385323</v>
      </c>
      <c r="I2127" s="1">
        <v>40526</v>
      </c>
      <c r="J2127">
        <v>91.21</v>
      </c>
      <c r="M2127" s="1">
        <v>30461</v>
      </c>
      <c r="N2127">
        <v>0.91249999999999998</v>
      </c>
      <c r="Q2127" s="1">
        <v>40764</v>
      </c>
      <c r="R2127">
        <v>124</v>
      </c>
      <c r="U2127" s="1">
        <v>41491</v>
      </c>
      <c r="V2127">
        <v>4.4000000000000004</v>
      </c>
      <c r="Y2127" s="1">
        <v>40681</v>
      </c>
      <c r="Z2127">
        <v>23</v>
      </c>
      <c r="AC2127" s="1"/>
    </row>
    <row r="2128" spans="1:29" x14ac:dyDescent="0.3">
      <c r="A2128">
        <f t="shared" si="65"/>
        <v>10</v>
      </c>
      <c r="B2128" s="1">
        <v>42669</v>
      </c>
      <c r="C2128">
        <v>90.7</v>
      </c>
      <c r="E2128" s="1">
        <v>35387</v>
      </c>
      <c r="F2128">
        <v>22.87</v>
      </c>
      <c r="G2128">
        <f t="shared" si="64"/>
        <v>21.470550458715596</v>
      </c>
      <c r="I2128" s="1">
        <v>40525</v>
      </c>
      <c r="J2128">
        <v>91.19</v>
      </c>
      <c r="M2128" s="1">
        <v>30462</v>
      </c>
      <c r="N2128">
        <v>0.91080000000000005</v>
      </c>
      <c r="Q2128" s="1">
        <v>40765</v>
      </c>
      <c r="R2128">
        <v>124.85</v>
      </c>
      <c r="U2128" s="1">
        <v>41492</v>
      </c>
      <c r="V2128">
        <v>4.49</v>
      </c>
      <c r="Y2128" s="1">
        <v>40682</v>
      </c>
      <c r="Z2128">
        <v>22.95</v>
      </c>
      <c r="AC2128" s="1"/>
    </row>
    <row r="2129" spans="1:29" x14ac:dyDescent="0.3">
      <c r="A2129">
        <f t="shared" si="65"/>
        <v>10</v>
      </c>
      <c r="B2129" s="1">
        <v>42670</v>
      </c>
      <c r="C2129">
        <v>90.64</v>
      </c>
      <c r="E2129" s="1">
        <v>35388</v>
      </c>
      <c r="F2129">
        <v>23.38</v>
      </c>
      <c r="G2129">
        <f t="shared" si="64"/>
        <v>21.51807339449541</v>
      </c>
      <c r="I2129" s="1">
        <v>40522</v>
      </c>
      <c r="J2129">
        <v>90.48</v>
      </c>
      <c r="M2129" s="1">
        <v>30463</v>
      </c>
      <c r="N2129">
        <v>0.90510000000000002</v>
      </c>
      <c r="Q2129" s="1">
        <v>40766</v>
      </c>
      <c r="R2129">
        <v>124.85</v>
      </c>
      <c r="U2129" s="1">
        <v>41493</v>
      </c>
      <c r="V2129">
        <v>4.43</v>
      </c>
      <c r="Y2129" s="1">
        <v>40683</v>
      </c>
      <c r="Z2129">
        <v>23.35</v>
      </c>
      <c r="AC2129" s="1"/>
    </row>
    <row r="2130" spans="1:29" x14ac:dyDescent="0.3">
      <c r="A2130">
        <f t="shared" si="65"/>
        <v>10</v>
      </c>
      <c r="B2130" s="1">
        <v>42671</v>
      </c>
      <c r="C2130">
        <v>90.61</v>
      </c>
      <c r="E2130" s="1">
        <v>35389</v>
      </c>
      <c r="F2130">
        <v>22.54</v>
      </c>
      <c r="G2130">
        <f t="shared" si="64"/>
        <v>21.559724770642205</v>
      </c>
      <c r="I2130" s="1">
        <v>40521</v>
      </c>
      <c r="J2130">
        <v>90.99</v>
      </c>
      <c r="M2130" s="1">
        <v>30467</v>
      </c>
      <c r="N2130">
        <v>0.89980000000000004</v>
      </c>
      <c r="Q2130" s="1">
        <v>40767</v>
      </c>
      <c r="R2130">
        <v>125.5</v>
      </c>
      <c r="U2130" s="1">
        <v>41494</v>
      </c>
      <c r="V2130">
        <v>4.5</v>
      </c>
      <c r="Y2130" s="1">
        <v>40684</v>
      </c>
      <c r="Z2130">
        <v>23</v>
      </c>
      <c r="AC2130" s="1"/>
    </row>
    <row r="2131" spans="1:29" x14ac:dyDescent="0.3">
      <c r="A2131">
        <f t="shared" si="65"/>
        <v>10</v>
      </c>
      <c r="B2131" s="1">
        <v>42672</v>
      </c>
      <c r="C2131">
        <v>90.62</v>
      </c>
      <c r="E2131" s="1">
        <v>35390</v>
      </c>
      <c r="F2131">
        <v>23.13</v>
      </c>
      <c r="G2131">
        <f t="shared" si="64"/>
        <v>21.60605504587156</v>
      </c>
      <c r="I2131" s="1">
        <v>40520</v>
      </c>
      <c r="J2131">
        <v>90.77</v>
      </c>
      <c r="M2131" s="1">
        <v>30468</v>
      </c>
      <c r="N2131">
        <v>0.8911</v>
      </c>
      <c r="Q2131" s="1">
        <v>40770</v>
      </c>
      <c r="R2131">
        <v>126.25</v>
      </c>
      <c r="U2131" s="1">
        <v>41495</v>
      </c>
      <c r="V2131">
        <v>4.43</v>
      </c>
      <c r="Y2131" s="1">
        <v>40685</v>
      </c>
      <c r="Z2131">
        <v>23</v>
      </c>
      <c r="AC2131" s="1"/>
    </row>
    <row r="2132" spans="1:29" x14ac:dyDescent="0.3">
      <c r="A2132">
        <f t="shared" si="65"/>
        <v>10</v>
      </c>
      <c r="B2132" s="1">
        <v>42673</v>
      </c>
      <c r="C2132">
        <v>90.74</v>
      </c>
      <c r="E2132" s="1">
        <v>35391</v>
      </c>
      <c r="F2132">
        <v>23.03</v>
      </c>
      <c r="G2132">
        <f t="shared" si="64"/>
        <v>21.651651376146791</v>
      </c>
      <c r="I2132" s="1">
        <v>40519</v>
      </c>
      <c r="J2132">
        <v>91.39</v>
      </c>
      <c r="M2132" s="1">
        <v>30469</v>
      </c>
      <c r="N2132">
        <v>0.89410000000000001</v>
      </c>
      <c r="Q2132" s="1">
        <v>40771</v>
      </c>
      <c r="R2132">
        <v>125.75</v>
      </c>
      <c r="U2132" s="1">
        <v>41498</v>
      </c>
      <c r="V2132">
        <v>4.3</v>
      </c>
      <c r="Y2132" s="1">
        <v>40686</v>
      </c>
      <c r="Z2132">
        <v>22.6</v>
      </c>
      <c r="AC2132" s="1"/>
    </row>
    <row r="2133" spans="1:29" x14ac:dyDescent="0.3">
      <c r="A2133">
        <f t="shared" si="65"/>
        <v>10</v>
      </c>
      <c r="B2133" s="1">
        <v>42674</v>
      </c>
      <c r="C2133">
        <v>90.63</v>
      </c>
      <c r="E2133" s="1">
        <v>35394</v>
      </c>
      <c r="F2133">
        <v>22.62</v>
      </c>
      <c r="G2133">
        <f t="shared" si="64"/>
        <v>21.693119266055042</v>
      </c>
      <c r="I2133" s="1">
        <v>40518</v>
      </c>
      <c r="J2133">
        <v>91.45</v>
      </c>
      <c r="M2133" s="1">
        <v>30470</v>
      </c>
      <c r="N2133">
        <v>0.89290000000000003</v>
      </c>
      <c r="Q2133" s="1">
        <v>40772</v>
      </c>
      <c r="R2133">
        <v>125.4</v>
      </c>
      <c r="U2133" s="1">
        <v>41499</v>
      </c>
      <c r="V2133">
        <v>4.28</v>
      </c>
      <c r="Y2133" s="1">
        <v>40687</v>
      </c>
      <c r="Z2133">
        <v>23.05</v>
      </c>
      <c r="AC2133" s="1"/>
    </row>
    <row r="2134" spans="1:29" x14ac:dyDescent="0.3">
      <c r="A2134">
        <f t="shared" si="65"/>
        <v>11</v>
      </c>
      <c r="B2134" s="1">
        <v>42675</v>
      </c>
      <c r="C2134">
        <v>90.57</v>
      </c>
      <c r="E2134" s="1">
        <v>35395</v>
      </c>
      <c r="F2134">
        <v>22.74</v>
      </c>
      <c r="G2134">
        <f t="shared" si="64"/>
        <v>21.735779816513759</v>
      </c>
      <c r="I2134" s="1">
        <v>40515</v>
      </c>
      <c r="J2134">
        <v>91.42</v>
      </c>
      <c r="M2134" s="1">
        <v>30473</v>
      </c>
      <c r="N2134">
        <v>0.88480000000000003</v>
      </c>
      <c r="Q2134" s="1">
        <v>40773</v>
      </c>
      <c r="R2134">
        <v>123.6</v>
      </c>
      <c r="U2134" s="1">
        <v>41500</v>
      </c>
      <c r="V2134">
        <v>4.34</v>
      </c>
      <c r="Y2134" s="1">
        <v>40688</v>
      </c>
      <c r="Z2134">
        <v>22.95</v>
      </c>
      <c r="AC2134" s="1"/>
    </row>
    <row r="2135" spans="1:29" x14ac:dyDescent="0.3">
      <c r="A2135">
        <f t="shared" si="65"/>
        <v>11</v>
      </c>
      <c r="B2135" s="1">
        <v>42676</v>
      </c>
      <c r="C2135">
        <v>90.39</v>
      </c>
      <c r="E2135" s="1">
        <v>35396</v>
      </c>
      <c r="F2135">
        <v>22.72</v>
      </c>
      <c r="G2135">
        <f t="shared" si="64"/>
        <v>21.772568807339447</v>
      </c>
      <c r="I2135" s="1">
        <v>40514</v>
      </c>
      <c r="J2135">
        <v>90.69</v>
      </c>
      <c r="M2135" s="1">
        <v>30474</v>
      </c>
      <c r="N2135">
        <v>0.88460000000000005</v>
      </c>
      <c r="Q2135" s="1">
        <v>40774</v>
      </c>
      <c r="R2135">
        <v>123.15</v>
      </c>
      <c r="U2135" s="1">
        <v>41501</v>
      </c>
      <c r="V2135">
        <v>4.34</v>
      </c>
      <c r="Y2135" s="1">
        <v>40689</v>
      </c>
      <c r="Z2135">
        <v>22.95</v>
      </c>
      <c r="AC2135" s="1"/>
    </row>
    <row r="2136" spans="1:29" x14ac:dyDescent="0.3">
      <c r="A2136">
        <f t="shared" si="65"/>
        <v>11</v>
      </c>
      <c r="B2136" s="1">
        <v>42677</v>
      </c>
      <c r="C2136">
        <v>90.1</v>
      </c>
      <c r="E2136" s="1">
        <v>35397</v>
      </c>
      <c r="F2136">
        <v>22.6</v>
      </c>
      <c r="G2136">
        <f t="shared" si="64"/>
        <v>21.806788990825684</v>
      </c>
      <c r="I2136" s="1">
        <v>40513</v>
      </c>
      <c r="J2136">
        <v>88.87</v>
      </c>
      <c r="M2136" s="1">
        <v>30475</v>
      </c>
      <c r="N2136">
        <v>0.88390000000000002</v>
      </c>
      <c r="Q2136" s="1">
        <v>40777</v>
      </c>
      <c r="R2136">
        <v>123.5</v>
      </c>
      <c r="U2136" s="1">
        <v>41502</v>
      </c>
      <c r="V2136">
        <v>4.34</v>
      </c>
      <c r="Y2136" s="1">
        <v>40690</v>
      </c>
      <c r="Z2136">
        <v>23.2</v>
      </c>
      <c r="AC2136" s="1"/>
    </row>
    <row r="2137" spans="1:29" x14ac:dyDescent="0.3">
      <c r="A2137">
        <f t="shared" si="65"/>
        <v>11</v>
      </c>
      <c r="B2137" s="1">
        <v>42678</v>
      </c>
      <c r="C2137">
        <v>89.83</v>
      </c>
      <c r="E2137" s="1">
        <v>35398</v>
      </c>
      <c r="F2137">
        <v>22.77</v>
      </c>
      <c r="G2137">
        <f t="shared" si="64"/>
        <v>21.842201834862379</v>
      </c>
      <c r="I2137" s="1">
        <v>40512</v>
      </c>
      <c r="J2137">
        <v>85.92</v>
      </c>
      <c r="M2137" s="1">
        <v>30476</v>
      </c>
      <c r="N2137">
        <v>0.88660000000000005</v>
      </c>
      <c r="Q2137" s="1">
        <v>40778</v>
      </c>
      <c r="R2137">
        <v>124</v>
      </c>
      <c r="U2137" s="1">
        <v>41505</v>
      </c>
      <c r="V2137">
        <v>4.3099999999999996</v>
      </c>
      <c r="Y2137" s="1">
        <v>40691</v>
      </c>
      <c r="Z2137">
        <v>23.2</v>
      </c>
      <c r="AC2137" s="1"/>
    </row>
    <row r="2138" spans="1:29" x14ac:dyDescent="0.3">
      <c r="A2138">
        <f t="shared" si="65"/>
        <v>11</v>
      </c>
      <c r="B2138" s="1">
        <v>42679</v>
      </c>
      <c r="C2138">
        <v>89.67</v>
      </c>
      <c r="E2138" s="1">
        <v>35401</v>
      </c>
      <c r="F2138">
        <v>23.62</v>
      </c>
      <c r="G2138">
        <f t="shared" si="64"/>
        <v>21.880275229357792</v>
      </c>
      <c r="I2138" s="1">
        <v>40511</v>
      </c>
      <c r="J2138">
        <v>87.34</v>
      </c>
      <c r="M2138" s="1">
        <v>30477</v>
      </c>
      <c r="N2138">
        <v>0.88819999999999999</v>
      </c>
      <c r="Q2138" s="1">
        <v>40779</v>
      </c>
      <c r="R2138">
        <v>124.75</v>
      </c>
      <c r="U2138" s="1">
        <v>41506</v>
      </c>
      <c r="V2138">
        <v>4.34</v>
      </c>
      <c r="Y2138" s="1">
        <v>40692</v>
      </c>
      <c r="Z2138">
        <v>23.2</v>
      </c>
      <c r="AC2138" s="1"/>
    </row>
    <row r="2139" spans="1:29" x14ac:dyDescent="0.3">
      <c r="A2139">
        <f t="shared" si="65"/>
        <v>11</v>
      </c>
      <c r="B2139" s="1">
        <v>42680</v>
      </c>
      <c r="C2139">
        <v>89.5</v>
      </c>
      <c r="E2139" s="1">
        <v>35402</v>
      </c>
      <c r="F2139">
        <v>23.77</v>
      </c>
      <c r="G2139">
        <f t="shared" si="64"/>
        <v>21.92357798165137</v>
      </c>
      <c r="I2139" s="1">
        <v>40508</v>
      </c>
      <c r="J2139">
        <v>85.58</v>
      </c>
      <c r="M2139" s="1">
        <v>30480</v>
      </c>
      <c r="N2139">
        <v>0.89059999999999995</v>
      </c>
      <c r="Q2139" s="1">
        <v>40780</v>
      </c>
      <c r="R2139">
        <v>123.8</v>
      </c>
      <c r="U2139" s="1">
        <v>41507</v>
      </c>
      <c r="V2139">
        <v>4.3600000000000003</v>
      </c>
      <c r="Y2139" s="1">
        <v>40693</v>
      </c>
      <c r="Z2139">
        <v>23.4</v>
      </c>
      <c r="AC2139" s="1"/>
    </row>
    <row r="2140" spans="1:29" x14ac:dyDescent="0.3">
      <c r="A2140">
        <f t="shared" si="65"/>
        <v>11</v>
      </c>
      <c r="B2140" s="1">
        <v>42681</v>
      </c>
      <c r="C2140">
        <v>89.09</v>
      </c>
      <c r="E2140" s="1">
        <v>35403</v>
      </c>
      <c r="F2140">
        <v>23.78</v>
      </c>
      <c r="G2140">
        <f t="shared" si="64"/>
        <v>21.964587155963301</v>
      </c>
      <c r="I2140" s="1">
        <v>40507</v>
      </c>
      <c r="J2140">
        <v>86.1</v>
      </c>
      <c r="M2140" s="1">
        <v>30481</v>
      </c>
      <c r="N2140">
        <v>0.88480000000000003</v>
      </c>
      <c r="Q2140" s="1">
        <v>40781</v>
      </c>
      <c r="R2140">
        <v>124</v>
      </c>
      <c r="U2140" s="1">
        <v>41508</v>
      </c>
      <c r="V2140">
        <v>4.51</v>
      </c>
      <c r="Y2140" s="1">
        <v>40694</v>
      </c>
      <c r="Z2140">
        <v>23.15</v>
      </c>
      <c r="AC2140" s="1"/>
    </row>
    <row r="2141" spans="1:29" x14ac:dyDescent="0.3">
      <c r="A2141">
        <f t="shared" si="65"/>
        <v>11</v>
      </c>
      <c r="B2141" s="1">
        <v>42682</v>
      </c>
      <c r="C2141">
        <v>88.65</v>
      </c>
      <c r="E2141" s="1">
        <v>35404</v>
      </c>
      <c r="F2141">
        <v>24.63</v>
      </c>
      <c r="G2141">
        <f t="shared" si="64"/>
        <v>22.011467889908261</v>
      </c>
      <c r="I2141" s="1">
        <v>40506</v>
      </c>
      <c r="J2141">
        <v>85.84</v>
      </c>
      <c r="M2141" s="1">
        <v>30482</v>
      </c>
      <c r="N2141">
        <v>0.88280000000000003</v>
      </c>
      <c r="Q2141" s="1">
        <v>40784</v>
      </c>
      <c r="R2141">
        <v>124.25</v>
      </c>
      <c r="U2141" s="1">
        <v>41509</v>
      </c>
      <c r="V2141">
        <v>4.42</v>
      </c>
      <c r="Y2141" s="1">
        <v>40695</v>
      </c>
      <c r="Z2141">
        <v>22.9</v>
      </c>
      <c r="AC2141" s="1"/>
    </row>
    <row r="2142" spans="1:29" x14ac:dyDescent="0.3">
      <c r="A2142">
        <f t="shared" si="65"/>
        <v>11</v>
      </c>
      <c r="B2142" s="1">
        <v>42683</v>
      </c>
      <c r="C2142">
        <v>88.14</v>
      </c>
      <c r="E2142" s="1">
        <v>35405</v>
      </c>
      <c r="F2142">
        <v>24.54</v>
      </c>
      <c r="G2142">
        <f t="shared" si="64"/>
        <v>22.055504587155962</v>
      </c>
      <c r="I2142" s="1">
        <v>40505</v>
      </c>
      <c r="J2142">
        <v>83.25</v>
      </c>
      <c r="M2142" s="1">
        <v>30483</v>
      </c>
      <c r="N2142">
        <v>0.88790000000000002</v>
      </c>
      <c r="Q2142" s="1">
        <v>40785</v>
      </c>
      <c r="R2142">
        <v>124.7</v>
      </c>
      <c r="U2142" s="1">
        <v>41512</v>
      </c>
      <c r="V2142">
        <v>4.41</v>
      </c>
      <c r="Y2142" s="1">
        <v>40696</v>
      </c>
      <c r="Z2142">
        <v>22.6</v>
      </c>
      <c r="AC2142" s="1"/>
    </row>
    <row r="2143" spans="1:29" x14ac:dyDescent="0.3">
      <c r="A2143">
        <f t="shared" si="65"/>
        <v>11</v>
      </c>
      <c r="B2143" s="1">
        <v>42684</v>
      </c>
      <c r="C2143">
        <v>87.66</v>
      </c>
      <c r="E2143" s="1">
        <v>35408</v>
      </c>
      <c r="F2143">
        <v>24.1</v>
      </c>
      <c r="G2143">
        <f t="shared" si="64"/>
        <v>22.099082568807336</v>
      </c>
      <c r="I2143" s="1">
        <v>40504</v>
      </c>
      <c r="J2143">
        <v>83.96</v>
      </c>
      <c r="M2143" s="1">
        <v>30484</v>
      </c>
      <c r="N2143">
        <v>0.88939999999999997</v>
      </c>
      <c r="Q2143" s="1">
        <v>40786</v>
      </c>
      <c r="R2143">
        <v>125</v>
      </c>
      <c r="U2143" s="1">
        <v>41513</v>
      </c>
      <c r="V2143">
        <v>4.53</v>
      </c>
      <c r="Y2143" s="1">
        <v>40697</v>
      </c>
      <c r="Z2143">
        <v>22.7</v>
      </c>
      <c r="AC2143" s="1"/>
    </row>
    <row r="2144" spans="1:29" x14ac:dyDescent="0.3">
      <c r="A2144">
        <f t="shared" si="65"/>
        <v>11</v>
      </c>
      <c r="B2144" s="1">
        <v>42685</v>
      </c>
      <c r="C2144">
        <v>87.29</v>
      </c>
      <c r="E2144" s="1">
        <v>35409</v>
      </c>
      <c r="F2144">
        <v>23.29</v>
      </c>
      <c r="G2144">
        <f t="shared" si="64"/>
        <v>22.133577981651371</v>
      </c>
      <c r="I2144" s="1">
        <v>40501</v>
      </c>
      <c r="J2144">
        <v>84.34</v>
      </c>
      <c r="M2144" s="1">
        <v>30487</v>
      </c>
      <c r="N2144">
        <v>0.88719999999999999</v>
      </c>
      <c r="Q2144" s="1">
        <v>40787</v>
      </c>
      <c r="R2144">
        <v>128.25</v>
      </c>
      <c r="U2144" s="1">
        <v>41514</v>
      </c>
      <c r="V2144">
        <v>4.59</v>
      </c>
      <c r="Y2144" s="1">
        <v>40698</v>
      </c>
      <c r="Z2144">
        <v>22.7</v>
      </c>
      <c r="AC2144" s="1"/>
    </row>
    <row r="2145" spans="1:29" x14ac:dyDescent="0.3">
      <c r="A2145">
        <f t="shared" si="65"/>
        <v>11</v>
      </c>
      <c r="B2145" s="1">
        <v>42686</v>
      </c>
      <c r="C2145">
        <v>86.92</v>
      </c>
      <c r="E2145" s="1">
        <v>35410</v>
      </c>
      <c r="F2145">
        <v>22.15</v>
      </c>
      <c r="G2145">
        <f t="shared" si="64"/>
        <v>22.156605504587155</v>
      </c>
      <c r="I2145" s="1">
        <v>40500</v>
      </c>
      <c r="J2145">
        <v>85.05</v>
      </c>
      <c r="M2145" s="1">
        <v>30488</v>
      </c>
      <c r="N2145">
        <v>0.88949999999999996</v>
      </c>
      <c r="Q2145" s="1">
        <v>40788</v>
      </c>
      <c r="R2145">
        <v>128.25</v>
      </c>
      <c r="U2145" s="1">
        <v>41515</v>
      </c>
      <c r="V2145">
        <v>4.58</v>
      </c>
      <c r="Y2145" s="1">
        <v>40699</v>
      </c>
      <c r="Z2145">
        <v>22.7</v>
      </c>
      <c r="AC2145" s="1"/>
    </row>
    <row r="2146" spans="1:29" x14ac:dyDescent="0.3">
      <c r="A2146">
        <f t="shared" si="65"/>
        <v>11</v>
      </c>
      <c r="B2146" s="1">
        <v>42687</v>
      </c>
      <c r="C2146">
        <v>86.58</v>
      </c>
      <c r="E2146" s="1">
        <v>35411</v>
      </c>
      <c r="F2146">
        <v>22.52</v>
      </c>
      <c r="G2146">
        <f t="shared" si="64"/>
        <v>22.179357798165135</v>
      </c>
      <c r="I2146" s="1">
        <v>40499</v>
      </c>
      <c r="J2146">
        <v>83.28</v>
      </c>
      <c r="M2146" s="1">
        <v>30489</v>
      </c>
      <c r="N2146">
        <v>0.89810000000000001</v>
      </c>
      <c r="Q2146" s="1">
        <v>40791</v>
      </c>
      <c r="R2146">
        <v>127</v>
      </c>
      <c r="U2146" s="1">
        <v>41516</v>
      </c>
      <c r="V2146">
        <v>4.55</v>
      </c>
      <c r="Y2146" s="1">
        <v>40700</v>
      </c>
      <c r="Z2146">
        <v>22.55</v>
      </c>
      <c r="AC2146" s="1"/>
    </row>
    <row r="2147" spans="1:29" x14ac:dyDescent="0.3">
      <c r="A2147">
        <f t="shared" si="65"/>
        <v>11</v>
      </c>
      <c r="B2147" s="1">
        <v>42688</v>
      </c>
      <c r="C2147">
        <v>86.14</v>
      </c>
      <c r="E2147" s="1">
        <v>35412</v>
      </c>
      <c r="F2147">
        <v>23.53</v>
      </c>
      <c r="G2147">
        <f t="shared" si="64"/>
        <v>22.211651376146786</v>
      </c>
      <c r="I2147" s="1">
        <v>40498</v>
      </c>
      <c r="J2147">
        <v>84.73</v>
      </c>
      <c r="M2147" s="1">
        <v>30490</v>
      </c>
      <c r="N2147">
        <v>0.89580000000000004</v>
      </c>
      <c r="Q2147" s="1">
        <v>40792</v>
      </c>
      <c r="R2147">
        <v>126</v>
      </c>
      <c r="U2147" s="1">
        <v>41519</v>
      </c>
      <c r="V2147">
        <v>4.49</v>
      </c>
      <c r="Y2147" s="1">
        <v>40701</v>
      </c>
      <c r="Z2147">
        <v>22.85</v>
      </c>
      <c r="AC2147" s="1"/>
    </row>
    <row r="2148" spans="1:29" x14ac:dyDescent="0.3">
      <c r="A2148">
        <f t="shared" si="65"/>
        <v>11</v>
      </c>
      <c r="B2148" s="1">
        <v>42689</v>
      </c>
      <c r="C2148">
        <v>85.69</v>
      </c>
      <c r="E2148" s="1">
        <v>35415</v>
      </c>
      <c r="F2148">
        <v>24.1</v>
      </c>
      <c r="G2148">
        <f t="shared" si="64"/>
        <v>22.245137614678896</v>
      </c>
      <c r="I2148" s="1">
        <v>40497</v>
      </c>
      <c r="J2148">
        <v>86.7</v>
      </c>
      <c r="M2148" s="1">
        <v>30491</v>
      </c>
      <c r="N2148">
        <v>0.89549999999999996</v>
      </c>
      <c r="Q2148" s="1">
        <v>40793</v>
      </c>
      <c r="R2148">
        <v>126.75</v>
      </c>
      <c r="U2148" s="1">
        <v>41520</v>
      </c>
      <c r="V2148">
        <v>4.4000000000000004</v>
      </c>
      <c r="Y2148" s="1">
        <v>40702</v>
      </c>
      <c r="Z2148">
        <v>22.75</v>
      </c>
      <c r="AC2148" s="1"/>
    </row>
    <row r="2149" spans="1:29" x14ac:dyDescent="0.3">
      <c r="A2149">
        <f t="shared" si="65"/>
        <v>11</v>
      </c>
      <c r="B2149" s="1">
        <v>42690</v>
      </c>
      <c r="C2149">
        <v>85.38</v>
      </c>
      <c r="E2149" s="1">
        <v>35416</v>
      </c>
      <c r="F2149">
        <v>23.7</v>
      </c>
      <c r="G2149">
        <f t="shared" si="64"/>
        <v>22.274862385321097</v>
      </c>
      <c r="I2149" s="1">
        <v>40494</v>
      </c>
      <c r="J2149">
        <v>86.34</v>
      </c>
      <c r="M2149" s="1">
        <v>30494</v>
      </c>
      <c r="N2149">
        <v>0.89649999999999996</v>
      </c>
      <c r="Q2149" s="1">
        <v>40794</v>
      </c>
      <c r="R2149">
        <v>126.4</v>
      </c>
      <c r="U2149" s="1">
        <v>41521</v>
      </c>
      <c r="V2149">
        <v>4.54</v>
      </c>
      <c r="Y2149" s="1">
        <v>40703</v>
      </c>
      <c r="Z2149">
        <v>22.9</v>
      </c>
      <c r="AC2149" s="1"/>
    </row>
    <row r="2150" spans="1:29" x14ac:dyDescent="0.3">
      <c r="A2150">
        <f t="shared" si="65"/>
        <v>11</v>
      </c>
      <c r="B2150" s="1">
        <v>42691</v>
      </c>
      <c r="C2150">
        <v>85.05</v>
      </c>
      <c r="E2150" s="1">
        <v>35417</v>
      </c>
      <c r="F2150">
        <v>23.92</v>
      </c>
      <c r="G2150">
        <f t="shared" si="64"/>
        <v>22.316330275229355</v>
      </c>
      <c r="I2150" s="1">
        <v>40493</v>
      </c>
      <c r="J2150">
        <v>88.81</v>
      </c>
      <c r="M2150" s="1">
        <v>30495</v>
      </c>
      <c r="N2150">
        <v>0.88890000000000002</v>
      </c>
      <c r="Q2150" s="1">
        <v>40795</v>
      </c>
      <c r="R2150">
        <v>125.4</v>
      </c>
      <c r="U2150" s="1">
        <v>41522</v>
      </c>
      <c r="V2150">
        <v>4.95</v>
      </c>
      <c r="Y2150" s="1">
        <v>40704</v>
      </c>
      <c r="Z2150">
        <v>22.8</v>
      </c>
      <c r="AC2150" s="1"/>
    </row>
    <row r="2151" spans="1:29" x14ac:dyDescent="0.3">
      <c r="A2151">
        <f t="shared" si="65"/>
        <v>11</v>
      </c>
      <c r="B2151" s="1">
        <v>42692</v>
      </c>
      <c r="C2151">
        <v>84.74</v>
      </c>
      <c r="E2151" s="1">
        <v>35418</v>
      </c>
      <c r="F2151">
        <v>23.98</v>
      </c>
      <c r="G2151">
        <f t="shared" si="64"/>
        <v>22.35807339449541</v>
      </c>
      <c r="I2151" s="1">
        <v>40492</v>
      </c>
      <c r="J2151">
        <v>88.96</v>
      </c>
      <c r="M2151" s="1">
        <v>30496</v>
      </c>
      <c r="N2151">
        <v>0.88980000000000004</v>
      </c>
      <c r="Q2151" s="1">
        <v>40798</v>
      </c>
      <c r="R2151">
        <v>124</v>
      </c>
      <c r="U2151" s="1">
        <v>41523</v>
      </c>
      <c r="V2151">
        <v>5.32</v>
      </c>
      <c r="Y2151" s="1">
        <v>40705</v>
      </c>
      <c r="Z2151">
        <v>22.5</v>
      </c>
      <c r="AC2151" s="1"/>
    </row>
    <row r="2152" spans="1:29" x14ac:dyDescent="0.3">
      <c r="A2152">
        <f t="shared" si="65"/>
        <v>11</v>
      </c>
      <c r="B2152" s="1">
        <v>42693</v>
      </c>
      <c r="C2152">
        <v>84.52</v>
      </c>
      <c r="E2152" s="1">
        <v>35419</v>
      </c>
      <c r="F2152">
        <v>23.46</v>
      </c>
      <c r="G2152">
        <f t="shared" si="64"/>
        <v>22.396972477064221</v>
      </c>
      <c r="I2152" s="1">
        <v>40491</v>
      </c>
      <c r="J2152">
        <v>88.33</v>
      </c>
      <c r="M2152" s="1">
        <v>30497</v>
      </c>
      <c r="N2152">
        <v>0.89080000000000004</v>
      </c>
      <c r="Q2152" s="1">
        <v>40799</v>
      </c>
      <c r="R2152">
        <v>123.15</v>
      </c>
      <c r="U2152" s="1">
        <v>41526</v>
      </c>
      <c r="V2152">
        <v>5.3</v>
      </c>
      <c r="Y2152" s="1">
        <v>40706</v>
      </c>
      <c r="Z2152">
        <v>22.5</v>
      </c>
      <c r="AC2152" s="1"/>
    </row>
    <row r="2153" spans="1:29" x14ac:dyDescent="0.3">
      <c r="A2153">
        <f t="shared" si="65"/>
        <v>11</v>
      </c>
      <c r="B2153" s="1">
        <v>42694</v>
      </c>
      <c r="C2153">
        <v>84.35</v>
      </c>
      <c r="E2153" s="1">
        <v>35422</v>
      </c>
      <c r="F2153">
        <v>23.19</v>
      </c>
      <c r="G2153">
        <f t="shared" si="64"/>
        <v>22.433853211009176</v>
      </c>
      <c r="I2153" s="1">
        <v>40490</v>
      </c>
      <c r="J2153">
        <v>88.46</v>
      </c>
      <c r="M2153" s="1">
        <v>30498</v>
      </c>
      <c r="N2153">
        <v>0.89080000000000004</v>
      </c>
      <c r="Q2153" s="1">
        <v>40800</v>
      </c>
      <c r="R2153">
        <v>124</v>
      </c>
      <c r="U2153" s="1">
        <v>41527</v>
      </c>
      <c r="V2153">
        <v>5.12</v>
      </c>
      <c r="Y2153" s="1">
        <v>40707</v>
      </c>
      <c r="Z2153">
        <v>23.35</v>
      </c>
      <c r="AC2153" s="1"/>
    </row>
    <row r="2154" spans="1:29" x14ac:dyDescent="0.3">
      <c r="A2154">
        <f t="shared" si="65"/>
        <v>11</v>
      </c>
      <c r="B2154" s="1">
        <v>42695</v>
      </c>
      <c r="C2154">
        <v>84.13</v>
      </c>
      <c r="E2154" s="1">
        <v>35423</v>
      </c>
      <c r="F2154">
        <v>23.39</v>
      </c>
      <c r="G2154">
        <f t="shared" si="64"/>
        <v>22.470366972477063</v>
      </c>
      <c r="I2154" s="1">
        <v>40487</v>
      </c>
      <c r="J2154">
        <v>88.11</v>
      </c>
      <c r="M2154" s="1">
        <v>30501</v>
      </c>
      <c r="N2154">
        <v>0.88519999999999999</v>
      </c>
      <c r="Q2154" s="1">
        <v>40801</v>
      </c>
      <c r="R2154">
        <v>123.25</v>
      </c>
      <c r="U2154" s="1">
        <v>41528</v>
      </c>
      <c r="V2154">
        <v>5.25</v>
      </c>
      <c r="Y2154" s="1">
        <v>40708</v>
      </c>
      <c r="Z2154">
        <v>23.3</v>
      </c>
      <c r="AC2154" s="1"/>
    </row>
    <row r="2155" spans="1:29" x14ac:dyDescent="0.3">
      <c r="A2155">
        <f t="shared" si="65"/>
        <v>11</v>
      </c>
      <c r="B2155" s="1">
        <v>42696</v>
      </c>
      <c r="C2155">
        <v>83.9</v>
      </c>
      <c r="E2155" s="1">
        <v>35426</v>
      </c>
      <c r="F2155">
        <v>23.42</v>
      </c>
      <c r="G2155">
        <f t="shared" si="64"/>
        <v>22.510275229357802</v>
      </c>
      <c r="I2155" s="1">
        <v>40486</v>
      </c>
      <c r="J2155">
        <v>88</v>
      </c>
      <c r="M2155" s="1">
        <v>30502</v>
      </c>
      <c r="N2155">
        <v>0.88109999999999999</v>
      </c>
      <c r="Q2155" s="1">
        <v>40802</v>
      </c>
      <c r="R2155">
        <v>123.25</v>
      </c>
      <c r="U2155" s="1">
        <v>41529</v>
      </c>
      <c r="V2155">
        <v>5.61</v>
      </c>
      <c r="Y2155" s="1">
        <v>40709</v>
      </c>
      <c r="Z2155">
        <v>22.95</v>
      </c>
      <c r="AC2155" s="1"/>
    </row>
    <row r="2156" spans="1:29" x14ac:dyDescent="0.3">
      <c r="A2156">
        <f t="shared" si="65"/>
        <v>11</v>
      </c>
      <c r="B2156" s="1">
        <v>42697</v>
      </c>
      <c r="C2156">
        <v>83.61</v>
      </c>
      <c r="E2156" s="1">
        <v>35429</v>
      </c>
      <c r="F2156">
        <v>23.69</v>
      </c>
      <c r="G2156">
        <f t="shared" si="64"/>
        <v>22.551284403669726</v>
      </c>
      <c r="I2156" s="1">
        <v>40485</v>
      </c>
      <c r="J2156">
        <v>86.38</v>
      </c>
      <c r="M2156" s="1">
        <v>30503</v>
      </c>
      <c r="N2156">
        <v>0.88100000000000001</v>
      </c>
      <c r="Q2156" s="1">
        <v>40805</v>
      </c>
      <c r="R2156">
        <v>122.6</v>
      </c>
      <c r="U2156" s="1">
        <v>41530</v>
      </c>
      <c r="V2156">
        <v>5.39</v>
      </c>
      <c r="Y2156" s="1">
        <v>40710</v>
      </c>
      <c r="Z2156">
        <v>22.8</v>
      </c>
      <c r="AC2156" s="1"/>
    </row>
    <row r="2157" spans="1:29" x14ac:dyDescent="0.3">
      <c r="A2157">
        <f t="shared" si="65"/>
        <v>11</v>
      </c>
      <c r="B2157" s="1">
        <v>42698</v>
      </c>
      <c r="C2157">
        <v>83.3</v>
      </c>
      <c r="E2157" s="1">
        <v>35430</v>
      </c>
      <c r="F2157">
        <v>23.81</v>
      </c>
      <c r="G2157">
        <f t="shared" si="64"/>
        <v>22.597981651376145</v>
      </c>
      <c r="I2157" s="1">
        <v>40484</v>
      </c>
      <c r="J2157">
        <v>85.41</v>
      </c>
      <c r="M2157" s="1">
        <v>30504</v>
      </c>
      <c r="N2157">
        <v>0.88009999999999999</v>
      </c>
      <c r="Q2157" s="1">
        <v>40806</v>
      </c>
      <c r="R2157">
        <v>122.6</v>
      </c>
      <c r="U2157" s="1">
        <v>41533</v>
      </c>
      <c r="V2157">
        <v>5.46</v>
      </c>
      <c r="Y2157" s="1">
        <v>40711</v>
      </c>
      <c r="Z2157">
        <v>22.6</v>
      </c>
      <c r="AC2157" s="1"/>
    </row>
    <row r="2158" spans="1:29" x14ac:dyDescent="0.3">
      <c r="A2158">
        <f t="shared" si="65"/>
        <v>11</v>
      </c>
      <c r="B2158" s="1">
        <v>42699</v>
      </c>
      <c r="C2158">
        <v>82.91</v>
      </c>
      <c r="E2158" s="1">
        <v>35432</v>
      </c>
      <c r="F2158">
        <v>24.22</v>
      </c>
      <c r="G2158">
        <f t="shared" si="64"/>
        <v>22.64688073394495</v>
      </c>
      <c r="I2158" s="1">
        <v>40483</v>
      </c>
      <c r="J2158">
        <v>84.62</v>
      </c>
      <c r="M2158" s="1">
        <v>30505</v>
      </c>
      <c r="N2158">
        <v>0.879</v>
      </c>
      <c r="Q2158" s="1">
        <v>40807</v>
      </c>
      <c r="R2158">
        <v>122.6</v>
      </c>
      <c r="U2158" s="1">
        <v>41534</v>
      </c>
      <c r="V2158">
        <v>5.66</v>
      </c>
      <c r="Y2158" s="1">
        <v>40712</v>
      </c>
      <c r="Z2158">
        <v>22.55</v>
      </c>
      <c r="AC2158" s="1"/>
    </row>
    <row r="2159" spans="1:29" x14ac:dyDescent="0.3">
      <c r="A2159">
        <f t="shared" si="65"/>
        <v>11</v>
      </c>
      <c r="B2159" s="1">
        <v>42700</v>
      </c>
      <c r="C2159">
        <v>82.62</v>
      </c>
      <c r="E2159" s="1">
        <v>35433</v>
      </c>
      <c r="F2159">
        <v>24.12</v>
      </c>
      <c r="G2159">
        <f t="shared" si="64"/>
        <v>22.69596330275229</v>
      </c>
      <c r="I2159" s="1">
        <v>40480</v>
      </c>
      <c r="J2159">
        <v>83.15</v>
      </c>
      <c r="M2159" s="1">
        <v>30508</v>
      </c>
      <c r="N2159">
        <v>0.87619999999999998</v>
      </c>
      <c r="Q2159" s="1">
        <v>40808</v>
      </c>
      <c r="R2159">
        <v>122.4</v>
      </c>
      <c r="U2159" s="1">
        <v>41535</v>
      </c>
      <c r="V2159">
        <v>5.52</v>
      </c>
      <c r="Y2159" s="1">
        <v>40713</v>
      </c>
      <c r="Z2159">
        <v>22.55</v>
      </c>
      <c r="AC2159" s="1"/>
    </row>
    <row r="2160" spans="1:29" x14ac:dyDescent="0.3">
      <c r="A2160">
        <f t="shared" si="65"/>
        <v>11</v>
      </c>
      <c r="B2160" s="1">
        <v>42701</v>
      </c>
      <c r="C2160">
        <v>82.34</v>
      </c>
      <c r="E2160" s="1">
        <v>35436</v>
      </c>
      <c r="F2160">
        <v>24.56</v>
      </c>
      <c r="G2160">
        <f t="shared" ref="G2160:G2223" si="66">+AVERAGE(F2052:F2160)</f>
        <v>22.74788990825688</v>
      </c>
      <c r="I2160" s="1">
        <v>40479</v>
      </c>
      <c r="J2160">
        <v>83.59</v>
      </c>
      <c r="M2160" s="1">
        <v>30509</v>
      </c>
      <c r="N2160">
        <v>0.87470000000000003</v>
      </c>
      <c r="Q2160" s="1">
        <v>40809</v>
      </c>
      <c r="R2160">
        <v>120.4</v>
      </c>
      <c r="U2160" s="1">
        <v>41536</v>
      </c>
      <c r="V2160">
        <v>5.35</v>
      </c>
      <c r="Y2160" s="1">
        <v>40714</v>
      </c>
      <c r="Z2160">
        <v>22.75</v>
      </c>
      <c r="AC2160" s="1"/>
    </row>
    <row r="2161" spans="1:29" x14ac:dyDescent="0.3">
      <c r="A2161">
        <f t="shared" si="65"/>
        <v>11</v>
      </c>
      <c r="B2161" s="1">
        <v>42702</v>
      </c>
      <c r="C2161">
        <v>81.8</v>
      </c>
      <c r="E2161" s="1">
        <v>35437</v>
      </c>
      <c r="F2161">
        <v>24.59</v>
      </c>
      <c r="G2161">
        <f t="shared" si="66"/>
        <v>22.795504587155964</v>
      </c>
      <c r="I2161" s="1">
        <v>40478</v>
      </c>
      <c r="J2161">
        <v>83.23</v>
      </c>
      <c r="M2161" s="1">
        <v>30510</v>
      </c>
      <c r="N2161">
        <v>0.87539999999999996</v>
      </c>
      <c r="Q2161" s="1">
        <v>40812</v>
      </c>
      <c r="R2161">
        <v>120.5</v>
      </c>
      <c r="U2161" s="1">
        <v>41537</v>
      </c>
      <c r="V2161">
        <v>5.35</v>
      </c>
      <c r="Y2161" s="1">
        <v>40715</v>
      </c>
      <c r="Z2161">
        <v>22.7</v>
      </c>
      <c r="AC2161" s="1"/>
    </row>
    <row r="2162" spans="1:29" x14ac:dyDescent="0.3">
      <c r="A2162">
        <f t="shared" si="65"/>
        <v>11</v>
      </c>
      <c r="B2162" s="1">
        <v>42703</v>
      </c>
      <c r="C2162">
        <v>81.099999999999994</v>
      </c>
      <c r="E2162" s="1">
        <v>35438</v>
      </c>
      <c r="F2162">
        <v>24.8</v>
      </c>
      <c r="G2162">
        <f t="shared" si="66"/>
        <v>22.843302752293578</v>
      </c>
      <c r="I2162" s="1">
        <v>40477</v>
      </c>
      <c r="J2162">
        <v>83.66</v>
      </c>
      <c r="M2162" s="1">
        <v>30511</v>
      </c>
      <c r="N2162">
        <v>0.87860000000000005</v>
      </c>
      <c r="Q2162" s="1">
        <v>40813</v>
      </c>
      <c r="R2162">
        <v>121.7</v>
      </c>
      <c r="U2162" s="1">
        <v>41540</v>
      </c>
      <c r="V2162">
        <v>5.41</v>
      </c>
      <c r="Y2162" s="1">
        <v>40716</v>
      </c>
      <c r="Z2162">
        <v>22.4</v>
      </c>
      <c r="AC2162" s="1"/>
    </row>
    <row r="2163" spans="1:29" x14ac:dyDescent="0.3">
      <c r="A2163">
        <f t="shared" si="65"/>
        <v>11</v>
      </c>
      <c r="B2163" s="1">
        <v>42704</v>
      </c>
      <c r="C2163">
        <v>80.37</v>
      </c>
      <c r="E2163" s="1">
        <v>35439</v>
      </c>
      <c r="F2163">
        <v>24.57</v>
      </c>
      <c r="G2163">
        <f t="shared" si="66"/>
        <v>22.888623853211012</v>
      </c>
      <c r="I2163" s="1">
        <v>40476</v>
      </c>
      <c r="J2163">
        <v>83.54</v>
      </c>
      <c r="M2163" s="1">
        <v>30512</v>
      </c>
      <c r="N2163">
        <v>0.87019999999999997</v>
      </c>
      <c r="Q2163" s="1">
        <v>40814</v>
      </c>
      <c r="R2163">
        <v>121.7</v>
      </c>
      <c r="U2163" s="1">
        <v>41541</v>
      </c>
      <c r="V2163">
        <v>5.37</v>
      </c>
      <c r="Y2163" s="1">
        <v>40717</v>
      </c>
      <c r="Z2163">
        <v>22.3</v>
      </c>
      <c r="AC2163" s="1"/>
    </row>
    <row r="2164" spans="1:29" x14ac:dyDescent="0.3">
      <c r="A2164">
        <f t="shared" si="65"/>
        <v>12</v>
      </c>
      <c r="B2164" s="1">
        <v>42705</v>
      </c>
      <c r="C2164">
        <v>79.760000000000005</v>
      </c>
      <c r="E2164" s="1">
        <v>35440</v>
      </c>
      <c r="F2164">
        <v>24.34</v>
      </c>
      <c r="G2164">
        <f t="shared" si="66"/>
        <v>22.931926605504589</v>
      </c>
      <c r="I2164" s="1">
        <v>40473</v>
      </c>
      <c r="J2164">
        <v>82.96</v>
      </c>
      <c r="M2164" s="1">
        <v>30515</v>
      </c>
      <c r="N2164">
        <v>0.87209999999999999</v>
      </c>
      <c r="Q2164" s="1">
        <v>40815</v>
      </c>
      <c r="R2164">
        <v>122.2</v>
      </c>
      <c r="U2164" s="1">
        <v>41542</v>
      </c>
      <c r="V2164">
        <v>5.37</v>
      </c>
      <c r="Y2164" s="1">
        <v>40718</v>
      </c>
      <c r="Z2164">
        <v>21.7</v>
      </c>
      <c r="AC2164" s="1"/>
    </row>
    <row r="2165" spans="1:29" x14ac:dyDescent="0.3">
      <c r="A2165">
        <f t="shared" si="65"/>
        <v>12</v>
      </c>
      <c r="B2165" s="1">
        <v>42706</v>
      </c>
      <c r="C2165">
        <v>79.180000000000007</v>
      </c>
      <c r="E2165" s="1">
        <v>35443</v>
      </c>
      <c r="F2165">
        <v>23.48</v>
      </c>
      <c r="G2165">
        <f t="shared" si="66"/>
        <v>22.966055045871567</v>
      </c>
      <c r="I2165" s="1">
        <v>40472</v>
      </c>
      <c r="J2165">
        <v>81.83</v>
      </c>
      <c r="M2165" s="1">
        <v>30516</v>
      </c>
      <c r="N2165">
        <v>0.87209999999999999</v>
      </c>
      <c r="Q2165" s="1">
        <v>40816</v>
      </c>
      <c r="R2165">
        <v>121.4</v>
      </c>
      <c r="U2165" s="1">
        <v>41543</v>
      </c>
      <c r="V2165">
        <v>5.46</v>
      </c>
      <c r="Y2165" s="1">
        <v>40719</v>
      </c>
      <c r="Z2165">
        <v>21.85</v>
      </c>
      <c r="AC2165" s="1"/>
    </row>
    <row r="2166" spans="1:29" x14ac:dyDescent="0.3">
      <c r="A2166">
        <f t="shared" si="65"/>
        <v>12</v>
      </c>
      <c r="B2166" s="1">
        <v>42707</v>
      </c>
      <c r="C2166">
        <v>78.680000000000007</v>
      </c>
      <c r="E2166" s="1">
        <v>35444</v>
      </c>
      <c r="F2166">
        <v>23.36</v>
      </c>
      <c r="G2166">
        <f t="shared" si="66"/>
        <v>22.997155963302756</v>
      </c>
      <c r="I2166" s="1">
        <v>40471</v>
      </c>
      <c r="J2166">
        <v>83.6</v>
      </c>
      <c r="M2166" s="1">
        <v>30517</v>
      </c>
      <c r="N2166">
        <v>0.87870000000000004</v>
      </c>
      <c r="Q2166" s="1">
        <v>40819</v>
      </c>
      <c r="R2166">
        <v>119.9</v>
      </c>
      <c r="U2166" s="1">
        <v>41544</v>
      </c>
      <c r="V2166">
        <v>5.39</v>
      </c>
      <c r="Y2166" s="1">
        <v>40720</v>
      </c>
      <c r="Z2166">
        <v>21.85</v>
      </c>
      <c r="AC2166" s="1"/>
    </row>
    <row r="2167" spans="1:29" x14ac:dyDescent="0.3">
      <c r="A2167">
        <f t="shared" si="65"/>
        <v>12</v>
      </c>
      <c r="B2167" s="1">
        <v>42708</v>
      </c>
      <c r="C2167">
        <v>78.14</v>
      </c>
      <c r="E2167" s="1">
        <v>35445</v>
      </c>
      <c r="F2167">
        <v>23.84</v>
      </c>
      <c r="G2167">
        <f t="shared" si="66"/>
        <v>23.033027522935786</v>
      </c>
      <c r="I2167" s="1">
        <v>40470</v>
      </c>
      <c r="J2167">
        <v>81.099999999999994</v>
      </c>
      <c r="M2167" s="1">
        <v>30518</v>
      </c>
      <c r="N2167">
        <v>0.87739999999999996</v>
      </c>
      <c r="Q2167" s="1">
        <v>40820</v>
      </c>
      <c r="R2167">
        <v>117.5</v>
      </c>
      <c r="U2167" s="1">
        <v>41547</v>
      </c>
      <c r="V2167">
        <v>5.0199999999999996</v>
      </c>
      <c r="Y2167" s="1">
        <v>40721</v>
      </c>
      <c r="Z2167">
        <v>21.9</v>
      </c>
      <c r="AC2167" s="1"/>
    </row>
    <row r="2168" spans="1:29" x14ac:dyDescent="0.3">
      <c r="A2168">
        <f t="shared" si="65"/>
        <v>12</v>
      </c>
      <c r="B2168" s="1">
        <v>42709</v>
      </c>
      <c r="C2168">
        <v>77.42</v>
      </c>
      <c r="E2168" s="1">
        <v>35446</v>
      </c>
      <c r="F2168">
        <v>23.59</v>
      </c>
      <c r="G2168">
        <f t="shared" si="66"/>
        <v>23.059908256880743</v>
      </c>
      <c r="I2168" s="1">
        <v>40469</v>
      </c>
      <c r="J2168">
        <v>84.37</v>
      </c>
      <c r="M2168" s="1">
        <v>30519</v>
      </c>
      <c r="N2168">
        <v>0.87339999999999995</v>
      </c>
      <c r="Q2168" s="1">
        <v>40821</v>
      </c>
      <c r="R2168">
        <v>118.3</v>
      </c>
      <c r="U2168" s="1">
        <v>41548</v>
      </c>
      <c r="V2168">
        <v>5.14</v>
      </c>
      <c r="Y2168" s="1">
        <v>40722</v>
      </c>
      <c r="Z2168">
        <v>22.25</v>
      </c>
      <c r="AC2168" s="1"/>
    </row>
    <row r="2169" spans="1:29" x14ac:dyDescent="0.3">
      <c r="A2169">
        <f t="shared" si="65"/>
        <v>12</v>
      </c>
      <c r="B2169" s="1">
        <v>42710</v>
      </c>
      <c r="C2169">
        <v>76.680000000000007</v>
      </c>
      <c r="E2169" s="1">
        <v>35447</v>
      </c>
      <c r="F2169">
        <v>22.54</v>
      </c>
      <c r="G2169">
        <f t="shared" si="66"/>
        <v>23.076513761467901</v>
      </c>
      <c r="I2169" s="1">
        <v>40466</v>
      </c>
      <c r="J2169">
        <v>82.45</v>
      </c>
      <c r="M2169" s="1">
        <v>30522</v>
      </c>
      <c r="N2169">
        <v>0.86750000000000005</v>
      </c>
      <c r="Q2169" s="1">
        <v>40822</v>
      </c>
      <c r="R2169">
        <v>118.9</v>
      </c>
      <c r="U2169" s="1">
        <v>41549</v>
      </c>
      <c r="V2169">
        <v>5.27</v>
      </c>
      <c r="Y2169" s="1">
        <v>40723</v>
      </c>
      <c r="Z2169">
        <v>22.5</v>
      </c>
      <c r="AC2169" s="1"/>
    </row>
    <row r="2170" spans="1:29" x14ac:dyDescent="0.3">
      <c r="A2170">
        <f t="shared" si="65"/>
        <v>12</v>
      </c>
      <c r="B2170" s="1">
        <v>42711</v>
      </c>
      <c r="C2170">
        <v>76.040000000000006</v>
      </c>
      <c r="E2170" s="1">
        <v>35450</v>
      </c>
      <c r="F2170">
        <v>22.58</v>
      </c>
      <c r="G2170">
        <f t="shared" si="66"/>
        <v>23.09394495412845</v>
      </c>
      <c r="I2170" s="1">
        <v>40465</v>
      </c>
      <c r="J2170">
        <v>84.53</v>
      </c>
      <c r="M2170" s="1">
        <v>30523</v>
      </c>
      <c r="N2170">
        <v>0.86760000000000004</v>
      </c>
      <c r="Q2170" s="1">
        <v>40823</v>
      </c>
      <c r="R2170">
        <v>118.9</v>
      </c>
      <c r="U2170" s="1">
        <v>41550</v>
      </c>
      <c r="V2170">
        <v>5.19</v>
      </c>
      <c r="Y2170" s="1">
        <v>40724</v>
      </c>
      <c r="Z2170">
        <v>21.95</v>
      </c>
      <c r="AC2170" s="1"/>
    </row>
    <row r="2171" spans="1:29" x14ac:dyDescent="0.3">
      <c r="A2171">
        <f t="shared" si="65"/>
        <v>12</v>
      </c>
      <c r="B2171" s="1">
        <v>42712</v>
      </c>
      <c r="C2171">
        <v>75.510000000000005</v>
      </c>
      <c r="E2171" s="1">
        <v>35451</v>
      </c>
      <c r="F2171">
        <v>22.36</v>
      </c>
      <c r="G2171">
        <f t="shared" si="66"/>
        <v>23.110366972477074</v>
      </c>
      <c r="I2171" s="1">
        <v>40464</v>
      </c>
      <c r="J2171">
        <v>84.64</v>
      </c>
      <c r="M2171" s="1">
        <v>30524</v>
      </c>
      <c r="N2171">
        <v>0.86380000000000001</v>
      </c>
      <c r="Q2171" s="1">
        <v>40826</v>
      </c>
      <c r="R2171">
        <v>119.35</v>
      </c>
      <c r="U2171" s="1">
        <v>41551</v>
      </c>
      <c r="V2171">
        <v>5.09</v>
      </c>
      <c r="Y2171" s="1">
        <v>40725</v>
      </c>
      <c r="Z2171">
        <v>21.3</v>
      </c>
      <c r="AC2171" s="1"/>
    </row>
    <row r="2172" spans="1:29" x14ac:dyDescent="0.3">
      <c r="A2172">
        <f t="shared" si="65"/>
        <v>12</v>
      </c>
      <c r="B2172" s="1">
        <v>42713</v>
      </c>
      <c r="C2172">
        <v>75.05</v>
      </c>
      <c r="E2172" s="1">
        <v>35452</v>
      </c>
      <c r="F2172">
        <v>22.48</v>
      </c>
      <c r="G2172">
        <f t="shared" si="66"/>
        <v>23.128256880733954</v>
      </c>
      <c r="I2172" s="1">
        <v>40463</v>
      </c>
      <c r="J2172">
        <v>83.5</v>
      </c>
      <c r="M2172" s="1">
        <v>30525</v>
      </c>
      <c r="N2172">
        <v>0.86250000000000004</v>
      </c>
      <c r="Q2172" s="1">
        <v>40827</v>
      </c>
      <c r="R2172">
        <v>118.75</v>
      </c>
      <c r="U2172" s="1">
        <v>41554</v>
      </c>
      <c r="V2172">
        <v>4.95</v>
      </c>
      <c r="Y2172" s="1">
        <v>40726</v>
      </c>
      <c r="Z2172">
        <v>21</v>
      </c>
      <c r="AC2172" s="1"/>
    </row>
    <row r="2173" spans="1:29" x14ac:dyDescent="0.3">
      <c r="A2173">
        <f t="shared" si="65"/>
        <v>12</v>
      </c>
      <c r="B2173" s="1">
        <v>42714</v>
      </c>
      <c r="C2173">
        <v>74.7</v>
      </c>
      <c r="E2173" s="1">
        <v>35453</v>
      </c>
      <c r="F2173">
        <v>22.42</v>
      </c>
      <c r="G2173">
        <f t="shared" si="66"/>
        <v>23.142660550458725</v>
      </c>
      <c r="I2173" s="1">
        <v>40462</v>
      </c>
      <c r="J2173">
        <v>83.72</v>
      </c>
      <c r="M2173" s="1">
        <v>30526</v>
      </c>
      <c r="N2173">
        <v>0.85640000000000005</v>
      </c>
      <c r="Q2173" s="1">
        <v>40828</v>
      </c>
      <c r="R2173">
        <v>119</v>
      </c>
      <c r="U2173" s="1">
        <v>41555</v>
      </c>
      <c r="V2173">
        <v>4.8499999999999996</v>
      </c>
      <c r="Y2173" s="1">
        <v>40727</v>
      </c>
      <c r="Z2173">
        <v>21</v>
      </c>
      <c r="AC2173" s="1"/>
    </row>
    <row r="2174" spans="1:29" x14ac:dyDescent="0.3">
      <c r="A2174">
        <f t="shared" si="65"/>
        <v>12</v>
      </c>
      <c r="B2174" s="1">
        <v>42715</v>
      </c>
      <c r="C2174">
        <v>74.37</v>
      </c>
      <c r="E2174" s="1">
        <v>35454</v>
      </c>
      <c r="F2174">
        <v>22.26</v>
      </c>
      <c r="G2174">
        <f t="shared" si="66"/>
        <v>23.159082568807353</v>
      </c>
      <c r="I2174" s="1">
        <v>40459</v>
      </c>
      <c r="J2174">
        <v>84.03</v>
      </c>
      <c r="M2174" s="1">
        <v>30529</v>
      </c>
      <c r="N2174">
        <v>0.84670000000000001</v>
      </c>
      <c r="Q2174" s="1">
        <v>40829</v>
      </c>
      <c r="R2174">
        <v>117.5</v>
      </c>
      <c r="U2174" s="1">
        <v>41556</v>
      </c>
      <c r="V2174">
        <v>4.78</v>
      </c>
      <c r="Y2174" s="1">
        <v>40728</v>
      </c>
      <c r="Z2174">
        <v>21.2</v>
      </c>
      <c r="AC2174" s="1"/>
    </row>
    <row r="2175" spans="1:29" x14ac:dyDescent="0.3">
      <c r="A2175">
        <f t="shared" si="65"/>
        <v>12</v>
      </c>
      <c r="B2175" s="1">
        <v>42716</v>
      </c>
      <c r="C2175">
        <v>73.81</v>
      </c>
      <c r="E2175" s="1">
        <v>35457</v>
      </c>
      <c r="F2175">
        <v>22.05</v>
      </c>
      <c r="G2175">
        <f t="shared" si="66"/>
        <v>23.176055045871571</v>
      </c>
      <c r="I2175" s="1">
        <v>40458</v>
      </c>
      <c r="J2175">
        <v>83.43</v>
      </c>
      <c r="M2175" s="1">
        <v>30530</v>
      </c>
      <c r="N2175">
        <v>0.85109999999999997</v>
      </c>
      <c r="Q2175" s="1">
        <v>40830</v>
      </c>
      <c r="R2175">
        <v>117.5</v>
      </c>
      <c r="U2175" s="1">
        <v>41557</v>
      </c>
      <c r="V2175">
        <v>4.75</v>
      </c>
      <c r="Y2175" s="1">
        <v>40729</v>
      </c>
      <c r="Z2175">
        <v>21.25</v>
      </c>
      <c r="AC2175" s="1"/>
    </row>
    <row r="2176" spans="1:29" x14ac:dyDescent="0.3">
      <c r="A2176">
        <f t="shared" si="65"/>
        <v>12</v>
      </c>
      <c r="B2176" s="1">
        <v>42717</v>
      </c>
      <c r="C2176">
        <v>73.239999999999995</v>
      </c>
      <c r="E2176" s="1">
        <v>35458</v>
      </c>
      <c r="F2176">
        <v>22.25</v>
      </c>
      <c r="G2176">
        <f t="shared" si="66"/>
        <v>23.190091743119282</v>
      </c>
      <c r="I2176" s="1">
        <v>40457</v>
      </c>
      <c r="J2176">
        <v>85.06</v>
      </c>
      <c r="M2176" s="1">
        <v>30531</v>
      </c>
      <c r="N2176">
        <v>0.85099999999999998</v>
      </c>
      <c r="Q2176" s="1">
        <v>40833</v>
      </c>
      <c r="R2176">
        <v>117.65</v>
      </c>
      <c r="U2176" s="1">
        <v>41558</v>
      </c>
      <c r="V2176">
        <v>4.5999999999999996</v>
      </c>
      <c r="Y2176" s="1">
        <v>40730</v>
      </c>
      <c r="Z2176">
        <v>21.6</v>
      </c>
      <c r="AC2176" s="1"/>
    </row>
    <row r="2177" spans="1:29" x14ac:dyDescent="0.3">
      <c r="A2177">
        <f t="shared" si="65"/>
        <v>12</v>
      </c>
      <c r="B2177" s="1">
        <v>42718</v>
      </c>
      <c r="C2177">
        <v>72.650000000000006</v>
      </c>
      <c r="E2177" s="1">
        <v>35459</v>
      </c>
      <c r="F2177">
        <v>22.77</v>
      </c>
      <c r="G2177">
        <f t="shared" si="66"/>
        <v>23.211743119266071</v>
      </c>
      <c r="I2177" s="1">
        <v>40456</v>
      </c>
      <c r="J2177">
        <v>84.84</v>
      </c>
      <c r="M2177" s="1">
        <v>30532</v>
      </c>
      <c r="N2177">
        <v>0.85140000000000005</v>
      </c>
      <c r="Q2177" s="1">
        <v>40834</v>
      </c>
      <c r="R2177">
        <v>116.75</v>
      </c>
      <c r="U2177" s="1">
        <v>41561</v>
      </c>
      <c r="V2177">
        <v>4.8</v>
      </c>
      <c r="Y2177" s="1">
        <v>40731</v>
      </c>
      <c r="Z2177">
        <v>21.83</v>
      </c>
      <c r="AC2177" s="1"/>
    </row>
    <row r="2178" spans="1:29" x14ac:dyDescent="0.3">
      <c r="A2178">
        <f t="shared" si="65"/>
        <v>12</v>
      </c>
      <c r="B2178" s="1">
        <v>42719</v>
      </c>
      <c r="C2178">
        <v>72.040000000000006</v>
      </c>
      <c r="E2178" s="1">
        <v>35460</v>
      </c>
      <c r="F2178">
        <v>23.18</v>
      </c>
      <c r="G2178">
        <f t="shared" si="66"/>
        <v>23.240642201834874</v>
      </c>
      <c r="I2178" s="1">
        <v>40455</v>
      </c>
      <c r="J2178">
        <v>83.28</v>
      </c>
      <c r="M2178" s="1">
        <v>30533</v>
      </c>
      <c r="N2178">
        <v>0.84319999999999995</v>
      </c>
      <c r="Q2178" s="1">
        <v>40835</v>
      </c>
      <c r="R2178">
        <v>113.75</v>
      </c>
      <c r="U2178" s="1">
        <v>41562</v>
      </c>
      <c r="V2178">
        <v>4.9400000000000004</v>
      </c>
      <c r="Y2178" s="1">
        <v>40732</v>
      </c>
      <c r="Z2178">
        <v>21.7</v>
      </c>
      <c r="AC2178" s="1"/>
    </row>
    <row r="2179" spans="1:29" x14ac:dyDescent="0.3">
      <c r="A2179">
        <f t="shared" si="65"/>
        <v>12</v>
      </c>
      <c r="B2179" s="1">
        <v>42720</v>
      </c>
      <c r="C2179">
        <v>71.41</v>
      </c>
      <c r="E2179" s="1">
        <v>35461</v>
      </c>
      <c r="F2179">
        <v>22.52</v>
      </c>
      <c r="G2179">
        <f t="shared" si="66"/>
        <v>23.261284403669741</v>
      </c>
      <c r="I2179" s="1">
        <v>40452</v>
      </c>
      <c r="J2179">
        <v>83.75</v>
      </c>
      <c r="M2179" s="1">
        <v>30536</v>
      </c>
      <c r="N2179">
        <v>0.83909999999999996</v>
      </c>
      <c r="Q2179" s="1">
        <v>40836</v>
      </c>
      <c r="R2179">
        <v>114.1</v>
      </c>
      <c r="U2179" s="1">
        <v>41563</v>
      </c>
      <c r="V2179">
        <v>5.32</v>
      </c>
      <c r="Y2179" s="1">
        <v>40733</v>
      </c>
      <c r="Z2179">
        <v>21.6</v>
      </c>
      <c r="AC2179" s="1"/>
    </row>
    <row r="2180" spans="1:29" x14ac:dyDescent="0.3">
      <c r="A2180">
        <f t="shared" ref="A2180:A2243" si="67">+MONTH(B2180)</f>
        <v>12</v>
      </c>
      <c r="B2180" s="1">
        <v>42721</v>
      </c>
      <c r="C2180">
        <v>70.89</v>
      </c>
      <c r="E2180" s="1">
        <v>35464</v>
      </c>
      <c r="F2180">
        <v>22.54</v>
      </c>
      <c r="G2180">
        <f t="shared" si="66"/>
        <v>23.277706422018365</v>
      </c>
      <c r="I2180" s="1">
        <v>40451</v>
      </c>
      <c r="J2180">
        <v>82.31</v>
      </c>
      <c r="M2180" s="1">
        <v>30537</v>
      </c>
      <c r="N2180">
        <v>0.84219999999999995</v>
      </c>
      <c r="Q2180" s="1">
        <v>40837</v>
      </c>
      <c r="R2180">
        <v>114.75</v>
      </c>
      <c r="U2180" s="1">
        <v>41564</v>
      </c>
      <c r="V2180">
        <v>5.16</v>
      </c>
      <c r="Y2180" s="1">
        <v>40734</v>
      </c>
      <c r="Z2180">
        <v>21.6</v>
      </c>
      <c r="AC2180" s="1"/>
    </row>
    <row r="2181" spans="1:29" x14ac:dyDescent="0.3">
      <c r="A2181">
        <f t="shared" si="67"/>
        <v>12</v>
      </c>
      <c r="B2181" s="1">
        <v>42722</v>
      </c>
      <c r="C2181">
        <v>70.39</v>
      </c>
      <c r="E2181" s="1">
        <v>35465</v>
      </c>
      <c r="F2181">
        <v>22.43</v>
      </c>
      <c r="G2181">
        <f t="shared" si="66"/>
        <v>23.292844036697261</v>
      </c>
      <c r="I2181" s="1">
        <v>40450</v>
      </c>
      <c r="J2181">
        <v>80.77</v>
      </c>
      <c r="M2181" s="1">
        <v>30538</v>
      </c>
      <c r="N2181">
        <v>0.83260000000000001</v>
      </c>
      <c r="Q2181" s="1">
        <v>40840</v>
      </c>
      <c r="R2181">
        <v>117</v>
      </c>
      <c r="U2181" s="1">
        <v>41565</v>
      </c>
      <c r="V2181">
        <v>5.1100000000000003</v>
      </c>
      <c r="Y2181" s="1">
        <v>40735</v>
      </c>
      <c r="Z2181">
        <v>21.6</v>
      </c>
      <c r="AC2181" s="1"/>
    </row>
    <row r="2182" spans="1:29" x14ac:dyDescent="0.3">
      <c r="A2182">
        <f t="shared" si="67"/>
        <v>12</v>
      </c>
      <c r="B2182" s="1">
        <v>42723</v>
      </c>
      <c r="C2182">
        <v>69.7</v>
      </c>
      <c r="E2182" s="1">
        <v>35466</v>
      </c>
      <c r="F2182">
        <v>22.47</v>
      </c>
      <c r="G2182">
        <f t="shared" si="66"/>
        <v>23.297247706422027</v>
      </c>
      <c r="I2182" s="1">
        <v>40449</v>
      </c>
      <c r="J2182">
        <v>78.709999999999994</v>
      </c>
      <c r="M2182" s="1">
        <v>30539</v>
      </c>
      <c r="N2182">
        <v>0.82730000000000004</v>
      </c>
      <c r="Q2182" s="1">
        <v>40841</v>
      </c>
      <c r="R2182">
        <v>117.75</v>
      </c>
      <c r="U2182" s="1">
        <v>41568</v>
      </c>
      <c r="V2182">
        <v>4.57</v>
      </c>
      <c r="Y2182" s="1">
        <v>40736</v>
      </c>
      <c r="Z2182">
        <v>21.5</v>
      </c>
      <c r="AC2182" s="1"/>
    </row>
    <row r="2183" spans="1:29" x14ac:dyDescent="0.3">
      <c r="A2183">
        <f t="shared" si="67"/>
        <v>12</v>
      </c>
      <c r="B2183" s="1">
        <v>42724</v>
      </c>
      <c r="C2183">
        <v>68.97</v>
      </c>
      <c r="E2183" s="1">
        <v>35467</v>
      </c>
      <c r="F2183">
        <v>21.69</v>
      </c>
      <c r="G2183">
        <f t="shared" si="66"/>
        <v>23.292477064220193</v>
      </c>
      <c r="I2183" s="1">
        <v>40448</v>
      </c>
      <c r="J2183">
        <v>78.569999999999993</v>
      </c>
      <c r="M2183" s="1">
        <v>30540</v>
      </c>
      <c r="N2183">
        <v>0.83030000000000004</v>
      </c>
      <c r="Q2183" s="1">
        <v>40842</v>
      </c>
      <c r="R2183">
        <v>116.9</v>
      </c>
      <c r="U2183" s="1">
        <v>41569</v>
      </c>
      <c r="V2183">
        <v>4.6900000000000004</v>
      </c>
      <c r="Y2183" s="1">
        <v>40737</v>
      </c>
      <c r="Z2183">
        <v>21.85</v>
      </c>
      <c r="AC2183" s="1"/>
    </row>
    <row r="2184" spans="1:29" x14ac:dyDescent="0.3">
      <c r="A2184">
        <f t="shared" si="67"/>
        <v>12</v>
      </c>
      <c r="B2184" s="1">
        <v>42725</v>
      </c>
      <c r="C2184">
        <v>68.319999999999993</v>
      </c>
      <c r="E2184" s="1">
        <v>35468</v>
      </c>
      <c r="F2184">
        <v>20.95</v>
      </c>
      <c r="G2184">
        <f t="shared" si="66"/>
        <v>23.281834862385324</v>
      </c>
      <c r="I2184" s="1">
        <v>40445</v>
      </c>
      <c r="J2184">
        <v>78.87</v>
      </c>
      <c r="M2184" s="1">
        <v>30543</v>
      </c>
      <c r="N2184">
        <v>0.83509999999999995</v>
      </c>
      <c r="Q2184" s="1">
        <v>40843</v>
      </c>
      <c r="R2184">
        <v>118.05</v>
      </c>
      <c r="U2184" s="1">
        <v>41570</v>
      </c>
      <c r="V2184">
        <v>4.5999999999999996</v>
      </c>
      <c r="Y2184" s="1">
        <v>40738</v>
      </c>
      <c r="Z2184">
        <v>21.65</v>
      </c>
      <c r="AC2184" s="1"/>
    </row>
    <row r="2185" spans="1:29" x14ac:dyDescent="0.3">
      <c r="A2185">
        <f t="shared" si="67"/>
        <v>12</v>
      </c>
      <c r="B2185" s="1">
        <v>42726</v>
      </c>
      <c r="C2185">
        <v>67.73</v>
      </c>
      <c r="E2185" s="1">
        <v>35471</v>
      </c>
      <c r="F2185">
        <v>21.13</v>
      </c>
      <c r="G2185">
        <f t="shared" si="66"/>
        <v>23.272385321100916</v>
      </c>
      <c r="I2185" s="1">
        <v>40444</v>
      </c>
      <c r="J2185">
        <v>78.11</v>
      </c>
      <c r="M2185" s="1">
        <v>30544</v>
      </c>
      <c r="N2185">
        <v>0.84699999999999998</v>
      </c>
      <c r="Q2185" s="1">
        <v>40844</v>
      </c>
      <c r="R2185">
        <v>118.75</v>
      </c>
      <c r="U2185" s="1">
        <v>41571</v>
      </c>
      <c r="V2185">
        <v>4.6500000000000004</v>
      </c>
      <c r="Y2185" s="1">
        <v>40739</v>
      </c>
      <c r="Z2185">
        <v>21.73</v>
      </c>
      <c r="AC2185" s="1"/>
    </row>
    <row r="2186" spans="1:29" x14ac:dyDescent="0.3">
      <c r="A2186">
        <f t="shared" si="67"/>
        <v>12</v>
      </c>
      <c r="B2186" s="1">
        <v>42727</v>
      </c>
      <c r="C2186">
        <v>67.239999999999995</v>
      </c>
      <c r="E2186" s="1">
        <v>35472</v>
      </c>
      <c r="F2186">
        <v>21.14</v>
      </c>
      <c r="G2186">
        <f t="shared" si="66"/>
        <v>23.259541284403671</v>
      </c>
      <c r="I2186" s="1">
        <v>40443</v>
      </c>
      <c r="J2186">
        <v>77.95</v>
      </c>
      <c r="M2186" s="1">
        <v>30545</v>
      </c>
      <c r="N2186">
        <v>0.85729999999999995</v>
      </c>
      <c r="Q2186" s="1">
        <v>40847</v>
      </c>
      <c r="R2186">
        <v>117.75</v>
      </c>
      <c r="U2186" s="1">
        <v>41572</v>
      </c>
      <c r="V2186">
        <v>4.99</v>
      </c>
      <c r="Y2186" s="1">
        <v>40740</v>
      </c>
      <c r="Z2186">
        <v>22.1</v>
      </c>
      <c r="AC2186" s="1"/>
    </row>
    <row r="2187" spans="1:29" x14ac:dyDescent="0.3">
      <c r="A2187">
        <f t="shared" si="67"/>
        <v>12</v>
      </c>
      <c r="B2187" s="1">
        <v>42728</v>
      </c>
      <c r="C2187">
        <v>66.98</v>
      </c>
      <c r="E2187" s="1">
        <v>35473</v>
      </c>
      <c r="F2187">
        <v>20.52</v>
      </c>
      <c r="G2187">
        <f t="shared" si="66"/>
        <v>23.240366972477062</v>
      </c>
      <c r="I2187" s="1">
        <v>40442</v>
      </c>
      <c r="J2187">
        <v>78.42</v>
      </c>
      <c r="M2187" s="1">
        <v>30546</v>
      </c>
      <c r="N2187">
        <v>0.85760000000000003</v>
      </c>
      <c r="Q2187" s="1">
        <v>40848</v>
      </c>
      <c r="R2187">
        <v>115.4</v>
      </c>
      <c r="U2187" s="1">
        <v>41575</v>
      </c>
      <c r="V2187">
        <v>4.8</v>
      </c>
      <c r="Y2187" s="1">
        <v>40741</v>
      </c>
      <c r="Z2187">
        <v>22.1</v>
      </c>
      <c r="AC2187" s="1"/>
    </row>
    <row r="2188" spans="1:29" x14ac:dyDescent="0.3">
      <c r="A2188">
        <f t="shared" si="67"/>
        <v>12</v>
      </c>
      <c r="B2188" s="1">
        <v>42729</v>
      </c>
      <c r="C2188">
        <v>66.849999999999994</v>
      </c>
      <c r="E2188" s="1">
        <v>35474</v>
      </c>
      <c r="F2188">
        <v>20.49</v>
      </c>
      <c r="G2188">
        <f t="shared" si="66"/>
        <v>23.218440366972473</v>
      </c>
      <c r="I2188" s="1">
        <v>40441</v>
      </c>
      <c r="J2188">
        <v>79.319999999999993</v>
      </c>
      <c r="M2188" s="1">
        <v>30547</v>
      </c>
      <c r="N2188">
        <v>0.85160000000000002</v>
      </c>
      <c r="Q2188" s="1">
        <v>40849</v>
      </c>
      <c r="R2188">
        <v>115.8</v>
      </c>
      <c r="U2188" s="1">
        <v>41576</v>
      </c>
      <c r="V2188">
        <v>5.08</v>
      </c>
      <c r="Y2188" s="1">
        <v>40742</v>
      </c>
      <c r="Z2188">
        <v>21.8</v>
      </c>
      <c r="AC2188" s="1"/>
    </row>
    <row r="2189" spans="1:29" x14ac:dyDescent="0.3">
      <c r="A2189">
        <f t="shared" si="67"/>
        <v>12</v>
      </c>
      <c r="B2189" s="1">
        <v>42730</v>
      </c>
      <c r="C2189">
        <v>66.63</v>
      </c>
      <c r="E2189" s="1">
        <v>35475</v>
      </c>
      <c r="F2189">
        <v>20.49</v>
      </c>
      <c r="G2189">
        <f t="shared" si="66"/>
        <v>23.190091743119257</v>
      </c>
      <c r="I2189" s="1">
        <v>40438</v>
      </c>
      <c r="J2189">
        <v>78.209999999999994</v>
      </c>
      <c r="M2189" s="1">
        <v>30550</v>
      </c>
      <c r="N2189">
        <v>0.85750000000000004</v>
      </c>
      <c r="Q2189" s="1">
        <v>40850</v>
      </c>
      <c r="R2189">
        <v>116.25</v>
      </c>
      <c r="U2189" s="1">
        <v>41577</v>
      </c>
      <c r="V2189">
        <v>4.95</v>
      </c>
      <c r="Y2189" s="1">
        <v>40743</v>
      </c>
      <c r="Z2189">
        <v>21.65</v>
      </c>
      <c r="AC2189" s="1"/>
    </row>
    <row r="2190" spans="1:29" x14ac:dyDescent="0.3">
      <c r="A2190">
        <f t="shared" si="67"/>
        <v>12</v>
      </c>
      <c r="B2190" s="1">
        <v>42731</v>
      </c>
      <c r="C2190">
        <v>66.19</v>
      </c>
      <c r="E2190" s="1">
        <v>35478</v>
      </c>
      <c r="F2190">
        <v>20.34</v>
      </c>
      <c r="G2190">
        <f t="shared" si="66"/>
        <v>23.15770642201834</v>
      </c>
      <c r="I2190" s="1">
        <v>40437</v>
      </c>
      <c r="J2190">
        <v>78.48</v>
      </c>
      <c r="M2190" s="1">
        <v>30551</v>
      </c>
      <c r="N2190">
        <v>0.86050000000000004</v>
      </c>
      <c r="Q2190" s="1">
        <v>40851</v>
      </c>
      <c r="R2190">
        <v>117.75</v>
      </c>
      <c r="U2190" s="1">
        <v>41578</v>
      </c>
      <c r="V2190">
        <v>4.8</v>
      </c>
      <c r="Y2190" s="1">
        <v>40744</v>
      </c>
      <c r="Z2190">
        <v>21.8</v>
      </c>
      <c r="AC2190" s="1"/>
    </row>
    <row r="2191" spans="1:29" x14ac:dyDescent="0.3">
      <c r="A2191">
        <f t="shared" si="67"/>
        <v>12</v>
      </c>
      <c r="B2191" s="1">
        <v>42732</v>
      </c>
      <c r="C2191">
        <v>65.69</v>
      </c>
      <c r="E2191" s="1">
        <v>35479</v>
      </c>
      <c r="F2191">
        <v>20.39</v>
      </c>
      <c r="G2191">
        <f t="shared" si="66"/>
        <v>23.123486238532102</v>
      </c>
      <c r="I2191" s="1">
        <v>40436</v>
      </c>
      <c r="J2191">
        <v>78.91</v>
      </c>
      <c r="M2191" s="1">
        <v>30552</v>
      </c>
      <c r="N2191">
        <v>0.85670000000000002</v>
      </c>
      <c r="Q2191" s="1">
        <v>40854</v>
      </c>
      <c r="R2191">
        <v>117.75</v>
      </c>
      <c r="U2191" s="1">
        <v>41579</v>
      </c>
      <c r="V2191">
        <v>4.6100000000000003</v>
      </c>
      <c r="Y2191" s="1">
        <v>40745</v>
      </c>
      <c r="Z2191">
        <v>21.6</v>
      </c>
      <c r="AC2191" s="1"/>
    </row>
    <row r="2192" spans="1:29" x14ac:dyDescent="0.3">
      <c r="A2192">
        <f t="shared" si="67"/>
        <v>12</v>
      </c>
      <c r="B2192" s="1">
        <v>42733</v>
      </c>
      <c r="C2192">
        <v>65.12</v>
      </c>
      <c r="E2192" s="1">
        <v>35480</v>
      </c>
      <c r="F2192">
        <v>20.63</v>
      </c>
      <c r="G2192">
        <f t="shared" si="66"/>
        <v>23.114587155963292</v>
      </c>
      <c r="I2192" s="1">
        <v>40435</v>
      </c>
      <c r="J2192">
        <v>79.16</v>
      </c>
      <c r="M2192" s="1">
        <v>30553</v>
      </c>
      <c r="N2192">
        <v>0.85619999999999996</v>
      </c>
      <c r="Q2192" s="1">
        <v>40855</v>
      </c>
      <c r="R2192">
        <v>117.75</v>
      </c>
      <c r="U2192" s="1">
        <v>41582</v>
      </c>
      <c r="V2192">
        <v>4.55</v>
      </c>
      <c r="Y2192" s="1">
        <v>40746</v>
      </c>
      <c r="Z2192">
        <v>21.8</v>
      </c>
      <c r="AC2192" s="1"/>
    </row>
    <row r="2193" spans="1:29" x14ac:dyDescent="0.3">
      <c r="A2193">
        <f t="shared" si="67"/>
        <v>12</v>
      </c>
      <c r="B2193" s="1">
        <v>42734</v>
      </c>
      <c r="C2193">
        <v>64.540000000000006</v>
      </c>
      <c r="E2193" s="1">
        <v>35481</v>
      </c>
      <c r="F2193">
        <v>20.079999999999998</v>
      </c>
      <c r="G2193">
        <f t="shared" si="66"/>
        <v>23.09963302752292</v>
      </c>
      <c r="I2193" s="1">
        <v>40434</v>
      </c>
      <c r="J2193">
        <v>79.03</v>
      </c>
      <c r="M2193" s="1">
        <v>30554</v>
      </c>
      <c r="N2193">
        <v>0.84670000000000001</v>
      </c>
      <c r="Q2193" s="1">
        <v>40856</v>
      </c>
      <c r="R2193">
        <v>116</v>
      </c>
      <c r="U2193" s="1">
        <v>41583</v>
      </c>
      <c r="V2193">
        <v>4.79</v>
      </c>
      <c r="Y2193" s="1">
        <v>40747</v>
      </c>
      <c r="Z2193">
        <v>21.8</v>
      </c>
      <c r="AC2193" s="1"/>
    </row>
    <row r="2194" spans="1:29" x14ac:dyDescent="0.3">
      <c r="A2194">
        <f t="shared" si="67"/>
        <v>12</v>
      </c>
      <c r="B2194" s="1">
        <v>42735</v>
      </c>
      <c r="C2194">
        <v>64.06</v>
      </c>
      <c r="E2194" s="1">
        <v>35482</v>
      </c>
      <c r="F2194">
        <v>19.79</v>
      </c>
      <c r="G2194">
        <f t="shared" si="66"/>
        <v>23.076513761467876</v>
      </c>
      <c r="I2194" s="1">
        <v>40431</v>
      </c>
      <c r="J2194">
        <v>78.16</v>
      </c>
      <c r="M2194" s="1">
        <v>30558</v>
      </c>
      <c r="N2194">
        <v>0.83979999999999999</v>
      </c>
      <c r="Q2194" s="1">
        <v>40857</v>
      </c>
      <c r="R2194">
        <v>114.5</v>
      </c>
      <c r="U2194" s="1">
        <v>41584</v>
      </c>
      <c r="V2194">
        <v>4.7699999999999996</v>
      </c>
      <c r="Y2194" s="1">
        <v>40748</v>
      </c>
      <c r="Z2194">
        <v>21.8</v>
      </c>
      <c r="AC2194" s="1"/>
    </row>
    <row r="2195" spans="1:29" x14ac:dyDescent="0.3">
      <c r="A2195">
        <f t="shared" si="67"/>
        <v>1</v>
      </c>
      <c r="B2195" s="1">
        <v>42736</v>
      </c>
      <c r="C2195">
        <v>63.55</v>
      </c>
      <c r="E2195" s="1">
        <v>35485</v>
      </c>
      <c r="F2195">
        <v>19.12</v>
      </c>
      <c r="G2195">
        <f t="shared" si="66"/>
        <v>23.050917431192644</v>
      </c>
      <c r="I2195" s="1">
        <v>40430</v>
      </c>
      <c r="J2195">
        <v>77.47</v>
      </c>
      <c r="M2195" s="1">
        <v>30559</v>
      </c>
      <c r="N2195">
        <v>0.83789999999999998</v>
      </c>
      <c r="Q2195" s="1">
        <v>40858</v>
      </c>
      <c r="R2195">
        <v>115</v>
      </c>
      <c r="U2195" s="1">
        <v>41585</v>
      </c>
      <c r="V2195">
        <v>4.79</v>
      </c>
      <c r="Y2195" s="1">
        <v>40749</v>
      </c>
      <c r="Z2195">
        <v>21.45</v>
      </c>
      <c r="AC2195" s="1"/>
    </row>
    <row r="2196" spans="1:29" x14ac:dyDescent="0.3">
      <c r="A2196">
        <f t="shared" si="67"/>
        <v>1</v>
      </c>
      <c r="B2196" s="1">
        <v>42737</v>
      </c>
      <c r="C2196">
        <v>62.94</v>
      </c>
      <c r="E2196" s="1">
        <v>35486</v>
      </c>
      <c r="F2196">
        <v>19.45</v>
      </c>
      <c r="G2196">
        <f t="shared" si="66"/>
        <v>23.027614678899059</v>
      </c>
      <c r="I2196" s="1">
        <v>40429</v>
      </c>
      <c r="J2196">
        <v>78.17</v>
      </c>
      <c r="M2196" s="1">
        <v>30560</v>
      </c>
      <c r="N2196">
        <v>0.8387</v>
      </c>
      <c r="Q2196" s="1">
        <v>40861</v>
      </c>
      <c r="R2196">
        <v>114.43</v>
      </c>
      <c r="U2196" s="1">
        <v>41586</v>
      </c>
      <c r="V2196">
        <v>4.4800000000000004</v>
      </c>
      <c r="Y2196" s="1">
        <v>40750</v>
      </c>
      <c r="Z2196">
        <v>21.15</v>
      </c>
      <c r="AC2196" s="1"/>
    </row>
    <row r="2197" spans="1:29" x14ac:dyDescent="0.3">
      <c r="A2197">
        <f t="shared" si="67"/>
        <v>1</v>
      </c>
      <c r="B2197" s="1">
        <v>42738</v>
      </c>
      <c r="C2197">
        <v>62.21</v>
      </c>
      <c r="E2197" s="1">
        <v>35487</v>
      </c>
      <c r="F2197">
        <v>19.579999999999998</v>
      </c>
      <c r="G2197">
        <f t="shared" si="66"/>
        <v>23.00302752293576</v>
      </c>
      <c r="I2197" s="1">
        <v>40428</v>
      </c>
      <c r="J2197">
        <v>77.739999999999995</v>
      </c>
      <c r="M2197" s="1">
        <v>30561</v>
      </c>
      <c r="N2197">
        <v>0.83889999999999998</v>
      </c>
      <c r="Q2197" s="1">
        <v>40862</v>
      </c>
      <c r="R2197">
        <v>114.25</v>
      </c>
      <c r="U2197" s="1">
        <v>41589</v>
      </c>
      <c r="V2197">
        <v>4.5999999999999996</v>
      </c>
      <c r="Y2197" s="1">
        <v>40751</v>
      </c>
      <c r="Z2197">
        <v>21.3</v>
      </c>
      <c r="AC2197" s="1"/>
    </row>
    <row r="2198" spans="1:29" x14ac:dyDescent="0.3">
      <c r="A2198">
        <f t="shared" si="67"/>
        <v>1</v>
      </c>
      <c r="B2198" s="1">
        <v>42739</v>
      </c>
      <c r="C2198">
        <v>61.51</v>
      </c>
      <c r="E2198" s="1">
        <v>35488</v>
      </c>
      <c r="F2198">
        <v>19.350000000000001</v>
      </c>
      <c r="G2198">
        <f t="shared" si="66"/>
        <v>22.969908256880711</v>
      </c>
      <c r="I2198" s="1">
        <v>40427</v>
      </c>
      <c r="J2198">
        <v>76.87</v>
      </c>
      <c r="M2198" s="1">
        <v>30564</v>
      </c>
      <c r="N2198">
        <v>0.84219999999999995</v>
      </c>
      <c r="Q2198" s="1">
        <v>40863</v>
      </c>
      <c r="R2198">
        <v>115.5</v>
      </c>
      <c r="U2198" s="1">
        <v>41590</v>
      </c>
      <c r="V2198">
        <v>4.6399999999999997</v>
      </c>
      <c r="Y2198" s="1">
        <v>40752</v>
      </c>
      <c r="Z2198">
        <v>20.98</v>
      </c>
      <c r="AC2198" s="1"/>
    </row>
    <row r="2199" spans="1:29" x14ac:dyDescent="0.3">
      <c r="A2199">
        <f t="shared" si="67"/>
        <v>1</v>
      </c>
      <c r="B2199" s="1">
        <v>42740</v>
      </c>
      <c r="C2199">
        <v>60.68</v>
      </c>
      <c r="E2199" s="1">
        <v>35489</v>
      </c>
      <c r="F2199">
        <v>18.850000000000001</v>
      </c>
      <c r="G2199">
        <f t="shared" si="66"/>
        <v>22.929999999999978</v>
      </c>
      <c r="I2199" s="1">
        <v>40424</v>
      </c>
      <c r="J2199">
        <v>76.67</v>
      </c>
      <c r="M2199" s="1">
        <v>30565</v>
      </c>
      <c r="N2199">
        <v>0.84470000000000001</v>
      </c>
      <c r="Q2199" s="1">
        <v>40864</v>
      </c>
      <c r="R2199">
        <v>115.5</v>
      </c>
      <c r="U2199" s="1">
        <v>41591</v>
      </c>
      <c r="V2199">
        <v>4.6399999999999997</v>
      </c>
      <c r="Y2199" s="1">
        <v>40753</v>
      </c>
      <c r="Z2199">
        <v>21</v>
      </c>
      <c r="AC2199" s="1"/>
    </row>
    <row r="2200" spans="1:29" x14ac:dyDescent="0.3">
      <c r="A2200">
        <f t="shared" si="67"/>
        <v>1</v>
      </c>
      <c r="B2200" s="1">
        <v>42741</v>
      </c>
      <c r="C2200">
        <v>59.8</v>
      </c>
      <c r="E2200" s="1">
        <v>35492</v>
      </c>
      <c r="F2200">
        <v>18.920000000000002</v>
      </c>
      <c r="G2200">
        <f t="shared" si="66"/>
        <v>22.893211009174291</v>
      </c>
      <c r="I2200" s="1">
        <v>40423</v>
      </c>
      <c r="J2200">
        <v>76.930000000000007</v>
      </c>
      <c r="M2200" s="1">
        <v>30566</v>
      </c>
      <c r="N2200">
        <v>0.83989999999999998</v>
      </c>
      <c r="Q2200" s="1">
        <v>40865</v>
      </c>
      <c r="R2200">
        <v>114.85</v>
      </c>
      <c r="U2200" s="1">
        <v>41592</v>
      </c>
      <c r="V2200">
        <v>4.58</v>
      </c>
      <c r="Y2200" s="1">
        <v>40754</v>
      </c>
      <c r="Z2200">
        <v>20.6</v>
      </c>
      <c r="AC2200" s="1"/>
    </row>
    <row r="2201" spans="1:29" x14ac:dyDescent="0.3">
      <c r="A2201">
        <f t="shared" si="67"/>
        <v>1</v>
      </c>
      <c r="B2201" s="1">
        <v>42742</v>
      </c>
      <c r="C2201">
        <v>59.1</v>
      </c>
      <c r="E2201" s="1">
        <v>35493</v>
      </c>
      <c r="F2201">
        <v>19.5</v>
      </c>
      <c r="G2201">
        <f t="shared" si="66"/>
        <v>22.85678899082567</v>
      </c>
      <c r="I2201" s="1">
        <v>40422</v>
      </c>
      <c r="J2201">
        <v>76.349999999999994</v>
      </c>
      <c r="M2201" s="1">
        <v>30567</v>
      </c>
      <c r="N2201">
        <v>0.84260000000000002</v>
      </c>
      <c r="Q2201" s="1">
        <v>40868</v>
      </c>
      <c r="R2201">
        <v>113.5</v>
      </c>
      <c r="U2201" s="1">
        <v>41593</v>
      </c>
      <c r="V2201">
        <v>4.49</v>
      </c>
      <c r="Y2201" s="1">
        <v>40756</v>
      </c>
      <c r="Z2201">
        <v>20.55</v>
      </c>
      <c r="AC2201" s="1"/>
    </row>
    <row r="2202" spans="1:29" x14ac:dyDescent="0.3">
      <c r="A2202">
        <f t="shared" si="67"/>
        <v>1</v>
      </c>
      <c r="B2202" s="1">
        <v>42743</v>
      </c>
      <c r="C2202">
        <v>58.41</v>
      </c>
      <c r="E2202" s="1">
        <v>35494</v>
      </c>
      <c r="F2202">
        <v>19.399999999999999</v>
      </c>
      <c r="G2202">
        <f t="shared" si="66"/>
        <v>22.821834862385305</v>
      </c>
      <c r="I2202" s="1">
        <v>40421</v>
      </c>
      <c r="J2202">
        <v>74.64</v>
      </c>
      <c r="M2202" s="1">
        <v>30568</v>
      </c>
      <c r="N2202">
        <v>0.84619999999999995</v>
      </c>
      <c r="Q2202" s="1">
        <v>40869</v>
      </c>
      <c r="R2202">
        <v>113.05</v>
      </c>
      <c r="U2202" s="1">
        <v>41596</v>
      </c>
      <c r="V2202">
        <v>4.34</v>
      </c>
      <c r="Y2202" s="1">
        <v>40757</v>
      </c>
      <c r="Z2202">
        <v>20.45</v>
      </c>
      <c r="AC2202" s="1"/>
    </row>
    <row r="2203" spans="1:29" x14ac:dyDescent="0.3">
      <c r="A2203">
        <f t="shared" si="67"/>
        <v>1</v>
      </c>
      <c r="B2203" s="1">
        <v>42744</v>
      </c>
      <c r="C2203">
        <v>57.62</v>
      </c>
      <c r="E2203" s="1">
        <v>35495</v>
      </c>
      <c r="F2203">
        <v>19.7</v>
      </c>
      <c r="G2203">
        <f t="shared" si="66"/>
        <v>22.790917431192643</v>
      </c>
      <c r="I2203" s="1">
        <v>40420</v>
      </c>
      <c r="J2203">
        <v>76.599999999999994</v>
      </c>
      <c r="M2203" s="1">
        <v>30571</v>
      </c>
      <c r="N2203">
        <v>0.84930000000000005</v>
      </c>
      <c r="Q2203" s="1">
        <v>40870</v>
      </c>
      <c r="R2203">
        <v>112.25</v>
      </c>
      <c r="U2203" s="1">
        <v>41597</v>
      </c>
      <c r="V2203">
        <v>4.42</v>
      </c>
      <c r="Y2203" s="1">
        <v>40758</v>
      </c>
      <c r="Z2203">
        <v>20.45</v>
      </c>
      <c r="AC2203" s="1"/>
    </row>
    <row r="2204" spans="1:29" x14ac:dyDescent="0.3">
      <c r="A2204">
        <f t="shared" si="67"/>
        <v>1</v>
      </c>
      <c r="B2204" s="1">
        <v>42745</v>
      </c>
      <c r="C2204">
        <v>56.85</v>
      </c>
      <c r="E2204" s="1">
        <v>35496</v>
      </c>
      <c r="F2204">
        <v>19.86</v>
      </c>
      <c r="G2204">
        <f t="shared" si="66"/>
        <v>22.761192660550446</v>
      </c>
      <c r="I2204" s="1">
        <v>40417</v>
      </c>
      <c r="J2204">
        <v>76.650000000000006</v>
      </c>
      <c r="M2204" s="1">
        <v>30572</v>
      </c>
      <c r="N2204">
        <v>0.84440000000000004</v>
      </c>
      <c r="Q2204" s="1">
        <v>40871</v>
      </c>
      <c r="R2204">
        <v>111.25</v>
      </c>
      <c r="U2204" s="1">
        <v>41598</v>
      </c>
      <c r="V2204">
        <v>4.49</v>
      </c>
      <c r="Y2204" s="1">
        <v>40759</v>
      </c>
      <c r="Z2204">
        <v>20.350000000000001</v>
      </c>
      <c r="AC2204" s="1"/>
    </row>
    <row r="2205" spans="1:29" x14ac:dyDescent="0.3">
      <c r="A2205">
        <f t="shared" si="67"/>
        <v>1</v>
      </c>
      <c r="B2205" s="1">
        <v>42746</v>
      </c>
      <c r="C2205">
        <v>56.11</v>
      </c>
      <c r="E2205" s="1">
        <v>35499</v>
      </c>
      <c r="F2205">
        <v>19.28</v>
      </c>
      <c r="G2205">
        <f t="shared" si="66"/>
        <v>22.720275229357789</v>
      </c>
      <c r="I2205" s="1">
        <v>40416</v>
      </c>
      <c r="J2205">
        <v>75.02</v>
      </c>
      <c r="M2205" s="1">
        <v>30573</v>
      </c>
      <c r="N2205">
        <v>0.84030000000000005</v>
      </c>
      <c r="Q2205" s="1">
        <v>40872</v>
      </c>
      <c r="R2205">
        <v>109.75</v>
      </c>
      <c r="U2205" s="1">
        <v>41599</v>
      </c>
      <c r="V2205">
        <v>4.41</v>
      </c>
      <c r="Y2205" s="1">
        <v>40760</v>
      </c>
      <c r="Z2205">
        <v>20.65</v>
      </c>
      <c r="AC2205" s="1"/>
    </row>
    <row r="2206" spans="1:29" x14ac:dyDescent="0.3">
      <c r="A2206">
        <f t="shared" si="67"/>
        <v>1</v>
      </c>
      <c r="B2206" s="1">
        <v>42747</v>
      </c>
      <c r="C2206">
        <v>55.41</v>
      </c>
      <c r="E2206" s="1">
        <v>35500</v>
      </c>
      <c r="F2206">
        <v>19.239999999999998</v>
      </c>
      <c r="G2206">
        <f t="shared" si="66"/>
        <v>22.677981651376136</v>
      </c>
      <c r="I2206" s="1">
        <v>40415</v>
      </c>
      <c r="J2206">
        <v>73.48</v>
      </c>
      <c r="M2206" s="1">
        <v>30574</v>
      </c>
      <c r="N2206">
        <v>0.84150000000000003</v>
      </c>
      <c r="Q2206" s="1">
        <v>40875</v>
      </c>
      <c r="R2206">
        <v>111</v>
      </c>
      <c r="U2206" s="1">
        <v>41600</v>
      </c>
      <c r="V2206">
        <v>4.43</v>
      </c>
      <c r="Y2206" s="1">
        <v>40761</v>
      </c>
      <c r="Z2206">
        <v>20.75</v>
      </c>
      <c r="AC2206" s="1"/>
    </row>
    <row r="2207" spans="1:29" x14ac:dyDescent="0.3">
      <c r="A2207">
        <f t="shared" si="67"/>
        <v>1</v>
      </c>
      <c r="B2207" s="1">
        <v>42748</v>
      </c>
      <c r="C2207">
        <v>54.69</v>
      </c>
      <c r="E2207" s="1">
        <v>35501</v>
      </c>
      <c r="F2207">
        <v>19.61</v>
      </c>
      <c r="G2207">
        <f t="shared" si="66"/>
        <v>22.633211009174303</v>
      </c>
      <c r="I2207" s="1">
        <v>40414</v>
      </c>
      <c r="J2207">
        <v>72.38</v>
      </c>
      <c r="M2207" s="1">
        <v>30575</v>
      </c>
      <c r="N2207">
        <v>0.84319999999999995</v>
      </c>
      <c r="Q2207" s="1">
        <v>40876</v>
      </c>
      <c r="R2207">
        <v>111</v>
      </c>
      <c r="U2207" s="1">
        <v>41603</v>
      </c>
      <c r="V2207">
        <v>4.4000000000000004</v>
      </c>
      <c r="Y2207" s="1">
        <v>40762</v>
      </c>
      <c r="Z2207">
        <v>20.75</v>
      </c>
      <c r="AC2207" s="1"/>
    </row>
    <row r="2208" spans="1:29" x14ac:dyDescent="0.3">
      <c r="A2208">
        <f t="shared" si="67"/>
        <v>1</v>
      </c>
      <c r="B2208" s="1">
        <v>42749</v>
      </c>
      <c r="C2208">
        <v>54.1</v>
      </c>
      <c r="E2208" s="1">
        <v>35502</v>
      </c>
      <c r="F2208">
        <v>19.89</v>
      </c>
      <c r="G2208">
        <f t="shared" si="66"/>
        <v>22.590183486238523</v>
      </c>
      <c r="I2208" s="1">
        <v>40413</v>
      </c>
      <c r="J2208">
        <v>73.62</v>
      </c>
      <c r="M2208" s="1">
        <v>30578</v>
      </c>
      <c r="N2208">
        <v>0.84660000000000002</v>
      </c>
      <c r="Q2208" s="1">
        <v>40877</v>
      </c>
      <c r="R2208">
        <v>112</v>
      </c>
      <c r="U2208" s="1">
        <v>41604</v>
      </c>
      <c r="V2208">
        <v>4.49</v>
      </c>
      <c r="Y2208" s="1">
        <v>40763</v>
      </c>
      <c r="Z2208">
        <v>20.420000000000002</v>
      </c>
      <c r="AC2208" s="1"/>
    </row>
    <row r="2209" spans="1:29" x14ac:dyDescent="0.3">
      <c r="A2209">
        <f t="shared" si="67"/>
        <v>1</v>
      </c>
      <c r="B2209" s="1">
        <v>42750</v>
      </c>
      <c r="C2209">
        <v>53.51</v>
      </c>
      <c r="E2209" s="1">
        <v>35503</v>
      </c>
      <c r="F2209">
        <v>20.14</v>
      </c>
      <c r="G2209">
        <f t="shared" si="66"/>
        <v>22.552293577981647</v>
      </c>
      <c r="I2209" s="1">
        <v>40410</v>
      </c>
      <c r="J2209">
        <v>74.260000000000005</v>
      </c>
      <c r="M2209" s="1">
        <v>30579</v>
      </c>
      <c r="N2209">
        <v>0.8478</v>
      </c>
      <c r="Q2209" s="1">
        <v>40878</v>
      </c>
      <c r="R2209">
        <v>112.3</v>
      </c>
      <c r="U2209" s="1">
        <v>41605</v>
      </c>
      <c r="V2209">
        <v>4.47</v>
      </c>
      <c r="Y2209" s="1">
        <v>40764</v>
      </c>
      <c r="Z2209">
        <v>21.5</v>
      </c>
      <c r="AC2209" s="1"/>
    </row>
    <row r="2210" spans="1:29" x14ac:dyDescent="0.3">
      <c r="A2210">
        <f t="shared" si="67"/>
        <v>1</v>
      </c>
      <c r="B2210" s="1">
        <v>42751</v>
      </c>
      <c r="C2210">
        <v>52.68</v>
      </c>
      <c r="E2210" s="1">
        <v>35506</v>
      </c>
      <c r="F2210">
        <v>19.5</v>
      </c>
      <c r="G2210">
        <f t="shared" si="66"/>
        <v>22.514770642201825</v>
      </c>
      <c r="I2210" s="1">
        <v>40409</v>
      </c>
      <c r="J2210">
        <v>75.3</v>
      </c>
      <c r="M2210" s="1">
        <v>30580</v>
      </c>
      <c r="N2210">
        <v>0.8448</v>
      </c>
      <c r="Q2210" s="1">
        <v>40879</v>
      </c>
      <c r="R2210">
        <v>112.4</v>
      </c>
      <c r="U2210" s="1">
        <v>41606</v>
      </c>
      <c r="V2210">
        <v>4.43</v>
      </c>
      <c r="Y2210" s="1">
        <v>40765</v>
      </c>
      <c r="Z2210">
        <v>21.15</v>
      </c>
      <c r="AC2210" s="1"/>
    </row>
    <row r="2211" spans="1:29" x14ac:dyDescent="0.3">
      <c r="A2211">
        <f t="shared" si="67"/>
        <v>1</v>
      </c>
      <c r="B2211" s="1">
        <v>42752</v>
      </c>
      <c r="C2211">
        <v>51.77</v>
      </c>
      <c r="E2211" s="1">
        <v>35507</v>
      </c>
      <c r="F2211">
        <v>20.25</v>
      </c>
      <c r="G2211">
        <f t="shared" si="66"/>
        <v>22.480550458715584</v>
      </c>
      <c r="I2211" s="1">
        <v>40408</v>
      </c>
      <c r="J2211">
        <v>76.47</v>
      </c>
      <c r="M2211" s="1">
        <v>30581</v>
      </c>
      <c r="N2211">
        <v>0.84079999999999999</v>
      </c>
      <c r="Q2211" s="1">
        <v>40882</v>
      </c>
      <c r="R2211">
        <v>112.6</v>
      </c>
      <c r="U2211" s="1">
        <v>41607</v>
      </c>
      <c r="V2211">
        <v>4.3600000000000003</v>
      </c>
      <c r="Y2211" s="1">
        <v>40766</v>
      </c>
      <c r="Z2211">
        <v>21.1</v>
      </c>
      <c r="AC2211" s="1"/>
    </row>
    <row r="2212" spans="1:29" x14ac:dyDescent="0.3">
      <c r="A2212">
        <f t="shared" si="67"/>
        <v>1</v>
      </c>
      <c r="B2212" s="1">
        <v>42753</v>
      </c>
      <c r="C2212">
        <v>50.84</v>
      </c>
      <c r="E2212" s="1">
        <v>35508</v>
      </c>
      <c r="F2212">
        <v>20.32</v>
      </c>
      <c r="G2212">
        <f t="shared" si="66"/>
        <v>22.438899082568799</v>
      </c>
      <c r="I2212" s="1">
        <v>40407</v>
      </c>
      <c r="J2212">
        <v>76.930000000000007</v>
      </c>
      <c r="M2212" s="1">
        <v>30582</v>
      </c>
      <c r="N2212">
        <v>0.84650000000000003</v>
      </c>
      <c r="Q2212" s="1">
        <v>40883</v>
      </c>
      <c r="R2212">
        <v>112</v>
      </c>
      <c r="U2212" s="1">
        <v>41610</v>
      </c>
      <c r="V2212">
        <v>4.5</v>
      </c>
      <c r="Y2212" s="1">
        <v>40767</v>
      </c>
      <c r="Z2212">
        <v>21.3</v>
      </c>
      <c r="AC2212" s="1"/>
    </row>
    <row r="2213" spans="1:29" x14ac:dyDescent="0.3">
      <c r="A2213">
        <f t="shared" si="67"/>
        <v>1</v>
      </c>
      <c r="B2213" s="1">
        <v>42754</v>
      </c>
      <c r="C2213">
        <v>49.92</v>
      </c>
      <c r="E2213" s="1">
        <v>35509</v>
      </c>
      <c r="F2213">
        <v>20.18</v>
      </c>
      <c r="G2213">
        <f t="shared" si="66"/>
        <v>22.397155963302744</v>
      </c>
      <c r="I2213" s="1">
        <v>40406</v>
      </c>
      <c r="J2213">
        <v>74.849999999999994</v>
      </c>
      <c r="M2213" s="1">
        <v>30585</v>
      </c>
      <c r="N2213">
        <v>0.85060000000000002</v>
      </c>
      <c r="Q2213" s="1">
        <v>40884</v>
      </c>
      <c r="R2213">
        <v>112</v>
      </c>
      <c r="U2213" s="1">
        <v>41611</v>
      </c>
      <c r="V2213">
        <v>4.4800000000000004</v>
      </c>
      <c r="Y2213" s="1">
        <v>40768</v>
      </c>
      <c r="Z2213">
        <v>21.6</v>
      </c>
      <c r="AC2213" s="1"/>
    </row>
    <row r="2214" spans="1:29" x14ac:dyDescent="0.3">
      <c r="A2214">
        <f t="shared" si="67"/>
        <v>1</v>
      </c>
      <c r="B2214" s="1">
        <v>42755</v>
      </c>
      <c r="C2214">
        <v>49.06</v>
      </c>
      <c r="E2214" s="1">
        <v>35510</v>
      </c>
      <c r="F2214">
        <v>19.989999999999998</v>
      </c>
      <c r="G2214">
        <f t="shared" si="66"/>
        <v>22.352752293577971</v>
      </c>
      <c r="I2214" s="1">
        <v>40403</v>
      </c>
      <c r="J2214">
        <v>75.11</v>
      </c>
      <c r="M2214" s="1">
        <v>30586</v>
      </c>
      <c r="N2214">
        <v>0.84670000000000001</v>
      </c>
      <c r="Q2214" s="1">
        <v>40885</v>
      </c>
      <c r="R2214">
        <v>111.35</v>
      </c>
      <c r="U2214" s="1">
        <v>41612</v>
      </c>
      <c r="V2214">
        <v>4.4800000000000004</v>
      </c>
      <c r="Y2214" s="1">
        <v>40769</v>
      </c>
      <c r="Z2214">
        <v>21.6</v>
      </c>
      <c r="AC2214" s="1"/>
    </row>
    <row r="2215" spans="1:29" x14ac:dyDescent="0.3">
      <c r="A2215">
        <f t="shared" si="67"/>
        <v>1</v>
      </c>
      <c r="B2215" s="1">
        <v>42756</v>
      </c>
      <c r="C2215">
        <v>48.37</v>
      </c>
      <c r="E2215" s="1">
        <v>35513</v>
      </c>
      <c r="F2215">
        <v>19.59</v>
      </c>
      <c r="G2215">
        <f t="shared" si="66"/>
        <v>22.310550458715586</v>
      </c>
      <c r="I2215" s="1">
        <v>40402</v>
      </c>
      <c r="J2215">
        <v>75.52</v>
      </c>
      <c r="M2215" s="1">
        <v>30587</v>
      </c>
      <c r="N2215">
        <v>0.85140000000000005</v>
      </c>
      <c r="Q2215" s="1">
        <v>40886</v>
      </c>
      <c r="R2215">
        <v>111.5</v>
      </c>
      <c r="U2215" s="1">
        <v>41613</v>
      </c>
      <c r="V2215">
        <v>4.6399999999999997</v>
      </c>
      <c r="Y2215" s="1">
        <v>40770</v>
      </c>
      <c r="Z2215">
        <v>21.1</v>
      </c>
      <c r="AC2215" s="1"/>
    </row>
    <row r="2216" spans="1:29" x14ac:dyDescent="0.3">
      <c r="A2216">
        <f t="shared" si="67"/>
        <v>1</v>
      </c>
      <c r="B2216" s="1">
        <v>42757</v>
      </c>
      <c r="C2216">
        <v>47.66</v>
      </c>
      <c r="E2216" s="1">
        <v>35514</v>
      </c>
      <c r="F2216">
        <v>19.54</v>
      </c>
      <c r="G2216">
        <f t="shared" si="66"/>
        <v>22.264770642201828</v>
      </c>
      <c r="I2216" s="1">
        <v>40401</v>
      </c>
      <c r="J2216">
        <v>77.64</v>
      </c>
      <c r="M2216" s="1">
        <v>30588</v>
      </c>
      <c r="N2216">
        <v>0.84930000000000005</v>
      </c>
      <c r="Q2216" s="1">
        <v>40889</v>
      </c>
      <c r="R2216">
        <v>111</v>
      </c>
      <c r="U2216" s="1">
        <v>41614</v>
      </c>
      <c r="V2216">
        <v>4.79</v>
      </c>
      <c r="Y2216" s="1">
        <v>40771</v>
      </c>
      <c r="Z2216">
        <v>21.7</v>
      </c>
      <c r="AC2216" s="1"/>
    </row>
    <row r="2217" spans="1:29" x14ac:dyDescent="0.3">
      <c r="A2217">
        <f t="shared" si="67"/>
        <v>1</v>
      </c>
      <c r="B2217" s="1">
        <v>42758</v>
      </c>
      <c r="C2217">
        <v>46.78</v>
      </c>
      <c r="E2217" s="1">
        <v>35515</v>
      </c>
      <c r="F2217">
        <v>19.29</v>
      </c>
      <c r="G2217">
        <f t="shared" si="66"/>
        <v>22.215688073394489</v>
      </c>
      <c r="I2217" s="1">
        <v>40400</v>
      </c>
      <c r="J2217">
        <v>79.599999999999994</v>
      </c>
      <c r="M2217" s="1">
        <v>30589</v>
      </c>
      <c r="N2217">
        <v>0.8528</v>
      </c>
      <c r="Q2217" s="1">
        <v>40890</v>
      </c>
      <c r="R2217">
        <v>111.5</v>
      </c>
      <c r="U2217" s="1">
        <v>41617</v>
      </c>
      <c r="V2217">
        <v>4.9000000000000004</v>
      </c>
      <c r="Y2217" s="1">
        <v>40772</v>
      </c>
      <c r="Z2217">
        <v>22.15</v>
      </c>
      <c r="AC2217" s="1"/>
    </row>
    <row r="2218" spans="1:29" x14ac:dyDescent="0.3">
      <c r="A2218">
        <f t="shared" si="67"/>
        <v>1</v>
      </c>
      <c r="B2218" s="1">
        <v>42759</v>
      </c>
      <c r="C2218">
        <v>45.93</v>
      </c>
      <c r="E2218" s="1">
        <v>35516</v>
      </c>
      <c r="F2218">
        <v>19.38</v>
      </c>
      <c r="G2218">
        <f t="shared" si="66"/>
        <v>22.16724770642201</v>
      </c>
      <c r="I2218" s="1">
        <v>40399</v>
      </c>
      <c r="J2218">
        <v>80.989999999999995</v>
      </c>
      <c r="M2218" s="1">
        <v>30592</v>
      </c>
      <c r="N2218">
        <v>0.85560000000000003</v>
      </c>
      <c r="Q2218" s="1">
        <v>40891</v>
      </c>
      <c r="R2218">
        <v>110.75</v>
      </c>
      <c r="U2218" s="1">
        <v>41618</v>
      </c>
      <c r="V2218">
        <v>5.0199999999999996</v>
      </c>
      <c r="Y2218" s="1">
        <v>40773</v>
      </c>
      <c r="Z2218">
        <v>22.45</v>
      </c>
      <c r="AC2218" s="1"/>
    </row>
    <row r="2219" spans="1:29" x14ac:dyDescent="0.3">
      <c r="A2219">
        <f t="shared" si="67"/>
        <v>1</v>
      </c>
      <c r="B2219" s="1">
        <v>42760</v>
      </c>
      <c r="C2219">
        <v>45.07</v>
      </c>
      <c r="E2219" s="1">
        <v>35521</v>
      </c>
      <c r="F2219">
        <v>19.11</v>
      </c>
      <c r="G2219">
        <f t="shared" si="66"/>
        <v>22.121743119266046</v>
      </c>
      <c r="I2219" s="1">
        <v>40396</v>
      </c>
      <c r="J2219">
        <v>80.16</v>
      </c>
      <c r="M2219" s="1">
        <v>30593</v>
      </c>
      <c r="N2219">
        <v>0.8528</v>
      </c>
      <c r="Q2219" s="1">
        <v>40892</v>
      </c>
      <c r="R2219">
        <v>110.31</v>
      </c>
      <c r="U2219" s="1">
        <v>41619</v>
      </c>
      <c r="V2219">
        <v>4.88</v>
      </c>
      <c r="Y2219" s="1">
        <v>40774</v>
      </c>
      <c r="Z2219">
        <v>22</v>
      </c>
      <c r="AC2219" s="1"/>
    </row>
    <row r="2220" spans="1:29" x14ac:dyDescent="0.3">
      <c r="A2220">
        <f t="shared" si="67"/>
        <v>1</v>
      </c>
      <c r="B2220" s="1">
        <v>42761</v>
      </c>
      <c r="C2220">
        <v>44.21</v>
      </c>
      <c r="E2220" s="1">
        <v>35522</v>
      </c>
      <c r="F2220">
        <v>18.510000000000002</v>
      </c>
      <c r="G2220">
        <f t="shared" si="66"/>
        <v>22.073669724770635</v>
      </c>
      <c r="I2220" s="1">
        <v>40395</v>
      </c>
      <c r="J2220">
        <v>81.61</v>
      </c>
      <c r="M2220" s="1">
        <v>30594</v>
      </c>
      <c r="N2220">
        <v>0.86160000000000003</v>
      </c>
      <c r="Q2220" s="1">
        <v>40893</v>
      </c>
      <c r="R2220">
        <v>109.9</v>
      </c>
      <c r="U2220" s="1">
        <v>41620</v>
      </c>
      <c r="V2220">
        <v>4.9000000000000004</v>
      </c>
      <c r="Y2220" s="1">
        <v>40775</v>
      </c>
      <c r="Z2220">
        <v>21.9</v>
      </c>
      <c r="AC2220" s="1"/>
    </row>
    <row r="2221" spans="1:29" x14ac:dyDescent="0.3">
      <c r="A2221">
        <f t="shared" si="67"/>
        <v>1</v>
      </c>
      <c r="B2221" s="1">
        <v>42762</v>
      </c>
      <c r="C2221">
        <v>43.43</v>
      </c>
      <c r="E2221" s="1">
        <v>35523</v>
      </c>
      <c r="F2221">
        <v>18.18</v>
      </c>
      <c r="G2221">
        <f t="shared" si="66"/>
        <v>22.01825688073394</v>
      </c>
      <c r="I2221" s="1">
        <v>40394</v>
      </c>
      <c r="J2221">
        <v>82.2</v>
      </c>
      <c r="M2221" s="1">
        <v>30595</v>
      </c>
      <c r="N2221">
        <v>0.86509999999999998</v>
      </c>
      <c r="Q2221" s="1">
        <v>40896</v>
      </c>
      <c r="R2221">
        <v>110</v>
      </c>
      <c r="U2221" s="1">
        <v>41621</v>
      </c>
      <c r="V2221">
        <v>4.8</v>
      </c>
      <c r="Y2221" s="1">
        <v>40776</v>
      </c>
      <c r="Z2221">
        <v>21.9</v>
      </c>
      <c r="AC2221" s="1"/>
    </row>
    <row r="2222" spans="1:29" x14ac:dyDescent="0.3">
      <c r="A2222">
        <f t="shared" si="67"/>
        <v>1</v>
      </c>
      <c r="B2222" s="1">
        <v>42763</v>
      </c>
      <c r="C2222">
        <v>42.87</v>
      </c>
      <c r="E2222" s="1">
        <v>35524</v>
      </c>
      <c r="F2222">
        <v>17.68</v>
      </c>
      <c r="G2222">
        <f t="shared" si="66"/>
        <v>21.958623853210998</v>
      </c>
      <c r="I2222" s="1">
        <v>40393</v>
      </c>
      <c r="J2222">
        <v>82.68</v>
      </c>
      <c r="M2222" s="1">
        <v>30596</v>
      </c>
      <c r="N2222">
        <v>0.87</v>
      </c>
      <c r="Q2222" s="1">
        <v>40897</v>
      </c>
      <c r="R2222">
        <v>111</v>
      </c>
      <c r="U2222" s="1">
        <v>41624</v>
      </c>
      <c r="V2222">
        <v>4.67</v>
      </c>
      <c r="Y2222" s="1">
        <v>40777</v>
      </c>
      <c r="Z2222">
        <v>22</v>
      </c>
      <c r="AC2222" s="1"/>
    </row>
    <row r="2223" spans="1:29" x14ac:dyDescent="0.3">
      <c r="A2223">
        <f t="shared" si="67"/>
        <v>1</v>
      </c>
      <c r="B2223" s="1">
        <v>42764</v>
      </c>
      <c r="C2223">
        <v>42.34</v>
      </c>
      <c r="E2223" s="1">
        <v>35527</v>
      </c>
      <c r="F2223">
        <v>17.760000000000002</v>
      </c>
      <c r="G2223">
        <f t="shared" si="66"/>
        <v>21.9037614678899</v>
      </c>
      <c r="I2223" s="1">
        <v>40392</v>
      </c>
      <c r="J2223">
        <v>80.819999999999993</v>
      </c>
      <c r="M2223" s="1">
        <v>30599</v>
      </c>
      <c r="N2223">
        <v>0.86519999999999997</v>
      </c>
      <c r="Q2223" s="1">
        <v>40898</v>
      </c>
      <c r="R2223">
        <v>111.75</v>
      </c>
      <c r="U2223" s="1">
        <v>41625</v>
      </c>
      <c r="V2223">
        <v>4.8899999999999997</v>
      </c>
      <c r="Y2223" s="1">
        <v>40778</v>
      </c>
      <c r="Z2223">
        <v>22.45</v>
      </c>
      <c r="AC2223" s="1"/>
    </row>
    <row r="2224" spans="1:29" x14ac:dyDescent="0.3">
      <c r="A2224">
        <f t="shared" si="67"/>
        <v>1</v>
      </c>
      <c r="B2224" s="1">
        <v>42765</v>
      </c>
      <c r="C2224">
        <v>41.72</v>
      </c>
      <c r="E2224" s="1">
        <v>35528</v>
      </c>
      <c r="F2224">
        <v>17.93</v>
      </c>
      <c r="G2224">
        <f t="shared" ref="G2224:G2287" si="68">+AVERAGE(F2116:F2224)</f>
        <v>21.852018348623847</v>
      </c>
      <c r="I2224" s="1">
        <v>40389</v>
      </c>
      <c r="J2224">
        <v>78.180000000000007</v>
      </c>
      <c r="M2224" s="1">
        <v>30600</v>
      </c>
      <c r="N2224">
        <v>0.86439999999999995</v>
      </c>
      <c r="Q2224" s="1">
        <v>40899</v>
      </c>
      <c r="R2224">
        <v>112</v>
      </c>
      <c r="U2224" s="1">
        <v>41626</v>
      </c>
      <c r="V2224">
        <v>4.87</v>
      </c>
      <c r="Y2224" s="1">
        <v>40779</v>
      </c>
      <c r="Z2224">
        <v>23</v>
      </c>
      <c r="AC2224" s="1"/>
    </row>
    <row r="2225" spans="1:29" x14ac:dyDescent="0.3">
      <c r="A2225">
        <f t="shared" si="67"/>
        <v>1</v>
      </c>
      <c r="B2225" s="1">
        <v>42766</v>
      </c>
      <c r="C2225">
        <v>41.08</v>
      </c>
      <c r="E2225" s="1">
        <v>35529</v>
      </c>
      <c r="F2225">
        <v>17.75</v>
      </c>
      <c r="G2225">
        <f t="shared" si="68"/>
        <v>21.806880733944947</v>
      </c>
      <c r="I2225" s="1">
        <v>40388</v>
      </c>
      <c r="J2225">
        <v>77.59</v>
      </c>
      <c r="M2225" s="1">
        <v>30601</v>
      </c>
      <c r="N2225">
        <v>0.85840000000000005</v>
      </c>
      <c r="Q2225" s="1">
        <v>40900</v>
      </c>
      <c r="R2225">
        <v>112.03</v>
      </c>
      <c r="U2225" s="1">
        <v>41627</v>
      </c>
      <c r="V2225">
        <v>4.93</v>
      </c>
      <c r="Y2225" s="1">
        <v>40780</v>
      </c>
      <c r="Z2225">
        <v>22.5</v>
      </c>
      <c r="AC2225" s="1"/>
    </row>
    <row r="2226" spans="1:29" x14ac:dyDescent="0.3">
      <c r="A2226">
        <f t="shared" si="67"/>
        <v>2</v>
      </c>
      <c r="B2226" s="1">
        <v>42767</v>
      </c>
      <c r="C2226">
        <v>40.57</v>
      </c>
      <c r="E2226" s="1">
        <v>35530</v>
      </c>
      <c r="F2226">
        <v>17.93</v>
      </c>
      <c r="G2226">
        <f t="shared" si="68"/>
        <v>21.764954128440358</v>
      </c>
      <c r="I2226" s="1">
        <v>40387</v>
      </c>
      <c r="J2226">
        <v>76.06</v>
      </c>
      <c r="M2226" s="1">
        <v>30602</v>
      </c>
      <c r="N2226">
        <v>0.85940000000000005</v>
      </c>
      <c r="Q2226" s="1">
        <v>40904</v>
      </c>
      <c r="R2226">
        <v>111.95</v>
      </c>
      <c r="U2226" s="1">
        <v>41628</v>
      </c>
      <c r="V2226">
        <v>4.75</v>
      </c>
      <c r="Y2226" s="1">
        <v>40781</v>
      </c>
      <c r="Z2226">
        <v>23.45</v>
      </c>
      <c r="AC2226" s="1"/>
    </row>
    <row r="2227" spans="1:29" x14ac:dyDescent="0.3">
      <c r="A2227">
        <f t="shared" si="67"/>
        <v>2</v>
      </c>
      <c r="B2227" s="1">
        <v>42768</v>
      </c>
      <c r="C2227">
        <v>40.119999999999997</v>
      </c>
      <c r="E2227" s="1">
        <v>35531</v>
      </c>
      <c r="F2227">
        <v>17.88</v>
      </c>
      <c r="G2227">
        <f t="shared" si="68"/>
        <v>21.724587155963302</v>
      </c>
      <c r="I2227" s="1">
        <v>40386</v>
      </c>
      <c r="J2227">
        <v>76.13</v>
      </c>
      <c r="M2227" s="1">
        <v>30603</v>
      </c>
      <c r="N2227">
        <v>0.85580000000000001</v>
      </c>
      <c r="Q2227" s="1">
        <v>40905</v>
      </c>
      <c r="R2227">
        <v>110.8</v>
      </c>
      <c r="U2227" s="1">
        <v>41631</v>
      </c>
      <c r="V2227">
        <v>4.78</v>
      </c>
      <c r="Y2227" s="1">
        <v>40782</v>
      </c>
      <c r="Z2227">
        <v>23.5</v>
      </c>
      <c r="AC2227" s="1"/>
    </row>
    <row r="2228" spans="1:29" x14ac:dyDescent="0.3">
      <c r="A2228">
        <f t="shared" si="67"/>
        <v>2</v>
      </c>
      <c r="B2228" s="1">
        <v>42769</v>
      </c>
      <c r="C2228">
        <v>39.74</v>
      </c>
      <c r="E2228" s="1">
        <v>35534</v>
      </c>
      <c r="F2228">
        <v>18.190000000000001</v>
      </c>
      <c r="G2228">
        <f t="shared" si="68"/>
        <v>21.687889908256878</v>
      </c>
      <c r="I2228" s="1">
        <v>40385</v>
      </c>
      <c r="J2228">
        <v>77.5</v>
      </c>
      <c r="M2228" s="1">
        <v>30606</v>
      </c>
      <c r="N2228">
        <v>0.86119999999999997</v>
      </c>
      <c r="Q2228" s="1">
        <v>40906</v>
      </c>
      <c r="R2228">
        <v>110.25</v>
      </c>
      <c r="U2228" s="1">
        <v>41632</v>
      </c>
      <c r="V2228">
        <v>4.91</v>
      </c>
      <c r="Y2228" s="1">
        <v>40783</v>
      </c>
      <c r="Z2228">
        <v>23.5</v>
      </c>
      <c r="AC2228" s="1"/>
    </row>
    <row r="2229" spans="1:29" x14ac:dyDescent="0.3">
      <c r="A2229">
        <f t="shared" si="67"/>
        <v>2</v>
      </c>
      <c r="B2229" s="1">
        <v>42770</v>
      </c>
      <c r="C2229">
        <v>39.450000000000003</v>
      </c>
      <c r="E2229" s="1">
        <v>35535</v>
      </c>
      <c r="F2229">
        <v>17.96</v>
      </c>
      <c r="G2229">
        <f t="shared" si="68"/>
        <v>21.649449541284405</v>
      </c>
      <c r="I2229" s="1">
        <v>40382</v>
      </c>
      <c r="J2229">
        <v>77.45</v>
      </c>
      <c r="M2229" s="1">
        <v>30607</v>
      </c>
      <c r="N2229">
        <v>0.86560000000000004</v>
      </c>
      <c r="Q2229" s="1">
        <v>40907</v>
      </c>
      <c r="R2229">
        <v>109.75</v>
      </c>
      <c r="U2229" s="1">
        <v>41635</v>
      </c>
      <c r="V2229">
        <v>4.92</v>
      </c>
      <c r="Y2229" s="1">
        <v>40784</v>
      </c>
      <c r="Z2229">
        <v>23.8</v>
      </c>
      <c r="AC2229" s="1"/>
    </row>
    <row r="2230" spans="1:29" x14ac:dyDescent="0.3">
      <c r="A2230">
        <f t="shared" si="67"/>
        <v>2</v>
      </c>
      <c r="B2230" s="1">
        <v>42771</v>
      </c>
      <c r="C2230">
        <v>39.15</v>
      </c>
      <c r="E2230" s="1">
        <v>35536</v>
      </c>
      <c r="F2230">
        <v>17.809999999999999</v>
      </c>
      <c r="G2230">
        <f t="shared" si="68"/>
        <v>21.609082568807338</v>
      </c>
      <c r="I2230" s="1">
        <v>40381</v>
      </c>
      <c r="J2230">
        <v>77.819999999999993</v>
      </c>
      <c r="M2230" s="1">
        <v>30608</v>
      </c>
      <c r="N2230">
        <v>0.86329999999999996</v>
      </c>
      <c r="Q2230" s="1">
        <v>40910</v>
      </c>
      <c r="R2230">
        <v>109.05</v>
      </c>
      <c r="U2230" s="1">
        <v>41638</v>
      </c>
      <c r="V2230">
        <v>4.91</v>
      </c>
      <c r="Y2230" s="1">
        <v>40785</v>
      </c>
      <c r="Z2230">
        <v>25.4</v>
      </c>
      <c r="AC2230" s="1"/>
    </row>
    <row r="2231" spans="1:29" x14ac:dyDescent="0.3">
      <c r="A2231">
        <f t="shared" si="67"/>
        <v>2</v>
      </c>
      <c r="B2231" s="1">
        <v>42772</v>
      </c>
      <c r="C2231">
        <v>38.619999999999997</v>
      </c>
      <c r="E2231" s="1">
        <v>35537</v>
      </c>
      <c r="F2231">
        <v>17.690000000000001</v>
      </c>
      <c r="G2231">
        <f t="shared" si="68"/>
        <v>21.5605504587156</v>
      </c>
      <c r="I2231" s="1">
        <v>40380</v>
      </c>
      <c r="J2231">
        <v>75.37</v>
      </c>
      <c r="M2231" s="1">
        <v>30609</v>
      </c>
      <c r="N2231">
        <v>0.86409999999999998</v>
      </c>
      <c r="Q2231" s="1">
        <v>40911</v>
      </c>
      <c r="R2231">
        <v>109.35</v>
      </c>
      <c r="U2231" s="1">
        <v>41639</v>
      </c>
      <c r="V2231">
        <v>4.83</v>
      </c>
      <c r="Y2231" s="1">
        <v>40786</v>
      </c>
      <c r="Z2231">
        <v>24.6</v>
      </c>
      <c r="AC2231" s="1"/>
    </row>
    <row r="2232" spans="1:29" x14ac:dyDescent="0.3">
      <c r="A2232">
        <f t="shared" si="67"/>
        <v>2</v>
      </c>
      <c r="B2232" s="1">
        <v>42773</v>
      </c>
      <c r="C2232">
        <v>38.049999999999997</v>
      </c>
      <c r="E2232" s="1">
        <v>35538</v>
      </c>
      <c r="F2232">
        <v>17.920000000000002</v>
      </c>
      <c r="G2232">
        <f t="shared" si="68"/>
        <v>21.513853211009177</v>
      </c>
      <c r="I2232" s="1">
        <v>40379</v>
      </c>
      <c r="J2232">
        <v>76.22</v>
      </c>
      <c r="M2232" s="1">
        <v>30610</v>
      </c>
      <c r="N2232">
        <v>0.8659</v>
      </c>
      <c r="Q2232" s="1">
        <v>40912</v>
      </c>
      <c r="R2232">
        <v>109.5</v>
      </c>
      <c r="U2232" s="1">
        <v>41641</v>
      </c>
      <c r="V2232">
        <v>4.71</v>
      </c>
      <c r="Y2232" s="1">
        <v>40787</v>
      </c>
      <c r="Z2232">
        <v>24.65</v>
      </c>
      <c r="AC2232" s="1"/>
    </row>
    <row r="2233" spans="1:29" x14ac:dyDescent="0.3">
      <c r="A2233">
        <f t="shared" si="67"/>
        <v>2</v>
      </c>
      <c r="B2233" s="1">
        <v>42774</v>
      </c>
      <c r="C2233">
        <v>37.42</v>
      </c>
      <c r="E2233" s="1">
        <v>35541</v>
      </c>
      <c r="F2233">
        <v>18.34</v>
      </c>
      <c r="G2233">
        <f t="shared" si="68"/>
        <v>21.47266055045872</v>
      </c>
      <c r="I2233" s="1">
        <v>40378</v>
      </c>
      <c r="J2233">
        <v>75.62</v>
      </c>
      <c r="M2233" s="1">
        <v>30613</v>
      </c>
      <c r="N2233">
        <v>0.85740000000000005</v>
      </c>
      <c r="Q2233" s="1">
        <v>40913</v>
      </c>
      <c r="R2233">
        <v>109.85</v>
      </c>
      <c r="U2233" s="1">
        <v>41642</v>
      </c>
      <c r="V2233">
        <v>4.6900000000000004</v>
      </c>
      <c r="Y2233" s="1">
        <v>40788</v>
      </c>
      <c r="Z2233">
        <v>24.1</v>
      </c>
      <c r="AC2233" s="1"/>
    </row>
    <row r="2234" spans="1:29" x14ac:dyDescent="0.3">
      <c r="A2234">
        <f t="shared" si="67"/>
        <v>2</v>
      </c>
      <c r="B2234" s="1">
        <v>42775</v>
      </c>
      <c r="C2234">
        <v>36.68</v>
      </c>
      <c r="E2234" s="1">
        <v>35542</v>
      </c>
      <c r="F2234">
        <v>17.989999999999998</v>
      </c>
      <c r="G2234">
        <f t="shared" si="68"/>
        <v>21.418532110091746</v>
      </c>
      <c r="I2234" s="1">
        <v>40375</v>
      </c>
      <c r="J2234">
        <v>75.37</v>
      </c>
      <c r="M2234" s="1">
        <v>30614</v>
      </c>
      <c r="N2234">
        <v>0.85980000000000001</v>
      </c>
      <c r="Q2234" s="1">
        <v>40914</v>
      </c>
      <c r="R2234">
        <v>110.15</v>
      </c>
      <c r="U2234" s="1">
        <v>41645</v>
      </c>
      <c r="V2234">
        <v>4.6100000000000003</v>
      </c>
      <c r="Y2234" s="1">
        <v>40789</v>
      </c>
      <c r="Z2234">
        <v>24.25</v>
      </c>
      <c r="AC2234" s="1"/>
    </row>
    <row r="2235" spans="1:29" x14ac:dyDescent="0.3">
      <c r="A2235">
        <f t="shared" si="67"/>
        <v>2</v>
      </c>
      <c r="B2235" s="1">
        <v>42776</v>
      </c>
      <c r="C2235">
        <v>35.94</v>
      </c>
      <c r="E2235" s="1">
        <v>35543</v>
      </c>
      <c r="F2235">
        <v>18.059999999999999</v>
      </c>
      <c r="G2235">
        <f t="shared" si="68"/>
        <v>21.365779816513761</v>
      </c>
      <c r="I2235" s="1">
        <v>40374</v>
      </c>
      <c r="J2235">
        <v>76.19</v>
      </c>
      <c r="M2235" s="1">
        <v>30615</v>
      </c>
      <c r="N2235">
        <v>0.85599999999999998</v>
      </c>
      <c r="Q2235" s="1">
        <v>40919</v>
      </c>
      <c r="R2235">
        <v>107.5</v>
      </c>
      <c r="U2235" s="1">
        <v>41646</v>
      </c>
      <c r="V2235">
        <v>4.66</v>
      </c>
      <c r="Y2235" s="1">
        <v>40791</v>
      </c>
      <c r="Z2235">
        <v>24.1</v>
      </c>
      <c r="AC2235" s="1"/>
    </row>
    <row r="2236" spans="1:29" x14ac:dyDescent="0.3">
      <c r="A2236">
        <f t="shared" si="67"/>
        <v>2</v>
      </c>
      <c r="B2236" s="1">
        <v>42777</v>
      </c>
      <c r="C2236">
        <v>35.380000000000003</v>
      </c>
      <c r="E2236" s="1">
        <v>35544</v>
      </c>
      <c r="F2236">
        <v>18.41</v>
      </c>
      <c r="G2236">
        <f t="shared" si="68"/>
        <v>21.320917431192662</v>
      </c>
      <c r="I2236" s="1">
        <v>40373</v>
      </c>
      <c r="J2236">
        <v>76.77</v>
      </c>
      <c r="M2236" s="1">
        <v>30616</v>
      </c>
      <c r="N2236">
        <v>0.85550000000000004</v>
      </c>
      <c r="Q2236" s="1">
        <v>40920</v>
      </c>
      <c r="R2236">
        <v>107</v>
      </c>
      <c r="U2236" s="1">
        <v>41647</v>
      </c>
      <c r="V2236">
        <v>4.57</v>
      </c>
      <c r="Y2236" s="1">
        <v>40792</v>
      </c>
      <c r="Z2236">
        <v>25.1</v>
      </c>
      <c r="AC2236" s="1"/>
    </row>
    <row r="2237" spans="1:29" x14ac:dyDescent="0.3">
      <c r="A2237">
        <f t="shared" si="67"/>
        <v>2</v>
      </c>
      <c r="B2237" s="1">
        <v>42778</v>
      </c>
      <c r="C2237">
        <v>34.979999999999997</v>
      </c>
      <c r="E2237" s="1">
        <v>35545</v>
      </c>
      <c r="F2237">
        <v>18.27</v>
      </c>
      <c r="G2237">
        <f t="shared" si="68"/>
        <v>21.278715596330276</v>
      </c>
      <c r="I2237" s="1">
        <v>40372</v>
      </c>
      <c r="J2237">
        <v>76.650000000000006</v>
      </c>
      <c r="M2237" s="1">
        <v>30617</v>
      </c>
      <c r="N2237">
        <v>0.85660000000000003</v>
      </c>
      <c r="Q2237" s="1">
        <v>40921</v>
      </c>
      <c r="R2237">
        <v>104.75</v>
      </c>
      <c r="U2237" s="1">
        <v>41648</v>
      </c>
      <c r="V2237">
        <v>4.5</v>
      </c>
      <c r="Y2237" s="1">
        <v>40793</v>
      </c>
      <c r="Z2237">
        <v>25.25</v>
      </c>
      <c r="AC2237" s="1"/>
    </row>
    <row r="2238" spans="1:29" x14ac:dyDescent="0.3">
      <c r="A2238">
        <f t="shared" si="67"/>
        <v>2</v>
      </c>
      <c r="B2238" s="1">
        <v>42779</v>
      </c>
      <c r="C2238">
        <v>34.479999999999997</v>
      </c>
      <c r="E2238" s="1">
        <v>35548</v>
      </c>
      <c r="F2238">
        <v>18.260000000000002</v>
      </c>
      <c r="G2238">
        <f t="shared" si="68"/>
        <v>21.23174311926606</v>
      </c>
      <c r="I2238" s="1">
        <v>40371</v>
      </c>
      <c r="J2238">
        <v>74.37</v>
      </c>
      <c r="M2238" s="1">
        <v>30620</v>
      </c>
      <c r="N2238">
        <v>0.85250000000000004</v>
      </c>
      <c r="Q2238" s="1">
        <v>40924</v>
      </c>
      <c r="R2238">
        <v>102.6</v>
      </c>
      <c r="U2238" s="1">
        <v>41649</v>
      </c>
      <c r="V2238">
        <v>4.5199999999999996</v>
      </c>
      <c r="Y2238" s="1">
        <v>40794</v>
      </c>
      <c r="Z2238">
        <v>25.85</v>
      </c>
      <c r="AC2238" s="1"/>
    </row>
    <row r="2239" spans="1:29" x14ac:dyDescent="0.3">
      <c r="A2239">
        <f t="shared" si="67"/>
        <v>2</v>
      </c>
      <c r="B2239" s="1">
        <v>42780</v>
      </c>
      <c r="C2239">
        <v>33.909999999999997</v>
      </c>
      <c r="E2239" s="1">
        <v>35549</v>
      </c>
      <c r="F2239">
        <v>18.61</v>
      </c>
      <c r="G2239">
        <f t="shared" si="68"/>
        <v>21.195688073394503</v>
      </c>
      <c r="I2239" s="1">
        <v>40368</v>
      </c>
      <c r="J2239">
        <v>75.42</v>
      </c>
      <c r="M2239" s="1">
        <v>30621</v>
      </c>
      <c r="N2239">
        <v>0.84660000000000002</v>
      </c>
      <c r="Q2239" s="1">
        <v>40925</v>
      </c>
      <c r="R2239">
        <v>103.2</v>
      </c>
      <c r="U2239" s="1">
        <v>41652</v>
      </c>
      <c r="V2239">
        <v>4.62</v>
      </c>
      <c r="Y2239" s="1">
        <v>40795</v>
      </c>
      <c r="Z2239">
        <v>25.25</v>
      </c>
      <c r="AC2239" s="1"/>
    </row>
    <row r="2240" spans="1:29" x14ac:dyDescent="0.3">
      <c r="A2240">
        <f t="shared" si="67"/>
        <v>2</v>
      </c>
      <c r="B2240" s="1">
        <v>42781</v>
      </c>
      <c r="C2240">
        <v>33.47</v>
      </c>
      <c r="E2240" s="1">
        <v>35550</v>
      </c>
      <c r="F2240">
        <v>18.52</v>
      </c>
      <c r="G2240">
        <f t="shared" si="68"/>
        <v>21.153394495412851</v>
      </c>
      <c r="I2240" s="1">
        <v>40367</v>
      </c>
      <c r="J2240">
        <v>74.709999999999994</v>
      </c>
      <c r="M2240" s="1">
        <v>30622</v>
      </c>
      <c r="N2240">
        <v>0.8458</v>
      </c>
      <c r="Q2240" s="1">
        <v>40926</v>
      </c>
      <c r="R2240">
        <v>103.75</v>
      </c>
      <c r="U2240" s="1">
        <v>41653</v>
      </c>
      <c r="V2240">
        <v>4.8099999999999996</v>
      </c>
      <c r="Y2240" s="1">
        <v>40796</v>
      </c>
      <c r="Z2240">
        <v>25.35</v>
      </c>
      <c r="AC2240" s="1"/>
    </row>
    <row r="2241" spans="1:29" x14ac:dyDescent="0.3">
      <c r="A2241">
        <f t="shared" si="67"/>
        <v>2</v>
      </c>
      <c r="B2241" s="1">
        <v>42782</v>
      </c>
      <c r="C2241">
        <v>33.020000000000003</v>
      </c>
      <c r="E2241" s="1">
        <v>35551</v>
      </c>
      <c r="F2241">
        <v>18.29</v>
      </c>
      <c r="G2241">
        <f t="shared" si="68"/>
        <v>21.10990825688074</v>
      </c>
      <c r="I2241" s="1">
        <v>40366</v>
      </c>
      <c r="J2241">
        <v>73.510000000000005</v>
      </c>
      <c r="M2241" s="1">
        <v>30623</v>
      </c>
      <c r="N2241">
        <v>0.84619999999999995</v>
      </c>
      <c r="Q2241" s="1">
        <v>40927</v>
      </c>
      <c r="R2241">
        <v>105</v>
      </c>
      <c r="U2241" s="1">
        <v>41654</v>
      </c>
      <c r="V2241">
        <v>4.8</v>
      </c>
      <c r="Y2241" s="1">
        <v>40797</v>
      </c>
      <c r="Z2241">
        <v>25.35</v>
      </c>
      <c r="AC2241" s="1"/>
    </row>
    <row r="2242" spans="1:29" x14ac:dyDescent="0.3">
      <c r="A2242">
        <f t="shared" si="67"/>
        <v>2</v>
      </c>
      <c r="B2242" s="1">
        <v>42783</v>
      </c>
      <c r="C2242">
        <v>32.619999999999997</v>
      </c>
      <c r="E2242" s="1">
        <v>35552</v>
      </c>
      <c r="F2242">
        <v>17.97</v>
      </c>
      <c r="G2242">
        <f t="shared" si="68"/>
        <v>21.067247706422023</v>
      </c>
      <c r="I2242" s="1">
        <v>40365</v>
      </c>
      <c r="J2242">
        <v>71.45</v>
      </c>
      <c r="M2242" s="1">
        <v>30624</v>
      </c>
      <c r="N2242">
        <v>0.84079999999999999</v>
      </c>
      <c r="Q2242" s="1">
        <v>40928</v>
      </c>
      <c r="R2242">
        <v>105.8</v>
      </c>
      <c r="U2242" s="1">
        <v>41655</v>
      </c>
      <c r="V2242">
        <v>5.05</v>
      </c>
      <c r="Y2242" s="1">
        <v>40798</v>
      </c>
      <c r="Z2242">
        <v>25.25</v>
      </c>
      <c r="AC2242" s="1"/>
    </row>
    <row r="2243" spans="1:29" x14ac:dyDescent="0.3">
      <c r="A2243">
        <f t="shared" si="67"/>
        <v>2</v>
      </c>
      <c r="B2243" s="1">
        <v>42784</v>
      </c>
      <c r="C2243">
        <v>32.36</v>
      </c>
      <c r="E2243" s="1">
        <v>35556</v>
      </c>
      <c r="F2243">
        <v>18.07</v>
      </c>
      <c r="G2243">
        <f t="shared" si="68"/>
        <v>21.024403669724776</v>
      </c>
      <c r="I2243" s="1">
        <v>40364</v>
      </c>
      <c r="J2243">
        <v>71.47</v>
      </c>
      <c r="M2243" s="1">
        <v>30627</v>
      </c>
      <c r="N2243">
        <v>0.8377</v>
      </c>
      <c r="Q2243" s="1">
        <v>40931</v>
      </c>
      <c r="R2243">
        <v>104.25</v>
      </c>
      <c r="U2243" s="1">
        <v>41656</v>
      </c>
      <c r="V2243">
        <v>5.05</v>
      </c>
      <c r="Y2243" s="1">
        <v>40799</v>
      </c>
      <c r="Z2243">
        <v>24.85</v>
      </c>
      <c r="AC2243" s="1"/>
    </row>
    <row r="2244" spans="1:29" x14ac:dyDescent="0.3">
      <c r="A2244">
        <f t="shared" ref="A2244:A2307" si="69">+MONTH(B2244)</f>
        <v>2</v>
      </c>
      <c r="B2244" s="1">
        <v>42785</v>
      </c>
      <c r="C2244">
        <v>32.090000000000003</v>
      </c>
      <c r="E2244" s="1">
        <v>35557</v>
      </c>
      <c r="F2244">
        <v>18.16</v>
      </c>
      <c r="G2244">
        <f t="shared" si="68"/>
        <v>20.982568807339455</v>
      </c>
      <c r="I2244" s="1">
        <v>40361</v>
      </c>
      <c r="J2244">
        <v>71.650000000000006</v>
      </c>
      <c r="M2244" s="1">
        <v>30628</v>
      </c>
      <c r="N2244">
        <v>0.83740000000000003</v>
      </c>
      <c r="Q2244" s="1">
        <v>40932</v>
      </c>
      <c r="R2244">
        <v>104.5</v>
      </c>
      <c r="U2244" s="1">
        <v>41659</v>
      </c>
      <c r="V2244">
        <v>4.91</v>
      </c>
      <c r="Y2244" s="1">
        <v>40800</v>
      </c>
      <c r="Z2244">
        <v>25.1</v>
      </c>
      <c r="AC2244" s="1"/>
    </row>
    <row r="2245" spans="1:29" x14ac:dyDescent="0.3">
      <c r="A2245">
        <f t="shared" si="69"/>
        <v>2</v>
      </c>
      <c r="B2245" s="1">
        <v>42786</v>
      </c>
      <c r="C2245">
        <v>31.66</v>
      </c>
      <c r="E2245" s="1">
        <v>35558</v>
      </c>
      <c r="F2245">
        <v>18.690000000000001</v>
      </c>
      <c r="G2245">
        <f t="shared" si="68"/>
        <v>20.946697247706428</v>
      </c>
      <c r="I2245" s="1">
        <v>40360</v>
      </c>
      <c r="J2245">
        <v>72.34</v>
      </c>
      <c r="M2245" s="1">
        <v>30629</v>
      </c>
      <c r="N2245">
        <v>0.84060000000000001</v>
      </c>
      <c r="Q2245" s="1">
        <v>40933</v>
      </c>
      <c r="R2245">
        <v>105</v>
      </c>
      <c r="U2245" s="1">
        <v>41660</v>
      </c>
      <c r="V2245">
        <v>5.0199999999999996</v>
      </c>
      <c r="Y2245" s="1">
        <v>40801</v>
      </c>
      <c r="Z2245">
        <v>24.65</v>
      </c>
      <c r="AC2245" s="1"/>
    </row>
    <row r="2246" spans="1:29" x14ac:dyDescent="0.3">
      <c r="A2246">
        <f t="shared" si="69"/>
        <v>2</v>
      </c>
      <c r="B2246" s="1">
        <v>42787</v>
      </c>
      <c r="C2246">
        <v>31.38</v>
      </c>
      <c r="E2246" s="1">
        <v>35559</v>
      </c>
      <c r="F2246">
        <v>18.93</v>
      </c>
      <c r="G2246">
        <f t="shared" si="68"/>
        <v>20.911467889908259</v>
      </c>
      <c r="I2246" s="1">
        <v>40359</v>
      </c>
      <c r="J2246">
        <v>75.010000000000005</v>
      </c>
      <c r="M2246" s="1">
        <v>30630</v>
      </c>
      <c r="N2246">
        <v>0.84330000000000005</v>
      </c>
      <c r="Q2246" s="1">
        <v>40934</v>
      </c>
      <c r="R2246">
        <v>105</v>
      </c>
      <c r="U2246" s="1">
        <v>41661</v>
      </c>
      <c r="V2246">
        <v>5.1100000000000003</v>
      </c>
      <c r="Y2246" s="1">
        <v>40802</v>
      </c>
      <c r="Z2246">
        <v>25.23</v>
      </c>
      <c r="AC2246" s="1"/>
    </row>
    <row r="2247" spans="1:29" x14ac:dyDescent="0.3">
      <c r="A2247">
        <f t="shared" si="69"/>
        <v>2</v>
      </c>
      <c r="B2247" s="1">
        <v>42788</v>
      </c>
      <c r="C2247">
        <v>31.1</v>
      </c>
      <c r="E2247" s="1">
        <v>35562</v>
      </c>
      <c r="F2247">
        <v>19.72</v>
      </c>
      <c r="G2247">
        <f t="shared" si="68"/>
        <v>20.8756880733945</v>
      </c>
      <c r="I2247" s="1">
        <v>40358</v>
      </c>
      <c r="J2247">
        <v>75.44</v>
      </c>
      <c r="M2247" s="1">
        <v>30631</v>
      </c>
      <c r="N2247">
        <v>0.83860000000000001</v>
      </c>
      <c r="Q2247" s="1">
        <v>40935</v>
      </c>
      <c r="R2247">
        <v>106</v>
      </c>
      <c r="U2247" s="1">
        <v>41662</v>
      </c>
      <c r="V2247">
        <v>5.01</v>
      </c>
      <c r="Y2247" s="1">
        <v>40805</v>
      </c>
      <c r="Z2247">
        <v>24.08</v>
      </c>
      <c r="AC2247" s="1"/>
    </row>
    <row r="2248" spans="1:29" x14ac:dyDescent="0.3">
      <c r="A2248">
        <f t="shared" si="69"/>
        <v>2</v>
      </c>
      <c r="B2248" s="1">
        <v>42789</v>
      </c>
      <c r="C2248">
        <v>30.79</v>
      </c>
      <c r="E2248" s="1">
        <v>35563</v>
      </c>
      <c r="F2248">
        <v>19.62</v>
      </c>
      <c r="G2248">
        <f t="shared" si="68"/>
        <v>20.837614678899079</v>
      </c>
      <c r="I2248" s="1">
        <v>40357</v>
      </c>
      <c r="J2248">
        <v>77.59</v>
      </c>
      <c r="M2248" s="1">
        <v>30634</v>
      </c>
      <c r="N2248">
        <v>0.83930000000000005</v>
      </c>
      <c r="Q2248" s="1">
        <v>40938</v>
      </c>
      <c r="R2248">
        <v>105.5</v>
      </c>
      <c r="U2248" s="1">
        <v>41663</v>
      </c>
      <c r="V2248">
        <v>5.24</v>
      </c>
      <c r="Y2248" s="1">
        <v>40806</v>
      </c>
      <c r="Z2248">
        <v>24.3</v>
      </c>
      <c r="AC2248" s="1"/>
    </row>
    <row r="2249" spans="1:29" x14ac:dyDescent="0.3">
      <c r="A2249">
        <f t="shared" si="69"/>
        <v>2</v>
      </c>
      <c r="B2249" s="1">
        <v>42790</v>
      </c>
      <c r="C2249">
        <v>30.4</v>
      </c>
      <c r="E2249" s="1">
        <v>35564</v>
      </c>
      <c r="F2249">
        <v>19.510000000000002</v>
      </c>
      <c r="G2249">
        <f t="shared" si="68"/>
        <v>20.798440366972478</v>
      </c>
      <c r="I2249" s="1">
        <v>40354</v>
      </c>
      <c r="J2249">
        <v>78.12</v>
      </c>
      <c r="M2249" s="1">
        <v>30635</v>
      </c>
      <c r="N2249">
        <v>0.83830000000000005</v>
      </c>
      <c r="Q2249" s="1">
        <v>40939</v>
      </c>
      <c r="R2249">
        <v>103</v>
      </c>
      <c r="U2249" s="1">
        <v>41666</v>
      </c>
      <c r="V2249">
        <v>5.35</v>
      </c>
      <c r="Y2249" s="1">
        <v>40807</v>
      </c>
      <c r="Z2249">
        <v>22.2</v>
      </c>
      <c r="AC2249" s="1"/>
    </row>
    <row r="2250" spans="1:29" x14ac:dyDescent="0.3">
      <c r="A2250">
        <f t="shared" si="69"/>
        <v>2</v>
      </c>
      <c r="B2250" s="1">
        <v>42791</v>
      </c>
      <c r="C2250">
        <v>30.11</v>
      </c>
      <c r="E2250" s="1">
        <v>35565</v>
      </c>
      <c r="F2250">
        <v>19.440000000000001</v>
      </c>
      <c r="G2250">
        <f t="shared" si="68"/>
        <v>20.750825688073391</v>
      </c>
      <c r="I2250" s="1">
        <v>40353</v>
      </c>
      <c r="J2250">
        <v>76.47</v>
      </c>
      <c r="M2250" s="1">
        <v>30636</v>
      </c>
      <c r="N2250">
        <v>0.83909999999999996</v>
      </c>
      <c r="Q2250" s="1">
        <v>40940</v>
      </c>
      <c r="R2250">
        <v>102.5</v>
      </c>
      <c r="U2250" s="1">
        <v>41667</v>
      </c>
      <c r="V2250">
        <v>5.5</v>
      </c>
      <c r="Y2250" s="1">
        <v>40808</v>
      </c>
      <c r="Z2250">
        <v>22</v>
      </c>
      <c r="AC2250" s="1"/>
    </row>
    <row r="2251" spans="1:29" x14ac:dyDescent="0.3">
      <c r="A2251">
        <f t="shared" si="69"/>
        <v>2</v>
      </c>
      <c r="B2251" s="1">
        <v>42792</v>
      </c>
      <c r="C2251">
        <v>29.92</v>
      </c>
      <c r="E2251" s="1">
        <v>35566</v>
      </c>
      <c r="F2251">
        <v>20.350000000000001</v>
      </c>
      <c r="G2251">
        <f t="shared" si="68"/>
        <v>20.712385321100914</v>
      </c>
      <c r="I2251" s="1">
        <v>40352</v>
      </c>
      <c r="J2251">
        <v>76.27</v>
      </c>
      <c r="M2251" s="1">
        <v>30637</v>
      </c>
      <c r="N2251">
        <v>0.8337</v>
      </c>
      <c r="Q2251" s="1">
        <v>40941</v>
      </c>
      <c r="R2251">
        <v>103.5</v>
      </c>
      <c r="U2251" s="1">
        <v>41668</v>
      </c>
      <c r="V2251">
        <v>5.48</v>
      </c>
      <c r="Y2251" s="1">
        <v>40809</v>
      </c>
      <c r="Z2251">
        <v>22.05</v>
      </c>
      <c r="AC2251" s="1"/>
    </row>
    <row r="2252" spans="1:29" x14ac:dyDescent="0.3">
      <c r="A2252">
        <f t="shared" si="69"/>
        <v>2</v>
      </c>
      <c r="B2252" s="1">
        <v>42793</v>
      </c>
      <c r="C2252">
        <v>29.64</v>
      </c>
      <c r="E2252" s="1">
        <v>35569</v>
      </c>
      <c r="F2252">
        <v>20.16</v>
      </c>
      <c r="G2252">
        <f t="shared" si="68"/>
        <v>20.676238532110087</v>
      </c>
      <c r="I2252" s="1">
        <v>40351</v>
      </c>
      <c r="J2252">
        <v>78.040000000000006</v>
      </c>
      <c r="M2252" s="1">
        <v>30638</v>
      </c>
      <c r="N2252">
        <v>0.83109999999999995</v>
      </c>
      <c r="Q2252" s="1">
        <v>40942</v>
      </c>
      <c r="R2252">
        <v>103</v>
      </c>
      <c r="U2252" s="1">
        <v>41669</v>
      </c>
      <c r="V2252">
        <v>5.69</v>
      </c>
      <c r="Y2252" s="1">
        <v>40810</v>
      </c>
      <c r="Z2252">
        <v>21</v>
      </c>
      <c r="AC2252" s="1"/>
    </row>
    <row r="2253" spans="1:29" x14ac:dyDescent="0.3">
      <c r="A2253">
        <f t="shared" si="69"/>
        <v>2</v>
      </c>
      <c r="B2253" s="1">
        <v>42794</v>
      </c>
      <c r="C2253">
        <v>29.28</v>
      </c>
      <c r="E2253" s="1">
        <v>35570</v>
      </c>
      <c r="F2253">
        <v>20</v>
      </c>
      <c r="G2253">
        <f t="shared" si="68"/>
        <v>20.646055045871556</v>
      </c>
      <c r="I2253" s="1">
        <v>40350</v>
      </c>
      <c r="J2253">
        <v>78.819999999999993</v>
      </c>
      <c r="M2253" s="1">
        <v>30641</v>
      </c>
      <c r="N2253">
        <v>0.82950000000000002</v>
      </c>
      <c r="Q2253" s="1">
        <v>40945</v>
      </c>
      <c r="R2253">
        <v>102.5</v>
      </c>
      <c r="U2253" s="1">
        <v>41670</v>
      </c>
      <c r="V2253">
        <v>5.5</v>
      </c>
      <c r="Y2253" s="1">
        <v>40811</v>
      </c>
      <c r="Z2253">
        <v>21</v>
      </c>
      <c r="AC2253" s="1"/>
    </row>
    <row r="2254" spans="1:29" x14ac:dyDescent="0.3">
      <c r="A2254">
        <f t="shared" si="69"/>
        <v>3</v>
      </c>
      <c r="B2254" s="1">
        <v>42795</v>
      </c>
      <c r="C2254">
        <v>28.94</v>
      </c>
      <c r="E2254" s="1">
        <v>35571</v>
      </c>
      <c r="F2254">
        <v>20.13</v>
      </c>
      <c r="G2254">
        <f t="shared" si="68"/>
        <v>20.627522935779812</v>
      </c>
      <c r="I2254" s="1">
        <v>40347</v>
      </c>
      <c r="J2254">
        <v>78.22</v>
      </c>
      <c r="M2254" s="1">
        <v>30642</v>
      </c>
      <c r="N2254">
        <v>0.83209999999999995</v>
      </c>
      <c r="Q2254" s="1">
        <v>40946</v>
      </c>
      <c r="R2254">
        <v>102.5</v>
      </c>
      <c r="U2254" s="1">
        <v>41673</v>
      </c>
      <c r="V2254">
        <v>5.82</v>
      </c>
      <c r="Y2254" s="1">
        <v>40812</v>
      </c>
      <c r="Z2254">
        <v>21.2</v>
      </c>
      <c r="AC2254" s="1"/>
    </row>
    <row r="2255" spans="1:29" x14ac:dyDescent="0.3">
      <c r="A2255">
        <f t="shared" si="69"/>
        <v>3</v>
      </c>
      <c r="B2255" s="1">
        <v>42796</v>
      </c>
      <c r="C2255">
        <v>28.64</v>
      </c>
      <c r="E2255" s="1">
        <v>35572</v>
      </c>
      <c r="F2255">
        <v>20.18</v>
      </c>
      <c r="G2255">
        <f t="shared" si="68"/>
        <v>20.606055045871553</v>
      </c>
      <c r="I2255" s="1">
        <v>40346</v>
      </c>
      <c r="J2255">
        <v>78.680000000000007</v>
      </c>
      <c r="M2255" s="1">
        <v>30643</v>
      </c>
      <c r="N2255">
        <v>0.83220000000000005</v>
      </c>
      <c r="Q2255" s="1">
        <v>40947</v>
      </c>
      <c r="R2255">
        <v>101</v>
      </c>
      <c r="U2255" s="1">
        <v>41674</v>
      </c>
      <c r="V2255">
        <v>5.8</v>
      </c>
      <c r="Y2255" s="1">
        <v>40813</v>
      </c>
      <c r="Z2255">
        <v>21.85</v>
      </c>
      <c r="AC2255" s="1"/>
    </row>
    <row r="2256" spans="1:29" x14ac:dyDescent="0.3">
      <c r="A2256">
        <f t="shared" si="69"/>
        <v>3</v>
      </c>
      <c r="B2256" s="1">
        <v>42797</v>
      </c>
      <c r="C2256">
        <v>28.38</v>
      </c>
      <c r="E2256" s="1">
        <v>35573</v>
      </c>
      <c r="F2256">
        <v>20</v>
      </c>
      <c r="G2256">
        <f t="shared" si="68"/>
        <v>20.573669724770639</v>
      </c>
      <c r="I2256" s="1">
        <v>40345</v>
      </c>
      <c r="J2256">
        <v>78.14</v>
      </c>
      <c r="M2256" s="1">
        <v>30644</v>
      </c>
      <c r="N2256">
        <v>0.82899999999999996</v>
      </c>
      <c r="Q2256" s="1">
        <v>40948</v>
      </c>
      <c r="R2256">
        <v>100.75</v>
      </c>
      <c r="U2256" s="1">
        <v>41675</v>
      </c>
      <c r="V2256">
        <v>6.06</v>
      </c>
      <c r="Y2256" s="1">
        <v>40814</v>
      </c>
      <c r="Z2256">
        <v>22.05</v>
      </c>
      <c r="AC2256" s="1"/>
    </row>
    <row r="2257" spans="1:29" x14ac:dyDescent="0.3">
      <c r="A2257">
        <f t="shared" si="69"/>
        <v>3</v>
      </c>
      <c r="B2257" s="1">
        <v>42798</v>
      </c>
      <c r="C2257">
        <v>28.29</v>
      </c>
      <c r="E2257" s="1">
        <v>35577</v>
      </c>
      <c r="F2257">
        <v>19.22</v>
      </c>
      <c r="G2257">
        <f t="shared" si="68"/>
        <v>20.52889908256881</v>
      </c>
      <c r="I2257" s="1">
        <v>40344</v>
      </c>
      <c r="J2257">
        <v>76.2</v>
      </c>
      <c r="M2257" s="1">
        <v>30645</v>
      </c>
      <c r="N2257">
        <v>0.82750000000000001</v>
      </c>
      <c r="Q2257" s="1">
        <v>40949</v>
      </c>
      <c r="R2257">
        <v>99.25</v>
      </c>
      <c r="U2257" s="1">
        <v>41676</v>
      </c>
      <c r="V2257">
        <v>6.43</v>
      </c>
      <c r="Y2257" s="1">
        <v>40815</v>
      </c>
      <c r="Z2257">
        <v>19.05</v>
      </c>
      <c r="AC2257" s="1"/>
    </row>
    <row r="2258" spans="1:29" x14ac:dyDescent="0.3">
      <c r="A2258">
        <f t="shared" si="69"/>
        <v>3</v>
      </c>
      <c r="B2258" s="1">
        <v>42799</v>
      </c>
      <c r="C2258">
        <v>28.19</v>
      </c>
      <c r="E2258" s="1">
        <v>35578</v>
      </c>
      <c r="F2258">
        <v>19.239999999999998</v>
      </c>
      <c r="G2258">
        <f t="shared" si="68"/>
        <v>20.487981651376142</v>
      </c>
      <c r="I2258" s="1">
        <v>40343</v>
      </c>
      <c r="J2258">
        <v>75.2</v>
      </c>
      <c r="M2258" s="1">
        <v>30648</v>
      </c>
      <c r="N2258">
        <v>0.82950000000000002</v>
      </c>
      <c r="Q2258" s="1">
        <v>40952</v>
      </c>
      <c r="R2258">
        <v>98.5</v>
      </c>
      <c r="U2258" s="1">
        <v>41677</v>
      </c>
      <c r="V2258">
        <v>6.41</v>
      </c>
      <c r="Y2258" s="1">
        <v>40816</v>
      </c>
      <c r="Z2258">
        <v>16.5</v>
      </c>
      <c r="AC2258" s="1"/>
    </row>
    <row r="2259" spans="1:29" x14ac:dyDescent="0.3">
      <c r="A2259">
        <f t="shared" si="69"/>
        <v>3</v>
      </c>
      <c r="B2259" s="1">
        <v>42800</v>
      </c>
      <c r="C2259">
        <v>27.91</v>
      </c>
      <c r="E2259" s="1">
        <v>35579</v>
      </c>
      <c r="F2259">
        <v>19.48</v>
      </c>
      <c r="G2259">
        <f t="shared" si="68"/>
        <v>20.447247706422012</v>
      </c>
      <c r="I2259" s="1">
        <v>40340</v>
      </c>
      <c r="J2259">
        <v>74.349999999999994</v>
      </c>
      <c r="M2259" s="1">
        <v>30649</v>
      </c>
      <c r="N2259">
        <v>0.82520000000000004</v>
      </c>
      <c r="Q2259" s="1">
        <v>40953</v>
      </c>
      <c r="R2259">
        <v>98.65</v>
      </c>
      <c r="U2259" s="1">
        <v>41680</v>
      </c>
      <c r="V2259">
        <v>6.4</v>
      </c>
      <c r="Y2259" s="1">
        <v>40817</v>
      </c>
      <c r="Z2259">
        <v>16.5</v>
      </c>
      <c r="AC2259" s="1"/>
    </row>
    <row r="2260" spans="1:29" x14ac:dyDescent="0.3">
      <c r="A2260">
        <f t="shared" si="69"/>
        <v>3</v>
      </c>
      <c r="B2260" s="1">
        <v>42801</v>
      </c>
      <c r="C2260">
        <v>27.56</v>
      </c>
      <c r="E2260" s="1">
        <v>35580</v>
      </c>
      <c r="F2260">
        <v>19.399999999999999</v>
      </c>
      <c r="G2260">
        <f t="shared" si="68"/>
        <v>20.405229357798163</v>
      </c>
      <c r="I2260" s="1">
        <v>40339</v>
      </c>
      <c r="J2260">
        <v>75.290000000000006</v>
      </c>
      <c r="M2260" s="1">
        <v>30650</v>
      </c>
      <c r="N2260">
        <v>0.83250000000000002</v>
      </c>
      <c r="Q2260" s="1">
        <v>40954</v>
      </c>
      <c r="R2260">
        <v>99</v>
      </c>
      <c r="U2260" s="1">
        <v>41681</v>
      </c>
      <c r="V2260">
        <v>6.24</v>
      </c>
      <c r="Y2260" s="1">
        <v>40818</v>
      </c>
      <c r="Z2260">
        <v>16.5</v>
      </c>
      <c r="AC2260" s="1"/>
    </row>
    <row r="2261" spans="1:29" x14ac:dyDescent="0.3">
      <c r="A2261">
        <f t="shared" si="69"/>
        <v>3</v>
      </c>
      <c r="B2261" s="1">
        <v>42802</v>
      </c>
      <c r="C2261">
        <v>27.29</v>
      </c>
      <c r="E2261" s="1">
        <v>35583</v>
      </c>
      <c r="F2261">
        <v>19.52</v>
      </c>
      <c r="G2261">
        <f t="shared" si="68"/>
        <v>20.36908256880734</v>
      </c>
      <c r="I2261" s="1">
        <v>40338</v>
      </c>
      <c r="J2261">
        <v>74.27</v>
      </c>
      <c r="M2261" s="1">
        <v>30651</v>
      </c>
      <c r="N2261">
        <v>0.83069999999999999</v>
      </c>
      <c r="Q2261" s="1">
        <v>40955</v>
      </c>
      <c r="R2261">
        <v>99.65</v>
      </c>
      <c r="U2261" s="1">
        <v>41682</v>
      </c>
      <c r="V2261">
        <v>6.34</v>
      </c>
      <c r="Y2261" s="1">
        <v>40819</v>
      </c>
      <c r="Z2261">
        <v>18.5</v>
      </c>
      <c r="AC2261" s="1"/>
    </row>
    <row r="2262" spans="1:29" x14ac:dyDescent="0.3">
      <c r="A2262">
        <f t="shared" si="69"/>
        <v>3</v>
      </c>
      <c r="B2262" s="1">
        <v>42803</v>
      </c>
      <c r="C2262">
        <v>27.11</v>
      </c>
      <c r="E2262" s="1">
        <v>35584</v>
      </c>
      <c r="F2262">
        <v>18.899999999999999</v>
      </c>
      <c r="G2262">
        <f t="shared" si="68"/>
        <v>20.329724770642201</v>
      </c>
      <c r="I2262" s="1">
        <v>40337</v>
      </c>
      <c r="J2262">
        <v>72.3</v>
      </c>
      <c r="M2262" s="1">
        <v>30652</v>
      </c>
      <c r="N2262">
        <v>0.82820000000000005</v>
      </c>
      <c r="Q2262" s="1">
        <v>40956</v>
      </c>
      <c r="R2262">
        <v>100.9</v>
      </c>
      <c r="U2262" s="1">
        <v>41683</v>
      </c>
      <c r="V2262">
        <v>6.37</v>
      </c>
      <c r="Y2262" s="1">
        <v>40820</v>
      </c>
      <c r="Z2262">
        <v>18.350000000000001</v>
      </c>
      <c r="AC2262" s="1"/>
    </row>
    <row r="2263" spans="1:29" x14ac:dyDescent="0.3">
      <c r="A2263">
        <f t="shared" si="69"/>
        <v>3</v>
      </c>
      <c r="B2263" s="1">
        <v>42804</v>
      </c>
      <c r="C2263">
        <v>26.96</v>
      </c>
      <c r="E2263" s="1">
        <v>35585</v>
      </c>
      <c r="F2263">
        <v>18.72</v>
      </c>
      <c r="G2263">
        <f t="shared" si="68"/>
        <v>20.286880733944955</v>
      </c>
      <c r="I2263" s="1">
        <v>40336</v>
      </c>
      <c r="J2263">
        <v>72.12</v>
      </c>
      <c r="M2263" s="1">
        <v>30655</v>
      </c>
      <c r="N2263">
        <v>0.81979999999999997</v>
      </c>
      <c r="Q2263" s="1">
        <v>40959</v>
      </c>
      <c r="R2263">
        <v>101.3</v>
      </c>
      <c r="U2263" s="1">
        <v>41684</v>
      </c>
      <c r="V2263">
        <v>6.57</v>
      </c>
      <c r="Y2263" s="1">
        <v>40821</v>
      </c>
      <c r="Z2263">
        <v>19.05</v>
      </c>
      <c r="AC2263" s="1"/>
    </row>
    <row r="2264" spans="1:29" x14ac:dyDescent="0.3">
      <c r="A2264">
        <f t="shared" si="69"/>
        <v>3</v>
      </c>
      <c r="B2264" s="1">
        <v>42805</v>
      </c>
      <c r="C2264">
        <v>26.9</v>
      </c>
      <c r="E2264" s="1">
        <v>35586</v>
      </c>
      <c r="F2264">
        <v>18.32</v>
      </c>
      <c r="G2264">
        <f t="shared" si="68"/>
        <v>20.240091743119272</v>
      </c>
      <c r="I2264" s="1">
        <v>40333</v>
      </c>
      <c r="J2264">
        <v>72.09</v>
      </c>
      <c r="M2264" s="1">
        <v>30656</v>
      </c>
      <c r="N2264">
        <v>0.8226</v>
      </c>
      <c r="Q2264" s="1">
        <v>40960</v>
      </c>
      <c r="R2264">
        <v>101</v>
      </c>
      <c r="U2264" s="1">
        <v>41687</v>
      </c>
      <c r="V2264">
        <v>6.79</v>
      </c>
      <c r="Y2264" s="1">
        <v>40822</v>
      </c>
      <c r="Z2264">
        <v>19.899999999999999</v>
      </c>
      <c r="AC2264" s="1"/>
    </row>
    <row r="2265" spans="1:29" x14ac:dyDescent="0.3">
      <c r="A2265">
        <f t="shared" si="69"/>
        <v>3</v>
      </c>
      <c r="B2265" s="1">
        <v>42806</v>
      </c>
      <c r="C2265">
        <v>26.86</v>
      </c>
      <c r="E2265" s="1">
        <v>35587</v>
      </c>
      <c r="F2265">
        <v>17.7</v>
      </c>
      <c r="G2265">
        <f t="shared" si="68"/>
        <v>20.185137614678901</v>
      </c>
      <c r="I2265" s="1">
        <v>40332</v>
      </c>
      <c r="J2265">
        <v>75.41</v>
      </c>
      <c r="M2265" s="1">
        <v>30657</v>
      </c>
      <c r="N2265">
        <v>0.8206</v>
      </c>
      <c r="Q2265" s="1">
        <v>40961</v>
      </c>
      <c r="R2265">
        <v>101.5</v>
      </c>
      <c r="U2265" s="1">
        <v>41688</v>
      </c>
      <c r="V2265">
        <v>6.73</v>
      </c>
      <c r="Y2265" s="1">
        <v>40823</v>
      </c>
      <c r="Z2265">
        <v>22.25</v>
      </c>
      <c r="AC2265" s="1"/>
    </row>
    <row r="2266" spans="1:29" x14ac:dyDescent="0.3">
      <c r="A2266">
        <f t="shared" si="69"/>
        <v>3</v>
      </c>
      <c r="B2266" s="1">
        <v>42807</v>
      </c>
      <c r="C2266">
        <v>26.65</v>
      </c>
      <c r="E2266" s="1">
        <v>35590</v>
      </c>
      <c r="F2266">
        <v>17.559999999999999</v>
      </c>
      <c r="G2266">
        <f t="shared" si="68"/>
        <v>20.127798165137623</v>
      </c>
      <c r="I2266" s="1">
        <v>40331</v>
      </c>
      <c r="J2266">
        <v>73.75</v>
      </c>
      <c r="M2266" s="1">
        <v>30658</v>
      </c>
      <c r="N2266">
        <v>0.8206</v>
      </c>
      <c r="Q2266" s="1">
        <v>40962</v>
      </c>
      <c r="R2266">
        <v>101.85</v>
      </c>
      <c r="U2266" s="1">
        <v>41689</v>
      </c>
      <c r="V2266">
        <v>6.9</v>
      </c>
      <c r="Y2266" s="1">
        <v>40824</v>
      </c>
      <c r="Z2266">
        <v>22</v>
      </c>
      <c r="AC2266" s="1"/>
    </row>
    <row r="2267" spans="1:29" x14ac:dyDescent="0.3">
      <c r="A2267">
        <f t="shared" si="69"/>
        <v>3</v>
      </c>
      <c r="B2267" s="1">
        <v>42808</v>
      </c>
      <c r="C2267">
        <v>26.46</v>
      </c>
      <c r="E2267" s="1">
        <v>35591</v>
      </c>
      <c r="F2267">
        <v>17.5</v>
      </c>
      <c r="G2267">
        <f t="shared" si="68"/>
        <v>20.066146788990832</v>
      </c>
      <c r="I2267" s="1">
        <v>40330</v>
      </c>
      <c r="J2267">
        <v>72.709999999999994</v>
      </c>
      <c r="M2267" s="1">
        <v>30659</v>
      </c>
      <c r="N2267">
        <v>0.81699999999999995</v>
      </c>
      <c r="Q2267" s="1">
        <v>40963</v>
      </c>
      <c r="R2267">
        <v>100.7</v>
      </c>
      <c r="U2267" s="1">
        <v>41690</v>
      </c>
      <c r="V2267">
        <v>6.97</v>
      </c>
      <c r="Y2267" s="1">
        <v>40825</v>
      </c>
      <c r="Z2267">
        <v>22</v>
      </c>
      <c r="AC2267" s="1"/>
    </row>
    <row r="2268" spans="1:29" x14ac:dyDescent="0.3">
      <c r="A2268">
        <f t="shared" si="69"/>
        <v>3</v>
      </c>
      <c r="B2268" s="1">
        <v>42809</v>
      </c>
      <c r="C2268">
        <v>26.32</v>
      </c>
      <c r="E2268" s="1">
        <v>35592</v>
      </c>
      <c r="F2268">
        <v>17.350000000000001</v>
      </c>
      <c r="G2268">
        <f t="shared" si="68"/>
        <v>20.004036697247717</v>
      </c>
      <c r="I2268" s="1">
        <v>40329</v>
      </c>
      <c r="J2268">
        <v>74.650000000000006</v>
      </c>
      <c r="M2268" s="1">
        <v>30662</v>
      </c>
      <c r="N2268">
        <v>0.81559999999999999</v>
      </c>
      <c r="Q2268" s="1">
        <v>40966</v>
      </c>
      <c r="R2268">
        <v>100.75</v>
      </c>
      <c r="U2268" s="1">
        <v>41691</v>
      </c>
      <c r="V2268">
        <v>7.12</v>
      </c>
      <c r="Y2268" s="1">
        <v>40826</v>
      </c>
      <c r="Z2268">
        <v>22.95</v>
      </c>
      <c r="AC2268" s="1"/>
    </row>
    <row r="2269" spans="1:29" x14ac:dyDescent="0.3">
      <c r="A2269">
        <f t="shared" si="69"/>
        <v>3</v>
      </c>
      <c r="B2269" s="1">
        <v>42810</v>
      </c>
      <c r="C2269">
        <v>26.22</v>
      </c>
      <c r="E2269" s="1">
        <v>35593</v>
      </c>
      <c r="F2269">
        <v>17.440000000000001</v>
      </c>
      <c r="G2269">
        <f t="shared" si="68"/>
        <v>19.93871559633028</v>
      </c>
      <c r="I2269" s="1">
        <v>40326</v>
      </c>
      <c r="J2269">
        <v>74.02</v>
      </c>
      <c r="M2269" s="1">
        <v>30663</v>
      </c>
      <c r="N2269">
        <v>0.81159999999999999</v>
      </c>
      <c r="Q2269" s="1">
        <v>40967</v>
      </c>
      <c r="R2269">
        <v>99</v>
      </c>
      <c r="U2269" s="1">
        <v>41694</v>
      </c>
      <c r="V2269">
        <v>6.99</v>
      </c>
      <c r="Y2269" s="1">
        <v>40827</v>
      </c>
      <c r="Z2269">
        <v>22.25</v>
      </c>
      <c r="AC2269" s="1"/>
    </row>
    <row r="2270" spans="1:29" x14ac:dyDescent="0.3">
      <c r="A2270">
        <f t="shared" si="69"/>
        <v>3</v>
      </c>
      <c r="B2270" s="1">
        <v>42811</v>
      </c>
      <c r="C2270">
        <v>26.13</v>
      </c>
      <c r="E2270" s="1">
        <v>35594</v>
      </c>
      <c r="F2270">
        <v>17.690000000000001</v>
      </c>
      <c r="G2270">
        <f t="shared" si="68"/>
        <v>19.875412844036703</v>
      </c>
      <c r="I2270" s="1">
        <v>40325</v>
      </c>
      <c r="J2270">
        <v>74.66</v>
      </c>
      <c r="M2270" s="1">
        <v>30664</v>
      </c>
      <c r="N2270">
        <v>0.81120000000000003</v>
      </c>
      <c r="Q2270" s="1">
        <v>40968</v>
      </c>
      <c r="R2270">
        <v>97.75</v>
      </c>
      <c r="U2270" s="1">
        <v>41695</v>
      </c>
      <c r="V2270">
        <v>6.21</v>
      </c>
      <c r="Y2270" s="1">
        <v>40828</v>
      </c>
      <c r="Z2270">
        <v>22.85</v>
      </c>
      <c r="AC2270" s="1"/>
    </row>
    <row r="2271" spans="1:29" x14ac:dyDescent="0.3">
      <c r="A2271">
        <f t="shared" si="69"/>
        <v>3</v>
      </c>
      <c r="B2271" s="1">
        <v>42812</v>
      </c>
      <c r="C2271">
        <v>26.14</v>
      </c>
      <c r="E2271" s="1">
        <v>35597</v>
      </c>
      <c r="F2271">
        <v>17.86</v>
      </c>
      <c r="G2271">
        <f t="shared" si="68"/>
        <v>19.811743119266058</v>
      </c>
      <c r="I2271" s="1">
        <v>40324</v>
      </c>
      <c r="J2271">
        <v>71.739999999999995</v>
      </c>
      <c r="M2271" s="1">
        <v>30665</v>
      </c>
      <c r="N2271">
        <v>0.81069999999999998</v>
      </c>
      <c r="Q2271" s="1">
        <v>40969</v>
      </c>
      <c r="R2271">
        <v>98.35</v>
      </c>
      <c r="U2271" s="1">
        <v>41696</v>
      </c>
      <c r="V2271">
        <v>6.48</v>
      </c>
      <c r="Y2271" s="1">
        <v>40829</v>
      </c>
      <c r="Z2271">
        <v>22</v>
      </c>
      <c r="AC2271" s="1"/>
    </row>
    <row r="2272" spans="1:29" x14ac:dyDescent="0.3">
      <c r="A2272">
        <f t="shared" si="69"/>
        <v>3</v>
      </c>
      <c r="B2272" s="1">
        <v>42813</v>
      </c>
      <c r="C2272">
        <v>26.19</v>
      </c>
      <c r="E2272" s="1">
        <v>35598</v>
      </c>
      <c r="F2272">
        <v>18.079999999999998</v>
      </c>
      <c r="G2272">
        <f t="shared" si="68"/>
        <v>19.75220183486239</v>
      </c>
      <c r="I2272" s="1">
        <v>40323</v>
      </c>
      <c r="J2272">
        <v>69.55</v>
      </c>
      <c r="M2272" s="1">
        <v>30666</v>
      </c>
      <c r="N2272">
        <v>0.80789999999999995</v>
      </c>
      <c r="Q2272" s="1">
        <v>40970</v>
      </c>
      <c r="R2272">
        <v>98.2</v>
      </c>
      <c r="U2272" s="1">
        <v>41697</v>
      </c>
      <c r="V2272">
        <v>6.5</v>
      </c>
      <c r="Y2272" s="1">
        <v>40830</v>
      </c>
      <c r="Z2272">
        <v>22.5</v>
      </c>
      <c r="AC2272" s="1"/>
    </row>
    <row r="2273" spans="1:29" x14ac:dyDescent="0.3">
      <c r="A2273">
        <f t="shared" si="69"/>
        <v>3</v>
      </c>
      <c r="B2273" s="1">
        <v>42814</v>
      </c>
      <c r="C2273">
        <v>26.07</v>
      </c>
      <c r="E2273" s="1">
        <v>35599</v>
      </c>
      <c r="F2273">
        <v>17.77</v>
      </c>
      <c r="G2273">
        <f t="shared" si="68"/>
        <v>19.691926605504595</v>
      </c>
      <c r="I2273" s="1">
        <v>40322</v>
      </c>
      <c r="J2273">
        <v>71.17</v>
      </c>
      <c r="M2273" s="1">
        <v>30669</v>
      </c>
      <c r="N2273">
        <v>0.80900000000000005</v>
      </c>
      <c r="Q2273" s="1">
        <v>40973</v>
      </c>
      <c r="R2273">
        <v>98.5</v>
      </c>
      <c r="U2273" s="1">
        <v>41698</v>
      </c>
      <c r="V2273">
        <v>7.06</v>
      </c>
      <c r="Y2273" s="1">
        <v>40831</v>
      </c>
      <c r="Z2273">
        <v>22.75</v>
      </c>
      <c r="AC2273" s="1"/>
    </row>
    <row r="2274" spans="1:29" x14ac:dyDescent="0.3">
      <c r="A2274">
        <f t="shared" si="69"/>
        <v>3</v>
      </c>
      <c r="B2274" s="1">
        <v>42815</v>
      </c>
      <c r="C2274">
        <v>26.02</v>
      </c>
      <c r="E2274" s="1">
        <v>35600</v>
      </c>
      <c r="F2274">
        <v>17.78</v>
      </c>
      <c r="G2274">
        <f t="shared" si="68"/>
        <v>19.639633027522944</v>
      </c>
      <c r="I2274" s="1">
        <v>40319</v>
      </c>
      <c r="J2274">
        <v>71.680000000000007</v>
      </c>
      <c r="M2274" s="1">
        <v>30670</v>
      </c>
      <c r="N2274">
        <v>0.81040000000000001</v>
      </c>
      <c r="Q2274" s="1">
        <v>40974</v>
      </c>
      <c r="R2274">
        <v>98.75</v>
      </c>
      <c r="U2274" s="1">
        <v>41701</v>
      </c>
      <c r="V2274">
        <v>6.61</v>
      </c>
      <c r="Y2274" s="1">
        <v>40832</v>
      </c>
      <c r="Z2274">
        <v>22.75</v>
      </c>
      <c r="AC2274" s="1"/>
    </row>
    <row r="2275" spans="1:29" x14ac:dyDescent="0.3">
      <c r="A2275">
        <f t="shared" si="69"/>
        <v>3</v>
      </c>
      <c r="B2275" s="1">
        <v>42816</v>
      </c>
      <c r="C2275">
        <v>25.88</v>
      </c>
      <c r="E2275" s="1">
        <v>35601</v>
      </c>
      <c r="F2275">
        <v>17.670000000000002</v>
      </c>
      <c r="G2275">
        <f t="shared" si="68"/>
        <v>19.58743119266056</v>
      </c>
      <c r="I2275" s="1">
        <v>40318</v>
      </c>
      <c r="J2275">
        <v>71.84</v>
      </c>
      <c r="M2275" s="1">
        <v>30671</v>
      </c>
      <c r="N2275">
        <v>0.80879999999999996</v>
      </c>
      <c r="Q2275" s="1">
        <v>40975</v>
      </c>
      <c r="R2275">
        <v>99.45</v>
      </c>
      <c r="U2275" s="1">
        <v>41702</v>
      </c>
      <c r="V2275">
        <v>6.81</v>
      </c>
      <c r="Y2275" s="1">
        <v>40833</v>
      </c>
      <c r="Z2275">
        <v>24.1</v>
      </c>
      <c r="AC2275" s="1"/>
    </row>
    <row r="2276" spans="1:29" x14ac:dyDescent="0.3">
      <c r="A2276">
        <f t="shared" si="69"/>
        <v>3</v>
      </c>
      <c r="B2276" s="1">
        <v>42817</v>
      </c>
      <c r="C2276">
        <v>25.79</v>
      </c>
      <c r="E2276" s="1">
        <v>35604</v>
      </c>
      <c r="F2276">
        <v>17.98</v>
      </c>
      <c r="G2276">
        <f t="shared" si="68"/>
        <v>19.53366972477065</v>
      </c>
      <c r="I2276" s="1">
        <v>40317</v>
      </c>
      <c r="J2276">
        <v>73.69</v>
      </c>
      <c r="M2276" s="1">
        <v>30672</v>
      </c>
      <c r="N2276">
        <v>0.80959999999999999</v>
      </c>
      <c r="Q2276" s="1">
        <v>40976</v>
      </c>
      <c r="R2276">
        <v>100.25</v>
      </c>
      <c r="U2276" s="1">
        <v>41703</v>
      </c>
      <c r="V2276">
        <v>6.77</v>
      </c>
      <c r="Y2276" s="1">
        <v>40834</v>
      </c>
      <c r="Z2276">
        <v>23.4</v>
      </c>
      <c r="AC2276" s="1"/>
    </row>
    <row r="2277" spans="1:29" x14ac:dyDescent="0.3">
      <c r="A2277">
        <f t="shared" si="69"/>
        <v>3</v>
      </c>
      <c r="B2277" s="1">
        <v>42818</v>
      </c>
      <c r="C2277">
        <v>25.7</v>
      </c>
      <c r="E2277" s="1">
        <v>35605</v>
      </c>
      <c r="F2277">
        <v>17.87</v>
      </c>
      <c r="G2277">
        <f t="shared" si="68"/>
        <v>19.481192660550466</v>
      </c>
      <c r="I2277" s="1">
        <v>40316</v>
      </c>
      <c r="J2277">
        <v>74.430000000000007</v>
      </c>
      <c r="M2277" s="1">
        <v>30673</v>
      </c>
      <c r="N2277">
        <v>0.80820000000000003</v>
      </c>
      <c r="Q2277" s="1">
        <v>40977</v>
      </c>
      <c r="R2277">
        <v>99.5</v>
      </c>
      <c r="U2277" s="1">
        <v>41704</v>
      </c>
      <c r="V2277">
        <v>6.8</v>
      </c>
      <c r="Y2277" s="1">
        <v>40835</v>
      </c>
      <c r="Z2277">
        <v>23.9</v>
      </c>
      <c r="AC2277" s="1"/>
    </row>
    <row r="2278" spans="1:29" x14ac:dyDescent="0.3">
      <c r="A2278">
        <f t="shared" si="69"/>
        <v>3</v>
      </c>
      <c r="B2278" s="1">
        <v>42819</v>
      </c>
      <c r="C2278">
        <v>25.75</v>
      </c>
      <c r="E2278" s="1">
        <v>35606</v>
      </c>
      <c r="F2278">
        <v>18.22</v>
      </c>
      <c r="G2278">
        <f t="shared" si="68"/>
        <v>19.441559633027524</v>
      </c>
      <c r="I2278" s="1">
        <v>40315</v>
      </c>
      <c r="J2278">
        <v>75.099999999999994</v>
      </c>
      <c r="M2278" s="1">
        <v>30678</v>
      </c>
      <c r="N2278">
        <v>0.81369999999999998</v>
      </c>
      <c r="Q2278" s="1">
        <v>40980</v>
      </c>
      <c r="R2278">
        <v>99</v>
      </c>
      <c r="U2278" s="1">
        <v>41705</v>
      </c>
      <c r="V2278">
        <v>6.9</v>
      </c>
      <c r="Y2278" s="1">
        <v>40836</v>
      </c>
      <c r="Z2278">
        <v>23.9</v>
      </c>
      <c r="AC2278" s="1"/>
    </row>
    <row r="2279" spans="1:29" x14ac:dyDescent="0.3">
      <c r="A2279">
        <f t="shared" si="69"/>
        <v>3</v>
      </c>
      <c r="B2279" s="1">
        <v>42820</v>
      </c>
      <c r="C2279">
        <v>25.77</v>
      </c>
      <c r="E2279" s="1">
        <v>35607</v>
      </c>
      <c r="F2279">
        <v>17.850000000000001</v>
      </c>
      <c r="G2279">
        <f t="shared" si="68"/>
        <v>19.398165137614679</v>
      </c>
      <c r="I2279" s="1">
        <v>40312</v>
      </c>
      <c r="J2279">
        <v>77.180000000000007</v>
      </c>
      <c r="M2279" s="1">
        <v>30679</v>
      </c>
      <c r="N2279">
        <v>0.81969999999999998</v>
      </c>
      <c r="Q2279" s="1">
        <v>40981</v>
      </c>
      <c r="R2279">
        <v>99</v>
      </c>
      <c r="U2279" s="1">
        <v>41708</v>
      </c>
      <c r="V2279">
        <v>6.89</v>
      </c>
      <c r="Y2279" s="1">
        <v>40837</v>
      </c>
      <c r="Z2279">
        <v>24.45</v>
      </c>
      <c r="AC2279" s="1"/>
    </row>
    <row r="2280" spans="1:29" x14ac:dyDescent="0.3">
      <c r="A2280">
        <f t="shared" si="69"/>
        <v>3</v>
      </c>
      <c r="B2280" s="1">
        <v>42821</v>
      </c>
      <c r="C2280">
        <v>25.68</v>
      </c>
      <c r="E2280" s="1">
        <v>35608</v>
      </c>
      <c r="F2280">
        <v>18.18</v>
      </c>
      <c r="G2280">
        <f t="shared" si="68"/>
        <v>19.359816513761469</v>
      </c>
      <c r="I2280" s="1">
        <v>40311</v>
      </c>
      <c r="J2280">
        <v>80.11</v>
      </c>
      <c r="M2280" s="1">
        <v>30680</v>
      </c>
      <c r="N2280">
        <v>0.8226</v>
      </c>
      <c r="Q2280" s="1">
        <v>40982</v>
      </c>
      <c r="R2280">
        <v>98.65</v>
      </c>
      <c r="U2280" s="1">
        <v>41709</v>
      </c>
      <c r="V2280">
        <v>6.82</v>
      </c>
      <c r="Y2280" s="1">
        <v>40838</v>
      </c>
      <c r="Z2280">
        <v>24.6</v>
      </c>
      <c r="AC2280" s="1"/>
    </row>
    <row r="2281" spans="1:29" x14ac:dyDescent="0.3">
      <c r="A2281">
        <f t="shared" si="69"/>
        <v>3</v>
      </c>
      <c r="B2281" s="1">
        <v>42822</v>
      </c>
      <c r="C2281">
        <v>25.64</v>
      </c>
      <c r="E2281" s="1">
        <v>35611</v>
      </c>
      <c r="F2281">
        <v>18.510000000000002</v>
      </c>
      <c r="G2281">
        <f t="shared" si="68"/>
        <v>19.323394495412845</v>
      </c>
      <c r="I2281" s="1">
        <v>40310</v>
      </c>
      <c r="J2281">
        <v>81.2</v>
      </c>
      <c r="M2281" s="1">
        <v>30684</v>
      </c>
      <c r="N2281">
        <v>0.81369999999999998</v>
      </c>
      <c r="Q2281" s="1">
        <v>40983</v>
      </c>
      <c r="R2281">
        <v>97.75</v>
      </c>
      <c r="U2281" s="1">
        <v>41710</v>
      </c>
      <c r="V2281">
        <v>6.5</v>
      </c>
      <c r="Y2281" s="1">
        <v>40839</v>
      </c>
      <c r="Z2281">
        <v>24.6</v>
      </c>
      <c r="AC2281" s="1"/>
    </row>
    <row r="2282" spans="1:29" x14ac:dyDescent="0.3">
      <c r="A2282">
        <f t="shared" si="69"/>
        <v>3</v>
      </c>
      <c r="B2282" s="1">
        <v>42823</v>
      </c>
      <c r="C2282">
        <v>25.66</v>
      </c>
      <c r="E2282" s="1">
        <v>35612</v>
      </c>
      <c r="F2282">
        <v>18.8</v>
      </c>
      <c r="G2282">
        <f t="shared" si="68"/>
        <v>19.290183486238536</v>
      </c>
      <c r="I2282" s="1">
        <v>40309</v>
      </c>
      <c r="J2282">
        <v>80.489999999999995</v>
      </c>
      <c r="M2282" s="1">
        <v>30685</v>
      </c>
      <c r="N2282">
        <v>0.80359999999999998</v>
      </c>
      <c r="Q2282" s="1">
        <v>40984</v>
      </c>
      <c r="R2282">
        <v>98</v>
      </c>
      <c r="U2282" s="1">
        <v>41711</v>
      </c>
      <c r="V2282">
        <v>6.43</v>
      </c>
      <c r="Y2282" s="1">
        <v>40840</v>
      </c>
      <c r="Z2282">
        <v>24.5</v>
      </c>
      <c r="AC2282" s="1"/>
    </row>
    <row r="2283" spans="1:29" x14ac:dyDescent="0.3">
      <c r="A2283">
        <f t="shared" si="69"/>
        <v>3</v>
      </c>
      <c r="B2283" s="1">
        <v>42824</v>
      </c>
      <c r="C2283">
        <v>25.74</v>
      </c>
      <c r="E2283" s="1">
        <v>35613</v>
      </c>
      <c r="F2283">
        <v>18.920000000000002</v>
      </c>
      <c r="G2283">
        <f t="shared" si="68"/>
        <v>19.259541284403674</v>
      </c>
      <c r="I2283" s="1">
        <v>40308</v>
      </c>
      <c r="J2283">
        <v>80.12</v>
      </c>
      <c r="M2283" s="1">
        <v>30686</v>
      </c>
      <c r="N2283">
        <v>0.80110000000000003</v>
      </c>
      <c r="Q2283" s="1">
        <v>40987</v>
      </c>
      <c r="R2283">
        <v>98.75</v>
      </c>
      <c r="U2283" s="1">
        <v>41712</v>
      </c>
      <c r="V2283">
        <v>6.29</v>
      </c>
      <c r="Y2283" s="1">
        <v>40841</v>
      </c>
      <c r="Z2283">
        <v>24.25</v>
      </c>
      <c r="AC2283" s="1"/>
    </row>
    <row r="2284" spans="1:29" x14ac:dyDescent="0.3">
      <c r="A2284">
        <f t="shared" si="69"/>
        <v>3</v>
      </c>
      <c r="B2284" s="1">
        <v>42825</v>
      </c>
      <c r="C2284">
        <v>25.75</v>
      </c>
      <c r="E2284" s="1">
        <v>35614</v>
      </c>
      <c r="F2284">
        <v>18.21</v>
      </c>
      <c r="G2284">
        <f t="shared" si="68"/>
        <v>19.224311926605505</v>
      </c>
      <c r="I2284" s="1">
        <v>40305</v>
      </c>
      <c r="J2284">
        <v>78.27</v>
      </c>
      <c r="M2284" s="1">
        <v>30687</v>
      </c>
      <c r="N2284">
        <v>0.79920000000000002</v>
      </c>
      <c r="Q2284" s="1">
        <v>40988</v>
      </c>
      <c r="R2284">
        <v>98.35</v>
      </c>
      <c r="U2284" s="1">
        <v>41715</v>
      </c>
      <c r="V2284">
        <v>5.87</v>
      </c>
      <c r="Y2284" s="1">
        <v>40842</v>
      </c>
      <c r="Z2284">
        <v>23.9</v>
      </c>
      <c r="AC2284" s="1"/>
    </row>
    <row r="2285" spans="1:29" x14ac:dyDescent="0.3">
      <c r="A2285">
        <f t="shared" si="69"/>
        <v>4</v>
      </c>
      <c r="B2285" s="1">
        <v>42826</v>
      </c>
      <c r="C2285">
        <v>26.17</v>
      </c>
      <c r="E2285" s="1">
        <v>35615</v>
      </c>
      <c r="F2285">
        <v>18.059999999999999</v>
      </c>
      <c r="G2285">
        <f t="shared" si="68"/>
        <v>19.185871559633025</v>
      </c>
      <c r="I2285" s="1">
        <v>40304</v>
      </c>
      <c r="J2285">
        <v>79.83</v>
      </c>
      <c r="M2285" s="1">
        <v>30690</v>
      </c>
      <c r="N2285">
        <v>0.7923</v>
      </c>
      <c r="Q2285" s="1">
        <v>40989</v>
      </c>
      <c r="R2285">
        <v>98.75</v>
      </c>
      <c r="U2285" s="1">
        <v>41716</v>
      </c>
      <c r="V2285">
        <v>5.75</v>
      </c>
      <c r="Y2285" s="1">
        <v>40843</v>
      </c>
      <c r="Z2285">
        <v>24</v>
      </c>
      <c r="AC2285" s="1"/>
    </row>
    <row r="2286" spans="1:29" x14ac:dyDescent="0.3">
      <c r="A2286">
        <f t="shared" si="69"/>
        <v>4</v>
      </c>
      <c r="B2286" s="1">
        <v>42827</v>
      </c>
      <c r="C2286">
        <v>26.44</v>
      </c>
      <c r="E2286" s="1">
        <v>35618</v>
      </c>
      <c r="F2286">
        <v>18.190000000000001</v>
      </c>
      <c r="G2286">
        <f t="shared" si="68"/>
        <v>19.143853211009173</v>
      </c>
      <c r="I2286" s="1">
        <v>40303</v>
      </c>
      <c r="J2286">
        <v>82.61</v>
      </c>
      <c r="M2286" s="1">
        <v>30691</v>
      </c>
      <c r="N2286">
        <v>0.79679999999999995</v>
      </c>
      <c r="Q2286" s="1">
        <v>40990</v>
      </c>
      <c r="R2286">
        <v>98.75</v>
      </c>
      <c r="U2286" s="1">
        <v>41717</v>
      </c>
      <c r="V2286">
        <v>5.99</v>
      </c>
      <c r="Y2286" s="1">
        <v>40844</v>
      </c>
      <c r="Z2286">
        <v>23.15</v>
      </c>
      <c r="AC2286" s="1"/>
    </row>
    <row r="2287" spans="1:29" x14ac:dyDescent="0.3">
      <c r="A2287">
        <f t="shared" si="69"/>
        <v>4</v>
      </c>
      <c r="B2287" s="1">
        <v>42828</v>
      </c>
      <c r="C2287">
        <v>26.58</v>
      </c>
      <c r="E2287" s="1">
        <v>35619</v>
      </c>
      <c r="F2287">
        <v>18.38</v>
      </c>
      <c r="G2287">
        <f t="shared" si="68"/>
        <v>19.099816513761468</v>
      </c>
      <c r="I2287" s="1">
        <v>40302</v>
      </c>
      <c r="J2287">
        <v>85.67</v>
      </c>
      <c r="M2287" s="1">
        <v>30692</v>
      </c>
      <c r="N2287">
        <v>0.79069999999999996</v>
      </c>
      <c r="Q2287" s="1">
        <v>40991</v>
      </c>
      <c r="R2287">
        <v>98.75</v>
      </c>
      <c r="U2287" s="1">
        <v>41718</v>
      </c>
      <c r="V2287">
        <v>6.01</v>
      </c>
      <c r="Y2287" s="1">
        <v>40845</v>
      </c>
      <c r="Z2287">
        <v>23.05</v>
      </c>
      <c r="AC2287" s="1"/>
    </row>
    <row r="2288" spans="1:29" x14ac:dyDescent="0.3">
      <c r="A2288">
        <f t="shared" si="69"/>
        <v>4</v>
      </c>
      <c r="B2288" s="1">
        <v>42829</v>
      </c>
      <c r="C2288">
        <v>26.73</v>
      </c>
      <c r="E2288" s="1">
        <v>35620</v>
      </c>
      <c r="F2288">
        <v>18.22</v>
      </c>
      <c r="G2288">
        <f t="shared" ref="G2288:G2351" si="70">+AVERAGE(F2180:F2288)</f>
        <v>19.060366972477063</v>
      </c>
      <c r="I2288" s="1">
        <v>40301</v>
      </c>
      <c r="J2288">
        <v>88.94</v>
      </c>
      <c r="M2288" s="1">
        <v>30693</v>
      </c>
      <c r="N2288">
        <v>0.7893</v>
      </c>
      <c r="Q2288" s="1">
        <v>40994</v>
      </c>
      <c r="R2288">
        <v>98.1</v>
      </c>
      <c r="U2288" s="1">
        <v>41719</v>
      </c>
      <c r="V2288">
        <v>6.18</v>
      </c>
      <c r="Y2288" s="1">
        <v>40846</v>
      </c>
      <c r="Z2288">
        <v>23.05</v>
      </c>
      <c r="AC2288" s="1"/>
    </row>
    <row r="2289" spans="1:29" x14ac:dyDescent="0.3">
      <c r="A2289">
        <f t="shared" si="69"/>
        <v>4</v>
      </c>
      <c r="B2289" s="1">
        <v>42830</v>
      </c>
      <c r="C2289">
        <v>26.85</v>
      </c>
      <c r="E2289" s="1">
        <v>35621</v>
      </c>
      <c r="F2289">
        <v>17.96</v>
      </c>
      <c r="G2289">
        <f t="shared" si="70"/>
        <v>19.01834862385321</v>
      </c>
      <c r="I2289" s="1">
        <v>40298</v>
      </c>
      <c r="J2289">
        <v>87.44</v>
      </c>
      <c r="M2289" s="1">
        <v>30694</v>
      </c>
      <c r="N2289">
        <v>0.79669999999999996</v>
      </c>
      <c r="Q2289" s="1">
        <v>40995</v>
      </c>
      <c r="R2289">
        <v>98.6</v>
      </c>
      <c r="U2289" s="1">
        <v>41722</v>
      </c>
      <c r="V2289">
        <v>5.86</v>
      </c>
      <c r="Y2289" s="1">
        <v>40847</v>
      </c>
      <c r="Z2289">
        <v>23.5</v>
      </c>
      <c r="AC2289" s="1"/>
    </row>
    <row r="2290" spans="1:29" x14ac:dyDescent="0.3">
      <c r="A2290">
        <f t="shared" si="69"/>
        <v>4</v>
      </c>
      <c r="B2290" s="1">
        <v>42831</v>
      </c>
      <c r="C2290">
        <v>26.93</v>
      </c>
      <c r="E2290" s="1">
        <v>35622</v>
      </c>
      <c r="F2290">
        <v>18.09</v>
      </c>
      <c r="G2290">
        <f t="shared" si="70"/>
        <v>18.978532110091745</v>
      </c>
      <c r="I2290" s="1">
        <v>40297</v>
      </c>
      <c r="J2290">
        <v>86.9</v>
      </c>
      <c r="M2290" s="1">
        <v>30697</v>
      </c>
      <c r="N2290">
        <v>0.8004</v>
      </c>
      <c r="Q2290" s="1">
        <v>40996</v>
      </c>
      <c r="R2290">
        <v>100.3</v>
      </c>
      <c r="U2290" s="1">
        <v>41723</v>
      </c>
      <c r="V2290">
        <v>5.85</v>
      </c>
      <c r="Y2290" s="1">
        <v>40848</v>
      </c>
      <c r="Z2290">
        <v>23.65</v>
      </c>
      <c r="AC2290" s="1"/>
    </row>
    <row r="2291" spans="1:29" x14ac:dyDescent="0.3">
      <c r="A2291">
        <f t="shared" si="69"/>
        <v>4</v>
      </c>
      <c r="B2291" s="1">
        <v>42832</v>
      </c>
      <c r="C2291">
        <v>27.06</v>
      </c>
      <c r="E2291" s="1">
        <v>35625</v>
      </c>
      <c r="F2291">
        <v>17.82</v>
      </c>
      <c r="G2291">
        <f t="shared" si="70"/>
        <v>18.935871559633028</v>
      </c>
      <c r="I2291" s="1">
        <v>40296</v>
      </c>
      <c r="J2291">
        <v>86.16</v>
      </c>
      <c r="M2291" s="1">
        <v>30698</v>
      </c>
      <c r="N2291">
        <v>0.79949999999999999</v>
      </c>
      <c r="Q2291" s="1">
        <v>40997</v>
      </c>
      <c r="R2291">
        <v>101.05</v>
      </c>
      <c r="U2291" s="1">
        <v>41724</v>
      </c>
      <c r="V2291">
        <v>5.8</v>
      </c>
      <c r="Y2291" s="1">
        <v>40849</v>
      </c>
      <c r="Z2291">
        <v>21.7</v>
      </c>
      <c r="AC2291" s="1"/>
    </row>
    <row r="2292" spans="1:29" x14ac:dyDescent="0.3">
      <c r="A2292">
        <f t="shared" si="69"/>
        <v>4</v>
      </c>
      <c r="B2292" s="1">
        <v>42833</v>
      </c>
      <c r="C2292">
        <v>27.28</v>
      </c>
      <c r="E2292" s="1">
        <v>35626</v>
      </c>
      <c r="F2292">
        <v>18.39</v>
      </c>
      <c r="G2292">
        <f t="shared" si="70"/>
        <v>18.90559633027523</v>
      </c>
      <c r="I2292" s="1">
        <v>40295</v>
      </c>
      <c r="J2292">
        <v>85.78</v>
      </c>
      <c r="M2292" s="1">
        <v>30699</v>
      </c>
      <c r="N2292">
        <v>0.79600000000000004</v>
      </c>
      <c r="Q2292" s="1">
        <v>40998</v>
      </c>
      <c r="R2292">
        <v>103</v>
      </c>
      <c r="U2292" s="1">
        <v>41725</v>
      </c>
      <c r="V2292">
        <v>5.17</v>
      </c>
      <c r="Y2292" s="1">
        <v>40850</v>
      </c>
      <c r="Z2292">
        <v>23</v>
      </c>
      <c r="AC2292" s="1"/>
    </row>
    <row r="2293" spans="1:29" x14ac:dyDescent="0.3">
      <c r="A2293">
        <f t="shared" si="69"/>
        <v>4</v>
      </c>
      <c r="B2293" s="1">
        <v>42834</v>
      </c>
      <c r="C2293">
        <v>27.6</v>
      </c>
      <c r="E2293" s="1">
        <v>35627</v>
      </c>
      <c r="F2293">
        <v>18.399999999999999</v>
      </c>
      <c r="G2293">
        <f t="shared" si="70"/>
        <v>18.882201834862386</v>
      </c>
      <c r="I2293" s="1">
        <v>40294</v>
      </c>
      <c r="J2293">
        <v>86.83</v>
      </c>
      <c r="M2293" s="1">
        <v>30700</v>
      </c>
      <c r="N2293">
        <v>0.80300000000000005</v>
      </c>
      <c r="Q2293" s="1">
        <v>41001</v>
      </c>
      <c r="R2293">
        <v>103</v>
      </c>
      <c r="U2293" s="1">
        <v>41726</v>
      </c>
      <c r="V2293">
        <v>4.34</v>
      </c>
      <c r="Y2293" s="1">
        <v>40851</v>
      </c>
      <c r="Z2293">
        <v>23.1</v>
      </c>
      <c r="AC2293" s="1"/>
    </row>
    <row r="2294" spans="1:29" x14ac:dyDescent="0.3">
      <c r="A2294">
        <f t="shared" si="69"/>
        <v>4</v>
      </c>
      <c r="B2294" s="1">
        <v>42835</v>
      </c>
      <c r="C2294">
        <v>27.81</v>
      </c>
      <c r="E2294" s="1">
        <v>35628</v>
      </c>
      <c r="F2294">
        <v>18.690000000000001</v>
      </c>
      <c r="G2294">
        <f t="shared" si="70"/>
        <v>18.859816513761469</v>
      </c>
      <c r="I2294" s="1">
        <v>40291</v>
      </c>
      <c r="J2294">
        <v>87.25</v>
      </c>
      <c r="M2294" s="1">
        <v>30701</v>
      </c>
      <c r="N2294">
        <v>0.79490000000000005</v>
      </c>
      <c r="Q2294" s="1">
        <v>41002</v>
      </c>
      <c r="R2294">
        <v>101.5</v>
      </c>
      <c r="U2294" s="1">
        <v>41729</v>
      </c>
      <c r="V2294">
        <v>4.6399999999999997</v>
      </c>
      <c r="Y2294" s="1">
        <v>40852</v>
      </c>
      <c r="Z2294">
        <v>23.2</v>
      </c>
      <c r="AC2294" s="1"/>
    </row>
    <row r="2295" spans="1:29" x14ac:dyDescent="0.3">
      <c r="A2295">
        <f t="shared" si="69"/>
        <v>4</v>
      </c>
      <c r="B2295" s="1">
        <v>42836</v>
      </c>
      <c r="C2295">
        <v>28</v>
      </c>
      <c r="E2295" s="1">
        <v>35629</v>
      </c>
      <c r="F2295">
        <v>18.12</v>
      </c>
      <c r="G2295">
        <f t="shared" si="70"/>
        <v>18.832110091743122</v>
      </c>
      <c r="I2295" s="1">
        <v>40290</v>
      </c>
      <c r="J2295">
        <v>85.67</v>
      </c>
      <c r="M2295" s="1">
        <v>30704</v>
      </c>
      <c r="N2295">
        <v>0.79700000000000004</v>
      </c>
      <c r="Q2295" s="1">
        <v>41003</v>
      </c>
      <c r="R2295">
        <v>100.4</v>
      </c>
      <c r="U2295" s="1">
        <v>41730</v>
      </c>
      <c r="V2295">
        <v>5.04</v>
      </c>
      <c r="Y2295" s="1">
        <v>40853</v>
      </c>
      <c r="Z2295">
        <v>23.2</v>
      </c>
      <c r="AC2295" s="1"/>
    </row>
    <row r="2296" spans="1:29" x14ac:dyDescent="0.3">
      <c r="A2296">
        <f t="shared" si="69"/>
        <v>4</v>
      </c>
      <c r="B2296" s="1">
        <v>42837</v>
      </c>
      <c r="C2296">
        <v>28.17</v>
      </c>
      <c r="E2296" s="1">
        <v>35632</v>
      </c>
      <c r="F2296">
        <v>18.09</v>
      </c>
      <c r="G2296">
        <f t="shared" si="70"/>
        <v>18.809816513761469</v>
      </c>
      <c r="I2296" s="1">
        <v>40289</v>
      </c>
      <c r="J2296">
        <v>85.7</v>
      </c>
      <c r="M2296" s="1">
        <v>30705</v>
      </c>
      <c r="N2296">
        <v>0.79290000000000005</v>
      </c>
      <c r="Q2296" s="1">
        <v>41004</v>
      </c>
      <c r="R2296">
        <v>100</v>
      </c>
      <c r="U2296" s="1">
        <v>41731</v>
      </c>
      <c r="V2296">
        <v>4.82</v>
      </c>
      <c r="Y2296" s="1">
        <v>40854</v>
      </c>
      <c r="Z2296">
        <v>24.35</v>
      </c>
      <c r="AC2296" s="1"/>
    </row>
    <row r="2297" spans="1:29" x14ac:dyDescent="0.3">
      <c r="A2297">
        <f t="shared" si="69"/>
        <v>4</v>
      </c>
      <c r="B2297" s="1">
        <v>42838</v>
      </c>
      <c r="C2297">
        <v>28.34</v>
      </c>
      <c r="E2297" s="1">
        <v>35633</v>
      </c>
      <c r="F2297">
        <v>18.22</v>
      </c>
      <c r="G2297">
        <f t="shared" si="70"/>
        <v>18.788990825688074</v>
      </c>
      <c r="I2297" s="1">
        <v>40288</v>
      </c>
      <c r="J2297">
        <v>84.8</v>
      </c>
      <c r="M2297" s="1">
        <v>30706</v>
      </c>
      <c r="N2297">
        <v>0.79500000000000004</v>
      </c>
      <c r="Q2297" s="1">
        <v>41008</v>
      </c>
      <c r="R2297">
        <v>100.38</v>
      </c>
      <c r="U2297" s="1">
        <v>41732</v>
      </c>
      <c r="V2297">
        <v>4.8499999999999996</v>
      </c>
      <c r="Y2297" s="1">
        <v>40855</v>
      </c>
      <c r="Z2297">
        <v>24</v>
      </c>
      <c r="AC2297" s="1"/>
    </row>
    <row r="2298" spans="1:29" x14ac:dyDescent="0.3">
      <c r="A2298">
        <f t="shared" si="69"/>
        <v>4</v>
      </c>
      <c r="B2298" s="1">
        <v>42839</v>
      </c>
      <c r="C2298">
        <v>28.55</v>
      </c>
      <c r="E2298" s="1">
        <v>35634</v>
      </c>
      <c r="F2298">
        <v>18.39</v>
      </c>
      <c r="G2298">
        <f t="shared" si="70"/>
        <v>18.769724770642206</v>
      </c>
      <c r="I2298" s="1">
        <v>40287</v>
      </c>
      <c r="J2298">
        <v>84.23</v>
      </c>
      <c r="M2298" s="1">
        <v>30707</v>
      </c>
      <c r="N2298">
        <v>0.79759999999999998</v>
      </c>
      <c r="Q2298" s="1">
        <v>41009</v>
      </c>
      <c r="R2298">
        <v>100.08</v>
      </c>
      <c r="U2298" s="1">
        <v>41733</v>
      </c>
      <c r="V2298">
        <v>4.68</v>
      </c>
      <c r="Y2298" s="1">
        <v>40856</v>
      </c>
      <c r="Z2298">
        <v>24.1</v>
      </c>
      <c r="AC2298" s="1"/>
    </row>
    <row r="2299" spans="1:29" x14ac:dyDescent="0.3">
      <c r="A2299">
        <f t="shared" si="69"/>
        <v>4</v>
      </c>
      <c r="B2299" s="1">
        <v>42840</v>
      </c>
      <c r="C2299">
        <v>28.84</v>
      </c>
      <c r="E2299" s="1">
        <v>35635</v>
      </c>
      <c r="F2299">
        <v>18.440000000000001</v>
      </c>
      <c r="G2299">
        <f t="shared" si="70"/>
        <v>18.752293577981654</v>
      </c>
      <c r="I2299" s="1">
        <v>40284</v>
      </c>
      <c r="J2299">
        <v>85.99</v>
      </c>
      <c r="M2299" s="1">
        <v>30708</v>
      </c>
      <c r="N2299">
        <v>0.79479999999999995</v>
      </c>
      <c r="Q2299" s="1">
        <v>41010</v>
      </c>
      <c r="R2299">
        <v>98.75</v>
      </c>
      <c r="U2299" s="1">
        <v>41736</v>
      </c>
      <c r="V2299">
        <v>4.97</v>
      </c>
      <c r="Y2299" s="1">
        <v>40857</v>
      </c>
      <c r="Z2299">
        <v>22.9</v>
      </c>
      <c r="AC2299" s="1"/>
    </row>
    <row r="2300" spans="1:29" x14ac:dyDescent="0.3">
      <c r="A2300">
        <f t="shared" si="69"/>
        <v>4</v>
      </c>
      <c r="B2300" s="1">
        <v>42841</v>
      </c>
      <c r="C2300">
        <v>29.08</v>
      </c>
      <c r="E2300" s="1">
        <v>35636</v>
      </c>
      <c r="F2300">
        <v>18.53</v>
      </c>
      <c r="G2300">
        <f t="shared" si="70"/>
        <v>18.735229357798168</v>
      </c>
      <c r="I2300" s="1">
        <v>40283</v>
      </c>
      <c r="J2300">
        <v>87.17</v>
      </c>
      <c r="M2300" s="1">
        <v>30711</v>
      </c>
      <c r="N2300">
        <v>0.79679999999999995</v>
      </c>
      <c r="Q2300" s="1">
        <v>41011</v>
      </c>
      <c r="R2300">
        <v>99.35</v>
      </c>
      <c r="U2300" s="1">
        <v>41737</v>
      </c>
      <c r="V2300">
        <v>4.8499999999999996</v>
      </c>
      <c r="Y2300" s="1">
        <v>40858</v>
      </c>
      <c r="Z2300">
        <v>23.3</v>
      </c>
      <c r="AC2300" s="1"/>
    </row>
    <row r="2301" spans="1:29" x14ac:dyDescent="0.3">
      <c r="A2301">
        <f t="shared" si="69"/>
        <v>4</v>
      </c>
      <c r="B2301" s="1">
        <v>42842</v>
      </c>
      <c r="C2301">
        <v>29.37</v>
      </c>
      <c r="E2301" s="1">
        <v>35639</v>
      </c>
      <c r="F2301">
        <v>18.41</v>
      </c>
      <c r="G2301">
        <f t="shared" si="70"/>
        <v>18.714862385321101</v>
      </c>
      <c r="I2301" s="1">
        <v>40282</v>
      </c>
      <c r="J2301">
        <v>86.15</v>
      </c>
      <c r="M2301" s="1">
        <v>30712</v>
      </c>
      <c r="N2301">
        <v>0.79569999999999996</v>
      </c>
      <c r="Q2301" s="1">
        <v>41012</v>
      </c>
      <c r="R2301">
        <v>99.35</v>
      </c>
      <c r="U2301" s="1">
        <v>41738</v>
      </c>
      <c r="V2301">
        <v>4.93</v>
      </c>
      <c r="Y2301" s="1">
        <v>40859</v>
      </c>
      <c r="Z2301">
        <v>23.3</v>
      </c>
      <c r="AC2301" s="1"/>
    </row>
    <row r="2302" spans="1:29" x14ac:dyDescent="0.3">
      <c r="A2302">
        <f t="shared" si="69"/>
        <v>4</v>
      </c>
      <c r="B2302" s="1">
        <v>42843</v>
      </c>
      <c r="C2302">
        <v>29.4</v>
      </c>
      <c r="E2302" s="1">
        <v>35640</v>
      </c>
      <c r="F2302">
        <v>18.59</v>
      </c>
      <c r="G2302">
        <f t="shared" si="70"/>
        <v>18.701192660550461</v>
      </c>
      <c r="I2302" s="1">
        <v>40281</v>
      </c>
      <c r="J2302">
        <v>84.72</v>
      </c>
      <c r="M2302" s="1">
        <v>30713</v>
      </c>
      <c r="N2302">
        <v>0.79930000000000001</v>
      </c>
      <c r="Q2302" s="1">
        <v>41015</v>
      </c>
      <c r="R2302">
        <v>99.35</v>
      </c>
      <c r="U2302" s="1">
        <v>41739</v>
      </c>
      <c r="V2302">
        <v>5.1100000000000003</v>
      </c>
      <c r="Y2302" s="1">
        <v>40860</v>
      </c>
      <c r="Z2302">
        <v>23.3</v>
      </c>
      <c r="AC2302" s="1"/>
    </row>
    <row r="2303" spans="1:29" x14ac:dyDescent="0.3">
      <c r="A2303">
        <f t="shared" si="69"/>
        <v>4</v>
      </c>
      <c r="B2303" s="1">
        <v>42844</v>
      </c>
      <c r="C2303">
        <v>29.32</v>
      </c>
      <c r="E2303" s="1">
        <v>35641</v>
      </c>
      <c r="F2303">
        <v>18.97</v>
      </c>
      <c r="G2303">
        <f t="shared" si="70"/>
        <v>18.693669724770647</v>
      </c>
      <c r="I2303" s="1">
        <v>40280</v>
      </c>
      <c r="J2303">
        <v>84.77</v>
      </c>
      <c r="M2303" s="1">
        <v>30714</v>
      </c>
      <c r="N2303">
        <v>0.80920000000000003</v>
      </c>
      <c r="Q2303" s="1">
        <v>41016</v>
      </c>
      <c r="R2303">
        <v>97.3</v>
      </c>
      <c r="U2303" s="1">
        <v>41740</v>
      </c>
      <c r="V2303">
        <v>5.31</v>
      </c>
      <c r="Y2303" s="1">
        <v>40861</v>
      </c>
      <c r="Z2303">
        <v>24.2</v>
      </c>
      <c r="AC2303" s="1"/>
    </row>
    <row r="2304" spans="1:29" x14ac:dyDescent="0.3">
      <c r="A2304">
        <f t="shared" si="69"/>
        <v>4</v>
      </c>
      <c r="B2304" s="1">
        <v>42845</v>
      </c>
      <c r="C2304">
        <v>29.25</v>
      </c>
      <c r="E2304" s="1">
        <v>35642</v>
      </c>
      <c r="F2304">
        <v>18.940000000000001</v>
      </c>
      <c r="G2304">
        <f t="shared" si="70"/>
        <v>18.692018348623854</v>
      </c>
      <c r="I2304" s="1">
        <v>40277</v>
      </c>
      <c r="J2304">
        <v>84.83</v>
      </c>
      <c r="M2304" s="1">
        <v>30715</v>
      </c>
      <c r="N2304">
        <v>0.81120000000000003</v>
      </c>
      <c r="Q2304" s="1">
        <v>41017</v>
      </c>
      <c r="R2304">
        <v>96.9</v>
      </c>
      <c r="U2304" s="1">
        <v>41743</v>
      </c>
      <c r="V2304">
        <v>5.23</v>
      </c>
      <c r="Y2304" s="1">
        <v>40862</v>
      </c>
      <c r="Z2304">
        <v>24.55</v>
      </c>
      <c r="AC2304" s="1"/>
    </row>
    <row r="2305" spans="1:29" x14ac:dyDescent="0.3">
      <c r="A2305">
        <f t="shared" si="69"/>
        <v>4</v>
      </c>
      <c r="B2305" s="1">
        <v>42846</v>
      </c>
      <c r="C2305">
        <v>29.28</v>
      </c>
      <c r="E2305" s="1">
        <v>35643</v>
      </c>
      <c r="F2305">
        <v>18.95</v>
      </c>
      <c r="G2305">
        <f t="shared" si="70"/>
        <v>18.687431192660554</v>
      </c>
      <c r="I2305" s="1">
        <v>40276</v>
      </c>
      <c r="J2305">
        <v>84.81</v>
      </c>
      <c r="M2305" s="1">
        <v>30718</v>
      </c>
      <c r="N2305">
        <v>0.81369999999999998</v>
      </c>
      <c r="Q2305" s="1">
        <v>41018</v>
      </c>
      <c r="R2305">
        <v>96.5</v>
      </c>
      <c r="U2305" s="1">
        <v>41744</v>
      </c>
      <c r="V2305">
        <v>5.53</v>
      </c>
      <c r="Y2305" s="1">
        <v>40863</v>
      </c>
      <c r="Z2305">
        <v>24.35</v>
      </c>
      <c r="AC2305" s="1"/>
    </row>
    <row r="2306" spans="1:29" x14ac:dyDescent="0.3">
      <c r="A2306">
        <f t="shared" si="69"/>
        <v>4</v>
      </c>
      <c r="B2306" s="1">
        <v>42847</v>
      </c>
      <c r="C2306">
        <v>29.48</v>
      </c>
      <c r="E2306" s="1">
        <v>35646</v>
      </c>
      <c r="F2306">
        <v>19.46</v>
      </c>
      <c r="G2306">
        <f t="shared" si="70"/>
        <v>18.686330275229363</v>
      </c>
      <c r="I2306" s="1">
        <v>40275</v>
      </c>
      <c r="J2306">
        <v>85.59</v>
      </c>
      <c r="M2306" s="1">
        <v>30719</v>
      </c>
      <c r="N2306">
        <v>0.80759999999999998</v>
      </c>
      <c r="Q2306" s="1">
        <v>41019</v>
      </c>
      <c r="R2306">
        <v>97.05</v>
      </c>
      <c r="U2306" s="1">
        <v>41745</v>
      </c>
      <c r="V2306">
        <v>5.45</v>
      </c>
      <c r="Y2306" s="1">
        <v>40864</v>
      </c>
      <c r="Z2306">
        <v>24.05</v>
      </c>
      <c r="AC2306" s="1"/>
    </row>
    <row r="2307" spans="1:29" x14ac:dyDescent="0.3">
      <c r="A2307">
        <f t="shared" si="69"/>
        <v>4</v>
      </c>
      <c r="B2307" s="1">
        <v>42848</v>
      </c>
      <c r="C2307">
        <v>29.68</v>
      </c>
      <c r="E2307" s="1">
        <v>35647</v>
      </c>
      <c r="F2307">
        <v>19.52</v>
      </c>
      <c r="G2307">
        <f t="shared" si="70"/>
        <v>18.687889908256885</v>
      </c>
      <c r="I2307" s="1">
        <v>40274</v>
      </c>
      <c r="J2307">
        <v>86.15</v>
      </c>
      <c r="M2307" s="1">
        <v>30720</v>
      </c>
      <c r="N2307">
        <v>0.81069999999999998</v>
      </c>
      <c r="Q2307" s="1">
        <v>41022</v>
      </c>
      <c r="R2307">
        <v>96.25</v>
      </c>
      <c r="U2307" s="1">
        <v>41746</v>
      </c>
      <c r="V2307">
        <v>5.54</v>
      </c>
      <c r="Y2307" s="1">
        <v>40865</v>
      </c>
      <c r="Z2307">
        <v>23.85</v>
      </c>
      <c r="AC2307" s="1"/>
    </row>
    <row r="2308" spans="1:29" x14ac:dyDescent="0.3">
      <c r="A2308">
        <f t="shared" ref="A2308:A2371" si="71">+MONTH(B2308)</f>
        <v>4</v>
      </c>
      <c r="B2308" s="1">
        <v>42849</v>
      </c>
      <c r="C2308">
        <v>29.82</v>
      </c>
      <c r="E2308" s="1">
        <v>35648</v>
      </c>
      <c r="F2308">
        <v>19.2</v>
      </c>
      <c r="G2308">
        <f t="shared" si="70"/>
        <v>18.6911009174312</v>
      </c>
      <c r="I2308" s="1">
        <v>40273</v>
      </c>
      <c r="J2308">
        <v>85.88</v>
      </c>
      <c r="M2308" s="1">
        <v>30721</v>
      </c>
      <c r="N2308">
        <v>0.81689999999999996</v>
      </c>
      <c r="Q2308" s="1">
        <v>41023</v>
      </c>
      <c r="R2308">
        <v>95.25</v>
      </c>
      <c r="U2308" s="1">
        <v>41751</v>
      </c>
      <c r="V2308">
        <v>5.67</v>
      </c>
      <c r="Y2308" s="1">
        <v>40866</v>
      </c>
      <c r="Z2308">
        <v>23.9</v>
      </c>
      <c r="AC2308" s="1"/>
    </row>
    <row r="2309" spans="1:29" x14ac:dyDescent="0.3">
      <c r="A2309">
        <f t="shared" si="71"/>
        <v>4</v>
      </c>
      <c r="B2309" s="1">
        <v>42850</v>
      </c>
      <c r="C2309">
        <v>29.41</v>
      </c>
      <c r="E2309" s="1">
        <v>35649</v>
      </c>
      <c r="F2309">
        <v>18.899999999999999</v>
      </c>
      <c r="G2309">
        <f t="shared" si="70"/>
        <v>18.690917431192666</v>
      </c>
      <c r="I2309" s="1">
        <v>40269</v>
      </c>
      <c r="J2309">
        <v>84.01</v>
      </c>
      <c r="M2309" s="1">
        <v>30722</v>
      </c>
      <c r="N2309">
        <v>0.81389999999999996</v>
      </c>
      <c r="Q2309" s="1">
        <v>41024</v>
      </c>
      <c r="R2309">
        <v>94.75</v>
      </c>
      <c r="U2309" s="1">
        <v>41752</v>
      </c>
      <c r="V2309">
        <v>5.66</v>
      </c>
      <c r="Y2309" s="1">
        <v>40867</v>
      </c>
      <c r="Z2309">
        <v>23.9</v>
      </c>
      <c r="AC2309" s="1"/>
    </row>
    <row r="2310" spans="1:29" x14ac:dyDescent="0.3">
      <c r="A2310">
        <f t="shared" si="71"/>
        <v>4</v>
      </c>
      <c r="B2310" s="1">
        <v>42851</v>
      </c>
      <c r="C2310">
        <v>29.92</v>
      </c>
      <c r="E2310" s="1">
        <v>35650</v>
      </c>
      <c r="F2310">
        <v>18.48</v>
      </c>
      <c r="G2310">
        <f t="shared" si="70"/>
        <v>18.681559633027526</v>
      </c>
      <c r="I2310" s="1">
        <v>40268</v>
      </c>
      <c r="J2310">
        <v>82.7</v>
      </c>
      <c r="M2310" s="1">
        <v>30725</v>
      </c>
      <c r="N2310">
        <v>0.81510000000000005</v>
      </c>
      <c r="Q2310" s="1">
        <v>41025</v>
      </c>
      <c r="R2310">
        <v>95</v>
      </c>
      <c r="U2310" s="1">
        <v>41753</v>
      </c>
      <c r="V2310">
        <v>5.71</v>
      </c>
      <c r="Y2310" s="1">
        <v>40868</v>
      </c>
      <c r="Z2310">
        <v>24.7</v>
      </c>
      <c r="AC2310" s="1"/>
    </row>
    <row r="2311" spans="1:29" x14ac:dyDescent="0.3">
      <c r="A2311">
        <f t="shared" si="71"/>
        <v>4</v>
      </c>
      <c r="B2311" s="1">
        <v>42852</v>
      </c>
      <c r="C2311">
        <v>29.95</v>
      </c>
      <c r="E2311" s="1">
        <v>35653</v>
      </c>
      <c r="F2311">
        <v>18.579999999999998</v>
      </c>
      <c r="G2311">
        <f t="shared" si="70"/>
        <v>18.674036697247711</v>
      </c>
      <c r="I2311" s="1">
        <v>40267</v>
      </c>
      <c r="J2311">
        <v>81.28</v>
      </c>
      <c r="M2311" s="1">
        <v>30726</v>
      </c>
      <c r="N2311">
        <v>0.81469999999999998</v>
      </c>
      <c r="Q2311" s="1">
        <v>41026</v>
      </c>
      <c r="R2311">
        <v>94.25</v>
      </c>
      <c r="U2311" s="1">
        <v>41754</v>
      </c>
      <c r="V2311">
        <v>5.0599999999999996</v>
      </c>
      <c r="Y2311" s="1">
        <v>40869</v>
      </c>
      <c r="Z2311">
        <v>24.5</v>
      </c>
      <c r="AC2311" s="1"/>
    </row>
    <row r="2312" spans="1:29" x14ac:dyDescent="0.3">
      <c r="A2312">
        <f t="shared" si="71"/>
        <v>4</v>
      </c>
      <c r="B2312" s="1">
        <v>42853</v>
      </c>
      <c r="C2312">
        <v>30</v>
      </c>
      <c r="E2312" s="1">
        <v>35654</v>
      </c>
      <c r="F2312">
        <v>18.850000000000001</v>
      </c>
      <c r="G2312">
        <f t="shared" si="70"/>
        <v>18.666238532110096</v>
      </c>
      <c r="I2312" s="1">
        <v>40266</v>
      </c>
      <c r="J2312">
        <v>81.17</v>
      </c>
      <c r="M2312" s="1">
        <v>30727</v>
      </c>
      <c r="N2312">
        <v>0.82779999999999998</v>
      </c>
      <c r="Q2312" s="1">
        <v>41029</v>
      </c>
      <c r="R2312">
        <v>91.2</v>
      </c>
      <c r="U2312" s="1">
        <v>41757</v>
      </c>
      <c r="V2312">
        <v>5.2</v>
      </c>
      <c r="Y2312" s="1">
        <v>40870</v>
      </c>
      <c r="Z2312">
        <v>24.1</v>
      </c>
      <c r="AC2312" s="1"/>
    </row>
    <row r="2313" spans="1:29" x14ac:dyDescent="0.3">
      <c r="A2313">
        <f t="shared" si="71"/>
        <v>4</v>
      </c>
      <c r="B2313" s="1">
        <v>42854</v>
      </c>
      <c r="C2313">
        <v>30.2</v>
      </c>
      <c r="E2313" s="1">
        <v>35655</v>
      </c>
      <c r="F2313">
        <v>18.989999999999998</v>
      </c>
      <c r="G2313">
        <f t="shared" si="70"/>
        <v>18.658256880733948</v>
      </c>
      <c r="I2313" s="1">
        <v>40263</v>
      </c>
      <c r="J2313">
        <v>79.290000000000006</v>
      </c>
      <c r="M2313" s="1">
        <v>30728</v>
      </c>
      <c r="N2313">
        <v>0.83309999999999995</v>
      </c>
      <c r="Q2313" s="1">
        <v>41030</v>
      </c>
      <c r="R2313">
        <v>91.25</v>
      </c>
      <c r="U2313" s="1">
        <v>41758</v>
      </c>
      <c r="V2313">
        <v>5.41</v>
      </c>
      <c r="Y2313" s="1">
        <v>40871</v>
      </c>
      <c r="Z2313">
        <v>24.1</v>
      </c>
      <c r="AC2313" s="1"/>
    </row>
    <row r="2314" spans="1:29" x14ac:dyDescent="0.3">
      <c r="A2314">
        <f t="shared" si="71"/>
        <v>4</v>
      </c>
      <c r="B2314" s="1">
        <v>42855</v>
      </c>
      <c r="C2314">
        <v>30.51</v>
      </c>
      <c r="E2314" s="1">
        <v>35656</v>
      </c>
      <c r="F2314">
        <v>19.190000000000001</v>
      </c>
      <c r="G2314">
        <f t="shared" si="70"/>
        <v>18.657431192660553</v>
      </c>
      <c r="I2314" s="1">
        <v>40262</v>
      </c>
      <c r="J2314">
        <v>79.61</v>
      </c>
      <c r="M2314" s="1">
        <v>30729</v>
      </c>
      <c r="N2314">
        <v>0.82989999999999997</v>
      </c>
      <c r="Q2314" s="1">
        <v>41031</v>
      </c>
      <c r="R2314">
        <v>90</v>
      </c>
      <c r="U2314" s="1">
        <v>41759</v>
      </c>
      <c r="V2314">
        <v>5.4</v>
      </c>
      <c r="Y2314" s="1">
        <v>40872</v>
      </c>
      <c r="Z2314">
        <v>24.05</v>
      </c>
      <c r="AC2314" s="1"/>
    </row>
    <row r="2315" spans="1:29" x14ac:dyDescent="0.3">
      <c r="A2315">
        <f t="shared" si="71"/>
        <v>5</v>
      </c>
      <c r="B2315" s="1">
        <v>42856</v>
      </c>
      <c r="C2315">
        <v>30.77</v>
      </c>
      <c r="E2315" s="1">
        <v>35657</v>
      </c>
      <c r="F2315">
        <v>18.989999999999998</v>
      </c>
      <c r="G2315">
        <f t="shared" si="70"/>
        <v>18.655137614678903</v>
      </c>
      <c r="I2315" s="1">
        <v>40261</v>
      </c>
      <c r="J2315">
        <v>79.62</v>
      </c>
      <c r="M2315" s="1">
        <v>30732</v>
      </c>
      <c r="N2315">
        <v>0.82930000000000004</v>
      </c>
      <c r="Q2315" s="1">
        <v>41032</v>
      </c>
      <c r="R2315">
        <v>91.1</v>
      </c>
      <c r="U2315" s="1">
        <v>41760</v>
      </c>
      <c r="V2315">
        <v>5.41</v>
      </c>
      <c r="Y2315" s="1">
        <v>40873</v>
      </c>
      <c r="Z2315">
        <v>23.9</v>
      </c>
      <c r="AC2315" s="1"/>
    </row>
    <row r="2316" spans="1:29" x14ac:dyDescent="0.3">
      <c r="A2316">
        <f t="shared" si="71"/>
        <v>5</v>
      </c>
      <c r="B2316" s="1">
        <v>42857</v>
      </c>
      <c r="C2316">
        <v>30.92</v>
      </c>
      <c r="E2316" s="1">
        <v>35660</v>
      </c>
      <c r="F2316">
        <v>18.93</v>
      </c>
      <c r="G2316">
        <f t="shared" si="70"/>
        <v>18.648899082568811</v>
      </c>
      <c r="I2316" s="1">
        <v>40260</v>
      </c>
      <c r="J2316">
        <v>80.7</v>
      </c>
      <c r="M2316" s="1">
        <v>30733</v>
      </c>
      <c r="N2316">
        <v>0.8246</v>
      </c>
      <c r="Q2316" s="1">
        <v>41033</v>
      </c>
      <c r="R2316">
        <v>90.75</v>
      </c>
      <c r="U2316" s="1">
        <v>41761</v>
      </c>
      <c r="V2316">
        <v>5.18</v>
      </c>
      <c r="Y2316" s="1">
        <v>40874</v>
      </c>
      <c r="Z2316">
        <v>23.9</v>
      </c>
      <c r="AC2316" s="1"/>
    </row>
    <row r="2317" spans="1:29" x14ac:dyDescent="0.3">
      <c r="A2317">
        <f t="shared" si="71"/>
        <v>5</v>
      </c>
      <c r="B2317" s="1">
        <v>42858</v>
      </c>
      <c r="C2317">
        <v>31.11</v>
      </c>
      <c r="E2317" s="1">
        <v>35661</v>
      </c>
      <c r="F2317">
        <v>19.07</v>
      </c>
      <c r="G2317">
        <f t="shared" si="70"/>
        <v>18.641376146788993</v>
      </c>
      <c r="I2317" s="1">
        <v>40259</v>
      </c>
      <c r="J2317">
        <v>80.540000000000006</v>
      </c>
      <c r="M2317" s="1">
        <v>30734</v>
      </c>
      <c r="N2317">
        <v>0.83709999999999996</v>
      </c>
      <c r="Q2317" s="1">
        <v>41037</v>
      </c>
      <c r="R2317">
        <v>90.95</v>
      </c>
      <c r="U2317" s="1">
        <v>41764</v>
      </c>
      <c r="V2317">
        <v>5.21</v>
      </c>
      <c r="Y2317" s="1">
        <v>40875</v>
      </c>
      <c r="Z2317">
        <v>23.7</v>
      </c>
      <c r="AC2317" s="1"/>
    </row>
    <row r="2318" spans="1:29" x14ac:dyDescent="0.3">
      <c r="A2318">
        <f t="shared" si="71"/>
        <v>5</v>
      </c>
      <c r="B2318" s="1">
        <v>42859</v>
      </c>
      <c r="C2318">
        <v>31.27</v>
      </c>
      <c r="E2318" s="1">
        <v>35662</v>
      </c>
      <c r="F2318">
        <v>18.96</v>
      </c>
      <c r="G2318">
        <f t="shared" si="70"/>
        <v>18.6305504587156</v>
      </c>
      <c r="I2318" s="1">
        <v>40256</v>
      </c>
      <c r="J2318">
        <v>79.88</v>
      </c>
      <c r="M2318" s="1">
        <v>30735</v>
      </c>
      <c r="N2318">
        <v>0.83940000000000003</v>
      </c>
      <c r="Q2318" s="1">
        <v>41038</v>
      </c>
      <c r="R2318">
        <v>89.5</v>
      </c>
      <c r="U2318" s="1">
        <v>41765</v>
      </c>
      <c r="V2318">
        <v>5.22</v>
      </c>
      <c r="Y2318" s="1">
        <v>40876</v>
      </c>
      <c r="Z2318">
        <v>23.3</v>
      </c>
      <c r="AC2318" s="1"/>
    </row>
    <row r="2319" spans="1:29" x14ac:dyDescent="0.3">
      <c r="A2319">
        <f t="shared" si="71"/>
        <v>5</v>
      </c>
      <c r="B2319" s="1">
        <v>42860</v>
      </c>
      <c r="C2319">
        <v>31.53</v>
      </c>
      <c r="E2319" s="1">
        <v>35663</v>
      </c>
      <c r="F2319">
        <v>18.510000000000002</v>
      </c>
      <c r="G2319">
        <f t="shared" si="70"/>
        <v>18.62146788990826</v>
      </c>
      <c r="I2319" s="1">
        <v>40255</v>
      </c>
      <c r="J2319">
        <v>81.48</v>
      </c>
      <c r="M2319" s="1">
        <v>30736</v>
      </c>
      <c r="N2319">
        <v>0.84599999999999997</v>
      </c>
      <c r="Q2319" s="1">
        <v>41039</v>
      </c>
      <c r="R2319">
        <v>90.95</v>
      </c>
      <c r="U2319" s="1">
        <v>41766</v>
      </c>
      <c r="V2319">
        <v>5.12</v>
      </c>
      <c r="Y2319" s="1">
        <v>40877</v>
      </c>
      <c r="Z2319">
        <v>22.65</v>
      </c>
      <c r="AC2319" s="1"/>
    </row>
    <row r="2320" spans="1:29" x14ac:dyDescent="0.3">
      <c r="A2320">
        <f t="shared" si="71"/>
        <v>5</v>
      </c>
      <c r="B2320" s="1">
        <v>42861</v>
      </c>
      <c r="C2320">
        <v>31.8</v>
      </c>
      <c r="E2320" s="1">
        <v>35664</v>
      </c>
      <c r="F2320">
        <v>18.54</v>
      </c>
      <c r="G2320">
        <f t="shared" si="70"/>
        <v>18.605779816513767</v>
      </c>
      <c r="I2320" s="1">
        <v>40254</v>
      </c>
      <c r="J2320">
        <v>81.96</v>
      </c>
      <c r="M2320" s="1">
        <v>30739</v>
      </c>
      <c r="N2320">
        <v>0.84309999999999996</v>
      </c>
      <c r="Q2320" s="1">
        <v>41040</v>
      </c>
      <c r="R2320">
        <v>90.5</v>
      </c>
      <c r="U2320" s="1">
        <v>41767</v>
      </c>
      <c r="V2320">
        <v>5.13</v>
      </c>
      <c r="Y2320" s="1">
        <v>40878</v>
      </c>
      <c r="Z2320">
        <v>22.27</v>
      </c>
      <c r="AC2320" s="1"/>
    </row>
    <row r="2321" spans="1:29" x14ac:dyDescent="0.3">
      <c r="A2321">
        <f t="shared" si="71"/>
        <v>5</v>
      </c>
      <c r="B2321" s="1">
        <v>42862</v>
      </c>
      <c r="C2321">
        <v>32.11</v>
      </c>
      <c r="E2321" s="1">
        <v>35668</v>
      </c>
      <c r="F2321">
        <v>18.2</v>
      </c>
      <c r="G2321">
        <f t="shared" si="70"/>
        <v>18.586330275229361</v>
      </c>
      <c r="I2321" s="1">
        <v>40253</v>
      </c>
      <c r="J2321">
        <v>79.02</v>
      </c>
      <c r="M2321" s="1">
        <v>30740</v>
      </c>
      <c r="N2321">
        <v>0.8538</v>
      </c>
      <c r="Q2321" s="1">
        <v>41043</v>
      </c>
      <c r="R2321">
        <v>88.8</v>
      </c>
      <c r="U2321" s="1">
        <v>41768</v>
      </c>
      <c r="V2321">
        <v>5.24</v>
      </c>
      <c r="Y2321" s="1">
        <v>40879</v>
      </c>
      <c r="Z2321">
        <v>22.02</v>
      </c>
      <c r="AC2321" s="1"/>
    </row>
    <row r="2322" spans="1:29" x14ac:dyDescent="0.3">
      <c r="A2322">
        <f t="shared" si="71"/>
        <v>5</v>
      </c>
      <c r="B2322" s="1">
        <v>42863</v>
      </c>
      <c r="C2322">
        <v>32.270000000000003</v>
      </c>
      <c r="E2322" s="1">
        <v>35669</v>
      </c>
      <c r="F2322">
        <v>18.559999999999999</v>
      </c>
      <c r="G2322">
        <f t="shared" si="70"/>
        <v>18.571467889908259</v>
      </c>
      <c r="I2322" s="1">
        <v>40252</v>
      </c>
      <c r="J2322">
        <v>77.89</v>
      </c>
      <c r="M2322" s="1">
        <v>30741</v>
      </c>
      <c r="N2322">
        <v>0.85740000000000005</v>
      </c>
      <c r="Q2322" s="1">
        <v>41044</v>
      </c>
      <c r="R2322">
        <v>88.75</v>
      </c>
      <c r="U2322" s="1">
        <v>41771</v>
      </c>
      <c r="V2322">
        <v>5.3</v>
      </c>
      <c r="Y2322" s="1">
        <v>40880</v>
      </c>
      <c r="Z2322">
        <v>22.6</v>
      </c>
      <c r="AC2322" s="1"/>
    </row>
    <row r="2323" spans="1:29" x14ac:dyDescent="0.3">
      <c r="A2323">
        <f t="shared" si="71"/>
        <v>5</v>
      </c>
      <c r="B2323" s="1">
        <v>42864</v>
      </c>
      <c r="C2323">
        <v>32.340000000000003</v>
      </c>
      <c r="E2323" s="1">
        <v>35670</v>
      </c>
      <c r="F2323">
        <v>18.399999999999999</v>
      </c>
      <c r="G2323">
        <f t="shared" si="70"/>
        <v>18.556880733944958</v>
      </c>
      <c r="I2323" s="1">
        <v>40249</v>
      </c>
      <c r="J2323">
        <v>79.39</v>
      </c>
      <c r="M2323" s="1">
        <v>30742</v>
      </c>
      <c r="N2323">
        <v>0.85309999999999997</v>
      </c>
      <c r="Q2323" s="1">
        <v>41045</v>
      </c>
      <c r="R2323">
        <v>88.4</v>
      </c>
      <c r="U2323" s="1">
        <v>41772</v>
      </c>
      <c r="V2323">
        <v>5.28</v>
      </c>
      <c r="Y2323" s="1">
        <v>40881</v>
      </c>
      <c r="Z2323">
        <v>22.6</v>
      </c>
      <c r="AC2323" s="1"/>
    </row>
    <row r="2324" spans="1:29" x14ac:dyDescent="0.3">
      <c r="A2324">
        <f t="shared" si="71"/>
        <v>5</v>
      </c>
      <c r="B2324" s="1">
        <v>42865</v>
      </c>
      <c r="C2324">
        <v>32.46</v>
      </c>
      <c r="E2324" s="1">
        <v>35671</v>
      </c>
      <c r="F2324">
        <v>18.510000000000002</v>
      </c>
      <c r="G2324">
        <f t="shared" si="70"/>
        <v>18.546972477064227</v>
      </c>
      <c r="I2324" s="1">
        <v>40248</v>
      </c>
      <c r="J2324">
        <v>80.28</v>
      </c>
      <c r="M2324" s="1">
        <v>30743</v>
      </c>
      <c r="N2324">
        <v>0.86229999999999996</v>
      </c>
      <c r="Q2324" s="1">
        <v>41046</v>
      </c>
      <c r="R2324">
        <v>88.9</v>
      </c>
      <c r="U2324" s="1">
        <v>41773</v>
      </c>
      <c r="V2324">
        <v>5.0999999999999996</v>
      </c>
      <c r="Y2324" s="1">
        <v>40882</v>
      </c>
      <c r="Z2324">
        <v>22.85</v>
      </c>
      <c r="AC2324" s="1"/>
    </row>
    <row r="2325" spans="1:29" x14ac:dyDescent="0.3">
      <c r="A2325">
        <f t="shared" si="71"/>
        <v>5</v>
      </c>
      <c r="B2325" s="1">
        <v>42866</v>
      </c>
      <c r="C2325">
        <v>32.65</v>
      </c>
      <c r="E2325" s="1">
        <v>35674</v>
      </c>
      <c r="F2325">
        <v>18.43</v>
      </c>
      <c r="G2325">
        <f t="shared" si="70"/>
        <v>18.536788990825695</v>
      </c>
      <c r="I2325" s="1">
        <v>40247</v>
      </c>
      <c r="J2325">
        <v>80.48</v>
      </c>
      <c r="M2325" s="1">
        <v>30746</v>
      </c>
      <c r="N2325">
        <v>0.86380000000000001</v>
      </c>
      <c r="Q2325" s="1">
        <v>41047</v>
      </c>
      <c r="R2325">
        <v>92.6</v>
      </c>
      <c r="U2325" s="1">
        <v>41774</v>
      </c>
      <c r="V2325">
        <v>4.7699999999999996</v>
      </c>
      <c r="Y2325" s="1">
        <v>40883</v>
      </c>
      <c r="Z2325">
        <v>22.6</v>
      </c>
      <c r="AC2325" s="1"/>
    </row>
    <row r="2326" spans="1:29" x14ac:dyDescent="0.3">
      <c r="A2326">
        <f t="shared" si="71"/>
        <v>5</v>
      </c>
      <c r="B2326" s="1">
        <v>42867</v>
      </c>
      <c r="C2326">
        <v>32.9</v>
      </c>
      <c r="E2326" s="1">
        <v>35675</v>
      </c>
      <c r="F2326">
        <v>18.440000000000001</v>
      </c>
      <c r="G2326">
        <f t="shared" si="70"/>
        <v>18.528990825688084</v>
      </c>
      <c r="I2326" s="1">
        <v>40246</v>
      </c>
      <c r="J2326">
        <v>79.91</v>
      </c>
      <c r="M2326" s="1">
        <v>30747</v>
      </c>
      <c r="N2326">
        <v>0.86780000000000002</v>
      </c>
      <c r="Q2326" s="1">
        <v>41050</v>
      </c>
      <c r="R2326">
        <v>87.5</v>
      </c>
      <c r="U2326" s="1">
        <v>41775</v>
      </c>
      <c r="V2326">
        <v>4.79</v>
      </c>
      <c r="Y2326" s="1">
        <v>40884</v>
      </c>
      <c r="Z2326">
        <v>23.1</v>
      </c>
      <c r="AC2326" s="1"/>
    </row>
    <row r="2327" spans="1:29" x14ac:dyDescent="0.3">
      <c r="A2327">
        <f t="shared" si="71"/>
        <v>5</v>
      </c>
      <c r="B2327" s="1">
        <v>42868</v>
      </c>
      <c r="C2327">
        <v>33.25</v>
      </c>
      <c r="E2327" s="1">
        <v>35676</v>
      </c>
      <c r="F2327">
        <v>18.37</v>
      </c>
      <c r="G2327">
        <f t="shared" si="70"/>
        <v>18.51972477064221</v>
      </c>
      <c r="I2327" s="1">
        <v>40245</v>
      </c>
      <c r="J2327">
        <v>80.47</v>
      </c>
      <c r="M2327" s="1">
        <v>30748</v>
      </c>
      <c r="N2327">
        <v>0.87119999999999997</v>
      </c>
      <c r="Q2327" s="1">
        <v>41051</v>
      </c>
      <c r="R2327">
        <v>85.65</v>
      </c>
      <c r="U2327" s="1">
        <v>41778</v>
      </c>
      <c r="V2327">
        <v>4.6900000000000004</v>
      </c>
      <c r="Y2327" s="1">
        <v>40885</v>
      </c>
      <c r="Z2327">
        <v>23.17</v>
      </c>
      <c r="AC2327" s="1"/>
    </row>
    <row r="2328" spans="1:29" x14ac:dyDescent="0.3">
      <c r="A2328">
        <f t="shared" si="71"/>
        <v>5</v>
      </c>
      <c r="B2328" s="1">
        <v>42869</v>
      </c>
      <c r="C2328">
        <v>33.590000000000003</v>
      </c>
      <c r="E2328" s="1">
        <v>35677</v>
      </c>
      <c r="F2328">
        <v>18.260000000000002</v>
      </c>
      <c r="G2328">
        <f t="shared" si="70"/>
        <v>18.511926605504591</v>
      </c>
      <c r="I2328" s="1">
        <v>40242</v>
      </c>
      <c r="J2328">
        <v>79.89</v>
      </c>
      <c r="M2328" s="1">
        <v>30749</v>
      </c>
      <c r="N2328">
        <v>0.8629</v>
      </c>
      <c r="Q2328" s="1">
        <v>41052</v>
      </c>
      <c r="R2328">
        <v>85.25</v>
      </c>
      <c r="U2328" s="1">
        <v>41779</v>
      </c>
      <c r="V2328">
        <v>4.84</v>
      </c>
      <c r="Y2328" s="1">
        <v>40886</v>
      </c>
      <c r="Z2328">
        <v>23.8</v>
      </c>
      <c r="AC2328" s="1"/>
    </row>
    <row r="2329" spans="1:29" x14ac:dyDescent="0.3">
      <c r="A2329">
        <f t="shared" si="71"/>
        <v>5</v>
      </c>
      <c r="B2329" s="1">
        <v>42870</v>
      </c>
      <c r="C2329">
        <v>33.9</v>
      </c>
      <c r="E2329" s="1">
        <v>35678</v>
      </c>
      <c r="F2329">
        <v>18.47</v>
      </c>
      <c r="G2329">
        <f t="shared" si="70"/>
        <v>18.511559633027527</v>
      </c>
      <c r="I2329" s="1">
        <v>40241</v>
      </c>
      <c r="J2329">
        <v>78.540000000000006</v>
      </c>
      <c r="M2329" s="1">
        <v>30750</v>
      </c>
      <c r="N2329">
        <v>0.86280000000000001</v>
      </c>
      <c r="Q2329" s="1">
        <v>41053</v>
      </c>
      <c r="R2329">
        <v>86.9</v>
      </c>
      <c r="U2329" s="1">
        <v>41780</v>
      </c>
      <c r="V2329">
        <v>5.12</v>
      </c>
      <c r="Y2329" s="1">
        <v>40887</v>
      </c>
      <c r="Z2329">
        <v>23.8</v>
      </c>
      <c r="AC2329" s="1"/>
    </row>
    <row r="2330" spans="1:29" x14ac:dyDescent="0.3">
      <c r="A2330">
        <f t="shared" si="71"/>
        <v>5</v>
      </c>
      <c r="B2330" s="1">
        <v>42871</v>
      </c>
      <c r="C2330">
        <v>34.200000000000003</v>
      </c>
      <c r="E2330" s="1">
        <v>35681</v>
      </c>
      <c r="F2330">
        <v>18.329999999999998</v>
      </c>
      <c r="G2330">
        <f t="shared" si="70"/>
        <v>18.512935779816519</v>
      </c>
      <c r="I2330" s="1">
        <v>40240</v>
      </c>
      <c r="J2330">
        <v>79.25</v>
      </c>
      <c r="M2330" s="1">
        <v>30753</v>
      </c>
      <c r="N2330">
        <v>0.85550000000000004</v>
      </c>
      <c r="Q2330" s="1">
        <v>41054</v>
      </c>
      <c r="R2330">
        <v>86.6</v>
      </c>
      <c r="U2330" s="1">
        <v>41781</v>
      </c>
      <c r="V2330">
        <v>5.16</v>
      </c>
      <c r="Y2330" s="1">
        <v>40888</v>
      </c>
      <c r="Z2330">
        <v>23.8</v>
      </c>
      <c r="AC2330" s="1"/>
    </row>
    <row r="2331" spans="1:29" x14ac:dyDescent="0.3">
      <c r="A2331">
        <f t="shared" si="71"/>
        <v>5</v>
      </c>
      <c r="B2331" s="1">
        <v>42872</v>
      </c>
      <c r="C2331">
        <v>34.54</v>
      </c>
      <c r="E2331" s="1">
        <v>35682</v>
      </c>
      <c r="F2331">
        <v>18.28</v>
      </c>
      <c r="G2331">
        <f t="shared" si="70"/>
        <v>18.518440366972484</v>
      </c>
      <c r="I2331" s="1">
        <v>40239</v>
      </c>
      <c r="J2331">
        <v>78.180000000000007</v>
      </c>
      <c r="M2331" s="1">
        <v>30754</v>
      </c>
      <c r="N2331">
        <v>0.86319999999999997</v>
      </c>
      <c r="Q2331" s="1">
        <v>41057</v>
      </c>
      <c r="R2331">
        <v>87.9</v>
      </c>
      <c r="U2331" s="1">
        <v>41782</v>
      </c>
      <c r="V2331">
        <v>5.12</v>
      </c>
      <c r="Y2331" s="1">
        <v>40889</v>
      </c>
      <c r="Z2331">
        <v>23.35</v>
      </c>
      <c r="AC2331" s="1"/>
    </row>
    <row r="2332" spans="1:29" x14ac:dyDescent="0.3">
      <c r="A2332">
        <f t="shared" si="71"/>
        <v>5</v>
      </c>
      <c r="B2332" s="1">
        <v>42873</v>
      </c>
      <c r="C2332">
        <v>34.869999999999997</v>
      </c>
      <c r="E2332" s="1">
        <v>35683</v>
      </c>
      <c r="F2332">
        <v>18.3</v>
      </c>
      <c r="G2332">
        <f t="shared" si="70"/>
        <v>18.523394495412848</v>
      </c>
      <c r="I2332" s="1">
        <v>40238</v>
      </c>
      <c r="J2332">
        <v>76.89</v>
      </c>
      <c r="M2332" s="1">
        <v>30755</v>
      </c>
      <c r="N2332">
        <v>0.87090000000000001</v>
      </c>
      <c r="Q2332" s="1">
        <v>41058</v>
      </c>
      <c r="R2332">
        <v>89.25</v>
      </c>
      <c r="U2332" s="1">
        <v>41785</v>
      </c>
      <c r="V2332">
        <v>5.09</v>
      </c>
      <c r="Y2332" s="1">
        <v>40890</v>
      </c>
      <c r="Z2332">
        <v>23.55</v>
      </c>
      <c r="AC2332" s="1"/>
    </row>
    <row r="2333" spans="1:29" x14ac:dyDescent="0.3">
      <c r="A2333">
        <f t="shared" si="71"/>
        <v>5</v>
      </c>
      <c r="B2333" s="1">
        <v>42874</v>
      </c>
      <c r="C2333">
        <v>35.200000000000003</v>
      </c>
      <c r="E2333" s="1">
        <v>35684</v>
      </c>
      <c r="F2333">
        <v>18.3</v>
      </c>
      <c r="G2333">
        <f t="shared" si="70"/>
        <v>18.526788990825693</v>
      </c>
      <c r="I2333" s="1">
        <v>40235</v>
      </c>
      <c r="J2333">
        <v>77.59</v>
      </c>
      <c r="M2333" s="1">
        <v>30756</v>
      </c>
      <c r="N2333">
        <v>0.85950000000000004</v>
      </c>
      <c r="Q2333" s="1">
        <v>41059</v>
      </c>
      <c r="R2333">
        <v>89.2</v>
      </c>
      <c r="U2333" s="1">
        <v>41786</v>
      </c>
      <c r="V2333">
        <v>5.17</v>
      </c>
      <c r="Y2333" s="1">
        <v>40891</v>
      </c>
      <c r="Z2333">
        <v>23.6</v>
      </c>
      <c r="AC2333" s="1"/>
    </row>
    <row r="2334" spans="1:29" x14ac:dyDescent="0.3">
      <c r="A2334">
        <f t="shared" si="71"/>
        <v>5</v>
      </c>
      <c r="B2334" s="1">
        <v>42875</v>
      </c>
      <c r="C2334">
        <v>35.61</v>
      </c>
      <c r="E2334" s="1">
        <v>35685</v>
      </c>
      <c r="F2334">
        <v>18.260000000000002</v>
      </c>
      <c r="G2334">
        <f t="shared" si="70"/>
        <v>18.531467889908264</v>
      </c>
      <c r="I2334" s="1">
        <v>40234</v>
      </c>
      <c r="J2334">
        <v>76.290000000000006</v>
      </c>
      <c r="M2334" s="1">
        <v>30757</v>
      </c>
      <c r="N2334">
        <v>0.84860000000000002</v>
      </c>
      <c r="Q2334" s="1">
        <v>41060</v>
      </c>
      <c r="R2334">
        <v>88.9</v>
      </c>
      <c r="U2334" s="1">
        <v>41787</v>
      </c>
      <c r="V2334">
        <v>5.2</v>
      </c>
      <c r="Y2334" s="1">
        <v>40892</v>
      </c>
      <c r="Z2334">
        <v>22.85</v>
      </c>
      <c r="AC2334" s="1"/>
    </row>
    <row r="2335" spans="1:29" x14ac:dyDescent="0.3">
      <c r="A2335">
        <f t="shared" si="71"/>
        <v>5</v>
      </c>
      <c r="B2335" s="1">
        <v>42876</v>
      </c>
      <c r="C2335">
        <v>36.07</v>
      </c>
      <c r="E2335" s="1">
        <v>35688</v>
      </c>
      <c r="F2335">
        <v>18.23</v>
      </c>
      <c r="G2335">
        <f t="shared" si="70"/>
        <v>18.534220183486244</v>
      </c>
      <c r="I2335" s="1">
        <v>40233</v>
      </c>
      <c r="J2335">
        <v>78.09</v>
      </c>
      <c r="M2335" s="1">
        <v>30760</v>
      </c>
      <c r="N2335">
        <v>0.84550000000000003</v>
      </c>
      <c r="Q2335" s="1">
        <v>41061</v>
      </c>
      <c r="R2335">
        <v>89.75</v>
      </c>
      <c r="U2335" s="1">
        <v>41788</v>
      </c>
      <c r="V2335">
        <v>5.2</v>
      </c>
      <c r="Y2335" s="1">
        <v>40893</v>
      </c>
      <c r="Z2335">
        <v>23.15</v>
      </c>
      <c r="AC2335" s="1"/>
    </row>
    <row r="2336" spans="1:29" x14ac:dyDescent="0.3">
      <c r="A2336">
        <f t="shared" si="71"/>
        <v>5</v>
      </c>
      <c r="B2336" s="1">
        <v>42877</v>
      </c>
      <c r="C2336">
        <v>36.450000000000003</v>
      </c>
      <c r="E2336" s="1">
        <v>35689</v>
      </c>
      <c r="F2336">
        <v>18.579999999999998</v>
      </c>
      <c r="G2336">
        <f t="shared" si="70"/>
        <v>18.540642201834867</v>
      </c>
      <c r="I2336" s="1">
        <v>40232</v>
      </c>
      <c r="J2336">
        <v>77.25</v>
      </c>
      <c r="M2336" s="1">
        <v>30761</v>
      </c>
      <c r="N2336">
        <v>0.84570000000000001</v>
      </c>
      <c r="Q2336" s="1">
        <v>41064</v>
      </c>
      <c r="R2336">
        <v>89.6</v>
      </c>
      <c r="U2336" s="1">
        <v>41789</v>
      </c>
      <c r="V2336">
        <v>5.05</v>
      </c>
      <c r="Y2336" s="1">
        <v>40894</v>
      </c>
      <c r="Z2336">
        <v>23.25</v>
      </c>
      <c r="AC2336" s="1"/>
    </row>
    <row r="2337" spans="1:29" x14ac:dyDescent="0.3">
      <c r="A2337">
        <f t="shared" si="71"/>
        <v>5</v>
      </c>
      <c r="B2337" s="1">
        <v>42878</v>
      </c>
      <c r="C2337">
        <v>36.83</v>
      </c>
      <c r="E2337" s="1">
        <v>35690</v>
      </c>
      <c r="F2337">
        <v>18.41</v>
      </c>
      <c r="G2337">
        <f t="shared" si="70"/>
        <v>18.54266055045872</v>
      </c>
      <c r="I2337" s="1">
        <v>40231</v>
      </c>
      <c r="J2337">
        <v>78.61</v>
      </c>
      <c r="M2337" s="1">
        <v>30762</v>
      </c>
      <c r="N2337">
        <v>0.84119999999999995</v>
      </c>
      <c r="Q2337" s="1">
        <v>41065</v>
      </c>
      <c r="R2337">
        <v>89.6</v>
      </c>
      <c r="U2337" s="1">
        <v>41792</v>
      </c>
      <c r="V2337">
        <v>5.14</v>
      </c>
      <c r="Y2337" s="1">
        <v>40895</v>
      </c>
      <c r="Z2337">
        <v>23.25</v>
      </c>
      <c r="AC2337" s="1"/>
    </row>
    <row r="2338" spans="1:29" x14ac:dyDescent="0.3">
      <c r="A2338">
        <f t="shared" si="71"/>
        <v>5</v>
      </c>
      <c r="B2338" s="1">
        <v>42879</v>
      </c>
      <c r="C2338">
        <v>37.200000000000003</v>
      </c>
      <c r="E2338" s="1">
        <v>35691</v>
      </c>
      <c r="F2338">
        <v>18.41</v>
      </c>
      <c r="G2338">
        <f t="shared" si="70"/>
        <v>18.546788990825693</v>
      </c>
      <c r="I2338" s="1">
        <v>40228</v>
      </c>
      <c r="J2338">
        <v>78.19</v>
      </c>
      <c r="M2338" s="1">
        <v>30763</v>
      </c>
      <c r="N2338">
        <v>0.84209999999999996</v>
      </c>
      <c r="Q2338" s="1">
        <v>41066</v>
      </c>
      <c r="R2338">
        <v>88.55</v>
      </c>
      <c r="U2338" s="1">
        <v>41793</v>
      </c>
      <c r="V2338">
        <v>5.43</v>
      </c>
      <c r="Y2338" s="1">
        <v>40896</v>
      </c>
      <c r="Z2338">
        <v>22.9</v>
      </c>
      <c r="AC2338" s="1"/>
    </row>
    <row r="2339" spans="1:29" x14ac:dyDescent="0.3">
      <c r="A2339">
        <f t="shared" si="71"/>
        <v>5</v>
      </c>
      <c r="B2339" s="1">
        <v>42880</v>
      </c>
      <c r="C2339">
        <v>37.630000000000003</v>
      </c>
      <c r="E2339" s="1">
        <v>35692</v>
      </c>
      <c r="F2339">
        <v>18.399999999999999</v>
      </c>
      <c r="G2339">
        <f t="shared" si="70"/>
        <v>18.552201834862391</v>
      </c>
      <c r="I2339" s="1">
        <v>40227</v>
      </c>
      <c r="J2339">
        <v>77.78</v>
      </c>
      <c r="M2339" s="1">
        <v>30764</v>
      </c>
      <c r="N2339">
        <v>0.84750000000000003</v>
      </c>
      <c r="Q2339" s="1">
        <v>41067</v>
      </c>
      <c r="R2339">
        <v>88.2</v>
      </c>
      <c r="U2339" s="1">
        <v>41794</v>
      </c>
      <c r="V2339">
        <v>5.39</v>
      </c>
      <c r="Y2339" s="1">
        <v>40897</v>
      </c>
      <c r="Z2339">
        <v>23.27</v>
      </c>
      <c r="AC2339" s="1"/>
    </row>
    <row r="2340" spans="1:29" x14ac:dyDescent="0.3">
      <c r="A2340">
        <f t="shared" si="71"/>
        <v>5</v>
      </c>
      <c r="B2340" s="1">
        <v>42881</v>
      </c>
      <c r="C2340">
        <v>38.08</v>
      </c>
      <c r="E2340" s="1">
        <v>35695</v>
      </c>
      <c r="F2340">
        <v>18.63</v>
      </c>
      <c r="G2340">
        <f t="shared" si="70"/>
        <v>18.5608256880734</v>
      </c>
      <c r="I2340" s="1">
        <v>40226</v>
      </c>
      <c r="J2340">
        <v>76.27</v>
      </c>
      <c r="M2340" s="1">
        <v>30767</v>
      </c>
      <c r="N2340">
        <v>0.85319999999999996</v>
      </c>
      <c r="Q2340" s="1">
        <v>41068</v>
      </c>
      <c r="R2340">
        <v>87.25</v>
      </c>
      <c r="U2340" s="1">
        <v>41795</v>
      </c>
      <c r="V2340">
        <v>5.54</v>
      </c>
      <c r="Y2340" s="1">
        <v>40898</v>
      </c>
      <c r="Z2340">
        <v>21.9</v>
      </c>
      <c r="AC2340" s="1"/>
    </row>
    <row r="2341" spans="1:29" x14ac:dyDescent="0.3">
      <c r="A2341">
        <f t="shared" si="71"/>
        <v>5</v>
      </c>
      <c r="B2341" s="1">
        <v>42882</v>
      </c>
      <c r="C2341">
        <v>38.590000000000003</v>
      </c>
      <c r="E2341" s="1">
        <v>35696</v>
      </c>
      <c r="F2341">
        <v>18.64</v>
      </c>
      <c r="G2341">
        <f t="shared" si="70"/>
        <v>18.567431192660557</v>
      </c>
      <c r="I2341" s="1">
        <v>40225</v>
      </c>
      <c r="J2341">
        <v>75.680000000000007</v>
      </c>
      <c r="M2341" s="1">
        <v>30768</v>
      </c>
      <c r="N2341">
        <v>0.86119999999999997</v>
      </c>
      <c r="Q2341" s="1">
        <v>41071</v>
      </c>
      <c r="R2341">
        <v>85.6</v>
      </c>
      <c r="U2341" s="1">
        <v>41796</v>
      </c>
      <c r="V2341">
        <v>5.44</v>
      </c>
      <c r="Y2341" s="1">
        <v>40899</v>
      </c>
      <c r="Z2341">
        <v>21</v>
      </c>
      <c r="AC2341" s="1"/>
    </row>
    <row r="2342" spans="1:29" x14ac:dyDescent="0.3">
      <c r="A2342">
        <f t="shared" si="71"/>
        <v>5</v>
      </c>
      <c r="B2342" s="1">
        <v>42883</v>
      </c>
      <c r="C2342">
        <v>38.76</v>
      </c>
      <c r="E2342" s="1">
        <v>35697</v>
      </c>
      <c r="F2342">
        <v>18.8</v>
      </c>
      <c r="G2342">
        <f t="shared" si="70"/>
        <v>18.571651376146797</v>
      </c>
      <c r="I2342" s="1">
        <v>40224</v>
      </c>
      <c r="J2342">
        <v>72.510000000000005</v>
      </c>
      <c r="M2342" s="1">
        <v>30769</v>
      </c>
      <c r="N2342">
        <v>0.85519999999999996</v>
      </c>
      <c r="Q2342" s="1">
        <v>41072</v>
      </c>
      <c r="R2342">
        <v>84.7</v>
      </c>
      <c r="U2342" s="1">
        <v>41799</v>
      </c>
      <c r="V2342">
        <v>5.53</v>
      </c>
      <c r="Y2342" s="1">
        <v>40900</v>
      </c>
      <c r="Z2342">
        <v>21.45</v>
      </c>
      <c r="AC2342" s="1"/>
    </row>
    <row r="2343" spans="1:29" x14ac:dyDescent="0.3">
      <c r="A2343">
        <f t="shared" si="71"/>
        <v>5</v>
      </c>
      <c r="B2343" s="1">
        <v>42884</v>
      </c>
      <c r="C2343">
        <v>39.49</v>
      </c>
      <c r="E2343" s="1">
        <v>35698</v>
      </c>
      <c r="F2343">
        <v>19.14</v>
      </c>
      <c r="G2343">
        <f t="shared" si="70"/>
        <v>18.582201834862396</v>
      </c>
      <c r="I2343" s="1">
        <v>40221</v>
      </c>
      <c r="J2343">
        <v>72.900000000000006</v>
      </c>
      <c r="M2343" s="1">
        <v>30770</v>
      </c>
      <c r="N2343">
        <v>0.86129999999999995</v>
      </c>
      <c r="Q2343" s="1">
        <v>41073</v>
      </c>
      <c r="R2343">
        <v>86</v>
      </c>
      <c r="U2343" s="1">
        <v>41800</v>
      </c>
      <c r="V2343">
        <v>5.49</v>
      </c>
      <c r="Y2343" s="1">
        <v>40901</v>
      </c>
      <c r="Z2343">
        <v>22</v>
      </c>
      <c r="AC2343" s="1"/>
    </row>
    <row r="2344" spans="1:29" x14ac:dyDescent="0.3">
      <c r="A2344">
        <f t="shared" si="71"/>
        <v>5</v>
      </c>
      <c r="B2344" s="1">
        <v>42885</v>
      </c>
      <c r="C2344">
        <v>39.880000000000003</v>
      </c>
      <c r="E2344" s="1">
        <v>35699</v>
      </c>
      <c r="F2344">
        <v>19.559999999999999</v>
      </c>
      <c r="G2344">
        <f t="shared" si="70"/>
        <v>18.595963302752303</v>
      </c>
      <c r="I2344" s="1">
        <v>40220</v>
      </c>
      <c r="J2344">
        <v>73.05</v>
      </c>
      <c r="M2344" s="1">
        <v>30771</v>
      </c>
      <c r="N2344">
        <v>0.85840000000000005</v>
      </c>
      <c r="Q2344" s="1">
        <v>41074</v>
      </c>
      <c r="R2344">
        <v>85.1</v>
      </c>
      <c r="U2344" s="1">
        <v>41801</v>
      </c>
      <c r="V2344">
        <v>5.36</v>
      </c>
      <c r="Y2344" s="1">
        <v>40902</v>
      </c>
      <c r="Z2344">
        <v>22</v>
      </c>
      <c r="AC2344" s="1"/>
    </row>
    <row r="2345" spans="1:29" x14ac:dyDescent="0.3">
      <c r="A2345">
        <f t="shared" si="71"/>
        <v>5</v>
      </c>
      <c r="B2345" s="1">
        <v>42886</v>
      </c>
      <c r="C2345">
        <v>40.229999999999997</v>
      </c>
      <c r="E2345" s="1">
        <v>35702</v>
      </c>
      <c r="F2345">
        <v>19.95</v>
      </c>
      <c r="G2345">
        <f t="shared" si="70"/>
        <v>18.610091743119273</v>
      </c>
      <c r="I2345" s="1">
        <v>40219</v>
      </c>
      <c r="J2345">
        <v>72.540000000000006</v>
      </c>
      <c r="M2345" s="1">
        <v>30774</v>
      </c>
      <c r="N2345">
        <v>0.86</v>
      </c>
      <c r="Q2345" s="1">
        <v>41075</v>
      </c>
      <c r="R2345">
        <v>86.05</v>
      </c>
      <c r="U2345" s="1">
        <v>41802</v>
      </c>
      <c r="V2345">
        <v>5.55</v>
      </c>
      <c r="Y2345" s="1">
        <v>40904</v>
      </c>
      <c r="Z2345">
        <v>20.3</v>
      </c>
      <c r="AC2345" s="1"/>
    </row>
    <row r="2346" spans="1:29" x14ac:dyDescent="0.3">
      <c r="A2346">
        <f t="shared" si="71"/>
        <v>6</v>
      </c>
      <c r="B2346" s="1">
        <v>42887</v>
      </c>
      <c r="C2346">
        <v>40.65</v>
      </c>
      <c r="E2346" s="1">
        <v>35703</v>
      </c>
      <c r="F2346">
        <v>19.899999999999999</v>
      </c>
      <c r="G2346">
        <f t="shared" si="70"/>
        <v>18.625045871559642</v>
      </c>
      <c r="I2346" s="1">
        <v>40218</v>
      </c>
      <c r="J2346">
        <v>72.13</v>
      </c>
      <c r="M2346" s="1">
        <v>30775</v>
      </c>
      <c r="N2346">
        <v>0.85060000000000002</v>
      </c>
      <c r="Q2346" s="1">
        <v>41078</v>
      </c>
      <c r="R2346">
        <v>85.4</v>
      </c>
      <c r="U2346" s="1">
        <v>41803</v>
      </c>
      <c r="V2346">
        <v>5.66</v>
      </c>
      <c r="Y2346" s="1">
        <v>40905</v>
      </c>
      <c r="Z2346">
        <v>20.55</v>
      </c>
      <c r="AC2346" s="1"/>
    </row>
    <row r="2347" spans="1:29" x14ac:dyDescent="0.3">
      <c r="A2347">
        <f t="shared" si="71"/>
        <v>6</v>
      </c>
      <c r="B2347" s="1">
        <v>42888</v>
      </c>
      <c r="C2347">
        <v>41.12</v>
      </c>
      <c r="E2347" s="1">
        <v>35704</v>
      </c>
      <c r="F2347">
        <v>19.82</v>
      </c>
      <c r="G2347">
        <f t="shared" si="70"/>
        <v>18.639357798165143</v>
      </c>
      <c r="I2347" s="1">
        <v>40217</v>
      </c>
      <c r="J2347">
        <v>70.11</v>
      </c>
      <c r="M2347" s="1">
        <v>30776</v>
      </c>
      <c r="N2347">
        <v>0.85170000000000001</v>
      </c>
      <c r="Q2347" s="1">
        <v>41079</v>
      </c>
      <c r="R2347">
        <v>85.7</v>
      </c>
      <c r="U2347" s="1">
        <v>41806</v>
      </c>
      <c r="V2347">
        <v>5.63</v>
      </c>
      <c r="Y2347" s="1">
        <v>40906</v>
      </c>
      <c r="Z2347">
        <v>20.399999999999999</v>
      </c>
      <c r="AC2347" s="1"/>
    </row>
    <row r="2348" spans="1:29" x14ac:dyDescent="0.3">
      <c r="A2348">
        <f t="shared" si="71"/>
        <v>6</v>
      </c>
      <c r="B2348" s="1">
        <v>42889</v>
      </c>
      <c r="C2348">
        <v>41.65</v>
      </c>
      <c r="E2348" s="1">
        <v>35705</v>
      </c>
      <c r="F2348">
        <v>20.48</v>
      </c>
      <c r="G2348">
        <f t="shared" si="70"/>
        <v>18.656513761467895</v>
      </c>
      <c r="I2348" s="1">
        <v>40214</v>
      </c>
      <c r="J2348">
        <v>69.59</v>
      </c>
      <c r="M2348" s="1">
        <v>30777</v>
      </c>
      <c r="N2348">
        <v>0.85340000000000005</v>
      </c>
      <c r="Q2348" s="1">
        <v>41080</v>
      </c>
      <c r="R2348">
        <v>86.8</v>
      </c>
      <c r="U2348" s="1">
        <v>41807</v>
      </c>
      <c r="V2348">
        <v>5.7</v>
      </c>
      <c r="Y2348" s="1">
        <v>40907</v>
      </c>
      <c r="Z2348">
        <v>21</v>
      </c>
      <c r="AC2348" s="1"/>
    </row>
    <row r="2349" spans="1:29" x14ac:dyDescent="0.3">
      <c r="A2349">
        <f t="shared" si="71"/>
        <v>6</v>
      </c>
      <c r="B2349" s="1">
        <v>42890</v>
      </c>
      <c r="C2349">
        <v>42.21</v>
      </c>
      <c r="E2349" s="1">
        <v>35706</v>
      </c>
      <c r="F2349">
        <v>21.61</v>
      </c>
      <c r="G2349">
        <f t="shared" si="70"/>
        <v>18.684862385321107</v>
      </c>
      <c r="I2349" s="1">
        <v>40213</v>
      </c>
      <c r="J2349">
        <v>72.13</v>
      </c>
      <c r="M2349" s="1">
        <v>30778</v>
      </c>
      <c r="N2349">
        <v>0.85029999999999994</v>
      </c>
      <c r="Q2349" s="1">
        <v>41081</v>
      </c>
      <c r="R2349">
        <v>87.65</v>
      </c>
      <c r="U2349" s="1">
        <v>41808</v>
      </c>
      <c r="V2349">
        <v>5.65</v>
      </c>
      <c r="Y2349" s="1">
        <v>40908</v>
      </c>
      <c r="Z2349">
        <v>21.1</v>
      </c>
      <c r="AC2349" s="1"/>
    </row>
    <row r="2350" spans="1:29" x14ac:dyDescent="0.3">
      <c r="A2350">
        <f t="shared" si="71"/>
        <v>6</v>
      </c>
      <c r="B2350" s="1">
        <v>42891</v>
      </c>
      <c r="C2350">
        <v>42.59</v>
      </c>
      <c r="E2350" s="1">
        <v>35709</v>
      </c>
      <c r="F2350">
        <v>20.64</v>
      </c>
      <c r="G2350">
        <f t="shared" si="70"/>
        <v>18.706422018348633</v>
      </c>
      <c r="I2350" s="1">
        <v>40212</v>
      </c>
      <c r="J2350">
        <v>75.92</v>
      </c>
      <c r="M2350" s="1">
        <v>30781</v>
      </c>
      <c r="N2350">
        <v>0.85189999999999999</v>
      </c>
      <c r="Q2350" s="1">
        <v>41082</v>
      </c>
      <c r="R2350">
        <v>89.5</v>
      </c>
      <c r="U2350" s="1">
        <v>41809</v>
      </c>
      <c r="V2350">
        <v>5.54</v>
      </c>
      <c r="Y2350" s="1">
        <v>40909</v>
      </c>
      <c r="Z2350">
        <v>21.1</v>
      </c>
      <c r="AC2350" s="1"/>
    </row>
    <row r="2351" spans="1:29" x14ac:dyDescent="0.3">
      <c r="A2351">
        <f t="shared" si="71"/>
        <v>6</v>
      </c>
      <c r="B2351" s="1">
        <v>42892</v>
      </c>
      <c r="C2351">
        <v>43.07</v>
      </c>
      <c r="E2351" s="1">
        <v>35710</v>
      </c>
      <c r="F2351">
        <v>20.69</v>
      </c>
      <c r="G2351">
        <f t="shared" si="70"/>
        <v>18.731376146789</v>
      </c>
      <c r="I2351" s="1">
        <v>40211</v>
      </c>
      <c r="J2351">
        <v>76.06</v>
      </c>
      <c r="M2351" s="1">
        <v>30782</v>
      </c>
      <c r="N2351">
        <v>0.84940000000000004</v>
      </c>
      <c r="Q2351" s="1">
        <v>41085</v>
      </c>
      <c r="R2351">
        <v>89.45</v>
      </c>
      <c r="U2351" s="1">
        <v>41810</v>
      </c>
      <c r="V2351">
        <v>5.65</v>
      </c>
      <c r="Y2351" s="1">
        <v>40910</v>
      </c>
      <c r="Z2351">
        <v>20</v>
      </c>
      <c r="AC2351" s="1"/>
    </row>
    <row r="2352" spans="1:29" x14ac:dyDescent="0.3">
      <c r="A2352">
        <f t="shared" si="71"/>
        <v>6</v>
      </c>
      <c r="B2352" s="1">
        <v>42893</v>
      </c>
      <c r="C2352">
        <v>43.46</v>
      </c>
      <c r="E2352" s="1">
        <v>35711</v>
      </c>
      <c r="F2352">
        <v>20.82</v>
      </c>
      <c r="G2352">
        <f t="shared" ref="G2352:G2415" si="72">+AVERAGE(F2244:F2352)</f>
        <v>18.756605504587164</v>
      </c>
      <c r="I2352" s="1">
        <v>40210</v>
      </c>
      <c r="J2352">
        <v>73.11</v>
      </c>
      <c r="M2352" s="1">
        <v>30783</v>
      </c>
      <c r="N2352">
        <v>0.8548</v>
      </c>
      <c r="Q2352" s="1">
        <v>41086</v>
      </c>
      <c r="R2352">
        <v>90.15</v>
      </c>
      <c r="U2352" s="1">
        <v>41813</v>
      </c>
      <c r="V2352">
        <v>5.79</v>
      </c>
      <c r="Y2352" s="1">
        <v>40911</v>
      </c>
      <c r="Z2352">
        <v>20.9</v>
      </c>
      <c r="AC2352" s="1"/>
    </row>
    <row r="2353" spans="1:29" x14ac:dyDescent="0.3">
      <c r="A2353">
        <f t="shared" si="71"/>
        <v>6</v>
      </c>
      <c r="B2353" s="1">
        <v>42894</v>
      </c>
      <c r="C2353">
        <v>43.77</v>
      </c>
      <c r="E2353" s="1">
        <v>35712</v>
      </c>
      <c r="F2353">
        <v>20.79</v>
      </c>
      <c r="G2353">
        <f t="shared" si="72"/>
        <v>18.780733944954132</v>
      </c>
      <c r="I2353" s="1">
        <v>40207</v>
      </c>
      <c r="J2353">
        <v>71.459999999999994</v>
      </c>
      <c r="M2353" s="1">
        <v>30784</v>
      </c>
      <c r="N2353">
        <v>0.85340000000000005</v>
      </c>
      <c r="Q2353" s="1">
        <v>41087</v>
      </c>
      <c r="R2353">
        <v>90.4</v>
      </c>
      <c r="U2353" s="1">
        <v>41814</v>
      </c>
      <c r="V2353">
        <v>5.74</v>
      </c>
      <c r="Y2353" s="1">
        <v>40912</v>
      </c>
      <c r="Z2353">
        <v>21.4</v>
      </c>
      <c r="AC2353" s="1"/>
    </row>
    <row r="2354" spans="1:29" x14ac:dyDescent="0.3">
      <c r="A2354">
        <f t="shared" si="71"/>
        <v>6</v>
      </c>
      <c r="B2354" s="1">
        <v>42895</v>
      </c>
      <c r="C2354">
        <v>44.21</v>
      </c>
      <c r="E2354" s="1">
        <v>35713</v>
      </c>
      <c r="F2354">
        <v>20.73</v>
      </c>
      <c r="G2354">
        <f t="shared" si="72"/>
        <v>18.799449541284407</v>
      </c>
      <c r="I2354" s="1">
        <v>40206</v>
      </c>
      <c r="J2354">
        <v>72.13</v>
      </c>
      <c r="M2354" s="1">
        <v>30785</v>
      </c>
      <c r="N2354">
        <v>0.84809999999999997</v>
      </c>
      <c r="Q2354" s="1">
        <v>41088</v>
      </c>
      <c r="R2354">
        <v>89.8</v>
      </c>
      <c r="U2354" s="1">
        <v>41815</v>
      </c>
      <c r="V2354">
        <v>5.71</v>
      </c>
      <c r="Y2354" s="1">
        <v>40913</v>
      </c>
      <c r="Z2354">
        <v>21.3</v>
      </c>
      <c r="AC2354" s="1"/>
    </row>
    <row r="2355" spans="1:29" x14ac:dyDescent="0.3">
      <c r="A2355">
        <f t="shared" si="71"/>
        <v>6</v>
      </c>
      <c r="B2355" s="1">
        <v>42896</v>
      </c>
      <c r="C2355">
        <v>44.68</v>
      </c>
      <c r="E2355" s="1">
        <v>35716</v>
      </c>
      <c r="F2355">
        <v>20.14</v>
      </c>
      <c r="G2355">
        <f t="shared" si="72"/>
        <v>18.8105504587156</v>
      </c>
      <c r="I2355" s="1">
        <v>40205</v>
      </c>
      <c r="J2355">
        <v>72.239999999999995</v>
      </c>
      <c r="M2355" s="1">
        <v>30788</v>
      </c>
      <c r="N2355">
        <v>0.84519999999999995</v>
      </c>
      <c r="Q2355" s="1">
        <v>41089</v>
      </c>
      <c r="R2355">
        <v>90.7</v>
      </c>
      <c r="U2355" s="1">
        <v>41816</v>
      </c>
      <c r="V2355">
        <v>5.7</v>
      </c>
      <c r="Y2355" s="1">
        <v>40914</v>
      </c>
      <c r="Z2355">
        <v>21.45</v>
      </c>
      <c r="AC2355" s="1"/>
    </row>
    <row r="2356" spans="1:29" x14ac:dyDescent="0.3">
      <c r="A2356">
        <f t="shared" si="71"/>
        <v>6</v>
      </c>
      <c r="B2356" s="1">
        <v>42897</v>
      </c>
      <c r="C2356">
        <v>45.21</v>
      </c>
      <c r="E2356" s="1">
        <v>35717</v>
      </c>
      <c r="F2356">
        <v>19.579999999999998</v>
      </c>
      <c r="G2356">
        <f t="shared" si="72"/>
        <v>18.809266055045882</v>
      </c>
      <c r="I2356" s="1">
        <v>40204</v>
      </c>
      <c r="J2356">
        <v>73.290000000000006</v>
      </c>
      <c r="M2356" s="1">
        <v>30789</v>
      </c>
      <c r="N2356">
        <v>0.84519999999999995</v>
      </c>
      <c r="Q2356" s="1">
        <v>41092</v>
      </c>
      <c r="R2356">
        <v>91</v>
      </c>
      <c r="U2356" s="1">
        <v>41817</v>
      </c>
      <c r="V2356">
        <v>5.76</v>
      </c>
      <c r="Y2356" s="1">
        <v>40915</v>
      </c>
      <c r="Z2356">
        <v>21.33</v>
      </c>
      <c r="AC2356" s="1"/>
    </row>
    <row r="2357" spans="1:29" x14ac:dyDescent="0.3">
      <c r="A2357">
        <f t="shared" si="71"/>
        <v>6</v>
      </c>
      <c r="B2357" s="1">
        <v>42898</v>
      </c>
      <c r="C2357">
        <v>45.61</v>
      </c>
      <c r="E2357" s="1">
        <v>35718</v>
      </c>
      <c r="F2357">
        <v>19.510000000000002</v>
      </c>
      <c r="G2357">
        <f t="shared" si="72"/>
        <v>18.808256880733953</v>
      </c>
      <c r="I2357" s="1">
        <v>40203</v>
      </c>
      <c r="J2357">
        <v>73.69</v>
      </c>
      <c r="M2357" s="1">
        <v>30790</v>
      </c>
      <c r="N2357">
        <v>0.84309999999999996</v>
      </c>
      <c r="Q2357" s="1">
        <v>41093</v>
      </c>
      <c r="R2357">
        <v>91.2</v>
      </c>
      <c r="U2357" s="1">
        <v>41820</v>
      </c>
      <c r="V2357">
        <v>5.81</v>
      </c>
      <c r="Y2357" s="1">
        <v>40916</v>
      </c>
      <c r="Z2357">
        <v>21.33</v>
      </c>
      <c r="AC2357" s="1"/>
    </row>
    <row r="2358" spans="1:29" x14ac:dyDescent="0.3">
      <c r="A2358">
        <f t="shared" si="71"/>
        <v>6</v>
      </c>
      <c r="B2358" s="1">
        <v>42899</v>
      </c>
      <c r="C2358">
        <v>45.96</v>
      </c>
      <c r="E2358" s="1">
        <v>35719</v>
      </c>
      <c r="F2358">
        <v>19.79</v>
      </c>
      <c r="G2358">
        <f t="shared" si="72"/>
        <v>18.8108256880734</v>
      </c>
      <c r="I2358" s="1">
        <v>40200</v>
      </c>
      <c r="J2358">
        <v>72.83</v>
      </c>
      <c r="M2358" s="1">
        <v>30791</v>
      </c>
      <c r="N2358">
        <v>0.84189999999999998</v>
      </c>
      <c r="Q2358" s="1">
        <v>41094</v>
      </c>
      <c r="R2358">
        <v>91</v>
      </c>
      <c r="U2358" s="1">
        <v>41821</v>
      </c>
      <c r="V2358">
        <v>6.01</v>
      </c>
      <c r="Y2358" s="1">
        <v>40917</v>
      </c>
      <c r="Z2358">
        <v>22.45</v>
      </c>
      <c r="AC2358" s="1"/>
    </row>
    <row r="2359" spans="1:29" x14ac:dyDescent="0.3">
      <c r="A2359">
        <f t="shared" si="71"/>
        <v>6</v>
      </c>
      <c r="B2359" s="1">
        <v>42900</v>
      </c>
      <c r="C2359">
        <v>46.29</v>
      </c>
      <c r="E2359" s="1">
        <v>35720</v>
      </c>
      <c r="F2359">
        <v>19.75</v>
      </c>
      <c r="G2359">
        <f t="shared" si="72"/>
        <v>18.813669724770648</v>
      </c>
      <c r="I2359" s="1">
        <v>40199</v>
      </c>
      <c r="J2359">
        <v>74.58</v>
      </c>
      <c r="M2359" s="1">
        <v>30796</v>
      </c>
      <c r="N2359">
        <v>0.83260000000000001</v>
      </c>
      <c r="Q2359" s="1">
        <v>41095</v>
      </c>
      <c r="R2359">
        <v>90.6</v>
      </c>
      <c r="U2359" s="1">
        <v>41822</v>
      </c>
      <c r="V2359">
        <v>6.07</v>
      </c>
      <c r="Y2359" s="1">
        <v>40918</v>
      </c>
      <c r="Z2359">
        <v>21.95</v>
      </c>
      <c r="AC2359" s="1"/>
    </row>
    <row r="2360" spans="1:29" x14ac:dyDescent="0.3">
      <c r="A2360">
        <f t="shared" si="71"/>
        <v>6</v>
      </c>
      <c r="B2360" s="1">
        <v>42901</v>
      </c>
      <c r="C2360">
        <v>46.61</v>
      </c>
      <c r="E2360" s="1">
        <v>35723</v>
      </c>
      <c r="F2360">
        <v>19.77</v>
      </c>
      <c r="G2360">
        <f t="shared" si="72"/>
        <v>18.80834862385322</v>
      </c>
      <c r="I2360" s="1">
        <v>40198</v>
      </c>
      <c r="J2360">
        <v>76.319999999999993</v>
      </c>
      <c r="M2360" s="1">
        <v>30797</v>
      </c>
      <c r="N2360">
        <v>0.83360000000000001</v>
      </c>
      <c r="Q2360" s="1">
        <v>41096</v>
      </c>
      <c r="R2360">
        <v>90.4</v>
      </c>
      <c r="U2360" s="1">
        <v>41823</v>
      </c>
      <c r="V2360">
        <v>5.99</v>
      </c>
      <c r="Y2360" s="1">
        <v>40919</v>
      </c>
      <c r="Z2360">
        <v>21.95</v>
      </c>
      <c r="AC2360" s="1"/>
    </row>
    <row r="2361" spans="1:29" x14ac:dyDescent="0.3">
      <c r="A2361">
        <f t="shared" si="71"/>
        <v>6</v>
      </c>
      <c r="B2361" s="1">
        <v>42902</v>
      </c>
      <c r="C2361">
        <v>46.93</v>
      </c>
      <c r="E2361" s="1">
        <v>35724</v>
      </c>
      <c r="F2361">
        <v>19.75</v>
      </c>
      <c r="G2361">
        <f t="shared" si="72"/>
        <v>18.804587155963308</v>
      </c>
      <c r="I2361" s="1">
        <v>40197</v>
      </c>
      <c r="J2361">
        <v>77.63</v>
      </c>
      <c r="M2361" s="1">
        <v>30798</v>
      </c>
      <c r="N2361">
        <v>0.82840000000000003</v>
      </c>
      <c r="Q2361" s="1">
        <v>41099</v>
      </c>
      <c r="R2361">
        <v>90</v>
      </c>
      <c r="U2361" s="1">
        <v>41824</v>
      </c>
      <c r="V2361">
        <v>5.65</v>
      </c>
      <c r="Y2361" s="1">
        <v>40920</v>
      </c>
      <c r="Z2361">
        <v>22.08</v>
      </c>
      <c r="AC2361" s="1"/>
    </row>
    <row r="2362" spans="1:29" x14ac:dyDescent="0.3">
      <c r="A2362">
        <f t="shared" si="71"/>
        <v>6</v>
      </c>
      <c r="B2362" s="1">
        <v>42903</v>
      </c>
      <c r="C2362">
        <v>47.3</v>
      </c>
      <c r="E2362" s="1">
        <v>35725</v>
      </c>
      <c r="F2362">
        <v>20.34</v>
      </c>
      <c r="G2362">
        <f t="shared" si="72"/>
        <v>18.807706422018356</v>
      </c>
      <c r="I2362" s="1">
        <v>40196</v>
      </c>
      <c r="J2362">
        <v>77.099999999999994</v>
      </c>
      <c r="M2362" s="1">
        <v>30799</v>
      </c>
      <c r="N2362">
        <v>0.82950000000000002</v>
      </c>
      <c r="Q2362" s="1">
        <v>41100</v>
      </c>
      <c r="R2362">
        <v>89.25</v>
      </c>
      <c r="U2362" s="1">
        <v>41827</v>
      </c>
      <c r="V2362">
        <v>5.54</v>
      </c>
      <c r="Y2362" s="1">
        <v>40921</v>
      </c>
      <c r="Z2362">
        <v>22.1</v>
      </c>
      <c r="AC2362" s="1"/>
    </row>
    <row r="2363" spans="1:29" x14ac:dyDescent="0.3">
      <c r="A2363">
        <f t="shared" si="71"/>
        <v>6</v>
      </c>
      <c r="B2363" s="1">
        <v>42904</v>
      </c>
      <c r="C2363">
        <v>47.66</v>
      </c>
      <c r="E2363" s="1">
        <v>35726</v>
      </c>
      <c r="F2363">
        <v>20.02</v>
      </c>
      <c r="G2363">
        <f t="shared" si="72"/>
        <v>18.806697247706428</v>
      </c>
      <c r="I2363" s="1">
        <v>40193</v>
      </c>
      <c r="J2363">
        <v>77.11</v>
      </c>
      <c r="M2363" s="1">
        <v>30802</v>
      </c>
      <c r="N2363">
        <v>0.82179999999999997</v>
      </c>
      <c r="Q2363" s="1">
        <v>41101</v>
      </c>
      <c r="R2363">
        <v>88.6</v>
      </c>
      <c r="U2363" s="1">
        <v>41828</v>
      </c>
      <c r="V2363">
        <v>5.73</v>
      </c>
      <c r="Y2363" s="1">
        <v>40922</v>
      </c>
      <c r="Z2363">
        <v>22.2</v>
      </c>
      <c r="AC2363" s="1"/>
    </row>
    <row r="2364" spans="1:29" x14ac:dyDescent="0.3">
      <c r="A2364">
        <f t="shared" si="71"/>
        <v>6</v>
      </c>
      <c r="B2364" s="1">
        <v>42905</v>
      </c>
      <c r="C2364">
        <v>47.89</v>
      </c>
      <c r="E2364" s="1">
        <v>35727</v>
      </c>
      <c r="F2364">
        <v>19.89</v>
      </c>
      <c r="G2364">
        <f t="shared" si="72"/>
        <v>18.804036697247714</v>
      </c>
      <c r="I2364" s="1">
        <v>40192</v>
      </c>
      <c r="J2364">
        <v>77.819999999999993</v>
      </c>
      <c r="M2364" s="1">
        <v>30803</v>
      </c>
      <c r="N2364">
        <v>0.81850000000000001</v>
      </c>
      <c r="Q2364" s="1">
        <v>41102</v>
      </c>
      <c r="R2364">
        <v>88.15</v>
      </c>
      <c r="U2364" s="1">
        <v>41829</v>
      </c>
      <c r="V2364">
        <v>5.79</v>
      </c>
      <c r="Y2364" s="1">
        <v>40923</v>
      </c>
      <c r="Z2364">
        <v>22.2</v>
      </c>
      <c r="AC2364" s="1"/>
    </row>
    <row r="2365" spans="1:29" x14ac:dyDescent="0.3">
      <c r="A2365">
        <f t="shared" si="71"/>
        <v>6</v>
      </c>
      <c r="B2365" s="1">
        <v>42906</v>
      </c>
      <c r="C2365">
        <v>48.11</v>
      </c>
      <c r="E2365" s="1">
        <v>35730</v>
      </c>
      <c r="F2365">
        <v>19.989999999999998</v>
      </c>
      <c r="G2365">
        <f t="shared" si="72"/>
        <v>18.803944954128447</v>
      </c>
      <c r="I2365" s="1">
        <v>40191</v>
      </c>
      <c r="J2365">
        <v>78.31</v>
      </c>
      <c r="M2365" s="1">
        <v>30804</v>
      </c>
      <c r="N2365">
        <v>0.81869999999999998</v>
      </c>
      <c r="Q2365" s="1">
        <v>41103</v>
      </c>
      <c r="R2365">
        <v>88.5</v>
      </c>
      <c r="U2365" s="1">
        <v>41830</v>
      </c>
      <c r="V2365">
        <v>5.66</v>
      </c>
      <c r="Y2365" s="1">
        <v>40924</v>
      </c>
      <c r="Z2365">
        <v>21.65</v>
      </c>
      <c r="AC2365" s="1"/>
    </row>
    <row r="2366" spans="1:29" x14ac:dyDescent="0.3">
      <c r="A2366">
        <f t="shared" si="71"/>
        <v>6</v>
      </c>
      <c r="B2366" s="1">
        <v>42907</v>
      </c>
      <c r="C2366">
        <v>48.3</v>
      </c>
      <c r="E2366" s="1">
        <v>35731</v>
      </c>
      <c r="F2366">
        <v>19.43</v>
      </c>
      <c r="G2366">
        <f t="shared" si="72"/>
        <v>18.805871559633033</v>
      </c>
      <c r="I2366" s="1">
        <v>40190</v>
      </c>
      <c r="J2366">
        <v>79.3</v>
      </c>
      <c r="M2366" s="1">
        <v>30805</v>
      </c>
      <c r="N2366">
        <v>0.8206</v>
      </c>
      <c r="Q2366" s="1">
        <v>41106</v>
      </c>
      <c r="R2366">
        <v>87</v>
      </c>
      <c r="U2366" s="1">
        <v>41831</v>
      </c>
      <c r="V2366">
        <v>5.72</v>
      </c>
      <c r="Y2366" s="1">
        <v>40925</v>
      </c>
      <c r="Z2366">
        <v>21.2</v>
      </c>
      <c r="AC2366" s="1"/>
    </row>
    <row r="2367" spans="1:29" x14ac:dyDescent="0.3">
      <c r="A2367">
        <f t="shared" si="71"/>
        <v>6</v>
      </c>
      <c r="B2367" s="1">
        <v>42908</v>
      </c>
      <c r="C2367">
        <v>48.56</v>
      </c>
      <c r="E2367" s="1">
        <v>35732</v>
      </c>
      <c r="F2367">
        <v>19.64</v>
      </c>
      <c r="G2367">
        <f t="shared" si="72"/>
        <v>18.809541284403675</v>
      </c>
      <c r="I2367" s="1">
        <v>40189</v>
      </c>
      <c r="J2367">
        <v>80.97</v>
      </c>
      <c r="M2367" s="1">
        <v>30806</v>
      </c>
      <c r="N2367">
        <v>0.82269999999999999</v>
      </c>
      <c r="Q2367" s="1">
        <v>41107</v>
      </c>
      <c r="R2367">
        <v>89.55</v>
      </c>
      <c r="U2367" s="1">
        <v>41834</v>
      </c>
      <c r="V2367">
        <v>5.86</v>
      </c>
      <c r="Y2367" s="1">
        <v>40926</v>
      </c>
      <c r="Z2367">
        <v>21.25</v>
      </c>
      <c r="AC2367" s="1"/>
    </row>
    <row r="2368" spans="1:29" x14ac:dyDescent="0.3">
      <c r="A2368">
        <f t="shared" si="71"/>
        <v>6</v>
      </c>
      <c r="B2368" s="1">
        <v>42909</v>
      </c>
      <c r="C2368">
        <v>48.82</v>
      </c>
      <c r="E2368" s="1">
        <v>35733</v>
      </c>
      <c r="F2368">
        <v>20.100000000000001</v>
      </c>
      <c r="G2368">
        <f t="shared" si="72"/>
        <v>18.815229357798174</v>
      </c>
      <c r="I2368" s="1">
        <v>40186</v>
      </c>
      <c r="J2368">
        <v>81.37</v>
      </c>
      <c r="M2368" s="1">
        <v>30810</v>
      </c>
      <c r="N2368">
        <v>0.80330000000000001</v>
      </c>
      <c r="Q2368" s="1">
        <v>41108</v>
      </c>
      <c r="R2368">
        <v>88.8</v>
      </c>
      <c r="U2368" s="1">
        <v>41835</v>
      </c>
      <c r="V2368">
        <v>5.92</v>
      </c>
      <c r="Y2368" s="1">
        <v>40927</v>
      </c>
      <c r="Z2368">
        <v>20.9</v>
      </c>
      <c r="AC2368" s="1"/>
    </row>
    <row r="2369" spans="1:29" x14ac:dyDescent="0.3">
      <c r="A2369">
        <f t="shared" si="71"/>
        <v>6</v>
      </c>
      <c r="B2369" s="1">
        <v>42910</v>
      </c>
      <c r="C2369">
        <v>49.2</v>
      </c>
      <c r="E2369" s="1">
        <v>35734</v>
      </c>
      <c r="F2369">
        <v>20.02</v>
      </c>
      <c r="G2369">
        <f t="shared" si="72"/>
        <v>18.820917431192669</v>
      </c>
      <c r="I2369" s="1">
        <v>40185</v>
      </c>
      <c r="J2369">
        <v>81.510000000000005</v>
      </c>
      <c r="M2369" s="1">
        <v>30811</v>
      </c>
      <c r="N2369">
        <v>0.80520000000000003</v>
      </c>
      <c r="Q2369" s="1">
        <v>41109</v>
      </c>
      <c r="R2369">
        <v>90</v>
      </c>
      <c r="U2369" s="1">
        <v>41836</v>
      </c>
      <c r="V2369">
        <v>6.02</v>
      </c>
      <c r="Y2369" s="1">
        <v>40928</v>
      </c>
      <c r="Z2369">
        <v>21.63</v>
      </c>
      <c r="AC2369" s="1"/>
    </row>
    <row r="2370" spans="1:29" x14ac:dyDescent="0.3">
      <c r="A2370">
        <f t="shared" si="71"/>
        <v>6</v>
      </c>
      <c r="B2370" s="1">
        <v>42911</v>
      </c>
      <c r="C2370">
        <v>49.59</v>
      </c>
      <c r="E2370" s="1">
        <v>35737</v>
      </c>
      <c r="F2370">
        <v>19.95</v>
      </c>
      <c r="G2370">
        <f t="shared" si="72"/>
        <v>18.824862385321108</v>
      </c>
      <c r="I2370" s="1">
        <v>40184</v>
      </c>
      <c r="J2370">
        <v>81.89</v>
      </c>
      <c r="M2370" s="1">
        <v>30812</v>
      </c>
      <c r="N2370">
        <v>0.80369999999999997</v>
      </c>
      <c r="Q2370" s="1">
        <v>41110</v>
      </c>
      <c r="R2370">
        <v>89.75</v>
      </c>
      <c r="U2370" s="1">
        <v>41837</v>
      </c>
      <c r="V2370">
        <v>6.13</v>
      </c>
      <c r="Y2370" s="1">
        <v>40929</v>
      </c>
      <c r="Z2370">
        <v>21.65</v>
      </c>
      <c r="AC2370" s="1"/>
    </row>
    <row r="2371" spans="1:29" x14ac:dyDescent="0.3">
      <c r="A2371">
        <f t="shared" si="71"/>
        <v>6</v>
      </c>
      <c r="B2371" s="1">
        <v>42912</v>
      </c>
      <c r="C2371">
        <v>49.92</v>
      </c>
      <c r="E2371" s="1">
        <v>35738</v>
      </c>
      <c r="F2371">
        <v>19.61</v>
      </c>
      <c r="G2371">
        <f t="shared" si="72"/>
        <v>18.831376146788998</v>
      </c>
      <c r="I2371" s="1">
        <v>40183</v>
      </c>
      <c r="J2371">
        <v>80.59</v>
      </c>
      <c r="M2371" s="1">
        <v>30813</v>
      </c>
      <c r="N2371">
        <v>0.80649999999999999</v>
      </c>
      <c r="Q2371" s="1">
        <v>41113</v>
      </c>
      <c r="R2371">
        <v>88.65</v>
      </c>
      <c r="U2371" s="1">
        <v>41838</v>
      </c>
      <c r="V2371">
        <v>5.98</v>
      </c>
      <c r="Y2371" s="1">
        <v>40930</v>
      </c>
      <c r="Z2371">
        <v>21.65</v>
      </c>
      <c r="AC2371" s="1"/>
    </row>
    <row r="2372" spans="1:29" x14ac:dyDescent="0.3">
      <c r="A2372">
        <f t="shared" ref="A2372:A2435" si="73">+MONTH(B2372)</f>
        <v>6</v>
      </c>
      <c r="B2372" s="1">
        <v>42913</v>
      </c>
      <c r="C2372">
        <v>50.16</v>
      </c>
      <c r="E2372" s="1">
        <v>35739</v>
      </c>
      <c r="F2372">
        <v>19.38</v>
      </c>
      <c r="G2372">
        <f t="shared" si="72"/>
        <v>18.837431192660556</v>
      </c>
      <c r="I2372" s="1">
        <v>40182</v>
      </c>
      <c r="J2372">
        <v>80.12</v>
      </c>
      <c r="M2372" s="1">
        <v>30816</v>
      </c>
      <c r="N2372">
        <v>0.80889999999999995</v>
      </c>
      <c r="Q2372" s="1">
        <v>41114</v>
      </c>
      <c r="R2372">
        <v>87</v>
      </c>
      <c r="U2372" s="1">
        <v>41841</v>
      </c>
      <c r="V2372">
        <v>6.04</v>
      </c>
      <c r="Y2372" s="1">
        <v>40931</v>
      </c>
      <c r="Z2372">
        <v>22</v>
      </c>
      <c r="AC2372" s="1"/>
    </row>
    <row r="2373" spans="1:29" x14ac:dyDescent="0.3">
      <c r="A2373">
        <f t="shared" si="73"/>
        <v>6</v>
      </c>
      <c r="B2373" s="1">
        <v>42914</v>
      </c>
      <c r="C2373">
        <v>50.43</v>
      </c>
      <c r="E2373" s="1">
        <v>35740</v>
      </c>
      <c r="F2373">
        <v>19.47</v>
      </c>
      <c r="G2373">
        <f t="shared" si="72"/>
        <v>18.847981651376152</v>
      </c>
      <c r="I2373" s="1">
        <v>40178</v>
      </c>
      <c r="J2373">
        <v>77.930000000000007</v>
      </c>
      <c r="M2373" s="1">
        <v>30817</v>
      </c>
      <c r="N2373">
        <v>0.81179999999999997</v>
      </c>
      <c r="Q2373" s="1">
        <v>41115</v>
      </c>
      <c r="R2373">
        <v>89.5</v>
      </c>
      <c r="U2373" s="1">
        <v>41842</v>
      </c>
      <c r="V2373">
        <v>6.15</v>
      </c>
      <c r="Y2373" s="1">
        <v>40932</v>
      </c>
      <c r="Z2373">
        <v>22.02</v>
      </c>
      <c r="AC2373" s="1"/>
    </row>
    <row r="2374" spans="1:29" x14ac:dyDescent="0.3">
      <c r="A2374">
        <f t="shared" si="73"/>
        <v>6</v>
      </c>
      <c r="B2374" s="1">
        <v>42915</v>
      </c>
      <c r="C2374">
        <v>50.82</v>
      </c>
      <c r="E2374" s="1">
        <v>35741</v>
      </c>
      <c r="F2374">
        <v>19.79</v>
      </c>
      <c r="G2374">
        <f t="shared" si="72"/>
        <v>18.867155963302761</v>
      </c>
      <c r="I2374" s="1">
        <v>40177</v>
      </c>
      <c r="J2374">
        <v>78.03</v>
      </c>
      <c r="M2374" s="1">
        <v>30818</v>
      </c>
      <c r="N2374">
        <v>0.81589999999999996</v>
      </c>
      <c r="Q2374" s="1">
        <v>41116</v>
      </c>
      <c r="R2374">
        <v>90.65</v>
      </c>
      <c r="U2374" s="1">
        <v>41843</v>
      </c>
      <c r="V2374">
        <v>6.15</v>
      </c>
      <c r="Y2374" s="1">
        <v>40933</v>
      </c>
      <c r="Z2374">
        <v>22.08</v>
      </c>
      <c r="AC2374" s="1"/>
    </row>
    <row r="2375" spans="1:29" x14ac:dyDescent="0.3">
      <c r="A2375">
        <f t="shared" si="73"/>
        <v>6</v>
      </c>
      <c r="B2375" s="1">
        <v>42916</v>
      </c>
      <c r="C2375">
        <v>51.16</v>
      </c>
      <c r="E2375" s="1">
        <v>35744</v>
      </c>
      <c r="F2375">
        <v>19.45</v>
      </c>
      <c r="G2375">
        <f t="shared" si="72"/>
        <v>18.884495412844043</v>
      </c>
      <c r="I2375" s="1">
        <v>40176</v>
      </c>
      <c r="J2375">
        <v>77.64</v>
      </c>
      <c r="M2375" s="1">
        <v>30819</v>
      </c>
      <c r="N2375">
        <v>0.81330000000000002</v>
      </c>
      <c r="Q2375" s="1">
        <v>41117</v>
      </c>
      <c r="R2375">
        <v>90.25</v>
      </c>
      <c r="U2375" s="1">
        <v>41844</v>
      </c>
      <c r="V2375">
        <v>6.03</v>
      </c>
      <c r="Y2375" s="1">
        <v>40934</v>
      </c>
      <c r="Z2375">
        <v>21.75</v>
      </c>
      <c r="AC2375" s="1"/>
    </row>
    <row r="2376" spans="1:29" x14ac:dyDescent="0.3">
      <c r="A2376">
        <f t="shared" si="73"/>
        <v>7</v>
      </c>
      <c r="B2376" s="1">
        <v>42917</v>
      </c>
      <c r="C2376">
        <v>51.57</v>
      </c>
      <c r="E2376" s="1">
        <v>35745</v>
      </c>
      <c r="F2376">
        <v>19.600000000000001</v>
      </c>
      <c r="G2376">
        <f t="shared" si="72"/>
        <v>18.903761467889915</v>
      </c>
      <c r="I2376" s="1">
        <v>40175</v>
      </c>
      <c r="J2376">
        <v>77.319999999999993</v>
      </c>
      <c r="M2376" s="1">
        <v>30820</v>
      </c>
      <c r="N2376">
        <v>0.80679999999999996</v>
      </c>
      <c r="Q2376" s="1">
        <v>41120</v>
      </c>
      <c r="R2376">
        <v>91</v>
      </c>
      <c r="U2376" s="1">
        <v>41845</v>
      </c>
      <c r="V2376">
        <v>6.11</v>
      </c>
      <c r="Y2376" s="1">
        <v>40935</v>
      </c>
      <c r="Z2376">
        <v>22.83</v>
      </c>
      <c r="AC2376" s="1"/>
    </row>
    <row r="2377" spans="1:29" x14ac:dyDescent="0.3">
      <c r="A2377">
        <f t="shared" si="73"/>
        <v>7</v>
      </c>
      <c r="B2377" s="1">
        <v>42918</v>
      </c>
      <c r="C2377">
        <v>52</v>
      </c>
      <c r="E2377" s="1">
        <v>35746</v>
      </c>
      <c r="F2377">
        <v>19.52</v>
      </c>
      <c r="G2377">
        <f t="shared" si="72"/>
        <v>18.923669724770647</v>
      </c>
      <c r="I2377" s="1">
        <v>40171</v>
      </c>
      <c r="J2377">
        <v>76.31</v>
      </c>
      <c r="M2377" s="1">
        <v>30823</v>
      </c>
      <c r="N2377">
        <v>0.81079999999999997</v>
      </c>
      <c r="Q2377" s="1">
        <v>41121</v>
      </c>
      <c r="R2377">
        <v>94.25</v>
      </c>
      <c r="U2377" s="1">
        <v>41848</v>
      </c>
      <c r="V2377">
        <v>6.17</v>
      </c>
      <c r="Y2377" s="1">
        <v>40936</v>
      </c>
      <c r="Z2377">
        <v>22.85</v>
      </c>
      <c r="AC2377" s="1"/>
    </row>
    <row r="2378" spans="1:29" x14ac:dyDescent="0.3">
      <c r="A2378">
        <f t="shared" si="73"/>
        <v>7</v>
      </c>
      <c r="B2378" s="1">
        <v>42919</v>
      </c>
      <c r="C2378">
        <v>52.65</v>
      </c>
      <c r="E2378" s="1">
        <v>35747</v>
      </c>
      <c r="F2378">
        <v>19.78</v>
      </c>
      <c r="G2378">
        <f t="shared" si="72"/>
        <v>18.945137614678902</v>
      </c>
      <c r="I2378" s="1">
        <v>40170</v>
      </c>
      <c r="J2378">
        <v>75.45</v>
      </c>
      <c r="M2378" s="1">
        <v>30824</v>
      </c>
      <c r="N2378">
        <v>0.81510000000000005</v>
      </c>
      <c r="Q2378" s="1">
        <v>41122</v>
      </c>
      <c r="R2378">
        <v>94.7</v>
      </c>
      <c r="U2378" s="1">
        <v>41849</v>
      </c>
      <c r="V2378">
        <v>6.02</v>
      </c>
      <c r="Y2378" s="1">
        <v>40937</v>
      </c>
      <c r="Z2378">
        <v>22.85</v>
      </c>
      <c r="AC2378" s="1"/>
    </row>
    <row r="2379" spans="1:29" x14ac:dyDescent="0.3">
      <c r="A2379">
        <f t="shared" si="73"/>
        <v>7</v>
      </c>
      <c r="B2379" s="1">
        <v>42920</v>
      </c>
      <c r="C2379">
        <v>52.94</v>
      </c>
      <c r="E2379" s="1">
        <v>35748</v>
      </c>
      <c r="F2379">
        <v>20.05</v>
      </c>
      <c r="G2379">
        <f t="shared" si="72"/>
        <v>18.966788990825687</v>
      </c>
      <c r="I2379" s="1">
        <v>40169</v>
      </c>
      <c r="J2379">
        <v>73.459999999999994</v>
      </c>
      <c r="M2379" s="1">
        <v>30825</v>
      </c>
      <c r="N2379">
        <v>0.81579999999999997</v>
      </c>
      <c r="Q2379" s="1">
        <v>41123</v>
      </c>
      <c r="R2379">
        <v>93.75</v>
      </c>
      <c r="U2379" s="1">
        <v>41850</v>
      </c>
      <c r="V2379">
        <v>6.11</v>
      </c>
      <c r="Y2379" s="1">
        <v>40938</v>
      </c>
      <c r="Z2379">
        <v>24.1</v>
      </c>
      <c r="AC2379" s="1"/>
    </row>
    <row r="2380" spans="1:29" x14ac:dyDescent="0.3">
      <c r="A2380">
        <f t="shared" si="73"/>
        <v>7</v>
      </c>
      <c r="B2380" s="1">
        <v>42921</v>
      </c>
      <c r="C2380">
        <v>53.35</v>
      </c>
      <c r="E2380" s="1">
        <v>35751</v>
      </c>
      <c r="F2380">
        <v>19.38</v>
      </c>
      <c r="G2380">
        <f t="shared" si="72"/>
        <v>18.980733944954132</v>
      </c>
      <c r="I2380" s="1">
        <v>40168</v>
      </c>
      <c r="J2380">
        <v>72.989999999999995</v>
      </c>
      <c r="M2380" s="1">
        <v>30826</v>
      </c>
      <c r="N2380">
        <v>0.80879999999999996</v>
      </c>
      <c r="Q2380" s="1">
        <v>41124</v>
      </c>
      <c r="R2380">
        <v>94.35</v>
      </c>
      <c r="U2380" s="1">
        <v>41851</v>
      </c>
      <c r="V2380">
        <v>6.19</v>
      </c>
      <c r="Y2380" s="1">
        <v>40939</v>
      </c>
      <c r="Z2380">
        <v>24.05</v>
      </c>
      <c r="AC2380" s="1"/>
    </row>
    <row r="2381" spans="1:29" x14ac:dyDescent="0.3">
      <c r="A2381">
        <f t="shared" si="73"/>
        <v>7</v>
      </c>
      <c r="B2381" s="1">
        <v>42922</v>
      </c>
      <c r="C2381">
        <v>53.69</v>
      </c>
      <c r="E2381" s="1">
        <v>35752</v>
      </c>
      <c r="F2381">
        <v>19.22</v>
      </c>
      <c r="G2381">
        <f t="shared" si="72"/>
        <v>18.991192660550464</v>
      </c>
      <c r="I2381" s="1">
        <v>40165</v>
      </c>
      <c r="J2381">
        <v>73.75</v>
      </c>
      <c r="M2381" s="1">
        <v>30827</v>
      </c>
      <c r="N2381">
        <v>0.81969999999999998</v>
      </c>
      <c r="Q2381" s="1">
        <v>41127</v>
      </c>
      <c r="R2381">
        <v>94.75</v>
      </c>
      <c r="U2381" s="1">
        <v>41852</v>
      </c>
      <c r="V2381">
        <v>6.26</v>
      </c>
      <c r="Y2381" s="1">
        <v>40940</v>
      </c>
      <c r="Z2381">
        <v>25.7</v>
      </c>
      <c r="AC2381" s="1"/>
    </row>
    <row r="2382" spans="1:29" x14ac:dyDescent="0.3">
      <c r="A2382">
        <f t="shared" si="73"/>
        <v>7</v>
      </c>
      <c r="B2382" s="1">
        <v>42923</v>
      </c>
      <c r="C2382">
        <v>53.92</v>
      </c>
      <c r="E2382" s="1">
        <v>35753</v>
      </c>
      <c r="F2382">
        <v>19.18</v>
      </c>
      <c r="G2382">
        <f t="shared" si="72"/>
        <v>19.004128440366976</v>
      </c>
      <c r="I2382" s="1">
        <v>40164</v>
      </c>
      <c r="J2382">
        <v>73.37</v>
      </c>
      <c r="M2382" s="1">
        <v>30831</v>
      </c>
      <c r="N2382">
        <v>0.81540000000000001</v>
      </c>
      <c r="Q2382" s="1">
        <v>41128</v>
      </c>
      <c r="R2382">
        <v>96</v>
      </c>
      <c r="U2382" s="1">
        <v>41855</v>
      </c>
      <c r="V2382">
        <v>6.22</v>
      </c>
      <c r="Y2382" s="1">
        <v>40941</v>
      </c>
      <c r="Z2382">
        <v>26.6</v>
      </c>
      <c r="AC2382" s="1"/>
    </row>
    <row r="2383" spans="1:29" x14ac:dyDescent="0.3">
      <c r="A2383">
        <f t="shared" si="73"/>
        <v>7</v>
      </c>
      <c r="B2383" s="1">
        <v>42924</v>
      </c>
      <c r="C2383">
        <v>54.46</v>
      </c>
      <c r="E2383" s="1">
        <v>35754</v>
      </c>
      <c r="F2383">
        <v>18.68</v>
      </c>
      <c r="G2383">
        <f t="shared" si="72"/>
        <v>19.012385321100922</v>
      </c>
      <c r="I2383" s="1">
        <v>40163</v>
      </c>
      <c r="J2383">
        <v>73.55</v>
      </c>
      <c r="M2383" s="1">
        <v>30832</v>
      </c>
      <c r="N2383">
        <v>0.81769999999999998</v>
      </c>
      <c r="Q2383" s="1">
        <v>41129</v>
      </c>
      <c r="R2383">
        <v>95.75</v>
      </c>
      <c r="U2383" s="1">
        <v>41856</v>
      </c>
      <c r="V2383">
        <v>6.18</v>
      </c>
      <c r="Y2383" s="1">
        <v>40942</v>
      </c>
      <c r="Z2383">
        <v>30.05</v>
      </c>
      <c r="AC2383" s="1"/>
    </row>
    <row r="2384" spans="1:29" x14ac:dyDescent="0.3">
      <c r="A2384">
        <f t="shared" si="73"/>
        <v>7</v>
      </c>
      <c r="B2384" s="1">
        <v>42925</v>
      </c>
      <c r="C2384">
        <v>55.03</v>
      </c>
      <c r="E2384" s="1">
        <v>35755</v>
      </c>
      <c r="F2384">
        <v>18.88</v>
      </c>
      <c r="G2384">
        <f t="shared" si="72"/>
        <v>19.023486238532119</v>
      </c>
      <c r="I2384" s="1">
        <v>40162</v>
      </c>
      <c r="J2384">
        <v>72.05</v>
      </c>
      <c r="M2384" s="1">
        <v>30833</v>
      </c>
      <c r="N2384">
        <v>0.81769999999999998</v>
      </c>
      <c r="Q2384" s="1">
        <v>41130</v>
      </c>
      <c r="R2384">
        <v>96.15</v>
      </c>
      <c r="U2384" s="1">
        <v>41857</v>
      </c>
      <c r="V2384">
        <v>6.19</v>
      </c>
      <c r="Y2384" s="1">
        <v>40943</v>
      </c>
      <c r="Z2384">
        <v>30</v>
      </c>
      <c r="AC2384" s="1"/>
    </row>
    <row r="2385" spans="1:29" x14ac:dyDescent="0.3">
      <c r="A2385">
        <f t="shared" si="73"/>
        <v>7</v>
      </c>
      <c r="B2385" s="1">
        <v>42926</v>
      </c>
      <c r="C2385">
        <v>55.34</v>
      </c>
      <c r="E2385" s="1">
        <v>35758</v>
      </c>
      <c r="F2385">
        <v>19.09</v>
      </c>
      <c r="G2385">
        <f t="shared" si="72"/>
        <v>19.03366972477065</v>
      </c>
      <c r="I2385" s="1">
        <v>40161</v>
      </c>
      <c r="J2385">
        <v>71.89</v>
      </c>
      <c r="M2385" s="1">
        <v>30834</v>
      </c>
      <c r="N2385">
        <v>0.82830000000000004</v>
      </c>
      <c r="Q2385" s="1">
        <v>41131</v>
      </c>
      <c r="R2385">
        <v>95.6</v>
      </c>
      <c r="U2385" s="1">
        <v>41858</v>
      </c>
      <c r="V2385">
        <v>5.93</v>
      </c>
      <c r="Y2385" s="1">
        <v>40944</v>
      </c>
      <c r="Z2385">
        <v>30</v>
      </c>
      <c r="AC2385" s="1"/>
    </row>
    <row r="2386" spans="1:29" x14ac:dyDescent="0.3">
      <c r="A2386">
        <f t="shared" si="73"/>
        <v>7</v>
      </c>
      <c r="B2386" s="1">
        <v>42927</v>
      </c>
      <c r="C2386">
        <v>55.69</v>
      </c>
      <c r="E2386" s="1">
        <v>35759</v>
      </c>
      <c r="F2386">
        <v>19.09</v>
      </c>
      <c r="G2386">
        <f t="shared" si="72"/>
        <v>19.044862385321114</v>
      </c>
      <c r="I2386" s="1">
        <v>40158</v>
      </c>
      <c r="J2386">
        <v>71.88</v>
      </c>
      <c r="M2386" s="1">
        <v>30837</v>
      </c>
      <c r="N2386">
        <v>0.83420000000000005</v>
      </c>
      <c r="Q2386" s="1">
        <v>41134</v>
      </c>
      <c r="R2386">
        <v>96.5</v>
      </c>
      <c r="U2386" s="1">
        <v>41859</v>
      </c>
      <c r="V2386">
        <v>5.96</v>
      </c>
      <c r="Y2386" s="1">
        <v>40945</v>
      </c>
      <c r="Z2386">
        <v>35.5</v>
      </c>
      <c r="AC2386" s="1"/>
    </row>
    <row r="2387" spans="1:29" x14ac:dyDescent="0.3">
      <c r="A2387">
        <f t="shared" si="73"/>
        <v>7</v>
      </c>
      <c r="B2387" s="1">
        <v>42928</v>
      </c>
      <c r="C2387">
        <v>55.88</v>
      </c>
      <c r="E2387" s="1">
        <v>35760</v>
      </c>
      <c r="F2387">
        <v>18.559999999999999</v>
      </c>
      <c r="G2387">
        <f t="shared" si="72"/>
        <v>19.047981651376155</v>
      </c>
      <c r="I2387" s="1">
        <v>40157</v>
      </c>
      <c r="J2387">
        <v>71.86</v>
      </c>
      <c r="M2387" s="1">
        <v>30838</v>
      </c>
      <c r="N2387">
        <v>0.83289999999999997</v>
      </c>
      <c r="Q2387" s="1">
        <v>41135</v>
      </c>
      <c r="R2387">
        <v>96.25</v>
      </c>
      <c r="U2387" s="1">
        <v>41862</v>
      </c>
      <c r="V2387">
        <v>6.11</v>
      </c>
      <c r="Y2387" s="1">
        <v>40946</v>
      </c>
      <c r="Z2387">
        <v>37.75</v>
      </c>
      <c r="AC2387" s="1"/>
    </row>
    <row r="2388" spans="1:29" x14ac:dyDescent="0.3">
      <c r="A2388">
        <f t="shared" si="73"/>
        <v>7</v>
      </c>
      <c r="B2388" s="1">
        <v>42929</v>
      </c>
      <c r="C2388">
        <v>56.16</v>
      </c>
      <c r="E2388" s="1">
        <v>35761</v>
      </c>
      <c r="F2388">
        <v>18.760000000000002</v>
      </c>
      <c r="G2388">
        <f t="shared" si="72"/>
        <v>19.056330275229364</v>
      </c>
      <c r="I2388" s="1">
        <v>40156</v>
      </c>
      <c r="J2388">
        <v>72.39</v>
      </c>
      <c r="M2388" s="1">
        <v>30839</v>
      </c>
      <c r="N2388">
        <v>0.82969999999999999</v>
      </c>
      <c r="Q2388" s="1">
        <v>41136</v>
      </c>
      <c r="R2388">
        <v>94.1</v>
      </c>
      <c r="U2388" s="1">
        <v>41863</v>
      </c>
      <c r="V2388">
        <v>6.09</v>
      </c>
      <c r="Y2388" s="1">
        <v>40947</v>
      </c>
      <c r="Z2388">
        <v>26.5</v>
      </c>
      <c r="AC2388" s="1"/>
    </row>
    <row r="2389" spans="1:29" x14ac:dyDescent="0.3">
      <c r="A2389">
        <f t="shared" si="73"/>
        <v>7</v>
      </c>
      <c r="B2389" s="1">
        <v>42930</v>
      </c>
      <c r="C2389">
        <v>56.63</v>
      </c>
      <c r="E2389" s="1">
        <v>35762</v>
      </c>
      <c r="F2389">
        <v>18.940000000000001</v>
      </c>
      <c r="G2389">
        <f t="shared" si="72"/>
        <v>19.063302752293588</v>
      </c>
      <c r="I2389" s="1">
        <v>40155</v>
      </c>
      <c r="J2389">
        <v>75.19</v>
      </c>
      <c r="M2389" s="1">
        <v>30840</v>
      </c>
      <c r="N2389">
        <v>0.82899999999999996</v>
      </c>
      <c r="Q2389" s="1">
        <v>41137</v>
      </c>
      <c r="R2389">
        <v>93.25</v>
      </c>
      <c r="U2389" s="1">
        <v>41864</v>
      </c>
      <c r="V2389">
        <v>6.21</v>
      </c>
      <c r="Y2389" s="1">
        <v>40948</v>
      </c>
      <c r="Z2389">
        <v>30.2</v>
      </c>
      <c r="AC2389" s="1"/>
    </row>
    <row r="2390" spans="1:29" x14ac:dyDescent="0.3">
      <c r="A2390">
        <f t="shared" si="73"/>
        <v>7</v>
      </c>
      <c r="B2390" s="1">
        <v>42931</v>
      </c>
      <c r="C2390">
        <v>57.07</v>
      </c>
      <c r="E2390" s="1">
        <v>35765</v>
      </c>
      <c r="F2390">
        <v>18.16</v>
      </c>
      <c r="G2390">
        <f t="shared" si="72"/>
        <v>19.060091743119269</v>
      </c>
      <c r="I2390" s="1">
        <v>40154</v>
      </c>
      <c r="J2390">
        <v>76.430000000000007</v>
      </c>
      <c r="M2390" s="1">
        <v>30841</v>
      </c>
      <c r="N2390">
        <v>0.82620000000000005</v>
      </c>
      <c r="Q2390" s="1">
        <v>41138</v>
      </c>
      <c r="R2390">
        <v>93.4</v>
      </c>
      <c r="U2390" s="1">
        <v>41865</v>
      </c>
      <c r="V2390">
        <v>6.21</v>
      </c>
      <c r="Y2390" s="1">
        <v>40949</v>
      </c>
      <c r="Z2390">
        <v>28.5</v>
      </c>
      <c r="AC2390" s="1"/>
    </row>
    <row r="2391" spans="1:29" x14ac:dyDescent="0.3">
      <c r="A2391">
        <f t="shared" si="73"/>
        <v>7</v>
      </c>
      <c r="B2391" s="1">
        <v>42932</v>
      </c>
      <c r="C2391">
        <v>57.56</v>
      </c>
      <c r="E2391" s="1">
        <v>35766</v>
      </c>
      <c r="F2391">
        <v>18.190000000000001</v>
      </c>
      <c r="G2391">
        <f t="shared" si="72"/>
        <v>19.054495412844041</v>
      </c>
      <c r="I2391" s="1">
        <v>40151</v>
      </c>
      <c r="J2391">
        <v>77.52</v>
      </c>
      <c r="M2391" s="1">
        <v>30844</v>
      </c>
      <c r="N2391">
        <v>0.82720000000000005</v>
      </c>
      <c r="Q2391" s="1">
        <v>41141</v>
      </c>
      <c r="R2391">
        <v>93.3</v>
      </c>
      <c r="U2391" s="1">
        <v>41866</v>
      </c>
      <c r="V2391">
        <v>6.36</v>
      </c>
      <c r="Y2391" s="1">
        <v>40950</v>
      </c>
      <c r="Z2391">
        <v>28</v>
      </c>
      <c r="AC2391" s="1"/>
    </row>
    <row r="2392" spans="1:29" x14ac:dyDescent="0.3">
      <c r="A2392">
        <f t="shared" si="73"/>
        <v>7</v>
      </c>
      <c r="B2392" s="1">
        <v>42933</v>
      </c>
      <c r="C2392">
        <v>57.83</v>
      </c>
      <c r="E2392" s="1">
        <v>35767</v>
      </c>
      <c r="F2392">
        <v>18.170000000000002</v>
      </c>
      <c r="G2392">
        <f t="shared" si="72"/>
        <v>19.047614678899087</v>
      </c>
      <c r="I2392" s="1">
        <v>40150</v>
      </c>
      <c r="J2392">
        <v>78.36</v>
      </c>
      <c r="M2392" s="1">
        <v>30845</v>
      </c>
      <c r="N2392">
        <v>0.82110000000000005</v>
      </c>
      <c r="Q2392" s="1">
        <v>41142</v>
      </c>
      <c r="R2392">
        <v>94.5</v>
      </c>
      <c r="U2392" s="1">
        <v>41869</v>
      </c>
      <c r="V2392">
        <v>6.32</v>
      </c>
      <c r="Y2392" s="1">
        <v>40951</v>
      </c>
      <c r="Z2392">
        <v>28</v>
      </c>
      <c r="AC2392" s="1"/>
    </row>
    <row r="2393" spans="1:29" x14ac:dyDescent="0.3">
      <c r="A2393">
        <f t="shared" si="73"/>
        <v>7</v>
      </c>
      <c r="B2393" s="1">
        <v>42934</v>
      </c>
      <c r="C2393">
        <v>58.13</v>
      </c>
      <c r="E2393" s="1">
        <v>35768</v>
      </c>
      <c r="F2393">
        <v>18</v>
      </c>
      <c r="G2393">
        <f t="shared" si="72"/>
        <v>19.045688073394501</v>
      </c>
      <c r="I2393" s="1">
        <v>40149</v>
      </c>
      <c r="J2393">
        <v>77.88</v>
      </c>
      <c r="M2393" s="1">
        <v>30846</v>
      </c>
      <c r="N2393">
        <v>0.81910000000000005</v>
      </c>
      <c r="Q2393" s="1">
        <v>41143</v>
      </c>
      <c r="R2393">
        <v>93.75</v>
      </c>
      <c r="U2393" s="1">
        <v>41870</v>
      </c>
      <c r="V2393">
        <v>6.43</v>
      </c>
      <c r="Y2393" s="1">
        <v>40952</v>
      </c>
      <c r="Z2393">
        <v>23.27</v>
      </c>
      <c r="AC2393" s="1"/>
    </row>
    <row r="2394" spans="1:29" x14ac:dyDescent="0.3">
      <c r="A2394">
        <f t="shared" si="73"/>
        <v>7</v>
      </c>
      <c r="B2394" s="1">
        <v>42935</v>
      </c>
      <c r="C2394">
        <v>58.48</v>
      </c>
      <c r="E2394" s="1">
        <v>35769</v>
      </c>
      <c r="F2394">
        <v>18.13</v>
      </c>
      <c r="G2394">
        <f t="shared" si="72"/>
        <v>19.046330275229359</v>
      </c>
      <c r="I2394" s="1">
        <v>40148</v>
      </c>
      <c r="J2394">
        <v>79.349999999999994</v>
      </c>
      <c r="M2394" s="1">
        <v>30847</v>
      </c>
      <c r="N2394">
        <v>0.81950000000000001</v>
      </c>
      <c r="Q2394" s="1">
        <v>41144</v>
      </c>
      <c r="R2394">
        <v>92.75</v>
      </c>
      <c r="U2394" s="1">
        <v>41871</v>
      </c>
      <c r="V2394">
        <v>6.41</v>
      </c>
      <c r="Y2394" s="1">
        <v>40953</v>
      </c>
      <c r="Z2394">
        <v>23.35</v>
      </c>
      <c r="AC2394" s="1"/>
    </row>
    <row r="2395" spans="1:29" x14ac:dyDescent="0.3">
      <c r="A2395">
        <f t="shared" si="73"/>
        <v>7</v>
      </c>
      <c r="B2395" s="1">
        <v>42936</v>
      </c>
      <c r="C2395">
        <v>58.93</v>
      </c>
      <c r="E2395" s="1">
        <v>35772</v>
      </c>
      <c r="F2395">
        <v>18.149999999999999</v>
      </c>
      <c r="G2395">
        <f t="shared" si="72"/>
        <v>19.045963302752295</v>
      </c>
      <c r="I2395" s="1">
        <v>40147</v>
      </c>
      <c r="J2395">
        <v>78.47</v>
      </c>
      <c r="M2395" s="1">
        <v>30848</v>
      </c>
      <c r="N2395">
        <v>0.8135</v>
      </c>
      <c r="Q2395" s="1">
        <v>41145</v>
      </c>
      <c r="R2395">
        <v>92.4</v>
      </c>
      <c r="U2395" s="1">
        <v>41872</v>
      </c>
      <c r="V2395">
        <v>6.34</v>
      </c>
      <c r="Y2395" s="1">
        <v>40954</v>
      </c>
      <c r="Z2395">
        <v>23.5</v>
      </c>
      <c r="AC2395" s="1"/>
    </row>
    <row r="2396" spans="1:29" x14ac:dyDescent="0.3">
      <c r="A2396">
        <f t="shared" si="73"/>
        <v>7</v>
      </c>
      <c r="B2396" s="1">
        <v>42937</v>
      </c>
      <c r="C2396">
        <v>59.31</v>
      </c>
      <c r="E2396" s="1">
        <v>35773</v>
      </c>
      <c r="F2396">
        <v>17.920000000000002</v>
      </c>
      <c r="G2396">
        <f t="shared" si="72"/>
        <v>19.041743119266055</v>
      </c>
      <c r="I2396" s="1">
        <v>40144</v>
      </c>
      <c r="J2396">
        <v>77.180000000000007</v>
      </c>
      <c r="M2396" s="1">
        <v>30851</v>
      </c>
      <c r="N2396">
        <v>0.81040000000000001</v>
      </c>
      <c r="Q2396" s="1">
        <v>41148</v>
      </c>
      <c r="R2396">
        <v>92.75</v>
      </c>
      <c r="U2396" s="1">
        <v>41873</v>
      </c>
      <c r="V2396">
        <v>6.35</v>
      </c>
      <c r="Y2396" s="1">
        <v>40955</v>
      </c>
      <c r="Z2396">
        <v>23.8</v>
      </c>
      <c r="AC2396" s="1"/>
    </row>
    <row r="2397" spans="1:29" x14ac:dyDescent="0.3">
      <c r="A2397">
        <f t="shared" si="73"/>
        <v>7</v>
      </c>
      <c r="B2397" s="1">
        <v>42938</v>
      </c>
      <c r="C2397">
        <v>59.81</v>
      </c>
      <c r="E2397" s="1">
        <v>35774</v>
      </c>
      <c r="F2397">
        <v>17.420000000000002</v>
      </c>
      <c r="G2397">
        <f t="shared" si="72"/>
        <v>19.034403669724774</v>
      </c>
      <c r="I2397" s="1">
        <v>40143</v>
      </c>
      <c r="J2397">
        <v>76.989999999999995</v>
      </c>
      <c r="M2397" s="1">
        <v>30852</v>
      </c>
      <c r="N2397">
        <v>0.80879999999999996</v>
      </c>
      <c r="Q2397" s="1">
        <v>41149</v>
      </c>
      <c r="R2397">
        <v>92</v>
      </c>
      <c r="U2397" s="1">
        <v>41876</v>
      </c>
      <c r="V2397">
        <v>6.32</v>
      </c>
      <c r="Y2397" s="1">
        <v>40956</v>
      </c>
      <c r="Z2397">
        <v>23.5</v>
      </c>
      <c r="AC2397" s="1"/>
    </row>
    <row r="2398" spans="1:29" x14ac:dyDescent="0.3">
      <c r="A2398">
        <f t="shared" si="73"/>
        <v>7</v>
      </c>
      <c r="B2398" s="1">
        <v>42939</v>
      </c>
      <c r="C2398">
        <v>60.3</v>
      </c>
      <c r="E2398" s="1">
        <v>35775</v>
      </c>
      <c r="F2398">
        <v>17.41</v>
      </c>
      <c r="G2398">
        <f t="shared" si="72"/>
        <v>19.02935779816514</v>
      </c>
      <c r="I2398" s="1">
        <v>40142</v>
      </c>
      <c r="J2398">
        <v>78.44</v>
      </c>
      <c r="M2398" s="1">
        <v>30853</v>
      </c>
      <c r="N2398">
        <v>0.80610000000000004</v>
      </c>
      <c r="Q2398" s="1">
        <v>41150</v>
      </c>
      <c r="R2398">
        <v>91.35</v>
      </c>
      <c r="U2398" s="1">
        <v>41877</v>
      </c>
      <c r="V2398">
        <v>6.29</v>
      </c>
      <c r="Y2398" s="1">
        <v>40957</v>
      </c>
      <c r="Z2398">
        <v>23.5</v>
      </c>
      <c r="AC2398" s="1"/>
    </row>
    <row r="2399" spans="1:29" x14ac:dyDescent="0.3">
      <c r="A2399">
        <f t="shared" si="73"/>
        <v>7</v>
      </c>
      <c r="B2399" s="1">
        <v>42940</v>
      </c>
      <c r="C2399">
        <v>60.65</v>
      </c>
      <c r="E2399" s="1">
        <v>35776</v>
      </c>
      <c r="F2399">
        <v>17.309999999999999</v>
      </c>
      <c r="G2399">
        <f t="shared" si="72"/>
        <v>19.022201834862386</v>
      </c>
      <c r="I2399" s="1">
        <v>40141</v>
      </c>
      <c r="J2399">
        <v>76.459999999999994</v>
      </c>
      <c r="M2399" s="1">
        <v>30854</v>
      </c>
      <c r="N2399">
        <v>0.80289999999999995</v>
      </c>
      <c r="Q2399" s="1">
        <v>41151</v>
      </c>
      <c r="R2399">
        <v>91.1</v>
      </c>
      <c r="U2399" s="1">
        <v>41878</v>
      </c>
      <c r="V2399">
        <v>6.35</v>
      </c>
      <c r="Y2399" s="1">
        <v>40958</v>
      </c>
      <c r="Z2399">
        <v>23.5</v>
      </c>
      <c r="AC2399" s="1"/>
    </row>
    <row r="2400" spans="1:29" x14ac:dyDescent="0.3">
      <c r="A2400">
        <f t="shared" si="73"/>
        <v>7</v>
      </c>
      <c r="B2400" s="1">
        <v>42941</v>
      </c>
      <c r="C2400">
        <v>61.02</v>
      </c>
      <c r="E2400" s="1">
        <v>35779</v>
      </c>
      <c r="F2400">
        <v>17.260000000000002</v>
      </c>
      <c r="G2400">
        <f t="shared" si="72"/>
        <v>19.017064220183492</v>
      </c>
      <c r="I2400" s="1">
        <v>40140</v>
      </c>
      <c r="J2400">
        <v>77.459999999999994</v>
      </c>
      <c r="M2400" s="1">
        <v>30855</v>
      </c>
      <c r="N2400">
        <v>0.80279999999999996</v>
      </c>
      <c r="Q2400" s="1">
        <v>41152</v>
      </c>
      <c r="R2400">
        <v>91.95</v>
      </c>
      <c r="U2400" s="1">
        <v>41879</v>
      </c>
      <c r="V2400">
        <v>6.43</v>
      </c>
      <c r="Y2400" s="1">
        <v>40959</v>
      </c>
      <c r="Z2400">
        <v>23.17</v>
      </c>
      <c r="AC2400" s="1"/>
    </row>
    <row r="2401" spans="1:29" x14ac:dyDescent="0.3">
      <c r="A2401">
        <f t="shared" si="73"/>
        <v>7</v>
      </c>
      <c r="B2401" s="1">
        <v>42942</v>
      </c>
      <c r="C2401">
        <v>61.47</v>
      </c>
      <c r="E2401" s="1">
        <v>35780</v>
      </c>
      <c r="F2401">
        <v>17.22</v>
      </c>
      <c r="G2401">
        <f t="shared" si="72"/>
        <v>19.006330275229363</v>
      </c>
      <c r="I2401" s="1">
        <v>40137</v>
      </c>
      <c r="J2401">
        <v>77.2</v>
      </c>
      <c r="M2401" s="1">
        <v>30858</v>
      </c>
      <c r="N2401">
        <v>0.79659999999999997</v>
      </c>
      <c r="Q2401" s="1">
        <v>41155</v>
      </c>
      <c r="R2401">
        <v>93.9</v>
      </c>
      <c r="U2401" s="1">
        <v>41880</v>
      </c>
      <c r="V2401">
        <v>6.38</v>
      </c>
      <c r="Y2401" s="1">
        <v>40960</v>
      </c>
      <c r="Z2401">
        <v>23.55</v>
      </c>
      <c r="AC2401" s="1"/>
    </row>
    <row r="2402" spans="1:29" x14ac:dyDescent="0.3">
      <c r="A2402">
        <f t="shared" si="73"/>
        <v>7</v>
      </c>
      <c r="B2402" s="1">
        <v>42943</v>
      </c>
      <c r="C2402">
        <v>61.88</v>
      </c>
      <c r="E2402" s="1">
        <v>35781</v>
      </c>
      <c r="F2402">
        <v>17.399999999999999</v>
      </c>
      <c r="G2402">
        <f t="shared" si="72"/>
        <v>18.997155963302756</v>
      </c>
      <c r="I2402" s="1">
        <v>40136</v>
      </c>
      <c r="J2402">
        <v>77.64</v>
      </c>
      <c r="M2402" s="1">
        <v>30859</v>
      </c>
      <c r="N2402">
        <v>0.80030000000000001</v>
      </c>
      <c r="Q2402" s="1">
        <v>41156</v>
      </c>
      <c r="R2402">
        <v>93.25</v>
      </c>
      <c r="U2402" s="1">
        <v>41883</v>
      </c>
      <c r="V2402">
        <v>6.39</v>
      </c>
      <c r="Y2402" s="1">
        <v>40961</v>
      </c>
      <c r="Z2402">
        <v>24.15</v>
      </c>
      <c r="AC2402" s="1"/>
    </row>
    <row r="2403" spans="1:29" x14ac:dyDescent="0.3">
      <c r="A2403">
        <f t="shared" si="73"/>
        <v>7</v>
      </c>
      <c r="B2403" s="1">
        <v>42944</v>
      </c>
      <c r="C2403">
        <v>62.33</v>
      </c>
      <c r="E2403" s="1">
        <v>35782</v>
      </c>
      <c r="F2403">
        <v>17.8</v>
      </c>
      <c r="G2403">
        <f t="shared" si="72"/>
        <v>18.988990825688081</v>
      </c>
      <c r="I2403" s="1">
        <v>40135</v>
      </c>
      <c r="J2403">
        <v>79.47</v>
      </c>
      <c r="M2403" s="1">
        <v>30860</v>
      </c>
      <c r="N2403">
        <v>0.79959999999999998</v>
      </c>
      <c r="Q2403" s="1">
        <v>41157</v>
      </c>
      <c r="R2403">
        <v>92.9</v>
      </c>
      <c r="U2403" s="1">
        <v>41884</v>
      </c>
      <c r="V2403">
        <v>6.38</v>
      </c>
      <c r="Y2403" s="1">
        <v>40962</v>
      </c>
      <c r="Z2403">
        <v>23.8</v>
      </c>
      <c r="AC2403" s="1"/>
    </row>
    <row r="2404" spans="1:29" x14ac:dyDescent="0.3">
      <c r="A2404">
        <f t="shared" si="73"/>
        <v>7</v>
      </c>
      <c r="B2404" s="1">
        <v>42945</v>
      </c>
      <c r="C2404">
        <v>62.82</v>
      </c>
      <c r="E2404" s="1">
        <v>35783</v>
      </c>
      <c r="F2404">
        <v>17.53</v>
      </c>
      <c r="G2404">
        <f t="shared" si="72"/>
        <v>18.983577981651386</v>
      </c>
      <c r="I2404" s="1">
        <v>40134</v>
      </c>
      <c r="J2404">
        <v>78.97</v>
      </c>
      <c r="M2404" s="1">
        <v>30861</v>
      </c>
      <c r="N2404">
        <v>0.80100000000000005</v>
      </c>
      <c r="Q2404" s="1">
        <v>41158</v>
      </c>
      <c r="R2404">
        <v>92.8</v>
      </c>
      <c r="U2404" s="1">
        <v>41885</v>
      </c>
      <c r="V2404">
        <v>6.32</v>
      </c>
      <c r="Y2404" s="1">
        <v>40963</v>
      </c>
      <c r="Z2404">
        <v>23.8</v>
      </c>
      <c r="AC2404" s="1"/>
    </row>
    <row r="2405" spans="1:29" x14ac:dyDescent="0.3">
      <c r="A2405">
        <f t="shared" si="73"/>
        <v>7</v>
      </c>
      <c r="B2405" s="1">
        <v>42946</v>
      </c>
      <c r="C2405">
        <v>63.62</v>
      </c>
      <c r="E2405" s="1">
        <v>35786</v>
      </c>
      <c r="F2405">
        <v>17.28</v>
      </c>
      <c r="G2405">
        <f t="shared" si="72"/>
        <v>18.976146788990835</v>
      </c>
      <c r="I2405" s="1">
        <v>40133</v>
      </c>
      <c r="J2405">
        <v>78.760000000000005</v>
      </c>
      <c r="M2405" s="1">
        <v>30862</v>
      </c>
      <c r="N2405">
        <v>0.80300000000000005</v>
      </c>
      <c r="Q2405" s="1">
        <v>41159</v>
      </c>
      <c r="R2405">
        <v>93.15</v>
      </c>
      <c r="U2405" s="1">
        <v>41886</v>
      </c>
      <c r="V2405">
        <v>6.11</v>
      </c>
      <c r="Y2405" s="1">
        <v>40964</v>
      </c>
      <c r="Z2405">
        <v>23.95</v>
      </c>
      <c r="AC2405" s="1"/>
    </row>
    <row r="2406" spans="1:29" x14ac:dyDescent="0.3">
      <c r="A2406">
        <f t="shared" si="73"/>
        <v>7</v>
      </c>
      <c r="B2406" s="1">
        <v>42947</v>
      </c>
      <c r="C2406">
        <v>64.12</v>
      </c>
      <c r="E2406" s="1">
        <v>35787</v>
      </c>
      <c r="F2406">
        <v>17.329999999999998</v>
      </c>
      <c r="G2406">
        <f t="shared" si="72"/>
        <v>18.967981651376153</v>
      </c>
      <c r="I2406" s="1">
        <v>40130</v>
      </c>
      <c r="J2406">
        <v>75.55</v>
      </c>
      <c r="M2406" s="1">
        <v>30865</v>
      </c>
      <c r="N2406">
        <v>0.79900000000000004</v>
      </c>
      <c r="Q2406" s="1">
        <v>41162</v>
      </c>
      <c r="R2406">
        <v>91.9</v>
      </c>
      <c r="U2406" s="1">
        <v>41887</v>
      </c>
      <c r="V2406">
        <v>6.26</v>
      </c>
      <c r="Y2406" s="1">
        <v>40965</v>
      </c>
      <c r="Z2406">
        <v>23.95</v>
      </c>
      <c r="AC2406" s="1"/>
    </row>
    <row r="2407" spans="1:29" x14ac:dyDescent="0.3">
      <c r="A2407">
        <f t="shared" si="73"/>
        <v>8</v>
      </c>
      <c r="B2407" s="1">
        <v>42948</v>
      </c>
      <c r="C2407">
        <v>64.41</v>
      </c>
      <c r="E2407" s="1">
        <v>35788</v>
      </c>
      <c r="F2407">
        <v>17.329999999999998</v>
      </c>
      <c r="G2407">
        <f t="shared" si="72"/>
        <v>18.958256880733952</v>
      </c>
      <c r="I2407" s="1">
        <v>40129</v>
      </c>
      <c r="J2407">
        <v>76.02</v>
      </c>
      <c r="M2407" s="1">
        <v>30866</v>
      </c>
      <c r="N2407">
        <v>0.79310000000000003</v>
      </c>
      <c r="Q2407" s="1">
        <v>41163</v>
      </c>
      <c r="R2407">
        <v>91</v>
      </c>
      <c r="U2407" s="1">
        <v>41890</v>
      </c>
      <c r="V2407">
        <v>6.27</v>
      </c>
      <c r="Y2407" s="1">
        <v>40966</v>
      </c>
      <c r="Z2407">
        <v>24.6</v>
      </c>
      <c r="AC2407" s="1"/>
    </row>
    <row r="2408" spans="1:29" x14ac:dyDescent="0.3">
      <c r="A2408">
        <f t="shared" si="73"/>
        <v>8</v>
      </c>
      <c r="B2408" s="1">
        <v>42949</v>
      </c>
      <c r="C2408">
        <v>64.739999999999995</v>
      </c>
      <c r="E2408" s="1">
        <v>35793</v>
      </c>
      <c r="F2408">
        <v>16.600000000000001</v>
      </c>
      <c r="G2408">
        <f t="shared" si="72"/>
        <v>18.941376146788997</v>
      </c>
      <c r="I2408" s="1">
        <v>40128</v>
      </c>
      <c r="J2408">
        <v>77.95</v>
      </c>
      <c r="M2408" s="1">
        <v>30867</v>
      </c>
      <c r="N2408">
        <v>0.79220000000000002</v>
      </c>
      <c r="Q2408" s="1">
        <v>41164</v>
      </c>
      <c r="R2408">
        <v>90.4</v>
      </c>
      <c r="U2408" s="1">
        <v>41891</v>
      </c>
      <c r="V2408">
        <v>6.12</v>
      </c>
      <c r="Y2408" s="1">
        <v>40967</v>
      </c>
      <c r="Z2408">
        <v>23.45</v>
      </c>
      <c r="AC2408" s="1"/>
    </row>
    <row r="2409" spans="1:29" x14ac:dyDescent="0.3">
      <c r="A2409">
        <f t="shared" si="73"/>
        <v>8</v>
      </c>
      <c r="B2409" s="1">
        <v>42950</v>
      </c>
      <c r="C2409">
        <v>65.14</v>
      </c>
      <c r="E2409" s="1">
        <v>35794</v>
      </c>
      <c r="F2409">
        <v>16.670000000000002</v>
      </c>
      <c r="G2409">
        <f t="shared" si="72"/>
        <v>18.924311926605508</v>
      </c>
      <c r="I2409" s="1">
        <v>40127</v>
      </c>
      <c r="J2409">
        <v>77.5</v>
      </c>
      <c r="M2409" s="1">
        <v>30868</v>
      </c>
      <c r="N2409">
        <v>0.78939999999999999</v>
      </c>
      <c r="Q2409" s="1">
        <v>41165</v>
      </c>
      <c r="R2409">
        <v>89.9</v>
      </c>
      <c r="U2409" s="1">
        <v>41892</v>
      </c>
      <c r="V2409">
        <v>6.08</v>
      </c>
      <c r="Y2409" s="1">
        <v>40968</v>
      </c>
      <c r="Z2409">
        <v>23.9</v>
      </c>
      <c r="AC2409" s="1"/>
    </row>
    <row r="2410" spans="1:29" x14ac:dyDescent="0.3">
      <c r="A2410">
        <f t="shared" si="73"/>
        <v>8</v>
      </c>
      <c r="B2410" s="1">
        <v>42951</v>
      </c>
      <c r="C2410">
        <v>65.569999999999993</v>
      </c>
      <c r="E2410" s="1">
        <v>35795</v>
      </c>
      <c r="F2410">
        <v>16.52</v>
      </c>
      <c r="G2410">
        <f t="shared" si="72"/>
        <v>18.906972477064226</v>
      </c>
      <c r="I2410" s="1">
        <v>40126</v>
      </c>
      <c r="J2410">
        <v>77.77</v>
      </c>
      <c r="M2410" s="1">
        <v>30869</v>
      </c>
      <c r="N2410">
        <v>0.7893</v>
      </c>
      <c r="Q2410" s="1">
        <v>41166</v>
      </c>
      <c r="R2410">
        <v>90.25</v>
      </c>
      <c r="U2410" s="1">
        <v>41893</v>
      </c>
      <c r="V2410">
        <v>6.1</v>
      </c>
      <c r="Y2410" s="1">
        <v>40969</v>
      </c>
      <c r="Z2410">
        <v>23.25</v>
      </c>
      <c r="AC2410" s="1"/>
    </row>
    <row r="2411" spans="1:29" x14ac:dyDescent="0.3">
      <c r="A2411">
        <f t="shared" si="73"/>
        <v>8</v>
      </c>
      <c r="B2411" s="1">
        <v>42952</v>
      </c>
      <c r="C2411">
        <v>66.069999999999993</v>
      </c>
      <c r="E2411" s="1">
        <v>35797</v>
      </c>
      <c r="F2411">
        <v>16.420000000000002</v>
      </c>
      <c r="G2411">
        <f t="shared" si="72"/>
        <v>18.88706422018349</v>
      </c>
      <c r="I2411" s="1">
        <v>40123</v>
      </c>
      <c r="J2411">
        <v>75.87</v>
      </c>
      <c r="M2411" s="1">
        <v>30872</v>
      </c>
      <c r="N2411">
        <v>0.78649999999999998</v>
      </c>
      <c r="Q2411" s="1">
        <v>41169</v>
      </c>
      <c r="R2411">
        <v>89.9</v>
      </c>
      <c r="U2411" s="1">
        <v>41894</v>
      </c>
      <c r="V2411">
        <v>6.04</v>
      </c>
      <c r="Y2411" s="1">
        <v>40970</v>
      </c>
      <c r="Z2411">
        <v>23.85</v>
      </c>
      <c r="AC2411" s="1"/>
    </row>
    <row r="2412" spans="1:29" x14ac:dyDescent="0.3">
      <c r="A2412">
        <f t="shared" si="73"/>
        <v>8</v>
      </c>
      <c r="B2412" s="1">
        <v>42953</v>
      </c>
      <c r="C2412">
        <v>66.58</v>
      </c>
      <c r="E2412" s="1">
        <v>35800</v>
      </c>
      <c r="F2412">
        <v>15.79</v>
      </c>
      <c r="G2412">
        <f t="shared" si="72"/>
        <v>18.857889908256887</v>
      </c>
      <c r="I2412" s="1">
        <v>40122</v>
      </c>
      <c r="J2412">
        <v>77.989999999999995</v>
      </c>
      <c r="M2412" s="1">
        <v>30873</v>
      </c>
      <c r="N2412">
        <v>0.78910000000000002</v>
      </c>
      <c r="Q2412" s="1">
        <v>41170</v>
      </c>
      <c r="R2412">
        <v>89.7</v>
      </c>
      <c r="U2412" s="1">
        <v>41897</v>
      </c>
      <c r="V2412">
        <v>5.91</v>
      </c>
      <c r="Y2412" s="1">
        <v>40971</v>
      </c>
      <c r="Z2412">
        <v>23.6</v>
      </c>
      <c r="AC2412" s="1"/>
    </row>
    <row r="2413" spans="1:29" x14ac:dyDescent="0.3">
      <c r="A2413">
        <f t="shared" si="73"/>
        <v>8</v>
      </c>
      <c r="B2413" s="1">
        <v>42954</v>
      </c>
      <c r="C2413">
        <v>67.02</v>
      </c>
      <c r="E2413" s="1">
        <v>35801</v>
      </c>
      <c r="F2413">
        <v>15.67</v>
      </c>
      <c r="G2413">
        <f t="shared" si="72"/>
        <v>18.827889908256886</v>
      </c>
      <c r="I2413" s="1">
        <v>40121</v>
      </c>
      <c r="J2413">
        <v>78.89</v>
      </c>
      <c r="M2413" s="1">
        <v>30874</v>
      </c>
      <c r="N2413">
        <v>0.78649999999999998</v>
      </c>
      <c r="Q2413" s="1">
        <v>41171</v>
      </c>
      <c r="R2413">
        <v>89.6</v>
      </c>
      <c r="U2413" s="1">
        <v>41898</v>
      </c>
      <c r="V2413">
        <v>5.79</v>
      </c>
      <c r="Y2413" s="1">
        <v>40972</v>
      </c>
      <c r="Z2413">
        <v>23.6</v>
      </c>
      <c r="AC2413" s="1"/>
    </row>
    <row r="2414" spans="1:29" x14ac:dyDescent="0.3">
      <c r="A2414">
        <f t="shared" si="73"/>
        <v>8</v>
      </c>
      <c r="B2414" s="1">
        <v>42955</v>
      </c>
      <c r="C2414">
        <v>67.38</v>
      </c>
      <c r="E2414" s="1">
        <v>35802</v>
      </c>
      <c r="F2414">
        <v>15.61</v>
      </c>
      <c r="G2414">
        <f t="shared" si="72"/>
        <v>18.797247706422027</v>
      </c>
      <c r="I2414" s="1">
        <v>40120</v>
      </c>
      <c r="J2414">
        <v>78.11</v>
      </c>
      <c r="M2414" s="1">
        <v>30875</v>
      </c>
      <c r="N2414">
        <v>0.78380000000000005</v>
      </c>
      <c r="Q2414" s="1">
        <v>41172</v>
      </c>
      <c r="R2414">
        <v>90</v>
      </c>
      <c r="U2414" s="1">
        <v>41899</v>
      </c>
      <c r="V2414">
        <v>5.88</v>
      </c>
      <c r="Y2414" s="1">
        <v>40973</v>
      </c>
      <c r="Z2414">
        <v>23.9</v>
      </c>
      <c r="AC2414" s="1"/>
    </row>
    <row r="2415" spans="1:29" x14ac:dyDescent="0.3">
      <c r="A2415">
        <f t="shared" si="73"/>
        <v>8</v>
      </c>
      <c r="B2415" s="1">
        <v>42956</v>
      </c>
      <c r="C2415">
        <v>67.75</v>
      </c>
      <c r="E2415" s="1">
        <v>35803</v>
      </c>
      <c r="F2415">
        <v>15.72</v>
      </c>
      <c r="G2415">
        <f t="shared" si="72"/>
        <v>18.762935779816519</v>
      </c>
      <c r="I2415" s="1">
        <v>40119</v>
      </c>
      <c r="J2415">
        <v>76.55</v>
      </c>
      <c r="M2415" s="1">
        <v>30876</v>
      </c>
      <c r="N2415">
        <v>0.78759999999999997</v>
      </c>
      <c r="Q2415" s="1">
        <v>41173</v>
      </c>
      <c r="R2415">
        <v>88.85</v>
      </c>
      <c r="U2415" s="1">
        <v>41900</v>
      </c>
      <c r="V2415">
        <v>5.97</v>
      </c>
      <c r="Y2415" s="1">
        <v>40974</v>
      </c>
      <c r="Z2415">
        <v>23.55</v>
      </c>
      <c r="AC2415" s="1"/>
    </row>
    <row r="2416" spans="1:29" x14ac:dyDescent="0.3">
      <c r="A2416">
        <f t="shared" si="73"/>
        <v>8</v>
      </c>
      <c r="B2416" s="1">
        <v>42957</v>
      </c>
      <c r="C2416">
        <v>68.150000000000006</v>
      </c>
      <c r="E2416" s="1">
        <v>35804</v>
      </c>
      <c r="F2416">
        <v>15.5</v>
      </c>
      <c r="G2416">
        <f t="shared" ref="G2416:G2479" si="74">+AVERAGE(F2308:F2416)</f>
        <v>18.726055045871565</v>
      </c>
      <c r="I2416" s="1">
        <v>40116</v>
      </c>
      <c r="J2416">
        <v>75.2</v>
      </c>
      <c r="M2416" s="1">
        <v>30879</v>
      </c>
      <c r="N2416">
        <v>0.79100000000000004</v>
      </c>
      <c r="Q2416" s="1">
        <v>41176</v>
      </c>
      <c r="R2416">
        <v>87.15</v>
      </c>
      <c r="U2416" s="1">
        <v>41901</v>
      </c>
      <c r="V2416">
        <v>6.01</v>
      </c>
      <c r="Y2416" s="1">
        <v>40975</v>
      </c>
      <c r="Z2416">
        <v>23.7</v>
      </c>
      <c r="AC2416" s="1"/>
    </row>
    <row r="2417" spans="1:29" x14ac:dyDescent="0.3">
      <c r="A2417">
        <f t="shared" si="73"/>
        <v>8</v>
      </c>
      <c r="B2417" s="1">
        <v>42958</v>
      </c>
      <c r="C2417">
        <v>68.599999999999994</v>
      </c>
      <c r="E2417" s="1">
        <v>35807</v>
      </c>
      <c r="F2417">
        <v>15.33</v>
      </c>
      <c r="G2417">
        <f t="shared" si="74"/>
        <v>18.690550458715599</v>
      </c>
      <c r="I2417" s="1">
        <v>40115</v>
      </c>
      <c r="J2417">
        <v>78.040000000000006</v>
      </c>
      <c r="M2417" s="1">
        <v>30880</v>
      </c>
      <c r="N2417">
        <v>0.78549999999999998</v>
      </c>
      <c r="Q2417" s="1">
        <v>41177</v>
      </c>
      <c r="R2417">
        <v>86.7</v>
      </c>
      <c r="U2417" s="1">
        <v>41904</v>
      </c>
      <c r="V2417">
        <v>5.98</v>
      </c>
      <c r="Y2417" s="1">
        <v>40976</v>
      </c>
      <c r="Z2417">
        <v>24.2</v>
      </c>
      <c r="AC2417" s="1"/>
    </row>
    <row r="2418" spans="1:29" x14ac:dyDescent="0.3">
      <c r="A2418">
        <f t="shared" si="73"/>
        <v>8</v>
      </c>
      <c r="B2418" s="1">
        <v>42959</v>
      </c>
      <c r="C2418">
        <v>69.13</v>
      </c>
      <c r="E2418" s="1">
        <v>35808</v>
      </c>
      <c r="F2418">
        <v>15.38</v>
      </c>
      <c r="G2418">
        <f t="shared" si="74"/>
        <v>18.658256880733951</v>
      </c>
      <c r="I2418" s="1">
        <v>40114</v>
      </c>
      <c r="J2418">
        <v>75.86</v>
      </c>
      <c r="M2418" s="1">
        <v>30881</v>
      </c>
      <c r="N2418">
        <v>0.78280000000000005</v>
      </c>
      <c r="Q2418" s="1">
        <v>41178</v>
      </c>
      <c r="R2418">
        <v>87</v>
      </c>
      <c r="U2418" s="1">
        <v>41905</v>
      </c>
      <c r="V2418">
        <v>5.65</v>
      </c>
      <c r="Y2418" s="1">
        <v>40977</v>
      </c>
      <c r="Z2418">
        <v>24.25</v>
      </c>
      <c r="AC2418" s="1"/>
    </row>
    <row r="2419" spans="1:29" x14ac:dyDescent="0.3">
      <c r="A2419">
        <f t="shared" si="73"/>
        <v>8</v>
      </c>
      <c r="B2419" s="1">
        <v>42960</v>
      </c>
      <c r="C2419">
        <v>69.52</v>
      </c>
      <c r="E2419" s="1">
        <v>35809</v>
      </c>
      <c r="F2419">
        <v>15.35</v>
      </c>
      <c r="G2419">
        <f t="shared" si="74"/>
        <v>18.629541284403675</v>
      </c>
      <c r="I2419" s="1">
        <v>40113</v>
      </c>
      <c r="J2419">
        <v>77.92</v>
      </c>
      <c r="M2419" s="1">
        <v>30882</v>
      </c>
      <c r="N2419">
        <v>0.78300000000000003</v>
      </c>
      <c r="Q2419" s="1">
        <v>41179</v>
      </c>
      <c r="R2419">
        <v>87.85</v>
      </c>
      <c r="U2419" s="1">
        <v>41906</v>
      </c>
      <c r="V2419">
        <v>5.8</v>
      </c>
      <c r="Y2419" s="1">
        <v>40978</v>
      </c>
      <c r="Z2419">
        <v>24.25</v>
      </c>
      <c r="AC2419" s="1"/>
    </row>
    <row r="2420" spans="1:29" x14ac:dyDescent="0.3">
      <c r="A2420">
        <f t="shared" si="73"/>
        <v>8</v>
      </c>
      <c r="B2420" s="1">
        <v>42961</v>
      </c>
      <c r="C2420">
        <v>70.17</v>
      </c>
      <c r="E2420" s="1">
        <v>35810</v>
      </c>
      <c r="F2420">
        <v>15.44</v>
      </c>
      <c r="G2420">
        <f t="shared" si="74"/>
        <v>18.600733944954136</v>
      </c>
      <c r="I2420" s="1">
        <v>40112</v>
      </c>
      <c r="J2420">
        <v>77.260000000000005</v>
      </c>
      <c r="M2420" s="1">
        <v>30883</v>
      </c>
      <c r="N2420">
        <v>0.78290000000000004</v>
      </c>
      <c r="Q2420" s="1">
        <v>41180</v>
      </c>
      <c r="R2420">
        <v>87.75</v>
      </c>
      <c r="U2420" s="1">
        <v>41907</v>
      </c>
      <c r="V2420">
        <v>5.8</v>
      </c>
      <c r="Y2420" s="1">
        <v>40979</v>
      </c>
      <c r="Z2420">
        <v>24.25</v>
      </c>
      <c r="AC2420" s="1"/>
    </row>
    <row r="2421" spans="1:29" x14ac:dyDescent="0.3">
      <c r="A2421">
        <f t="shared" si="73"/>
        <v>8</v>
      </c>
      <c r="B2421" s="1">
        <v>42962</v>
      </c>
      <c r="C2421">
        <v>70.66</v>
      </c>
      <c r="E2421" s="1">
        <v>35811</v>
      </c>
      <c r="F2421">
        <v>15.47</v>
      </c>
      <c r="G2421">
        <f t="shared" si="74"/>
        <v>18.569724770642207</v>
      </c>
      <c r="I2421" s="1">
        <v>40109</v>
      </c>
      <c r="J2421">
        <v>78.92</v>
      </c>
      <c r="M2421" s="1">
        <v>30886</v>
      </c>
      <c r="N2421">
        <v>0.77629999999999999</v>
      </c>
      <c r="Q2421" s="1">
        <v>41183</v>
      </c>
      <c r="R2421">
        <v>88.25</v>
      </c>
      <c r="U2421" s="1">
        <v>41908</v>
      </c>
      <c r="V2421">
        <v>5.91</v>
      </c>
      <c r="Y2421" s="1">
        <v>40980</v>
      </c>
      <c r="Z2421">
        <v>22.85</v>
      </c>
      <c r="AC2421" s="1"/>
    </row>
    <row r="2422" spans="1:29" x14ac:dyDescent="0.3">
      <c r="A2422">
        <f t="shared" si="73"/>
        <v>8</v>
      </c>
      <c r="B2422" s="1">
        <v>42963</v>
      </c>
      <c r="C2422">
        <v>71.11</v>
      </c>
      <c r="E2422" s="1">
        <v>35814</v>
      </c>
      <c r="F2422">
        <v>15.83</v>
      </c>
      <c r="G2422">
        <f t="shared" si="74"/>
        <v>18.540733944954134</v>
      </c>
      <c r="I2422" s="1">
        <v>40108</v>
      </c>
      <c r="J2422">
        <v>79.510000000000005</v>
      </c>
      <c r="M2422" s="1">
        <v>30887</v>
      </c>
      <c r="N2422">
        <v>0.77769999999999995</v>
      </c>
      <c r="Q2422" s="1">
        <v>41184</v>
      </c>
      <c r="R2422">
        <v>88.5</v>
      </c>
      <c r="U2422" s="1">
        <v>41911</v>
      </c>
      <c r="V2422">
        <v>5.75</v>
      </c>
      <c r="Y2422" s="1">
        <v>40981</v>
      </c>
      <c r="Z2422">
        <v>24.2</v>
      </c>
      <c r="AC2422" s="1"/>
    </row>
    <row r="2423" spans="1:29" x14ac:dyDescent="0.3">
      <c r="A2423">
        <f t="shared" si="73"/>
        <v>8</v>
      </c>
      <c r="B2423" s="1">
        <v>42964</v>
      </c>
      <c r="C2423">
        <v>71.61</v>
      </c>
      <c r="E2423" s="1">
        <v>35815</v>
      </c>
      <c r="F2423">
        <v>15.4</v>
      </c>
      <c r="G2423">
        <f t="shared" si="74"/>
        <v>18.505963302752299</v>
      </c>
      <c r="I2423" s="1">
        <v>40107</v>
      </c>
      <c r="J2423">
        <v>79.69</v>
      </c>
      <c r="M2423" s="1">
        <v>30888</v>
      </c>
      <c r="N2423">
        <v>0.78410000000000002</v>
      </c>
      <c r="Q2423" s="1">
        <v>41185</v>
      </c>
      <c r="R2423">
        <v>88.25</v>
      </c>
      <c r="U2423" s="1">
        <v>41912</v>
      </c>
      <c r="V2423">
        <v>5.82</v>
      </c>
      <c r="Y2423" s="1">
        <v>40982</v>
      </c>
      <c r="Z2423">
        <v>24.55</v>
      </c>
      <c r="AC2423" s="1"/>
    </row>
    <row r="2424" spans="1:29" x14ac:dyDescent="0.3">
      <c r="A2424">
        <f t="shared" si="73"/>
        <v>8</v>
      </c>
      <c r="B2424" s="1">
        <v>42965</v>
      </c>
      <c r="C2424">
        <v>72.08</v>
      </c>
      <c r="E2424" s="1">
        <v>35816</v>
      </c>
      <c r="F2424">
        <v>15.26</v>
      </c>
      <c r="G2424">
        <f t="shared" si="74"/>
        <v>18.471743119266062</v>
      </c>
      <c r="I2424" s="1">
        <v>40106</v>
      </c>
      <c r="J2424">
        <v>77.239999999999995</v>
      </c>
      <c r="M2424" s="1">
        <v>30889</v>
      </c>
      <c r="N2424">
        <v>0.78500000000000003</v>
      </c>
      <c r="Q2424" s="1">
        <v>41186</v>
      </c>
      <c r="R2424">
        <v>88.9</v>
      </c>
      <c r="U2424" s="1">
        <v>41913</v>
      </c>
      <c r="V2424">
        <v>5.79</v>
      </c>
      <c r="Y2424" s="1">
        <v>40983</v>
      </c>
      <c r="Z2424">
        <v>23.9</v>
      </c>
      <c r="AC2424" s="1"/>
    </row>
    <row r="2425" spans="1:29" x14ac:dyDescent="0.3">
      <c r="A2425">
        <f t="shared" si="73"/>
        <v>8</v>
      </c>
      <c r="B2425" s="1">
        <v>42966</v>
      </c>
      <c r="C2425">
        <v>72.58</v>
      </c>
      <c r="E2425" s="1">
        <v>35817</v>
      </c>
      <c r="F2425">
        <v>15</v>
      </c>
      <c r="G2425">
        <f t="shared" si="74"/>
        <v>18.435688073394502</v>
      </c>
      <c r="I2425" s="1">
        <v>40105</v>
      </c>
      <c r="J2425">
        <v>77.77</v>
      </c>
      <c r="M2425" s="1">
        <v>30890</v>
      </c>
      <c r="N2425">
        <v>0.77590000000000003</v>
      </c>
      <c r="Q2425" s="1">
        <v>41187</v>
      </c>
      <c r="R2425">
        <v>89.5</v>
      </c>
      <c r="U2425" s="1">
        <v>41914</v>
      </c>
      <c r="V2425">
        <v>5.67</v>
      </c>
      <c r="Y2425" s="1">
        <v>40984</v>
      </c>
      <c r="Z2425">
        <v>24.58</v>
      </c>
      <c r="AC2425" s="1"/>
    </row>
    <row r="2426" spans="1:29" x14ac:dyDescent="0.3">
      <c r="A2426">
        <f t="shared" si="73"/>
        <v>8</v>
      </c>
      <c r="B2426" s="1">
        <v>42967</v>
      </c>
      <c r="C2426">
        <v>73.05</v>
      </c>
      <c r="E2426" s="1">
        <v>35818</v>
      </c>
      <c r="F2426">
        <v>14.74</v>
      </c>
      <c r="G2426">
        <f t="shared" si="74"/>
        <v>18.3959633027523</v>
      </c>
      <c r="I2426" s="1">
        <v>40102</v>
      </c>
      <c r="J2426">
        <v>76.989999999999995</v>
      </c>
      <c r="M2426" s="1">
        <v>30893</v>
      </c>
      <c r="N2426">
        <v>0.77149999999999996</v>
      </c>
      <c r="Q2426" s="1">
        <v>41190</v>
      </c>
      <c r="R2426">
        <v>89.75</v>
      </c>
      <c r="U2426" s="1">
        <v>41915</v>
      </c>
      <c r="V2426">
        <v>5.66</v>
      </c>
      <c r="Y2426" s="1">
        <v>40985</v>
      </c>
      <c r="Z2426">
        <v>24.7</v>
      </c>
      <c r="AC2426" s="1"/>
    </row>
    <row r="2427" spans="1:29" x14ac:dyDescent="0.3">
      <c r="A2427">
        <f t="shared" si="73"/>
        <v>8</v>
      </c>
      <c r="B2427" s="1">
        <v>42968</v>
      </c>
      <c r="C2427">
        <v>73.41</v>
      </c>
      <c r="E2427" s="1">
        <v>35821</v>
      </c>
      <c r="F2427">
        <v>15.77</v>
      </c>
      <c r="G2427">
        <f t="shared" si="74"/>
        <v>18.36669724770643</v>
      </c>
      <c r="I2427" s="1">
        <v>40101</v>
      </c>
      <c r="J2427">
        <v>74.45</v>
      </c>
      <c r="M2427" s="1">
        <v>30894</v>
      </c>
      <c r="N2427">
        <v>0.77390000000000003</v>
      </c>
      <c r="Q2427" s="1">
        <v>41191</v>
      </c>
      <c r="R2427">
        <v>89.75</v>
      </c>
      <c r="U2427" s="1">
        <v>41918</v>
      </c>
      <c r="V2427">
        <v>5.66</v>
      </c>
      <c r="Y2427" s="1">
        <v>40986</v>
      </c>
      <c r="Z2427">
        <v>24.7</v>
      </c>
      <c r="AC2427" s="1"/>
    </row>
    <row r="2428" spans="1:29" x14ac:dyDescent="0.3">
      <c r="A2428">
        <f t="shared" si="73"/>
        <v>8</v>
      </c>
      <c r="B2428" s="1">
        <v>42969</v>
      </c>
      <c r="C2428">
        <v>73.760000000000005</v>
      </c>
      <c r="E2428" s="1">
        <v>35822</v>
      </c>
      <c r="F2428">
        <v>15.79</v>
      </c>
      <c r="G2428">
        <f t="shared" si="74"/>
        <v>18.341743119266063</v>
      </c>
      <c r="I2428" s="1">
        <v>40100</v>
      </c>
      <c r="J2428">
        <v>73.099999999999994</v>
      </c>
      <c r="M2428" s="1">
        <v>30895</v>
      </c>
      <c r="N2428">
        <v>0.76790000000000003</v>
      </c>
      <c r="Q2428" s="1">
        <v>41192</v>
      </c>
      <c r="R2428">
        <v>88.75</v>
      </c>
      <c r="U2428" s="1">
        <v>41919</v>
      </c>
      <c r="V2428">
        <v>5.72</v>
      </c>
      <c r="Y2428" s="1">
        <v>40987</v>
      </c>
      <c r="Z2428">
        <v>24.95</v>
      </c>
      <c r="AC2428" s="1"/>
    </row>
    <row r="2429" spans="1:29" x14ac:dyDescent="0.3">
      <c r="A2429">
        <f t="shared" si="73"/>
        <v>8</v>
      </c>
      <c r="B2429" s="1">
        <v>42970</v>
      </c>
      <c r="C2429">
        <v>74.19</v>
      </c>
      <c r="E2429" s="1">
        <v>35823</v>
      </c>
      <c r="F2429">
        <v>16.079999999999998</v>
      </c>
      <c r="G2429">
        <f t="shared" si="74"/>
        <v>18.319174311926609</v>
      </c>
      <c r="I2429" s="1">
        <v>40099</v>
      </c>
      <c r="J2429">
        <v>72.400000000000006</v>
      </c>
      <c r="M2429" s="1">
        <v>30896</v>
      </c>
      <c r="N2429">
        <v>0.77180000000000004</v>
      </c>
      <c r="Q2429" s="1">
        <v>41193</v>
      </c>
      <c r="R2429">
        <v>87.6</v>
      </c>
      <c r="U2429" s="1">
        <v>41920</v>
      </c>
      <c r="V2429">
        <v>6.03</v>
      </c>
      <c r="Y2429" s="1">
        <v>40988</v>
      </c>
      <c r="Z2429">
        <v>24.85</v>
      </c>
      <c r="AC2429" s="1"/>
    </row>
    <row r="2430" spans="1:29" x14ac:dyDescent="0.3">
      <c r="A2430">
        <f t="shared" si="73"/>
        <v>8</v>
      </c>
      <c r="B2430" s="1">
        <v>42971</v>
      </c>
      <c r="C2430">
        <v>74.569999999999993</v>
      </c>
      <c r="E2430" s="1">
        <v>35824</v>
      </c>
      <c r="F2430">
        <v>16.59</v>
      </c>
      <c r="G2430">
        <f t="shared" si="74"/>
        <v>18.304403669724774</v>
      </c>
      <c r="I2430" s="1">
        <v>40098</v>
      </c>
      <c r="J2430">
        <v>71.36</v>
      </c>
      <c r="M2430" s="1">
        <v>30897</v>
      </c>
      <c r="N2430">
        <v>0.78</v>
      </c>
      <c r="Q2430" s="1">
        <v>41194</v>
      </c>
      <c r="R2430">
        <v>86.8</v>
      </c>
      <c r="U2430" s="1">
        <v>41921</v>
      </c>
      <c r="V2430">
        <v>6.1</v>
      </c>
      <c r="Y2430" s="1">
        <v>40989</v>
      </c>
      <c r="Z2430">
        <v>24.48</v>
      </c>
      <c r="AC2430" s="1"/>
    </row>
    <row r="2431" spans="1:29" x14ac:dyDescent="0.3">
      <c r="A2431">
        <f t="shared" si="73"/>
        <v>8</v>
      </c>
      <c r="B2431" s="1">
        <v>42972</v>
      </c>
      <c r="C2431">
        <v>74.989999999999995</v>
      </c>
      <c r="E2431" s="1">
        <v>35825</v>
      </c>
      <c r="F2431">
        <v>15.96</v>
      </c>
      <c r="G2431">
        <f t="shared" si="74"/>
        <v>18.280550458715599</v>
      </c>
      <c r="I2431" s="1">
        <v>40095</v>
      </c>
      <c r="J2431">
        <v>70</v>
      </c>
      <c r="M2431" s="1">
        <v>30900</v>
      </c>
      <c r="N2431">
        <v>0.77649999999999997</v>
      </c>
      <c r="Q2431" s="1">
        <v>41197</v>
      </c>
      <c r="R2431">
        <v>85</v>
      </c>
      <c r="U2431" s="1">
        <v>41922</v>
      </c>
      <c r="V2431">
        <v>6.02</v>
      </c>
      <c r="Y2431" s="1">
        <v>40990</v>
      </c>
      <c r="Z2431">
        <v>23.45</v>
      </c>
      <c r="AC2431" s="1"/>
    </row>
    <row r="2432" spans="1:29" x14ac:dyDescent="0.3">
      <c r="A2432">
        <f t="shared" si="73"/>
        <v>8</v>
      </c>
      <c r="B2432" s="1">
        <v>42973</v>
      </c>
      <c r="C2432">
        <v>75.48</v>
      </c>
      <c r="E2432" s="1">
        <v>35828</v>
      </c>
      <c r="F2432">
        <v>15.68</v>
      </c>
      <c r="G2432">
        <f t="shared" si="74"/>
        <v>18.255596330275235</v>
      </c>
      <c r="I2432" s="1">
        <v>40094</v>
      </c>
      <c r="J2432">
        <v>69.77</v>
      </c>
      <c r="M2432" s="1">
        <v>30901</v>
      </c>
      <c r="N2432">
        <v>0.76649999999999996</v>
      </c>
      <c r="Q2432" s="1">
        <v>41198</v>
      </c>
      <c r="R2432">
        <v>86</v>
      </c>
      <c r="U2432" s="1">
        <v>41925</v>
      </c>
      <c r="V2432">
        <v>6.04</v>
      </c>
      <c r="Y2432" s="1">
        <v>40991</v>
      </c>
      <c r="Z2432">
        <v>21.4</v>
      </c>
      <c r="AC2432" s="1"/>
    </row>
    <row r="2433" spans="1:29" x14ac:dyDescent="0.3">
      <c r="A2433">
        <f t="shared" si="73"/>
        <v>8</v>
      </c>
      <c r="B2433" s="1">
        <v>42974</v>
      </c>
      <c r="C2433">
        <v>76</v>
      </c>
      <c r="E2433" s="1">
        <v>35829</v>
      </c>
      <c r="F2433">
        <v>15.17</v>
      </c>
      <c r="G2433">
        <f t="shared" si="74"/>
        <v>18.224954128440373</v>
      </c>
      <c r="I2433" s="1">
        <v>40093</v>
      </c>
      <c r="J2433">
        <v>67.2</v>
      </c>
      <c r="M2433" s="1">
        <v>30902</v>
      </c>
      <c r="N2433">
        <v>0.76800000000000002</v>
      </c>
      <c r="Q2433" s="1">
        <v>41199</v>
      </c>
      <c r="R2433">
        <v>87</v>
      </c>
      <c r="U2433" s="1">
        <v>41926</v>
      </c>
      <c r="V2433">
        <v>6.07</v>
      </c>
      <c r="Y2433" s="1">
        <v>40992</v>
      </c>
      <c r="Z2433">
        <v>21.75</v>
      </c>
      <c r="AC2433" s="1"/>
    </row>
    <row r="2434" spans="1:29" x14ac:dyDescent="0.3">
      <c r="A2434">
        <f t="shared" si="73"/>
        <v>8</v>
      </c>
      <c r="B2434" s="1">
        <v>42975</v>
      </c>
      <c r="C2434">
        <v>76.42</v>
      </c>
      <c r="E2434" s="1">
        <v>35830</v>
      </c>
      <c r="F2434">
        <v>15.05</v>
      </c>
      <c r="G2434">
        <f t="shared" si="74"/>
        <v>18.193944954128444</v>
      </c>
      <c r="I2434" s="1">
        <v>40092</v>
      </c>
      <c r="J2434">
        <v>68.56</v>
      </c>
      <c r="M2434" s="1">
        <v>30903</v>
      </c>
      <c r="N2434">
        <v>0.77049999999999996</v>
      </c>
      <c r="Q2434" s="1">
        <v>41200</v>
      </c>
      <c r="R2434">
        <v>86.9</v>
      </c>
      <c r="U2434" s="1">
        <v>41927</v>
      </c>
      <c r="V2434">
        <v>6.14</v>
      </c>
      <c r="Y2434" s="1">
        <v>40993</v>
      </c>
      <c r="Z2434">
        <v>21.75</v>
      </c>
      <c r="AC2434" s="1"/>
    </row>
    <row r="2435" spans="1:29" x14ac:dyDescent="0.3">
      <c r="A2435">
        <f t="shared" si="73"/>
        <v>8</v>
      </c>
      <c r="B2435" s="1">
        <v>42976</v>
      </c>
      <c r="C2435">
        <v>76.78</v>
      </c>
      <c r="E2435" s="1">
        <v>35831</v>
      </c>
      <c r="F2435">
        <v>15.22</v>
      </c>
      <c r="G2435">
        <f t="shared" si="74"/>
        <v>18.164403669724777</v>
      </c>
      <c r="I2435" s="1">
        <v>40091</v>
      </c>
      <c r="J2435">
        <v>68.040000000000006</v>
      </c>
      <c r="M2435" s="1">
        <v>30904</v>
      </c>
      <c r="N2435">
        <v>0.77149999999999996</v>
      </c>
      <c r="Q2435" s="1">
        <v>41201</v>
      </c>
      <c r="R2435">
        <v>87.6</v>
      </c>
      <c r="U2435" s="1">
        <v>41928</v>
      </c>
      <c r="V2435">
        <v>6.2</v>
      </c>
      <c r="Y2435" s="1">
        <v>40994</v>
      </c>
      <c r="Z2435">
        <v>22.55</v>
      </c>
      <c r="AC2435" s="1"/>
    </row>
    <row r="2436" spans="1:29" x14ac:dyDescent="0.3">
      <c r="A2436">
        <f t="shared" ref="A2436:A2499" si="75">+MONTH(B2436)</f>
        <v>8</v>
      </c>
      <c r="B2436" s="1">
        <v>42977</v>
      </c>
      <c r="C2436">
        <v>77.17</v>
      </c>
      <c r="E2436" s="1">
        <v>35832</v>
      </c>
      <c r="F2436">
        <v>15.3</v>
      </c>
      <c r="G2436">
        <f t="shared" si="74"/>
        <v>18.136238532110095</v>
      </c>
      <c r="I2436" s="1">
        <v>40088</v>
      </c>
      <c r="J2436">
        <v>68.069999999999993</v>
      </c>
      <c r="M2436" s="1">
        <v>30907</v>
      </c>
      <c r="N2436">
        <v>0.76629999999999998</v>
      </c>
      <c r="Q2436" s="1">
        <v>41204</v>
      </c>
      <c r="R2436">
        <v>87.4</v>
      </c>
      <c r="U2436" s="1">
        <v>41929</v>
      </c>
      <c r="V2436">
        <v>6.12</v>
      </c>
      <c r="Y2436" s="1">
        <v>40995</v>
      </c>
      <c r="Z2436">
        <v>23.2</v>
      </c>
      <c r="AC2436" s="1"/>
    </row>
    <row r="2437" spans="1:29" x14ac:dyDescent="0.3">
      <c r="A2437">
        <f t="shared" si="75"/>
        <v>8</v>
      </c>
      <c r="B2437" s="1">
        <v>42978</v>
      </c>
      <c r="C2437">
        <v>77.540000000000006</v>
      </c>
      <c r="E2437" s="1">
        <v>35835</v>
      </c>
      <c r="F2437">
        <v>15.24</v>
      </c>
      <c r="G2437">
        <f t="shared" si="74"/>
        <v>18.108532110091748</v>
      </c>
      <c r="I2437" s="1">
        <v>40087</v>
      </c>
      <c r="J2437">
        <v>69.19</v>
      </c>
      <c r="M2437" s="1">
        <v>30908</v>
      </c>
      <c r="N2437">
        <v>0.77749999999999997</v>
      </c>
      <c r="Q2437" s="1">
        <v>41205</v>
      </c>
      <c r="R2437">
        <v>87.25</v>
      </c>
      <c r="U2437" s="1">
        <v>41932</v>
      </c>
      <c r="V2437">
        <v>6.13</v>
      </c>
      <c r="Y2437" s="1">
        <v>40996</v>
      </c>
      <c r="Z2437">
        <v>23.25</v>
      </c>
      <c r="AC2437" s="1"/>
    </row>
    <row r="2438" spans="1:29" x14ac:dyDescent="0.3">
      <c r="A2438">
        <f t="shared" si="75"/>
        <v>9</v>
      </c>
      <c r="B2438" s="1">
        <v>42979</v>
      </c>
      <c r="C2438">
        <v>77.87</v>
      </c>
      <c r="E2438" s="1">
        <v>35836</v>
      </c>
      <c r="F2438">
        <v>15.03</v>
      </c>
      <c r="G2438">
        <f t="shared" si="74"/>
        <v>18.076972477064224</v>
      </c>
      <c r="I2438" s="1">
        <v>40086</v>
      </c>
      <c r="J2438">
        <v>69.069999999999993</v>
      </c>
      <c r="M2438" s="1">
        <v>30909</v>
      </c>
      <c r="N2438">
        <v>0.77559999999999996</v>
      </c>
      <c r="Q2438" s="1">
        <v>41206</v>
      </c>
      <c r="R2438">
        <v>86.5</v>
      </c>
      <c r="U2438" s="1">
        <v>41933</v>
      </c>
      <c r="V2438">
        <v>6.17</v>
      </c>
      <c r="Y2438" s="1">
        <v>40997</v>
      </c>
      <c r="Z2438">
        <v>23.55</v>
      </c>
      <c r="AC2438" s="1"/>
    </row>
    <row r="2439" spans="1:29" x14ac:dyDescent="0.3">
      <c r="A2439">
        <f t="shared" si="75"/>
        <v>9</v>
      </c>
      <c r="B2439" s="1">
        <v>42980</v>
      </c>
      <c r="C2439">
        <v>78.3</v>
      </c>
      <c r="E2439" s="1">
        <v>35837</v>
      </c>
      <c r="F2439">
        <v>14.59</v>
      </c>
      <c r="G2439">
        <f t="shared" si="74"/>
        <v>18.042660550458717</v>
      </c>
      <c r="I2439" s="1">
        <v>40085</v>
      </c>
      <c r="J2439">
        <v>65.489999999999995</v>
      </c>
      <c r="M2439" s="1">
        <v>30910</v>
      </c>
      <c r="N2439">
        <v>0.78249999999999997</v>
      </c>
      <c r="Q2439" s="1">
        <v>41207</v>
      </c>
      <c r="R2439">
        <v>86</v>
      </c>
      <c r="U2439" s="1">
        <v>41934</v>
      </c>
      <c r="V2439">
        <v>6.21</v>
      </c>
      <c r="Y2439" s="1">
        <v>40998</v>
      </c>
      <c r="Z2439">
        <v>25.3</v>
      </c>
      <c r="AC2439" s="1"/>
    </row>
    <row r="2440" spans="1:29" x14ac:dyDescent="0.3">
      <c r="A2440">
        <f t="shared" si="75"/>
        <v>9</v>
      </c>
      <c r="B2440" s="1">
        <v>42981</v>
      </c>
      <c r="C2440">
        <v>78.75</v>
      </c>
      <c r="E2440" s="1">
        <v>35838</v>
      </c>
      <c r="F2440">
        <v>14.55</v>
      </c>
      <c r="G2440">
        <f t="shared" si="74"/>
        <v>18.008440366972479</v>
      </c>
      <c r="I2440" s="1">
        <v>40084</v>
      </c>
      <c r="J2440">
        <v>65.540000000000006</v>
      </c>
      <c r="M2440" s="1">
        <v>30911</v>
      </c>
      <c r="N2440">
        <v>0.78120000000000001</v>
      </c>
      <c r="Q2440" s="1">
        <v>41208</v>
      </c>
      <c r="R2440">
        <v>85.5</v>
      </c>
      <c r="U2440" s="1">
        <v>41935</v>
      </c>
      <c r="V2440">
        <v>6.32</v>
      </c>
      <c r="Y2440" s="1">
        <v>40999</v>
      </c>
      <c r="Z2440">
        <v>25.4</v>
      </c>
      <c r="AC2440" s="1"/>
    </row>
    <row r="2441" spans="1:29" x14ac:dyDescent="0.3">
      <c r="A2441">
        <f t="shared" si="75"/>
        <v>9</v>
      </c>
      <c r="B2441" s="1">
        <v>42982</v>
      </c>
      <c r="C2441">
        <v>79.040000000000006</v>
      </c>
      <c r="E2441" s="1">
        <v>35839</v>
      </c>
      <c r="F2441">
        <v>14.85</v>
      </c>
      <c r="G2441">
        <f t="shared" si="74"/>
        <v>17.976788990825685</v>
      </c>
      <c r="I2441" s="1">
        <v>40081</v>
      </c>
      <c r="J2441">
        <v>65.11</v>
      </c>
      <c r="M2441" s="1">
        <v>30914</v>
      </c>
      <c r="N2441">
        <v>0.77810000000000001</v>
      </c>
      <c r="Q2441" s="1">
        <v>41211</v>
      </c>
      <c r="R2441">
        <v>84.9</v>
      </c>
      <c r="U2441" s="1">
        <v>41936</v>
      </c>
      <c r="V2441">
        <v>6.39</v>
      </c>
      <c r="Y2441" s="1">
        <v>41000</v>
      </c>
      <c r="Z2441">
        <v>25.4</v>
      </c>
      <c r="AC2441" s="1"/>
    </row>
    <row r="2442" spans="1:29" x14ac:dyDescent="0.3">
      <c r="A2442">
        <f t="shared" si="75"/>
        <v>9</v>
      </c>
      <c r="B2442" s="1">
        <v>42983</v>
      </c>
      <c r="C2442">
        <v>79.42</v>
      </c>
      <c r="E2442" s="1">
        <v>35842</v>
      </c>
      <c r="F2442">
        <v>14.48</v>
      </c>
      <c r="G2442">
        <f t="shared" si="74"/>
        <v>17.941743119266057</v>
      </c>
      <c r="I2442" s="1">
        <v>40080</v>
      </c>
      <c r="J2442">
        <v>64.819999999999993</v>
      </c>
      <c r="M2442" s="1">
        <v>30915</v>
      </c>
      <c r="N2442">
        <v>0.77390000000000003</v>
      </c>
      <c r="Q2442" s="1">
        <v>41212</v>
      </c>
      <c r="R2442">
        <v>85.8</v>
      </c>
      <c r="U2442" s="1">
        <v>41939</v>
      </c>
      <c r="V2442">
        <v>6.27</v>
      </c>
      <c r="Y2442" s="1">
        <v>41001</v>
      </c>
      <c r="Z2442">
        <v>25.25</v>
      </c>
      <c r="AC2442" s="1"/>
    </row>
    <row r="2443" spans="1:29" x14ac:dyDescent="0.3">
      <c r="A2443">
        <f t="shared" si="75"/>
        <v>9</v>
      </c>
      <c r="B2443" s="1">
        <v>42984</v>
      </c>
      <c r="C2443">
        <v>79.75</v>
      </c>
      <c r="E2443" s="1">
        <v>35843</v>
      </c>
      <c r="F2443">
        <v>14.41</v>
      </c>
      <c r="G2443">
        <f t="shared" si="74"/>
        <v>17.906422018348625</v>
      </c>
      <c r="I2443" s="1">
        <v>40079</v>
      </c>
      <c r="J2443">
        <v>67.989999999999995</v>
      </c>
      <c r="M2443" s="1">
        <v>30916</v>
      </c>
      <c r="N2443">
        <v>0.77329999999999999</v>
      </c>
      <c r="Q2443" s="1">
        <v>41213</v>
      </c>
      <c r="R2443">
        <v>85.25</v>
      </c>
      <c r="U2443" s="1">
        <v>41940</v>
      </c>
      <c r="V2443">
        <v>6.15</v>
      </c>
      <c r="Y2443" s="1">
        <v>41002</v>
      </c>
      <c r="Z2443">
        <v>24.45</v>
      </c>
      <c r="AC2443" s="1"/>
    </row>
    <row r="2444" spans="1:29" x14ac:dyDescent="0.3">
      <c r="A2444">
        <f t="shared" si="75"/>
        <v>9</v>
      </c>
      <c r="B2444" s="1">
        <v>42985</v>
      </c>
      <c r="C2444">
        <v>80.08</v>
      </c>
      <c r="E2444" s="1">
        <v>35844</v>
      </c>
      <c r="F2444">
        <v>14.94</v>
      </c>
      <c r="G2444">
        <f t="shared" si="74"/>
        <v>17.876238532110094</v>
      </c>
      <c r="I2444" s="1">
        <v>40078</v>
      </c>
      <c r="J2444">
        <v>70.53</v>
      </c>
      <c r="M2444" s="1">
        <v>30917</v>
      </c>
      <c r="N2444">
        <v>0.77780000000000005</v>
      </c>
      <c r="Q2444" s="1">
        <v>41214</v>
      </c>
      <c r="R2444">
        <v>87</v>
      </c>
      <c r="U2444" s="1">
        <v>41941</v>
      </c>
      <c r="V2444">
        <v>6.41</v>
      </c>
      <c r="Y2444" s="1">
        <v>41003</v>
      </c>
      <c r="Z2444">
        <v>24.7</v>
      </c>
      <c r="AC2444" s="1"/>
    </row>
    <row r="2445" spans="1:29" x14ac:dyDescent="0.3">
      <c r="A2445">
        <f t="shared" si="75"/>
        <v>9</v>
      </c>
      <c r="B2445" s="1">
        <v>42986</v>
      </c>
      <c r="C2445">
        <v>81.27</v>
      </c>
      <c r="E2445" s="1">
        <v>35845</v>
      </c>
      <c r="F2445">
        <v>14.85</v>
      </c>
      <c r="G2445">
        <f t="shared" si="74"/>
        <v>17.842018348623853</v>
      </c>
      <c r="I2445" s="1">
        <v>40077</v>
      </c>
      <c r="J2445">
        <v>68.69</v>
      </c>
      <c r="M2445" s="1">
        <v>30918</v>
      </c>
      <c r="N2445">
        <v>0.77700000000000002</v>
      </c>
      <c r="Q2445" s="1">
        <v>41215</v>
      </c>
      <c r="R2445">
        <v>87.15</v>
      </c>
      <c r="U2445" s="1">
        <v>41942</v>
      </c>
      <c r="V2445">
        <v>6.41</v>
      </c>
      <c r="Y2445" s="1">
        <v>41004</v>
      </c>
      <c r="Z2445">
        <v>24.65</v>
      </c>
      <c r="AC2445" s="1"/>
    </row>
    <row r="2446" spans="1:29" x14ac:dyDescent="0.3">
      <c r="A2446">
        <f t="shared" si="75"/>
        <v>9</v>
      </c>
      <c r="B2446" s="1">
        <v>42987</v>
      </c>
      <c r="C2446">
        <v>81.66</v>
      </c>
      <c r="E2446" s="1">
        <v>35846</v>
      </c>
      <c r="F2446">
        <v>14.67</v>
      </c>
      <c r="G2446">
        <f t="shared" si="74"/>
        <v>17.807706422018349</v>
      </c>
      <c r="I2446" s="1">
        <v>40074</v>
      </c>
      <c r="J2446">
        <v>71.319999999999993</v>
      </c>
      <c r="M2446" s="1">
        <v>30922</v>
      </c>
      <c r="N2446">
        <v>0.77400000000000002</v>
      </c>
      <c r="Q2446" s="1">
        <v>41218</v>
      </c>
      <c r="R2446">
        <v>88.1</v>
      </c>
      <c r="U2446" s="1">
        <v>41943</v>
      </c>
      <c r="V2446">
        <v>6.34</v>
      </c>
      <c r="Y2446" s="1">
        <v>41008</v>
      </c>
      <c r="Z2446">
        <v>24.7</v>
      </c>
      <c r="AC2446" s="1"/>
    </row>
    <row r="2447" spans="1:29" x14ac:dyDescent="0.3">
      <c r="A2447">
        <f t="shared" si="75"/>
        <v>9</v>
      </c>
      <c r="B2447" s="1">
        <v>42988</v>
      </c>
      <c r="C2447">
        <v>82.08</v>
      </c>
      <c r="E2447" s="1">
        <v>35849</v>
      </c>
      <c r="F2447">
        <v>13.83</v>
      </c>
      <c r="G2447">
        <f t="shared" si="74"/>
        <v>17.765688073394497</v>
      </c>
      <c r="I2447" s="1">
        <v>40073</v>
      </c>
      <c r="J2447">
        <v>71.55</v>
      </c>
      <c r="M2447" s="1">
        <v>30923</v>
      </c>
      <c r="N2447">
        <v>0.77590000000000003</v>
      </c>
      <c r="Q2447" s="1">
        <v>41219</v>
      </c>
      <c r="R2447">
        <v>89.35</v>
      </c>
      <c r="U2447" s="1">
        <v>41946</v>
      </c>
      <c r="V2447">
        <v>6.57</v>
      </c>
      <c r="Y2447" s="1">
        <v>41009</v>
      </c>
      <c r="Z2447">
        <v>24.45</v>
      </c>
      <c r="AC2447" s="1"/>
    </row>
    <row r="2448" spans="1:29" x14ac:dyDescent="0.3">
      <c r="A2448">
        <f t="shared" si="75"/>
        <v>9</v>
      </c>
      <c r="B2448" s="1">
        <v>42989</v>
      </c>
      <c r="C2448">
        <v>82.29</v>
      </c>
      <c r="E2448" s="1">
        <v>35850</v>
      </c>
      <c r="F2448">
        <v>13.83</v>
      </c>
      <c r="G2448">
        <f t="shared" si="74"/>
        <v>17.723761467889908</v>
      </c>
      <c r="I2448" s="1">
        <v>40072</v>
      </c>
      <c r="J2448">
        <v>71.67</v>
      </c>
      <c r="M2448" s="1">
        <v>30924</v>
      </c>
      <c r="N2448">
        <v>0.77349999999999997</v>
      </c>
      <c r="Q2448" s="1">
        <v>41220</v>
      </c>
      <c r="R2448">
        <v>89.1</v>
      </c>
      <c r="U2448" s="1">
        <v>41947</v>
      </c>
      <c r="V2448">
        <v>6.47</v>
      </c>
      <c r="Y2448" s="1">
        <v>41010</v>
      </c>
      <c r="Z2448">
        <v>24.95</v>
      </c>
      <c r="AC2448" s="1"/>
    </row>
    <row r="2449" spans="1:29" x14ac:dyDescent="0.3">
      <c r="A2449">
        <f t="shared" si="75"/>
        <v>9</v>
      </c>
      <c r="B2449" s="1">
        <v>42990</v>
      </c>
      <c r="C2449">
        <v>82.54</v>
      </c>
      <c r="E2449" s="1">
        <v>35851</v>
      </c>
      <c r="F2449">
        <v>13.91</v>
      </c>
      <c r="G2449">
        <f t="shared" si="74"/>
        <v>17.68045871559633</v>
      </c>
      <c r="I2449" s="1">
        <v>40071</v>
      </c>
      <c r="J2449">
        <v>67.349999999999994</v>
      </c>
      <c r="M2449" s="1">
        <v>30925</v>
      </c>
      <c r="N2449">
        <v>0.77359999999999995</v>
      </c>
      <c r="Q2449" s="1">
        <v>41221</v>
      </c>
      <c r="R2449">
        <v>90</v>
      </c>
      <c r="U2449" s="1">
        <v>41948</v>
      </c>
      <c r="V2449">
        <v>6.63</v>
      </c>
      <c r="Y2449" s="1">
        <v>41011</v>
      </c>
      <c r="Z2449">
        <v>25.1</v>
      </c>
      <c r="AC2449" s="1"/>
    </row>
    <row r="2450" spans="1:29" x14ac:dyDescent="0.3">
      <c r="A2450">
        <f t="shared" si="75"/>
        <v>9</v>
      </c>
      <c r="B2450" s="1">
        <v>42991</v>
      </c>
      <c r="C2450">
        <v>82.72</v>
      </c>
      <c r="E2450" s="1">
        <v>35852</v>
      </c>
      <c r="F2450">
        <v>14.03</v>
      </c>
      <c r="G2450">
        <f t="shared" si="74"/>
        <v>17.638165137614678</v>
      </c>
      <c r="I2450" s="1">
        <v>40070</v>
      </c>
      <c r="J2450">
        <v>67.44</v>
      </c>
      <c r="M2450" s="1">
        <v>30928</v>
      </c>
      <c r="N2450">
        <v>0.76759999999999995</v>
      </c>
      <c r="Q2450" s="1">
        <v>41222</v>
      </c>
      <c r="R2450">
        <v>90.45</v>
      </c>
      <c r="U2450" s="1">
        <v>41949</v>
      </c>
      <c r="V2450">
        <v>6.62</v>
      </c>
      <c r="Y2450" s="1">
        <v>41012</v>
      </c>
      <c r="Z2450">
        <v>25.45</v>
      </c>
      <c r="AC2450" s="1"/>
    </row>
    <row r="2451" spans="1:29" x14ac:dyDescent="0.3">
      <c r="A2451">
        <f t="shared" si="75"/>
        <v>9</v>
      </c>
      <c r="B2451" s="1">
        <v>42992</v>
      </c>
      <c r="C2451">
        <v>82.72</v>
      </c>
      <c r="E2451" s="1">
        <v>35853</v>
      </c>
      <c r="F2451">
        <v>14.17</v>
      </c>
      <c r="G2451">
        <f t="shared" si="74"/>
        <v>17.595688073394495</v>
      </c>
      <c r="I2451" s="1">
        <v>40067</v>
      </c>
      <c r="J2451">
        <v>67.69</v>
      </c>
      <c r="M2451" s="1">
        <v>30929</v>
      </c>
      <c r="N2451">
        <v>0.7641</v>
      </c>
      <c r="Q2451" s="1">
        <v>41225</v>
      </c>
      <c r="R2451">
        <v>91.3</v>
      </c>
      <c r="U2451" s="1">
        <v>41950</v>
      </c>
      <c r="V2451">
        <v>6.75</v>
      </c>
      <c r="Y2451" s="1">
        <v>41013</v>
      </c>
      <c r="Z2451">
        <v>25.45</v>
      </c>
      <c r="AC2451" s="1"/>
    </row>
    <row r="2452" spans="1:29" x14ac:dyDescent="0.3">
      <c r="A2452">
        <f t="shared" si="75"/>
        <v>9</v>
      </c>
      <c r="B2452" s="1">
        <v>42993</v>
      </c>
      <c r="C2452">
        <v>82.82</v>
      </c>
      <c r="E2452" s="1">
        <v>35856</v>
      </c>
      <c r="F2452">
        <v>14.05</v>
      </c>
      <c r="G2452">
        <f t="shared" si="74"/>
        <v>17.548990825688069</v>
      </c>
      <c r="I2452" s="1">
        <v>40066</v>
      </c>
      <c r="J2452">
        <v>69.86</v>
      </c>
      <c r="M2452" s="1">
        <v>30930</v>
      </c>
      <c r="N2452">
        <v>0.75829999999999997</v>
      </c>
      <c r="Q2452" s="1">
        <v>41226</v>
      </c>
      <c r="R2452">
        <v>89.95</v>
      </c>
      <c r="U2452" s="1">
        <v>41953</v>
      </c>
      <c r="V2452">
        <v>6.71</v>
      </c>
      <c r="Y2452" s="1">
        <v>41014</v>
      </c>
      <c r="Z2452">
        <v>25.45</v>
      </c>
      <c r="AC2452" s="1"/>
    </row>
    <row r="2453" spans="1:29" x14ac:dyDescent="0.3">
      <c r="A2453">
        <f t="shared" si="75"/>
        <v>9</v>
      </c>
      <c r="B2453" s="1">
        <v>42994</v>
      </c>
      <c r="C2453">
        <v>83.04</v>
      </c>
      <c r="E2453" s="1">
        <v>35857</v>
      </c>
      <c r="F2453">
        <v>13.92</v>
      </c>
      <c r="G2453">
        <f t="shared" si="74"/>
        <v>17.497247706422016</v>
      </c>
      <c r="I2453" s="1">
        <v>40065</v>
      </c>
      <c r="J2453">
        <v>69.83</v>
      </c>
      <c r="M2453" s="1">
        <v>30931</v>
      </c>
      <c r="N2453">
        <v>0.7571</v>
      </c>
      <c r="Q2453" s="1">
        <v>41227</v>
      </c>
      <c r="R2453">
        <v>90.85</v>
      </c>
      <c r="U2453" s="1">
        <v>41954</v>
      </c>
      <c r="V2453">
        <v>6.79</v>
      </c>
      <c r="Y2453" s="1">
        <v>41015</v>
      </c>
      <c r="Z2453">
        <v>25.2</v>
      </c>
      <c r="AC2453" s="1"/>
    </row>
    <row r="2454" spans="1:29" x14ac:dyDescent="0.3">
      <c r="A2454">
        <f t="shared" si="75"/>
        <v>9</v>
      </c>
      <c r="B2454" s="1">
        <v>42995</v>
      </c>
      <c r="C2454">
        <v>83.25</v>
      </c>
      <c r="E2454" s="1">
        <v>35858</v>
      </c>
      <c r="F2454">
        <v>13.92</v>
      </c>
      <c r="G2454">
        <f t="shared" si="74"/>
        <v>17.44192660550458</v>
      </c>
      <c r="I2454" s="1">
        <v>40064</v>
      </c>
      <c r="J2454">
        <v>69.42</v>
      </c>
      <c r="M2454" s="1">
        <v>30932</v>
      </c>
      <c r="N2454">
        <v>0.75239999999999996</v>
      </c>
      <c r="Q2454" s="1">
        <v>41228</v>
      </c>
      <c r="R2454">
        <v>92</v>
      </c>
      <c r="U2454" s="1">
        <v>41955</v>
      </c>
      <c r="V2454">
        <v>6.84</v>
      </c>
      <c r="Y2454" s="1">
        <v>41016</v>
      </c>
      <c r="Z2454">
        <v>25</v>
      </c>
      <c r="AC2454" s="1"/>
    </row>
    <row r="2455" spans="1:29" x14ac:dyDescent="0.3">
      <c r="A2455">
        <f t="shared" si="75"/>
        <v>9</v>
      </c>
      <c r="B2455" s="1">
        <v>42996</v>
      </c>
      <c r="C2455">
        <v>83.3</v>
      </c>
      <c r="E2455" s="1">
        <v>35859</v>
      </c>
      <c r="F2455">
        <v>14</v>
      </c>
      <c r="G2455">
        <f t="shared" si="74"/>
        <v>17.38779816513761</v>
      </c>
      <c r="I2455" s="1">
        <v>40063</v>
      </c>
      <c r="J2455">
        <v>66.53</v>
      </c>
      <c r="M2455" s="1">
        <v>30935</v>
      </c>
      <c r="N2455">
        <v>0.74729999999999996</v>
      </c>
      <c r="Q2455" s="1">
        <v>41229</v>
      </c>
      <c r="R2455">
        <v>92.75</v>
      </c>
      <c r="U2455" s="1">
        <v>41956</v>
      </c>
      <c r="V2455">
        <v>6.78</v>
      </c>
      <c r="Y2455" s="1">
        <v>41017</v>
      </c>
      <c r="Z2455">
        <v>24.55</v>
      </c>
      <c r="AC2455" s="1"/>
    </row>
    <row r="2456" spans="1:29" x14ac:dyDescent="0.3">
      <c r="A2456">
        <f t="shared" si="75"/>
        <v>9</v>
      </c>
      <c r="B2456" s="1">
        <v>42997</v>
      </c>
      <c r="C2456">
        <v>83.35</v>
      </c>
      <c r="E2456" s="1">
        <v>35860</v>
      </c>
      <c r="F2456">
        <v>13.59</v>
      </c>
      <c r="G2456">
        <f t="shared" si="74"/>
        <v>17.330642201834856</v>
      </c>
      <c r="I2456" s="1">
        <v>40060</v>
      </c>
      <c r="J2456">
        <v>66.819999999999993</v>
      </c>
      <c r="M2456" s="1">
        <v>30936</v>
      </c>
      <c r="N2456">
        <v>0.74570000000000003</v>
      </c>
      <c r="Q2456" s="1">
        <v>41232</v>
      </c>
      <c r="R2456">
        <v>92.1</v>
      </c>
      <c r="U2456" s="1">
        <v>41957</v>
      </c>
      <c r="V2456">
        <v>6.61</v>
      </c>
      <c r="Y2456" s="1">
        <v>41018</v>
      </c>
      <c r="Z2456">
        <v>24.98</v>
      </c>
      <c r="AC2456" s="1"/>
    </row>
    <row r="2457" spans="1:29" x14ac:dyDescent="0.3">
      <c r="A2457">
        <f t="shared" si="75"/>
        <v>9</v>
      </c>
      <c r="B2457" s="1">
        <v>42998</v>
      </c>
      <c r="C2457">
        <v>83.43</v>
      </c>
      <c r="E2457" s="1">
        <v>35863</v>
      </c>
      <c r="F2457">
        <v>12.98</v>
      </c>
      <c r="G2457">
        <f t="shared" si="74"/>
        <v>17.261834862385314</v>
      </c>
      <c r="I2457" s="1">
        <v>40059</v>
      </c>
      <c r="J2457">
        <v>67.12</v>
      </c>
      <c r="M2457" s="1">
        <v>30937</v>
      </c>
      <c r="N2457">
        <v>0.74660000000000004</v>
      </c>
      <c r="Q2457" s="1">
        <v>41233</v>
      </c>
      <c r="R2457">
        <v>92.1</v>
      </c>
      <c r="U2457" s="1">
        <v>41960</v>
      </c>
      <c r="V2457">
        <v>6.89</v>
      </c>
      <c r="Y2457" s="1">
        <v>41019</v>
      </c>
      <c r="Z2457">
        <v>24.8</v>
      </c>
      <c r="AC2457" s="1"/>
    </row>
    <row r="2458" spans="1:29" x14ac:dyDescent="0.3">
      <c r="A2458">
        <f t="shared" si="75"/>
        <v>9</v>
      </c>
      <c r="B2458" s="1">
        <v>42999</v>
      </c>
      <c r="C2458">
        <v>82.52</v>
      </c>
      <c r="E2458" s="1">
        <v>35864</v>
      </c>
      <c r="F2458">
        <v>13</v>
      </c>
      <c r="G2458">
        <f t="shared" si="74"/>
        <v>17.182844036697244</v>
      </c>
      <c r="I2458" s="1">
        <v>40058</v>
      </c>
      <c r="J2458">
        <v>67.66</v>
      </c>
      <c r="M2458" s="1">
        <v>30938</v>
      </c>
      <c r="N2458">
        <v>0.73829999999999996</v>
      </c>
      <c r="Q2458" s="1">
        <v>41234</v>
      </c>
      <c r="R2458">
        <v>91.05</v>
      </c>
      <c r="U2458" s="1">
        <v>41961</v>
      </c>
      <c r="V2458">
        <v>7.01</v>
      </c>
      <c r="Y2458" s="1">
        <v>41020</v>
      </c>
      <c r="Z2458">
        <v>24.8</v>
      </c>
      <c r="AC2458" s="1"/>
    </row>
    <row r="2459" spans="1:29" x14ac:dyDescent="0.3">
      <c r="A2459">
        <f t="shared" si="75"/>
        <v>9</v>
      </c>
      <c r="B2459" s="1">
        <v>43000</v>
      </c>
      <c r="C2459">
        <v>82.71</v>
      </c>
      <c r="E2459" s="1">
        <v>35865</v>
      </c>
      <c r="F2459">
        <v>12.96</v>
      </c>
      <c r="G2459">
        <f t="shared" si="74"/>
        <v>17.112385321100913</v>
      </c>
      <c r="I2459" s="1">
        <v>40057</v>
      </c>
      <c r="J2459">
        <v>67.73</v>
      </c>
      <c r="M2459" s="1">
        <v>30939</v>
      </c>
      <c r="N2459">
        <v>0.73860000000000003</v>
      </c>
      <c r="Q2459" s="1">
        <v>41235</v>
      </c>
      <c r="R2459">
        <v>92</v>
      </c>
      <c r="U2459" s="1">
        <v>41962</v>
      </c>
      <c r="V2459">
        <v>7.03</v>
      </c>
      <c r="Y2459" s="1">
        <v>41021</v>
      </c>
      <c r="Z2459">
        <v>24.8</v>
      </c>
      <c r="AC2459" s="1"/>
    </row>
    <row r="2460" spans="1:29" x14ac:dyDescent="0.3">
      <c r="A2460">
        <f t="shared" si="75"/>
        <v>9</v>
      </c>
      <c r="B2460" s="1">
        <v>43001</v>
      </c>
      <c r="C2460">
        <v>83.03</v>
      </c>
      <c r="E2460" s="1">
        <v>35866</v>
      </c>
      <c r="F2460">
        <v>12.97</v>
      </c>
      <c r="G2460">
        <f t="shared" si="74"/>
        <v>17.041559633027518</v>
      </c>
      <c r="I2460" s="1">
        <v>40056</v>
      </c>
      <c r="J2460">
        <v>69.650000000000006</v>
      </c>
      <c r="M2460" s="1">
        <v>30942</v>
      </c>
      <c r="N2460">
        <v>0.72850000000000004</v>
      </c>
      <c r="Q2460" s="1">
        <v>41236</v>
      </c>
      <c r="R2460">
        <v>93.4</v>
      </c>
      <c r="U2460" s="1">
        <v>41963</v>
      </c>
      <c r="V2460">
        <v>6.95</v>
      </c>
      <c r="Y2460" s="1">
        <v>41022</v>
      </c>
      <c r="Z2460">
        <v>24.95</v>
      </c>
      <c r="AC2460" s="1"/>
    </row>
    <row r="2461" spans="1:29" x14ac:dyDescent="0.3">
      <c r="A2461">
        <f t="shared" si="75"/>
        <v>9</v>
      </c>
      <c r="B2461" s="1">
        <v>43002</v>
      </c>
      <c r="C2461">
        <v>83.37</v>
      </c>
      <c r="E2461" s="1">
        <v>35867</v>
      </c>
      <c r="F2461">
        <v>12.76</v>
      </c>
      <c r="G2461">
        <f t="shared" si="74"/>
        <v>16.967614678899075</v>
      </c>
      <c r="I2461" s="1">
        <v>40053</v>
      </c>
      <c r="J2461">
        <v>72.790000000000006</v>
      </c>
      <c r="M2461" s="1">
        <v>30943</v>
      </c>
      <c r="N2461">
        <v>0.72260000000000002</v>
      </c>
      <c r="Q2461" s="1">
        <v>41239</v>
      </c>
      <c r="R2461">
        <v>93</v>
      </c>
      <c r="U2461" s="1">
        <v>41964</v>
      </c>
      <c r="V2461">
        <v>6.99</v>
      </c>
      <c r="Y2461" s="1">
        <v>41023</v>
      </c>
      <c r="Z2461">
        <v>24.25</v>
      </c>
      <c r="AC2461" s="1"/>
    </row>
    <row r="2462" spans="1:29" x14ac:dyDescent="0.3">
      <c r="A2462">
        <f t="shared" si="75"/>
        <v>9</v>
      </c>
      <c r="B2462" s="1">
        <v>43003</v>
      </c>
      <c r="C2462">
        <v>83.51</v>
      </c>
      <c r="E2462" s="1">
        <v>35870</v>
      </c>
      <c r="F2462">
        <v>12.31</v>
      </c>
      <c r="G2462">
        <f t="shared" si="74"/>
        <v>16.889816513761463</v>
      </c>
      <c r="I2462" s="1">
        <v>40052</v>
      </c>
      <c r="J2462">
        <v>72.510000000000005</v>
      </c>
      <c r="M2462" s="1">
        <v>30944</v>
      </c>
      <c r="N2462">
        <v>0.72360000000000002</v>
      </c>
      <c r="Q2462" s="1">
        <v>41240</v>
      </c>
      <c r="R2462">
        <v>93.75</v>
      </c>
      <c r="U2462" s="1">
        <v>41967</v>
      </c>
      <c r="V2462">
        <v>7.04</v>
      </c>
      <c r="Y2462" s="1">
        <v>41024</v>
      </c>
      <c r="Z2462">
        <v>24.4</v>
      </c>
      <c r="AC2462" s="1"/>
    </row>
    <row r="2463" spans="1:29" x14ac:dyDescent="0.3">
      <c r="A2463">
        <f t="shared" si="75"/>
        <v>9</v>
      </c>
      <c r="B2463" s="1">
        <v>43004</v>
      </c>
      <c r="C2463">
        <v>83.71</v>
      </c>
      <c r="E2463" s="1">
        <v>35871</v>
      </c>
      <c r="F2463">
        <v>12.26</v>
      </c>
      <c r="G2463">
        <f t="shared" si="74"/>
        <v>16.812110091743119</v>
      </c>
      <c r="I2463" s="1">
        <v>40051</v>
      </c>
      <c r="J2463">
        <v>71.650000000000006</v>
      </c>
      <c r="M2463" s="1">
        <v>30945</v>
      </c>
      <c r="N2463">
        <v>0.71709999999999996</v>
      </c>
      <c r="Q2463" s="1">
        <v>41241</v>
      </c>
      <c r="R2463">
        <v>93</v>
      </c>
      <c r="U2463" s="1">
        <v>41968</v>
      </c>
      <c r="V2463">
        <v>7.12</v>
      </c>
      <c r="Y2463" s="1">
        <v>41025</v>
      </c>
      <c r="Z2463">
        <v>24.4</v>
      </c>
      <c r="AC2463" s="1"/>
    </row>
    <row r="2464" spans="1:29" x14ac:dyDescent="0.3">
      <c r="A2464">
        <f t="shared" si="75"/>
        <v>9</v>
      </c>
      <c r="B2464" s="1">
        <v>43005</v>
      </c>
      <c r="C2464">
        <v>83.86</v>
      </c>
      <c r="E2464" s="1">
        <v>35872</v>
      </c>
      <c r="F2464">
        <v>13.11</v>
      </c>
      <c r="G2464">
        <f t="shared" si="74"/>
        <v>16.74761467889908</v>
      </c>
      <c r="I2464" s="1">
        <v>40050</v>
      </c>
      <c r="J2464">
        <v>71.819999999999993</v>
      </c>
      <c r="M2464" s="1">
        <v>30946</v>
      </c>
      <c r="N2464">
        <v>0.72230000000000005</v>
      </c>
      <c r="Q2464" s="1">
        <v>41242</v>
      </c>
      <c r="R2464">
        <v>92.9</v>
      </c>
      <c r="U2464" s="1">
        <v>41969</v>
      </c>
      <c r="V2464">
        <v>7.19</v>
      </c>
      <c r="Y2464" s="1">
        <v>41026</v>
      </c>
      <c r="Z2464">
        <v>24.5</v>
      </c>
      <c r="AC2464" s="1"/>
    </row>
    <row r="2465" spans="1:29" x14ac:dyDescent="0.3">
      <c r="A2465">
        <f t="shared" si="75"/>
        <v>9</v>
      </c>
      <c r="B2465" s="1">
        <v>43006</v>
      </c>
      <c r="C2465">
        <v>84.07</v>
      </c>
      <c r="E2465" s="1">
        <v>35873</v>
      </c>
      <c r="F2465">
        <v>13.11</v>
      </c>
      <c r="G2465">
        <f t="shared" si="74"/>
        <v>16.688256880733938</v>
      </c>
      <c r="I2465" s="1">
        <v>40049</v>
      </c>
      <c r="J2465">
        <v>74.260000000000005</v>
      </c>
      <c r="M2465" s="1">
        <v>30949</v>
      </c>
      <c r="N2465">
        <v>0.73709999999999998</v>
      </c>
      <c r="Q2465" s="1">
        <v>41243</v>
      </c>
      <c r="R2465">
        <v>93</v>
      </c>
      <c r="U2465" s="1">
        <v>41970</v>
      </c>
      <c r="V2465">
        <v>7.09</v>
      </c>
      <c r="Y2465" s="1">
        <v>41027</v>
      </c>
      <c r="Z2465">
        <v>24.55</v>
      </c>
      <c r="AC2465" s="1"/>
    </row>
    <row r="2466" spans="1:29" x14ac:dyDescent="0.3">
      <c r="A2466">
        <f t="shared" si="75"/>
        <v>9</v>
      </c>
      <c r="B2466" s="1">
        <v>43007</v>
      </c>
      <c r="C2466">
        <v>84.32</v>
      </c>
      <c r="E2466" s="1">
        <v>35874</v>
      </c>
      <c r="F2466">
        <v>13.22</v>
      </c>
      <c r="G2466">
        <f t="shared" si="74"/>
        <v>16.630550458715589</v>
      </c>
      <c r="I2466" s="1">
        <v>40046</v>
      </c>
      <c r="J2466">
        <v>74.19</v>
      </c>
      <c r="M2466" s="1">
        <v>30950</v>
      </c>
      <c r="N2466">
        <v>0.72840000000000005</v>
      </c>
      <c r="Q2466" s="1">
        <v>41246</v>
      </c>
      <c r="R2466">
        <v>94</v>
      </c>
      <c r="U2466" s="1">
        <v>41971</v>
      </c>
      <c r="V2466">
        <v>7.04</v>
      </c>
      <c r="Y2466" s="1">
        <v>41028</v>
      </c>
      <c r="Z2466">
        <v>24.55</v>
      </c>
      <c r="AC2466" s="1"/>
    </row>
    <row r="2467" spans="1:29" x14ac:dyDescent="0.3">
      <c r="A2467">
        <f t="shared" si="75"/>
        <v>9</v>
      </c>
      <c r="B2467" s="1">
        <v>43008</v>
      </c>
      <c r="C2467">
        <v>84.63</v>
      </c>
      <c r="E2467" s="1">
        <v>35877</v>
      </c>
      <c r="F2467">
        <v>15.04</v>
      </c>
      <c r="G2467">
        <f t="shared" si="74"/>
        <v>16.586972477064215</v>
      </c>
      <c r="I2467" s="1">
        <v>40045</v>
      </c>
      <c r="J2467">
        <v>73.33</v>
      </c>
      <c r="M2467" s="1">
        <v>30951</v>
      </c>
      <c r="N2467">
        <v>0.7248</v>
      </c>
      <c r="Q2467" s="1">
        <v>41247</v>
      </c>
      <c r="R2467">
        <v>93.5</v>
      </c>
      <c r="U2467" s="1">
        <v>41974</v>
      </c>
      <c r="V2467">
        <v>7.07</v>
      </c>
      <c r="Y2467" s="1">
        <v>41029</v>
      </c>
      <c r="Z2467">
        <v>25.2</v>
      </c>
      <c r="AC2467" s="1"/>
    </row>
    <row r="2468" spans="1:29" x14ac:dyDescent="0.3">
      <c r="A2468">
        <f t="shared" si="75"/>
        <v>10</v>
      </c>
      <c r="B2468" s="1">
        <v>43009</v>
      </c>
      <c r="C2468">
        <v>84.97</v>
      </c>
      <c r="E2468" s="1">
        <v>35878</v>
      </c>
      <c r="F2468">
        <v>14.53</v>
      </c>
      <c r="G2468">
        <f t="shared" si="74"/>
        <v>16.539082568807331</v>
      </c>
      <c r="I2468" s="1">
        <v>40044</v>
      </c>
      <c r="J2468">
        <v>74.59</v>
      </c>
      <c r="M2468" s="1">
        <v>30952</v>
      </c>
      <c r="N2468">
        <v>0.7379</v>
      </c>
      <c r="Q2468" s="1">
        <v>41248</v>
      </c>
      <c r="R2468">
        <v>92.7</v>
      </c>
      <c r="U2468" s="1">
        <v>41975</v>
      </c>
      <c r="V2468">
        <v>6.85</v>
      </c>
      <c r="Y2468" s="1">
        <v>41030</v>
      </c>
      <c r="Z2468">
        <v>25.7</v>
      </c>
      <c r="AC2468" s="1"/>
    </row>
    <row r="2469" spans="1:29" x14ac:dyDescent="0.3">
      <c r="A2469">
        <f t="shared" si="75"/>
        <v>10</v>
      </c>
      <c r="B2469" s="1">
        <v>43010</v>
      </c>
      <c r="C2469">
        <v>85.16</v>
      </c>
      <c r="E2469" s="1">
        <v>35879</v>
      </c>
      <c r="F2469">
        <v>15.14</v>
      </c>
      <c r="G2469">
        <f t="shared" si="74"/>
        <v>16.496605504587151</v>
      </c>
      <c r="I2469" s="1">
        <v>40043</v>
      </c>
      <c r="J2469">
        <v>72.37</v>
      </c>
      <c r="M2469" s="1">
        <v>30953</v>
      </c>
      <c r="N2469">
        <v>0.73029999999999995</v>
      </c>
      <c r="Q2469" s="1">
        <v>41249</v>
      </c>
      <c r="R2469">
        <v>91.75</v>
      </c>
      <c r="U2469" s="1">
        <v>41976</v>
      </c>
      <c r="V2469">
        <v>6.89</v>
      </c>
      <c r="Y2469" s="1">
        <v>41031</v>
      </c>
      <c r="Z2469">
        <v>25.15</v>
      </c>
      <c r="AC2469" s="1"/>
    </row>
    <row r="2470" spans="1:29" x14ac:dyDescent="0.3">
      <c r="A2470">
        <f t="shared" si="75"/>
        <v>10</v>
      </c>
      <c r="B2470" s="1">
        <v>43011</v>
      </c>
      <c r="C2470">
        <v>85.39</v>
      </c>
      <c r="E2470" s="1">
        <v>35880</v>
      </c>
      <c r="F2470">
        <v>15.44</v>
      </c>
      <c r="G2470">
        <f t="shared" si="74"/>
        <v>16.457064220183483</v>
      </c>
      <c r="I2470" s="1">
        <v>40042</v>
      </c>
      <c r="J2470">
        <v>70.540000000000006</v>
      </c>
      <c r="M2470" s="1">
        <v>30956</v>
      </c>
      <c r="N2470">
        <v>0.73170000000000002</v>
      </c>
      <c r="Q2470" s="1">
        <v>41250</v>
      </c>
      <c r="R2470">
        <v>91.25</v>
      </c>
      <c r="U2470" s="1">
        <v>41977</v>
      </c>
      <c r="V2470">
        <v>6.84</v>
      </c>
      <c r="Y2470" s="1">
        <v>41032</v>
      </c>
      <c r="Z2470">
        <v>25.15</v>
      </c>
      <c r="AC2470" s="1"/>
    </row>
    <row r="2471" spans="1:29" x14ac:dyDescent="0.3">
      <c r="A2471">
        <f t="shared" si="75"/>
        <v>10</v>
      </c>
      <c r="B2471" s="1">
        <v>43012</v>
      </c>
      <c r="C2471">
        <v>85.51</v>
      </c>
      <c r="E2471" s="1">
        <v>35881</v>
      </c>
      <c r="F2471">
        <v>15.4</v>
      </c>
      <c r="G2471">
        <f t="shared" si="74"/>
        <v>16.411743119266049</v>
      </c>
      <c r="I2471" s="1">
        <v>40039</v>
      </c>
      <c r="J2471">
        <v>72.41</v>
      </c>
      <c r="M2471" s="1">
        <v>30957</v>
      </c>
      <c r="N2471">
        <v>0.73460000000000003</v>
      </c>
      <c r="Q2471" s="1">
        <v>41253</v>
      </c>
      <c r="R2471">
        <v>91.1</v>
      </c>
      <c r="U2471" s="1">
        <v>41978</v>
      </c>
      <c r="V2471">
        <v>6.66</v>
      </c>
      <c r="Y2471" s="1">
        <v>41033</v>
      </c>
      <c r="Z2471">
        <v>25</v>
      </c>
      <c r="AC2471" s="1"/>
    </row>
    <row r="2472" spans="1:29" x14ac:dyDescent="0.3">
      <c r="A2472">
        <f t="shared" si="75"/>
        <v>10</v>
      </c>
      <c r="B2472" s="1">
        <v>43013</v>
      </c>
      <c r="C2472">
        <v>85.77</v>
      </c>
      <c r="E2472" s="1">
        <v>35884</v>
      </c>
      <c r="F2472">
        <v>14.77</v>
      </c>
      <c r="G2472">
        <f t="shared" si="74"/>
        <v>16.363577981651371</v>
      </c>
      <c r="I2472" s="1">
        <v>40038</v>
      </c>
      <c r="J2472">
        <v>73.48</v>
      </c>
      <c r="M2472" s="1">
        <v>30958</v>
      </c>
      <c r="N2472">
        <v>0.74080000000000001</v>
      </c>
      <c r="Q2472" s="1">
        <v>41254</v>
      </c>
      <c r="R2472">
        <v>90.45</v>
      </c>
      <c r="U2472" s="1">
        <v>41981</v>
      </c>
      <c r="V2472">
        <v>6.66</v>
      </c>
      <c r="Y2472" s="1">
        <v>41034</v>
      </c>
      <c r="Z2472">
        <v>25</v>
      </c>
      <c r="AC2472" s="1"/>
    </row>
    <row r="2473" spans="1:29" x14ac:dyDescent="0.3">
      <c r="A2473">
        <f t="shared" si="75"/>
        <v>10</v>
      </c>
      <c r="B2473" s="1">
        <v>43014</v>
      </c>
      <c r="C2473">
        <v>85.89</v>
      </c>
      <c r="E2473" s="1">
        <v>35885</v>
      </c>
      <c r="F2473">
        <v>14.26</v>
      </c>
      <c r="G2473">
        <f t="shared" si="74"/>
        <v>16.311926605504581</v>
      </c>
      <c r="I2473" s="1">
        <v>40037</v>
      </c>
      <c r="J2473">
        <v>72.89</v>
      </c>
      <c r="M2473" s="1">
        <v>30959</v>
      </c>
      <c r="N2473">
        <v>0.73519999999999996</v>
      </c>
      <c r="Q2473" s="1">
        <v>41255</v>
      </c>
      <c r="R2473">
        <v>89.45</v>
      </c>
      <c r="U2473" s="1">
        <v>41982</v>
      </c>
      <c r="V2473">
        <v>6.74</v>
      </c>
      <c r="Y2473" s="1">
        <v>41035</v>
      </c>
      <c r="Z2473">
        <v>25</v>
      </c>
      <c r="AC2473" s="1"/>
    </row>
    <row r="2474" spans="1:29" x14ac:dyDescent="0.3">
      <c r="A2474">
        <f t="shared" si="75"/>
        <v>10</v>
      </c>
      <c r="B2474" s="1">
        <v>43015</v>
      </c>
      <c r="C2474">
        <v>86.07</v>
      </c>
      <c r="E2474" s="1">
        <v>35886</v>
      </c>
      <c r="F2474">
        <v>13.93</v>
      </c>
      <c r="G2474">
        <f t="shared" si="74"/>
        <v>16.256330275229352</v>
      </c>
      <c r="I2474" s="1">
        <v>40036</v>
      </c>
      <c r="J2474">
        <v>72.459999999999994</v>
      </c>
      <c r="M2474" s="1">
        <v>30960</v>
      </c>
      <c r="N2474">
        <v>0.73299999999999998</v>
      </c>
      <c r="Q2474" s="1">
        <v>41256</v>
      </c>
      <c r="R2474">
        <v>89.75</v>
      </c>
      <c r="U2474" s="1">
        <v>41983</v>
      </c>
      <c r="V2474">
        <v>6.56</v>
      </c>
      <c r="Y2474" s="1">
        <v>41036</v>
      </c>
      <c r="Z2474">
        <v>25</v>
      </c>
      <c r="AC2474" s="1"/>
    </row>
    <row r="2475" spans="1:29" x14ac:dyDescent="0.3">
      <c r="A2475">
        <f t="shared" si="75"/>
        <v>10</v>
      </c>
      <c r="B2475" s="1">
        <v>43016</v>
      </c>
      <c r="C2475">
        <v>86.26</v>
      </c>
      <c r="E2475" s="1">
        <v>35887</v>
      </c>
      <c r="F2475">
        <v>14.17</v>
      </c>
      <c r="G2475">
        <f t="shared" si="74"/>
        <v>16.208073394495411</v>
      </c>
      <c r="I2475" s="1">
        <v>40035</v>
      </c>
      <c r="J2475">
        <v>73.5</v>
      </c>
      <c r="M2475" s="1">
        <v>30963</v>
      </c>
      <c r="N2475">
        <v>0.73209999999999997</v>
      </c>
      <c r="Q2475" s="1">
        <v>41257</v>
      </c>
      <c r="R2475">
        <v>91</v>
      </c>
      <c r="U2475" s="1">
        <v>41984</v>
      </c>
      <c r="V2475">
        <v>6.74</v>
      </c>
      <c r="Y2475" s="1">
        <v>41037</v>
      </c>
      <c r="Z2475">
        <v>24.6</v>
      </c>
      <c r="AC2475" s="1"/>
    </row>
    <row r="2476" spans="1:29" x14ac:dyDescent="0.3">
      <c r="A2476">
        <f t="shared" si="75"/>
        <v>10</v>
      </c>
      <c r="B2476" s="1">
        <v>43017</v>
      </c>
      <c r="C2476">
        <v>86.32</v>
      </c>
      <c r="E2476" s="1">
        <v>35888</v>
      </c>
      <c r="F2476">
        <v>14.41</v>
      </c>
      <c r="G2476">
        <f t="shared" si="74"/>
        <v>16.160091743119263</v>
      </c>
      <c r="I2476" s="1">
        <v>40032</v>
      </c>
      <c r="J2476">
        <v>73.59</v>
      </c>
      <c r="M2476" s="1">
        <v>30964</v>
      </c>
      <c r="N2476">
        <v>0.72629999999999995</v>
      </c>
      <c r="Q2476" s="1">
        <v>41260</v>
      </c>
      <c r="R2476">
        <v>91.6</v>
      </c>
      <c r="U2476" s="1">
        <v>41985</v>
      </c>
      <c r="V2476">
        <v>6.66</v>
      </c>
      <c r="Y2476" s="1">
        <v>41038</v>
      </c>
      <c r="Z2476">
        <v>24.85</v>
      </c>
      <c r="AC2476" s="1"/>
    </row>
    <row r="2477" spans="1:29" x14ac:dyDescent="0.3">
      <c r="A2477">
        <f t="shared" si="75"/>
        <v>10</v>
      </c>
      <c r="B2477" s="1">
        <v>43018</v>
      </c>
      <c r="C2477">
        <v>86.32</v>
      </c>
      <c r="E2477" s="1">
        <v>35891</v>
      </c>
      <c r="F2477">
        <v>13.87</v>
      </c>
      <c r="G2477">
        <f t="shared" si="74"/>
        <v>16.102935779816512</v>
      </c>
      <c r="I2477" s="1">
        <v>40031</v>
      </c>
      <c r="J2477">
        <v>74.83</v>
      </c>
      <c r="M2477" s="1">
        <v>30965</v>
      </c>
      <c r="N2477">
        <v>0.72199999999999998</v>
      </c>
      <c r="Q2477" s="1">
        <v>41261</v>
      </c>
      <c r="R2477">
        <v>92.45</v>
      </c>
      <c r="U2477" s="1">
        <v>41988</v>
      </c>
      <c r="V2477">
        <v>6.89</v>
      </c>
      <c r="Y2477" s="1">
        <v>41039</v>
      </c>
      <c r="Z2477">
        <v>24.65</v>
      </c>
      <c r="AC2477" s="1"/>
    </row>
    <row r="2478" spans="1:29" x14ac:dyDescent="0.3">
      <c r="A2478">
        <f t="shared" si="75"/>
        <v>10</v>
      </c>
      <c r="B2478" s="1">
        <v>43019</v>
      </c>
      <c r="C2478">
        <v>86.36</v>
      </c>
      <c r="E2478" s="1">
        <v>35892</v>
      </c>
      <c r="F2478">
        <v>13.68</v>
      </c>
      <c r="G2478">
        <f t="shared" si="74"/>
        <v>16.044770642201833</v>
      </c>
      <c r="I2478" s="1">
        <v>40030</v>
      </c>
      <c r="J2478">
        <v>75.510000000000005</v>
      </c>
      <c r="M2478" s="1">
        <v>30966</v>
      </c>
      <c r="N2478">
        <v>0.72240000000000004</v>
      </c>
      <c r="Q2478" s="1">
        <v>41262</v>
      </c>
      <c r="R2478">
        <v>92.75</v>
      </c>
      <c r="U2478" s="1">
        <v>41989</v>
      </c>
      <c r="V2478">
        <v>6.91</v>
      </c>
      <c r="Y2478" s="1">
        <v>41040</v>
      </c>
      <c r="Z2478">
        <v>25</v>
      </c>
      <c r="AC2478" s="1"/>
    </row>
    <row r="2479" spans="1:29" x14ac:dyDescent="0.3">
      <c r="A2479">
        <f t="shared" si="75"/>
        <v>10</v>
      </c>
      <c r="B2479" s="1">
        <v>43020</v>
      </c>
      <c r="C2479">
        <v>86.45</v>
      </c>
      <c r="E2479" s="1">
        <v>35893</v>
      </c>
      <c r="F2479">
        <v>13.98</v>
      </c>
      <c r="G2479">
        <f t="shared" si="74"/>
        <v>15.99</v>
      </c>
      <c r="I2479" s="1">
        <v>40029</v>
      </c>
      <c r="J2479">
        <v>74.28</v>
      </c>
      <c r="M2479" s="1">
        <v>30967</v>
      </c>
      <c r="N2479">
        <v>0.72089999999999999</v>
      </c>
      <c r="Q2479" s="1">
        <v>41263</v>
      </c>
      <c r="R2479">
        <v>91.5</v>
      </c>
      <c r="U2479" s="1">
        <v>41990</v>
      </c>
      <c r="V2479">
        <v>6.99</v>
      </c>
      <c r="Y2479" s="1">
        <v>41041</v>
      </c>
      <c r="Z2479">
        <v>24.95</v>
      </c>
      <c r="AC2479" s="1"/>
    </row>
    <row r="2480" spans="1:29" x14ac:dyDescent="0.3">
      <c r="A2480">
        <f t="shared" si="75"/>
        <v>10</v>
      </c>
      <c r="B2480" s="1">
        <v>43021</v>
      </c>
      <c r="C2480">
        <v>86.61</v>
      </c>
      <c r="E2480" s="1">
        <v>35894</v>
      </c>
      <c r="F2480">
        <v>14</v>
      </c>
      <c r="G2480">
        <f t="shared" ref="G2480:G2543" si="76">+AVERAGE(F2372:F2480)</f>
        <v>15.938532110091744</v>
      </c>
      <c r="I2480" s="1">
        <v>40028</v>
      </c>
      <c r="J2480">
        <v>73.55</v>
      </c>
      <c r="M2480" s="1">
        <v>30970</v>
      </c>
      <c r="N2480">
        <v>0.71209999999999996</v>
      </c>
      <c r="Q2480" s="1">
        <v>41264</v>
      </c>
      <c r="R2480">
        <v>90.7</v>
      </c>
      <c r="U2480" s="1">
        <v>41991</v>
      </c>
      <c r="V2480">
        <v>7.04</v>
      </c>
      <c r="Y2480" s="1">
        <v>41042</v>
      </c>
      <c r="Z2480">
        <v>24.95</v>
      </c>
      <c r="AC2480" s="1"/>
    </row>
    <row r="2481" spans="1:29" x14ac:dyDescent="0.3">
      <c r="A2481">
        <f t="shared" si="75"/>
        <v>10</v>
      </c>
      <c r="B2481" s="1">
        <v>43022</v>
      </c>
      <c r="C2481">
        <v>86.93</v>
      </c>
      <c r="E2481" s="1">
        <v>35899</v>
      </c>
      <c r="F2481">
        <v>13.45</v>
      </c>
      <c r="G2481">
        <f t="shared" si="76"/>
        <v>15.884128440366975</v>
      </c>
      <c r="I2481" s="1">
        <v>40025</v>
      </c>
      <c r="J2481">
        <v>71.7</v>
      </c>
      <c r="M2481" s="1">
        <v>30971</v>
      </c>
      <c r="N2481">
        <v>0.7137</v>
      </c>
      <c r="Q2481" s="1">
        <v>41267</v>
      </c>
      <c r="R2481">
        <v>90.45</v>
      </c>
      <c r="U2481" s="1">
        <v>41992</v>
      </c>
      <c r="V2481">
        <v>7.08</v>
      </c>
      <c r="Y2481" s="1">
        <v>41043</v>
      </c>
      <c r="Z2481">
        <v>25.15</v>
      </c>
      <c r="AC2481" s="1"/>
    </row>
    <row r="2482" spans="1:29" x14ac:dyDescent="0.3">
      <c r="A2482">
        <f t="shared" si="75"/>
        <v>10</v>
      </c>
      <c r="B2482" s="1">
        <v>43023</v>
      </c>
      <c r="C2482">
        <v>87.26</v>
      </c>
      <c r="E2482" s="1">
        <v>35900</v>
      </c>
      <c r="F2482">
        <v>13.48</v>
      </c>
      <c r="G2482">
        <f t="shared" si="76"/>
        <v>15.829174311926607</v>
      </c>
      <c r="I2482" s="1">
        <v>40024</v>
      </c>
      <c r="J2482">
        <v>70.11</v>
      </c>
      <c r="M2482" s="1">
        <v>30972</v>
      </c>
      <c r="N2482">
        <v>0.71860000000000002</v>
      </c>
      <c r="Q2482" s="1">
        <v>41270</v>
      </c>
      <c r="R2482">
        <v>89.6</v>
      </c>
      <c r="U2482" s="1">
        <v>41995</v>
      </c>
      <c r="V2482">
        <v>7.11</v>
      </c>
      <c r="Y2482" s="1">
        <v>41044</v>
      </c>
      <c r="Z2482">
        <v>24.65</v>
      </c>
      <c r="AC2482" s="1"/>
    </row>
    <row r="2483" spans="1:29" x14ac:dyDescent="0.3">
      <c r="A2483">
        <f t="shared" si="75"/>
        <v>10</v>
      </c>
      <c r="B2483" s="1">
        <v>43024</v>
      </c>
      <c r="C2483">
        <v>87.46</v>
      </c>
      <c r="E2483" s="1">
        <v>35901</v>
      </c>
      <c r="F2483">
        <v>14.64</v>
      </c>
      <c r="G2483">
        <f t="shared" si="76"/>
        <v>15.781926605504589</v>
      </c>
      <c r="I2483" s="1">
        <v>40023</v>
      </c>
      <c r="J2483">
        <v>66.53</v>
      </c>
      <c r="M2483" s="1">
        <v>30973</v>
      </c>
      <c r="N2483">
        <v>0.71779999999999999</v>
      </c>
      <c r="Q2483" s="1">
        <v>41271</v>
      </c>
      <c r="R2483">
        <v>90.1</v>
      </c>
      <c r="U2483" s="1">
        <v>41996</v>
      </c>
      <c r="V2483">
        <v>7.25</v>
      </c>
      <c r="Y2483" s="1">
        <v>41045</v>
      </c>
      <c r="Z2483">
        <v>24.67</v>
      </c>
      <c r="AC2483" s="1"/>
    </row>
    <row r="2484" spans="1:29" x14ac:dyDescent="0.3">
      <c r="A2484">
        <f t="shared" si="75"/>
        <v>10</v>
      </c>
      <c r="B2484" s="1">
        <v>43025</v>
      </c>
      <c r="C2484">
        <v>87.64</v>
      </c>
      <c r="E2484" s="1">
        <v>35902</v>
      </c>
      <c r="F2484">
        <v>14.36</v>
      </c>
      <c r="G2484">
        <f t="shared" si="76"/>
        <v>15.735229357798167</v>
      </c>
      <c r="I2484" s="1">
        <v>40022</v>
      </c>
      <c r="J2484">
        <v>69.88</v>
      </c>
      <c r="M2484" s="1">
        <v>30974</v>
      </c>
      <c r="N2484">
        <v>0.72619999999999996</v>
      </c>
      <c r="Q2484" s="1">
        <v>41274</v>
      </c>
      <c r="R2484">
        <v>90.15</v>
      </c>
      <c r="U2484" s="1">
        <v>41997</v>
      </c>
      <c r="V2484">
        <v>7.37</v>
      </c>
      <c r="Y2484" s="1">
        <v>41046</v>
      </c>
      <c r="Z2484">
        <v>24.55</v>
      </c>
      <c r="AC2484" s="1"/>
    </row>
    <row r="2485" spans="1:29" x14ac:dyDescent="0.3">
      <c r="A2485">
        <f t="shared" si="75"/>
        <v>10</v>
      </c>
      <c r="B2485" s="1">
        <v>43026</v>
      </c>
      <c r="C2485">
        <v>87.75</v>
      </c>
      <c r="E2485" s="1">
        <v>35905</v>
      </c>
      <c r="F2485">
        <v>14.39</v>
      </c>
      <c r="G2485">
        <f t="shared" si="76"/>
        <v>15.687431192660553</v>
      </c>
      <c r="I2485" s="1">
        <v>40021</v>
      </c>
      <c r="J2485">
        <v>70.81</v>
      </c>
      <c r="M2485" s="1">
        <v>30977</v>
      </c>
      <c r="N2485">
        <v>0.72619999999999996</v>
      </c>
      <c r="Q2485" s="1">
        <v>41276</v>
      </c>
      <c r="R2485">
        <v>90.4</v>
      </c>
      <c r="U2485" s="1">
        <v>42002</v>
      </c>
      <c r="V2485">
        <v>7.25</v>
      </c>
      <c r="Y2485" s="1">
        <v>41047</v>
      </c>
      <c r="Z2485">
        <v>23.7</v>
      </c>
      <c r="AC2485" s="1"/>
    </row>
    <row r="2486" spans="1:29" x14ac:dyDescent="0.3">
      <c r="A2486">
        <f t="shared" si="75"/>
        <v>10</v>
      </c>
      <c r="B2486" s="1">
        <v>43027</v>
      </c>
      <c r="C2486">
        <v>87.9</v>
      </c>
      <c r="E2486" s="1">
        <v>35906</v>
      </c>
      <c r="F2486">
        <v>14.51</v>
      </c>
      <c r="G2486">
        <f t="shared" si="76"/>
        <v>15.64146788990826</v>
      </c>
      <c r="I2486" s="1">
        <v>40018</v>
      </c>
      <c r="J2486">
        <v>70.319999999999993</v>
      </c>
      <c r="M2486" s="1">
        <v>30978</v>
      </c>
      <c r="N2486">
        <v>0.73240000000000005</v>
      </c>
      <c r="Q2486" s="1">
        <v>41277</v>
      </c>
      <c r="R2486">
        <v>89.4</v>
      </c>
      <c r="U2486" s="1">
        <v>42003</v>
      </c>
      <c r="V2486">
        <v>7.21</v>
      </c>
      <c r="Y2486" s="1">
        <v>41048</v>
      </c>
      <c r="Z2486">
        <v>23.65</v>
      </c>
      <c r="AC2486" s="1"/>
    </row>
    <row r="2487" spans="1:29" x14ac:dyDescent="0.3">
      <c r="A2487">
        <f t="shared" si="75"/>
        <v>10</v>
      </c>
      <c r="B2487" s="1">
        <v>43028</v>
      </c>
      <c r="C2487">
        <v>88.04</v>
      </c>
      <c r="E2487" s="1">
        <v>35907</v>
      </c>
      <c r="F2487">
        <v>14.1</v>
      </c>
      <c r="G2487">
        <f t="shared" si="76"/>
        <v>15.589357798165137</v>
      </c>
      <c r="I2487" s="1">
        <v>40017</v>
      </c>
      <c r="J2487">
        <v>69.25</v>
      </c>
      <c r="M2487" s="1">
        <v>30979</v>
      </c>
      <c r="N2487">
        <v>0.73860000000000003</v>
      </c>
      <c r="Q2487" s="1">
        <v>41278</v>
      </c>
      <c r="R2487">
        <v>89.3</v>
      </c>
      <c r="U2487" s="1">
        <v>42004</v>
      </c>
      <c r="V2487">
        <v>7.25</v>
      </c>
      <c r="Y2487" s="1">
        <v>41049</v>
      </c>
      <c r="Z2487">
        <v>23.65</v>
      </c>
      <c r="AC2487" s="1"/>
    </row>
    <row r="2488" spans="1:29" x14ac:dyDescent="0.3">
      <c r="A2488">
        <f t="shared" si="75"/>
        <v>10</v>
      </c>
      <c r="B2488" s="1">
        <v>43029</v>
      </c>
      <c r="C2488">
        <v>88.28</v>
      </c>
      <c r="E2488" s="1">
        <v>35908</v>
      </c>
      <c r="F2488">
        <v>13.98</v>
      </c>
      <c r="G2488">
        <f t="shared" si="76"/>
        <v>15.533669724770645</v>
      </c>
      <c r="I2488" s="1">
        <v>40016</v>
      </c>
      <c r="J2488">
        <v>67.209999999999994</v>
      </c>
      <c r="M2488" s="1">
        <v>30980</v>
      </c>
      <c r="N2488">
        <v>0.7399</v>
      </c>
      <c r="Q2488" s="1">
        <v>41281</v>
      </c>
      <c r="R2488">
        <v>88.45</v>
      </c>
      <c r="U2488" s="1">
        <v>42006</v>
      </c>
      <c r="V2488">
        <v>7.01</v>
      </c>
      <c r="Y2488" s="1">
        <v>41050</v>
      </c>
      <c r="Z2488">
        <v>23.25</v>
      </c>
      <c r="AC2488" s="1"/>
    </row>
    <row r="2489" spans="1:29" x14ac:dyDescent="0.3">
      <c r="A2489">
        <f t="shared" si="75"/>
        <v>10</v>
      </c>
      <c r="B2489" s="1">
        <v>43030</v>
      </c>
      <c r="C2489">
        <v>88.5</v>
      </c>
      <c r="E2489" s="1">
        <v>35909</v>
      </c>
      <c r="F2489">
        <v>13.9</v>
      </c>
      <c r="G2489">
        <f t="shared" si="76"/>
        <v>15.483394495412847</v>
      </c>
      <c r="I2489" s="1">
        <v>40015</v>
      </c>
      <c r="J2489">
        <v>66.87</v>
      </c>
      <c r="M2489" s="1">
        <v>30981</v>
      </c>
      <c r="N2489">
        <v>0.73570000000000002</v>
      </c>
      <c r="Q2489" s="1">
        <v>41282</v>
      </c>
      <c r="R2489">
        <v>87.75</v>
      </c>
      <c r="U2489" s="1">
        <v>42009</v>
      </c>
      <c r="V2489">
        <v>6.9</v>
      </c>
      <c r="Y2489" s="1">
        <v>41051</v>
      </c>
      <c r="Z2489">
        <v>22.9</v>
      </c>
      <c r="AC2489" s="1"/>
    </row>
    <row r="2490" spans="1:29" x14ac:dyDescent="0.3">
      <c r="A2490">
        <f t="shared" si="75"/>
        <v>10</v>
      </c>
      <c r="B2490" s="1">
        <v>43031</v>
      </c>
      <c r="C2490">
        <v>88.57</v>
      </c>
      <c r="E2490" s="1">
        <v>35912</v>
      </c>
      <c r="F2490">
        <v>14.21</v>
      </c>
      <c r="G2490">
        <f t="shared" si="76"/>
        <v>15.437431192660556</v>
      </c>
      <c r="I2490" s="1">
        <v>40014</v>
      </c>
      <c r="J2490">
        <v>66.44</v>
      </c>
      <c r="M2490" s="1">
        <v>30984</v>
      </c>
      <c r="N2490">
        <v>0.72889999999999999</v>
      </c>
      <c r="Q2490" s="1">
        <v>41283</v>
      </c>
      <c r="R2490">
        <v>87.85</v>
      </c>
      <c r="U2490" s="1">
        <v>42010</v>
      </c>
      <c r="V2490">
        <v>6.77</v>
      </c>
      <c r="Y2490" s="1">
        <v>41052</v>
      </c>
      <c r="Z2490">
        <v>23.05</v>
      </c>
      <c r="AC2490" s="1"/>
    </row>
    <row r="2491" spans="1:29" x14ac:dyDescent="0.3">
      <c r="A2491">
        <f t="shared" si="75"/>
        <v>10</v>
      </c>
      <c r="B2491" s="1">
        <v>43032</v>
      </c>
      <c r="C2491">
        <v>88.65</v>
      </c>
      <c r="E2491" s="1">
        <v>35913</v>
      </c>
      <c r="F2491">
        <v>14.6</v>
      </c>
      <c r="G2491">
        <f t="shared" si="76"/>
        <v>15.3954128440367</v>
      </c>
      <c r="I2491" s="1">
        <v>40011</v>
      </c>
      <c r="J2491">
        <v>65.38</v>
      </c>
      <c r="M2491" s="1">
        <v>30985</v>
      </c>
      <c r="N2491">
        <v>0.7319</v>
      </c>
      <c r="Q2491" s="1">
        <v>41284</v>
      </c>
      <c r="R2491">
        <v>87.6</v>
      </c>
      <c r="U2491" s="1">
        <v>42011</v>
      </c>
      <c r="V2491">
        <v>6.78</v>
      </c>
      <c r="Y2491" s="1">
        <v>41053</v>
      </c>
      <c r="Z2491">
        <v>23.35</v>
      </c>
      <c r="AC2491" s="1"/>
    </row>
    <row r="2492" spans="1:29" x14ac:dyDescent="0.3">
      <c r="A2492">
        <f t="shared" si="75"/>
        <v>10</v>
      </c>
      <c r="B2492" s="1">
        <v>43033</v>
      </c>
      <c r="C2492">
        <v>88.78</v>
      </c>
      <c r="E2492" s="1">
        <v>35914</v>
      </c>
      <c r="F2492">
        <v>14.25</v>
      </c>
      <c r="G2492">
        <f t="shared" si="76"/>
        <v>15.35477064220184</v>
      </c>
      <c r="I2492" s="1">
        <v>40010</v>
      </c>
      <c r="J2492">
        <v>62.75</v>
      </c>
      <c r="M2492" s="1">
        <v>30986</v>
      </c>
      <c r="N2492">
        <v>0.7359</v>
      </c>
      <c r="Q2492" s="1">
        <v>41285</v>
      </c>
      <c r="R2492">
        <v>87.4</v>
      </c>
      <c r="U2492" s="1">
        <v>42012</v>
      </c>
      <c r="V2492">
        <v>6.81</v>
      </c>
      <c r="Y2492" s="1">
        <v>41054</v>
      </c>
      <c r="Z2492">
        <v>22.9</v>
      </c>
      <c r="AC2492" s="1"/>
    </row>
    <row r="2493" spans="1:29" x14ac:dyDescent="0.3">
      <c r="A2493">
        <f t="shared" si="75"/>
        <v>10</v>
      </c>
      <c r="B2493" s="1">
        <v>43034</v>
      </c>
      <c r="C2493">
        <v>88.85</v>
      </c>
      <c r="E2493" s="1">
        <v>35915</v>
      </c>
      <c r="F2493">
        <v>14.46</v>
      </c>
      <c r="G2493">
        <f t="shared" si="76"/>
        <v>15.314220183486242</v>
      </c>
      <c r="I2493" s="1">
        <v>40009</v>
      </c>
      <c r="J2493">
        <v>63.09</v>
      </c>
      <c r="M2493" s="1">
        <v>30987</v>
      </c>
      <c r="N2493">
        <v>0.74180000000000001</v>
      </c>
      <c r="Q2493" s="1">
        <v>41288</v>
      </c>
      <c r="R2493">
        <v>86.7</v>
      </c>
      <c r="U2493" s="1">
        <v>42013</v>
      </c>
      <c r="V2493">
        <v>6.71</v>
      </c>
      <c r="Y2493" s="1">
        <v>41055</v>
      </c>
      <c r="Z2493">
        <v>22.9</v>
      </c>
      <c r="AC2493" s="1"/>
    </row>
    <row r="2494" spans="1:29" x14ac:dyDescent="0.3">
      <c r="A2494">
        <f t="shared" si="75"/>
        <v>10</v>
      </c>
      <c r="B2494" s="1">
        <v>43035</v>
      </c>
      <c r="C2494">
        <v>88.92</v>
      </c>
      <c r="E2494" s="1">
        <v>35916</v>
      </c>
      <c r="F2494">
        <v>15.13</v>
      </c>
      <c r="G2494">
        <f t="shared" si="76"/>
        <v>15.277889908256888</v>
      </c>
      <c r="I2494" s="1">
        <v>40008</v>
      </c>
      <c r="J2494">
        <v>60.86</v>
      </c>
      <c r="M2494" s="1">
        <v>30988</v>
      </c>
      <c r="N2494">
        <v>0.75649999999999995</v>
      </c>
      <c r="Q2494" s="1">
        <v>41289</v>
      </c>
      <c r="R2494">
        <v>86.4</v>
      </c>
      <c r="U2494" s="1">
        <v>42016</v>
      </c>
      <c r="V2494">
        <v>6.71</v>
      </c>
      <c r="Y2494" s="1">
        <v>41056</v>
      </c>
      <c r="Z2494">
        <v>22.9</v>
      </c>
      <c r="AC2494" s="1"/>
    </row>
    <row r="2495" spans="1:29" x14ac:dyDescent="0.3">
      <c r="A2495">
        <f t="shared" si="75"/>
        <v>10</v>
      </c>
      <c r="B2495" s="1">
        <v>43036</v>
      </c>
      <c r="C2495">
        <v>89.01</v>
      </c>
      <c r="E2495" s="1">
        <v>35920</v>
      </c>
      <c r="F2495">
        <v>14.64</v>
      </c>
      <c r="G2495">
        <f t="shared" si="76"/>
        <v>15.237064220183495</v>
      </c>
      <c r="I2495" s="1">
        <v>40007</v>
      </c>
      <c r="J2495">
        <v>60.69</v>
      </c>
      <c r="M2495" s="1">
        <v>30991</v>
      </c>
      <c r="N2495">
        <v>0.75680000000000003</v>
      </c>
      <c r="Q2495" s="1">
        <v>41290</v>
      </c>
      <c r="R2495">
        <v>87.1</v>
      </c>
      <c r="U2495" s="1">
        <v>42017</v>
      </c>
      <c r="V2495">
        <v>7.29</v>
      </c>
      <c r="Y2495" s="1">
        <v>41057</v>
      </c>
      <c r="Z2495">
        <v>23.4</v>
      </c>
      <c r="AC2495" s="1"/>
    </row>
    <row r="2496" spans="1:29" x14ac:dyDescent="0.3">
      <c r="A2496">
        <f t="shared" si="75"/>
        <v>10</v>
      </c>
      <c r="B2496" s="1">
        <v>43037</v>
      </c>
      <c r="C2496">
        <v>89.22</v>
      </c>
      <c r="E2496" s="1">
        <v>35921</v>
      </c>
      <c r="F2496">
        <v>14.49</v>
      </c>
      <c r="G2496">
        <f t="shared" si="76"/>
        <v>15.199724770642208</v>
      </c>
      <c r="I2496" s="1">
        <v>40004</v>
      </c>
      <c r="J2496">
        <v>60.52</v>
      </c>
      <c r="M2496" s="1">
        <v>30992</v>
      </c>
      <c r="N2496">
        <v>0.75600000000000001</v>
      </c>
      <c r="Q2496" s="1">
        <v>41291</v>
      </c>
      <c r="R2496">
        <v>88</v>
      </c>
      <c r="U2496" s="1">
        <v>42018</v>
      </c>
      <c r="V2496">
        <v>7.16</v>
      </c>
      <c r="Y2496" s="1">
        <v>41058</v>
      </c>
      <c r="Z2496">
        <v>23.75</v>
      </c>
      <c r="AC2496" s="1"/>
    </row>
    <row r="2497" spans="1:29" x14ac:dyDescent="0.3">
      <c r="A2497">
        <f t="shared" si="75"/>
        <v>10</v>
      </c>
      <c r="B2497" s="1">
        <v>43038</v>
      </c>
      <c r="C2497">
        <v>89.16</v>
      </c>
      <c r="E2497" s="1">
        <v>35922</v>
      </c>
      <c r="F2497">
        <v>14.47</v>
      </c>
      <c r="G2497">
        <f t="shared" si="76"/>
        <v>15.160366972477071</v>
      </c>
      <c r="I2497" s="1">
        <v>40003</v>
      </c>
      <c r="J2497">
        <v>61.1</v>
      </c>
      <c r="M2497" s="1">
        <v>30993</v>
      </c>
      <c r="N2497">
        <v>0.76249999999999996</v>
      </c>
      <c r="Q2497" s="1">
        <v>41292</v>
      </c>
      <c r="R2497">
        <v>87.1</v>
      </c>
      <c r="U2497" s="1">
        <v>42019</v>
      </c>
      <c r="V2497">
        <v>7.12</v>
      </c>
      <c r="Y2497" s="1">
        <v>41059</v>
      </c>
      <c r="Z2497">
        <v>23.4</v>
      </c>
      <c r="AC2497" s="1"/>
    </row>
    <row r="2498" spans="1:29" x14ac:dyDescent="0.3">
      <c r="A2498">
        <f t="shared" si="75"/>
        <v>10</v>
      </c>
      <c r="B2498" s="1">
        <v>43039</v>
      </c>
      <c r="C2498">
        <v>89.08</v>
      </c>
      <c r="E2498" s="1">
        <v>35923</v>
      </c>
      <c r="F2498">
        <v>14.69</v>
      </c>
      <c r="G2498">
        <f t="shared" si="76"/>
        <v>15.121376146788995</v>
      </c>
      <c r="I2498" s="1">
        <v>40002</v>
      </c>
      <c r="J2498">
        <v>60.43</v>
      </c>
      <c r="M2498" s="1">
        <v>30994</v>
      </c>
      <c r="N2498">
        <v>0.75839999999999996</v>
      </c>
      <c r="Q2498" s="1">
        <v>41295</v>
      </c>
      <c r="R2498">
        <v>86.3</v>
      </c>
      <c r="U2498" s="1">
        <v>42020</v>
      </c>
      <c r="V2498">
        <v>7.13</v>
      </c>
      <c r="Y2498" s="1">
        <v>41060</v>
      </c>
      <c r="Z2498">
        <v>22.7</v>
      </c>
      <c r="AC2498" s="1"/>
    </row>
    <row r="2499" spans="1:29" x14ac:dyDescent="0.3">
      <c r="A2499">
        <f t="shared" si="75"/>
        <v>11</v>
      </c>
      <c r="B2499" s="1">
        <v>43040</v>
      </c>
      <c r="C2499">
        <v>89.04</v>
      </c>
      <c r="E2499" s="1">
        <v>35926</v>
      </c>
      <c r="F2499">
        <v>14.84</v>
      </c>
      <c r="G2499">
        <f t="shared" si="76"/>
        <v>15.090917431192663</v>
      </c>
      <c r="I2499" s="1">
        <v>40001</v>
      </c>
      <c r="J2499">
        <v>63.23</v>
      </c>
      <c r="M2499" s="1">
        <v>30995</v>
      </c>
      <c r="N2499">
        <v>0.75829999999999997</v>
      </c>
      <c r="Q2499" s="1">
        <v>41296</v>
      </c>
      <c r="R2499">
        <v>86.7</v>
      </c>
      <c r="U2499" s="1">
        <v>42023</v>
      </c>
      <c r="V2499">
        <v>7.21</v>
      </c>
      <c r="Y2499" s="1">
        <v>41061</v>
      </c>
      <c r="Z2499">
        <v>23.6</v>
      </c>
      <c r="AC2499" s="1"/>
    </row>
    <row r="2500" spans="1:29" x14ac:dyDescent="0.3">
      <c r="A2500">
        <f t="shared" ref="A2500:A2563" si="77">+MONTH(B2500)</f>
        <v>11</v>
      </c>
      <c r="B2500" s="1">
        <v>43041</v>
      </c>
      <c r="C2500">
        <v>88.92</v>
      </c>
      <c r="E2500" s="1">
        <v>35927</v>
      </c>
      <c r="F2500">
        <v>15.11</v>
      </c>
      <c r="G2500">
        <f t="shared" si="76"/>
        <v>15.06266055045872</v>
      </c>
      <c r="I2500" s="1">
        <v>40000</v>
      </c>
      <c r="J2500">
        <v>64.05</v>
      </c>
      <c r="M2500" s="1">
        <v>30998</v>
      </c>
      <c r="N2500">
        <v>0.7571</v>
      </c>
      <c r="Q2500" s="1">
        <v>41297</v>
      </c>
      <c r="R2500">
        <v>86.15</v>
      </c>
      <c r="U2500" s="1">
        <v>42024</v>
      </c>
      <c r="V2500">
        <v>7.16</v>
      </c>
      <c r="Y2500" s="1">
        <v>41062</v>
      </c>
      <c r="Z2500">
        <v>23.7</v>
      </c>
      <c r="AC2500" s="1"/>
    </row>
    <row r="2501" spans="1:29" x14ac:dyDescent="0.3">
      <c r="A2501">
        <f t="shared" si="77"/>
        <v>11</v>
      </c>
      <c r="B2501" s="1">
        <v>43042</v>
      </c>
      <c r="C2501">
        <v>88.86</v>
      </c>
      <c r="E2501" s="1">
        <v>35928</v>
      </c>
      <c r="F2501">
        <v>14.68</v>
      </c>
      <c r="G2501">
        <f t="shared" si="76"/>
        <v>15.030642201834866</v>
      </c>
      <c r="I2501" s="1">
        <v>39997</v>
      </c>
      <c r="J2501">
        <v>65.61</v>
      </c>
      <c r="M2501" s="1">
        <v>30999</v>
      </c>
      <c r="N2501">
        <v>0.76139999999999997</v>
      </c>
      <c r="Q2501" s="1">
        <v>41298</v>
      </c>
      <c r="R2501">
        <v>87</v>
      </c>
      <c r="U2501" s="1">
        <v>42025</v>
      </c>
      <c r="V2501">
        <v>7.32</v>
      </c>
      <c r="Y2501" s="1">
        <v>41063</v>
      </c>
      <c r="Z2501">
        <v>23.7</v>
      </c>
      <c r="AC2501" s="1"/>
    </row>
    <row r="2502" spans="1:29" x14ac:dyDescent="0.3">
      <c r="A2502">
        <f t="shared" si="77"/>
        <v>11</v>
      </c>
      <c r="B2502" s="1">
        <v>43043</v>
      </c>
      <c r="C2502">
        <v>88.87</v>
      </c>
      <c r="E2502" s="1">
        <v>35929</v>
      </c>
      <c r="F2502">
        <v>14.68</v>
      </c>
      <c r="G2502">
        <f t="shared" si="76"/>
        <v>15.000183486238535</v>
      </c>
      <c r="I2502" s="1">
        <v>39996</v>
      </c>
      <c r="J2502">
        <v>66.650000000000006</v>
      </c>
      <c r="M2502" s="1">
        <v>31000</v>
      </c>
      <c r="N2502">
        <v>0.75370000000000004</v>
      </c>
      <c r="Q2502" s="1">
        <v>41299</v>
      </c>
      <c r="R2502">
        <v>87.75</v>
      </c>
      <c r="U2502" s="1">
        <v>42026</v>
      </c>
      <c r="V2502">
        <v>6.76</v>
      </c>
      <c r="Y2502" s="1">
        <v>41064</v>
      </c>
      <c r="Z2502">
        <v>22.8</v>
      </c>
      <c r="AC2502" s="1"/>
    </row>
    <row r="2503" spans="1:29" x14ac:dyDescent="0.3">
      <c r="A2503">
        <f t="shared" si="77"/>
        <v>11</v>
      </c>
      <c r="B2503" s="1">
        <v>43044</v>
      </c>
      <c r="C2503">
        <v>88.86</v>
      </c>
      <c r="E2503" s="1">
        <v>35930</v>
      </c>
      <c r="F2503">
        <v>14.4</v>
      </c>
      <c r="G2503">
        <f t="shared" si="76"/>
        <v>14.9659633027523</v>
      </c>
      <c r="I2503" s="1">
        <v>39995</v>
      </c>
      <c r="J2503">
        <v>68.790000000000006</v>
      </c>
      <c r="M2503" s="1">
        <v>31001</v>
      </c>
      <c r="N2503">
        <v>0.75219999999999998</v>
      </c>
      <c r="Q2503" s="1">
        <v>41302</v>
      </c>
      <c r="R2503">
        <v>87.8</v>
      </c>
      <c r="U2503" s="1">
        <v>42027</v>
      </c>
      <c r="V2503">
        <v>6.8</v>
      </c>
      <c r="Y2503" s="1">
        <v>41065</v>
      </c>
      <c r="Z2503">
        <v>22</v>
      </c>
      <c r="AC2503" s="1"/>
    </row>
    <row r="2504" spans="1:29" x14ac:dyDescent="0.3">
      <c r="A2504">
        <f t="shared" si="77"/>
        <v>11</v>
      </c>
      <c r="B2504" s="1">
        <v>43045</v>
      </c>
      <c r="C2504">
        <v>88.64</v>
      </c>
      <c r="E2504" s="1">
        <v>35933</v>
      </c>
      <c r="F2504">
        <v>14.46</v>
      </c>
      <c r="G2504">
        <f t="shared" si="76"/>
        <v>14.932110091743125</v>
      </c>
      <c r="I2504" s="1">
        <v>39994</v>
      </c>
      <c r="J2504">
        <v>69.3</v>
      </c>
      <c r="M2504" s="1">
        <v>31002</v>
      </c>
      <c r="N2504">
        <v>0.75319999999999998</v>
      </c>
      <c r="Q2504" s="1">
        <v>41303</v>
      </c>
      <c r="R2504">
        <v>87.25</v>
      </c>
      <c r="U2504" s="1">
        <v>42030</v>
      </c>
      <c r="V2504">
        <v>6.85</v>
      </c>
      <c r="Y2504" s="1">
        <v>41066</v>
      </c>
      <c r="Z2504">
        <v>23.85</v>
      </c>
      <c r="AC2504" s="1"/>
    </row>
    <row r="2505" spans="1:29" x14ac:dyDescent="0.3">
      <c r="A2505">
        <f t="shared" si="77"/>
        <v>11</v>
      </c>
      <c r="B2505" s="1">
        <v>43046</v>
      </c>
      <c r="C2505">
        <v>88.36</v>
      </c>
      <c r="E2505" s="1">
        <v>35934</v>
      </c>
      <c r="F2505">
        <v>14.38</v>
      </c>
      <c r="G2505">
        <f t="shared" si="76"/>
        <v>14.899633027522944</v>
      </c>
      <c r="I2505" s="1">
        <v>39993</v>
      </c>
      <c r="J2505">
        <v>70.989999999999995</v>
      </c>
      <c r="M2505" s="1">
        <v>31005</v>
      </c>
      <c r="N2505">
        <v>0.74690000000000001</v>
      </c>
      <c r="Q2505" s="1">
        <v>41304</v>
      </c>
      <c r="R2505">
        <v>86.85</v>
      </c>
      <c r="U2505" s="1">
        <v>42031</v>
      </c>
      <c r="V2505">
        <v>6.84</v>
      </c>
      <c r="Y2505" s="1">
        <v>41067</v>
      </c>
      <c r="Z2505">
        <v>23.65</v>
      </c>
      <c r="AC2505" s="1"/>
    </row>
    <row r="2506" spans="1:29" x14ac:dyDescent="0.3">
      <c r="A2506">
        <f t="shared" si="77"/>
        <v>11</v>
      </c>
      <c r="B2506" s="1">
        <v>43047</v>
      </c>
      <c r="C2506">
        <v>88.04</v>
      </c>
      <c r="E2506" s="1">
        <v>35935</v>
      </c>
      <c r="F2506">
        <v>13.72</v>
      </c>
      <c r="G2506">
        <f t="shared" si="76"/>
        <v>14.865688073394503</v>
      </c>
      <c r="I2506" s="1">
        <v>39990</v>
      </c>
      <c r="J2506">
        <v>68.92</v>
      </c>
      <c r="M2506" s="1">
        <v>31006</v>
      </c>
      <c r="N2506">
        <v>0.74519999999999997</v>
      </c>
      <c r="Q2506" s="1">
        <v>41305</v>
      </c>
      <c r="R2506">
        <v>86</v>
      </c>
      <c r="U2506" s="1">
        <v>42032</v>
      </c>
      <c r="V2506">
        <v>6.95</v>
      </c>
      <c r="Y2506" s="1">
        <v>41068</v>
      </c>
      <c r="Z2506">
        <v>23.6</v>
      </c>
      <c r="AC2506" s="1"/>
    </row>
    <row r="2507" spans="1:29" x14ac:dyDescent="0.3">
      <c r="A2507">
        <f t="shared" si="77"/>
        <v>11</v>
      </c>
      <c r="B2507" s="1">
        <v>43048</v>
      </c>
      <c r="C2507">
        <v>87.84</v>
      </c>
      <c r="E2507" s="1">
        <v>35936</v>
      </c>
      <c r="F2507">
        <v>13.98</v>
      </c>
      <c r="G2507">
        <f t="shared" si="76"/>
        <v>14.834220183486245</v>
      </c>
      <c r="I2507" s="1">
        <v>39989</v>
      </c>
      <c r="J2507">
        <v>69.78</v>
      </c>
      <c r="M2507" s="1">
        <v>31007</v>
      </c>
      <c r="N2507">
        <v>0.73950000000000005</v>
      </c>
      <c r="Q2507" s="1">
        <v>41306</v>
      </c>
      <c r="R2507">
        <v>87.13</v>
      </c>
      <c r="U2507" s="1">
        <v>42033</v>
      </c>
      <c r="V2507">
        <v>7.06</v>
      </c>
      <c r="Y2507" s="1">
        <v>41069</v>
      </c>
      <c r="Z2507">
        <v>23.6</v>
      </c>
      <c r="AC2507" s="1"/>
    </row>
    <row r="2508" spans="1:29" x14ac:dyDescent="0.3">
      <c r="A2508">
        <f t="shared" si="77"/>
        <v>11</v>
      </c>
      <c r="B2508" s="1">
        <v>43049</v>
      </c>
      <c r="C2508">
        <v>87.59</v>
      </c>
      <c r="E2508" s="1">
        <v>35937</v>
      </c>
      <c r="F2508">
        <v>14.06</v>
      </c>
      <c r="G2508">
        <f t="shared" si="76"/>
        <v>14.804403669724778</v>
      </c>
      <c r="I2508" s="1">
        <v>39988</v>
      </c>
      <c r="J2508">
        <v>68.33</v>
      </c>
      <c r="M2508" s="1">
        <v>31008</v>
      </c>
      <c r="N2508">
        <v>0.74399999999999999</v>
      </c>
      <c r="Q2508" s="1">
        <v>41309</v>
      </c>
      <c r="R2508">
        <v>87.6</v>
      </c>
      <c r="U2508" s="1">
        <v>42034</v>
      </c>
      <c r="V2508">
        <v>7.08</v>
      </c>
      <c r="Y2508" s="1">
        <v>41070</v>
      </c>
      <c r="Z2508">
        <v>23.6</v>
      </c>
      <c r="AC2508" s="1"/>
    </row>
    <row r="2509" spans="1:29" x14ac:dyDescent="0.3">
      <c r="A2509">
        <f t="shared" si="77"/>
        <v>11</v>
      </c>
      <c r="B2509" s="1">
        <v>43050</v>
      </c>
      <c r="C2509">
        <v>87.45</v>
      </c>
      <c r="E2509" s="1">
        <v>35941</v>
      </c>
      <c r="F2509">
        <v>14.14</v>
      </c>
      <c r="G2509">
        <f t="shared" si="76"/>
        <v>14.775779816513769</v>
      </c>
      <c r="I2509" s="1">
        <v>39987</v>
      </c>
      <c r="J2509">
        <v>68.8</v>
      </c>
      <c r="M2509" s="1">
        <v>31009</v>
      </c>
      <c r="N2509">
        <v>0.73809999999999998</v>
      </c>
      <c r="Q2509" s="1">
        <v>41310</v>
      </c>
      <c r="R2509">
        <v>87.65</v>
      </c>
      <c r="U2509" s="1">
        <v>42037</v>
      </c>
      <c r="V2509">
        <v>7.13</v>
      </c>
      <c r="Y2509" s="1">
        <v>41071</v>
      </c>
      <c r="Z2509">
        <v>23.9</v>
      </c>
      <c r="AC2509" s="1"/>
    </row>
    <row r="2510" spans="1:29" x14ac:dyDescent="0.3">
      <c r="A2510">
        <f t="shared" si="77"/>
        <v>11</v>
      </c>
      <c r="B2510" s="1">
        <v>43051</v>
      </c>
      <c r="C2510">
        <v>87.31</v>
      </c>
      <c r="E2510" s="1">
        <v>35942</v>
      </c>
      <c r="F2510">
        <v>14.23</v>
      </c>
      <c r="G2510">
        <f t="shared" si="76"/>
        <v>14.748348623853218</v>
      </c>
      <c r="I2510" s="1">
        <v>39986</v>
      </c>
      <c r="J2510">
        <v>66.98</v>
      </c>
      <c r="M2510" s="1">
        <v>31012</v>
      </c>
      <c r="N2510">
        <v>0.73070000000000002</v>
      </c>
      <c r="Q2510" s="1">
        <v>41311</v>
      </c>
      <c r="R2510">
        <v>87.65</v>
      </c>
      <c r="U2510" s="1">
        <v>42038</v>
      </c>
      <c r="V2510">
        <v>7.06</v>
      </c>
      <c r="Y2510" s="1">
        <v>41072</v>
      </c>
      <c r="Z2510">
        <v>24.05</v>
      </c>
      <c r="AC2510" s="1"/>
    </row>
    <row r="2511" spans="1:29" x14ac:dyDescent="0.3">
      <c r="A2511">
        <f t="shared" si="77"/>
        <v>11</v>
      </c>
      <c r="B2511" s="1">
        <v>43052</v>
      </c>
      <c r="C2511">
        <v>87</v>
      </c>
      <c r="E2511" s="1">
        <v>35943</v>
      </c>
      <c r="F2511">
        <v>14.13</v>
      </c>
      <c r="G2511">
        <f t="shared" si="76"/>
        <v>14.718348623853219</v>
      </c>
      <c r="I2511" s="1">
        <v>39983</v>
      </c>
      <c r="J2511">
        <v>69.19</v>
      </c>
      <c r="M2511" s="1">
        <v>31013</v>
      </c>
      <c r="N2511">
        <v>0.73199999999999998</v>
      </c>
      <c r="Q2511" s="1">
        <v>41312</v>
      </c>
      <c r="R2511">
        <v>88.8</v>
      </c>
      <c r="U2511" s="1">
        <v>42039</v>
      </c>
      <c r="V2511">
        <v>6.93</v>
      </c>
      <c r="Y2511" s="1">
        <v>41073</v>
      </c>
      <c r="Z2511">
        <v>23.92</v>
      </c>
      <c r="AC2511" s="1"/>
    </row>
    <row r="2512" spans="1:29" x14ac:dyDescent="0.3">
      <c r="A2512">
        <f t="shared" si="77"/>
        <v>11</v>
      </c>
      <c r="B2512" s="1">
        <v>43053</v>
      </c>
      <c r="C2512">
        <v>86.55</v>
      </c>
      <c r="E2512" s="1">
        <v>35944</v>
      </c>
      <c r="F2512">
        <v>14.37</v>
      </c>
      <c r="G2512">
        <f t="shared" si="76"/>
        <v>14.686880733944962</v>
      </c>
      <c r="I2512" s="1">
        <v>39982</v>
      </c>
      <c r="J2512">
        <v>71.06</v>
      </c>
      <c r="M2512" s="1">
        <v>31014</v>
      </c>
      <c r="N2512">
        <v>0.72599999999999998</v>
      </c>
      <c r="Q2512" s="1">
        <v>41313</v>
      </c>
      <c r="R2512">
        <v>90.1</v>
      </c>
      <c r="U2512" s="1">
        <v>42040</v>
      </c>
      <c r="V2512">
        <v>7</v>
      </c>
      <c r="Y2512" s="1">
        <v>41074</v>
      </c>
      <c r="Z2512">
        <v>23.9</v>
      </c>
      <c r="AC2512" s="1"/>
    </row>
    <row r="2513" spans="1:29" x14ac:dyDescent="0.3">
      <c r="A2513">
        <f t="shared" si="77"/>
        <v>11</v>
      </c>
      <c r="B2513" s="1">
        <v>43054</v>
      </c>
      <c r="C2513">
        <v>86.16</v>
      </c>
      <c r="E2513" s="1">
        <v>35947</v>
      </c>
      <c r="F2513">
        <v>14.23</v>
      </c>
      <c r="G2513">
        <f t="shared" si="76"/>
        <v>14.656605504587164</v>
      </c>
      <c r="I2513" s="1">
        <v>39981</v>
      </c>
      <c r="J2513">
        <v>70.849999999999994</v>
      </c>
      <c r="M2513" s="1">
        <v>31015</v>
      </c>
      <c r="N2513">
        <v>0.72619999999999996</v>
      </c>
      <c r="Q2513" s="1">
        <v>41316</v>
      </c>
      <c r="R2513">
        <v>89.85</v>
      </c>
      <c r="U2513" s="1">
        <v>42041</v>
      </c>
      <c r="V2513">
        <v>6.95</v>
      </c>
      <c r="Y2513" s="1">
        <v>41075</v>
      </c>
      <c r="Z2513">
        <v>23.5</v>
      </c>
      <c r="AC2513" s="1"/>
    </row>
    <row r="2514" spans="1:29" x14ac:dyDescent="0.3">
      <c r="A2514">
        <f t="shared" si="77"/>
        <v>11</v>
      </c>
      <c r="B2514" s="1">
        <v>43055</v>
      </c>
      <c r="C2514">
        <v>85.87</v>
      </c>
      <c r="E2514" s="1">
        <v>35948</v>
      </c>
      <c r="F2514">
        <v>14.14</v>
      </c>
      <c r="G2514">
        <f t="shared" si="76"/>
        <v>14.627798165137621</v>
      </c>
      <c r="I2514" s="1">
        <v>39980</v>
      </c>
      <c r="J2514">
        <v>70.239999999999995</v>
      </c>
      <c r="M2514" s="1">
        <v>31016</v>
      </c>
      <c r="N2514">
        <v>0.72270000000000001</v>
      </c>
      <c r="Q2514" s="1">
        <v>41317</v>
      </c>
      <c r="R2514">
        <v>89.55</v>
      </c>
      <c r="U2514" s="1">
        <v>42044</v>
      </c>
      <c r="V2514">
        <v>6.91</v>
      </c>
      <c r="Y2514" s="1">
        <v>41076</v>
      </c>
      <c r="Z2514">
        <v>23.5</v>
      </c>
      <c r="AC2514" s="1"/>
    </row>
    <row r="2515" spans="1:29" x14ac:dyDescent="0.3">
      <c r="A2515">
        <f t="shared" si="77"/>
        <v>11</v>
      </c>
      <c r="B2515" s="1">
        <v>43056</v>
      </c>
      <c r="C2515">
        <v>85.46</v>
      </c>
      <c r="E2515" s="1">
        <v>35949</v>
      </c>
      <c r="F2515">
        <v>14.04</v>
      </c>
      <c r="G2515">
        <f t="shared" si="76"/>
        <v>14.597614678899088</v>
      </c>
      <c r="I2515" s="1">
        <v>39979</v>
      </c>
      <c r="J2515">
        <v>69.44</v>
      </c>
      <c r="M2515" s="1">
        <v>31019</v>
      </c>
      <c r="N2515">
        <v>0.71970000000000001</v>
      </c>
      <c r="Q2515" s="1">
        <v>41318</v>
      </c>
      <c r="R2515">
        <v>89.55</v>
      </c>
      <c r="U2515" s="1">
        <v>42045</v>
      </c>
      <c r="V2515">
        <v>7.1</v>
      </c>
      <c r="Y2515" s="1">
        <v>41077</v>
      </c>
      <c r="Z2515">
        <v>23.5</v>
      </c>
      <c r="AC2515" s="1"/>
    </row>
    <row r="2516" spans="1:29" x14ac:dyDescent="0.3">
      <c r="A2516">
        <f t="shared" si="77"/>
        <v>11</v>
      </c>
      <c r="B2516" s="1">
        <v>43057</v>
      </c>
      <c r="C2516">
        <v>85.34</v>
      </c>
      <c r="E2516" s="1">
        <v>35950</v>
      </c>
      <c r="F2516">
        <v>14.48</v>
      </c>
      <c r="G2516">
        <f t="shared" si="76"/>
        <v>14.571467889908263</v>
      </c>
      <c r="I2516" s="1">
        <v>39976</v>
      </c>
      <c r="J2516">
        <v>70.92</v>
      </c>
      <c r="M2516" s="1">
        <v>31020</v>
      </c>
      <c r="N2516">
        <v>0.72899999999999998</v>
      </c>
      <c r="Q2516" s="1">
        <v>41319</v>
      </c>
      <c r="R2516">
        <v>88.05</v>
      </c>
      <c r="U2516" s="1">
        <v>42046</v>
      </c>
      <c r="V2516">
        <v>7.23</v>
      </c>
      <c r="Y2516" s="1">
        <v>41078</v>
      </c>
      <c r="Z2516">
        <v>23.85</v>
      </c>
      <c r="AC2516" s="1"/>
    </row>
    <row r="2517" spans="1:29" x14ac:dyDescent="0.3">
      <c r="A2517">
        <f t="shared" si="77"/>
        <v>11</v>
      </c>
      <c r="B2517" s="1">
        <v>43058</v>
      </c>
      <c r="C2517">
        <v>85.13</v>
      </c>
      <c r="E2517" s="1">
        <v>35951</v>
      </c>
      <c r="F2517">
        <v>14.6</v>
      </c>
      <c r="G2517">
        <f t="shared" si="76"/>
        <v>14.553119266055052</v>
      </c>
      <c r="I2517" s="1">
        <v>39975</v>
      </c>
      <c r="J2517">
        <v>71.790000000000006</v>
      </c>
      <c r="M2517" s="1">
        <v>31021</v>
      </c>
      <c r="N2517">
        <v>0.72699999999999998</v>
      </c>
      <c r="Q2517" s="1">
        <v>41320</v>
      </c>
      <c r="R2517">
        <v>87.85</v>
      </c>
      <c r="U2517" s="1">
        <v>42047</v>
      </c>
      <c r="V2517">
        <v>7.39</v>
      </c>
      <c r="Y2517" s="1">
        <v>41079</v>
      </c>
      <c r="Z2517">
        <v>23.5</v>
      </c>
      <c r="AC2517" s="1"/>
    </row>
    <row r="2518" spans="1:29" x14ac:dyDescent="0.3">
      <c r="A2518">
        <f t="shared" si="77"/>
        <v>11</v>
      </c>
      <c r="B2518" s="1">
        <v>43059</v>
      </c>
      <c r="C2518">
        <v>84.55</v>
      </c>
      <c r="E2518" s="1">
        <v>35954</v>
      </c>
      <c r="F2518">
        <v>14.22</v>
      </c>
      <c r="G2518">
        <f t="shared" si="76"/>
        <v>14.530642201834867</v>
      </c>
      <c r="I2518" s="1">
        <v>39974</v>
      </c>
      <c r="J2518">
        <v>70.8</v>
      </c>
      <c r="M2518" s="1">
        <v>31022</v>
      </c>
      <c r="N2518">
        <v>0.72660000000000002</v>
      </c>
      <c r="Q2518" s="1">
        <v>41323</v>
      </c>
      <c r="R2518">
        <v>88.7</v>
      </c>
      <c r="U2518" s="1">
        <v>42048</v>
      </c>
      <c r="V2518">
        <v>7.63</v>
      </c>
      <c r="Y2518" s="1">
        <v>41080</v>
      </c>
      <c r="Z2518">
        <v>23.8</v>
      </c>
      <c r="AC2518" s="1"/>
    </row>
    <row r="2519" spans="1:29" x14ac:dyDescent="0.3">
      <c r="A2519">
        <f t="shared" si="77"/>
        <v>11</v>
      </c>
      <c r="B2519" s="1">
        <v>43060</v>
      </c>
      <c r="C2519">
        <v>84.21</v>
      </c>
      <c r="E2519" s="1">
        <v>35955</v>
      </c>
      <c r="F2519">
        <v>13.49</v>
      </c>
      <c r="G2519">
        <f t="shared" si="76"/>
        <v>14.502844036697253</v>
      </c>
      <c r="I2519" s="1">
        <v>39973</v>
      </c>
      <c r="J2519">
        <v>69.62</v>
      </c>
      <c r="M2519" s="1">
        <v>31023</v>
      </c>
      <c r="N2519">
        <v>0.72519999999999996</v>
      </c>
      <c r="Q2519" s="1">
        <v>41324</v>
      </c>
      <c r="R2519">
        <v>89.65</v>
      </c>
      <c r="U2519" s="1">
        <v>42051</v>
      </c>
      <c r="V2519">
        <v>7.65</v>
      </c>
      <c r="Y2519" s="1">
        <v>41081</v>
      </c>
      <c r="Z2519">
        <v>23.65</v>
      </c>
      <c r="AC2519" s="1"/>
    </row>
    <row r="2520" spans="1:29" x14ac:dyDescent="0.3">
      <c r="A2520">
        <f t="shared" si="77"/>
        <v>11</v>
      </c>
      <c r="B2520" s="1">
        <v>43061</v>
      </c>
      <c r="C2520">
        <v>83.95</v>
      </c>
      <c r="E2520" s="1">
        <v>35956</v>
      </c>
      <c r="F2520">
        <v>13.33</v>
      </c>
      <c r="G2520">
        <f t="shared" si="76"/>
        <v>14.474495412844041</v>
      </c>
      <c r="I2520" s="1">
        <v>39972</v>
      </c>
      <c r="J2520">
        <v>67.88</v>
      </c>
      <c r="M2520" s="1">
        <v>31026</v>
      </c>
      <c r="N2520">
        <v>0.72560000000000002</v>
      </c>
      <c r="Q2520" s="1">
        <v>41325</v>
      </c>
      <c r="R2520">
        <v>90.25</v>
      </c>
      <c r="U2520" s="1">
        <v>42052</v>
      </c>
      <c r="V2520">
        <v>7.47</v>
      </c>
      <c r="Y2520" s="1">
        <v>41082</v>
      </c>
      <c r="Z2520">
        <v>23.77</v>
      </c>
      <c r="AC2520" s="1"/>
    </row>
    <row r="2521" spans="1:29" x14ac:dyDescent="0.3">
      <c r="A2521">
        <f t="shared" si="77"/>
        <v>11</v>
      </c>
      <c r="B2521" s="1">
        <v>43062</v>
      </c>
      <c r="C2521">
        <v>83.67</v>
      </c>
      <c r="E2521" s="1">
        <v>35957</v>
      </c>
      <c r="F2521">
        <v>12.87</v>
      </c>
      <c r="G2521">
        <f t="shared" si="76"/>
        <v>14.447706422018353</v>
      </c>
      <c r="I2521" s="1">
        <v>39969</v>
      </c>
      <c r="J2521">
        <v>68.34</v>
      </c>
      <c r="M2521" s="1">
        <v>31027</v>
      </c>
      <c r="N2521">
        <v>0.72599999999999998</v>
      </c>
      <c r="Q2521" s="1">
        <v>41326</v>
      </c>
      <c r="R2521">
        <v>90.1</v>
      </c>
      <c r="U2521" s="1">
        <v>42053</v>
      </c>
      <c r="V2521">
        <v>7.49</v>
      </c>
      <c r="Y2521" s="1">
        <v>41083</v>
      </c>
      <c r="Z2521">
        <v>23.8</v>
      </c>
      <c r="AC2521" s="1"/>
    </row>
    <row r="2522" spans="1:29" x14ac:dyDescent="0.3">
      <c r="A2522">
        <f t="shared" si="77"/>
        <v>11</v>
      </c>
      <c r="B2522" s="1">
        <v>43063</v>
      </c>
      <c r="C2522">
        <v>83.31</v>
      </c>
      <c r="E2522" s="1">
        <v>35958</v>
      </c>
      <c r="F2522">
        <v>12.41</v>
      </c>
      <c r="G2522">
        <f t="shared" si="76"/>
        <v>14.417798165137619</v>
      </c>
      <c r="I2522" s="1">
        <v>39968</v>
      </c>
      <c r="J2522">
        <v>68.709999999999994</v>
      </c>
      <c r="M2522" s="1">
        <v>31028</v>
      </c>
      <c r="N2522">
        <v>0.72450000000000003</v>
      </c>
      <c r="Q2522" s="1">
        <v>41327</v>
      </c>
      <c r="R2522">
        <v>89.35</v>
      </c>
      <c r="U2522" s="1">
        <v>42054</v>
      </c>
      <c r="V2522">
        <v>7.34</v>
      </c>
      <c r="Y2522" s="1">
        <v>41084</v>
      </c>
      <c r="Z2522">
        <v>23.8</v>
      </c>
      <c r="AC2522" s="1"/>
    </row>
    <row r="2523" spans="1:29" x14ac:dyDescent="0.3">
      <c r="A2523">
        <f t="shared" si="77"/>
        <v>11</v>
      </c>
      <c r="B2523" s="1">
        <v>43064</v>
      </c>
      <c r="C2523">
        <v>83.07</v>
      </c>
      <c r="E2523" s="1">
        <v>35961</v>
      </c>
      <c r="F2523">
        <v>12.17</v>
      </c>
      <c r="G2523">
        <f t="shared" si="76"/>
        <v>14.386238532110097</v>
      </c>
      <c r="I2523" s="1">
        <v>39967</v>
      </c>
      <c r="J2523">
        <v>65.88</v>
      </c>
      <c r="M2523" s="1">
        <v>31029</v>
      </c>
      <c r="N2523">
        <v>0.7218</v>
      </c>
      <c r="Q2523" s="1">
        <v>41330</v>
      </c>
      <c r="R2523">
        <v>89.25</v>
      </c>
      <c r="U2523" s="1">
        <v>42055</v>
      </c>
      <c r="V2523">
        <v>7.32</v>
      </c>
      <c r="Y2523" s="1">
        <v>41085</v>
      </c>
      <c r="Z2523">
        <v>23.98</v>
      </c>
      <c r="AC2523" s="1"/>
    </row>
    <row r="2524" spans="1:29" x14ac:dyDescent="0.3">
      <c r="A2524">
        <f t="shared" si="77"/>
        <v>11</v>
      </c>
      <c r="B2524" s="1">
        <v>43065</v>
      </c>
      <c r="C2524">
        <v>82.81</v>
      </c>
      <c r="E2524" s="1">
        <v>35962</v>
      </c>
      <c r="F2524">
        <v>12.72</v>
      </c>
      <c r="G2524">
        <f t="shared" si="76"/>
        <v>14.358715596330281</v>
      </c>
      <c r="I2524" s="1">
        <v>39966</v>
      </c>
      <c r="J2524">
        <v>68.17</v>
      </c>
      <c r="M2524" s="1">
        <v>31030</v>
      </c>
      <c r="N2524">
        <v>0.72140000000000004</v>
      </c>
      <c r="Q2524" s="1">
        <v>41331</v>
      </c>
      <c r="R2524">
        <v>89.35</v>
      </c>
      <c r="U2524" s="1">
        <v>42058</v>
      </c>
      <c r="V2524">
        <v>7.7</v>
      </c>
      <c r="Y2524" s="1">
        <v>41086</v>
      </c>
      <c r="Z2524">
        <v>24.05</v>
      </c>
      <c r="AC2524" s="1"/>
    </row>
    <row r="2525" spans="1:29" x14ac:dyDescent="0.3">
      <c r="A2525">
        <f t="shared" si="77"/>
        <v>11</v>
      </c>
      <c r="B2525" s="1">
        <v>43066</v>
      </c>
      <c r="C2525">
        <v>82.31</v>
      </c>
      <c r="E2525" s="1">
        <v>35963</v>
      </c>
      <c r="F2525">
        <v>13.06</v>
      </c>
      <c r="G2525">
        <f t="shared" si="76"/>
        <v>14.336330275229363</v>
      </c>
      <c r="I2525" s="1">
        <v>39965</v>
      </c>
      <c r="J2525">
        <v>67.97</v>
      </c>
      <c r="M2525" s="1">
        <v>31033</v>
      </c>
      <c r="N2525">
        <v>0.72309999999999997</v>
      </c>
      <c r="Q2525" s="1">
        <v>41332</v>
      </c>
      <c r="R2525">
        <v>89.15</v>
      </c>
      <c r="U2525" s="1">
        <v>42059</v>
      </c>
      <c r="V2525">
        <v>7.47</v>
      </c>
      <c r="Y2525" s="1">
        <v>41087</v>
      </c>
      <c r="Z2525">
        <v>23.9</v>
      </c>
      <c r="AC2525" s="1"/>
    </row>
    <row r="2526" spans="1:29" x14ac:dyDescent="0.3">
      <c r="A2526">
        <f t="shared" si="77"/>
        <v>11</v>
      </c>
      <c r="B2526" s="1">
        <v>43067</v>
      </c>
      <c r="C2526">
        <v>81.77</v>
      </c>
      <c r="E2526" s="1">
        <v>35964</v>
      </c>
      <c r="F2526">
        <v>12.78</v>
      </c>
      <c r="G2526">
        <f t="shared" si="76"/>
        <v>14.312935779816518</v>
      </c>
      <c r="I2526" s="1">
        <v>39962</v>
      </c>
      <c r="J2526">
        <v>65.52</v>
      </c>
      <c r="M2526" s="1">
        <v>31034</v>
      </c>
      <c r="N2526">
        <v>0.72570000000000001</v>
      </c>
      <c r="Q2526" s="1">
        <v>41333</v>
      </c>
      <c r="R2526">
        <v>90.5</v>
      </c>
      <c r="U2526" s="1">
        <v>42060</v>
      </c>
      <c r="V2526">
        <v>7.39</v>
      </c>
      <c r="Y2526" s="1">
        <v>41088</v>
      </c>
      <c r="Z2526">
        <v>23.85</v>
      </c>
      <c r="AC2526" s="1"/>
    </row>
    <row r="2527" spans="1:29" x14ac:dyDescent="0.3">
      <c r="A2527">
        <f t="shared" si="77"/>
        <v>11</v>
      </c>
      <c r="B2527" s="1">
        <v>43068</v>
      </c>
      <c r="C2527">
        <v>81.17</v>
      </c>
      <c r="E2527" s="1">
        <v>35965</v>
      </c>
      <c r="F2527">
        <v>12.85</v>
      </c>
      <c r="G2527">
        <f t="shared" si="76"/>
        <v>14.289724770642206</v>
      </c>
      <c r="I2527" s="1">
        <v>39961</v>
      </c>
      <c r="J2527">
        <v>64.39</v>
      </c>
      <c r="M2527" s="1">
        <v>31035</v>
      </c>
      <c r="N2527">
        <v>0.72309999999999997</v>
      </c>
      <c r="Q2527" s="1">
        <v>41334</v>
      </c>
      <c r="R2527">
        <v>87.9</v>
      </c>
      <c r="U2527" s="1">
        <v>42061</v>
      </c>
      <c r="V2527">
        <v>7.06</v>
      </c>
      <c r="Y2527" s="1">
        <v>41089</v>
      </c>
      <c r="Z2527">
        <v>24.02</v>
      </c>
      <c r="AC2527" s="1"/>
    </row>
    <row r="2528" spans="1:29" x14ac:dyDescent="0.3">
      <c r="A2528">
        <f t="shared" si="77"/>
        <v>11</v>
      </c>
      <c r="B2528" s="1">
        <v>43069</v>
      </c>
      <c r="C2528">
        <v>80.489999999999995</v>
      </c>
      <c r="E2528" s="1">
        <v>35968</v>
      </c>
      <c r="F2528">
        <v>13.24</v>
      </c>
      <c r="G2528">
        <f t="shared" si="76"/>
        <v>14.270366972477069</v>
      </c>
      <c r="I2528" s="1">
        <v>39960</v>
      </c>
      <c r="J2528">
        <v>62.5</v>
      </c>
      <c r="M2528" s="1">
        <v>31036</v>
      </c>
      <c r="N2528">
        <v>0.72130000000000005</v>
      </c>
      <c r="Q2528" s="1">
        <v>41337</v>
      </c>
      <c r="R2528">
        <v>86.7</v>
      </c>
      <c r="U2528" s="1">
        <v>42062</v>
      </c>
      <c r="V2528">
        <v>7.1</v>
      </c>
      <c r="Y2528" s="1">
        <v>41090</v>
      </c>
      <c r="Z2528">
        <v>24.02</v>
      </c>
      <c r="AC2528" s="1"/>
    </row>
    <row r="2529" spans="1:29" x14ac:dyDescent="0.3">
      <c r="A2529">
        <f t="shared" si="77"/>
        <v>12</v>
      </c>
      <c r="B2529" s="1">
        <v>43070</v>
      </c>
      <c r="C2529">
        <v>79.94</v>
      </c>
      <c r="E2529" s="1">
        <v>35969</v>
      </c>
      <c r="F2529">
        <v>13.92</v>
      </c>
      <c r="G2529">
        <f t="shared" si="76"/>
        <v>14.25642201834863</v>
      </c>
      <c r="I2529" s="1">
        <v>39959</v>
      </c>
      <c r="J2529">
        <v>61.24</v>
      </c>
      <c r="M2529" s="1">
        <v>31037</v>
      </c>
      <c r="N2529">
        <v>0.71879999999999999</v>
      </c>
      <c r="Q2529" s="1">
        <v>41338</v>
      </c>
      <c r="R2529">
        <v>86.25</v>
      </c>
      <c r="U2529" s="1">
        <v>42065</v>
      </c>
      <c r="V2529">
        <v>6.95</v>
      </c>
      <c r="Y2529" s="1">
        <v>41091</v>
      </c>
      <c r="Z2529">
        <v>24.02</v>
      </c>
      <c r="AC2529" s="1"/>
    </row>
    <row r="2530" spans="1:29" x14ac:dyDescent="0.3">
      <c r="A2530">
        <f t="shared" si="77"/>
        <v>12</v>
      </c>
      <c r="B2530" s="1">
        <v>43071</v>
      </c>
      <c r="C2530">
        <v>79.31</v>
      </c>
      <c r="E2530" s="1">
        <v>35970</v>
      </c>
      <c r="F2530">
        <v>13.61</v>
      </c>
      <c r="G2530">
        <f t="shared" si="76"/>
        <v>14.239357798165143</v>
      </c>
      <c r="I2530" s="1">
        <v>39958</v>
      </c>
      <c r="J2530">
        <v>60.21</v>
      </c>
      <c r="M2530" s="1">
        <v>31040</v>
      </c>
      <c r="N2530">
        <v>0.71760000000000002</v>
      </c>
      <c r="Q2530" s="1">
        <v>41339</v>
      </c>
      <c r="R2530">
        <v>86.45</v>
      </c>
      <c r="U2530" s="1">
        <v>42066</v>
      </c>
      <c r="V2530">
        <v>6.73</v>
      </c>
      <c r="Y2530" s="1">
        <v>41092</v>
      </c>
      <c r="Z2530">
        <v>24.25</v>
      </c>
      <c r="AC2530" s="1"/>
    </row>
    <row r="2531" spans="1:29" x14ac:dyDescent="0.3">
      <c r="A2531">
        <f t="shared" si="77"/>
        <v>12</v>
      </c>
      <c r="B2531" s="1">
        <v>43072</v>
      </c>
      <c r="C2531">
        <v>78.819999999999993</v>
      </c>
      <c r="E2531" s="1">
        <v>35971</v>
      </c>
      <c r="F2531">
        <v>13.11</v>
      </c>
      <c r="G2531">
        <f t="shared" si="76"/>
        <v>14.214403669724774</v>
      </c>
      <c r="I2531" s="1">
        <v>39955</v>
      </c>
      <c r="J2531">
        <v>60.78</v>
      </c>
      <c r="M2531" s="1">
        <v>31043</v>
      </c>
      <c r="N2531">
        <v>0.71289999999999998</v>
      </c>
      <c r="Q2531" s="1">
        <v>41340</v>
      </c>
      <c r="R2531">
        <v>86.6</v>
      </c>
      <c r="U2531" s="1">
        <v>42067</v>
      </c>
      <c r="V2531">
        <v>7.02</v>
      </c>
      <c r="Y2531" s="1">
        <v>41093</v>
      </c>
      <c r="Z2531">
        <v>24.65</v>
      </c>
      <c r="AC2531" s="1"/>
    </row>
    <row r="2532" spans="1:29" x14ac:dyDescent="0.3">
      <c r="A2532">
        <f t="shared" si="77"/>
        <v>12</v>
      </c>
      <c r="B2532" s="1">
        <v>43073</v>
      </c>
      <c r="C2532">
        <v>78.22</v>
      </c>
      <c r="E2532" s="1">
        <v>35972</v>
      </c>
      <c r="F2532">
        <v>13.21</v>
      </c>
      <c r="G2532">
        <f t="shared" si="76"/>
        <v>14.194311926605508</v>
      </c>
      <c r="I2532" s="1">
        <v>39954</v>
      </c>
      <c r="J2532">
        <v>59.93</v>
      </c>
      <c r="M2532" s="1">
        <v>31044</v>
      </c>
      <c r="N2532">
        <v>0.71299999999999997</v>
      </c>
      <c r="Q2532" s="1">
        <v>41341</v>
      </c>
      <c r="R2532">
        <v>86.1</v>
      </c>
      <c r="U2532" s="1">
        <v>42068</v>
      </c>
      <c r="V2532">
        <v>6.75</v>
      </c>
      <c r="Y2532" s="1">
        <v>41094</v>
      </c>
      <c r="Z2532">
        <v>24.8</v>
      </c>
      <c r="AC2532" s="1"/>
    </row>
    <row r="2533" spans="1:29" x14ac:dyDescent="0.3">
      <c r="A2533">
        <f t="shared" si="77"/>
        <v>12</v>
      </c>
      <c r="B2533" s="1">
        <v>43074</v>
      </c>
      <c r="C2533">
        <v>77.67</v>
      </c>
      <c r="E2533" s="1">
        <v>35975</v>
      </c>
      <c r="F2533">
        <v>13.19</v>
      </c>
      <c r="G2533">
        <f t="shared" si="76"/>
        <v>14.175321100917435</v>
      </c>
      <c r="I2533" s="1">
        <v>39953</v>
      </c>
      <c r="J2533">
        <v>60.59</v>
      </c>
      <c r="M2533" s="1">
        <v>31047</v>
      </c>
      <c r="N2533">
        <v>0.71140000000000003</v>
      </c>
      <c r="Q2533" s="1">
        <v>41344</v>
      </c>
      <c r="R2533">
        <v>86.35</v>
      </c>
      <c r="U2533" s="1">
        <v>42069</v>
      </c>
      <c r="V2533">
        <v>6.8</v>
      </c>
      <c r="Y2533" s="1">
        <v>41095</v>
      </c>
      <c r="Z2533">
        <v>25.25</v>
      </c>
      <c r="AC2533" s="1"/>
    </row>
    <row r="2534" spans="1:29" x14ac:dyDescent="0.3">
      <c r="A2534">
        <f t="shared" si="77"/>
        <v>12</v>
      </c>
      <c r="B2534" s="1">
        <v>43075</v>
      </c>
      <c r="C2534">
        <v>77.13</v>
      </c>
      <c r="E2534" s="1">
        <v>35976</v>
      </c>
      <c r="F2534">
        <v>13.38</v>
      </c>
      <c r="G2534">
        <f t="shared" si="76"/>
        <v>14.160458715596333</v>
      </c>
      <c r="I2534" s="1">
        <v>39952</v>
      </c>
      <c r="J2534">
        <v>58.92</v>
      </c>
      <c r="M2534" s="1">
        <v>31049</v>
      </c>
      <c r="N2534">
        <v>0.70630000000000004</v>
      </c>
      <c r="Q2534" s="1">
        <v>41345</v>
      </c>
      <c r="R2534">
        <v>86.15</v>
      </c>
      <c r="U2534" s="1">
        <v>42072</v>
      </c>
      <c r="V2534">
        <v>6.68</v>
      </c>
      <c r="Y2534" s="1">
        <v>41096</v>
      </c>
      <c r="Z2534">
        <v>25.2</v>
      </c>
      <c r="AC2534" s="1"/>
    </row>
    <row r="2535" spans="1:29" x14ac:dyDescent="0.3">
      <c r="A2535">
        <f t="shared" si="77"/>
        <v>12</v>
      </c>
      <c r="B2535" s="1">
        <v>43076</v>
      </c>
      <c r="C2535">
        <v>76.540000000000006</v>
      </c>
      <c r="E2535" s="1">
        <v>35977</v>
      </c>
      <c r="F2535">
        <v>13.42</v>
      </c>
      <c r="G2535">
        <f t="shared" si="76"/>
        <v>14.148348623853213</v>
      </c>
      <c r="I2535" s="1">
        <v>39951</v>
      </c>
      <c r="J2535">
        <v>58.47</v>
      </c>
      <c r="M2535" s="1">
        <v>31050</v>
      </c>
      <c r="N2535">
        <v>0.70830000000000004</v>
      </c>
      <c r="Q2535" s="1">
        <v>41346</v>
      </c>
      <c r="R2535">
        <v>85</v>
      </c>
      <c r="U2535" s="1">
        <v>42073</v>
      </c>
      <c r="V2535">
        <v>6.82</v>
      </c>
      <c r="Y2535" s="1">
        <v>41097</v>
      </c>
      <c r="Z2535">
        <v>25.15</v>
      </c>
      <c r="AC2535" s="1"/>
    </row>
    <row r="2536" spans="1:29" x14ac:dyDescent="0.3">
      <c r="A2536">
        <f t="shared" si="77"/>
        <v>12</v>
      </c>
      <c r="B2536" s="1">
        <v>43077</v>
      </c>
      <c r="C2536">
        <v>75.97</v>
      </c>
      <c r="E2536" s="1">
        <v>35978</v>
      </c>
      <c r="F2536">
        <v>13.57</v>
      </c>
      <c r="G2536">
        <f t="shared" si="76"/>
        <v>14.128165137614683</v>
      </c>
      <c r="I2536" s="1">
        <v>39948</v>
      </c>
      <c r="J2536">
        <v>55.98</v>
      </c>
      <c r="M2536" s="1">
        <v>31051</v>
      </c>
      <c r="N2536">
        <v>0.70860000000000001</v>
      </c>
      <c r="Q2536" s="1">
        <v>41347</v>
      </c>
      <c r="R2536">
        <v>84.85</v>
      </c>
      <c r="U2536" s="1">
        <v>42074</v>
      </c>
      <c r="V2536">
        <v>6.76</v>
      </c>
      <c r="Y2536" s="1">
        <v>41098</v>
      </c>
      <c r="Z2536">
        <v>25.15</v>
      </c>
      <c r="AC2536" s="1"/>
    </row>
    <row r="2537" spans="1:29" x14ac:dyDescent="0.3">
      <c r="A2537">
        <f t="shared" si="77"/>
        <v>12</v>
      </c>
      <c r="B2537" s="1">
        <v>43078</v>
      </c>
      <c r="C2537">
        <v>75.41</v>
      </c>
      <c r="E2537" s="1">
        <v>35979</v>
      </c>
      <c r="F2537">
        <v>13.55</v>
      </c>
      <c r="G2537">
        <f t="shared" si="76"/>
        <v>14.107614678899086</v>
      </c>
      <c r="I2537" s="1">
        <v>39947</v>
      </c>
      <c r="J2537">
        <v>56.69</v>
      </c>
      <c r="M2537" s="1">
        <v>31054</v>
      </c>
      <c r="N2537">
        <v>0.70660000000000001</v>
      </c>
      <c r="Q2537" s="1">
        <v>41348</v>
      </c>
      <c r="R2537">
        <v>84.62</v>
      </c>
      <c r="U2537" s="1">
        <v>42075</v>
      </c>
      <c r="V2537">
        <v>6.41</v>
      </c>
      <c r="Y2537" s="1">
        <v>41099</v>
      </c>
      <c r="Z2537">
        <v>25.8</v>
      </c>
      <c r="AC2537" s="1"/>
    </row>
    <row r="2538" spans="1:29" x14ac:dyDescent="0.3">
      <c r="A2538">
        <f t="shared" si="77"/>
        <v>12</v>
      </c>
      <c r="B2538" s="1">
        <v>43079</v>
      </c>
      <c r="C2538">
        <v>74.84</v>
      </c>
      <c r="E2538" s="1">
        <v>35982</v>
      </c>
      <c r="F2538">
        <v>12.95</v>
      </c>
      <c r="G2538">
        <f t="shared" si="76"/>
        <v>14.07889908256881</v>
      </c>
      <c r="I2538" s="1">
        <v>39946</v>
      </c>
      <c r="J2538">
        <v>57.34</v>
      </c>
      <c r="M2538" s="1">
        <v>31055</v>
      </c>
      <c r="N2538">
        <v>0.71079999999999999</v>
      </c>
      <c r="Q2538" s="1">
        <v>41351</v>
      </c>
      <c r="R2538">
        <v>84.25</v>
      </c>
      <c r="U2538" s="1">
        <v>42076</v>
      </c>
      <c r="V2538">
        <v>6.46</v>
      </c>
      <c r="Y2538" s="1">
        <v>41100</v>
      </c>
      <c r="Z2538">
        <v>24.92</v>
      </c>
      <c r="AC2538" s="1"/>
    </row>
    <row r="2539" spans="1:29" x14ac:dyDescent="0.3">
      <c r="A2539">
        <f t="shared" si="77"/>
        <v>12</v>
      </c>
      <c r="B2539" s="1">
        <v>43080</v>
      </c>
      <c r="C2539">
        <v>74.239999999999995</v>
      </c>
      <c r="E2539" s="1">
        <v>35983</v>
      </c>
      <c r="F2539">
        <v>12.75</v>
      </c>
      <c r="G2539">
        <f t="shared" si="76"/>
        <v>14.043669724770647</v>
      </c>
      <c r="I2539" s="1">
        <v>39945</v>
      </c>
      <c r="J2539">
        <v>57.94</v>
      </c>
      <c r="M2539" s="1">
        <v>31056</v>
      </c>
      <c r="N2539">
        <v>0.70909999999999995</v>
      </c>
      <c r="Q2539" s="1">
        <v>41352</v>
      </c>
      <c r="R2539">
        <v>89</v>
      </c>
      <c r="U2539" s="1">
        <v>42079</v>
      </c>
      <c r="V2539">
        <v>6.49</v>
      </c>
      <c r="Y2539" s="1">
        <v>41101</v>
      </c>
      <c r="Z2539">
        <v>24.45</v>
      </c>
      <c r="AC2539" s="1"/>
    </row>
    <row r="2540" spans="1:29" x14ac:dyDescent="0.3">
      <c r="A2540">
        <f t="shared" si="77"/>
        <v>12</v>
      </c>
      <c r="B2540" s="1">
        <v>43081</v>
      </c>
      <c r="C2540">
        <v>73.33</v>
      </c>
      <c r="E2540" s="1">
        <v>35984</v>
      </c>
      <c r="F2540">
        <v>13.12</v>
      </c>
      <c r="G2540">
        <f t="shared" si="76"/>
        <v>14.017614678899085</v>
      </c>
      <c r="I2540" s="1">
        <v>39944</v>
      </c>
      <c r="J2540">
        <v>57.48</v>
      </c>
      <c r="M2540" s="1">
        <v>31057</v>
      </c>
      <c r="N2540">
        <v>0.71040000000000003</v>
      </c>
      <c r="Q2540" s="1">
        <v>41353</v>
      </c>
      <c r="R2540">
        <v>81.95</v>
      </c>
      <c r="U2540" s="1">
        <v>42080</v>
      </c>
      <c r="V2540">
        <v>6.73</v>
      </c>
      <c r="Y2540" s="1">
        <v>41102</v>
      </c>
      <c r="Z2540">
        <v>24.5</v>
      </c>
      <c r="AC2540" s="1"/>
    </row>
    <row r="2541" spans="1:29" x14ac:dyDescent="0.3">
      <c r="A2541">
        <f t="shared" si="77"/>
        <v>12</v>
      </c>
      <c r="B2541" s="1">
        <v>43082</v>
      </c>
      <c r="C2541">
        <v>72.599999999999994</v>
      </c>
      <c r="E2541" s="1">
        <v>35985</v>
      </c>
      <c r="F2541">
        <v>13.03</v>
      </c>
      <c r="G2541">
        <f t="shared" si="76"/>
        <v>13.99330275229358</v>
      </c>
      <c r="I2541" s="1">
        <v>39941</v>
      </c>
      <c r="J2541">
        <v>58.14</v>
      </c>
      <c r="M2541" s="1">
        <v>31058</v>
      </c>
      <c r="N2541">
        <v>0.71060000000000001</v>
      </c>
      <c r="Q2541" s="1">
        <v>41354</v>
      </c>
      <c r="R2541">
        <v>80.400000000000006</v>
      </c>
      <c r="U2541" s="1">
        <v>42081</v>
      </c>
      <c r="V2541">
        <v>6.74</v>
      </c>
      <c r="Y2541" s="1">
        <v>41103</v>
      </c>
      <c r="Z2541">
        <v>24.5</v>
      </c>
      <c r="AC2541" s="1"/>
    </row>
    <row r="2542" spans="1:29" x14ac:dyDescent="0.3">
      <c r="A2542">
        <f t="shared" si="77"/>
        <v>12</v>
      </c>
      <c r="B2542" s="1">
        <v>43083</v>
      </c>
      <c r="C2542">
        <v>71.989999999999995</v>
      </c>
      <c r="E2542" s="1">
        <v>35986</v>
      </c>
      <c r="F2542">
        <v>12.86</v>
      </c>
      <c r="G2542">
        <f t="shared" si="76"/>
        <v>13.97211009174312</v>
      </c>
      <c r="I2542" s="1">
        <v>39940</v>
      </c>
      <c r="J2542">
        <v>56.47</v>
      </c>
      <c r="M2542" s="1">
        <v>31061</v>
      </c>
      <c r="N2542">
        <v>0.70330000000000004</v>
      </c>
      <c r="Q2542" s="1">
        <v>41355</v>
      </c>
      <c r="R2542">
        <v>80.599999999999994</v>
      </c>
      <c r="U2542" s="1">
        <v>42082</v>
      </c>
      <c r="V2542">
        <v>6.67</v>
      </c>
      <c r="Y2542" s="1">
        <v>41104</v>
      </c>
      <c r="Z2542">
        <v>24.55</v>
      </c>
      <c r="AC2542" s="1"/>
    </row>
    <row r="2543" spans="1:29" x14ac:dyDescent="0.3">
      <c r="A2543">
        <f t="shared" si="77"/>
        <v>12</v>
      </c>
      <c r="B2543" s="1">
        <v>43084</v>
      </c>
      <c r="C2543">
        <v>71.48</v>
      </c>
      <c r="E2543" s="1">
        <v>35989</v>
      </c>
      <c r="F2543">
        <v>12.71</v>
      </c>
      <c r="G2543">
        <f t="shared" si="76"/>
        <v>13.950642201834862</v>
      </c>
      <c r="I2543" s="1">
        <v>39939</v>
      </c>
      <c r="J2543">
        <v>56.15</v>
      </c>
      <c r="M2543" s="1">
        <v>31062</v>
      </c>
      <c r="N2543">
        <v>0.7036</v>
      </c>
      <c r="Q2543" s="1">
        <v>41358</v>
      </c>
      <c r="R2543">
        <v>81</v>
      </c>
      <c r="U2543" s="1">
        <v>42083</v>
      </c>
      <c r="V2543">
        <v>7.04</v>
      </c>
      <c r="Y2543" s="1">
        <v>41105</v>
      </c>
      <c r="Z2543">
        <v>24.55</v>
      </c>
      <c r="AC2543" s="1"/>
    </row>
    <row r="2544" spans="1:29" x14ac:dyDescent="0.3">
      <c r="A2544">
        <f t="shared" si="77"/>
        <v>12</v>
      </c>
      <c r="B2544" s="1">
        <v>43085</v>
      </c>
      <c r="C2544">
        <v>70.89</v>
      </c>
      <c r="E2544" s="1">
        <v>35990</v>
      </c>
      <c r="F2544">
        <v>13.02</v>
      </c>
      <c r="G2544">
        <f t="shared" ref="G2544:G2607" si="78">+AVERAGE(F2436:F2544)</f>
        <v>13.930458715596329</v>
      </c>
      <c r="I2544" s="1">
        <v>39938</v>
      </c>
      <c r="J2544">
        <v>54.12</v>
      </c>
      <c r="M2544" s="1">
        <v>31063</v>
      </c>
      <c r="N2544">
        <v>0.70420000000000005</v>
      </c>
      <c r="Q2544" s="1">
        <v>41359</v>
      </c>
      <c r="R2544">
        <v>80.849999999999994</v>
      </c>
      <c r="U2544" s="1">
        <v>42086</v>
      </c>
      <c r="V2544">
        <v>7.04</v>
      </c>
      <c r="Y2544" s="1">
        <v>41106</v>
      </c>
      <c r="Z2544">
        <v>24.6</v>
      </c>
      <c r="AC2544" s="1"/>
    </row>
    <row r="2545" spans="1:29" x14ac:dyDescent="0.3">
      <c r="A2545">
        <f t="shared" si="77"/>
        <v>12</v>
      </c>
      <c r="B2545" s="1">
        <v>43086</v>
      </c>
      <c r="C2545">
        <v>70.400000000000006</v>
      </c>
      <c r="E2545" s="1">
        <v>35991</v>
      </c>
      <c r="F2545">
        <v>12.93</v>
      </c>
      <c r="G2545">
        <f t="shared" si="78"/>
        <v>13.908715596330275</v>
      </c>
      <c r="I2545" s="1">
        <v>39937</v>
      </c>
      <c r="J2545">
        <v>54.58</v>
      </c>
      <c r="M2545" s="1">
        <v>31064</v>
      </c>
      <c r="N2545">
        <v>0.7046</v>
      </c>
      <c r="Q2545" s="1">
        <v>41360</v>
      </c>
      <c r="R2545">
        <v>80.849999999999994</v>
      </c>
      <c r="U2545" s="1">
        <v>42087</v>
      </c>
      <c r="V2545">
        <v>7.03</v>
      </c>
      <c r="Y2545" s="1">
        <v>41107</v>
      </c>
      <c r="Z2545">
        <v>24.15</v>
      </c>
      <c r="AC2545" s="1"/>
    </row>
    <row r="2546" spans="1:29" x14ac:dyDescent="0.3">
      <c r="A2546">
        <f t="shared" si="77"/>
        <v>12</v>
      </c>
      <c r="B2546" s="1">
        <v>43087</v>
      </c>
      <c r="C2546">
        <v>69.69</v>
      </c>
      <c r="E2546" s="1">
        <v>35992</v>
      </c>
      <c r="F2546">
        <v>12.78</v>
      </c>
      <c r="G2546">
        <f t="shared" si="78"/>
        <v>13.886146788990823</v>
      </c>
      <c r="I2546" s="1">
        <v>39934</v>
      </c>
      <c r="J2546">
        <v>52.85</v>
      </c>
      <c r="M2546" s="1">
        <v>31065</v>
      </c>
      <c r="N2546">
        <v>0.70479999999999998</v>
      </c>
      <c r="Q2546" s="1">
        <v>41361</v>
      </c>
      <c r="R2546">
        <v>78.25</v>
      </c>
      <c r="U2546" s="1">
        <v>42088</v>
      </c>
      <c r="V2546">
        <v>6.97</v>
      </c>
      <c r="Y2546" s="1">
        <v>41108</v>
      </c>
      <c r="Z2546">
        <v>24.05</v>
      </c>
      <c r="AC2546" s="1"/>
    </row>
    <row r="2547" spans="1:29" x14ac:dyDescent="0.3">
      <c r="A2547">
        <f t="shared" si="77"/>
        <v>12</v>
      </c>
      <c r="B2547" s="1">
        <v>43088</v>
      </c>
      <c r="C2547">
        <v>68.989999999999995</v>
      </c>
      <c r="E2547" s="1">
        <v>35993</v>
      </c>
      <c r="F2547">
        <v>12.8</v>
      </c>
      <c r="G2547">
        <f t="shared" si="78"/>
        <v>13.865688073394493</v>
      </c>
      <c r="I2547" s="1">
        <v>39933</v>
      </c>
      <c r="J2547">
        <v>50.8</v>
      </c>
      <c r="M2547" s="1">
        <v>31068</v>
      </c>
      <c r="N2547">
        <v>0.70709999999999995</v>
      </c>
      <c r="Q2547" s="1">
        <v>41366</v>
      </c>
      <c r="R2547">
        <v>79.95</v>
      </c>
      <c r="U2547" s="1">
        <v>42089</v>
      </c>
      <c r="V2547">
        <v>6.95</v>
      </c>
      <c r="Y2547" s="1">
        <v>41109</v>
      </c>
      <c r="Z2547">
        <v>23.75</v>
      </c>
      <c r="AC2547" s="1"/>
    </row>
    <row r="2548" spans="1:29" x14ac:dyDescent="0.3">
      <c r="A2548">
        <f t="shared" si="77"/>
        <v>12</v>
      </c>
      <c r="B2548" s="1">
        <v>43089</v>
      </c>
      <c r="C2548">
        <v>68.290000000000006</v>
      </c>
      <c r="E2548" s="1">
        <v>35996</v>
      </c>
      <c r="F2548">
        <v>12.36</v>
      </c>
      <c r="G2548">
        <f t="shared" si="78"/>
        <v>13.845229357798162</v>
      </c>
      <c r="I2548" s="1">
        <v>39932</v>
      </c>
      <c r="J2548">
        <v>50.78</v>
      </c>
      <c r="M2548" s="1">
        <v>31069</v>
      </c>
      <c r="N2548">
        <v>0.70740000000000003</v>
      </c>
      <c r="Q2548" s="1">
        <v>41367</v>
      </c>
      <c r="R2548">
        <v>79.930000000000007</v>
      </c>
      <c r="U2548" s="1">
        <v>42090</v>
      </c>
      <c r="V2548">
        <v>6.76</v>
      </c>
      <c r="Y2548" s="1">
        <v>41110</v>
      </c>
      <c r="Z2548">
        <v>24.1</v>
      </c>
      <c r="AC2548" s="1"/>
    </row>
    <row r="2549" spans="1:29" x14ac:dyDescent="0.3">
      <c r="A2549">
        <f t="shared" si="77"/>
        <v>12</v>
      </c>
      <c r="B2549" s="1">
        <v>43090</v>
      </c>
      <c r="C2549">
        <v>67.709999999999994</v>
      </c>
      <c r="E2549" s="1">
        <v>35997</v>
      </c>
      <c r="F2549">
        <v>12.9</v>
      </c>
      <c r="G2549">
        <f t="shared" si="78"/>
        <v>13.830091743119263</v>
      </c>
      <c r="I2549" s="1">
        <v>39931</v>
      </c>
      <c r="J2549">
        <v>49.99</v>
      </c>
      <c r="M2549" s="1">
        <v>31070</v>
      </c>
      <c r="N2549">
        <v>0.70589999999999997</v>
      </c>
      <c r="Q2549" s="1">
        <v>41368</v>
      </c>
      <c r="R2549">
        <v>81.47</v>
      </c>
      <c r="U2549" s="1">
        <v>42093</v>
      </c>
      <c r="V2549">
        <v>6.88</v>
      </c>
      <c r="Y2549" s="1">
        <v>41111</v>
      </c>
      <c r="Z2549">
        <v>23.88</v>
      </c>
      <c r="AC2549" s="1"/>
    </row>
    <row r="2550" spans="1:29" x14ac:dyDescent="0.3">
      <c r="A2550">
        <f t="shared" si="77"/>
        <v>12</v>
      </c>
      <c r="B2550" s="1">
        <v>43091</v>
      </c>
      <c r="C2550">
        <v>67.28</v>
      </c>
      <c r="E2550" s="1">
        <v>35998</v>
      </c>
      <c r="F2550">
        <v>12.87</v>
      </c>
      <c r="G2550">
        <f t="shared" si="78"/>
        <v>13.811926605504585</v>
      </c>
      <c r="I2550" s="1">
        <v>39930</v>
      </c>
      <c r="J2550">
        <v>50.32</v>
      </c>
      <c r="M2550" s="1">
        <v>31071</v>
      </c>
      <c r="N2550">
        <v>0.70830000000000004</v>
      </c>
      <c r="Q2550" s="1">
        <v>41369</v>
      </c>
      <c r="R2550">
        <v>80.099999999999994</v>
      </c>
      <c r="U2550" s="1">
        <v>42094</v>
      </c>
      <c r="V2550">
        <v>6.92</v>
      </c>
      <c r="Y2550" s="1">
        <v>41112</v>
      </c>
      <c r="Z2550">
        <v>23.88</v>
      </c>
      <c r="AC2550" s="1"/>
    </row>
    <row r="2551" spans="1:29" x14ac:dyDescent="0.3">
      <c r="A2551">
        <f t="shared" si="77"/>
        <v>12</v>
      </c>
      <c r="B2551" s="1">
        <v>43092</v>
      </c>
      <c r="C2551">
        <v>67.06</v>
      </c>
      <c r="E2551" s="1">
        <v>35999</v>
      </c>
      <c r="F2551">
        <v>12.7</v>
      </c>
      <c r="G2551">
        <f t="shared" si="78"/>
        <v>13.795596330275227</v>
      </c>
      <c r="I2551" s="1">
        <v>39927</v>
      </c>
      <c r="J2551">
        <v>51.67</v>
      </c>
      <c r="M2551" s="1">
        <v>31072</v>
      </c>
      <c r="N2551">
        <v>0.70760000000000001</v>
      </c>
      <c r="Q2551" s="1">
        <v>41372</v>
      </c>
      <c r="R2551">
        <v>80.2</v>
      </c>
      <c r="U2551" s="1">
        <v>42095</v>
      </c>
      <c r="V2551">
        <v>7.14</v>
      </c>
      <c r="Y2551" s="1">
        <v>41113</v>
      </c>
      <c r="Z2551">
        <v>23.65</v>
      </c>
      <c r="AC2551" s="1"/>
    </row>
    <row r="2552" spans="1:29" x14ac:dyDescent="0.3">
      <c r="A2552">
        <f t="shared" si="77"/>
        <v>12</v>
      </c>
      <c r="B2552" s="1">
        <v>43093</v>
      </c>
      <c r="C2552">
        <v>66.91</v>
      </c>
      <c r="E2552" s="1">
        <v>36000</v>
      </c>
      <c r="F2552">
        <v>12.83</v>
      </c>
      <c r="G2552">
        <f t="shared" si="78"/>
        <v>13.781100917431189</v>
      </c>
      <c r="I2552" s="1">
        <v>39926</v>
      </c>
      <c r="J2552">
        <v>50.11</v>
      </c>
      <c r="M2552" s="1">
        <v>31075</v>
      </c>
      <c r="N2552">
        <v>0.70730000000000004</v>
      </c>
      <c r="Q2552" s="1">
        <v>41373</v>
      </c>
      <c r="R2552">
        <v>83</v>
      </c>
      <c r="U2552" s="1">
        <v>42096</v>
      </c>
      <c r="V2552">
        <v>7.15</v>
      </c>
      <c r="Y2552" s="1">
        <v>41114</v>
      </c>
      <c r="Z2552">
        <v>23.85</v>
      </c>
      <c r="AC2552" s="1"/>
    </row>
    <row r="2553" spans="1:29" x14ac:dyDescent="0.3">
      <c r="A2553">
        <f t="shared" si="77"/>
        <v>12</v>
      </c>
      <c r="B2553" s="1">
        <v>43094</v>
      </c>
      <c r="C2553">
        <v>66.78</v>
      </c>
      <c r="E2553" s="1">
        <v>36003</v>
      </c>
      <c r="F2553">
        <v>13.12</v>
      </c>
      <c r="G2553">
        <f t="shared" si="78"/>
        <v>13.764403669724768</v>
      </c>
      <c r="I2553" s="1">
        <v>39925</v>
      </c>
      <c r="J2553">
        <v>49.81</v>
      </c>
      <c r="M2553" s="1">
        <v>31076</v>
      </c>
      <c r="N2553">
        <v>0.70750000000000002</v>
      </c>
      <c r="Q2553" s="1">
        <v>41374</v>
      </c>
      <c r="R2553">
        <v>80.2</v>
      </c>
      <c r="U2553" s="1">
        <v>42101</v>
      </c>
      <c r="V2553">
        <v>7.11</v>
      </c>
      <c r="Y2553" s="1">
        <v>41115</v>
      </c>
      <c r="Z2553">
        <v>23.8</v>
      </c>
      <c r="AC2553" s="1"/>
    </row>
    <row r="2554" spans="1:29" x14ac:dyDescent="0.3">
      <c r="A2554">
        <f t="shared" si="77"/>
        <v>12</v>
      </c>
      <c r="B2554" s="1">
        <v>43095</v>
      </c>
      <c r="C2554">
        <v>66.569999999999993</v>
      </c>
      <c r="E2554" s="1">
        <v>36004</v>
      </c>
      <c r="F2554">
        <v>13.19</v>
      </c>
      <c r="G2554">
        <f t="shared" si="78"/>
        <v>13.749174311926602</v>
      </c>
      <c r="I2554" s="1">
        <v>39924</v>
      </c>
      <c r="J2554">
        <v>49.82</v>
      </c>
      <c r="M2554" s="1">
        <v>31077</v>
      </c>
      <c r="N2554">
        <v>0.70760000000000001</v>
      </c>
      <c r="Q2554" s="1">
        <v>41375</v>
      </c>
      <c r="R2554">
        <v>83.95</v>
      </c>
      <c r="U2554" s="1">
        <v>42102</v>
      </c>
      <c r="V2554">
        <v>7.12</v>
      </c>
      <c r="Y2554" s="1">
        <v>41116</v>
      </c>
      <c r="Z2554">
        <v>23.9</v>
      </c>
      <c r="AC2554" s="1"/>
    </row>
    <row r="2555" spans="1:29" x14ac:dyDescent="0.3">
      <c r="A2555">
        <f t="shared" si="77"/>
        <v>12</v>
      </c>
      <c r="B2555" s="1">
        <v>43096</v>
      </c>
      <c r="C2555">
        <v>66.11</v>
      </c>
      <c r="E2555" s="1">
        <v>36005</v>
      </c>
      <c r="F2555">
        <v>13.06</v>
      </c>
      <c r="G2555">
        <f t="shared" si="78"/>
        <v>13.734403669724767</v>
      </c>
      <c r="I2555" s="1">
        <v>39923</v>
      </c>
      <c r="J2555">
        <v>49.86</v>
      </c>
      <c r="M2555" s="1">
        <v>31078</v>
      </c>
      <c r="N2555">
        <v>0.70779999999999998</v>
      </c>
      <c r="Q2555" s="1">
        <v>41376</v>
      </c>
      <c r="R2555">
        <v>84.6</v>
      </c>
      <c r="U2555" s="1">
        <v>42103</v>
      </c>
      <c r="V2555">
        <v>7.01</v>
      </c>
      <c r="Y2555" s="1">
        <v>41117</v>
      </c>
      <c r="Z2555">
        <v>23.7</v>
      </c>
      <c r="AC2555" s="1"/>
    </row>
    <row r="2556" spans="1:29" x14ac:dyDescent="0.3">
      <c r="A2556">
        <f t="shared" si="77"/>
        <v>12</v>
      </c>
      <c r="B2556" s="1">
        <v>43097</v>
      </c>
      <c r="C2556">
        <v>65.64</v>
      </c>
      <c r="E2556" s="1">
        <v>36006</v>
      </c>
      <c r="F2556">
        <v>13.08</v>
      </c>
      <c r="G2556">
        <f t="shared" si="78"/>
        <v>13.727522935779811</v>
      </c>
      <c r="I2556" s="1">
        <v>39920</v>
      </c>
      <c r="J2556">
        <v>53.35</v>
      </c>
      <c r="M2556" s="1">
        <v>31079</v>
      </c>
      <c r="N2556">
        <v>0.70620000000000005</v>
      </c>
      <c r="Q2556" s="1">
        <v>41379</v>
      </c>
      <c r="R2556">
        <v>84.3</v>
      </c>
      <c r="U2556" s="1">
        <v>42104</v>
      </c>
      <c r="V2556">
        <v>6.94</v>
      </c>
      <c r="Y2556" s="1">
        <v>41118</v>
      </c>
      <c r="Z2556">
        <v>23.75</v>
      </c>
      <c r="AC2556" s="1"/>
    </row>
    <row r="2557" spans="1:29" x14ac:dyDescent="0.3">
      <c r="A2557">
        <f t="shared" si="77"/>
        <v>12</v>
      </c>
      <c r="B2557" s="1">
        <v>43098</v>
      </c>
      <c r="C2557">
        <v>65.19</v>
      </c>
      <c r="E2557" s="1">
        <v>36007</v>
      </c>
      <c r="F2557">
        <v>13.09</v>
      </c>
      <c r="G2557">
        <f t="shared" si="78"/>
        <v>13.720733944954127</v>
      </c>
      <c r="I2557" s="1">
        <v>39919</v>
      </c>
      <c r="J2557">
        <v>53.06</v>
      </c>
      <c r="M2557" s="1">
        <v>31082</v>
      </c>
      <c r="N2557">
        <v>0.69950000000000001</v>
      </c>
      <c r="Q2557" s="1">
        <v>41380</v>
      </c>
      <c r="R2557">
        <v>84.2</v>
      </c>
      <c r="U2557" s="1">
        <v>42107</v>
      </c>
      <c r="V2557">
        <v>6.8</v>
      </c>
      <c r="Y2557" s="1">
        <v>41119</v>
      </c>
      <c r="Z2557">
        <v>23.75</v>
      </c>
      <c r="AC2557" s="1"/>
    </row>
    <row r="2558" spans="1:29" x14ac:dyDescent="0.3">
      <c r="A2558">
        <f t="shared" si="77"/>
        <v>12</v>
      </c>
      <c r="B2558" s="1">
        <v>43099</v>
      </c>
      <c r="C2558">
        <v>64.98</v>
      </c>
      <c r="E2558" s="1">
        <v>36010</v>
      </c>
      <c r="F2558">
        <v>12.56</v>
      </c>
      <c r="G2558">
        <f t="shared" si="78"/>
        <v>13.708348623853206</v>
      </c>
      <c r="I2558" s="1">
        <v>39918</v>
      </c>
      <c r="J2558">
        <v>51.79</v>
      </c>
      <c r="M2558" s="1">
        <v>31083</v>
      </c>
      <c r="N2558">
        <v>0.69650000000000001</v>
      </c>
      <c r="Q2558" s="1">
        <v>41381</v>
      </c>
      <c r="R2558">
        <v>82.85</v>
      </c>
      <c r="U2558" s="1">
        <v>42108</v>
      </c>
      <c r="V2558">
        <v>6.8</v>
      </c>
      <c r="Y2558" s="1">
        <v>41120</v>
      </c>
      <c r="Z2558">
        <v>23.85</v>
      </c>
      <c r="AC2558" s="1"/>
    </row>
    <row r="2559" spans="1:29" x14ac:dyDescent="0.3">
      <c r="A2559">
        <f t="shared" si="77"/>
        <v>12</v>
      </c>
      <c r="B2559" s="1">
        <v>43100</v>
      </c>
      <c r="C2559">
        <v>64.87</v>
      </c>
      <c r="E2559" s="1">
        <v>36011</v>
      </c>
      <c r="F2559">
        <v>12.7</v>
      </c>
      <c r="G2559">
        <f t="shared" si="78"/>
        <v>13.69614678899082</v>
      </c>
      <c r="I2559" s="1">
        <v>39917</v>
      </c>
      <c r="J2559">
        <v>51.96</v>
      </c>
      <c r="M2559" s="1">
        <v>31084</v>
      </c>
      <c r="N2559">
        <v>0.69469999999999998</v>
      </c>
      <c r="Q2559" s="1">
        <v>41382</v>
      </c>
      <c r="R2559">
        <v>82.7</v>
      </c>
      <c r="U2559" s="1">
        <v>42109</v>
      </c>
      <c r="V2559">
        <v>6.85</v>
      </c>
      <c r="Y2559" s="1">
        <v>41121</v>
      </c>
      <c r="Z2559">
        <v>23.6</v>
      </c>
      <c r="AC2559" s="1"/>
    </row>
    <row r="2560" spans="1:29" x14ac:dyDescent="0.3">
      <c r="A2560">
        <f t="shared" si="77"/>
        <v>1</v>
      </c>
      <c r="B2560" s="1">
        <v>43101</v>
      </c>
      <c r="C2560">
        <v>64.62</v>
      </c>
      <c r="E2560" s="1">
        <v>36012</v>
      </c>
      <c r="F2560" s="1">
        <v>12.57</v>
      </c>
      <c r="G2560">
        <f t="shared" si="78"/>
        <v>13.681467889908252</v>
      </c>
      <c r="I2560" s="1">
        <v>39916</v>
      </c>
      <c r="J2560" s="1">
        <v>52.14</v>
      </c>
      <c r="M2560" s="1">
        <v>31085</v>
      </c>
      <c r="N2560" s="1">
        <v>0.69269999999999998</v>
      </c>
      <c r="Q2560" s="1">
        <v>41383</v>
      </c>
      <c r="R2560" s="1">
        <v>83.45</v>
      </c>
      <c r="U2560" s="1">
        <v>42110</v>
      </c>
      <c r="V2560" s="1">
        <v>6.87</v>
      </c>
      <c r="Y2560" s="1">
        <v>41122</v>
      </c>
      <c r="Z2560" s="1">
        <v>23.65</v>
      </c>
      <c r="AC2560" s="1"/>
    </row>
    <row r="2561" spans="1:29" x14ac:dyDescent="0.3">
      <c r="A2561">
        <f t="shared" si="77"/>
        <v>1</v>
      </c>
      <c r="B2561" s="1">
        <v>43102</v>
      </c>
      <c r="C2561">
        <v>64.290000000000006</v>
      </c>
      <c r="E2561" s="1">
        <v>36013</v>
      </c>
      <c r="F2561" s="1">
        <v>12.61</v>
      </c>
      <c r="G2561">
        <f t="shared" si="78"/>
        <v>13.66825688073394</v>
      </c>
      <c r="I2561" s="1">
        <v>39912</v>
      </c>
      <c r="J2561" s="1">
        <v>54.06</v>
      </c>
      <c r="M2561" s="1">
        <v>31086</v>
      </c>
      <c r="N2561" s="1">
        <v>0.69020000000000004</v>
      </c>
      <c r="Q2561" s="1">
        <v>41386</v>
      </c>
      <c r="R2561" s="1">
        <v>84.65</v>
      </c>
      <c r="U2561" s="1">
        <v>42111</v>
      </c>
      <c r="V2561" s="1">
        <v>6.84</v>
      </c>
      <c r="Y2561" s="1">
        <v>41123</v>
      </c>
      <c r="Z2561" s="1">
        <v>22.9</v>
      </c>
      <c r="AC2561" s="1"/>
    </row>
    <row r="2562" spans="1:29" x14ac:dyDescent="0.3">
      <c r="A2562">
        <f t="shared" si="77"/>
        <v>1</v>
      </c>
      <c r="B2562" s="1">
        <v>43103</v>
      </c>
      <c r="C2562">
        <v>63.9</v>
      </c>
      <c r="E2562" s="1">
        <v>36014</v>
      </c>
      <c r="F2562">
        <v>12.59</v>
      </c>
      <c r="G2562">
        <f t="shared" si="78"/>
        <v>13.656055045871554</v>
      </c>
      <c r="I2562" s="1">
        <v>39911</v>
      </c>
      <c r="J2562">
        <v>51.59</v>
      </c>
      <c r="M2562" s="1">
        <v>31089</v>
      </c>
      <c r="N2562">
        <v>0.68510000000000004</v>
      </c>
      <c r="Q2562" s="1">
        <v>41387</v>
      </c>
      <c r="R2562">
        <v>85</v>
      </c>
      <c r="U2562" s="1">
        <v>42114</v>
      </c>
      <c r="V2562">
        <v>7.13</v>
      </c>
      <c r="Y2562" s="1">
        <v>41124</v>
      </c>
      <c r="Z2562">
        <v>23</v>
      </c>
      <c r="AC2562" s="1"/>
    </row>
    <row r="2563" spans="1:29" x14ac:dyDescent="0.3">
      <c r="A2563">
        <f t="shared" si="77"/>
        <v>1</v>
      </c>
      <c r="B2563" s="1">
        <v>43104</v>
      </c>
      <c r="C2563">
        <v>63.56</v>
      </c>
      <c r="E2563" s="1">
        <v>36017</v>
      </c>
      <c r="F2563">
        <v>11.91</v>
      </c>
      <c r="G2563">
        <f t="shared" si="78"/>
        <v>13.637614678899077</v>
      </c>
      <c r="I2563" s="1">
        <v>39910</v>
      </c>
      <c r="J2563">
        <v>51.22</v>
      </c>
      <c r="M2563" s="1">
        <v>31090</v>
      </c>
      <c r="N2563">
        <v>0.68140000000000001</v>
      </c>
      <c r="Q2563" s="1">
        <v>41388</v>
      </c>
      <c r="R2563">
        <v>85</v>
      </c>
      <c r="U2563" s="1">
        <v>42115</v>
      </c>
      <c r="V2563">
        <v>7.08</v>
      </c>
      <c r="Y2563" s="1">
        <v>41125</v>
      </c>
      <c r="Z2563">
        <v>23.4</v>
      </c>
      <c r="AC2563" s="1"/>
    </row>
    <row r="2564" spans="1:29" x14ac:dyDescent="0.3">
      <c r="A2564">
        <f t="shared" ref="A2564:A2627" si="79">+MONTH(B2564)</f>
        <v>1</v>
      </c>
      <c r="B2564" s="1">
        <v>43105</v>
      </c>
      <c r="C2564">
        <v>63.21</v>
      </c>
      <c r="E2564" s="1">
        <v>36018</v>
      </c>
      <c r="F2564">
        <v>11.64</v>
      </c>
      <c r="G2564">
        <f t="shared" si="78"/>
        <v>13.615963302752288</v>
      </c>
      <c r="I2564" s="1">
        <v>39909</v>
      </c>
      <c r="J2564">
        <v>52.24</v>
      </c>
      <c r="M2564" s="1">
        <v>31091</v>
      </c>
      <c r="N2564">
        <v>0.67859999999999998</v>
      </c>
      <c r="Q2564" s="1">
        <v>41389</v>
      </c>
      <c r="R2564">
        <v>85.75</v>
      </c>
      <c r="U2564" s="1">
        <v>42116</v>
      </c>
      <c r="V2564">
        <v>7.09</v>
      </c>
      <c r="Y2564" s="1">
        <v>41126</v>
      </c>
      <c r="Z2564">
        <v>23.4</v>
      </c>
      <c r="AC2564" s="1"/>
    </row>
    <row r="2565" spans="1:29" x14ac:dyDescent="0.3">
      <c r="A2565">
        <f t="shared" si="79"/>
        <v>1</v>
      </c>
      <c r="B2565" s="1">
        <v>43106</v>
      </c>
      <c r="C2565">
        <v>62.91</v>
      </c>
      <c r="E2565" s="1">
        <v>36019</v>
      </c>
      <c r="F2565">
        <v>11.77</v>
      </c>
      <c r="G2565">
        <f t="shared" si="78"/>
        <v>13.599266055045867</v>
      </c>
      <c r="I2565" s="1">
        <v>39906</v>
      </c>
      <c r="J2565">
        <v>53.47</v>
      </c>
      <c r="M2565" s="1">
        <v>31092</v>
      </c>
      <c r="N2565">
        <v>0.68010000000000004</v>
      </c>
      <c r="Q2565" s="1">
        <v>41390</v>
      </c>
      <c r="R2565">
        <v>85.57</v>
      </c>
      <c r="U2565" s="1">
        <v>42117</v>
      </c>
      <c r="V2565">
        <v>7.25</v>
      </c>
      <c r="Y2565" s="1">
        <v>41127</v>
      </c>
      <c r="Z2565">
        <v>22.65</v>
      </c>
      <c r="AC2565" s="1"/>
    </row>
    <row r="2566" spans="1:29" x14ac:dyDescent="0.3">
      <c r="A2566">
        <f t="shared" si="79"/>
        <v>1</v>
      </c>
      <c r="B2566" s="1">
        <v>43107</v>
      </c>
      <c r="C2566">
        <v>62.51</v>
      </c>
      <c r="E2566" s="1">
        <v>36020</v>
      </c>
      <c r="F2566">
        <v>12.09</v>
      </c>
      <c r="G2566">
        <f t="shared" si="78"/>
        <v>13.591100917431188</v>
      </c>
      <c r="I2566" s="1">
        <v>39905</v>
      </c>
      <c r="J2566">
        <v>52.75</v>
      </c>
      <c r="M2566" s="1">
        <v>31093</v>
      </c>
      <c r="N2566">
        <v>0.68440000000000001</v>
      </c>
      <c r="Q2566" s="1">
        <v>41393</v>
      </c>
      <c r="R2566">
        <v>85.45</v>
      </c>
      <c r="U2566" s="1">
        <v>42118</v>
      </c>
      <c r="V2566">
        <v>7.28</v>
      </c>
      <c r="Y2566" s="1">
        <v>41128</v>
      </c>
      <c r="Z2566">
        <v>23.45</v>
      </c>
      <c r="AC2566" s="1"/>
    </row>
    <row r="2567" spans="1:29" x14ac:dyDescent="0.3">
      <c r="A2567">
        <f t="shared" si="79"/>
        <v>1</v>
      </c>
      <c r="B2567" s="1">
        <v>43108</v>
      </c>
      <c r="C2567">
        <v>61.9</v>
      </c>
      <c r="E2567" s="1">
        <v>36021</v>
      </c>
      <c r="F2567">
        <v>12.05</v>
      </c>
      <c r="G2567">
        <f t="shared" si="78"/>
        <v>13.582385321100912</v>
      </c>
      <c r="I2567" s="1">
        <v>39904</v>
      </c>
      <c r="J2567">
        <v>48.44</v>
      </c>
      <c r="M2567" s="1">
        <v>31096</v>
      </c>
      <c r="N2567">
        <v>0.67979999999999996</v>
      </c>
      <c r="Q2567" s="1">
        <v>41394</v>
      </c>
      <c r="R2567">
        <v>84</v>
      </c>
      <c r="U2567" s="1">
        <v>42121</v>
      </c>
      <c r="V2567">
        <v>7.15</v>
      </c>
      <c r="Y2567" s="1">
        <v>41129</v>
      </c>
      <c r="Z2567">
        <v>23.85</v>
      </c>
      <c r="AC2567" s="1"/>
    </row>
    <row r="2568" spans="1:29" x14ac:dyDescent="0.3">
      <c r="A2568">
        <f t="shared" si="79"/>
        <v>1</v>
      </c>
      <c r="B2568" s="1">
        <v>43109</v>
      </c>
      <c r="C2568">
        <v>61.3</v>
      </c>
      <c r="E2568" s="1">
        <v>36024</v>
      </c>
      <c r="F2568">
        <v>12.28</v>
      </c>
      <c r="G2568">
        <f t="shared" si="78"/>
        <v>13.576146788990819</v>
      </c>
      <c r="I2568" s="1">
        <v>39903</v>
      </c>
      <c r="J2568">
        <v>49.23</v>
      </c>
      <c r="M2568" s="1">
        <v>31097</v>
      </c>
      <c r="N2568">
        <v>0.67589999999999995</v>
      </c>
      <c r="Q2568" s="1">
        <v>41395</v>
      </c>
      <c r="R2568">
        <v>82.9</v>
      </c>
      <c r="U2568" s="1">
        <v>42122</v>
      </c>
      <c r="V2568">
        <v>7.35</v>
      </c>
      <c r="Y2568" s="1">
        <v>41130</v>
      </c>
      <c r="Z2568">
        <v>23.8</v>
      </c>
      <c r="AC2568" s="1"/>
    </row>
    <row r="2569" spans="1:29" x14ac:dyDescent="0.3">
      <c r="A2569">
        <f t="shared" si="79"/>
        <v>1</v>
      </c>
      <c r="B2569" s="1">
        <v>43110</v>
      </c>
      <c r="C2569">
        <v>60.74</v>
      </c>
      <c r="E2569" s="1">
        <v>36025</v>
      </c>
      <c r="F2569">
        <v>12.09</v>
      </c>
      <c r="G2569">
        <f t="shared" si="78"/>
        <v>13.568073394495405</v>
      </c>
      <c r="I2569" s="1">
        <v>39902</v>
      </c>
      <c r="J2569">
        <v>47.99</v>
      </c>
      <c r="M2569" s="1">
        <v>31098</v>
      </c>
      <c r="N2569">
        <v>0.67259999999999998</v>
      </c>
      <c r="Q2569" s="1">
        <v>41396</v>
      </c>
      <c r="R2569">
        <v>83.6</v>
      </c>
      <c r="U2569" s="1">
        <v>42123</v>
      </c>
      <c r="V2569">
        <v>7.46</v>
      </c>
      <c r="Y2569" s="1">
        <v>41131</v>
      </c>
      <c r="Z2569">
        <v>23.9</v>
      </c>
      <c r="AC2569" s="1"/>
    </row>
    <row r="2570" spans="1:29" x14ac:dyDescent="0.3">
      <c r="A2570">
        <f t="shared" si="79"/>
        <v>1</v>
      </c>
      <c r="B2570" s="1">
        <v>43111</v>
      </c>
      <c r="C2570">
        <v>60.15</v>
      </c>
      <c r="E2570" s="1">
        <v>36026</v>
      </c>
      <c r="F2570">
        <v>12.29</v>
      </c>
      <c r="G2570">
        <f t="shared" si="78"/>
        <v>13.563761467889899</v>
      </c>
      <c r="I2570" s="1">
        <v>39899</v>
      </c>
      <c r="J2570">
        <v>51.98</v>
      </c>
      <c r="M2570" s="1">
        <v>31099</v>
      </c>
      <c r="N2570">
        <v>0.66769999999999996</v>
      </c>
      <c r="Q2570" s="1">
        <v>41397</v>
      </c>
      <c r="R2570">
        <v>83.9</v>
      </c>
      <c r="U2570" s="1">
        <v>42124</v>
      </c>
      <c r="V2570">
        <v>7.39</v>
      </c>
      <c r="Y2570" s="1">
        <v>41132</v>
      </c>
      <c r="Z2570">
        <v>23.85</v>
      </c>
      <c r="AC2570" s="1"/>
    </row>
    <row r="2571" spans="1:29" x14ac:dyDescent="0.3">
      <c r="A2571">
        <f t="shared" si="79"/>
        <v>1</v>
      </c>
      <c r="B2571" s="1">
        <v>43112</v>
      </c>
      <c r="C2571">
        <v>59.58</v>
      </c>
      <c r="E2571" s="1">
        <v>36027</v>
      </c>
      <c r="F2571">
        <v>12.64</v>
      </c>
      <c r="G2571">
        <f t="shared" si="78"/>
        <v>13.56678899082568</v>
      </c>
      <c r="I2571" s="1">
        <v>39898</v>
      </c>
      <c r="J2571">
        <v>53.46</v>
      </c>
      <c r="M2571" s="1">
        <v>31100</v>
      </c>
      <c r="N2571">
        <v>0.65980000000000005</v>
      </c>
      <c r="Q2571" s="1">
        <v>41401</v>
      </c>
      <c r="R2571">
        <v>83.85</v>
      </c>
      <c r="U2571" s="1">
        <v>42125</v>
      </c>
      <c r="V2571">
        <v>7.48</v>
      </c>
      <c r="Y2571" s="1">
        <v>41133</v>
      </c>
      <c r="Z2571">
        <v>23.85</v>
      </c>
      <c r="AC2571" s="1"/>
    </row>
    <row r="2572" spans="1:29" x14ac:dyDescent="0.3">
      <c r="A2572">
        <f t="shared" si="79"/>
        <v>1</v>
      </c>
      <c r="B2572" s="1">
        <v>43113</v>
      </c>
      <c r="C2572">
        <v>59.09</v>
      </c>
      <c r="E2572" s="1">
        <v>36028</v>
      </c>
      <c r="F2572">
        <v>12.27</v>
      </c>
      <c r="G2572">
        <f t="shared" si="78"/>
        <v>13.566880733944945</v>
      </c>
      <c r="I2572" s="1">
        <v>39897</v>
      </c>
      <c r="J2572">
        <v>51.75</v>
      </c>
      <c r="M2572" s="1">
        <v>31103</v>
      </c>
      <c r="N2572">
        <v>0.64749999999999996</v>
      </c>
      <c r="Q2572" s="1">
        <v>41402</v>
      </c>
      <c r="R2572">
        <v>83.9</v>
      </c>
      <c r="U2572" s="1">
        <v>42128</v>
      </c>
      <c r="V2572">
        <v>7.58</v>
      </c>
      <c r="Y2572" s="1">
        <v>41134</v>
      </c>
      <c r="Z2572">
        <v>24.7</v>
      </c>
      <c r="AC2572" s="1"/>
    </row>
    <row r="2573" spans="1:29" x14ac:dyDescent="0.3">
      <c r="A2573">
        <f t="shared" si="79"/>
        <v>1</v>
      </c>
      <c r="B2573" s="1">
        <v>43114</v>
      </c>
      <c r="C2573">
        <v>58.59</v>
      </c>
      <c r="E2573" s="1">
        <v>36031</v>
      </c>
      <c r="F2573">
        <v>12.55</v>
      </c>
      <c r="G2573">
        <f t="shared" si="78"/>
        <v>13.561743119266044</v>
      </c>
      <c r="I2573" s="1">
        <v>39896</v>
      </c>
      <c r="J2573">
        <v>53.5</v>
      </c>
      <c r="M2573" s="1">
        <v>31104</v>
      </c>
      <c r="N2573">
        <v>0.64439999999999997</v>
      </c>
      <c r="Q2573" s="1">
        <v>41403</v>
      </c>
      <c r="R2573">
        <v>83.68</v>
      </c>
      <c r="U2573" s="1">
        <v>42129</v>
      </c>
      <c r="V2573">
        <v>7.55</v>
      </c>
      <c r="Y2573" s="1">
        <v>41135</v>
      </c>
      <c r="Z2573">
        <v>24.6</v>
      </c>
      <c r="AC2573" s="1"/>
    </row>
    <row r="2574" spans="1:29" x14ac:dyDescent="0.3">
      <c r="A2574">
        <f t="shared" si="79"/>
        <v>1</v>
      </c>
      <c r="B2574" s="1">
        <v>43115</v>
      </c>
      <c r="C2574">
        <v>57.93</v>
      </c>
      <c r="E2574" s="1">
        <v>36032</v>
      </c>
      <c r="F2574">
        <v>12.68</v>
      </c>
      <c r="G2574">
        <f t="shared" si="78"/>
        <v>13.557798165137607</v>
      </c>
      <c r="I2574" s="1">
        <v>39895</v>
      </c>
      <c r="J2574">
        <v>53.47</v>
      </c>
      <c r="M2574" s="1">
        <v>31105</v>
      </c>
      <c r="N2574">
        <v>0.67030000000000001</v>
      </c>
      <c r="Q2574" s="1">
        <v>41404</v>
      </c>
      <c r="R2574">
        <v>83.9</v>
      </c>
      <c r="U2574" s="1">
        <v>42130</v>
      </c>
      <c r="V2574">
        <v>7.53</v>
      </c>
      <c r="Y2574" s="1">
        <v>41136</v>
      </c>
      <c r="Z2574">
        <v>24.1</v>
      </c>
      <c r="AC2574" s="1"/>
    </row>
    <row r="2575" spans="1:29" x14ac:dyDescent="0.3">
      <c r="A2575">
        <f t="shared" si="79"/>
        <v>1</v>
      </c>
      <c r="B2575" s="1">
        <v>43116</v>
      </c>
      <c r="C2575">
        <v>57.29</v>
      </c>
      <c r="E2575" s="1">
        <v>36033</v>
      </c>
      <c r="F2575">
        <v>12.5</v>
      </c>
      <c r="G2575">
        <f t="shared" si="78"/>
        <v>13.551192660550452</v>
      </c>
      <c r="I2575" s="1">
        <v>39892</v>
      </c>
      <c r="J2575">
        <v>51.22</v>
      </c>
      <c r="M2575" s="1">
        <v>31106</v>
      </c>
      <c r="N2575">
        <v>0.66879999999999995</v>
      </c>
      <c r="Q2575" s="1">
        <v>41407</v>
      </c>
      <c r="R2575">
        <v>82.15</v>
      </c>
      <c r="U2575" s="1">
        <v>42131</v>
      </c>
      <c r="V2575">
        <v>7.43</v>
      </c>
      <c r="Y2575" s="1">
        <v>41137</v>
      </c>
      <c r="Z2575">
        <v>22.9</v>
      </c>
      <c r="AC2575" s="1"/>
    </row>
    <row r="2576" spans="1:29" x14ac:dyDescent="0.3">
      <c r="A2576">
        <f t="shared" si="79"/>
        <v>1</v>
      </c>
      <c r="B2576" s="1">
        <v>43117</v>
      </c>
      <c r="C2576">
        <v>56.6</v>
      </c>
      <c r="E2576" s="1">
        <v>36034</v>
      </c>
      <c r="F2576">
        <v>12.28</v>
      </c>
      <c r="G2576">
        <f t="shared" si="78"/>
        <v>13.525871559633021</v>
      </c>
      <c r="I2576" s="1">
        <v>39891</v>
      </c>
      <c r="J2576">
        <v>50.67</v>
      </c>
      <c r="M2576" s="1">
        <v>31107</v>
      </c>
      <c r="N2576">
        <v>0.66600000000000004</v>
      </c>
      <c r="Q2576" s="1">
        <v>41408</v>
      </c>
      <c r="R2576">
        <v>82.45</v>
      </c>
      <c r="U2576" s="1">
        <v>42132</v>
      </c>
      <c r="V2576">
        <v>7.53</v>
      </c>
      <c r="Y2576" s="1">
        <v>41138</v>
      </c>
      <c r="Z2576">
        <v>24</v>
      </c>
      <c r="AC2576" s="1"/>
    </row>
    <row r="2577" spans="1:29" x14ac:dyDescent="0.3">
      <c r="A2577">
        <f t="shared" si="79"/>
        <v>1</v>
      </c>
      <c r="B2577" s="1">
        <v>43118</v>
      </c>
      <c r="C2577">
        <v>55.92</v>
      </c>
      <c r="E2577" s="1">
        <v>36035</v>
      </c>
      <c r="F2577">
        <v>12.56</v>
      </c>
      <c r="G2577">
        <f t="shared" si="78"/>
        <v>13.507798165137608</v>
      </c>
      <c r="I2577" s="1">
        <v>39890</v>
      </c>
      <c r="J2577">
        <v>47.66</v>
      </c>
      <c r="M2577" s="1">
        <v>31110</v>
      </c>
      <c r="N2577">
        <v>0.66390000000000005</v>
      </c>
      <c r="Q2577" s="1">
        <v>41409</v>
      </c>
      <c r="R2577">
        <v>82</v>
      </c>
      <c r="U2577" s="1">
        <v>42135</v>
      </c>
      <c r="V2577">
        <v>7.62</v>
      </c>
      <c r="Y2577" s="1">
        <v>41139</v>
      </c>
      <c r="Z2577">
        <v>24</v>
      </c>
      <c r="AC2577" s="1"/>
    </row>
    <row r="2578" spans="1:29" x14ac:dyDescent="0.3">
      <c r="A2578">
        <f t="shared" si="79"/>
        <v>1</v>
      </c>
      <c r="B2578" s="1">
        <v>43119</v>
      </c>
      <c r="C2578">
        <v>55.24</v>
      </c>
      <c r="E2578" s="1">
        <v>36039</v>
      </c>
      <c r="F2578">
        <v>12.59</v>
      </c>
      <c r="G2578">
        <f t="shared" si="78"/>
        <v>13.484403669724761</v>
      </c>
      <c r="I2578" s="1">
        <v>39889</v>
      </c>
      <c r="J2578">
        <v>48.24</v>
      </c>
      <c r="M2578" s="1">
        <v>31111</v>
      </c>
      <c r="N2578">
        <v>0.65480000000000005</v>
      </c>
      <c r="Q2578" s="1">
        <v>41410</v>
      </c>
      <c r="R2578">
        <v>81.39</v>
      </c>
      <c r="U2578" s="1">
        <v>42136</v>
      </c>
      <c r="V2578">
        <v>7.59</v>
      </c>
      <c r="Y2578" s="1">
        <v>41140</v>
      </c>
      <c r="Z2578">
        <v>24</v>
      </c>
      <c r="AC2578" s="1"/>
    </row>
    <row r="2579" spans="1:29" x14ac:dyDescent="0.3">
      <c r="A2579">
        <f t="shared" si="79"/>
        <v>1</v>
      </c>
      <c r="B2579" s="1">
        <v>43120</v>
      </c>
      <c r="C2579">
        <v>54.66</v>
      </c>
      <c r="E2579" s="1">
        <v>36040</v>
      </c>
      <c r="F2579">
        <v>12.46</v>
      </c>
      <c r="G2579">
        <f t="shared" si="78"/>
        <v>13.457064220183479</v>
      </c>
      <c r="I2579" s="1">
        <v>39888</v>
      </c>
      <c r="J2579">
        <v>43.98</v>
      </c>
      <c r="M2579" s="1">
        <v>31112</v>
      </c>
      <c r="N2579">
        <v>0.65139999999999998</v>
      </c>
      <c r="Q2579" s="1">
        <v>41411</v>
      </c>
      <c r="R2579">
        <v>80.63</v>
      </c>
      <c r="U2579" s="1">
        <v>42137</v>
      </c>
      <c r="V2579">
        <v>7.64</v>
      </c>
      <c r="Y2579" s="1">
        <v>41141</v>
      </c>
      <c r="Z2579">
        <v>24.55</v>
      </c>
      <c r="AC2579" s="1"/>
    </row>
    <row r="2580" spans="1:29" x14ac:dyDescent="0.3">
      <c r="A2580">
        <f t="shared" si="79"/>
        <v>1</v>
      </c>
      <c r="B2580" s="1">
        <v>43121</v>
      </c>
      <c r="C2580">
        <v>54.16</v>
      </c>
      <c r="E2580" s="1">
        <v>36041</v>
      </c>
      <c r="F2580">
        <v>13.44</v>
      </c>
      <c r="G2580">
        <f t="shared" si="78"/>
        <v>13.439082568807333</v>
      </c>
      <c r="I2580" s="1">
        <v>39885</v>
      </c>
      <c r="J2580">
        <v>44.93</v>
      </c>
      <c r="M2580" s="1">
        <v>31113</v>
      </c>
      <c r="N2580">
        <v>0.65739999999999998</v>
      </c>
      <c r="Q2580" s="1">
        <v>41414</v>
      </c>
      <c r="R2580">
        <v>81.2</v>
      </c>
      <c r="U2580" s="1">
        <v>42138</v>
      </c>
      <c r="V2580">
        <v>7.55</v>
      </c>
      <c r="Y2580" s="1">
        <v>41142</v>
      </c>
      <c r="Z2580">
        <v>24.5</v>
      </c>
      <c r="AC2580" s="1"/>
    </row>
    <row r="2581" spans="1:29" x14ac:dyDescent="0.3">
      <c r="A2581">
        <f t="shared" si="79"/>
        <v>1</v>
      </c>
      <c r="B2581" s="1">
        <v>43122</v>
      </c>
      <c r="C2581">
        <v>53.54</v>
      </c>
      <c r="E2581" s="1">
        <v>36042</v>
      </c>
      <c r="F2581">
        <v>13.31</v>
      </c>
      <c r="G2581">
        <f t="shared" si="78"/>
        <v>13.425688073394488</v>
      </c>
      <c r="I2581" s="1">
        <v>39884</v>
      </c>
      <c r="J2581">
        <v>45.09</v>
      </c>
      <c r="M2581" s="1">
        <v>31114</v>
      </c>
      <c r="N2581">
        <v>0.65859999999999996</v>
      </c>
      <c r="Q2581" s="1">
        <v>41415</v>
      </c>
      <c r="R2581">
        <v>81.400000000000006</v>
      </c>
      <c r="U2581" s="1">
        <v>42139</v>
      </c>
      <c r="V2581">
        <v>7.59</v>
      </c>
      <c r="Y2581" s="1">
        <v>41143</v>
      </c>
      <c r="Z2581">
        <v>24.65</v>
      </c>
      <c r="AC2581" s="1"/>
    </row>
    <row r="2582" spans="1:29" x14ac:dyDescent="0.3">
      <c r="A2582">
        <f t="shared" si="79"/>
        <v>1</v>
      </c>
      <c r="B2582" s="1">
        <v>43123</v>
      </c>
      <c r="C2582">
        <v>53.01</v>
      </c>
      <c r="E2582" s="1">
        <v>36045</v>
      </c>
      <c r="F2582">
        <v>13.06</v>
      </c>
      <c r="G2582">
        <f t="shared" si="78"/>
        <v>13.414678899082562</v>
      </c>
      <c r="I2582" s="1">
        <v>39883</v>
      </c>
      <c r="J2582">
        <v>41.4</v>
      </c>
      <c r="M2582" s="1">
        <v>31117</v>
      </c>
      <c r="N2582">
        <v>0.66759999999999997</v>
      </c>
      <c r="Q2582" s="1">
        <v>41416</v>
      </c>
      <c r="R2582">
        <v>81.5</v>
      </c>
      <c r="U2582" s="1">
        <v>42142</v>
      </c>
      <c r="V2582">
        <v>7.6</v>
      </c>
      <c r="Y2582" s="1">
        <v>41144</v>
      </c>
      <c r="Z2582">
        <v>24.6</v>
      </c>
      <c r="AC2582" s="1"/>
    </row>
    <row r="2583" spans="1:29" x14ac:dyDescent="0.3">
      <c r="A2583">
        <f t="shared" si="79"/>
        <v>1</v>
      </c>
      <c r="B2583" s="1">
        <v>43124</v>
      </c>
      <c r="C2583">
        <v>52.55</v>
      </c>
      <c r="E2583" s="1">
        <v>36046</v>
      </c>
      <c r="F2583">
        <v>12.99</v>
      </c>
      <c r="G2583">
        <f t="shared" si="78"/>
        <v>13.40605504587155</v>
      </c>
      <c r="I2583" s="1">
        <v>39882</v>
      </c>
      <c r="J2583">
        <v>43.96</v>
      </c>
      <c r="M2583" s="1">
        <v>31118</v>
      </c>
      <c r="N2583">
        <v>0.66890000000000005</v>
      </c>
      <c r="Q2583" s="1">
        <v>41417</v>
      </c>
      <c r="R2583">
        <v>81.05</v>
      </c>
      <c r="U2583" s="1">
        <v>42143</v>
      </c>
      <c r="V2583">
        <v>7.37</v>
      </c>
      <c r="Y2583" s="1">
        <v>41145</v>
      </c>
      <c r="Z2583">
        <v>24.3</v>
      </c>
      <c r="AC2583" s="1"/>
    </row>
    <row r="2584" spans="1:29" x14ac:dyDescent="0.3">
      <c r="A2584">
        <f t="shared" si="79"/>
        <v>1</v>
      </c>
      <c r="B2584" s="1">
        <v>43125</v>
      </c>
      <c r="C2584">
        <v>51.98</v>
      </c>
      <c r="E2584" s="1">
        <v>36047</v>
      </c>
      <c r="F2584">
        <v>12.76</v>
      </c>
      <c r="G2584">
        <f t="shared" si="78"/>
        <v>13.393119266055038</v>
      </c>
      <c r="I2584" s="1">
        <v>39881</v>
      </c>
      <c r="J2584">
        <v>44.13</v>
      </c>
      <c r="M2584" s="1">
        <v>31119</v>
      </c>
      <c r="N2584">
        <v>0.66569999999999996</v>
      </c>
      <c r="Q2584" s="1">
        <v>41418</v>
      </c>
      <c r="R2584">
        <v>81.05</v>
      </c>
      <c r="U2584" s="1">
        <v>42144</v>
      </c>
      <c r="V2584">
        <v>7.35</v>
      </c>
      <c r="Y2584" s="1">
        <v>41146</v>
      </c>
      <c r="Z2584">
        <v>24.3</v>
      </c>
      <c r="AC2584" s="1"/>
    </row>
    <row r="2585" spans="1:29" x14ac:dyDescent="0.3">
      <c r="A2585">
        <f t="shared" si="79"/>
        <v>1</v>
      </c>
      <c r="B2585" s="1">
        <v>43126</v>
      </c>
      <c r="C2585">
        <v>51.4</v>
      </c>
      <c r="E2585" s="1">
        <v>36048</v>
      </c>
      <c r="F2585">
        <v>13.27</v>
      </c>
      <c r="G2585">
        <f t="shared" si="78"/>
        <v>13.382660550458708</v>
      </c>
      <c r="I2585" s="1">
        <v>39878</v>
      </c>
      <c r="J2585">
        <v>44.85</v>
      </c>
      <c r="M2585" s="1">
        <v>31120</v>
      </c>
      <c r="N2585">
        <v>0.66</v>
      </c>
      <c r="Q2585" s="1">
        <v>41422</v>
      </c>
      <c r="R2585">
        <v>81</v>
      </c>
      <c r="U2585" s="1">
        <v>42145</v>
      </c>
      <c r="V2585">
        <v>7.3</v>
      </c>
      <c r="Y2585" s="1">
        <v>41147</v>
      </c>
      <c r="Z2585">
        <v>24.3</v>
      </c>
      <c r="AC2585" s="1"/>
    </row>
    <row r="2586" spans="1:29" x14ac:dyDescent="0.3">
      <c r="A2586">
        <f t="shared" si="79"/>
        <v>1</v>
      </c>
      <c r="B2586" s="1">
        <v>43127</v>
      </c>
      <c r="C2586">
        <v>51</v>
      </c>
      <c r="E2586" s="1">
        <v>36049</v>
      </c>
      <c r="F2586">
        <v>12.93</v>
      </c>
      <c r="G2586">
        <f t="shared" si="78"/>
        <v>13.3740366972477</v>
      </c>
      <c r="I2586" s="1">
        <v>39877</v>
      </c>
      <c r="J2586">
        <v>43.64</v>
      </c>
      <c r="M2586" s="1">
        <v>31121</v>
      </c>
      <c r="N2586">
        <v>0.66190000000000004</v>
      </c>
      <c r="Q2586" s="1">
        <v>41423</v>
      </c>
      <c r="R2586">
        <v>80.400000000000006</v>
      </c>
      <c r="U2586" s="1">
        <v>42146</v>
      </c>
      <c r="V2586">
        <v>7.3</v>
      </c>
      <c r="Y2586" s="1">
        <v>41148</v>
      </c>
      <c r="Z2586">
        <v>24.25</v>
      </c>
      <c r="AC2586" s="1"/>
    </row>
    <row r="2587" spans="1:29" x14ac:dyDescent="0.3">
      <c r="A2587">
        <f t="shared" si="79"/>
        <v>1</v>
      </c>
      <c r="B2587" s="1">
        <v>43128</v>
      </c>
      <c r="C2587">
        <v>50.71</v>
      </c>
      <c r="E2587" s="1">
        <v>36052</v>
      </c>
      <c r="F2587">
        <v>12.85</v>
      </c>
      <c r="G2587">
        <f t="shared" si="78"/>
        <v>13.366422018348619</v>
      </c>
      <c r="I2587" s="1">
        <v>39876</v>
      </c>
      <c r="J2587">
        <v>46.12</v>
      </c>
      <c r="M2587" s="1">
        <v>31124</v>
      </c>
      <c r="N2587">
        <v>0.66579999999999995</v>
      </c>
      <c r="Q2587" s="1">
        <v>41424</v>
      </c>
      <c r="R2587">
        <v>80.400000000000006</v>
      </c>
      <c r="U2587" s="1">
        <v>42149</v>
      </c>
      <c r="V2587">
        <v>7.36</v>
      </c>
      <c r="Y2587" s="1">
        <v>41149</v>
      </c>
      <c r="Z2587">
        <v>24.65</v>
      </c>
      <c r="AC2587" s="1"/>
    </row>
    <row r="2588" spans="1:29" x14ac:dyDescent="0.3">
      <c r="A2588">
        <f t="shared" si="79"/>
        <v>1</v>
      </c>
      <c r="B2588" s="1">
        <v>43129</v>
      </c>
      <c r="C2588">
        <v>50.25</v>
      </c>
      <c r="E2588" s="1">
        <v>36053</v>
      </c>
      <c r="F2588">
        <v>13.02</v>
      </c>
      <c r="G2588">
        <f t="shared" si="78"/>
        <v>13.357614678899077</v>
      </c>
      <c r="I2588" s="1">
        <v>39875</v>
      </c>
      <c r="J2588">
        <v>43.7</v>
      </c>
      <c r="M2588" s="1">
        <v>31125</v>
      </c>
      <c r="N2588">
        <v>0.67979999999999996</v>
      </c>
      <c r="Q2588" s="1">
        <v>41425</v>
      </c>
      <c r="R2588">
        <v>79.650000000000006</v>
      </c>
      <c r="U2588" s="1">
        <v>42150</v>
      </c>
      <c r="V2588">
        <v>7.22</v>
      </c>
      <c r="Y2588" s="1">
        <v>41150</v>
      </c>
      <c r="Z2588">
        <v>24.7</v>
      </c>
      <c r="AC2588" s="1"/>
    </row>
    <row r="2589" spans="1:29" x14ac:dyDescent="0.3">
      <c r="A2589">
        <f t="shared" si="79"/>
        <v>1</v>
      </c>
      <c r="B2589" s="1">
        <v>43130</v>
      </c>
      <c r="C2589">
        <v>49.72</v>
      </c>
      <c r="E2589" s="1">
        <v>36054</v>
      </c>
      <c r="F2589">
        <v>13.26</v>
      </c>
      <c r="G2589">
        <f t="shared" si="78"/>
        <v>13.350825688073391</v>
      </c>
      <c r="I2589" s="1">
        <v>39874</v>
      </c>
      <c r="J2589">
        <v>42.21</v>
      </c>
      <c r="M2589" s="1">
        <v>31126</v>
      </c>
      <c r="N2589">
        <v>0.68200000000000005</v>
      </c>
      <c r="Q2589" s="1">
        <v>41428</v>
      </c>
      <c r="R2589">
        <v>79.849999999999994</v>
      </c>
      <c r="U2589" s="1">
        <v>42151</v>
      </c>
      <c r="V2589">
        <v>7.17</v>
      </c>
      <c r="Y2589" s="1">
        <v>41151</v>
      </c>
      <c r="Z2589">
        <v>24.9</v>
      </c>
      <c r="AC2589" s="1"/>
    </row>
    <row r="2590" spans="1:29" x14ac:dyDescent="0.3">
      <c r="A2590">
        <f t="shared" si="79"/>
        <v>1</v>
      </c>
      <c r="B2590" s="1">
        <v>43131</v>
      </c>
      <c r="C2590">
        <v>49.18</v>
      </c>
      <c r="E2590" s="1">
        <v>36055</v>
      </c>
      <c r="F2590">
        <v>13.54</v>
      </c>
      <c r="G2590">
        <f t="shared" si="78"/>
        <v>13.351651376146783</v>
      </c>
      <c r="I2590" s="1">
        <v>39871</v>
      </c>
      <c r="J2590">
        <v>46.35</v>
      </c>
      <c r="M2590" s="1">
        <v>31127</v>
      </c>
      <c r="N2590">
        <v>0.69510000000000005</v>
      </c>
      <c r="Q2590" s="1">
        <v>41429</v>
      </c>
      <c r="R2590">
        <v>79.430000000000007</v>
      </c>
      <c r="U2590" s="1">
        <v>42152</v>
      </c>
      <c r="V2590">
        <v>7.18</v>
      </c>
      <c r="Y2590" s="1">
        <v>41152</v>
      </c>
      <c r="Z2590">
        <v>24.7</v>
      </c>
      <c r="AC2590" s="1"/>
    </row>
    <row r="2591" spans="1:29" x14ac:dyDescent="0.3">
      <c r="A2591">
        <f t="shared" si="79"/>
        <v>2</v>
      </c>
      <c r="B2591" s="1">
        <v>43132</v>
      </c>
      <c r="C2591">
        <v>48.62</v>
      </c>
      <c r="E2591" s="1">
        <v>36056</v>
      </c>
      <c r="F2591">
        <v>14.17</v>
      </c>
      <c r="G2591">
        <f t="shared" si="78"/>
        <v>13.357981651376145</v>
      </c>
      <c r="I2591" s="1">
        <v>39870</v>
      </c>
      <c r="J2591">
        <v>46.51</v>
      </c>
      <c r="M2591" s="1">
        <v>31128</v>
      </c>
      <c r="N2591">
        <v>0.69140000000000001</v>
      </c>
      <c r="Q2591" s="1">
        <v>41430</v>
      </c>
      <c r="R2591">
        <v>79.7</v>
      </c>
      <c r="U2591" s="1">
        <v>42153</v>
      </c>
      <c r="V2591">
        <v>7.32</v>
      </c>
      <c r="Y2591" s="1">
        <v>41155</v>
      </c>
      <c r="Z2591">
        <v>26.1</v>
      </c>
      <c r="AC2591" s="1"/>
    </row>
    <row r="2592" spans="1:29" x14ac:dyDescent="0.3">
      <c r="A2592">
        <f t="shared" si="79"/>
        <v>2</v>
      </c>
      <c r="B2592" s="1">
        <v>43133</v>
      </c>
      <c r="C2592">
        <v>48.02</v>
      </c>
      <c r="E2592" s="1">
        <v>36059</v>
      </c>
      <c r="F2592">
        <v>14.38</v>
      </c>
      <c r="G2592">
        <f t="shared" si="78"/>
        <v>13.355596330275228</v>
      </c>
      <c r="I2592" s="1">
        <v>39869</v>
      </c>
      <c r="J2592">
        <v>44.29</v>
      </c>
      <c r="M2592" s="1">
        <v>31131</v>
      </c>
      <c r="N2592">
        <v>0.68769999999999998</v>
      </c>
      <c r="Q2592" s="1">
        <v>41431</v>
      </c>
      <c r="R2592">
        <v>79.400000000000006</v>
      </c>
      <c r="U2592" s="1">
        <v>42156</v>
      </c>
      <c r="V2592">
        <v>7.24</v>
      </c>
      <c r="Y2592" s="1">
        <v>41156</v>
      </c>
      <c r="Z2592">
        <v>25.7</v>
      </c>
      <c r="AC2592" s="1"/>
    </row>
    <row r="2593" spans="1:29" x14ac:dyDescent="0.3">
      <c r="A2593">
        <f t="shared" si="79"/>
        <v>2</v>
      </c>
      <c r="B2593" s="1">
        <v>43134</v>
      </c>
      <c r="C2593">
        <v>47.49</v>
      </c>
      <c r="E2593" s="1">
        <v>36060</v>
      </c>
      <c r="F2593">
        <v>14.49</v>
      </c>
      <c r="G2593">
        <f t="shared" si="78"/>
        <v>13.356788990825686</v>
      </c>
      <c r="I2593" s="1">
        <v>39868</v>
      </c>
      <c r="J2593">
        <v>42.5</v>
      </c>
      <c r="M2593" s="1">
        <v>31132</v>
      </c>
      <c r="N2593">
        <v>0.69379999999999997</v>
      </c>
      <c r="Q2593" s="1">
        <v>41432</v>
      </c>
      <c r="R2593">
        <v>81.3</v>
      </c>
      <c r="U2593" s="1">
        <v>42157</v>
      </c>
      <c r="V2593">
        <v>7.44</v>
      </c>
      <c r="Y2593" s="1">
        <v>41157</v>
      </c>
      <c r="Z2593">
        <v>25.9</v>
      </c>
      <c r="AC2593" s="1"/>
    </row>
    <row r="2594" spans="1:29" x14ac:dyDescent="0.3">
      <c r="A2594">
        <f t="shared" si="79"/>
        <v>2</v>
      </c>
      <c r="B2594" s="1">
        <v>43135</v>
      </c>
      <c r="C2594">
        <v>46.92</v>
      </c>
      <c r="E2594" s="1">
        <v>36061</v>
      </c>
      <c r="F2594">
        <v>14.52</v>
      </c>
      <c r="G2594">
        <f t="shared" si="78"/>
        <v>13.357981651376146</v>
      </c>
      <c r="I2594" s="1">
        <v>39867</v>
      </c>
      <c r="J2594">
        <v>40.99</v>
      </c>
      <c r="M2594" s="1">
        <v>31133</v>
      </c>
      <c r="N2594">
        <v>0.7077</v>
      </c>
      <c r="Q2594" s="1">
        <v>41435</v>
      </c>
      <c r="R2594">
        <v>78.400000000000006</v>
      </c>
      <c r="U2594" s="1">
        <v>42158</v>
      </c>
      <c r="V2594">
        <v>7.48</v>
      </c>
      <c r="Y2594" s="1">
        <v>41158</v>
      </c>
      <c r="Z2594">
        <v>25.67</v>
      </c>
      <c r="AC2594" s="1"/>
    </row>
    <row r="2595" spans="1:29" x14ac:dyDescent="0.3">
      <c r="A2595">
        <f t="shared" si="79"/>
        <v>2</v>
      </c>
      <c r="B2595" s="1">
        <v>43136</v>
      </c>
      <c r="C2595">
        <v>46.1</v>
      </c>
      <c r="E2595" s="1">
        <v>36062</v>
      </c>
      <c r="F2595">
        <v>14.68</v>
      </c>
      <c r="G2595">
        <f t="shared" si="78"/>
        <v>13.359541284403672</v>
      </c>
      <c r="I2595" s="1">
        <v>39864</v>
      </c>
      <c r="J2595">
        <v>41.89</v>
      </c>
      <c r="M2595" s="1">
        <v>31134</v>
      </c>
      <c r="N2595">
        <v>0.71240000000000003</v>
      </c>
      <c r="Q2595" s="1">
        <v>41436</v>
      </c>
      <c r="R2595">
        <v>77.63</v>
      </c>
      <c r="U2595" s="1">
        <v>42159</v>
      </c>
      <c r="V2595">
        <v>7.39</v>
      </c>
      <c r="Y2595" s="1">
        <v>41159</v>
      </c>
      <c r="Z2595">
        <v>25.5</v>
      </c>
      <c r="AC2595" s="1"/>
    </row>
    <row r="2596" spans="1:29" x14ac:dyDescent="0.3">
      <c r="A2596">
        <f t="shared" si="79"/>
        <v>2</v>
      </c>
      <c r="B2596" s="1">
        <v>43137</v>
      </c>
      <c r="C2596">
        <v>45.21</v>
      </c>
      <c r="E2596" s="1">
        <v>36063</v>
      </c>
      <c r="F2596">
        <v>14.43</v>
      </c>
      <c r="G2596">
        <f t="shared" si="78"/>
        <v>13.362568807339452</v>
      </c>
      <c r="I2596" s="1">
        <v>39863</v>
      </c>
      <c r="J2596">
        <v>41.99</v>
      </c>
      <c r="M2596" s="1">
        <v>31135</v>
      </c>
      <c r="N2596">
        <v>0.72089999999999999</v>
      </c>
      <c r="Q2596" s="1">
        <v>41437</v>
      </c>
      <c r="R2596">
        <v>79.400000000000006</v>
      </c>
      <c r="U2596" s="1">
        <v>42160</v>
      </c>
      <c r="V2596">
        <v>7.4</v>
      </c>
      <c r="Y2596" s="1">
        <v>41160</v>
      </c>
      <c r="Z2596">
        <v>25.55</v>
      </c>
      <c r="AC2596" s="1"/>
    </row>
    <row r="2597" spans="1:29" x14ac:dyDescent="0.3">
      <c r="A2597">
        <f t="shared" si="79"/>
        <v>2</v>
      </c>
      <c r="B2597" s="1">
        <v>43138</v>
      </c>
      <c r="C2597">
        <v>44.31</v>
      </c>
      <c r="E2597" s="1">
        <v>36066</v>
      </c>
      <c r="F2597">
        <v>14.35</v>
      </c>
      <c r="G2597">
        <f t="shared" si="78"/>
        <v>13.365963302752295</v>
      </c>
      <c r="I2597" s="1">
        <v>39862</v>
      </c>
      <c r="J2597">
        <v>39.549999999999997</v>
      </c>
      <c r="M2597" s="1">
        <v>31138</v>
      </c>
      <c r="N2597">
        <v>0.7167</v>
      </c>
      <c r="Q2597" s="1">
        <v>41438</v>
      </c>
      <c r="R2597">
        <v>76.03</v>
      </c>
      <c r="U2597" s="1">
        <v>42163</v>
      </c>
      <c r="V2597">
        <v>7.44</v>
      </c>
      <c r="Y2597" s="1">
        <v>41162</v>
      </c>
      <c r="Z2597">
        <v>25.63</v>
      </c>
      <c r="AC2597" s="1"/>
    </row>
    <row r="2598" spans="1:29" x14ac:dyDescent="0.3">
      <c r="A2598">
        <f t="shared" si="79"/>
        <v>2</v>
      </c>
      <c r="B2598" s="1">
        <v>43139</v>
      </c>
      <c r="C2598">
        <v>43.44</v>
      </c>
      <c r="E2598" s="1">
        <v>36067</v>
      </c>
      <c r="F2598">
        <v>14.61</v>
      </c>
      <c r="G2598">
        <f t="shared" si="78"/>
        <v>13.372477064220185</v>
      </c>
      <c r="I2598" s="1">
        <v>39861</v>
      </c>
      <c r="J2598">
        <v>41.03</v>
      </c>
      <c r="M2598" s="1">
        <v>31139</v>
      </c>
      <c r="N2598">
        <v>0.70820000000000005</v>
      </c>
      <c r="Q2598" s="1">
        <v>41439</v>
      </c>
      <c r="R2598">
        <v>75.2</v>
      </c>
      <c r="U2598" s="1">
        <v>42164</v>
      </c>
      <c r="V2598">
        <v>7.56</v>
      </c>
      <c r="Y2598" s="1">
        <v>41163</v>
      </c>
      <c r="Z2598">
        <v>25.85</v>
      </c>
      <c r="AC2598" s="1"/>
    </row>
    <row r="2599" spans="1:29" x14ac:dyDescent="0.3">
      <c r="A2599">
        <f t="shared" si="79"/>
        <v>2</v>
      </c>
      <c r="B2599" s="1">
        <v>43140</v>
      </c>
      <c r="C2599">
        <v>42.65</v>
      </c>
      <c r="E2599" s="1">
        <v>36068</v>
      </c>
      <c r="F2599">
        <v>14.68</v>
      </c>
      <c r="G2599">
        <f t="shared" si="78"/>
        <v>13.376788990825689</v>
      </c>
      <c r="I2599" s="1">
        <v>39860</v>
      </c>
      <c r="J2599">
        <v>43.28</v>
      </c>
      <c r="M2599" s="1">
        <v>31140</v>
      </c>
      <c r="N2599">
        <v>0.71319999999999995</v>
      </c>
      <c r="Q2599" s="1">
        <v>41442</v>
      </c>
      <c r="R2599">
        <v>75.2</v>
      </c>
      <c r="U2599" s="1">
        <v>42165</v>
      </c>
      <c r="V2599">
        <v>7.58</v>
      </c>
      <c r="Y2599" s="1">
        <v>41164</v>
      </c>
      <c r="Z2599">
        <v>25.63</v>
      </c>
      <c r="AC2599" s="1"/>
    </row>
    <row r="2600" spans="1:29" x14ac:dyDescent="0.3">
      <c r="A2600">
        <f t="shared" si="79"/>
        <v>2</v>
      </c>
      <c r="B2600" s="1">
        <v>43141</v>
      </c>
      <c r="C2600">
        <v>42.1</v>
      </c>
      <c r="E2600" s="1">
        <v>36069</v>
      </c>
      <c r="F2600">
        <v>14.11</v>
      </c>
      <c r="G2600">
        <f t="shared" si="78"/>
        <v>13.372293577981653</v>
      </c>
      <c r="I2600" s="1">
        <v>39857</v>
      </c>
      <c r="J2600">
        <v>44.81</v>
      </c>
      <c r="M2600" s="1">
        <v>31141</v>
      </c>
      <c r="N2600">
        <v>0.70330000000000004</v>
      </c>
      <c r="Q2600" s="1">
        <v>41443</v>
      </c>
      <c r="R2600">
        <v>75.2</v>
      </c>
      <c r="U2600" s="1">
        <v>42166</v>
      </c>
      <c r="V2600">
        <v>7.5</v>
      </c>
      <c r="Y2600" s="1">
        <v>41165</v>
      </c>
      <c r="Z2600">
        <v>25.95</v>
      </c>
      <c r="AC2600" s="1"/>
    </row>
    <row r="2601" spans="1:29" x14ac:dyDescent="0.3">
      <c r="A2601">
        <f t="shared" si="79"/>
        <v>2</v>
      </c>
      <c r="B2601" s="1">
        <v>43142</v>
      </c>
      <c r="C2601">
        <v>41.62</v>
      </c>
      <c r="E2601" s="1">
        <v>36070</v>
      </c>
      <c r="F2601">
        <v>14.36</v>
      </c>
      <c r="G2601">
        <f t="shared" si="78"/>
        <v>13.373302752293579</v>
      </c>
      <c r="I2601" s="1">
        <v>39856</v>
      </c>
      <c r="J2601">
        <v>44.65</v>
      </c>
      <c r="M2601" s="1">
        <v>31146</v>
      </c>
      <c r="N2601">
        <v>0.70409999999999995</v>
      </c>
      <c r="Q2601" s="1">
        <v>41444</v>
      </c>
      <c r="R2601">
        <v>75.5</v>
      </c>
      <c r="U2601" s="1">
        <v>42167</v>
      </c>
      <c r="V2601">
        <v>7.61</v>
      </c>
      <c r="Y2601" s="1">
        <v>41166</v>
      </c>
      <c r="Z2601">
        <v>26.2</v>
      </c>
      <c r="AC2601" s="1"/>
    </row>
    <row r="2602" spans="1:29" x14ac:dyDescent="0.3">
      <c r="A2602">
        <f t="shared" si="79"/>
        <v>2</v>
      </c>
      <c r="B2602" s="1">
        <v>43143</v>
      </c>
      <c r="C2602">
        <v>40.89</v>
      </c>
      <c r="E2602" s="1">
        <v>36073</v>
      </c>
      <c r="F2602">
        <v>14.07</v>
      </c>
      <c r="G2602">
        <f t="shared" si="78"/>
        <v>13.369724770642204</v>
      </c>
      <c r="I2602" s="1">
        <v>39855</v>
      </c>
      <c r="J2602">
        <v>44.28</v>
      </c>
      <c r="M2602" s="1">
        <v>31147</v>
      </c>
      <c r="N2602">
        <v>0.71289999999999998</v>
      </c>
      <c r="Q2602" s="1">
        <v>41445</v>
      </c>
      <c r="R2602">
        <v>75.5</v>
      </c>
      <c r="U2602" s="1">
        <v>42170</v>
      </c>
      <c r="V2602">
        <v>7.51</v>
      </c>
      <c r="Y2602" s="1">
        <v>41169</v>
      </c>
      <c r="Z2602">
        <v>25.9</v>
      </c>
      <c r="AC2602" s="1"/>
    </row>
    <row r="2603" spans="1:29" x14ac:dyDescent="0.3">
      <c r="A2603">
        <f t="shared" si="79"/>
        <v>2</v>
      </c>
      <c r="B2603" s="1">
        <v>43144</v>
      </c>
      <c r="C2603">
        <v>40.14</v>
      </c>
      <c r="E2603" s="1">
        <v>36074</v>
      </c>
      <c r="F2603">
        <v>14.12</v>
      </c>
      <c r="G2603">
        <f t="shared" si="78"/>
        <v>13.360458715596328</v>
      </c>
      <c r="I2603" s="1">
        <v>39854</v>
      </c>
      <c r="J2603">
        <v>44.61</v>
      </c>
      <c r="M2603" s="1">
        <v>31148</v>
      </c>
      <c r="N2603">
        <v>0.72219999999999995</v>
      </c>
      <c r="Q2603" s="1">
        <v>41446</v>
      </c>
      <c r="R2603">
        <v>74.959999999999994</v>
      </c>
      <c r="U2603" s="1">
        <v>42171</v>
      </c>
      <c r="V2603">
        <v>7.41</v>
      </c>
      <c r="Y2603" s="1">
        <v>41170</v>
      </c>
      <c r="Z2603">
        <v>25.85</v>
      </c>
      <c r="AC2603" s="1"/>
    </row>
    <row r="2604" spans="1:29" x14ac:dyDescent="0.3">
      <c r="A2604">
        <f t="shared" si="79"/>
        <v>2</v>
      </c>
      <c r="B2604" s="1">
        <v>43145</v>
      </c>
      <c r="C2604">
        <v>39.47</v>
      </c>
      <c r="E2604" s="1">
        <v>36075</v>
      </c>
      <c r="F2604">
        <v>13.78</v>
      </c>
      <c r="G2604">
        <f t="shared" si="78"/>
        <v>13.352568807339448</v>
      </c>
      <c r="I2604" s="1">
        <v>39853</v>
      </c>
      <c r="J2604">
        <v>46.02</v>
      </c>
      <c r="M2604" s="1">
        <v>31149</v>
      </c>
      <c r="N2604">
        <v>0.72370000000000001</v>
      </c>
      <c r="Q2604" s="1">
        <v>41449</v>
      </c>
      <c r="R2604">
        <v>74.900000000000006</v>
      </c>
      <c r="U2604" s="1">
        <v>42172</v>
      </c>
      <c r="V2604">
        <v>7.46</v>
      </c>
      <c r="Y2604" s="1">
        <v>41171</v>
      </c>
      <c r="Z2604">
        <v>25.55</v>
      </c>
      <c r="AC2604" s="1"/>
    </row>
    <row r="2605" spans="1:29" x14ac:dyDescent="0.3">
      <c r="A2605">
        <f t="shared" si="79"/>
        <v>2</v>
      </c>
      <c r="B2605" s="1">
        <v>43146</v>
      </c>
      <c r="C2605">
        <v>38.82</v>
      </c>
      <c r="E2605" s="1">
        <v>36076</v>
      </c>
      <c r="F2605">
        <v>13.18</v>
      </c>
      <c r="G2605">
        <f t="shared" si="78"/>
        <v>13.340550458715594</v>
      </c>
      <c r="I2605" s="1">
        <v>39850</v>
      </c>
      <c r="J2605">
        <v>46.21</v>
      </c>
      <c r="M2605" s="1">
        <v>31152</v>
      </c>
      <c r="N2605">
        <v>0.73760000000000003</v>
      </c>
      <c r="Q2605" s="1">
        <v>41450</v>
      </c>
      <c r="R2605">
        <v>74.900000000000006</v>
      </c>
      <c r="U2605" s="1">
        <v>42173</v>
      </c>
      <c r="V2605">
        <v>7.45</v>
      </c>
      <c r="Y2605" s="1">
        <v>41172</v>
      </c>
      <c r="Z2605">
        <v>26.05</v>
      </c>
      <c r="AC2605" s="1"/>
    </row>
    <row r="2606" spans="1:29" x14ac:dyDescent="0.3">
      <c r="A2606">
        <f t="shared" si="79"/>
        <v>2</v>
      </c>
      <c r="B2606" s="1">
        <v>43147</v>
      </c>
      <c r="C2606">
        <v>38.22</v>
      </c>
      <c r="E2606" s="1">
        <v>36077</v>
      </c>
      <c r="F2606">
        <v>13.27</v>
      </c>
      <c r="G2606">
        <f t="shared" si="78"/>
        <v>13.329541284403666</v>
      </c>
      <c r="I2606" s="1">
        <v>39849</v>
      </c>
      <c r="J2606">
        <v>46.46</v>
      </c>
      <c r="M2606" s="1">
        <v>31153</v>
      </c>
      <c r="N2606">
        <v>0.7369</v>
      </c>
      <c r="Q2606" s="1">
        <v>41451</v>
      </c>
      <c r="R2606">
        <v>75.150000000000006</v>
      </c>
      <c r="U2606" s="1">
        <v>42174</v>
      </c>
      <c r="V2606">
        <v>7.41</v>
      </c>
      <c r="Y2606" s="1">
        <v>41173</v>
      </c>
      <c r="Z2606">
        <v>26</v>
      </c>
      <c r="AC2606" s="1"/>
    </row>
    <row r="2607" spans="1:29" x14ac:dyDescent="0.3">
      <c r="A2607">
        <f t="shared" si="79"/>
        <v>2</v>
      </c>
      <c r="B2607" s="1">
        <v>43148</v>
      </c>
      <c r="C2607">
        <v>37.74</v>
      </c>
      <c r="E2607" s="1">
        <v>36080</v>
      </c>
      <c r="F2607">
        <v>13.1</v>
      </c>
      <c r="G2607">
        <f t="shared" si="78"/>
        <v>13.314954128440363</v>
      </c>
      <c r="I2607" s="1">
        <v>39848</v>
      </c>
      <c r="J2607">
        <v>44.15</v>
      </c>
      <c r="M2607" s="1">
        <v>31154</v>
      </c>
      <c r="N2607">
        <v>0.73699999999999999</v>
      </c>
      <c r="Q2607" s="1">
        <v>41452</v>
      </c>
      <c r="R2607">
        <v>75.150000000000006</v>
      </c>
      <c r="U2607" s="1">
        <v>42177</v>
      </c>
      <c r="V2607">
        <v>7.46</v>
      </c>
      <c r="Y2607" s="1">
        <v>41176</v>
      </c>
      <c r="Z2607">
        <v>25.85</v>
      </c>
      <c r="AC2607" s="1"/>
    </row>
    <row r="2608" spans="1:29" x14ac:dyDescent="0.3">
      <c r="A2608">
        <f t="shared" si="79"/>
        <v>2</v>
      </c>
      <c r="B2608" s="1">
        <v>43149</v>
      </c>
      <c r="C2608">
        <v>37.24</v>
      </c>
      <c r="E2608" s="1">
        <v>36081</v>
      </c>
      <c r="F2608">
        <v>13.03</v>
      </c>
      <c r="G2608">
        <f t="shared" ref="G2608:G2671" si="80">+AVERAGE(F2500:F2608)</f>
        <v>13.298348623853206</v>
      </c>
      <c r="I2608" s="1">
        <v>39847</v>
      </c>
      <c r="J2608">
        <v>44.08</v>
      </c>
      <c r="M2608" s="1">
        <v>31155</v>
      </c>
      <c r="N2608">
        <v>0.74409999999999998</v>
      </c>
      <c r="Q2608" s="1">
        <v>41453</v>
      </c>
      <c r="R2608">
        <v>75.150000000000006</v>
      </c>
      <c r="U2608" s="1">
        <v>42178</v>
      </c>
      <c r="V2608">
        <v>7.48</v>
      </c>
      <c r="Y2608" s="1">
        <v>41177</v>
      </c>
      <c r="Z2608">
        <v>25.85</v>
      </c>
      <c r="AC2608" s="1"/>
    </row>
    <row r="2609" spans="1:29" x14ac:dyDescent="0.3">
      <c r="A2609">
        <f t="shared" si="79"/>
        <v>2</v>
      </c>
      <c r="B2609" s="1">
        <v>43150</v>
      </c>
      <c r="C2609">
        <v>36.549999999999997</v>
      </c>
      <c r="E2609" s="1">
        <v>36082</v>
      </c>
      <c r="F2609">
        <v>12.69</v>
      </c>
      <c r="G2609">
        <f t="shared" si="80"/>
        <v>13.27614678899082</v>
      </c>
      <c r="I2609" s="1">
        <v>39846</v>
      </c>
      <c r="J2609">
        <v>43.82</v>
      </c>
      <c r="M2609" s="1">
        <v>31156</v>
      </c>
      <c r="N2609">
        <v>0.74760000000000004</v>
      </c>
      <c r="Q2609" s="1">
        <v>41456</v>
      </c>
      <c r="R2609">
        <v>75.599999999999994</v>
      </c>
      <c r="U2609" s="1">
        <v>42179</v>
      </c>
      <c r="V2609">
        <v>7.48</v>
      </c>
      <c r="Y2609" s="1">
        <v>41178</v>
      </c>
      <c r="Z2609">
        <v>26.05</v>
      </c>
      <c r="AC2609" s="1"/>
    </row>
    <row r="2610" spans="1:29" x14ac:dyDescent="0.3">
      <c r="A2610">
        <f t="shared" si="79"/>
        <v>2</v>
      </c>
      <c r="B2610" s="1">
        <v>43151</v>
      </c>
      <c r="C2610">
        <v>35.869999999999997</v>
      </c>
      <c r="E2610" s="1">
        <v>36083</v>
      </c>
      <c r="F2610">
        <v>12.58</v>
      </c>
      <c r="G2610">
        <f t="shared" si="80"/>
        <v>13.25688073394495</v>
      </c>
      <c r="I2610" s="1">
        <v>39843</v>
      </c>
      <c r="J2610">
        <v>45.88</v>
      </c>
      <c r="M2610" s="1">
        <v>31159</v>
      </c>
      <c r="N2610">
        <v>0.7429</v>
      </c>
      <c r="Q2610" s="1">
        <v>41457</v>
      </c>
      <c r="R2610">
        <v>74.8</v>
      </c>
      <c r="U2610" s="1">
        <v>42180</v>
      </c>
      <c r="V2610">
        <v>7.58</v>
      </c>
      <c r="Y2610" s="1">
        <v>41179</v>
      </c>
      <c r="Z2610">
        <v>25.53</v>
      </c>
      <c r="AC2610" s="1"/>
    </row>
    <row r="2611" spans="1:29" x14ac:dyDescent="0.3">
      <c r="A2611">
        <f t="shared" si="79"/>
        <v>2</v>
      </c>
      <c r="B2611" s="1">
        <v>43152</v>
      </c>
      <c r="C2611">
        <v>35.130000000000003</v>
      </c>
      <c r="E2611" s="1">
        <v>36084</v>
      </c>
      <c r="F2611">
        <v>13.13</v>
      </c>
      <c r="G2611">
        <f t="shared" si="80"/>
        <v>13.242660550458712</v>
      </c>
      <c r="I2611" s="1">
        <v>39842</v>
      </c>
      <c r="J2611">
        <v>45.4</v>
      </c>
      <c r="M2611" s="1">
        <v>31160</v>
      </c>
      <c r="N2611">
        <v>0.7288</v>
      </c>
      <c r="Q2611" s="1">
        <v>41458</v>
      </c>
      <c r="R2611">
        <v>76.599999999999994</v>
      </c>
      <c r="U2611" s="1">
        <v>42181</v>
      </c>
      <c r="V2611">
        <v>7.52</v>
      </c>
      <c r="Y2611" s="1">
        <v>41180</v>
      </c>
      <c r="Z2611">
        <v>25.75</v>
      </c>
      <c r="AC2611" s="1"/>
    </row>
    <row r="2612" spans="1:29" x14ac:dyDescent="0.3">
      <c r="A2612">
        <f t="shared" si="79"/>
        <v>2</v>
      </c>
      <c r="B2612" s="1">
        <v>43153</v>
      </c>
      <c r="C2612">
        <v>34.36</v>
      </c>
      <c r="E2612" s="1">
        <v>36087</v>
      </c>
      <c r="F2612">
        <v>12.39</v>
      </c>
      <c r="G2612">
        <f t="shared" si="80"/>
        <v>13.224220183486237</v>
      </c>
      <c r="I2612" s="1">
        <v>39841</v>
      </c>
      <c r="J2612">
        <v>44.9</v>
      </c>
      <c r="M2612" s="1">
        <v>31161</v>
      </c>
      <c r="N2612">
        <v>0.71299999999999997</v>
      </c>
      <c r="Q2612" s="1">
        <v>41459</v>
      </c>
      <c r="R2612">
        <v>75.650000000000006</v>
      </c>
      <c r="U2612" s="1">
        <v>42184</v>
      </c>
      <c r="V2612">
        <v>7.33</v>
      </c>
      <c r="Y2612" s="1">
        <v>41183</v>
      </c>
      <c r="Z2612">
        <v>25.8</v>
      </c>
      <c r="AC2612" s="1"/>
    </row>
    <row r="2613" spans="1:29" x14ac:dyDescent="0.3">
      <c r="A2613">
        <f t="shared" si="79"/>
        <v>2</v>
      </c>
      <c r="B2613" s="1">
        <v>43154</v>
      </c>
      <c r="C2613">
        <v>33.6</v>
      </c>
      <c r="E2613" s="1">
        <v>36088</v>
      </c>
      <c r="F2613">
        <v>12.36</v>
      </c>
      <c r="G2613">
        <f t="shared" si="80"/>
        <v>13.204954128440361</v>
      </c>
      <c r="I2613" s="1">
        <v>39840</v>
      </c>
      <c r="J2613">
        <v>43.73</v>
      </c>
      <c r="M2613" s="1">
        <v>31162</v>
      </c>
      <c r="N2613">
        <v>0.70779999999999998</v>
      </c>
      <c r="Q2613" s="1">
        <v>41460</v>
      </c>
      <c r="R2613">
        <v>77.3</v>
      </c>
      <c r="U2613" s="1">
        <v>42185</v>
      </c>
      <c r="V2613">
        <v>7.42</v>
      </c>
      <c r="Y2613" s="1">
        <v>41184</v>
      </c>
      <c r="Z2613">
        <v>25.75</v>
      </c>
      <c r="AC2613" s="1"/>
    </row>
    <row r="2614" spans="1:29" x14ac:dyDescent="0.3">
      <c r="A2614">
        <f t="shared" si="79"/>
        <v>2</v>
      </c>
      <c r="B2614" s="1">
        <v>43155</v>
      </c>
      <c r="C2614">
        <v>32.92</v>
      </c>
      <c r="E2614" s="1">
        <v>36089</v>
      </c>
      <c r="F2614">
        <v>12.85</v>
      </c>
      <c r="G2614">
        <f t="shared" si="80"/>
        <v>13.190917431192656</v>
      </c>
      <c r="I2614" s="1">
        <v>39839</v>
      </c>
      <c r="J2614">
        <v>46.96</v>
      </c>
      <c r="M2614" s="1">
        <v>31163</v>
      </c>
      <c r="N2614">
        <v>0.71089999999999998</v>
      </c>
      <c r="Q2614" s="1">
        <v>41463</v>
      </c>
      <c r="R2614">
        <v>77.3</v>
      </c>
      <c r="U2614" s="1">
        <v>42186</v>
      </c>
      <c r="V2614">
        <v>7.47</v>
      </c>
      <c r="Y2614" s="1">
        <v>41185</v>
      </c>
      <c r="Z2614">
        <v>25.95</v>
      </c>
      <c r="AC2614" s="1"/>
    </row>
    <row r="2615" spans="1:29" x14ac:dyDescent="0.3">
      <c r="A2615">
        <f t="shared" si="79"/>
        <v>2</v>
      </c>
      <c r="B2615" s="1">
        <v>43156</v>
      </c>
      <c r="C2615">
        <v>32.19</v>
      </c>
      <c r="E2615" s="1">
        <v>36090</v>
      </c>
      <c r="F2615">
        <v>12.76</v>
      </c>
      <c r="G2615">
        <f t="shared" si="80"/>
        <v>13.182110091743114</v>
      </c>
      <c r="I2615" s="1">
        <v>39836</v>
      </c>
      <c r="J2615">
        <v>48.37</v>
      </c>
      <c r="M2615" s="1">
        <v>31166</v>
      </c>
      <c r="N2615">
        <v>0.71319999999999995</v>
      </c>
      <c r="Q2615" s="1">
        <v>41464</v>
      </c>
      <c r="R2615">
        <v>77.5</v>
      </c>
      <c r="U2615" s="1">
        <v>42187</v>
      </c>
      <c r="V2615">
        <v>7.43</v>
      </c>
      <c r="Y2615" s="1">
        <v>41186</v>
      </c>
      <c r="Z2615">
        <v>25.55</v>
      </c>
      <c r="AC2615" s="1"/>
    </row>
    <row r="2616" spans="1:29" x14ac:dyDescent="0.3">
      <c r="A2616">
        <f t="shared" si="79"/>
        <v>2</v>
      </c>
      <c r="B2616" s="1">
        <v>43157</v>
      </c>
      <c r="C2616">
        <v>31.2</v>
      </c>
      <c r="E2616" s="1">
        <v>36091</v>
      </c>
      <c r="F2616">
        <v>12.76</v>
      </c>
      <c r="G2616">
        <f t="shared" si="80"/>
        <v>13.170917431192656</v>
      </c>
      <c r="I2616" s="1">
        <v>39835</v>
      </c>
      <c r="J2616">
        <v>45.39</v>
      </c>
      <c r="M2616" s="1">
        <v>31167</v>
      </c>
      <c r="N2616">
        <v>0.71740000000000004</v>
      </c>
      <c r="Q2616" s="1">
        <v>41465</v>
      </c>
      <c r="R2616">
        <v>76.75</v>
      </c>
      <c r="U2616" s="1">
        <v>42188</v>
      </c>
      <c r="V2616">
        <v>7.42</v>
      </c>
      <c r="Y2616" s="1">
        <v>41187</v>
      </c>
      <c r="Z2616">
        <v>26.3</v>
      </c>
      <c r="AC2616" s="1"/>
    </row>
    <row r="2617" spans="1:29" x14ac:dyDescent="0.3">
      <c r="A2617">
        <f t="shared" si="79"/>
        <v>2</v>
      </c>
      <c r="B2617" s="1">
        <v>43158</v>
      </c>
      <c r="C2617">
        <v>30.21</v>
      </c>
      <c r="E2617" s="1">
        <v>36094</v>
      </c>
      <c r="F2617">
        <v>13.04</v>
      </c>
      <c r="G2617">
        <f t="shared" si="80"/>
        <v>13.161559633027517</v>
      </c>
      <c r="I2617" s="1">
        <v>39834</v>
      </c>
      <c r="J2617">
        <v>45.02</v>
      </c>
      <c r="M2617" s="1">
        <v>31168</v>
      </c>
      <c r="N2617">
        <v>0.70730000000000004</v>
      </c>
      <c r="Q2617" s="1">
        <v>41466</v>
      </c>
      <c r="R2617">
        <v>77</v>
      </c>
      <c r="U2617" s="1">
        <v>42191</v>
      </c>
      <c r="V2617">
        <v>7.36</v>
      </c>
      <c r="Y2617" s="1">
        <v>41190</v>
      </c>
      <c r="Z2617">
        <v>26.8</v>
      </c>
      <c r="AC2617" s="1"/>
    </row>
    <row r="2618" spans="1:29" x14ac:dyDescent="0.3">
      <c r="A2618">
        <f t="shared" si="79"/>
        <v>2</v>
      </c>
      <c r="B2618" s="1">
        <v>43159</v>
      </c>
      <c r="C2618">
        <v>29.15</v>
      </c>
      <c r="E2618" s="1">
        <v>36095</v>
      </c>
      <c r="F2618">
        <v>12.96</v>
      </c>
      <c r="G2618">
        <f t="shared" si="80"/>
        <v>13.150733944954125</v>
      </c>
      <c r="I2618" s="1">
        <v>39833</v>
      </c>
      <c r="J2618">
        <v>43.62</v>
      </c>
      <c r="M2618" s="1">
        <v>31169</v>
      </c>
      <c r="N2618">
        <v>0.70409999999999995</v>
      </c>
      <c r="Q2618" s="1">
        <v>41467</v>
      </c>
      <c r="R2618">
        <v>76.5</v>
      </c>
      <c r="U2618" s="1">
        <v>42192</v>
      </c>
      <c r="V2618">
        <v>7.44</v>
      </c>
      <c r="Y2618" s="1">
        <v>41191</v>
      </c>
      <c r="Z2618">
        <v>26.7</v>
      </c>
      <c r="AC2618" s="1"/>
    </row>
    <row r="2619" spans="1:29" x14ac:dyDescent="0.3">
      <c r="A2619">
        <f t="shared" si="79"/>
        <v>3</v>
      </c>
      <c r="B2619" s="1">
        <v>43160</v>
      </c>
      <c r="C2619">
        <v>28.16</v>
      </c>
      <c r="E2619" s="1">
        <v>36096</v>
      </c>
      <c r="F2619">
        <v>13.19</v>
      </c>
      <c r="G2619">
        <f t="shared" si="80"/>
        <v>13.141192660550455</v>
      </c>
      <c r="I2619" s="1">
        <v>39832</v>
      </c>
      <c r="J2619">
        <v>44.5</v>
      </c>
      <c r="M2619" s="1">
        <v>31170</v>
      </c>
      <c r="N2619">
        <v>0.69479999999999997</v>
      </c>
      <c r="Q2619" s="1">
        <v>41470</v>
      </c>
      <c r="R2619">
        <v>76.900000000000006</v>
      </c>
      <c r="U2619" s="1">
        <v>42193</v>
      </c>
      <c r="V2619">
        <v>7.43</v>
      </c>
      <c r="Y2619" s="1">
        <v>41192</v>
      </c>
      <c r="Z2619">
        <v>26.85</v>
      </c>
      <c r="AC2619" s="1"/>
    </row>
    <row r="2620" spans="1:29" x14ac:dyDescent="0.3">
      <c r="A2620">
        <f t="shared" si="79"/>
        <v>3</v>
      </c>
      <c r="B2620" s="1">
        <v>43161</v>
      </c>
      <c r="C2620">
        <v>27.26</v>
      </c>
      <c r="E2620" s="1">
        <v>36097</v>
      </c>
      <c r="F2620">
        <v>13.08</v>
      </c>
      <c r="G2620">
        <f t="shared" si="80"/>
        <v>13.131559633027518</v>
      </c>
      <c r="I2620" s="1">
        <v>39829</v>
      </c>
      <c r="J2620">
        <v>46.57</v>
      </c>
      <c r="M2620" s="1">
        <v>31174</v>
      </c>
      <c r="N2620">
        <v>0.70120000000000005</v>
      </c>
      <c r="Q2620" s="1">
        <v>41471</v>
      </c>
      <c r="R2620">
        <v>77.650000000000006</v>
      </c>
      <c r="U2620" s="1">
        <v>42194</v>
      </c>
      <c r="V2620">
        <v>7.46</v>
      </c>
      <c r="Y2620" s="1">
        <v>41193</v>
      </c>
      <c r="Z2620">
        <v>26.35</v>
      </c>
      <c r="AC2620" s="1"/>
    </row>
    <row r="2621" spans="1:29" x14ac:dyDescent="0.3">
      <c r="A2621">
        <f t="shared" si="79"/>
        <v>3</v>
      </c>
      <c r="B2621" s="1">
        <v>43162</v>
      </c>
      <c r="C2621">
        <v>26.49</v>
      </c>
      <c r="E2621" s="1">
        <v>36098</v>
      </c>
      <c r="F2621">
        <v>13.22</v>
      </c>
      <c r="G2621">
        <f t="shared" si="80"/>
        <v>13.12100917431192</v>
      </c>
      <c r="I2621" s="1">
        <v>39828</v>
      </c>
      <c r="J2621">
        <v>44.69</v>
      </c>
      <c r="M2621" s="1">
        <v>31175</v>
      </c>
      <c r="N2621">
        <v>0.69779999999999998</v>
      </c>
      <c r="Q2621" s="1">
        <v>41472</v>
      </c>
      <c r="R2621">
        <v>78.2</v>
      </c>
      <c r="U2621" s="1">
        <v>42195</v>
      </c>
      <c r="V2621">
        <v>7.59</v>
      </c>
      <c r="Y2621" s="1">
        <v>41194</v>
      </c>
      <c r="Z2621">
        <v>26.4</v>
      </c>
      <c r="AC2621" s="1"/>
    </row>
    <row r="2622" spans="1:29" x14ac:dyDescent="0.3">
      <c r="A2622">
        <f t="shared" si="79"/>
        <v>3</v>
      </c>
      <c r="B2622" s="1">
        <v>43163</v>
      </c>
      <c r="C2622">
        <v>25.97</v>
      </c>
      <c r="E2622" s="1">
        <v>36101</v>
      </c>
      <c r="F2622">
        <v>13.06</v>
      </c>
      <c r="G2622">
        <f t="shared" si="80"/>
        <v>13.110275229357791</v>
      </c>
      <c r="I2622" s="1">
        <v>39827</v>
      </c>
      <c r="J2622">
        <v>45.08</v>
      </c>
      <c r="M2622" s="1">
        <v>31176</v>
      </c>
      <c r="N2622">
        <v>0.71220000000000006</v>
      </c>
      <c r="Q2622" s="1">
        <v>41473</v>
      </c>
      <c r="R2622">
        <v>77.819999999999993</v>
      </c>
      <c r="U2622" s="1">
        <v>42198</v>
      </c>
      <c r="V2622">
        <v>7.77</v>
      </c>
      <c r="Y2622" s="1">
        <v>41197</v>
      </c>
      <c r="Z2622">
        <v>26.35</v>
      </c>
      <c r="AC2622" s="1"/>
    </row>
    <row r="2623" spans="1:29" x14ac:dyDescent="0.3">
      <c r="A2623">
        <f t="shared" si="79"/>
        <v>3</v>
      </c>
      <c r="B2623" s="1">
        <v>43164</v>
      </c>
      <c r="C2623">
        <v>25.4</v>
      </c>
      <c r="E2623" s="1">
        <v>36102</v>
      </c>
      <c r="F2623">
        <v>12.84</v>
      </c>
      <c r="G2623">
        <f t="shared" si="80"/>
        <v>13.098348623853202</v>
      </c>
      <c r="I2623" s="1">
        <v>39826</v>
      </c>
      <c r="J2623">
        <v>44.83</v>
      </c>
      <c r="M2623" s="1">
        <v>31177</v>
      </c>
      <c r="N2623">
        <v>0.71460000000000001</v>
      </c>
      <c r="Q2623" s="1">
        <v>41474</v>
      </c>
      <c r="R2623">
        <v>77.22</v>
      </c>
      <c r="U2623" s="1">
        <v>42199</v>
      </c>
      <c r="V2623">
        <v>7.71</v>
      </c>
      <c r="Y2623" s="1">
        <v>41198</v>
      </c>
      <c r="Z2623">
        <v>26.1</v>
      </c>
      <c r="AC2623" s="1"/>
    </row>
    <row r="2624" spans="1:29" x14ac:dyDescent="0.3">
      <c r="A2624">
        <f t="shared" si="79"/>
        <v>3</v>
      </c>
      <c r="B2624" s="1">
        <v>43165</v>
      </c>
      <c r="C2624">
        <v>24.88</v>
      </c>
      <c r="E2624" s="1">
        <v>36103</v>
      </c>
      <c r="F2624">
        <v>12.82</v>
      </c>
      <c r="G2624">
        <f t="shared" si="80"/>
        <v>13.087155963302742</v>
      </c>
      <c r="I2624" s="1">
        <v>39825</v>
      </c>
      <c r="J2624">
        <v>42.91</v>
      </c>
      <c r="M2624" s="1">
        <v>31180</v>
      </c>
      <c r="N2624">
        <v>0.72119999999999995</v>
      </c>
      <c r="Q2624" s="1">
        <v>41477</v>
      </c>
      <c r="R2624">
        <v>76.930000000000007</v>
      </c>
      <c r="U2624" s="1">
        <v>42200</v>
      </c>
      <c r="V2624">
        <v>7.74</v>
      </c>
      <c r="Y2624" s="1">
        <v>41199</v>
      </c>
      <c r="Z2624">
        <v>26.2</v>
      </c>
      <c r="AC2624" s="1"/>
    </row>
    <row r="2625" spans="1:29" x14ac:dyDescent="0.3">
      <c r="A2625">
        <f t="shared" si="79"/>
        <v>3</v>
      </c>
      <c r="B2625" s="1">
        <v>43166</v>
      </c>
      <c r="C2625">
        <v>23.97</v>
      </c>
      <c r="E2625" s="1">
        <v>36104</v>
      </c>
      <c r="F2625">
        <v>12.5</v>
      </c>
      <c r="G2625">
        <f t="shared" si="80"/>
        <v>13.068990825688063</v>
      </c>
      <c r="I2625" s="1">
        <v>39822</v>
      </c>
      <c r="J2625">
        <v>44.42</v>
      </c>
      <c r="M2625" s="1">
        <v>31181</v>
      </c>
      <c r="N2625">
        <v>0.72870000000000001</v>
      </c>
      <c r="Q2625" s="1">
        <v>41478</v>
      </c>
      <c r="R2625">
        <v>78.28</v>
      </c>
      <c r="U2625" s="1">
        <v>42201</v>
      </c>
      <c r="V2625">
        <v>7.64</v>
      </c>
      <c r="Y2625" s="1">
        <v>41200</v>
      </c>
      <c r="Z2625">
        <v>26.45</v>
      </c>
      <c r="AC2625" s="1"/>
    </row>
    <row r="2626" spans="1:29" x14ac:dyDescent="0.3">
      <c r="A2626">
        <f t="shared" si="79"/>
        <v>3</v>
      </c>
      <c r="B2626" s="1">
        <v>43167</v>
      </c>
      <c r="C2626">
        <v>23.92</v>
      </c>
      <c r="E2626" s="1">
        <v>36105</v>
      </c>
      <c r="F2626">
        <v>12.35</v>
      </c>
      <c r="G2626">
        <f t="shared" si="80"/>
        <v>13.048348623853199</v>
      </c>
      <c r="I2626" s="1">
        <v>39821</v>
      </c>
      <c r="J2626">
        <v>44.67</v>
      </c>
      <c r="M2626" s="1">
        <v>31182</v>
      </c>
      <c r="N2626">
        <v>0.7248</v>
      </c>
      <c r="Q2626" s="1">
        <v>41479</v>
      </c>
      <c r="R2626">
        <v>78</v>
      </c>
      <c r="U2626" s="1">
        <v>42202</v>
      </c>
      <c r="V2626">
        <v>7.72</v>
      </c>
      <c r="Y2626" s="1">
        <v>41201</v>
      </c>
      <c r="Z2626">
        <v>26.6</v>
      </c>
      <c r="AC2626" s="1"/>
    </row>
    <row r="2627" spans="1:29" x14ac:dyDescent="0.3">
      <c r="A2627">
        <f t="shared" si="79"/>
        <v>3</v>
      </c>
      <c r="B2627" s="1">
        <v>43168</v>
      </c>
      <c r="C2627">
        <v>23.58</v>
      </c>
      <c r="E2627" s="1">
        <v>36108</v>
      </c>
      <c r="F2627">
        <v>11.9</v>
      </c>
      <c r="G2627">
        <f t="shared" si="80"/>
        <v>13.027064220183474</v>
      </c>
      <c r="I2627" s="1">
        <v>39820</v>
      </c>
      <c r="J2627">
        <v>45.86</v>
      </c>
      <c r="M2627" s="1">
        <v>31183</v>
      </c>
      <c r="N2627">
        <v>0.71840000000000004</v>
      </c>
      <c r="Q2627" s="1">
        <v>41480</v>
      </c>
      <c r="R2627">
        <v>77.900000000000006</v>
      </c>
      <c r="U2627" s="1">
        <v>42205</v>
      </c>
      <c r="V2627">
        <v>7.96</v>
      </c>
      <c r="Y2627" s="1">
        <v>41204</v>
      </c>
      <c r="Z2627">
        <v>27.25</v>
      </c>
      <c r="AC2627" s="1"/>
    </row>
    <row r="2628" spans="1:29" x14ac:dyDescent="0.3">
      <c r="A2628">
        <f t="shared" ref="A2628:A2691" si="81">+MONTH(B2628)</f>
        <v>3</v>
      </c>
      <c r="B2628" s="1">
        <v>43169</v>
      </c>
      <c r="C2628">
        <v>23.45</v>
      </c>
      <c r="E2628" s="1">
        <v>36109</v>
      </c>
      <c r="F2628">
        <v>12.04</v>
      </c>
      <c r="G2628">
        <f t="shared" si="80"/>
        <v>13.013761467889896</v>
      </c>
      <c r="I2628" s="1">
        <v>39819</v>
      </c>
      <c r="J2628">
        <v>50.53</v>
      </c>
      <c r="M2628" s="1">
        <v>31184</v>
      </c>
      <c r="N2628">
        <v>0.7228</v>
      </c>
      <c r="Q2628" s="1">
        <v>41481</v>
      </c>
      <c r="R2628">
        <v>77.72</v>
      </c>
      <c r="U2628" s="1">
        <v>42206</v>
      </c>
      <c r="V2628">
        <v>7.94</v>
      </c>
      <c r="Y2628" s="1">
        <v>41205</v>
      </c>
      <c r="Z2628">
        <v>27.65</v>
      </c>
      <c r="AC2628" s="1"/>
    </row>
    <row r="2629" spans="1:29" x14ac:dyDescent="0.3">
      <c r="A2629">
        <f t="shared" si="81"/>
        <v>3</v>
      </c>
      <c r="B2629" s="1">
        <v>43170</v>
      </c>
      <c r="C2629">
        <v>23.37</v>
      </c>
      <c r="E2629" s="1">
        <v>36110</v>
      </c>
      <c r="F2629">
        <v>12.11</v>
      </c>
      <c r="G2629">
        <f t="shared" si="80"/>
        <v>13.002568807339436</v>
      </c>
      <c r="I2629" s="1">
        <v>39818</v>
      </c>
      <c r="J2629">
        <v>49.62</v>
      </c>
      <c r="M2629" s="1">
        <v>31187</v>
      </c>
      <c r="N2629">
        <v>0.73499999999999999</v>
      </c>
      <c r="Q2629" s="1">
        <v>41484</v>
      </c>
      <c r="R2629">
        <v>77.650000000000006</v>
      </c>
      <c r="U2629" s="1">
        <v>42207</v>
      </c>
      <c r="V2629">
        <v>7.94</v>
      </c>
      <c r="Y2629" s="1">
        <v>41206</v>
      </c>
      <c r="Z2629">
        <v>27.5</v>
      </c>
      <c r="AC2629" s="1"/>
    </row>
    <row r="2630" spans="1:29" x14ac:dyDescent="0.3">
      <c r="A2630">
        <f t="shared" si="81"/>
        <v>3</v>
      </c>
      <c r="B2630" s="1">
        <v>43171</v>
      </c>
      <c r="C2630">
        <v>23.16</v>
      </c>
      <c r="E2630" s="1">
        <v>36111</v>
      </c>
      <c r="F2630">
        <v>12.41</v>
      </c>
      <c r="G2630">
        <f t="shared" si="80"/>
        <v>12.998348623853198</v>
      </c>
      <c r="I2630" s="1">
        <v>39815</v>
      </c>
      <c r="J2630">
        <v>46.91</v>
      </c>
      <c r="M2630" s="1">
        <v>31188</v>
      </c>
      <c r="N2630">
        <v>0.72330000000000005</v>
      </c>
      <c r="Q2630" s="1">
        <v>41485</v>
      </c>
      <c r="R2630">
        <v>77.400000000000006</v>
      </c>
      <c r="U2630" s="1">
        <v>42208</v>
      </c>
      <c r="V2630">
        <v>8.0500000000000007</v>
      </c>
      <c r="Y2630" s="1">
        <v>41207</v>
      </c>
      <c r="Z2630">
        <v>27.25</v>
      </c>
      <c r="AC2630" s="1"/>
    </row>
    <row r="2631" spans="1:29" x14ac:dyDescent="0.3">
      <c r="A2631">
        <f t="shared" si="81"/>
        <v>3</v>
      </c>
      <c r="B2631" s="1">
        <v>43172</v>
      </c>
      <c r="C2631">
        <v>22.92</v>
      </c>
      <c r="E2631" s="1">
        <v>36112</v>
      </c>
      <c r="F2631">
        <v>12.44</v>
      </c>
      <c r="G2631">
        <f t="shared" si="80"/>
        <v>12.998623853210997</v>
      </c>
      <c r="I2631" s="1">
        <v>39813</v>
      </c>
      <c r="J2631">
        <v>45.59</v>
      </c>
      <c r="M2631" s="1">
        <v>31189</v>
      </c>
      <c r="N2631">
        <v>0.72499999999999998</v>
      </c>
      <c r="Q2631" s="1">
        <v>41486</v>
      </c>
      <c r="R2631">
        <v>76.680000000000007</v>
      </c>
      <c r="U2631" s="1">
        <v>42209</v>
      </c>
      <c r="V2631">
        <v>7.98</v>
      </c>
      <c r="Y2631" s="1">
        <v>41208</v>
      </c>
      <c r="Z2631">
        <v>27.95</v>
      </c>
      <c r="AC2631" s="1"/>
    </row>
    <row r="2632" spans="1:29" x14ac:dyDescent="0.3">
      <c r="A2632">
        <f t="shared" si="81"/>
        <v>3</v>
      </c>
      <c r="B2632" s="1">
        <v>43173</v>
      </c>
      <c r="C2632">
        <v>22.7</v>
      </c>
      <c r="E2632" s="1">
        <v>36115</v>
      </c>
      <c r="F2632">
        <v>11.73</v>
      </c>
      <c r="G2632">
        <f t="shared" si="80"/>
        <v>12.994587155963293</v>
      </c>
      <c r="I2632" s="1">
        <v>39812</v>
      </c>
      <c r="J2632">
        <v>40.15</v>
      </c>
      <c r="M2632" s="1">
        <v>31190</v>
      </c>
      <c r="N2632">
        <v>0.71930000000000005</v>
      </c>
      <c r="Q2632" s="1">
        <v>41487</v>
      </c>
      <c r="R2632">
        <v>75.819999999999993</v>
      </c>
      <c r="U2632" s="1">
        <v>42212</v>
      </c>
      <c r="V2632">
        <v>8</v>
      </c>
      <c r="Y2632" s="1">
        <v>41211</v>
      </c>
      <c r="Z2632">
        <v>28</v>
      </c>
      <c r="AC2632" s="1"/>
    </row>
    <row r="2633" spans="1:29" x14ac:dyDescent="0.3">
      <c r="A2633">
        <f t="shared" si="81"/>
        <v>3</v>
      </c>
      <c r="B2633" s="1">
        <v>43174</v>
      </c>
      <c r="C2633">
        <v>22.44</v>
      </c>
      <c r="E2633" s="1">
        <v>36116</v>
      </c>
      <c r="F2633">
        <v>11.43</v>
      </c>
      <c r="G2633">
        <f t="shared" si="80"/>
        <v>12.982752293577974</v>
      </c>
      <c r="I2633" s="1">
        <v>39811</v>
      </c>
      <c r="J2633">
        <v>40.549999999999997</v>
      </c>
      <c r="M2633" s="1">
        <v>31191</v>
      </c>
      <c r="N2633">
        <v>0.72030000000000005</v>
      </c>
      <c r="Q2633" s="1">
        <v>41488</v>
      </c>
      <c r="R2633">
        <v>76.599999999999994</v>
      </c>
      <c r="U2633" s="1">
        <v>42213</v>
      </c>
      <c r="V2633">
        <v>8</v>
      </c>
      <c r="Y2633" s="1">
        <v>41212</v>
      </c>
      <c r="Z2633">
        <v>27.45</v>
      </c>
      <c r="AC2633" s="1"/>
    </row>
    <row r="2634" spans="1:29" x14ac:dyDescent="0.3">
      <c r="A2634">
        <f t="shared" si="81"/>
        <v>3</v>
      </c>
      <c r="B2634" s="1">
        <v>43175</v>
      </c>
      <c r="C2634">
        <v>22.21</v>
      </c>
      <c r="E2634" s="1">
        <v>36117</v>
      </c>
      <c r="F2634">
        <v>11.55</v>
      </c>
      <c r="G2634">
        <f t="shared" si="80"/>
        <v>12.9688990825688</v>
      </c>
      <c r="I2634" s="1">
        <v>39808</v>
      </c>
      <c r="J2634">
        <v>38.369999999999997</v>
      </c>
      <c r="M2634" s="1">
        <v>31195</v>
      </c>
      <c r="N2634">
        <v>0.71540000000000004</v>
      </c>
      <c r="Q2634" s="1">
        <v>41491</v>
      </c>
      <c r="R2634">
        <v>74.75</v>
      </c>
      <c r="U2634" s="1">
        <v>42214</v>
      </c>
      <c r="V2634">
        <v>8.0399999999999991</v>
      </c>
      <c r="Y2634" s="1">
        <v>41213</v>
      </c>
      <c r="Z2634">
        <v>26.95</v>
      </c>
      <c r="AC2634" s="1"/>
    </row>
    <row r="2635" spans="1:29" x14ac:dyDescent="0.3">
      <c r="A2635">
        <f t="shared" si="81"/>
        <v>3</v>
      </c>
      <c r="B2635" s="1">
        <v>43176</v>
      </c>
      <c r="C2635">
        <v>21.86</v>
      </c>
      <c r="E2635" s="1">
        <v>36118</v>
      </c>
      <c r="F2635">
        <v>11.49</v>
      </c>
      <c r="G2635">
        <f t="shared" si="80"/>
        <v>12.957064220183478</v>
      </c>
      <c r="I2635" s="1">
        <v>39806</v>
      </c>
      <c r="J2635">
        <v>36.61</v>
      </c>
      <c r="M2635" s="1">
        <v>31196</v>
      </c>
      <c r="N2635">
        <v>0.72070000000000001</v>
      </c>
      <c r="Q2635" s="1">
        <v>41492</v>
      </c>
      <c r="R2635">
        <v>74</v>
      </c>
      <c r="U2635" s="1">
        <v>42215</v>
      </c>
      <c r="V2635">
        <v>7.86</v>
      </c>
      <c r="Y2635" s="1">
        <v>41214</v>
      </c>
      <c r="Z2635">
        <v>26.6</v>
      </c>
      <c r="AC2635" s="1"/>
    </row>
    <row r="2636" spans="1:29" x14ac:dyDescent="0.3">
      <c r="A2636">
        <f t="shared" si="81"/>
        <v>3</v>
      </c>
      <c r="B2636" s="1">
        <v>43177</v>
      </c>
      <c r="C2636">
        <v>21.46</v>
      </c>
      <c r="E2636" s="1">
        <v>36119</v>
      </c>
      <c r="F2636">
        <v>11.68</v>
      </c>
      <c r="G2636">
        <f t="shared" si="80"/>
        <v>12.94633027522935</v>
      </c>
      <c r="I2636" s="1">
        <v>39805</v>
      </c>
      <c r="J2636">
        <v>40.36</v>
      </c>
      <c r="M2636" s="1">
        <v>31197</v>
      </c>
      <c r="N2636">
        <v>0.72209999999999996</v>
      </c>
      <c r="Q2636" s="1">
        <v>41493</v>
      </c>
      <c r="R2636">
        <v>73.88</v>
      </c>
      <c r="U2636" s="1">
        <v>42216</v>
      </c>
      <c r="V2636">
        <v>7.85</v>
      </c>
      <c r="Y2636" s="1">
        <v>41215</v>
      </c>
      <c r="Z2636">
        <v>27.15</v>
      </c>
      <c r="AC2636" s="1"/>
    </row>
    <row r="2637" spans="1:29" x14ac:dyDescent="0.3">
      <c r="A2637">
        <f t="shared" si="81"/>
        <v>3</v>
      </c>
      <c r="B2637" s="1">
        <v>43178</v>
      </c>
      <c r="C2637">
        <v>20.89</v>
      </c>
      <c r="E2637" s="1">
        <v>36122</v>
      </c>
      <c r="F2637">
        <v>11.3</v>
      </c>
      <c r="G2637">
        <f t="shared" si="80"/>
        <v>12.928532110091735</v>
      </c>
      <c r="I2637" s="1">
        <v>39804</v>
      </c>
      <c r="J2637">
        <v>41.45</v>
      </c>
      <c r="M2637" s="1">
        <v>31198</v>
      </c>
      <c r="N2637">
        <v>0.72789999999999999</v>
      </c>
      <c r="Q2637" s="1">
        <v>41494</v>
      </c>
      <c r="R2637">
        <v>74.400000000000006</v>
      </c>
      <c r="U2637" s="1">
        <v>42219</v>
      </c>
      <c r="V2637">
        <v>7.93</v>
      </c>
      <c r="Y2637" s="1">
        <v>41218</v>
      </c>
      <c r="Z2637">
        <v>26.7</v>
      </c>
      <c r="AC2637" s="1"/>
    </row>
    <row r="2638" spans="1:29" x14ac:dyDescent="0.3">
      <c r="A2638">
        <f t="shared" si="81"/>
        <v>3</v>
      </c>
      <c r="B2638" s="1">
        <v>43179</v>
      </c>
      <c r="C2638">
        <v>20.29</v>
      </c>
      <c r="E2638" s="1">
        <v>36123</v>
      </c>
      <c r="F2638">
        <v>11.19</v>
      </c>
      <c r="G2638">
        <f t="shared" si="80"/>
        <v>12.903486238532103</v>
      </c>
      <c r="I2638" s="1">
        <v>39801</v>
      </c>
      <c r="J2638">
        <v>44</v>
      </c>
      <c r="M2638" s="1">
        <v>31201</v>
      </c>
      <c r="N2638">
        <v>0.72889999999999999</v>
      </c>
      <c r="Q2638" s="1">
        <v>41495</v>
      </c>
      <c r="R2638">
        <v>74.75</v>
      </c>
      <c r="U2638" s="1">
        <v>42220</v>
      </c>
      <c r="V2638">
        <v>7.88</v>
      </c>
      <c r="Y2638" s="1">
        <v>41219</v>
      </c>
      <c r="Z2638">
        <v>27.25</v>
      </c>
      <c r="AC2638" s="1"/>
    </row>
    <row r="2639" spans="1:29" x14ac:dyDescent="0.3">
      <c r="A2639">
        <f t="shared" si="81"/>
        <v>3</v>
      </c>
      <c r="B2639" s="1">
        <v>43180</v>
      </c>
      <c r="C2639">
        <v>19.79</v>
      </c>
      <c r="E2639" s="1">
        <v>36124</v>
      </c>
      <c r="F2639">
        <v>10.9</v>
      </c>
      <c r="G2639">
        <f t="shared" si="80"/>
        <v>12.878623853211003</v>
      </c>
      <c r="I2639" s="1">
        <v>39800</v>
      </c>
      <c r="J2639">
        <v>43.36</v>
      </c>
      <c r="M2639" s="1">
        <v>31202</v>
      </c>
      <c r="N2639">
        <v>0.73060000000000003</v>
      </c>
      <c r="Q2639" s="1">
        <v>41498</v>
      </c>
      <c r="R2639">
        <v>75.75</v>
      </c>
      <c r="U2639" s="1">
        <v>42221</v>
      </c>
      <c r="V2639">
        <v>7.81</v>
      </c>
      <c r="Y2639" s="1">
        <v>41220</v>
      </c>
      <c r="Z2639">
        <v>27</v>
      </c>
      <c r="AC2639" s="1"/>
    </row>
    <row r="2640" spans="1:29" x14ac:dyDescent="0.3">
      <c r="A2640">
        <f t="shared" si="81"/>
        <v>3</v>
      </c>
      <c r="B2640" s="1">
        <v>43181</v>
      </c>
      <c r="C2640">
        <v>19.34</v>
      </c>
      <c r="E2640" s="1">
        <v>36125</v>
      </c>
      <c r="F2640">
        <v>11</v>
      </c>
      <c r="G2640">
        <f t="shared" si="80"/>
        <v>12.859266055045868</v>
      </c>
      <c r="I2640" s="1">
        <v>39799</v>
      </c>
      <c r="J2640">
        <v>45.53</v>
      </c>
      <c r="M2640" s="1">
        <v>31203</v>
      </c>
      <c r="N2640">
        <v>0.72440000000000004</v>
      </c>
      <c r="Q2640" s="1">
        <v>41499</v>
      </c>
      <c r="R2640">
        <v>75.25</v>
      </c>
      <c r="U2640" s="1">
        <v>42222</v>
      </c>
      <c r="V2640">
        <v>7.82</v>
      </c>
      <c r="Y2640" s="1">
        <v>41221</v>
      </c>
      <c r="Z2640">
        <v>26.75</v>
      </c>
      <c r="AC2640" s="1"/>
    </row>
    <row r="2641" spans="1:29" x14ac:dyDescent="0.3">
      <c r="A2641">
        <f t="shared" si="81"/>
        <v>3</v>
      </c>
      <c r="B2641" s="1">
        <v>43182</v>
      </c>
      <c r="C2641">
        <v>18.97</v>
      </c>
      <c r="E2641" s="1">
        <v>36126</v>
      </c>
      <c r="F2641">
        <v>11.14</v>
      </c>
      <c r="G2641">
        <f t="shared" si="80"/>
        <v>12.840275229357795</v>
      </c>
      <c r="I2641" s="1">
        <v>39798</v>
      </c>
      <c r="J2641">
        <v>44.56</v>
      </c>
      <c r="M2641" s="1">
        <v>31204</v>
      </c>
      <c r="N2641">
        <v>0.72799999999999998</v>
      </c>
      <c r="Q2641" s="1">
        <v>41500</v>
      </c>
      <c r="R2641">
        <v>75.5</v>
      </c>
      <c r="U2641" s="1">
        <v>42223</v>
      </c>
      <c r="V2641">
        <v>7.76</v>
      </c>
      <c r="Y2641" s="1">
        <v>41222</v>
      </c>
      <c r="Z2641">
        <v>27.2</v>
      </c>
      <c r="AC2641" s="1"/>
    </row>
    <row r="2642" spans="1:29" x14ac:dyDescent="0.3">
      <c r="A2642">
        <f t="shared" si="81"/>
        <v>3</v>
      </c>
      <c r="B2642" s="1">
        <v>43183</v>
      </c>
      <c r="C2642">
        <v>18.809999999999999</v>
      </c>
      <c r="E2642" s="1">
        <v>36129</v>
      </c>
      <c r="F2642">
        <v>10.46</v>
      </c>
      <c r="G2642">
        <f t="shared" si="80"/>
        <v>12.815229357798161</v>
      </c>
      <c r="I2642" s="1">
        <v>39797</v>
      </c>
      <c r="J2642">
        <v>44.6</v>
      </c>
      <c r="M2642" s="1">
        <v>31205</v>
      </c>
      <c r="N2642">
        <v>0.72309999999999997</v>
      </c>
      <c r="Q2642" s="1">
        <v>41501</v>
      </c>
      <c r="R2642">
        <v>76</v>
      </c>
      <c r="U2642" s="1">
        <v>42226</v>
      </c>
      <c r="V2642">
        <v>7.9</v>
      </c>
      <c r="Y2642" s="1">
        <v>41225</v>
      </c>
      <c r="Z2642">
        <v>27.05</v>
      </c>
      <c r="AC2642" s="1"/>
    </row>
    <row r="2643" spans="1:29" x14ac:dyDescent="0.3">
      <c r="A2643">
        <f t="shared" si="81"/>
        <v>3</v>
      </c>
      <c r="B2643" s="1">
        <v>43184</v>
      </c>
      <c r="C2643">
        <v>18.73</v>
      </c>
      <c r="E2643" s="1">
        <v>36130</v>
      </c>
      <c r="F2643">
        <v>10.220000000000001</v>
      </c>
      <c r="G2643">
        <f t="shared" si="80"/>
        <v>12.786238532110088</v>
      </c>
      <c r="I2643" s="1">
        <v>39794</v>
      </c>
      <c r="J2643">
        <v>46.41</v>
      </c>
      <c r="M2643" s="1">
        <v>31208</v>
      </c>
      <c r="N2643">
        <v>0.7177</v>
      </c>
      <c r="Q2643" s="1">
        <v>41502</v>
      </c>
      <c r="R2643">
        <v>75</v>
      </c>
      <c r="U2643" s="1">
        <v>42227</v>
      </c>
      <c r="V2643">
        <v>8.07</v>
      </c>
      <c r="Y2643" s="1">
        <v>41226</v>
      </c>
      <c r="Z2643">
        <v>27.2</v>
      </c>
      <c r="AC2643" s="1"/>
    </row>
    <row r="2644" spans="1:29" x14ac:dyDescent="0.3">
      <c r="A2644">
        <f t="shared" si="81"/>
        <v>3</v>
      </c>
      <c r="B2644" s="1">
        <v>43185</v>
      </c>
      <c r="C2644">
        <v>18.5</v>
      </c>
      <c r="E2644" s="1">
        <v>36131</v>
      </c>
      <c r="F2644">
        <v>10.36</v>
      </c>
      <c r="G2644">
        <f t="shared" si="80"/>
        <v>12.758165137614675</v>
      </c>
      <c r="I2644" s="1">
        <v>39793</v>
      </c>
      <c r="J2644">
        <v>47.39</v>
      </c>
      <c r="M2644" s="1">
        <v>31209</v>
      </c>
      <c r="N2644">
        <v>0.72170000000000001</v>
      </c>
      <c r="Q2644" s="1">
        <v>41505</v>
      </c>
      <c r="R2644">
        <v>75.5</v>
      </c>
      <c r="U2644" s="1">
        <v>42228</v>
      </c>
      <c r="V2644">
        <v>8.17</v>
      </c>
      <c r="Y2644" s="1">
        <v>41227</v>
      </c>
      <c r="Z2644">
        <v>27</v>
      </c>
      <c r="AC2644" s="1"/>
    </row>
    <row r="2645" spans="1:29" x14ac:dyDescent="0.3">
      <c r="A2645">
        <f t="shared" si="81"/>
        <v>3</v>
      </c>
      <c r="B2645" s="1">
        <v>43186</v>
      </c>
      <c r="C2645">
        <v>18.25</v>
      </c>
      <c r="E2645" s="1">
        <v>36132</v>
      </c>
      <c r="F2645">
        <v>10.18</v>
      </c>
      <c r="G2645">
        <f t="shared" si="80"/>
        <v>12.727064220183484</v>
      </c>
      <c r="I2645" s="1">
        <v>39792</v>
      </c>
      <c r="J2645">
        <v>42.4</v>
      </c>
      <c r="M2645" s="1">
        <v>31210</v>
      </c>
      <c r="N2645">
        <v>0.72099999999999997</v>
      </c>
      <c r="Q2645" s="1">
        <v>41506</v>
      </c>
      <c r="R2645">
        <v>75.5</v>
      </c>
      <c r="U2645" s="1">
        <v>42229</v>
      </c>
      <c r="V2645">
        <v>8.17</v>
      </c>
      <c r="Y2645" s="1">
        <v>41228</v>
      </c>
      <c r="Z2645">
        <v>27.4</v>
      </c>
      <c r="AC2645" s="1"/>
    </row>
    <row r="2646" spans="1:29" x14ac:dyDescent="0.3">
      <c r="A2646">
        <f t="shared" si="81"/>
        <v>3</v>
      </c>
      <c r="B2646" s="1">
        <v>43187</v>
      </c>
      <c r="C2646">
        <v>18.059999999999999</v>
      </c>
      <c r="E2646" s="1">
        <v>36133</v>
      </c>
      <c r="F2646">
        <v>10.19</v>
      </c>
      <c r="G2646">
        <f t="shared" si="80"/>
        <v>12.69623853211009</v>
      </c>
      <c r="I2646" s="1">
        <v>39791</v>
      </c>
      <c r="J2646">
        <v>41.53</v>
      </c>
      <c r="M2646" s="1">
        <v>31211</v>
      </c>
      <c r="N2646">
        <v>0.71850000000000003</v>
      </c>
      <c r="Q2646" s="1">
        <v>41507</v>
      </c>
      <c r="R2646">
        <v>75.900000000000006</v>
      </c>
      <c r="U2646" s="1">
        <v>42230</v>
      </c>
      <c r="V2646">
        <v>8.3000000000000007</v>
      </c>
      <c r="Y2646" s="1">
        <v>41229</v>
      </c>
      <c r="Z2646">
        <v>27.4</v>
      </c>
      <c r="AC2646" s="1"/>
    </row>
    <row r="2647" spans="1:29" x14ac:dyDescent="0.3">
      <c r="A2647">
        <f t="shared" si="81"/>
        <v>3</v>
      </c>
      <c r="B2647" s="1">
        <v>43188</v>
      </c>
      <c r="C2647">
        <v>17.86</v>
      </c>
      <c r="E2647" s="1">
        <v>36136</v>
      </c>
      <c r="F2647">
        <v>10.26</v>
      </c>
      <c r="G2647">
        <f t="shared" si="80"/>
        <v>12.67155963302752</v>
      </c>
      <c r="I2647" s="1">
        <v>39790</v>
      </c>
      <c r="J2647">
        <v>43.42</v>
      </c>
      <c r="M2647" s="1">
        <v>31212</v>
      </c>
      <c r="N2647">
        <v>0.72619999999999996</v>
      </c>
      <c r="Q2647" s="1">
        <v>41508</v>
      </c>
      <c r="R2647">
        <v>76.25</v>
      </c>
      <c r="U2647" s="1">
        <v>42233</v>
      </c>
      <c r="V2647">
        <v>8.2200000000000006</v>
      </c>
      <c r="Y2647" s="1">
        <v>41232</v>
      </c>
      <c r="Z2647">
        <v>27.4</v>
      </c>
      <c r="AC2647" s="1"/>
    </row>
    <row r="2648" spans="1:29" x14ac:dyDescent="0.3">
      <c r="A2648">
        <f t="shared" si="81"/>
        <v>3</v>
      </c>
      <c r="B2648" s="1">
        <v>43189</v>
      </c>
      <c r="C2648">
        <v>17.78</v>
      </c>
      <c r="E2648" s="1">
        <v>36137</v>
      </c>
      <c r="F2648">
        <v>10.11</v>
      </c>
      <c r="G2648">
        <f t="shared" si="80"/>
        <v>12.647339449541281</v>
      </c>
      <c r="I2648" s="1">
        <v>39787</v>
      </c>
      <c r="J2648">
        <v>39.74</v>
      </c>
      <c r="M2648" s="1">
        <v>31215</v>
      </c>
      <c r="N2648">
        <v>0.72509999999999997</v>
      </c>
      <c r="Q2648" s="1">
        <v>41509</v>
      </c>
      <c r="R2648">
        <v>76.5</v>
      </c>
      <c r="U2648" s="1">
        <v>42234</v>
      </c>
      <c r="V2648">
        <v>8.25</v>
      </c>
      <c r="Y2648" s="1">
        <v>41233</v>
      </c>
      <c r="Z2648">
        <v>27.4</v>
      </c>
      <c r="AC2648" s="1"/>
    </row>
    <row r="2649" spans="1:29" x14ac:dyDescent="0.3">
      <c r="A2649">
        <f t="shared" si="81"/>
        <v>3</v>
      </c>
      <c r="B2649" s="1">
        <v>43190</v>
      </c>
      <c r="C2649">
        <v>18.399999999999999</v>
      </c>
      <c r="E2649" s="1">
        <v>36138</v>
      </c>
      <c r="F2649">
        <v>9.98</v>
      </c>
      <c r="G2649">
        <f t="shared" si="80"/>
        <v>12.61853211009174</v>
      </c>
      <c r="I2649" s="1">
        <v>39786</v>
      </c>
      <c r="J2649">
        <v>42.28</v>
      </c>
      <c r="M2649" s="1">
        <v>31216</v>
      </c>
      <c r="N2649">
        <v>0.73180000000000001</v>
      </c>
      <c r="Q2649" s="1">
        <v>41512</v>
      </c>
      <c r="R2649">
        <v>76.87</v>
      </c>
      <c r="U2649" s="1">
        <v>42235</v>
      </c>
      <c r="V2649">
        <v>8.32</v>
      </c>
      <c r="Y2649" s="1">
        <v>41234</v>
      </c>
      <c r="Z2649">
        <v>27.38</v>
      </c>
      <c r="AC2649" s="1"/>
    </row>
    <row r="2650" spans="1:29" x14ac:dyDescent="0.3">
      <c r="A2650">
        <f t="shared" si="81"/>
        <v>4</v>
      </c>
      <c r="B2650" s="1">
        <v>43191</v>
      </c>
      <c r="C2650">
        <v>18.600000000000001</v>
      </c>
      <c r="E2650" s="1">
        <v>36139</v>
      </c>
      <c r="F2650">
        <v>9.64</v>
      </c>
      <c r="G2650">
        <f t="shared" si="80"/>
        <v>12.587431192660549</v>
      </c>
      <c r="I2650" s="1">
        <v>39785</v>
      </c>
      <c r="J2650">
        <v>45.44</v>
      </c>
      <c r="M2650" s="1">
        <v>31217</v>
      </c>
      <c r="N2650">
        <v>0.73650000000000004</v>
      </c>
      <c r="Q2650" s="1">
        <v>41513</v>
      </c>
      <c r="R2650">
        <v>76.25</v>
      </c>
      <c r="U2650" s="1">
        <v>42236</v>
      </c>
      <c r="V2650">
        <v>8.34</v>
      </c>
      <c r="Y2650" s="1">
        <v>41235</v>
      </c>
      <c r="Z2650">
        <v>27.55</v>
      </c>
      <c r="AC2650" s="1"/>
    </row>
    <row r="2651" spans="1:29" x14ac:dyDescent="0.3">
      <c r="A2651">
        <f t="shared" si="81"/>
        <v>4</v>
      </c>
      <c r="B2651" s="1">
        <v>43192</v>
      </c>
      <c r="C2651">
        <v>18.64</v>
      </c>
      <c r="E2651" s="1">
        <v>36140</v>
      </c>
      <c r="F2651">
        <v>9.82</v>
      </c>
      <c r="G2651">
        <f t="shared" si="80"/>
        <v>12.559541284403668</v>
      </c>
      <c r="I2651" s="1">
        <v>39784</v>
      </c>
      <c r="J2651">
        <v>45.44</v>
      </c>
      <c r="M2651" s="1">
        <v>31218</v>
      </c>
      <c r="N2651">
        <v>0.72360000000000002</v>
      </c>
      <c r="Q2651" s="1">
        <v>41514</v>
      </c>
      <c r="R2651">
        <v>75.75</v>
      </c>
      <c r="U2651" s="1">
        <v>42237</v>
      </c>
      <c r="V2651">
        <v>8.18</v>
      </c>
      <c r="Y2651" s="1">
        <v>41236</v>
      </c>
      <c r="Z2651">
        <v>27.35</v>
      </c>
      <c r="AC2651" s="1"/>
    </row>
    <row r="2652" spans="1:29" x14ac:dyDescent="0.3">
      <c r="A2652">
        <f t="shared" si="81"/>
        <v>4</v>
      </c>
      <c r="B2652" s="1">
        <v>43193</v>
      </c>
      <c r="C2652">
        <v>18.690000000000001</v>
      </c>
      <c r="E2652" s="1">
        <v>36143</v>
      </c>
      <c r="F2652">
        <v>10.130000000000001</v>
      </c>
      <c r="G2652">
        <f t="shared" si="80"/>
        <v>12.535871559633028</v>
      </c>
      <c r="I2652" s="1">
        <v>39783</v>
      </c>
      <c r="J2652">
        <v>47.97</v>
      </c>
      <c r="M2652" s="1">
        <v>31219</v>
      </c>
      <c r="N2652">
        <v>0.72389999999999999</v>
      </c>
      <c r="Q2652" s="1">
        <v>41515</v>
      </c>
      <c r="R2652">
        <v>76.099999999999994</v>
      </c>
      <c r="U2652" s="1">
        <v>42240</v>
      </c>
      <c r="V2652">
        <v>8.15</v>
      </c>
      <c r="Y2652" s="1">
        <v>41239</v>
      </c>
      <c r="Z2652">
        <v>27.4</v>
      </c>
      <c r="AC2652" s="1"/>
    </row>
    <row r="2653" spans="1:29" x14ac:dyDescent="0.3">
      <c r="A2653">
        <f t="shared" si="81"/>
        <v>4</v>
      </c>
      <c r="B2653" s="1">
        <v>43194</v>
      </c>
      <c r="C2653">
        <v>18.87</v>
      </c>
      <c r="E2653" s="1">
        <v>36144</v>
      </c>
      <c r="F2653">
        <v>10.23</v>
      </c>
      <c r="G2653">
        <f t="shared" si="80"/>
        <v>12.510275229357799</v>
      </c>
      <c r="I2653" s="1">
        <v>39780</v>
      </c>
      <c r="J2653">
        <v>53.49</v>
      </c>
      <c r="M2653" s="1">
        <v>31222</v>
      </c>
      <c r="N2653">
        <v>0.72519999999999996</v>
      </c>
      <c r="Q2653" s="1">
        <v>41516</v>
      </c>
      <c r="R2653">
        <v>76.099999999999994</v>
      </c>
      <c r="U2653" s="1">
        <v>42241</v>
      </c>
      <c r="V2653">
        <v>8.23</v>
      </c>
      <c r="Y2653" s="1">
        <v>41240</v>
      </c>
      <c r="Z2653">
        <v>27.65</v>
      </c>
      <c r="AC2653" s="1"/>
    </row>
    <row r="2654" spans="1:29" x14ac:dyDescent="0.3">
      <c r="A2654">
        <f t="shared" si="81"/>
        <v>4</v>
      </c>
      <c r="B2654" s="1">
        <v>43195</v>
      </c>
      <c r="C2654">
        <v>18.89</v>
      </c>
      <c r="E2654" s="1">
        <v>36145</v>
      </c>
      <c r="F2654">
        <v>11</v>
      </c>
      <c r="G2654">
        <f t="shared" si="80"/>
        <v>12.492568807339453</v>
      </c>
      <c r="I2654" s="1">
        <v>39779</v>
      </c>
      <c r="J2654">
        <v>53.13</v>
      </c>
      <c r="M2654" s="1">
        <v>31223</v>
      </c>
      <c r="N2654">
        <v>0.72440000000000004</v>
      </c>
      <c r="Q2654" s="1">
        <v>41519</v>
      </c>
      <c r="R2654">
        <v>76</v>
      </c>
      <c r="U2654" s="1">
        <v>42242</v>
      </c>
      <c r="V2654">
        <v>8.08</v>
      </c>
      <c r="Y2654" s="1">
        <v>41241</v>
      </c>
      <c r="Z2654">
        <v>27.55</v>
      </c>
      <c r="AC2654" s="1"/>
    </row>
    <row r="2655" spans="1:29" x14ac:dyDescent="0.3">
      <c r="A2655">
        <f t="shared" si="81"/>
        <v>4</v>
      </c>
      <c r="B2655" s="1">
        <v>43196</v>
      </c>
      <c r="C2655">
        <v>19</v>
      </c>
      <c r="E2655" s="1">
        <v>36146</v>
      </c>
      <c r="F2655">
        <v>10.09</v>
      </c>
      <c r="G2655">
        <f t="shared" si="80"/>
        <v>12.467889908256883</v>
      </c>
      <c r="I2655" s="1">
        <v>39778</v>
      </c>
      <c r="J2655">
        <v>53.92</v>
      </c>
      <c r="M2655" s="1">
        <v>31224</v>
      </c>
      <c r="N2655">
        <v>0.73019999999999996</v>
      </c>
      <c r="Q2655" s="1">
        <v>41520</v>
      </c>
      <c r="R2655">
        <v>77.349999999999994</v>
      </c>
      <c r="U2655" s="1">
        <v>42243</v>
      </c>
      <c r="V2655">
        <v>8.0299999999999994</v>
      </c>
      <c r="Y2655" s="1">
        <v>41242</v>
      </c>
      <c r="Z2655">
        <v>27.5</v>
      </c>
      <c r="AC2655" s="1"/>
    </row>
    <row r="2656" spans="1:29" x14ac:dyDescent="0.3">
      <c r="A2656">
        <f t="shared" si="81"/>
        <v>4</v>
      </c>
      <c r="B2656" s="1">
        <v>43197</v>
      </c>
      <c r="C2656">
        <v>19.25</v>
      </c>
      <c r="E2656" s="1">
        <v>36147</v>
      </c>
      <c r="F2656">
        <v>9.98</v>
      </c>
      <c r="G2656">
        <f t="shared" si="80"/>
        <v>12.442018348623856</v>
      </c>
      <c r="I2656" s="1">
        <v>39777</v>
      </c>
      <c r="J2656">
        <v>50.35</v>
      </c>
      <c r="M2656" s="1">
        <v>31225</v>
      </c>
      <c r="N2656">
        <v>0.72829999999999995</v>
      </c>
      <c r="Q2656" s="1">
        <v>41521</v>
      </c>
      <c r="R2656">
        <v>77</v>
      </c>
      <c r="U2656" s="1">
        <v>42244</v>
      </c>
      <c r="V2656">
        <v>8.09</v>
      </c>
      <c r="Y2656" s="1">
        <v>41243</v>
      </c>
      <c r="Z2656">
        <v>27.6</v>
      </c>
      <c r="AC2656" s="1"/>
    </row>
    <row r="2657" spans="1:29" x14ac:dyDescent="0.3">
      <c r="A2657">
        <f t="shared" si="81"/>
        <v>4</v>
      </c>
      <c r="B2657" s="1">
        <v>43198</v>
      </c>
      <c r="C2657">
        <v>19.559999999999999</v>
      </c>
      <c r="E2657" s="1">
        <v>36150</v>
      </c>
      <c r="F2657">
        <v>9.75</v>
      </c>
      <c r="G2657">
        <f t="shared" si="80"/>
        <v>12.418073394495416</v>
      </c>
      <c r="I2657" s="1">
        <v>39776</v>
      </c>
      <c r="J2657">
        <v>53.93</v>
      </c>
      <c r="M2657" s="1">
        <v>31226</v>
      </c>
      <c r="N2657">
        <v>0.73519999999999996</v>
      </c>
      <c r="Q2657" s="1">
        <v>41522</v>
      </c>
      <c r="R2657">
        <v>77.55</v>
      </c>
      <c r="U2657" s="1">
        <v>42247</v>
      </c>
      <c r="V2657">
        <v>8.0500000000000007</v>
      </c>
      <c r="Y2657" s="1">
        <v>41246</v>
      </c>
      <c r="Z2657">
        <v>27.95</v>
      </c>
      <c r="AC2657" s="1"/>
    </row>
    <row r="2658" spans="1:29" x14ac:dyDescent="0.3">
      <c r="A2658">
        <f t="shared" si="81"/>
        <v>4</v>
      </c>
      <c r="B2658" s="1">
        <v>43199</v>
      </c>
      <c r="C2658">
        <v>18.829999999999998</v>
      </c>
      <c r="E2658" s="1">
        <v>36151</v>
      </c>
      <c r="F2658">
        <v>10.01</v>
      </c>
      <c r="G2658">
        <f t="shared" si="80"/>
        <v>12.391559633027528</v>
      </c>
      <c r="I2658" s="1">
        <v>39773</v>
      </c>
      <c r="J2658">
        <v>49.19</v>
      </c>
      <c r="M2658" s="1">
        <v>31229</v>
      </c>
      <c r="N2658">
        <v>0.73240000000000005</v>
      </c>
      <c r="Q2658" s="1">
        <v>41523</v>
      </c>
      <c r="R2658">
        <v>77.28</v>
      </c>
      <c r="U2658" s="1">
        <v>42248</v>
      </c>
      <c r="V2658">
        <v>7.99</v>
      </c>
      <c r="Y2658" s="1">
        <v>41247</v>
      </c>
      <c r="Z2658">
        <v>28.1</v>
      </c>
      <c r="AC2658" s="1"/>
    </row>
    <row r="2659" spans="1:29" x14ac:dyDescent="0.3">
      <c r="A2659">
        <f t="shared" si="81"/>
        <v>4</v>
      </c>
      <c r="B2659" s="1">
        <v>43200</v>
      </c>
      <c r="C2659">
        <v>18.96</v>
      </c>
      <c r="E2659" s="1">
        <v>36152</v>
      </c>
      <c r="F2659">
        <v>10.17</v>
      </c>
      <c r="G2659">
        <f t="shared" si="80"/>
        <v>12.366788990825693</v>
      </c>
      <c r="I2659" s="1">
        <v>39772</v>
      </c>
      <c r="J2659">
        <v>48.08</v>
      </c>
      <c r="M2659" s="1">
        <v>31230</v>
      </c>
      <c r="N2659">
        <v>0.72929999999999995</v>
      </c>
      <c r="Q2659" s="1">
        <v>41526</v>
      </c>
      <c r="R2659">
        <v>77.3</v>
      </c>
      <c r="U2659" s="1">
        <v>42249</v>
      </c>
      <c r="V2659">
        <v>8.1</v>
      </c>
      <c r="Y2659" s="1">
        <v>41248</v>
      </c>
      <c r="Z2659">
        <v>28.55</v>
      </c>
      <c r="AC2659" s="1"/>
    </row>
    <row r="2660" spans="1:29" x14ac:dyDescent="0.3">
      <c r="A2660">
        <f t="shared" si="81"/>
        <v>4</v>
      </c>
      <c r="B2660" s="1">
        <v>43201</v>
      </c>
      <c r="C2660">
        <v>19.059999999999999</v>
      </c>
      <c r="E2660" s="1">
        <v>36153</v>
      </c>
      <c r="F2660">
        <v>10.11</v>
      </c>
      <c r="G2660">
        <f t="shared" si="80"/>
        <v>12.343027522935785</v>
      </c>
      <c r="I2660" s="1">
        <v>39771</v>
      </c>
      <c r="J2660">
        <v>51.72</v>
      </c>
      <c r="M2660" s="1">
        <v>31231</v>
      </c>
      <c r="N2660">
        <v>0.73350000000000004</v>
      </c>
      <c r="Q2660" s="1">
        <v>41527</v>
      </c>
      <c r="R2660">
        <v>77.099999999999994</v>
      </c>
      <c r="U2660" s="1">
        <v>42250</v>
      </c>
      <c r="V2660">
        <v>8.15</v>
      </c>
      <c r="Y2660" s="1">
        <v>41249</v>
      </c>
      <c r="Z2660">
        <v>28.2</v>
      </c>
      <c r="AC2660" s="1"/>
    </row>
    <row r="2661" spans="1:29" x14ac:dyDescent="0.3">
      <c r="A2661">
        <f t="shared" si="81"/>
        <v>4</v>
      </c>
      <c r="B2661" s="1">
        <v>43202</v>
      </c>
      <c r="C2661">
        <v>19.13</v>
      </c>
      <c r="E2661" s="1">
        <v>36158</v>
      </c>
      <c r="F2661">
        <v>10.61</v>
      </c>
      <c r="G2661">
        <f t="shared" si="80"/>
        <v>12.322660550458718</v>
      </c>
      <c r="I2661" s="1">
        <v>39770</v>
      </c>
      <c r="J2661">
        <v>51.84</v>
      </c>
      <c r="M2661" s="1">
        <v>31232</v>
      </c>
      <c r="N2661">
        <v>0.73309999999999997</v>
      </c>
      <c r="Q2661" s="1">
        <v>41528</v>
      </c>
      <c r="R2661">
        <v>77.349999999999994</v>
      </c>
      <c r="U2661" s="1">
        <v>42251</v>
      </c>
      <c r="V2661">
        <v>8.07</v>
      </c>
      <c r="Y2661" s="1">
        <v>41250</v>
      </c>
      <c r="Z2661">
        <v>28.1</v>
      </c>
      <c r="AC2661" s="1"/>
    </row>
    <row r="2662" spans="1:29" x14ac:dyDescent="0.3">
      <c r="A2662">
        <f t="shared" si="81"/>
        <v>4</v>
      </c>
      <c r="B2662" s="1">
        <v>43203</v>
      </c>
      <c r="C2662">
        <v>19.260000000000002</v>
      </c>
      <c r="E2662" s="1">
        <v>36159</v>
      </c>
      <c r="F2662">
        <v>10.53</v>
      </c>
      <c r="G2662">
        <f t="shared" si="80"/>
        <v>12.298899082568811</v>
      </c>
      <c r="I2662" s="1">
        <v>39769</v>
      </c>
      <c r="J2662">
        <v>52.31</v>
      </c>
      <c r="M2662" s="1">
        <v>31233</v>
      </c>
      <c r="N2662">
        <v>0.73770000000000002</v>
      </c>
      <c r="Q2662" s="1">
        <v>41529</v>
      </c>
      <c r="R2662">
        <v>76.75</v>
      </c>
      <c r="U2662" s="1">
        <v>42254</v>
      </c>
      <c r="V2662">
        <v>8.06</v>
      </c>
      <c r="Y2662" s="1">
        <v>41253</v>
      </c>
      <c r="Z2662">
        <v>28</v>
      </c>
      <c r="AC2662" s="1"/>
    </row>
    <row r="2663" spans="1:29" x14ac:dyDescent="0.3">
      <c r="A2663">
        <f t="shared" si="81"/>
        <v>4</v>
      </c>
      <c r="B2663" s="1">
        <v>43204</v>
      </c>
      <c r="C2663">
        <v>19.52</v>
      </c>
      <c r="E2663" s="1">
        <v>36160</v>
      </c>
      <c r="F2663">
        <v>10.53</v>
      </c>
      <c r="G2663">
        <f t="shared" si="80"/>
        <v>12.27449541284404</v>
      </c>
      <c r="I2663" s="1">
        <v>39766</v>
      </c>
      <c r="J2663">
        <v>54.24</v>
      </c>
      <c r="M2663" s="1">
        <v>31236</v>
      </c>
      <c r="N2663">
        <v>0.74060000000000004</v>
      </c>
      <c r="Q2663" s="1">
        <v>41530</v>
      </c>
      <c r="R2663">
        <v>76.900000000000006</v>
      </c>
      <c r="U2663" s="1">
        <v>42255</v>
      </c>
      <c r="V2663">
        <v>8.2200000000000006</v>
      </c>
      <c r="Y2663" s="1">
        <v>41254</v>
      </c>
      <c r="Z2663">
        <v>27.83</v>
      </c>
      <c r="AC2663" s="1"/>
    </row>
    <row r="2664" spans="1:29" x14ac:dyDescent="0.3">
      <c r="A2664">
        <f t="shared" si="81"/>
        <v>4</v>
      </c>
      <c r="B2664" s="1">
        <v>43205</v>
      </c>
      <c r="C2664">
        <v>19.87</v>
      </c>
      <c r="E2664" s="1">
        <v>36164</v>
      </c>
      <c r="F2664">
        <v>10.96</v>
      </c>
      <c r="G2664">
        <f t="shared" si="80"/>
        <v>12.255229357798166</v>
      </c>
      <c r="I2664" s="1">
        <v>39765</v>
      </c>
      <c r="J2664">
        <v>51.99</v>
      </c>
      <c r="M2664" s="1">
        <v>31237</v>
      </c>
      <c r="N2664">
        <v>0.75109999999999999</v>
      </c>
      <c r="Q2664" s="1">
        <v>41533</v>
      </c>
      <c r="R2664">
        <v>78.349999999999994</v>
      </c>
      <c r="U2664" s="1">
        <v>42256</v>
      </c>
      <c r="V2664">
        <v>8.25</v>
      </c>
      <c r="Y2664" s="1">
        <v>41255</v>
      </c>
      <c r="Z2664">
        <v>27.73</v>
      </c>
      <c r="AC2664" s="1"/>
    </row>
    <row r="2665" spans="1:29" x14ac:dyDescent="0.3">
      <c r="A2665">
        <f t="shared" si="81"/>
        <v>4</v>
      </c>
      <c r="B2665" s="1">
        <v>43206</v>
      </c>
      <c r="C2665">
        <v>20.14</v>
      </c>
      <c r="E2665" s="1">
        <v>36165</v>
      </c>
      <c r="F2665">
        <v>10.53</v>
      </c>
      <c r="G2665">
        <f t="shared" si="80"/>
        <v>12.231834862385323</v>
      </c>
      <c r="I2665" s="1">
        <v>39764</v>
      </c>
      <c r="J2665">
        <v>52.37</v>
      </c>
      <c r="M2665" s="1">
        <v>31238</v>
      </c>
      <c r="N2665">
        <v>0.75649999999999995</v>
      </c>
      <c r="Q2665" s="1">
        <v>41534</v>
      </c>
      <c r="R2665">
        <v>79.95</v>
      </c>
      <c r="U2665" s="1">
        <v>42257</v>
      </c>
      <c r="V2665">
        <v>8.26</v>
      </c>
      <c r="Y2665" s="1">
        <v>41256</v>
      </c>
      <c r="Z2665">
        <v>27.4</v>
      </c>
      <c r="AC2665" s="1"/>
    </row>
    <row r="2666" spans="1:29" x14ac:dyDescent="0.3">
      <c r="A2666">
        <f t="shared" si="81"/>
        <v>4</v>
      </c>
      <c r="B2666" s="1">
        <v>43207</v>
      </c>
      <c r="C2666">
        <v>20.39</v>
      </c>
      <c r="E2666" s="1">
        <v>36166</v>
      </c>
      <c r="F2666">
        <v>11.46</v>
      </c>
      <c r="G2666">
        <f t="shared" si="80"/>
        <v>12.216880733944958</v>
      </c>
      <c r="I2666" s="1">
        <v>39763</v>
      </c>
      <c r="J2666">
        <v>55.71</v>
      </c>
      <c r="M2666" s="1">
        <v>31239</v>
      </c>
      <c r="N2666">
        <v>0.75719999999999998</v>
      </c>
      <c r="Q2666" s="1">
        <v>41535</v>
      </c>
      <c r="R2666">
        <v>81.849999999999994</v>
      </c>
      <c r="U2666" s="1">
        <v>42258</v>
      </c>
      <c r="V2666">
        <v>8.24</v>
      </c>
      <c r="Y2666" s="1">
        <v>41257</v>
      </c>
      <c r="Z2666">
        <v>27.6</v>
      </c>
      <c r="AC2666" s="1"/>
    </row>
    <row r="2667" spans="1:29" x14ac:dyDescent="0.3">
      <c r="A2667">
        <f t="shared" si="81"/>
        <v>4</v>
      </c>
      <c r="B2667" s="1">
        <v>43208</v>
      </c>
      <c r="C2667">
        <v>20.73</v>
      </c>
      <c r="E2667" s="1">
        <v>36167</v>
      </c>
      <c r="F2667">
        <v>11.53</v>
      </c>
      <c r="G2667">
        <f t="shared" si="80"/>
        <v>12.207431192660552</v>
      </c>
      <c r="I2667" s="1">
        <v>39762</v>
      </c>
      <c r="J2667">
        <v>59.08</v>
      </c>
      <c r="M2667" s="1">
        <v>31240</v>
      </c>
      <c r="N2667">
        <v>0.76829999999999998</v>
      </c>
      <c r="Q2667" s="1">
        <v>41536</v>
      </c>
      <c r="R2667">
        <v>80.3</v>
      </c>
      <c r="U2667" s="1">
        <v>42261</v>
      </c>
      <c r="V2667">
        <v>8.2100000000000009</v>
      </c>
      <c r="Y2667" s="1">
        <v>41260</v>
      </c>
      <c r="Z2667">
        <v>27.1</v>
      </c>
      <c r="AC2667" s="1"/>
    </row>
    <row r="2668" spans="1:29" x14ac:dyDescent="0.3">
      <c r="A2668">
        <f t="shared" si="81"/>
        <v>4</v>
      </c>
      <c r="B2668" s="1">
        <v>43209</v>
      </c>
      <c r="C2668">
        <v>21.19</v>
      </c>
      <c r="E2668" s="1">
        <v>36168</v>
      </c>
      <c r="F2668">
        <v>11.73</v>
      </c>
      <c r="G2668">
        <f t="shared" si="80"/>
        <v>12.198532110091746</v>
      </c>
      <c r="I2668" s="1">
        <v>39759</v>
      </c>
      <c r="J2668">
        <v>57.35</v>
      </c>
      <c r="M2668" s="1">
        <v>31243</v>
      </c>
      <c r="N2668">
        <v>0.76990000000000003</v>
      </c>
      <c r="Q2668" s="1">
        <v>41537</v>
      </c>
      <c r="R2668">
        <v>79.599999999999994</v>
      </c>
      <c r="U2668" s="1">
        <v>42262</v>
      </c>
      <c r="V2668">
        <v>8.15</v>
      </c>
      <c r="Y2668" s="1">
        <v>41261</v>
      </c>
      <c r="Z2668">
        <v>27.45</v>
      </c>
      <c r="AC2668" s="1"/>
    </row>
    <row r="2669" spans="1:29" x14ac:dyDescent="0.3">
      <c r="A2669">
        <f t="shared" si="81"/>
        <v>4</v>
      </c>
      <c r="B2669" s="1">
        <v>43210</v>
      </c>
      <c r="C2669">
        <v>21.59</v>
      </c>
      <c r="E2669" s="1">
        <v>36171</v>
      </c>
      <c r="F2669">
        <v>12.04</v>
      </c>
      <c r="G2669">
        <f t="shared" si="80"/>
        <v>12.193669724770643</v>
      </c>
      <c r="I2669" s="1">
        <v>39758</v>
      </c>
      <c r="J2669">
        <v>57.43</v>
      </c>
      <c r="M2669" s="1">
        <v>31244</v>
      </c>
      <c r="N2669">
        <v>0.77039999999999997</v>
      </c>
      <c r="Q2669" s="1">
        <v>41540</v>
      </c>
      <c r="R2669">
        <v>82</v>
      </c>
      <c r="U2669" s="1">
        <v>42263</v>
      </c>
      <c r="V2669">
        <v>8.2100000000000009</v>
      </c>
      <c r="Y2669" s="1">
        <v>41262</v>
      </c>
      <c r="Z2669">
        <v>26.98</v>
      </c>
      <c r="AC2669" s="1"/>
    </row>
    <row r="2670" spans="1:29" x14ac:dyDescent="0.3">
      <c r="A2670">
        <f t="shared" si="81"/>
        <v>4</v>
      </c>
      <c r="B2670" s="1">
        <v>43211</v>
      </c>
      <c r="C2670">
        <v>22.09</v>
      </c>
      <c r="E2670" s="1">
        <v>36172</v>
      </c>
      <c r="F2670">
        <v>11.5</v>
      </c>
      <c r="G2670">
        <f t="shared" si="80"/>
        <v>12.18348623853211</v>
      </c>
      <c r="I2670" s="1">
        <v>39757</v>
      </c>
      <c r="J2670">
        <v>61.87</v>
      </c>
      <c r="M2670" s="1">
        <v>31245</v>
      </c>
      <c r="N2670">
        <v>0.78259999999999996</v>
      </c>
      <c r="Q2670" s="1">
        <v>41541</v>
      </c>
      <c r="R2670">
        <v>81.599999999999994</v>
      </c>
      <c r="U2670" s="1">
        <v>42264</v>
      </c>
      <c r="V2670">
        <v>8.2100000000000009</v>
      </c>
      <c r="Y2670" s="1">
        <v>41263</v>
      </c>
      <c r="Z2670">
        <v>26.95</v>
      </c>
      <c r="AC2670" s="1"/>
    </row>
    <row r="2671" spans="1:29" x14ac:dyDescent="0.3">
      <c r="A2671">
        <f t="shared" si="81"/>
        <v>4</v>
      </c>
      <c r="B2671" s="1">
        <v>43212</v>
      </c>
      <c r="C2671">
        <v>22.64</v>
      </c>
      <c r="E2671" s="1">
        <v>36173</v>
      </c>
      <c r="F2671">
        <v>11.06</v>
      </c>
      <c r="G2671">
        <f t="shared" si="80"/>
        <v>12.169449541284404</v>
      </c>
      <c r="I2671" s="1">
        <v>39756</v>
      </c>
      <c r="J2671">
        <v>66.44</v>
      </c>
      <c r="M2671" s="1">
        <v>31246</v>
      </c>
      <c r="N2671">
        <v>0.77310000000000001</v>
      </c>
      <c r="Q2671" s="1">
        <v>41542</v>
      </c>
      <c r="R2671">
        <v>82.3</v>
      </c>
      <c r="U2671" s="1">
        <v>42265</v>
      </c>
      <c r="V2671">
        <v>8.09</v>
      </c>
      <c r="Y2671" s="1">
        <v>41264</v>
      </c>
      <c r="Z2671">
        <v>27</v>
      </c>
      <c r="AC2671" s="1"/>
    </row>
    <row r="2672" spans="1:29" x14ac:dyDescent="0.3">
      <c r="A2672">
        <f t="shared" si="81"/>
        <v>4</v>
      </c>
      <c r="B2672" s="1">
        <v>43213</v>
      </c>
      <c r="C2672">
        <v>23.04</v>
      </c>
      <c r="E2672" s="1">
        <v>36174</v>
      </c>
      <c r="F2672">
        <v>11.18</v>
      </c>
      <c r="G2672">
        <f t="shared" ref="G2672:G2735" si="82">+AVERAGE(F2564:F2672)</f>
        <v>12.162752293577983</v>
      </c>
      <c r="I2672" s="1">
        <v>39755</v>
      </c>
      <c r="J2672">
        <v>60.48</v>
      </c>
      <c r="M2672" s="1">
        <v>31247</v>
      </c>
      <c r="N2672">
        <v>0.76539999999999997</v>
      </c>
      <c r="Q2672" s="1">
        <v>41543</v>
      </c>
      <c r="R2672">
        <v>82.85</v>
      </c>
      <c r="U2672" s="1">
        <v>42268</v>
      </c>
      <c r="V2672">
        <v>7.96</v>
      </c>
      <c r="Y2672" s="1">
        <v>41267</v>
      </c>
      <c r="Z2672">
        <v>26.15</v>
      </c>
      <c r="AC2672" s="1"/>
    </row>
    <row r="2673" spans="1:29" x14ac:dyDescent="0.3">
      <c r="A2673">
        <f t="shared" si="81"/>
        <v>4</v>
      </c>
      <c r="B2673" s="1">
        <v>43214</v>
      </c>
      <c r="C2673">
        <v>23.36</v>
      </c>
      <c r="E2673" s="1">
        <v>36175</v>
      </c>
      <c r="F2673">
        <v>10.79</v>
      </c>
      <c r="G2673">
        <f t="shared" si="82"/>
        <v>12.154954128440368</v>
      </c>
      <c r="I2673" s="1">
        <v>39752</v>
      </c>
      <c r="J2673">
        <v>65.319999999999993</v>
      </c>
      <c r="M2673" s="1">
        <v>31250</v>
      </c>
      <c r="N2673">
        <v>0.7631</v>
      </c>
      <c r="Q2673" s="1">
        <v>41544</v>
      </c>
      <c r="R2673">
        <v>82.35</v>
      </c>
      <c r="U2673" s="1">
        <v>42269</v>
      </c>
      <c r="V2673">
        <v>8</v>
      </c>
      <c r="Y2673" s="1">
        <v>41270</v>
      </c>
      <c r="Z2673">
        <v>26.2</v>
      </c>
      <c r="AC2673" s="1"/>
    </row>
    <row r="2674" spans="1:29" x14ac:dyDescent="0.3">
      <c r="A2674">
        <f t="shared" si="81"/>
        <v>4</v>
      </c>
      <c r="B2674" s="1">
        <v>43215</v>
      </c>
      <c r="C2674">
        <v>23.7</v>
      </c>
      <c r="E2674" s="1">
        <v>36178</v>
      </c>
      <c r="F2674">
        <v>10.71</v>
      </c>
      <c r="G2674">
        <f t="shared" si="82"/>
        <v>12.145229357798165</v>
      </c>
      <c r="I2674" s="1">
        <v>39751</v>
      </c>
      <c r="J2674">
        <v>63.71</v>
      </c>
      <c r="M2674" s="1">
        <v>31251</v>
      </c>
      <c r="N2674">
        <v>0.7762</v>
      </c>
      <c r="Q2674" s="1">
        <v>41547</v>
      </c>
      <c r="R2674">
        <v>82.4</v>
      </c>
      <c r="U2674" s="1">
        <v>42270</v>
      </c>
      <c r="V2674">
        <v>8.0500000000000007</v>
      </c>
      <c r="Y2674" s="1">
        <v>41271</v>
      </c>
      <c r="Z2674">
        <v>25.9</v>
      </c>
      <c r="AC2674" s="1"/>
    </row>
    <row r="2675" spans="1:29" x14ac:dyDescent="0.3">
      <c r="A2675">
        <f t="shared" si="81"/>
        <v>4</v>
      </c>
      <c r="B2675" s="1">
        <v>43216</v>
      </c>
      <c r="C2675">
        <v>24.05</v>
      </c>
      <c r="E2675" s="1">
        <v>36179</v>
      </c>
      <c r="F2675">
        <v>10.81</v>
      </c>
      <c r="G2675">
        <f t="shared" si="82"/>
        <v>12.133486238532109</v>
      </c>
      <c r="I2675" s="1">
        <v>39750</v>
      </c>
      <c r="J2675">
        <v>65.47</v>
      </c>
      <c r="M2675" s="1">
        <v>31252</v>
      </c>
      <c r="N2675">
        <v>0.76629999999999998</v>
      </c>
      <c r="Q2675" s="1">
        <v>41548</v>
      </c>
      <c r="R2675">
        <v>79.2</v>
      </c>
      <c r="U2675" s="1">
        <v>42271</v>
      </c>
      <c r="V2675">
        <v>7.99</v>
      </c>
      <c r="Y2675" s="1">
        <v>41274</v>
      </c>
      <c r="Z2675">
        <v>26.2</v>
      </c>
      <c r="AC2675" s="1"/>
    </row>
    <row r="2676" spans="1:29" x14ac:dyDescent="0.3">
      <c r="A2676">
        <f t="shared" si="81"/>
        <v>4</v>
      </c>
      <c r="B2676" s="1">
        <v>43217</v>
      </c>
      <c r="C2676">
        <v>24.37</v>
      </c>
      <c r="E2676" s="1">
        <v>36180</v>
      </c>
      <c r="F2676">
        <v>10.51</v>
      </c>
      <c r="G2676">
        <f t="shared" si="82"/>
        <v>12.119357798165138</v>
      </c>
      <c r="I2676" s="1">
        <v>39749</v>
      </c>
      <c r="J2676">
        <v>60.29</v>
      </c>
      <c r="M2676" s="1">
        <v>31253</v>
      </c>
      <c r="N2676">
        <v>0.76880000000000004</v>
      </c>
      <c r="Q2676" s="1">
        <v>41549</v>
      </c>
      <c r="R2676">
        <v>79.75</v>
      </c>
      <c r="U2676" s="1">
        <v>42272</v>
      </c>
      <c r="V2676">
        <v>7.98</v>
      </c>
      <c r="Y2676" s="1">
        <v>41276</v>
      </c>
      <c r="Z2676">
        <v>26</v>
      </c>
      <c r="AC2676" s="1"/>
    </row>
    <row r="2677" spans="1:29" x14ac:dyDescent="0.3">
      <c r="A2677">
        <f t="shared" si="81"/>
        <v>4</v>
      </c>
      <c r="B2677" s="1">
        <v>43218</v>
      </c>
      <c r="C2677">
        <v>24.78</v>
      </c>
      <c r="E2677" s="1">
        <v>36181</v>
      </c>
      <c r="F2677">
        <v>10.98</v>
      </c>
      <c r="G2677">
        <f t="shared" si="82"/>
        <v>12.107431192660551</v>
      </c>
      <c r="I2677" s="1">
        <v>39748</v>
      </c>
      <c r="J2677">
        <v>61.41</v>
      </c>
      <c r="M2677" s="1">
        <v>31254</v>
      </c>
      <c r="N2677">
        <v>0.76639999999999997</v>
      </c>
      <c r="Q2677" s="1">
        <v>41550</v>
      </c>
      <c r="R2677">
        <v>79.95</v>
      </c>
      <c r="U2677" s="1">
        <v>42275</v>
      </c>
      <c r="V2677">
        <v>7.9</v>
      </c>
      <c r="Y2677" s="1">
        <v>41277</v>
      </c>
      <c r="Z2677">
        <v>26.35</v>
      </c>
      <c r="AC2677" s="1"/>
    </row>
    <row r="2678" spans="1:29" x14ac:dyDescent="0.3">
      <c r="A2678">
        <f t="shared" si="81"/>
        <v>4</v>
      </c>
      <c r="B2678" s="1">
        <v>43219</v>
      </c>
      <c r="C2678">
        <v>25.21</v>
      </c>
      <c r="E2678" s="1">
        <v>36182</v>
      </c>
      <c r="F2678">
        <v>11.1</v>
      </c>
      <c r="G2678">
        <f t="shared" si="82"/>
        <v>12.098348623853211</v>
      </c>
      <c r="I2678" s="1">
        <v>39745</v>
      </c>
      <c r="J2678">
        <v>62.05</v>
      </c>
      <c r="M2678" s="1">
        <v>31257</v>
      </c>
      <c r="N2678">
        <v>0.78120000000000001</v>
      </c>
      <c r="Q2678" s="1">
        <v>41551</v>
      </c>
      <c r="R2678">
        <v>79.900000000000006</v>
      </c>
      <c r="U2678" s="1">
        <v>42276</v>
      </c>
      <c r="V2678">
        <v>7.96</v>
      </c>
      <c r="Y2678" s="1">
        <v>41278</v>
      </c>
      <c r="Z2678">
        <v>26.5</v>
      </c>
      <c r="AC2678" s="1"/>
    </row>
    <row r="2679" spans="1:29" x14ac:dyDescent="0.3">
      <c r="A2679">
        <f t="shared" si="81"/>
        <v>4</v>
      </c>
      <c r="B2679" s="1">
        <v>43220</v>
      </c>
      <c r="C2679">
        <v>25.5</v>
      </c>
      <c r="E2679" s="1">
        <v>36185</v>
      </c>
      <c r="F2679">
        <v>10.85</v>
      </c>
      <c r="G2679">
        <f t="shared" si="82"/>
        <v>12.085137614678899</v>
      </c>
      <c r="I2679" s="1">
        <v>39744</v>
      </c>
      <c r="J2679">
        <v>65.92</v>
      </c>
      <c r="M2679" s="1">
        <v>31258</v>
      </c>
      <c r="N2679">
        <v>0.78200000000000003</v>
      </c>
      <c r="Q2679" s="1">
        <v>41554</v>
      </c>
      <c r="R2679">
        <v>79.900000000000006</v>
      </c>
      <c r="U2679" s="1">
        <v>42277</v>
      </c>
      <c r="V2679">
        <v>8.1300000000000008</v>
      </c>
      <c r="Y2679" s="1">
        <v>41281</v>
      </c>
      <c r="Z2679">
        <v>26.95</v>
      </c>
      <c r="AC2679" s="1"/>
    </row>
    <row r="2680" spans="1:29" x14ac:dyDescent="0.3">
      <c r="A2680">
        <f t="shared" si="81"/>
        <v>5</v>
      </c>
      <c r="B2680" s="1">
        <v>43221</v>
      </c>
      <c r="C2680">
        <v>25.96</v>
      </c>
      <c r="E2680" s="1">
        <v>36186</v>
      </c>
      <c r="F2680">
        <v>10.64</v>
      </c>
      <c r="G2680">
        <f t="shared" si="82"/>
        <v>12.066788990825685</v>
      </c>
      <c r="I2680" s="1">
        <v>39743</v>
      </c>
      <c r="J2680">
        <v>64.52</v>
      </c>
      <c r="M2680" s="1">
        <v>31259</v>
      </c>
      <c r="N2680">
        <v>0.78649999999999998</v>
      </c>
      <c r="Q2680" s="1">
        <v>41555</v>
      </c>
      <c r="R2680">
        <v>80</v>
      </c>
      <c r="U2680" s="1">
        <v>42278</v>
      </c>
      <c r="V2680">
        <v>8.15</v>
      </c>
      <c r="Y2680" s="1">
        <v>41282</v>
      </c>
      <c r="Z2680">
        <v>27.1</v>
      </c>
      <c r="AC2680" s="1"/>
    </row>
    <row r="2681" spans="1:29" x14ac:dyDescent="0.3">
      <c r="A2681">
        <f t="shared" si="81"/>
        <v>5</v>
      </c>
      <c r="B2681" s="1">
        <v>43222</v>
      </c>
      <c r="C2681">
        <v>26.17</v>
      </c>
      <c r="E2681" s="1">
        <v>36187</v>
      </c>
      <c r="F2681">
        <v>10.88</v>
      </c>
      <c r="G2681">
        <f t="shared" si="82"/>
        <v>12.054036697247707</v>
      </c>
      <c r="I2681" s="1">
        <v>39742</v>
      </c>
      <c r="J2681">
        <v>69.72</v>
      </c>
      <c r="M2681" s="1">
        <v>31260</v>
      </c>
      <c r="N2681">
        <v>0.78049999999999997</v>
      </c>
      <c r="Q2681" s="1">
        <v>41556</v>
      </c>
      <c r="R2681">
        <v>79.900000000000006</v>
      </c>
      <c r="U2681" s="1">
        <v>42279</v>
      </c>
      <c r="V2681">
        <v>8.1300000000000008</v>
      </c>
      <c r="Y2681" s="1">
        <v>41283</v>
      </c>
      <c r="Z2681">
        <v>27.25</v>
      </c>
      <c r="AC2681" s="1"/>
    </row>
    <row r="2682" spans="1:29" x14ac:dyDescent="0.3">
      <c r="A2682">
        <f t="shared" si="81"/>
        <v>5</v>
      </c>
      <c r="B2682" s="1">
        <v>43223</v>
      </c>
      <c r="C2682">
        <v>26.48</v>
      </c>
      <c r="E2682" s="1">
        <v>36188</v>
      </c>
      <c r="F2682">
        <v>11</v>
      </c>
      <c r="G2682">
        <f t="shared" si="82"/>
        <v>12.039816513761467</v>
      </c>
      <c r="I2682" s="1">
        <v>39741</v>
      </c>
      <c r="J2682">
        <v>72.03</v>
      </c>
      <c r="M2682" s="1">
        <v>31261</v>
      </c>
      <c r="N2682">
        <v>0.77939999999999998</v>
      </c>
      <c r="Q2682" s="1">
        <v>41557</v>
      </c>
      <c r="R2682">
        <v>79.25</v>
      </c>
      <c r="U2682" s="1">
        <v>42282</v>
      </c>
      <c r="V2682">
        <v>8.19</v>
      </c>
      <c r="Y2682" s="1">
        <v>41284</v>
      </c>
      <c r="Z2682">
        <v>26.98</v>
      </c>
      <c r="AC2682" s="1"/>
    </row>
    <row r="2683" spans="1:29" x14ac:dyDescent="0.3">
      <c r="A2683">
        <f t="shared" si="81"/>
        <v>5</v>
      </c>
      <c r="B2683" s="1">
        <v>43224</v>
      </c>
      <c r="C2683">
        <v>26.67</v>
      </c>
      <c r="E2683" s="1">
        <v>36189</v>
      </c>
      <c r="F2683">
        <v>11.35</v>
      </c>
      <c r="G2683">
        <f t="shared" si="82"/>
        <v>12.027614678899081</v>
      </c>
      <c r="I2683" s="1">
        <v>39738</v>
      </c>
      <c r="J2683">
        <v>69.599999999999994</v>
      </c>
      <c r="M2683" s="1">
        <v>31264</v>
      </c>
      <c r="N2683">
        <v>0.77969999999999995</v>
      </c>
      <c r="Q2683" s="1">
        <v>41558</v>
      </c>
      <c r="R2683">
        <v>79.900000000000006</v>
      </c>
      <c r="U2683" s="1">
        <v>42283</v>
      </c>
      <c r="V2683">
        <v>8.1999999999999993</v>
      </c>
      <c r="Y2683" s="1">
        <v>41285</v>
      </c>
      <c r="Z2683">
        <v>27.15</v>
      </c>
      <c r="AC2683" s="1"/>
    </row>
    <row r="2684" spans="1:29" x14ac:dyDescent="0.3">
      <c r="A2684">
        <f t="shared" si="81"/>
        <v>5</v>
      </c>
      <c r="B2684" s="1">
        <v>43225</v>
      </c>
      <c r="C2684">
        <v>27.07</v>
      </c>
      <c r="E2684" s="1">
        <v>36192</v>
      </c>
      <c r="F2684">
        <v>10.88</v>
      </c>
      <c r="G2684">
        <f t="shared" si="82"/>
        <v>12.012752293577982</v>
      </c>
      <c r="I2684" s="1">
        <v>39737</v>
      </c>
      <c r="J2684">
        <v>66.319999999999993</v>
      </c>
      <c r="M2684" s="1">
        <v>31265</v>
      </c>
      <c r="N2684">
        <v>0.77359999999999995</v>
      </c>
      <c r="Q2684" s="1">
        <v>41561</v>
      </c>
      <c r="R2684">
        <v>79</v>
      </c>
      <c r="U2684" s="1">
        <v>42284</v>
      </c>
      <c r="V2684">
        <v>8.09</v>
      </c>
      <c r="Y2684" s="1">
        <v>41288</v>
      </c>
      <c r="Z2684">
        <v>27.05</v>
      </c>
      <c r="AC2684" s="1"/>
    </row>
    <row r="2685" spans="1:29" x14ac:dyDescent="0.3">
      <c r="A2685">
        <f t="shared" si="81"/>
        <v>5</v>
      </c>
      <c r="B2685" s="1">
        <v>43226</v>
      </c>
      <c r="C2685">
        <v>27.46</v>
      </c>
      <c r="E2685" s="1">
        <v>36193</v>
      </c>
      <c r="F2685">
        <v>10.85</v>
      </c>
      <c r="G2685">
        <f t="shared" si="82"/>
        <v>11.999633027522934</v>
      </c>
      <c r="I2685" s="1">
        <v>39736</v>
      </c>
      <c r="J2685">
        <v>70.8</v>
      </c>
      <c r="M2685" s="1">
        <v>31266</v>
      </c>
      <c r="N2685">
        <v>0.77600000000000002</v>
      </c>
      <c r="Q2685" s="1">
        <v>41562</v>
      </c>
      <c r="R2685">
        <v>79.5</v>
      </c>
      <c r="U2685" s="1">
        <v>42285</v>
      </c>
      <c r="V2685">
        <v>8.11</v>
      </c>
      <c r="Y2685" s="1">
        <v>41289</v>
      </c>
      <c r="Z2685">
        <v>27.25</v>
      </c>
      <c r="AC2685" s="1"/>
    </row>
    <row r="2686" spans="1:29" x14ac:dyDescent="0.3">
      <c r="A2686">
        <f t="shared" si="81"/>
        <v>5</v>
      </c>
      <c r="B2686" s="1">
        <v>43227</v>
      </c>
      <c r="C2686">
        <v>27.9</v>
      </c>
      <c r="E2686" s="1">
        <v>36194</v>
      </c>
      <c r="F2686">
        <v>10.89</v>
      </c>
      <c r="G2686">
        <f t="shared" si="82"/>
        <v>11.984311926605507</v>
      </c>
      <c r="I2686" s="1">
        <v>39735</v>
      </c>
      <c r="J2686">
        <v>74.53</v>
      </c>
      <c r="M2686" s="1">
        <v>31267</v>
      </c>
      <c r="N2686">
        <v>0.7762</v>
      </c>
      <c r="Q2686" s="1">
        <v>41563</v>
      </c>
      <c r="R2686">
        <v>79</v>
      </c>
      <c r="U2686" s="1">
        <v>42286</v>
      </c>
      <c r="V2686">
        <v>8.33</v>
      </c>
      <c r="Y2686" s="1">
        <v>41290</v>
      </c>
      <c r="Z2686">
        <v>27.2</v>
      </c>
      <c r="AC2686" s="1"/>
    </row>
    <row r="2687" spans="1:29" x14ac:dyDescent="0.3">
      <c r="A2687">
        <f t="shared" si="81"/>
        <v>5</v>
      </c>
      <c r="B2687" s="1">
        <v>43228</v>
      </c>
      <c r="C2687">
        <v>28.32</v>
      </c>
      <c r="E2687" s="1">
        <v>36195</v>
      </c>
      <c r="F2687">
        <v>10.57</v>
      </c>
      <c r="G2687">
        <f t="shared" si="82"/>
        <v>11.965779816513763</v>
      </c>
      <c r="I2687" s="1">
        <v>39734</v>
      </c>
      <c r="J2687">
        <v>77.459999999999994</v>
      </c>
      <c r="M2687" s="1">
        <v>31268</v>
      </c>
      <c r="N2687">
        <v>0.77610000000000001</v>
      </c>
      <c r="Q2687" s="1">
        <v>41564</v>
      </c>
      <c r="R2687">
        <v>82.9</v>
      </c>
      <c r="U2687" s="1">
        <v>42289</v>
      </c>
      <c r="V2687">
        <v>8.2799999999999994</v>
      </c>
      <c r="Y2687" s="1">
        <v>41291</v>
      </c>
      <c r="Z2687">
        <v>27.5</v>
      </c>
      <c r="AC2687" s="1"/>
    </row>
    <row r="2688" spans="1:29" x14ac:dyDescent="0.3">
      <c r="A2688">
        <f t="shared" si="81"/>
        <v>5</v>
      </c>
      <c r="B2688" s="1">
        <v>43229</v>
      </c>
      <c r="C2688">
        <v>28.73</v>
      </c>
      <c r="E2688" s="1">
        <v>36196</v>
      </c>
      <c r="F2688">
        <v>10.41</v>
      </c>
      <c r="G2688">
        <f t="shared" si="82"/>
        <v>11.946972477064223</v>
      </c>
      <c r="I2688" s="1">
        <v>39731</v>
      </c>
      <c r="J2688">
        <v>74.09</v>
      </c>
      <c r="M2688" s="1">
        <v>31271</v>
      </c>
      <c r="N2688">
        <v>0.78510000000000002</v>
      </c>
      <c r="Q2688" s="1">
        <v>41565</v>
      </c>
      <c r="R2688">
        <v>83.6</v>
      </c>
      <c r="U2688" s="1">
        <v>42290</v>
      </c>
      <c r="V2688">
        <v>8.32</v>
      </c>
      <c r="Y2688" s="1">
        <v>41292</v>
      </c>
      <c r="Z2688">
        <v>26.5</v>
      </c>
      <c r="AC2688" s="1"/>
    </row>
    <row r="2689" spans="1:29" x14ac:dyDescent="0.3">
      <c r="A2689">
        <f t="shared" si="81"/>
        <v>5</v>
      </c>
      <c r="B2689" s="1">
        <v>43230</v>
      </c>
      <c r="C2689">
        <v>29.16</v>
      </c>
      <c r="E2689" s="1">
        <v>36199</v>
      </c>
      <c r="F2689">
        <v>10.16</v>
      </c>
      <c r="G2689">
        <f t="shared" si="82"/>
        <v>11.916880733944955</v>
      </c>
      <c r="I2689" s="1">
        <v>39730</v>
      </c>
      <c r="J2689">
        <v>82.66</v>
      </c>
      <c r="M2689" s="1">
        <v>31272</v>
      </c>
      <c r="N2689">
        <v>0.79110000000000003</v>
      </c>
      <c r="Q2689" s="1">
        <v>41568</v>
      </c>
      <c r="R2689">
        <v>84.75</v>
      </c>
      <c r="U2689" s="1">
        <v>42291</v>
      </c>
      <c r="V2689">
        <v>8.42</v>
      </c>
      <c r="Y2689" s="1">
        <v>41295</v>
      </c>
      <c r="Z2689">
        <v>26.25</v>
      </c>
      <c r="AC2689" s="1"/>
    </row>
    <row r="2690" spans="1:29" x14ac:dyDescent="0.3">
      <c r="A2690">
        <f t="shared" si="81"/>
        <v>5</v>
      </c>
      <c r="B2690" s="1">
        <v>43231</v>
      </c>
      <c r="C2690">
        <v>29.62</v>
      </c>
      <c r="E2690" s="1">
        <v>36200</v>
      </c>
      <c r="F2690">
        <v>10.09</v>
      </c>
      <c r="G2690">
        <f t="shared" si="82"/>
        <v>11.887339449541285</v>
      </c>
      <c r="I2690" s="1">
        <v>39729</v>
      </c>
      <c r="J2690">
        <v>84.36</v>
      </c>
      <c r="M2690" s="1">
        <v>31273</v>
      </c>
      <c r="N2690">
        <v>0.78749999999999998</v>
      </c>
      <c r="Q2690" s="1">
        <v>41569</v>
      </c>
      <c r="R2690">
        <v>85.9</v>
      </c>
      <c r="U2690" s="1">
        <v>42292</v>
      </c>
      <c r="V2690">
        <v>8.41</v>
      </c>
      <c r="Y2690" s="1">
        <v>41296</v>
      </c>
      <c r="Z2690">
        <v>27</v>
      </c>
      <c r="AC2690" s="1"/>
    </row>
    <row r="2691" spans="1:29" x14ac:dyDescent="0.3">
      <c r="A2691">
        <f t="shared" si="81"/>
        <v>5</v>
      </c>
      <c r="B2691" s="1">
        <v>43232</v>
      </c>
      <c r="C2691">
        <v>30.11</v>
      </c>
      <c r="E2691" s="1">
        <v>36201</v>
      </c>
      <c r="F2691">
        <v>10.17</v>
      </c>
      <c r="G2691">
        <f t="shared" si="82"/>
        <v>11.860825688073396</v>
      </c>
      <c r="I2691" s="1">
        <v>39728</v>
      </c>
      <c r="J2691">
        <v>84.66</v>
      </c>
      <c r="M2691" s="1">
        <v>31274</v>
      </c>
      <c r="N2691">
        <v>0.79290000000000005</v>
      </c>
      <c r="Q2691" s="1">
        <v>41570</v>
      </c>
      <c r="R2691">
        <v>87.65</v>
      </c>
      <c r="U2691" s="1">
        <v>42293</v>
      </c>
      <c r="V2691">
        <v>8.3800000000000008</v>
      </c>
      <c r="Y2691" s="1">
        <v>41297</v>
      </c>
      <c r="Z2691">
        <v>27</v>
      </c>
      <c r="AC2691" s="1"/>
    </row>
    <row r="2692" spans="1:29" x14ac:dyDescent="0.3">
      <c r="A2692">
        <f t="shared" ref="A2692:A2755" si="83">+MONTH(B2692)</f>
        <v>5</v>
      </c>
      <c r="B2692" s="1">
        <v>43233</v>
      </c>
      <c r="C2692">
        <v>30.5</v>
      </c>
      <c r="E2692" s="1">
        <v>36202</v>
      </c>
      <c r="F2692">
        <v>10.1</v>
      </c>
      <c r="G2692">
        <f t="shared" si="82"/>
        <v>11.834311926605505</v>
      </c>
      <c r="I2692" s="1">
        <v>39727</v>
      </c>
      <c r="J2692">
        <v>83.68</v>
      </c>
      <c r="M2692" s="1">
        <v>31275</v>
      </c>
      <c r="N2692">
        <v>0.79710000000000003</v>
      </c>
      <c r="Q2692" s="1">
        <v>41571</v>
      </c>
      <c r="R2692">
        <v>89</v>
      </c>
      <c r="U2692" s="1">
        <v>42296</v>
      </c>
      <c r="V2692">
        <v>8.34</v>
      </c>
      <c r="Y2692" s="1">
        <v>41298</v>
      </c>
      <c r="Z2692">
        <v>25.98</v>
      </c>
      <c r="AC2692" s="1"/>
    </row>
    <row r="2693" spans="1:29" x14ac:dyDescent="0.3">
      <c r="A2693">
        <f t="shared" si="83"/>
        <v>5</v>
      </c>
      <c r="B2693" s="1">
        <v>43234</v>
      </c>
      <c r="C2693">
        <v>30.99</v>
      </c>
      <c r="E2693" s="1">
        <v>36203</v>
      </c>
      <c r="F2693">
        <v>10.43</v>
      </c>
      <c r="G2693">
        <f t="shared" si="82"/>
        <v>11.812935779816515</v>
      </c>
      <c r="I2693" s="1">
        <v>39724</v>
      </c>
      <c r="J2693">
        <v>90.25</v>
      </c>
      <c r="M2693" s="1">
        <v>31278</v>
      </c>
      <c r="N2693">
        <v>0.79610000000000003</v>
      </c>
      <c r="Q2693" s="1">
        <v>41572</v>
      </c>
      <c r="R2693">
        <v>87.5</v>
      </c>
      <c r="U2693" s="1">
        <v>42297</v>
      </c>
      <c r="V2693">
        <v>8.4600000000000009</v>
      </c>
      <c r="Y2693" s="1">
        <v>41299</v>
      </c>
      <c r="Z2693">
        <v>25.65</v>
      </c>
      <c r="AC2693" s="1"/>
    </row>
    <row r="2694" spans="1:29" x14ac:dyDescent="0.3">
      <c r="A2694">
        <f t="shared" si="83"/>
        <v>5</v>
      </c>
      <c r="B2694" s="1">
        <v>43235</v>
      </c>
      <c r="C2694">
        <v>31.38</v>
      </c>
      <c r="E2694" s="1">
        <v>36206</v>
      </c>
      <c r="F2694">
        <v>10.37</v>
      </c>
      <c r="G2694">
        <f t="shared" si="82"/>
        <v>11.786330275229355</v>
      </c>
      <c r="I2694" s="1">
        <v>39723</v>
      </c>
      <c r="J2694">
        <v>90.56</v>
      </c>
      <c r="M2694" s="1">
        <v>31279</v>
      </c>
      <c r="N2694">
        <v>0.79039999999999999</v>
      </c>
      <c r="Q2694" s="1">
        <v>41575</v>
      </c>
      <c r="R2694">
        <v>87.5</v>
      </c>
      <c r="U2694" s="1">
        <v>42298</v>
      </c>
      <c r="V2694">
        <v>8.44</v>
      </c>
      <c r="Y2694" s="1">
        <v>41302</v>
      </c>
      <c r="Z2694">
        <v>25.9</v>
      </c>
      <c r="AC2694" s="1"/>
    </row>
    <row r="2695" spans="1:29" x14ac:dyDescent="0.3">
      <c r="A2695">
        <f t="shared" si="83"/>
        <v>5</v>
      </c>
      <c r="B2695" s="1">
        <v>43236</v>
      </c>
      <c r="C2695">
        <v>31.76</v>
      </c>
      <c r="E2695" s="1">
        <v>36207</v>
      </c>
      <c r="F2695">
        <v>10.050000000000001</v>
      </c>
      <c r="G2695">
        <f t="shared" si="82"/>
        <v>11.759908256880733</v>
      </c>
      <c r="I2695" s="1">
        <v>39722</v>
      </c>
      <c r="J2695">
        <v>95.33</v>
      </c>
      <c r="M2695" s="1">
        <v>31280</v>
      </c>
      <c r="N2695">
        <v>0.7913</v>
      </c>
      <c r="Q2695" s="1">
        <v>41576</v>
      </c>
      <c r="R2695">
        <v>86.15</v>
      </c>
      <c r="U2695" s="1">
        <v>42299</v>
      </c>
      <c r="V2695">
        <v>8.4700000000000006</v>
      </c>
      <c r="Y2695" s="1">
        <v>41303</v>
      </c>
      <c r="Z2695">
        <v>25.6</v>
      </c>
      <c r="AC2695" s="1"/>
    </row>
    <row r="2696" spans="1:29" x14ac:dyDescent="0.3">
      <c r="A2696">
        <f t="shared" si="83"/>
        <v>5</v>
      </c>
      <c r="B2696" s="1">
        <v>43237</v>
      </c>
      <c r="C2696">
        <v>32.14</v>
      </c>
      <c r="E2696" s="1">
        <v>36208</v>
      </c>
      <c r="F2696">
        <v>10.130000000000001</v>
      </c>
      <c r="G2696">
        <f t="shared" si="82"/>
        <v>11.734954128440366</v>
      </c>
      <c r="I2696" s="1">
        <v>39721</v>
      </c>
      <c r="J2696">
        <v>98.17</v>
      </c>
      <c r="M2696" s="1">
        <v>31281</v>
      </c>
      <c r="N2696">
        <v>0.8024</v>
      </c>
      <c r="Q2696" s="1">
        <v>41577</v>
      </c>
      <c r="R2696">
        <v>85.75</v>
      </c>
      <c r="U2696" s="1">
        <v>42300</v>
      </c>
      <c r="V2696">
        <v>8.6199999999999992</v>
      </c>
      <c r="Y2696" s="1">
        <v>41304</v>
      </c>
      <c r="Z2696">
        <v>25.3</v>
      </c>
      <c r="AC2696" s="1"/>
    </row>
    <row r="2697" spans="1:29" x14ac:dyDescent="0.3">
      <c r="A2697">
        <f t="shared" si="83"/>
        <v>5</v>
      </c>
      <c r="B2697" s="1">
        <v>43238</v>
      </c>
      <c r="C2697">
        <v>32.5</v>
      </c>
      <c r="E2697" s="1">
        <v>36209</v>
      </c>
      <c r="F2697">
        <v>10.61</v>
      </c>
      <c r="G2697">
        <f t="shared" si="82"/>
        <v>11.712844036697247</v>
      </c>
      <c r="I2697" s="1">
        <v>39720</v>
      </c>
      <c r="J2697">
        <v>93.98</v>
      </c>
      <c r="M2697" s="1">
        <v>31282</v>
      </c>
      <c r="N2697">
        <v>0.80079999999999996</v>
      </c>
      <c r="Q2697" s="1">
        <v>41578</v>
      </c>
      <c r="R2697">
        <v>85.5</v>
      </c>
      <c r="U2697" s="1">
        <v>42303</v>
      </c>
      <c r="V2697">
        <v>8.65</v>
      </c>
      <c r="Y2697" s="1">
        <v>41305</v>
      </c>
      <c r="Z2697">
        <v>25.25</v>
      </c>
      <c r="AC2697" s="1"/>
    </row>
    <row r="2698" spans="1:29" x14ac:dyDescent="0.3">
      <c r="A2698">
        <f t="shared" si="83"/>
        <v>5</v>
      </c>
      <c r="B2698" s="1">
        <v>43239</v>
      </c>
      <c r="C2698">
        <v>32.950000000000003</v>
      </c>
      <c r="E2698" s="1">
        <v>36210</v>
      </c>
      <c r="F2698">
        <v>10.4</v>
      </c>
      <c r="G2698">
        <f t="shared" si="82"/>
        <v>11.686605504587154</v>
      </c>
      <c r="I2698" s="1">
        <v>39717</v>
      </c>
      <c r="J2698">
        <v>103.54</v>
      </c>
      <c r="M2698" s="1">
        <v>31286</v>
      </c>
      <c r="N2698">
        <v>0.79049999999999998</v>
      </c>
      <c r="Q2698" s="1">
        <v>41579</v>
      </c>
      <c r="R2698">
        <v>81.2</v>
      </c>
      <c r="U2698" s="1">
        <v>42304</v>
      </c>
      <c r="V2698">
        <v>8.6</v>
      </c>
      <c r="Y2698" s="1">
        <v>41306</v>
      </c>
      <c r="Z2698">
        <v>25.65</v>
      </c>
      <c r="AC2698" s="1"/>
    </row>
    <row r="2699" spans="1:29" x14ac:dyDescent="0.3">
      <c r="A2699">
        <f t="shared" si="83"/>
        <v>5</v>
      </c>
      <c r="B2699" s="1">
        <v>43240</v>
      </c>
      <c r="C2699">
        <v>33.43</v>
      </c>
      <c r="E2699" s="1">
        <v>36213</v>
      </c>
      <c r="F2699">
        <v>10.58</v>
      </c>
      <c r="G2699">
        <f t="shared" si="82"/>
        <v>11.659449541284403</v>
      </c>
      <c r="I2699" s="1">
        <v>39716</v>
      </c>
      <c r="J2699">
        <v>104.6</v>
      </c>
      <c r="M2699" s="1">
        <v>31287</v>
      </c>
      <c r="N2699">
        <v>0.79369999999999996</v>
      </c>
      <c r="Q2699" s="1">
        <v>41582</v>
      </c>
      <c r="R2699">
        <v>81</v>
      </c>
      <c r="U2699" s="1">
        <v>42305</v>
      </c>
      <c r="V2699">
        <v>8.56</v>
      </c>
      <c r="Y2699" s="1">
        <v>41309</v>
      </c>
      <c r="Z2699">
        <v>25.85</v>
      </c>
      <c r="AC2699" s="1"/>
    </row>
    <row r="2700" spans="1:29" x14ac:dyDescent="0.3">
      <c r="A2700">
        <f t="shared" si="83"/>
        <v>5</v>
      </c>
      <c r="B2700" s="1">
        <v>43241</v>
      </c>
      <c r="C2700">
        <v>33.909999999999997</v>
      </c>
      <c r="E2700" s="1">
        <v>36214</v>
      </c>
      <c r="F2700">
        <v>10.94</v>
      </c>
      <c r="G2700">
        <f t="shared" si="82"/>
        <v>11.629816513761467</v>
      </c>
      <c r="I2700" s="1">
        <v>39715</v>
      </c>
      <c r="J2700">
        <v>102.45</v>
      </c>
      <c r="M2700" s="1">
        <v>31288</v>
      </c>
      <c r="N2700">
        <v>0.79059999999999997</v>
      </c>
      <c r="Q2700" s="1">
        <v>41583</v>
      </c>
      <c r="R2700">
        <v>81.599999999999994</v>
      </c>
      <c r="U2700" s="1">
        <v>42306</v>
      </c>
      <c r="V2700">
        <v>8.67</v>
      </c>
      <c r="Y2700" s="1">
        <v>41310</v>
      </c>
      <c r="Z2700">
        <v>25.98</v>
      </c>
      <c r="AC2700" s="1"/>
    </row>
    <row r="2701" spans="1:29" x14ac:dyDescent="0.3">
      <c r="A2701">
        <f t="shared" si="83"/>
        <v>5</v>
      </c>
      <c r="B2701" s="1">
        <v>43242</v>
      </c>
      <c r="C2701">
        <v>34.33</v>
      </c>
      <c r="E2701" s="1">
        <v>36215</v>
      </c>
      <c r="F2701">
        <v>11.08</v>
      </c>
      <c r="G2701">
        <f t="shared" si="82"/>
        <v>11.599541284403671</v>
      </c>
      <c r="I2701" s="1">
        <v>39714</v>
      </c>
      <c r="J2701">
        <v>103.08</v>
      </c>
      <c r="M2701" s="1">
        <v>31289</v>
      </c>
      <c r="N2701">
        <v>0.7843</v>
      </c>
      <c r="Q2701" s="1">
        <v>41584</v>
      </c>
      <c r="R2701">
        <v>82</v>
      </c>
      <c r="U2701" s="1">
        <v>42307</v>
      </c>
      <c r="V2701">
        <v>8.6300000000000008</v>
      </c>
      <c r="Y2701" s="1">
        <v>41311</v>
      </c>
      <c r="Z2701">
        <v>25.85</v>
      </c>
      <c r="AC2701" s="1"/>
    </row>
    <row r="2702" spans="1:29" x14ac:dyDescent="0.3">
      <c r="A2702">
        <f t="shared" si="83"/>
        <v>5</v>
      </c>
      <c r="B2702" s="1">
        <v>43243</v>
      </c>
      <c r="C2702">
        <v>34.630000000000003</v>
      </c>
      <c r="E2702" s="1">
        <v>36216</v>
      </c>
      <c r="F2702">
        <v>11.1</v>
      </c>
      <c r="G2702">
        <f t="shared" si="82"/>
        <v>11.568440366972478</v>
      </c>
      <c r="I2702" s="1">
        <v>39713</v>
      </c>
      <c r="J2702">
        <v>106.04</v>
      </c>
      <c r="M2702" s="1">
        <v>31292</v>
      </c>
      <c r="N2702">
        <v>0.77659999999999996</v>
      </c>
      <c r="Q2702" s="1">
        <v>41585</v>
      </c>
      <c r="R2702">
        <v>82.75</v>
      </c>
      <c r="U2702" s="1">
        <v>42310</v>
      </c>
      <c r="V2702">
        <v>8.59</v>
      </c>
      <c r="Y2702" s="1">
        <v>41312</v>
      </c>
      <c r="Z2702">
        <v>26.15</v>
      </c>
      <c r="AC2702" s="1"/>
    </row>
    <row r="2703" spans="1:29" x14ac:dyDescent="0.3">
      <c r="A2703">
        <f t="shared" si="83"/>
        <v>5</v>
      </c>
      <c r="B2703" s="1">
        <v>43244</v>
      </c>
      <c r="C2703">
        <v>35.06</v>
      </c>
      <c r="E2703" s="1">
        <v>36217</v>
      </c>
      <c r="F2703">
        <v>10.88</v>
      </c>
      <c r="G2703">
        <f t="shared" si="82"/>
        <v>11.535045871559632</v>
      </c>
      <c r="I2703" s="1">
        <v>39710</v>
      </c>
      <c r="J2703">
        <v>99.61</v>
      </c>
      <c r="M2703" s="1">
        <v>31293</v>
      </c>
      <c r="N2703">
        <v>0.7712</v>
      </c>
      <c r="Q2703" s="1">
        <v>41586</v>
      </c>
      <c r="R2703">
        <v>82.75</v>
      </c>
      <c r="U2703" s="1">
        <v>42311</v>
      </c>
      <c r="V2703">
        <v>8.44</v>
      </c>
      <c r="Y2703" s="1">
        <v>41313</v>
      </c>
      <c r="Z2703">
        <v>26.4</v>
      </c>
      <c r="AC2703" s="1"/>
    </row>
    <row r="2704" spans="1:29" x14ac:dyDescent="0.3">
      <c r="A2704">
        <f t="shared" si="83"/>
        <v>5</v>
      </c>
      <c r="B2704" s="1">
        <v>43245</v>
      </c>
      <c r="C2704">
        <v>35.49</v>
      </c>
      <c r="E2704" s="1">
        <v>36220</v>
      </c>
      <c r="F2704">
        <v>10.73</v>
      </c>
      <c r="G2704">
        <f t="shared" si="82"/>
        <v>11.498807339449542</v>
      </c>
      <c r="I2704" s="1">
        <v>39709</v>
      </c>
      <c r="J2704">
        <v>95.19</v>
      </c>
      <c r="M2704" s="1">
        <v>31294</v>
      </c>
      <c r="N2704">
        <v>0.77210000000000001</v>
      </c>
      <c r="Q2704" s="1">
        <v>41589</v>
      </c>
      <c r="R2704">
        <v>82.53</v>
      </c>
      <c r="U2704" s="1">
        <v>42312</v>
      </c>
      <c r="V2704">
        <v>8.39</v>
      </c>
      <c r="Y2704" s="1">
        <v>41316</v>
      </c>
      <c r="Z2704">
        <v>26.15</v>
      </c>
      <c r="AC2704" s="1"/>
    </row>
    <row r="2705" spans="1:29" x14ac:dyDescent="0.3">
      <c r="A2705">
        <f t="shared" si="83"/>
        <v>5</v>
      </c>
      <c r="B2705" s="1">
        <v>43246</v>
      </c>
      <c r="C2705">
        <v>36.020000000000003</v>
      </c>
      <c r="E2705" s="1">
        <v>36221</v>
      </c>
      <c r="F2705">
        <v>11</v>
      </c>
      <c r="G2705">
        <f t="shared" si="82"/>
        <v>11.467339449541285</v>
      </c>
      <c r="I2705" s="1">
        <v>39708</v>
      </c>
      <c r="J2705">
        <v>94.84</v>
      </c>
      <c r="M2705" s="1">
        <v>31295</v>
      </c>
      <c r="N2705">
        <v>0.7722</v>
      </c>
      <c r="Q2705" s="1">
        <v>41590</v>
      </c>
      <c r="R2705">
        <v>82.75</v>
      </c>
      <c r="U2705" s="1">
        <v>42313</v>
      </c>
      <c r="V2705">
        <v>8.4600000000000009</v>
      </c>
      <c r="Y2705" s="1">
        <v>41317</v>
      </c>
      <c r="Z2705">
        <v>26.7</v>
      </c>
      <c r="AC2705" s="1"/>
    </row>
    <row r="2706" spans="1:29" x14ac:dyDescent="0.3">
      <c r="A2706">
        <f t="shared" si="83"/>
        <v>5</v>
      </c>
      <c r="B2706" s="1">
        <v>43247</v>
      </c>
      <c r="C2706">
        <v>36.549999999999997</v>
      </c>
      <c r="E2706" s="1">
        <v>36222</v>
      </c>
      <c r="F2706">
        <v>11.25</v>
      </c>
      <c r="G2706">
        <f t="shared" si="82"/>
        <v>11.438899082568808</v>
      </c>
      <c r="I2706" s="1">
        <v>39707</v>
      </c>
      <c r="J2706">
        <v>89.22</v>
      </c>
      <c r="M2706" s="1">
        <v>31296</v>
      </c>
      <c r="N2706">
        <v>0.75270000000000004</v>
      </c>
      <c r="Q2706" s="1">
        <v>41591</v>
      </c>
      <c r="R2706">
        <v>82.38</v>
      </c>
      <c r="U2706" s="1">
        <v>42314</v>
      </c>
      <c r="V2706">
        <v>8.4</v>
      </c>
      <c r="Y2706" s="1">
        <v>41318</v>
      </c>
      <c r="Z2706">
        <v>26.4</v>
      </c>
      <c r="AC2706" s="1"/>
    </row>
    <row r="2707" spans="1:29" x14ac:dyDescent="0.3">
      <c r="A2707">
        <f t="shared" si="83"/>
        <v>5</v>
      </c>
      <c r="B2707" s="1">
        <v>43248</v>
      </c>
      <c r="C2707">
        <v>36.99</v>
      </c>
      <c r="E2707" s="1">
        <v>36223</v>
      </c>
      <c r="F2707">
        <v>11.53</v>
      </c>
      <c r="G2707">
        <f t="shared" si="82"/>
        <v>11.410642201834863</v>
      </c>
      <c r="I2707" s="1">
        <v>39706</v>
      </c>
      <c r="J2707">
        <v>92.38</v>
      </c>
      <c r="M2707" s="1">
        <v>31299</v>
      </c>
      <c r="N2707">
        <v>0.74929999999999997</v>
      </c>
      <c r="Q2707" s="1">
        <v>41592</v>
      </c>
      <c r="R2707">
        <v>82.56</v>
      </c>
      <c r="U2707" s="1">
        <v>42317</v>
      </c>
      <c r="V2707">
        <v>8.31</v>
      </c>
      <c r="Y2707" s="1">
        <v>41319</v>
      </c>
      <c r="Z2707">
        <v>26.5</v>
      </c>
      <c r="AC2707" s="1"/>
    </row>
    <row r="2708" spans="1:29" x14ac:dyDescent="0.3">
      <c r="A2708">
        <f t="shared" si="83"/>
        <v>5</v>
      </c>
      <c r="B2708" s="1">
        <v>43249</v>
      </c>
      <c r="C2708">
        <v>37.25</v>
      </c>
      <c r="E2708" s="1">
        <v>36224</v>
      </c>
      <c r="F2708">
        <v>11.56</v>
      </c>
      <c r="G2708">
        <f t="shared" si="82"/>
        <v>11.382018348623854</v>
      </c>
      <c r="I2708" s="1">
        <v>39703</v>
      </c>
      <c r="J2708">
        <v>97.58</v>
      </c>
      <c r="M2708" s="1">
        <v>31300</v>
      </c>
      <c r="N2708">
        <v>0.75029999999999997</v>
      </c>
      <c r="Q2708" s="1">
        <v>41593</v>
      </c>
      <c r="R2708">
        <v>82</v>
      </c>
      <c r="U2708" s="1">
        <v>42318</v>
      </c>
      <c r="V2708">
        <v>8.44</v>
      </c>
      <c r="Y2708" s="1">
        <v>41320</v>
      </c>
      <c r="Z2708">
        <v>26.1</v>
      </c>
      <c r="AC2708" s="1"/>
    </row>
    <row r="2709" spans="1:29" x14ac:dyDescent="0.3">
      <c r="A2709">
        <f t="shared" si="83"/>
        <v>5</v>
      </c>
      <c r="B2709" s="1">
        <v>43250</v>
      </c>
      <c r="C2709">
        <v>37.619999999999997</v>
      </c>
      <c r="E2709" s="1">
        <v>36227</v>
      </c>
      <c r="F2709">
        <v>11.76</v>
      </c>
      <c r="G2709">
        <f t="shared" si="82"/>
        <v>11.36045871559633</v>
      </c>
      <c r="I2709" s="1">
        <v>39702</v>
      </c>
      <c r="J2709">
        <v>97.64</v>
      </c>
      <c r="M2709" s="1">
        <v>31301</v>
      </c>
      <c r="N2709">
        <v>0.74470000000000003</v>
      </c>
      <c r="Q2709" s="1">
        <v>41596</v>
      </c>
      <c r="R2709">
        <v>82.5</v>
      </c>
      <c r="U2709" s="1">
        <v>42319</v>
      </c>
      <c r="V2709">
        <v>8.44</v>
      </c>
      <c r="Y2709" s="1">
        <v>41323</v>
      </c>
      <c r="Z2709">
        <v>25.8</v>
      </c>
      <c r="AC2709" s="1"/>
    </row>
    <row r="2710" spans="1:29" x14ac:dyDescent="0.3">
      <c r="A2710">
        <f t="shared" si="83"/>
        <v>5</v>
      </c>
      <c r="B2710" s="1">
        <v>43251</v>
      </c>
      <c r="C2710">
        <v>37.96</v>
      </c>
      <c r="E2710" s="1">
        <v>36228</v>
      </c>
      <c r="F2710">
        <v>11.56</v>
      </c>
      <c r="G2710">
        <f t="shared" si="82"/>
        <v>11.334770642201834</v>
      </c>
      <c r="I2710" s="1">
        <v>39701</v>
      </c>
      <c r="J2710">
        <v>98.97</v>
      </c>
      <c r="M2710" s="1">
        <v>31302</v>
      </c>
      <c r="N2710">
        <v>0.74660000000000004</v>
      </c>
      <c r="Q2710" s="1">
        <v>41597</v>
      </c>
      <c r="R2710">
        <v>83</v>
      </c>
      <c r="U2710" s="1">
        <v>42320</v>
      </c>
      <c r="V2710">
        <v>8.3699999999999992</v>
      </c>
      <c r="Y2710" s="1">
        <v>41324</v>
      </c>
      <c r="Z2710">
        <v>25.7</v>
      </c>
      <c r="AC2710" s="1"/>
    </row>
    <row r="2711" spans="1:29" x14ac:dyDescent="0.3">
      <c r="A2711">
        <f t="shared" si="83"/>
        <v>6</v>
      </c>
      <c r="B2711" s="1">
        <v>43252</v>
      </c>
      <c r="C2711">
        <v>38.28</v>
      </c>
      <c r="E2711" s="1">
        <v>36229</v>
      </c>
      <c r="F2711">
        <v>12.46</v>
      </c>
      <c r="G2711">
        <f t="shared" si="82"/>
        <v>11.319999999999997</v>
      </c>
      <c r="I2711" s="1">
        <v>39700</v>
      </c>
      <c r="J2711">
        <v>100.34</v>
      </c>
      <c r="M2711" s="1">
        <v>31303</v>
      </c>
      <c r="N2711">
        <v>0.75749999999999995</v>
      </c>
      <c r="Q2711" s="1">
        <v>41598</v>
      </c>
      <c r="R2711">
        <v>83.9</v>
      </c>
      <c r="U2711" s="1">
        <v>42321</v>
      </c>
      <c r="V2711">
        <v>8.39</v>
      </c>
      <c r="Y2711" s="1">
        <v>41325</v>
      </c>
      <c r="Z2711">
        <v>25.4</v>
      </c>
      <c r="AC2711" s="1"/>
    </row>
    <row r="2712" spans="1:29" x14ac:dyDescent="0.3">
      <c r="A2712">
        <f t="shared" si="83"/>
        <v>6</v>
      </c>
      <c r="B2712" s="1">
        <v>43253</v>
      </c>
      <c r="C2712">
        <v>38.75</v>
      </c>
      <c r="E2712" s="1">
        <v>36230</v>
      </c>
      <c r="F2712">
        <v>12.18</v>
      </c>
      <c r="G2712">
        <f t="shared" si="82"/>
        <v>11.302201834862384</v>
      </c>
      <c r="I2712" s="1">
        <v>39699</v>
      </c>
      <c r="J2712">
        <v>103.44</v>
      </c>
      <c r="M2712" s="1">
        <v>31306</v>
      </c>
      <c r="N2712">
        <v>0.75819999999999999</v>
      </c>
      <c r="Q2712" s="1">
        <v>41599</v>
      </c>
      <c r="R2712">
        <v>84.25</v>
      </c>
      <c r="U2712" s="1">
        <v>42324</v>
      </c>
      <c r="V2712">
        <v>8.5299999999999994</v>
      </c>
      <c r="Y2712" s="1">
        <v>41326</v>
      </c>
      <c r="Z2712">
        <v>26.7</v>
      </c>
      <c r="AC2712" s="1"/>
    </row>
    <row r="2713" spans="1:29" x14ac:dyDescent="0.3">
      <c r="A2713">
        <f t="shared" si="83"/>
        <v>6</v>
      </c>
      <c r="B2713" s="1">
        <v>43254</v>
      </c>
      <c r="C2713">
        <v>39.22</v>
      </c>
      <c r="E2713" s="1">
        <v>36231</v>
      </c>
      <c r="F2713">
        <v>12.56</v>
      </c>
      <c r="G2713">
        <f t="shared" si="82"/>
        <v>11.291009174311927</v>
      </c>
      <c r="I2713" s="1">
        <v>39696</v>
      </c>
      <c r="J2713">
        <v>104.09</v>
      </c>
      <c r="M2713" s="1">
        <v>31307</v>
      </c>
      <c r="N2713">
        <v>0.76559999999999995</v>
      </c>
      <c r="Q2713" s="1">
        <v>41600</v>
      </c>
      <c r="R2713">
        <v>84.25</v>
      </c>
      <c r="U2713" s="1">
        <v>42325</v>
      </c>
      <c r="V2713">
        <v>8.61</v>
      </c>
      <c r="Y2713" s="1">
        <v>41327</v>
      </c>
      <c r="Z2713">
        <v>27.2</v>
      </c>
      <c r="AC2713" s="1"/>
    </row>
    <row r="2714" spans="1:29" x14ac:dyDescent="0.3">
      <c r="A2714">
        <f t="shared" si="83"/>
        <v>6</v>
      </c>
      <c r="B2714" s="1">
        <v>43255</v>
      </c>
      <c r="C2714">
        <v>39.6</v>
      </c>
      <c r="E2714" s="1">
        <v>36234</v>
      </c>
      <c r="F2714">
        <v>12.56</v>
      </c>
      <c r="G2714">
        <f t="shared" si="82"/>
        <v>11.285321100917429</v>
      </c>
      <c r="I2714" s="1">
        <v>39695</v>
      </c>
      <c r="J2714">
        <v>106.3</v>
      </c>
      <c r="M2714" s="1">
        <v>31308</v>
      </c>
      <c r="N2714">
        <v>0.7601</v>
      </c>
      <c r="Q2714" s="1">
        <v>41603</v>
      </c>
      <c r="R2714">
        <v>84.13</v>
      </c>
      <c r="U2714" s="1">
        <v>42326</v>
      </c>
      <c r="V2714">
        <v>8.58</v>
      </c>
      <c r="Y2714" s="1">
        <v>41330</v>
      </c>
      <c r="Z2714">
        <v>27.9</v>
      </c>
      <c r="AC2714" s="1"/>
    </row>
    <row r="2715" spans="1:29" x14ac:dyDescent="0.3">
      <c r="A2715">
        <f t="shared" si="83"/>
        <v>6</v>
      </c>
      <c r="B2715" s="1">
        <v>43256</v>
      </c>
      <c r="C2715">
        <v>39.89</v>
      </c>
      <c r="E2715" s="1">
        <v>36235</v>
      </c>
      <c r="F2715">
        <v>12.67</v>
      </c>
      <c r="G2715">
        <f t="shared" si="82"/>
        <v>11.279816513761466</v>
      </c>
      <c r="I2715" s="1">
        <v>39694</v>
      </c>
      <c r="J2715">
        <v>108.06</v>
      </c>
      <c r="M2715" s="1">
        <v>31309</v>
      </c>
      <c r="N2715">
        <v>0.75649999999999995</v>
      </c>
      <c r="Q2715" s="1">
        <v>41604</v>
      </c>
      <c r="R2715">
        <v>84.7</v>
      </c>
      <c r="U2715" s="1">
        <v>42327</v>
      </c>
      <c r="V2715">
        <v>8.6300000000000008</v>
      </c>
      <c r="Y2715" s="1">
        <v>41331</v>
      </c>
      <c r="Z2715">
        <v>26.8</v>
      </c>
      <c r="AC2715" s="1"/>
    </row>
    <row r="2716" spans="1:29" x14ac:dyDescent="0.3">
      <c r="A2716">
        <f t="shared" si="83"/>
        <v>6</v>
      </c>
      <c r="B2716" s="1">
        <v>43257</v>
      </c>
      <c r="C2716">
        <v>40.21</v>
      </c>
      <c r="E2716" s="1">
        <v>36236</v>
      </c>
      <c r="F2716">
        <v>13.27</v>
      </c>
      <c r="G2716">
        <f t="shared" si="82"/>
        <v>11.28137614678899</v>
      </c>
      <c r="I2716" s="1">
        <v>39693</v>
      </c>
      <c r="J2716">
        <v>108.34</v>
      </c>
      <c r="M2716" s="1">
        <v>31310</v>
      </c>
      <c r="N2716">
        <v>0.76919999999999999</v>
      </c>
      <c r="Q2716" s="1">
        <v>41605</v>
      </c>
      <c r="R2716">
        <v>83</v>
      </c>
      <c r="U2716" s="1">
        <v>42328</v>
      </c>
      <c r="V2716">
        <v>8.51</v>
      </c>
      <c r="Y2716" s="1">
        <v>41332</v>
      </c>
      <c r="Z2716">
        <v>26.8</v>
      </c>
      <c r="AC2716" s="1"/>
    </row>
    <row r="2717" spans="1:29" x14ac:dyDescent="0.3">
      <c r="A2717">
        <f t="shared" si="83"/>
        <v>6</v>
      </c>
      <c r="B2717" s="1">
        <v>43258</v>
      </c>
      <c r="C2717">
        <v>40.549999999999997</v>
      </c>
      <c r="E2717" s="1">
        <v>36237</v>
      </c>
      <c r="F2717">
        <v>13.37</v>
      </c>
      <c r="G2717">
        <f t="shared" si="82"/>
        <v>11.284495412844034</v>
      </c>
      <c r="I2717" s="1">
        <v>39692</v>
      </c>
      <c r="J2717">
        <v>109.41</v>
      </c>
      <c r="M2717" s="1">
        <v>31313</v>
      </c>
      <c r="N2717">
        <v>0.80640000000000001</v>
      </c>
      <c r="Q2717" s="1">
        <v>41606</v>
      </c>
      <c r="R2717">
        <v>82.1</v>
      </c>
      <c r="U2717" s="1">
        <v>42331</v>
      </c>
      <c r="V2717">
        <v>8.56</v>
      </c>
      <c r="Y2717" s="1">
        <v>41333</v>
      </c>
      <c r="Z2717">
        <v>26.3</v>
      </c>
      <c r="AC2717" s="1"/>
    </row>
    <row r="2718" spans="1:29" x14ac:dyDescent="0.3">
      <c r="A2718">
        <f t="shared" si="83"/>
        <v>6</v>
      </c>
      <c r="B2718" s="1">
        <v>43259</v>
      </c>
      <c r="C2718">
        <v>40.909999999999997</v>
      </c>
      <c r="E2718" s="1">
        <v>36238</v>
      </c>
      <c r="F2718">
        <v>13.45</v>
      </c>
      <c r="G2718">
        <f t="shared" si="82"/>
        <v>11.291467889908255</v>
      </c>
      <c r="I2718" s="1">
        <v>39689</v>
      </c>
      <c r="J2718">
        <v>114.05</v>
      </c>
      <c r="M2718" s="1">
        <v>31314</v>
      </c>
      <c r="N2718">
        <v>0.80530000000000002</v>
      </c>
      <c r="Q2718" s="1">
        <v>41607</v>
      </c>
      <c r="R2718">
        <v>83</v>
      </c>
      <c r="U2718" s="1">
        <v>42332</v>
      </c>
      <c r="V2718">
        <v>8.65</v>
      </c>
      <c r="Y2718" s="1">
        <v>41334</v>
      </c>
      <c r="Z2718">
        <v>26.6</v>
      </c>
      <c r="AC2718" s="1"/>
    </row>
    <row r="2719" spans="1:29" x14ac:dyDescent="0.3">
      <c r="A2719">
        <f t="shared" si="83"/>
        <v>6</v>
      </c>
      <c r="B2719" s="1">
        <v>43260</v>
      </c>
      <c r="C2719">
        <v>41.38</v>
      </c>
      <c r="E2719" s="1">
        <v>36241</v>
      </c>
      <c r="F2719">
        <v>13.88</v>
      </c>
      <c r="G2719">
        <f t="shared" si="82"/>
        <v>11.303394495412844</v>
      </c>
      <c r="I2719" s="1">
        <v>39688</v>
      </c>
      <c r="J2719">
        <v>114.17</v>
      </c>
      <c r="M2719" s="1">
        <v>31315</v>
      </c>
      <c r="N2719">
        <v>0.80730000000000002</v>
      </c>
      <c r="Q2719" s="1">
        <v>41610</v>
      </c>
      <c r="R2719">
        <v>81.400000000000006</v>
      </c>
      <c r="U2719" s="1">
        <v>42333</v>
      </c>
      <c r="V2719">
        <v>8.6199999999999992</v>
      </c>
      <c r="Y2719" s="1">
        <v>41337</v>
      </c>
      <c r="Z2719">
        <v>28.5</v>
      </c>
      <c r="AC2719" s="1"/>
    </row>
    <row r="2720" spans="1:29" x14ac:dyDescent="0.3">
      <c r="A2720">
        <f t="shared" si="83"/>
        <v>6</v>
      </c>
      <c r="B2720" s="1">
        <v>43261</v>
      </c>
      <c r="C2720">
        <v>41.86</v>
      </c>
      <c r="E2720" s="1">
        <v>36242</v>
      </c>
      <c r="F2720">
        <v>13.73</v>
      </c>
      <c r="G2720">
        <f t="shared" si="82"/>
        <v>11.308899082568805</v>
      </c>
      <c r="I2720" s="1">
        <v>39687</v>
      </c>
      <c r="J2720">
        <v>116.22</v>
      </c>
      <c r="M2720" s="1">
        <v>31316</v>
      </c>
      <c r="N2720">
        <v>0.82310000000000005</v>
      </c>
      <c r="Q2720" s="1">
        <v>41611</v>
      </c>
      <c r="R2720">
        <v>81.400000000000006</v>
      </c>
      <c r="U2720" s="1">
        <v>42334</v>
      </c>
      <c r="V2720">
        <v>8.58</v>
      </c>
      <c r="Y2720" s="1">
        <v>41338</v>
      </c>
      <c r="Z2720">
        <v>27.3</v>
      </c>
      <c r="AC2720" s="1"/>
    </row>
    <row r="2721" spans="1:29" x14ac:dyDescent="0.3">
      <c r="A2721">
        <f t="shared" si="83"/>
        <v>6</v>
      </c>
      <c r="B2721" s="1">
        <v>43262</v>
      </c>
      <c r="C2721">
        <v>42.21</v>
      </c>
      <c r="E2721" s="1">
        <v>36243</v>
      </c>
      <c r="F2721">
        <v>13.68</v>
      </c>
      <c r="G2721">
        <f t="shared" si="82"/>
        <v>11.320733944954126</v>
      </c>
      <c r="I2721" s="1">
        <v>39686</v>
      </c>
      <c r="J2721">
        <v>114.63</v>
      </c>
      <c r="M2721" s="1">
        <v>31317</v>
      </c>
      <c r="N2721">
        <v>0.81730000000000003</v>
      </c>
      <c r="Q2721" s="1">
        <v>41612</v>
      </c>
      <c r="R2721">
        <v>81.23</v>
      </c>
      <c r="U2721" s="1">
        <v>42335</v>
      </c>
      <c r="V2721">
        <v>8.58</v>
      </c>
      <c r="Y2721" s="1">
        <v>41339</v>
      </c>
      <c r="Z2721">
        <v>27.5</v>
      </c>
      <c r="AC2721" s="1"/>
    </row>
    <row r="2722" spans="1:29" x14ac:dyDescent="0.3">
      <c r="A2722">
        <f t="shared" si="83"/>
        <v>6</v>
      </c>
      <c r="B2722" s="1">
        <v>43263</v>
      </c>
      <c r="C2722">
        <v>42.55</v>
      </c>
      <c r="E2722" s="1">
        <v>36244</v>
      </c>
      <c r="F2722">
        <v>13.94</v>
      </c>
      <c r="G2722">
        <f t="shared" si="82"/>
        <v>11.335229357798164</v>
      </c>
      <c r="I2722" s="1">
        <v>39685</v>
      </c>
      <c r="J2722">
        <v>114.03</v>
      </c>
      <c r="M2722" s="1">
        <v>31320</v>
      </c>
      <c r="N2722">
        <v>0.81830000000000003</v>
      </c>
      <c r="Q2722" s="1">
        <v>41613</v>
      </c>
      <c r="R2722">
        <v>81.400000000000006</v>
      </c>
      <c r="U2722" s="1">
        <v>42338</v>
      </c>
      <c r="V2722">
        <v>8.58</v>
      </c>
      <c r="Y2722" s="1">
        <v>41340</v>
      </c>
      <c r="Z2722">
        <v>27.2</v>
      </c>
      <c r="AC2722" s="1"/>
    </row>
    <row r="2723" spans="1:29" x14ac:dyDescent="0.3">
      <c r="A2723">
        <f t="shared" si="83"/>
        <v>6</v>
      </c>
      <c r="B2723" s="1">
        <v>43264</v>
      </c>
      <c r="C2723">
        <v>42.97</v>
      </c>
      <c r="E2723" s="1">
        <v>36245</v>
      </c>
      <c r="F2723">
        <v>14.41</v>
      </c>
      <c r="G2723">
        <f t="shared" si="82"/>
        <v>11.349541284403671</v>
      </c>
      <c r="I2723" s="1">
        <v>39682</v>
      </c>
      <c r="J2723">
        <v>113.92</v>
      </c>
      <c r="M2723" s="1">
        <v>31321</v>
      </c>
      <c r="N2723">
        <v>0.82230000000000003</v>
      </c>
      <c r="Q2723" s="1">
        <v>41614</v>
      </c>
      <c r="R2723">
        <v>81.95</v>
      </c>
      <c r="U2723" s="1">
        <v>42339</v>
      </c>
      <c r="V2723">
        <v>8.56</v>
      </c>
      <c r="Y2723" s="1">
        <v>41341</v>
      </c>
      <c r="Z2723">
        <v>27</v>
      </c>
      <c r="AC2723" s="1"/>
    </row>
    <row r="2724" spans="1:29" x14ac:dyDescent="0.3">
      <c r="A2724">
        <f t="shared" si="83"/>
        <v>6</v>
      </c>
      <c r="B2724" s="1">
        <v>43265</v>
      </c>
      <c r="C2724">
        <v>43.36</v>
      </c>
      <c r="E2724" s="1">
        <v>36248</v>
      </c>
      <c r="F2724">
        <v>14.58</v>
      </c>
      <c r="G2724">
        <f t="shared" si="82"/>
        <v>11.366238532110092</v>
      </c>
      <c r="I2724" s="1">
        <v>39681</v>
      </c>
      <c r="J2724">
        <v>120.16</v>
      </c>
      <c r="M2724" s="1">
        <v>31322</v>
      </c>
      <c r="N2724">
        <v>0.8296</v>
      </c>
      <c r="Q2724" s="1">
        <v>41617</v>
      </c>
      <c r="R2724">
        <v>81.400000000000006</v>
      </c>
      <c r="U2724" s="1">
        <v>42340</v>
      </c>
      <c r="V2724">
        <v>8.48</v>
      </c>
      <c r="Y2724" s="1">
        <v>41344</v>
      </c>
      <c r="Z2724">
        <v>33.5</v>
      </c>
      <c r="AC2724" s="1"/>
    </row>
    <row r="2725" spans="1:29" x14ac:dyDescent="0.3">
      <c r="A2725">
        <f t="shared" si="83"/>
        <v>6</v>
      </c>
      <c r="B2725" s="1">
        <v>43266</v>
      </c>
      <c r="C2725">
        <v>43.81</v>
      </c>
      <c r="E2725" s="1">
        <v>36249</v>
      </c>
      <c r="F2725">
        <v>14.81</v>
      </c>
      <c r="G2725">
        <f t="shared" si="82"/>
        <v>11.385045871559633</v>
      </c>
      <c r="I2725" s="1">
        <v>39680</v>
      </c>
      <c r="J2725">
        <v>114.36</v>
      </c>
      <c r="M2725" s="1">
        <v>31323</v>
      </c>
      <c r="N2725">
        <v>0.8286</v>
      </c>
      <c r="Q2725" s="1">
        <v>41618</v>
      </c>
      <c r="R2725">
        <v>83.15</v>
      </c>
      <c r="U2725" s="1">
        <v>42341</v>
      </c>
      <c r="V2725">
        <v>8.59</v>
      </c>
      <c r="Y2725" s="1">
        <v>41345</v>
      </c>
      <c r="Z2725">
        <v>36.200000000000003</v>
      </c>
      <c r="AC2725" s="1"/>
    </row>
    <row r="2726" spans="1:29" x14ac:dyDescent="0.3">
      <c r="A2726">
        <f t="shared" si="83"/>
        <v>6</v>
      </c>
      <c r="B2726" s="1">
        <v>43267</v>
      </c>
      <c r="C2726">
        <v>44.29</v>
      </c>
      <c r="E2726" s="1">
        <v>36250</v>
      </c>
      <c r="F2726">
        <v>15.24</v>
      </c>
      <c r="G2726">
        <f t="shared" si="82"/>
        <v>11.405229357798166</v>
      </c>
      <c r="I2726" s="1">
        <v>39679</v>
      </c>
      <c r="J2726">
        <v>113.25</v>
      </c>
      <c r="M2726" s="1">
        <v>31324</v>
      </c>
      <c r="N2726">
        <v>0.83579999999999999</v>
      </c>
      <c r="Q2726" s="1">
        <v>41619</v>
      </c>
      <c r="R2726">
        <v>83.73</v>
      </c>
      <c r="U2726" s="1">
        <v>42342</v>
      </c>
      <c r="V2726">
        <v>8.52</v>
      </c>
      <c r="Y2726" s="1">
        <v>41346</v>
      </c>
      <c r="Z2726">
        <v>33</v>
      </c>
      <c r="AC2726" s="1"/>
    </row>
    <row r="2727" spans="1:29" x14ac:dyDescent="0.3">
      <c r="A2727">
        <f t="shared" si="83"/>
        <v>6</v>
      </c>
      <c r="B2727" s="1">
        <v>43268</v>
      </c>
      <c r="C2727">
        <v>44.77</v>
      </c>
      <c r="E2727" s="1">
        <v>36251</v>
      </c>
      <c r="F2727">
        <v>14.72</v>
      </c>
      <c r="G2727">
        <f t="shared" si="82"/>
        <v>11.421376146788992</v>
      </c>
      <c r="I2727" s="1">
        <v>39678</v>
      </c>
      <c r="J2727">
        <v>111.94</v>
      </c>
      <c r="M2727" s="1">
        <v>31327</v>
      </c>
      <c r="N2727">
        <v>0.82969999999999999</v>
      </c>
      <c r="Q2727" s="1">
        <v>41620</v>
      </c>
      <c r="R2727">
        <v>85.25</v>
      </c>
      <c r="U2727" s="1">
        <v>42345</v>
      </c>
      <c r="V2727">
        <v>8.41</v>
      </c>
      <c r="Y2727" s="1">
        <v>41347</v>
      </c>
      <c r="Z2727">
        <v>29.4</v>
      </c>
      <c r="AC2727" s="1"/>
    </row>
    <row r="2728" spans="1:29" x14ac:dyDescent="0.3">
      <c r="A2728">
        <f t="shared" si="83"/>
        <v>6</v>
      </c>
      <c r="B2728" s="1">
        <v>43269</v>
      </c>
      <c r="C2728">
        <v>45.15</v>
      </c>
      <c r="E2728" s="1">
        <v>36256</v>
      </c>
      <c r="F2728">
        <v>14.93</v>
      </c>
      <c r="G2728">
        <f t="shared" si="82"/>
        <v>11.437339449541286</v>
      </c>
      <c r="I2728" s="1">
        <v>39675</v>
      </c>
      <c r="J2728">
        <v>112.55</v>
      </c>
      <c r="M2728" s="1">
        <v>31328</v>
      </c>
      <c r="N2728">
        <v>0.82840000000000003</v>
      </c>
      <c r="Q2728" s="1">
        <v>41621</v>
      </c>
      <c r="R2728">
        <v>85</v>
      </c>
      <c r="U2728" s="1">
        <v>42346</v>
      </c>
      <c r="V2728">
        <v>8.41</v>
      </c>
      <c r="Y2728" s="1">
        <v>41348</v>
      </c>
      <c r="Z2728">
        <v>27.8</v>
      </c>
      <c r="AC2728" s="1"/>
    </row>
    <row r="2729" spans="1:29" x14ac:dyDescent="0.3">
      <c r="A2729">
        <f t="shared" si="83"/>
        <v>6</v>
      </c>
      <c r="B2729" s="1">
        <v>43270</v>
      </c>
      <c r="C2729">
        <v>45.5</v>
      </c>
      <c r="E2729" s="1">
        <v>36257</v>
      </c>
      <c r="F2729">
        <v>14.35</v>
      </c>
      <c r="G2729">
        <f t="shared" si="82"/>
        <v>11.448990825688071</v>
      </c>
      <c r="I2729" s="1">
        <v>39674</v>
      </c>
      <c r="J2729">
        <v>112.64</v>
      </c>
      <c r="M2729" s="1">
        <v>31329</v>
      </c>
      <c r="N2729">
        <v>0.82930000000000004</v>
      </c>
      <c r="Q2729" s="1">
        <v>41624</v>
      </c>
      <c r="R2729">
        <v>84.5</v>
      </c>
      <c r="U2729" s="1">
        <v>42347</v>
      </c>
      <c r="V2729">
        <v>8.4</v>
      </c>
      <c r="Y2729" s="1">
        <v>41351</v>
      </c>
      <c r="Z2729">
        <v>30.2</v>
      </c>
      <c r="AC2729" s="1"/>
    </row>
    <row r="2730" spans="1:29" x14ac:dyDescent="0.3">
      <c r="A2730">
        <f t="shared" si="83"/>
        <v>6</v>
      </c>
      <c r="B2730" s="1">
        <v>43271</v>
      </c>
      <c r="C2730">
        <v>45.83</v>
      </c>
      <c r="E2730" s="1">
        <v>36258</v>
      </c>
      <c r="F2730">
        <v>14.21</v>
      </c>
      <c r="G2730">
        <f t="shared" si="82"/>
        <v>11.458073394495411</v>
      </c>
      <c r="I2730" s="1">
        <v>39673</v>
      </c>
      <c r="J2730">
        <v>113.47</v>
      </c>
      <c r="M2730" s="1">
        <v>31330</v>
      </c>
      <c r="N2730">
        <v>0.8256</v>
      </c>
      <c r="Q2730" s="1">
        <v>41625</v>
      </c>
      <c r="R2730">
        <v>85.25</v>
      </c>
      <c r="U2730" s="1">
        <v>42348</v>
      </c>
      <c r="V2730">
        <v>8.36</v>
      </c>
      <c r="Y2730" s="1">
        <v>41352</v>
      </c>
      <c r="Z2730">
        <v>32.1</v>
      </c>
      <c r="AC2730" s="1"/>
    </row>
    <row r="2731" spans="1:29" x14ac:dyDescent="0.3">
      <c r="A2731">
        <f t="shared" si="83"/>
        <v>6</v>
      </c>
      <c r="B2731" s="1">
        <v>43272</v>
      </c>
      <c r="C2731">
        <v>46.16</v>
      </c>
      <c r="E2731" s="1">
        <v>36259</v>
      </c>
      <c r="F2731">
        <v>14.86</v>
      </c>
      <c r="G2731">
        <f t="shared" si="82"/>
        <v>11.474587155963301</v>
      </c>
      <c r="I2731" s="1">
        <v>39672</v>
      </c>
      <c r="J2731">
        <v>111.15</v>
      </c>
      <c r="M2731" s="1">
        <v>31331</v>
      </c>
      <c r="N2731">
        <v>0.82369999999999999</v>
      </c>
      <c r="Q2731" s="1">
        <v>41626</v>
      </c>
      <c r="R2731">
        <v>83.75</v>
      </c>
      <c r="U2731" s="1">
        <v>42349</v>
      </c>
      <c r="V2731">
        <v>8.07</v>
      </c>
      <c r="Y2731" s="1">
        <v>41353</v>
      </c>
      <c r="Z2731">
        <v>34.6</v>
      </c>
      <c r="AC2731" s="1"/>
    </row>
    <row r="2732" spans="1:29" x14ac:dyDescent="0.3">
      <c r="A2732">
        <f t="shared" si="83"/>
        <v>6</v>
      </c>
      <c r="B2732" s="1">
        <v>43273</v>
      </c>
      <c r="C2732">
        <v>45.88</v>
      </c>
      <c r="E2732" s="1">
        <v>36262</v>
      </c>
      <c r="F2732">
        <v>14.81</v>
      </c>
      <c r="G2732">
        <f t="shared" si="82"/>
        <v>11.492660550458712</v>
      </c>
      <c r="I2732" s="1">
        <v>39671</v>
      </c>
      <c r="J2732">
        <v>112.67</v>
      </c>
      <c r="M2732" s="1">
        <v>31334</v>
      </c>
      <c r="N2732">
        <v>0.82430000000000003</v>
      </c>
      <c r="Q2732" s="1">
        <v>41627</v>
      </c>
      <c r="R2732">
        <v>82.85</v>
      </c>
      <c r="U2732" s="1">
        <v>42352</v>
      </c>
      <c r="V2732">
        <v>8.07</v>
      </c>
      <c r="Y2732" s="1">
        <v>41354</v>
      </c>
      <c r="Z2732">
        <v>32.75</v>
      </c>
      <c r="AC2732" s="1"/>
    </row>
    <row r="2733" spans="1:29" x14ac:dyDescent="0.3">
      <c r="A2733">
        <f t="shared" si="83"/>
        <v>6</v>
      </c>
      <c r="B2733" s="1">
        <v>43274</v>
      </c>
      <c r="C2733">
        <v>46.27</v>
      </c>
      <c r="E2733" s="1">
        <v>36263</v>
      </c>
      <c r="F2733">
        <v>15.2</v>
      </c>
      <c r="G2733">
        <f t="shared" si="82"/>
        <v>11.514495412844035</v>
      </c>
      <c r="I2733" s="1">
        <v>39668</v>
      </c>
      <c r="J2733">
        <v>113.33</v>
      </c>
      <c r="M2733" s="1">
        <v>31335</v>
      </c>
      <c r="N2733">
        <v>0.82350000000000001</v>
      </c>
      <c r="Q2733" s="1">
        <v>41628</v>
      </c>
      <c r="R2733">
        <v>82</v>
      </c>
      <c r="U2733" s="1">
        <v>42353</v>
      </c>
      <c r="V2733">
        <v>8.19</v>
      </c>
      <c r="Y2733" s="1">
        <v>41355</v>
      </c>
      <c r="Z2733">
        <v>36.5</v>
      </c>
      <c r="AC2733" s="1"/>
    </row>
    <row r="2734" spans="1:29" x14ac:dyDescent="0.3">
      <c r="A2734">
        <f t="shared" si="83"/>
        <v>6</v>
      </c>
      <c r="B2734" s="1">
        <v>43275</v>
      </c>
      <c r="C2734">
        <v>46.72</v>
      </c>
      <c r="E2734" s="1">
        <v>36264</v>
      </c>
      <c r="F2734">
        <v>14.92</v>
      </c>
      <c r="G2734">
        <f t="shared" si="82"/>
        <v>11.536697247706423</v>
      </c>
      <c r="I2734" s="1">
        <v>39667</v>
      </c>
      <c r="J2734">
        <v>117.86</v>
      </c>
      <c r="M2734" s="1">
        <v>31336</v>
      </c>
      <c r="N2734">
        <v>0.81789999999999996</v>
      </c>
      <c r="Q2734" s="1">
        <v>41631</v>
      </c>
      <c r="R2734">
        <v>83.75</v>
      </c>
      <c r="U2734" s="1">
        <v>42354</v>
      </c>
      <c r="V2734">
        <v>8.1300000000000008</v>
      </c>
      <c r="Y2734" s="1">
        <v>41358</v>
      </c>
      <c r="Z2734">
        <v>38.5</v>
      </c>
      <c r="AC2734" s="1"/>
    </row>
    <row r="2735" spans="1:29" x14ac:dyDescent="0.3">
      <c r="A2735">
        <f t="shared" si="83"/>
        <v>6</v>
      </c>
      <c r="B2735" s="1">
        <v>43276</v>
      </c>
      <c r="C2735">
        <v>47.79</v>
      </c>
      <c r="E2735" s="1">
        <v>36265</v>
      </c>
      <c r="F2735">
        <v>15.2</v>
      </c>
      <c r="G2735">
        <f t="shared" si="82"/>
        <v>11.562844036697246</v>
      </c>
      <c r="I2735" s="1">
        <v>39666</v>
      </c>
      <c r="J2735">
        <v>117</v>
      </c>
      <c r="M2735" s="1">
        <v>31337</v>
      </c>
      <c r="N2735">
        <v>0.82809999999999995</v>
      </c>
      <c r="Q2735" s="1">
        <v>41635</v>
      </c>
      <c r="R2735">
        <v>81.91</v>
      </c>
      <c r="U2735" s="1">
        <v>42355</v>
      </c>
      <c r="V2735">
        <v>8.07</v>
      </c>
      <c r="Y2735" s="1">
        <v>41359</v>
      </c>
      <c r="Z2735">
        <v>38.450000000000003</v>
      </c>
      <c r="AC2735" s="1"/>
    </row>
    <row r="2736" spans="1:29" x14ac:dyDescent="0.3">
      <c r="A2736">
        <f t="shared" si="83"/>
        <v>6</v>
      </c>
      <c r="B2736" s="1">
        <v>43277</v>
      </c>
      <c r="C2736">
        <v>48.11</v>
      </c>
      <c r="E2736" s="1">
        <v>36266</v>
      </c>
      <c r="F2736">
        <v>15.69</v>
      </c>
      <c r="G2736">
        <f t="shared" ref="G2736:G2799" si="84">+AVERAGE(F2628:F2736)</f>
        <v>11.597614678899081</v>
      </c>
      <c r="I2736" s="1">
        <v>39665</v>
      </c>
      <c r="J2736">
        <v>117.7</v>
      </c>
      <c r="M2736" s="1">
        <v>31338</v>
      </c>
      <c r="N2736">
        <v>0.83040000000000003</v>
      </c>
      <c r="Q2736" s="1">
        <v>41638</v>
      </c>
      <c r="R2736">
        <v>82.04</v>
      </c>
      <c r="U2736" s="1">
        <v>42356</v>
      </c>
      <c r="V2736">
        <v>8.06</v>
      </c>
      <c r="Y2736" s="1">
        <v>41360</v>
      </c>
      <c r="Z2736">
        <v>38.450000000000003</v>
      </c>
      <c r="AC2736" s="1"/>
    </row>
    <row r="2737" spans="1:29" x14ac:dyDescent="0.3">
      <c r="A2737">
        <f t="shared" si="83"/>
        <v>6</v>
      </c>
      <c r="B2737" s="1">
        <v>43278</v>
      </c>
      <c r="C2737">
        <v>48.39</v>
      </c>
      <c r="E2737" s="1">
        <v>36269</v>
      </c>
      <c r="F2737">
        <v>15.92</v>
      </c>
      <c r="G2737">
        <f t="shared" si="84"/>
        <v>11.633211009174312</v>
      </c>
      <c r="I2737" s="1">
        <v>39664</v>
      </c>
      <c r="J2737">
        <v>120.68</v>
      </c>
      <c r="M2737" s="1">
        <v>31341</v>
      </c>
      <c r="N2737">
        <v>0.83089999999999997</v>
      </c>
      <c r="Q2737" s="1">
        <v>41639</v>
      </c>
      <c r="R2737">
        <v>82.11</v>
      </c>
      <c r="U2737" s="1">
        <v>42359</v>
      </c>
      <c r="V2737">
        <v>8.19</v>
      </c>
      <c r="Y2737" s="1">
        <v>41361</v>
      </c>
      <c r="Z2737">
        <v>36.549999999999997</v>
      </c>
      <c r="AC2737" s="1"/>
    </row>
    <row r="2738" spans="1:29" x14ac:dyDescent="0.3">
      <c r="A2738">
        <f t="shared" si="83"/>
        <v>6</v>
      </c>
      <c r="B2738" s="1">
        <v>43279</v>
      </c>
      <c r="C2738">
        <v>48.85</v>
      </c>
      <c r="E2738" s="1">
        <v>36270</v>
      </c>
      <c r="F2738">
        <v>15.7</v>
      </c>
      <c r="G2738">
        <f t="shared" si="84"/>
        <v>11.666146788990824</v>
      </c>
      <c r="I2738" s="1">
        <v>39661</v>
      </c>
      <c r="J2738">
        <v>124.18</v>
      </c>
      <c r="M2738" s="1">
        <v>31342</v>
      </c>
      <c r="N2738">
        <v>0.83040000000000003</v>
      </c>
      <c r="Q2738" s="1">
        <v>41640</v>
      </c>
      <c r="R2738">
        <v>80.8</v>
      </c>
      <c r="U2738" s="1">
        <v>42360</v>
      </c>
      <c r="V2738">
        <v>8.25</v>
      </c>
      <c r="Y2738" s="1">
        <v>41366</v>
      </c>
      <c r="Z2738">
        <v>31.55</v>
      </c>
      <c r="AC2738" s="1"/>
    </row>
    <row r="2739" spans="1:29" x14ac:dyDescent="0.3">
      <c r="A2739">
        <f t="shared" si="83"/>
        <v>6</v>
      </c>
      <c r="B2739" s="1">
        <v>43280</v>
      </c>
      <c r="C2739">
        <v>49.26</v>
      </c>
      <c r="E2739" s="1">
        <v>36271</v>
      </c>
      <c r="F2739">
        <v>15.89</v>
      </c>
      <c r="G2739">
        <f t="shared" si="84"/>
        <v>11.698073394495411</v>
      </c>
      <c r="I2739" s="1">
        <v>39660</v>
      </c>
      <c r="J2739">
        <v>123.98</v>
      </c>
      <c r="M2739" s="1">
        <v>31343</v>
      </c>
      <c r="N2739">
        <v>0.82979999999999998</v>
      </c>
      <c r="Q2739" s="1">
        <v>41641</v>
      </c>
      <c r="R2739">
        <v>80.61</v>
      </c>
      <c r="U2739" s="1">
        <v>42361</v>
      </c>
      <c r="V2739">
        <v>8.2200000000000006</v>
      </c>
      <c r="Y2739" s="1">
        <v>41367</v>
      </c>
      <c r="Z2739">
        <v>33.549999999999997</v>
      </c>
      <c r="AC2739" s="1"/>
    </row>
    <row r="2740" spans="1:29" x14ac:dyDescent="0.3">
      <c r="A2740">
        <f t="shared" si="83"/>
        <v>6</v>
      </c>
      <c r="B2740" s="1">
        <v>43281</v>
      </c>
      <c r="C2740">
        <v>49.71</v>
      </c>
      <c r="E2740" s="1">
        <v>36272</v>
      </c>
      <c r="F2740">
        <v>16.13</v>
      </c>
      <c r="G2740">
        <f t="shared" si="84"/>
        <v>11.731926605504588</v>
      </c>
      <c r="I2740" s="1">
        <v>39659</v>
      </c>
      <c r="J2740">
        <v>127.1</v>
      </c>
      <c r="M2740" s="1">
        <v>31344</v>
      </c>
      <c r="N2740">
        <v>0.82699999999999996</v>
      </c>
      <c r="Q2740" s="1">
        <v>41642</v>
      </c>
      <c r="R2740">
        <v>79.5</v>
      </c>
      <c r="U2740" s="1">
        <v>42362</v>
      </c>
      <c r="V2740">
        <v>8.19</v>
      </c>
      <c r="Y2740" s="1">
        <v>41368</v>
      </c>
      <c r="Z2740">
        <v>32.5</v>
      </c>
      <c r="AC2740" s="1"/>
    </row>
    <row r="2741" spans="1:29" x14ac:dyDescent="0.3">
      <c r="A2741">
        <f t="shared" si="83"/>
        <v>7</v>
      </c>
      <c r="B2741" s="1">
        <v>43282</v>
      </c>
      <c r="C2741">
        <v>50.21</v>
      </c>
      <c r="E2741" s="1">
        <v>36273</v>
      </c>
      <c r="F2741">
        <v>15.89</v>
      </c>
      <c r="G2741">
        <f t="shared" si="84"/>
        <v>11.770091743119268</v>
      </c>
      <c r="I2741" s="1">
        <v>39658</v>
      </c>
      <c r="J2741">
        <v>122.71</v>
      </c>
      <c r="M2741" s="1">
        <v>31345</v>
      </c>
      <c r="N2741">
        <v>0.82830000000000004</v>
      </c>
      <c r="Q2741" s="1">
        <v>41645</v>
      </c>
      <c r="R2741">
        <v>79</v>
      </c>
      <c r="U2741" s="1">
        <v>42366</v>
      </c>
      <c r="V2741">
        <v>8.31</v>
      </c>
      <c r="Y2741" s="1">
        <v>41369</v>
      </c>
      <c r="Z2741">
        <v>32.5</v>
      </c>
      <c r="AC2741" s="1"/>
    </row>
    <row r="2742" spans="1:29" x14ac:dyDescent="0.3">
      <c r="A2742">
        <f t="shared" si="83"/>
        <v>7</v>
      </c>
      <c r="B2742" s="1">
        <v>43283</v>
      </c>
      <c r="C2742">
        <v>50.61</v>
      </c>
      <c r="E2742" s="1">
        <v>36276</v>
      </c>
      <c r="F2742">
        <v>15.7</v>
      </c>
      <c r="G2742">
        <f t="shared" si="84"/>
        <v>11.809266055045876</v>
      </c>
      <c r="I2742" s="1">
        <v>39657</v>
      </c>
      <c r="J2742">
        <v>125.84</v>
      </c>
      <c r="M2742" s="1">
        <v>31348</v>
      </c>
      <c r="N2742">
        <v>0.82899999999999996</v>
      </c>
      <c r="Q2742" s="1">
        <v>41646</v>
      </c>
      <c r="R2742">
        <v>82.5</v>
      </c>
      <c r="U2742" s="1">
        <v>42367</v>
      </c>
      <c r="V2742">
        <v>8.27</v>
      </c>
      <c r="Y2742" s="1">
        <v>41372</v>
      </c>
      <c r="Z2742">
        <v>29.2</v>
      </c>
      <c r="AC2742" s="1"/>
    </row>
    <row r="2743" spans="1:29" x14ac:dyDescent="0.3">
      <c r="A2743">
        <f t="shared" si="83"/>
        <v>7</v>
      </c>
      <c r="B2743" s="1">
        <v>43284</v>
      </c>
      <c r="C2743">
        <v>50.99</v>
      </c>
      <c r="E2743" s="1">
        <v>36277</v>
      </c>
      <c r="F2743">
        <v>15.8</v>
      </c>
      <c r="G2743">
        <f t="shared" si="84"/>
        <v>11.848256880733947</v>
      </c>
      <c r="I2743" s="1">
        <v>39654</v>
      </c>
      <c r="J2743">
        <v>124.52</v>
      </c>
      <c r="M2743" s="1">
        <v>31349</v>
      </c>
      <c r="N2743">
        <v>0.83440000000000003</v>
      </c>
      <c r="Q2743" s="1">
        <v>41647</v>
      </c>
      <c r="R2743">
        <v>81.5</v>
      </c>
      <c r="U2743" s="1">
        <v>42368</v>
      </c>
      <c r="V2743">
        <v>8.2100000000000009</v>
      </c>
      <c r="Y2743" s="1">
        <v>41373</v>
      </c>
      <c r="Z2743">
        <v>29.05</v>
      </c>
      <c r="AC2743" s="1"/>
    </row>
    <row r="2744" spans="1:29" x14ac:dyDescent="0.3">
      <c r="A2744">
        <f t="shared" si="83"/>
        <v>7</v>
      </c>
      <c r="B2744" s="1">
        <v>43285</v>
      </c>
      <c r="C2744">
        <v>51.42</v>
      </c>
      <c r="E2744" s="1">
        <v>36278</v>
      </c>
      <c r="F2744">
        <v>16.399999999999999</v>
      </c>
      <c r="G2744">
        <f t="shared" si="84"/>
        <v>11.893302752293581</v>
      </c>
      <c r="I2744" s="1">
        <v>39653</v>
      </c>
      <c r="J2744">
        <v>126.44</v>
      </c>
      <c r="M2744" s="1">
        <v>31350</v>
      </c>
      <c r="N2744">
        <v>0.83599999999999997</v>
      </c>
      <c r="Q2744" s="1">
        <v>41648</v>
      </c>
      <c r="R2744">
        <v>83.5</v>
      </c>
      <c r="U2744" s="1">
        <v>42369</v>
      </c>
      <c r="V2744">
        <v>8.2200000000000006</v>
      </c>
      <c r="Y2744" s="1">
        <v>41375</v>
      </c>
      <c r="Z2744">
        <v>27.4</v>
      </c>
      <c r="AC2744" s="1"/>
    </row>
    <row r="2745" spans="1:29" x14ac:dyDescent="0.3">
      <c r="A2745">
        <f t="shared" si="83"/>
        <v>7</v>
      </c>
      <c r="B2745" s="1">
        <v>43286</v>
      </c>
      <c r="C2745">
        <v>51.79</v>
      </c>
      <c r="E2745" s="1">
        <v>36279</v>
      </c>
      <c r="F2745">
        <v>16.45</v>
      </c>
      <c r="G2745">
        <f t="shared" si="84"/>
        <v>11.937064220183489</v>
      </c>
      <c r="I2745" s="1">
        <v>39652</v>
      </c>
      <c r="J2745">
        <v>125.29</v>
      </c>
      <c r="M2745" s="1">
        <v>31351</v>
      </c>
      <c r="N2745">
        <v>0.83860000000000001</v>
      </c>
      <c r="Q2745" s="1">
        <v>41649</v>
      </c>
      <c r="R2745">
        <v>81.5</v>
      </c>
      <c r="U2745" s="1">
        <v>42373</v>
      </c>
      <c r="V2745">
        <v>8.0399999999999991</v>
      </c>
      <c r="Y2745" s="1">
        <v>41376</v>
      </c>
      <c r="Z2745">
        <v>27.2</v>
      </c>
      <c r="AC2745" s="1"/>
    </row>
    <row r="2746" spans="1:29" x14ac:dyDescent="0.3">
      <c r="A2746">
        <f t="shared" si="83"/>
        <v>7</v>
      </c>
      <c r="B2746" s="1">
        <v>43287</v>
      </c>
      <c r="C2746">
        <v>52.2</v>
      </c>
      <c r="E2746" s="1">
        <v>36280</v>
      </c>
      <c r="F2746">
        <v>16.57</v>
      </c>
      <c r="G2746">
        <f t="shared" si="84"/>
        <v>11.9854128440367</v>
      </c>
      <c r="I2746" s="1">
        <v>39651</v>
      </c>
      <c r="J2746">
        <v>129.55000000000001</v>
      </c>
      <c r="M2746" s="1">
        <v>31352</v>
      </c>
      <c r="N2746">
        <v>0.83840000000000003</v>
      </c>
      <c r="Q2746" s="1">
        <v>41652</v>
      </c>
      <c r="R2746">
        <v>82.5</v>
      </c>
      <c r="U2746" s="1">
        <v>42374</v>
      </c>
      <c r="V2746">
        <v>7.99</v>
      </c>
      <c r="Y2746" s="1">
        <v>41379</v>
      </c>
      <c r="Z2746">
        <v>27</v>
      </c>
      <c r="AC2746" s="1"/>
    </row>
    <row r="2747" spans="1:29" x14ac:dyDescent="0.3">
      <c r="A2747">
        <f t="shared" si="83"/>
        <v>7</v>
      </c>
      <c r="B2747" s="1">
        <v>43288</v>
      </c>
      <c r="C2747">
        <v>52.71</v>
      </c>
      <c r="E2747" s="1">
        <v>36284</v>
      </c>
      <c r="F2747">
        <v>16.93</v>
      </c>
      <c r="G2747">
        <f t="shared" si="84"/>
        <v>12.038073394495417</v>
      </c>
      <c r="I2747" s="1">
        <v>39650</v>
      </c>
      <c r="J2747">
        <v>132.61000000000001</v>
      </c>
      <c r="M2747" s="1">
        <v>31355</v>
      </c>
      <c r="N2747">
        <v>0.84250000000000003</v>
      </c>
      <c r="Q2747" s="1">
        <v>41653</v>
      </c>
      <c r="R2747">
        <v>82.5</v>
      </c>
      <c r="U2747" s="1">
        <v>42375</v>
      </c>
      <c r="V2747">
        <v>7.74</v>
      </c>
      <c r="Y2747" s="1">
        <v>41380</v>
      </c>
      <c r="Z2747">
        <v>26.95</v>
      </c>
      <c r="AC2747" s="1"/>
    </row>
    <row r="2748" spans="1:29" x14ac:dyDescent="0.3">
      <c r="A2748">
        <f t="shared" si="83"/>
        <v>7</v>
      </c>
      <c r="B2748" s="1">
        <v>43289</v>
      </c>
      <c r="C2748">
        <v>53.21</v>
      </c>
      <c r="E2748" s="1">
        <v>36285</v>
      </c>
      <c r="F2748">
        <v>17.05</v>
      </c>
      <c r="G2748">
        <f t="shared" si="84"/>
        <v>12.09449541284404</v>
      </c>
      <c r="I2748" s="1">
        <v>39647</v>
      </c>
      <c r="J2748">
        <v>130.19</v>
      </c>
      <c r="M2748" s="1">
        <v>31356</v>
      </c>
      <c r="N2748">
        <v>0.83979999999999999</v>
      </c>
      <c r="Q2748" s="1">
        <v>41654</v>
      </c>
      <c r="R2748">
        <v>84.3</v>
      </c>
      <c r="U2748" s="1">
        <v>42376</v>
      </c>
      <c r="V2748">
        <v>7.54</v>
      </c>
      <c r="Y2748" s="1">
        <v>41381</v>
      </c>
      <c r="Z2748">
        <v>26.8</v>
      </c>
      <c r="AC2748" s="1"/>
    </row>
    <row r="2749" spans="1:29" x14ac:dyDescent="0.3">
      <c r="A2749">
        <f t="shared" si="83"/>
        <v>7</v>
      </c>
      <c r="B2749" s="1">
        <v>43290</v>
      </c>
      <c r="C2749">
        <v>53.73</v>
      </c>
      <c r="E2749" s="1">
        <v>36286</v>
      </c>
      <c r="F2749">
        <v>16.559999999999999</v>
      </c>
      <c r="G2749">
        <f t="shared" si="84"/>
        <v>12.145504587155969</v>
      </c>
      <c r="I2749" s="1">
        <v>39646</v>
      </c>
      <c r="J2749">
        <v>131.07</v>
      </c>
      <c r="M2749" s="1">
        <v>31357</v>
      </c>
      <c r="N2749">
        <v>0.84209999999999996</v>
      </c>
      <c r="Q2749" s="1">
        <v>41655</v>
      </c>
      <c r="R2749">
        <v>84.6</v>
      </c>
      <c r="U2749" s="1">
        <v>42377</v>
      </c>
      <c r="V2749">
        <v>7.41</v>
      </c>
      <c r="Y2749" s="1">
        <v>41383</v>
      </c>
      <c r="Z2749">
        <v>26.8</v>
      </c>
      <c r="AC2749" s="1"/>
    </row>
    <row r="2750" spans="1:29" x14ac:dyDescent="0.3">
      <c r="A2750">
        <f t="shared" si="83"/>
        <v>7</v>
      </c>
      <c r="B2750" s="1">
        <v>43291</v>
      </c>
      <c r="C2750">
        <v>53.84</v>
      </c>
      <c r="E2750" s="1">
        <v>36287</v>
      </c>
      <c r="F2750">
        <v>16.41</v>
      </c>
      <c r="G2750">
        <f t="shared" si="84"/>
        <v>12.193853211009179</v>
      </c>
      <c r="I2750" s="1">
        <v>39645</v>
      </c>
      <c r="J2750">
        <v>136.19</v>
      </c>
      <c r="M2750" s="1">
        <v>31358</v>
      </c>
      <c r="N2750">
        <v>0.83919999999999995</v>
      </c>
      <c r="Q2750" s="1">
        <v>41656</v>
      </c>
      <c r="R2750">
        <v>84.6</v>
      </c>
      <c r="U2750" s="1">
        <v>42380</v>
      </c>
      <c r="V2750">
        <v>7.12</v>
      </c>
      <c r="Y2750" s="1">
        <v>41386</v>
      </c>
      <c r="Z2750">
        <v>26.5</v>
      </c>
      <c r="AC2750" s="1"/>
    </row>
    <row r="2751" spans="1:29" x14ac:dyDescent="0.3">
      <c r="A2751">
        <f t="shared" si="83"/>
        <v>7</v>
      </c>
      <c r="B2751" s="1">
        <v>43292</v>
      </c>
      <c r="C2751">
        <v>54.18</v>
      </c>
      <c r="E2751" s="1">
        <v>36290</v>
      </c>
      <c r="F2751">
        <v>16.45</v>
      </c>
      <c r="G2751">
        <f t="shared" si="84"/>
        <v>12.248807339449549</v>
      </c>
      <c r="I2751" s="1">
        <v>39644</v>
      </c>
      <c r="J2751">
        <v>138.75</v>
      </c>
      <c r="M2751" s="1">
        <v>31359</v>
      </c>
      <c r="N2751">
        <v>0.83479999999999999</v>
      </c>
      <c r="Q2751" s="1">
        <v>41659</v>
      </c>
      <c r="R2751">
        <v>82.5</v>
      </c>
      <c r="U2751" s="1">
        <v>42381</v>
      </c>
      <c r="V2751">
        <v>7.1</v>
      </c>
      <c r="Y2751" s="1">
        <v>41387</v>
      </c>
      <c r="Z2751">
        <v>26.6</v>
      </c>
      <c r="AC2751" s="1"/>
    </row>
    <row r="2752" spans="1:29" x14ac:dyDescent="0.3">
      <c r="A2752">
        <f t="shared" si="83"/>
        <v>7</v>
      </c>
      <c r="B2752" s="1">
        <v>43293</v>
      </c>
      <c r="C2752">
        <v>54.51</v>
      </c>
      <c r="E2752" s="1">
        <v>36291</v>
      </c>
      <c r="F2752">
        <v>15.96</v>
      </c>
      <c r="G2752">
        <f t="shared" si="84"/>
        <v>12.301467889908265</v>
      </c>
      <c r="I2752" s="1">
        <v>39643</v>
      </c>
      <c r="J2752">
        <v>143.91999999999999</v>
      </c>
      <c r="M2752" s="1">
        <v>31362</v>
      </c>
      <c r="N2752">
        <v>0.83420000000000005</v>
      </c>
      <c r="Q2752" s="1">
        <v>41660</v>
      </c>
      <c r="R2752">
        <v>82.5</v>
      </c>
      <c r="U2752" s="1">
        <v>42382</v>
      </c>
      <c r="V2752">
        <v>7.24</v>
      </c>
      <c r="Y2752" s="1">
        <v>41388</v>
      </c>
      <c r="Z2752">
        <v>26.6</v>
      </c>
      <c r="AC2752" s="1"/>
    </row>
    <row r="2753" spans="1:29" x14ac:dyDescent="0.3">
      <c r="A2753">
        <f t="shared" si="83"/>
        <v>7</v>
      </c>
      <c r="B2753" s="1">
        <v>43294</v>
      </c>
      <c r="C2753">
        <v>54.86</v>
      </c>
      <c r="E2753" s="1">
        <v>36292</v>
      </c>
      <c r="F2753">
        <v>15.6</v>
      </c>
      <c r="G2753">
        <f t="shared" si="84"/>
        <v>12.349541284403674</v>
      </c>
      <c r="I2753" s="1">
        <v>39640</v>
      </c>
      <c r="J2753">
        <v>144.49</v>
      </c>
      <c r="M2753" s="1">
        <v>31363</v>
      </c>
      <c r="N2753">
        <v>0.83489999999999998</v>
      </c>
      <c r="Q2753" s="1">
        <v>41661</v>
      </c>
      <c r="R2753">
        <v>81.099999999999994</v>
      </c>
      <c r="U2753" s="1">
        <v>42383</v>
      </c>
      <c r="V2753">
        <v>7.08</v>
      </c>
      <c r="Y2753" s="1">
        <v>41389</v>
      </c>
      <c r="Z2753">
        <v>26.6</v>
      </c>
      <c r="AC2753" s="1"/>
    </row>
    <row r="2754" spans="1:29" x14ac:dyDescent="0.3">
      <c r="A2754">
        <f t="shared" si="83"/>
        <v>7</v>
      </c>
      <c r="B2754" s="1">
        <v>43295</v>
      </c>
      <c r="C2754">
        <v>55.37</v>
      </c>
      <c r="E2754" s="1">
        <v>36293</v>
      </c>
      <c r="F2754">
        <v>16.100000000000001</v>
      </c>
      <c r="G2754">
        <f t="shared" si="84"/>
        <v>12.403853211009178</v>
      </c>
      <c r="I2754" s="1">
        <v>39639</v>
      </c>
      <c r="J2754">
        <v>142.03</v>
      </c>
      <c r="M2754" s="1">
        <v>31364</v>
      </c>
      <c r="N2754">
        <v>0.83779999999999999</v>
      </c>
      <c r="Q2754" s="1">
        <v>41662</v>
      </c>
      <c r="R2754">
        <v>81.3</v>
      </c>
      <c r="U2754" s="1">
        <v>42384</v>
      </c>
      <c r="V2754">
        <v>6.67</v>
      </c>
      <c r="Y2754" s="1">
        <v>41390</v>
      </c>
      <c r="Z2754">
        <v>26.85</v>
      </c>
      <c r="AC2754" s="1"/>
    </row>
    <row r="2755" spans="1:29" x14ac:dyDescent="0.3">
      <c r="A2755">
        <f t="shared" si="83"/>
        <v>7</v>
      </c>
      <c r="B2755" s="1">
        <v>43296</v>
      </c>
      <c r="C2755">
        <v>55.87</v>
      </c>
      <c r="E2755" s="1">
        <v>36294</v>
      </c>
      <c r="F2755">
        <v>16.21</v>
      </c>
      <c r="G2755">
        <f t="shared" si="84"/>
        <v>12.459082568807345</v>
      </c>
      <c r="I2755" s="1">
        <v>39638</v>
      </c>
      <c r="J2755">
        <v>136.58000000000001</v>
      </c>
      <c r="M2755" s="1">
        <v>31365</v>
      </c>
      <c r="N2755">
        <v>0.83750000000000002</v>
      </c>
      <c r="Q2755" s="1">
        <v>41663</v>
      </c>
      <c r="R2755">
        <v>81.900000000000006</v>
      </c>
      <c r="U2755" s="1">
        <v>42387</v>
      </c>
      <c r="V2755">
        <v>6.71</v>
      </c>
      <c r="Y2755" s="1">
        <v>41393</v>
      </c>
      <c r="Z2755">
        <v>26.1</v>
      </c>
      <c r="AC2755" s="1"/>
    </row>
    <row r="2756" spans="1:29" x14ac:dyDescent="0.3">
      <c r="A2756">
        <f t="shared" ref="A2756:A2819" si="85">+MONTH(B2756)</f>
        <v>7</v>
      </c>
      <c r="B2756" s="1">
        <v>43297</v>
      </c>
      <c r="C2756">
        <v>56.26</v>
      </c>
      <c r="E2756" s="1">
        <v>36297</v>
      </c>
      <c r="F2756">
        <v>15.81</v>
      </c>
      <c r="G2756">
        <f t="shared" si="84"/>
        <v>12.510000000000005</v>
      </c>
      <c r="I2756" s="1">
        <v>39637</v>
      </c>
      <c r="J2756">
        <v>136.43</v>
      </c>
      <c r="M2756" s="1">
        <v>31366</v>
      </c>
      <c r="N2756">
        <v>0.83589999999999998</v>
      </c>
      <c r="Q2756" s="1">
        <v>41666</v>
      </c>
      <c r="R2756">
        <v>81.849999999999994</v>
      </c>
      <c r="U2756" s="1">
        <v>42388</v>
      </c>
      <c r="V2756">
        <v>6.81</v>
      </c>
      <c r="Y2756" s="1">
        <v>41394</v>
      </c>
      <c r="Z2756">
        <v>26.5</v>
      </c>
      <c r="AC2756" s="1"/>
    </row>
    <row r="2757" spans="1:29" x14ac:dyDescent="0.3">
      <c r="A2757">
        <f t="shared" si="85"/>
        <v>7</v>
      </c>
      <c r="B2757" s="1">
        <v>43298</v>
      </c>
      <c r="C2757">
        <v>56.57</v>
      </c>
      <c r="E2757" s="1">
        <v>36298</v>
      </c>
      <c r="F2757">
        <v>15.14</v>
      </c>
      <c r="G2757">
        <f t="shared" si="84"/>
        <v>12.556146788990832</v>
      </c>
      <c r="I2757" s="1">
        <v>39636</v>
      </c>
      <c r="J2757">
        <v>141.87</v>
      </c>
      <c r="M2757" s="1">
        <v>31369</v>
      </c>
      <c r="N2757">
        <v>0.83609999999999995</v>
      </c>
      <c r="Q2757" s="1">
        <v>41667</v>
      </c>
      <c r="R2757">
        <v>82.05</v>
      </c>
      <c r="U2757" s="1">
        <v>42389</v>
      </c>
      <c r="V2757">
        <v>6.31</v>
      </c>
      <c r="Y2757" s="1">
        <v>41395</v>
      </c>
      <c r="Z2757">
        <v>26.75</v>
      </c>
      <c r="AC2757" s="1"/>
    </row>
    <row r="2758" spans="1:29" x14ac:dyDescent="0.3">
      <c r="A2758">
        <f t="shared" si="85"/>
        <v>7</v>
      </c>
      <c r="B2758" s="1">
        <v>43299</v>
      </c>
      <c r="C2758">
        <v>56.82</v>
      </c>
      <c r="E2758" s="1">
        <v>36299</v>
      </c>
      <c r="F2758">
        <v>15.02</v>
      </c>
      <c r="G2758">
        <f t="shared" si="84"/>
        <v>12.602385321100922</v>
      </c>
      <c r="I2758" s="1">
        <v>39633</v>
      </c>
      <c r="J2758">
        <v>144.41999999999999</v>
      </c>
      <c r="M2758" s="1">
        <v>31370</v>
      </c>
      <c r="N2758">
        <v>0.84330000000000005</v>
      </c>
      <c r="Q2758" s="1">
        <v>41668</v>
      </c>
      <c r="R2758">
        <v>81.400000000000006</v>
      </c>
      <c r="U2758" s="1">
        <v>42390</v>
      </c>
      <c r="V2758">
        <v>6.17</v>
      </c>
      <c r="Y2758" s="1">
        <v>41396</v>
      </c>
      <c r="Z2758">
        <v>26.35</v>
      </c>
      <c r="AC2758" s="1"/>
    </row>
    <row r="2759" spans="1:29" x14ac:dyDescent="0.3">
      <c r="A2759">
        <f t="shared" si="85"/>
        <v>7</v>
      </c>
      <c r="B2759" s="1">
        <v>43300</v>
      </c>
      <c r="C2759">
        <v>57.05</v>
      </c>
      <c r="E2759" s="1">
        <v>36300</v>
      </c>
      <c r="F2759">
        <v>15.23</v>
      </c>
      <c r="G2759">
        <f t="shared" si="84"/>
        <v>12.653669724770646</v>
      </c>
      <c r="I2759" s="1">
        <v>39632</v>
      </c>
      <c r="J2759">
        <v>146.08000000000001</v>
      </c>
      <c r="M2759" s="1">
        <v>31371</v>
      </c>
      <c r="N2759">
        <v>0.83940000000000003</v>
      </c>
      <c r="Q2759" s="1">
        <v>41669</v>
      </c>
      <c r="R2759">
        <v>81.2</v>
      </c>
      <c r="U2759" s="1">
        <v>42391</v>
      </c>
      <c r="V2759">
        <v>6.32</v>
      </c>
      <c r="Y2759" s="1">
        <v>41397</v>
      </c>
      <c r="Z2759">
        <v>26.55</v>
      </c>
      <c r="AC2759" s="1"/>
    </row>
    <row r="2760" spans="1:29" x14ac:dyDescent="0.3">
      <c r="A2760">
        <f t="shared" si="85"/>
        <v>7</v>
      </c>
      <c r="B2760" s="1">
        <v>43301</v>
      </c>
      <c r="C2760">
        <v>57.45</v>
      </c>
      <c r="E2760" s="1">
        <v>36301</v>
      </c>
      <c r="F2760">
        <v>15.58</v>
      </c>
      <c r="G2760">
        <f t="shared" si="84"/>
        <v>12.706513761467892</v>
      </c>
      <c r="I2760" s="1">
        <v>39631</v>
      </c>
      <c r="J2760">
        <v>144.26</v>
      </c>
      <c r="M2760" s="1">
        <v>31372</v>
      </c>
      <c r="N2760">
        <v>0.84409999999999996</v>
      </c>
      <c r="Q2760" s="1">
        <v>41670</v>
      </c>
      <c r="R2760">
        <v>81.349999999999994</v>
      </c>
      <c r="U2760" s="1">
        <v>42394</v>
      </c>
      <c r="V2760">
        <v>5.87</v>
      </c>
      <c r="Y2760" s="1">
        <v>41401</v>
      </c>
      <c r="Z2760">
        <v>26.4</v>
      </c>
      <c r="AC2760" s="1"/>
    </row>
    <row r="2761" spans="1:29" x14ac:dyDescent="0.3">
      <c r="A2761">
        <f t="shared" si="85"/>
        <v>7</v>
      </c>
      <c r="B2761" s="1">
        <v>43302</v>
      </c>
      <c r="C2761">
        <v>57.89</v>
      </c>
      <c r="E2761" s="1">
        <v>36304</v>
      </c>
      <c r="F2761">
        <v>15.28</v>
      </c>
      <c r="G2761">
        <f t="shared" si="84"/>
        <v>12.753761467889911</v>
      </c>
      <c r="I2761" s="1">
        <v>39630</v>
      </c>
      <c r="J2761">
        <v>140.66999999999999</v>
      </c>
      <c r="M2761" s="1">
        <v>31373</v>
      </c>
      <c r="N2761">
        <v>0.85009999999999997</v>
      </c>
      <c r="Q2761" s="1">
        <v>41673</v>
      </c>
      <c r="R2761">
        <v>78.75</v>
      </c>
      <c r="U2761" s="1">
        <v>42395</v>
      </c>
      <c r="V2761">
        <v>6.07</v>
      </c>
      <c r="Y2761" s="1">
        <v>41402</v>
      </c>
      <c r="Z2761">
        <v>26.25</v>
      </c>
      <c r="AC2761" s="1"/>
    </row>
    <row r="2762" spans="1:29" x14ac:dyDescent="0.3">
      <c r="A2762">
        <f t="shared" si="85"/>
        <v>7</v>
      </c>
      <c r="B2762" s="1">
        <v>43303</v>
      </c>
      <c r="C2762">
        <v>58.33</v>
      </c>
      <c r="E2762" s="1">
        <v>36305</v>
      </c>
      <c r="F2762">
        <v>15.43</v>
      </c>
      <c r="G2762">
        <f t="shared" si="84"/>
        <v>12.80146788990826</v>
      </c>
      <c r="I2762" s="1">
        <v>39629</v>
      </c>
      <c r="J2762">
        <v>139.83000000000001</v>
      </c>
      <c r="M2762" s="1">
        <v>31376</v>
      </c>
      <c r="N2762">
        <v>0.85419999999999996</v>
      </c>
      <c r="Q2762" s="1">
        <v>41674</v>
      </c>
      <c r="R2762">
        <v>78.099999999999994</v>
      </c>
      <c r="U2762" s="1">
        <v>42396</v>
      </c>
      <c r="V2762">
        <v>5.9</v>
      </c>
      <c r="Y2762" s="1">
        <v>41403</v>
      </c>
      <c r="Z2762">
        <v>26.3</v>
      </c>
      <c r="AC2762" s="1"/>
    </row>
    <row r="2763" spans="1:29" x14ac:dyDescent="0.3">
      <c r="A2763">
        <f t="shared" si="85"/>
        <v>7</v>
      </c>
      <c r="B2763" s="1">
        <v>43304</v>
      </c>
      <c r="C2763">
        <v>58.66</v>
      </c>
      <c r="E2763" s="1">
        <v>36306</v>
      </c>
      <c r="F2763">
        <v>15.47</v>
      </c>
      <c r="G2763">
        <f t="shared" si="84"/>
        <v>12.842477064220185</v>
      </c>
      <c r="I2763" s="1">
        <v>39626</v>
      </c>
      <c r="J2763">
        <v>140.31</v>
      </c>
      <c r="M2763" s="1">
        <v>31377</v>
      </c>
      <c r="N2763">
        <v>0.85809999999999997</v>
      </c>
      <c r="Q2763" s="1">
        <v>41675</v>
      </c>
      <c r="R2763">
        <v>78.099999999999994</v>
      </c>
      <c r="U2763" s="1">
        <v>42397</v>
      </c>
      <c r="V2763">
        <v>6.06</v>
      </c>
      <c r="Y2763" s="1">
        <v>41404</v>
      </c>
      <c r="Z2763">
        <v>26</v>
      </c>
      <c r="AC2763" s="1"/>
    </row>
    <row r="2764" spans="1:29" x14ac:dyDescent="0.3">
      <c r="A2764">
        <f t="shared" si="85"/>
        <v>7</v>
      </c>
      <c r="B2764" s="1">
        <v>43305</v>
      </c>
      <c r="C2764">
        <v>58.96</v>
      </c>
      <c r="E2764" s="1">
        <v>36307</v>
      </c>
      <c r="F2764">
        <v>15.36</v>
      </c>
      <c r="G2764">
        <f t="shared" si="84"/>
        <v>12.890825688073393</v>
      </c>
      <c r="I2764" s="1">
        <v>39625</v>
      </c>
      <c r="J2764">
        <v>139.83000000000001</v>
      </c>
      <c r="M2764" s="1">
        <v>31378</v>
      </c>
      <c r="N2764">
        <v>0.8589</v>
      </c>
      <c r="Q2764" s="1">
        <v>41676</v>
      </c>
      <c r="R2764">
        <v>78.099999999999994</v>
      </c>
      <c r="U2764" s="1">
        <v>42398</v>
      </c>
      <c r="V2764">
        <v>6.04</v>
      </c>
      <c r="Y2764" s="1">
        <v>41407</v>
      </c>
      <c r="Z2764">
        <v>26.25</v>
      </c>
      <c r="AC2764" s="1"/>
    </row>
    <row r="2765" spans="1:29" x14ac:dyDescent="0.3">
      <c r="A2765">
        <f t="shared" si="85"/>
        <v>7</v>
      </c>
      <c r="B2765" s="1">
        <v>43306</v>
      </c>
      <c r="C2765">
        <v>59.27</v>
      </c>
      <c r="E2765" s="1">
        <v>36308</v>
      </c>
      <c r="F2765">
        <v>15.2</v>
      </c>
      <c r="G2765">
        <f t="shared" si="84"/>
        <v>12.938715596330274</v>
      </c>
      <c r="I2765" s="1">
        <v>39624</v>
      </c>
      <c r="J2765">
        <v>134.33000000000001</v>
      </c>
      <c r="M2765" s="1">
        <v>31379</v>
      </c>
      <c r="N2765">
        <v>0.86509999999999998</v>
      </c>
      <c r="Q2765" s="1">
        <v>41677</v>
      </c>
      <c r="R2765">
        <v>80.2</v>
      </c>
      <c r="U2765" s="1">
        <v>42401</v>
      </c>
      <c r="V2765">
        <v>5.68</v>
      </c>
      <c r="Y2765" s="1">
        <v>41408</v>
      </c>
      <c r="Z2765">
        <v>26.45</v>
      </c>
      <c r="AC2765" s="1"/>
    </row>
    <row r="2766" spans="1:29" x14ac:dyDescent="0.3">
      <c r="A2766">
        <f t="shared" si="85"/>
        <v>7</v>
      </c>
      <c r="B2766" s="1">
        <v>43307</v>
      </c>
      <c r="C2766">
        <v>59.59</v>
      </c>
      <c r="E2766" s="1">
        <v>36312</v>
      </c>
      <c r="F2766">
        <v>14.55</v>
      </c>
      <c r="G2766">
        <f t="shared" si="84"/>
        <v>12.982752293577979</v>
      </c>
      <c r="I2766" s="1">
        <v>39623</v>
      </c>
      <c r="J2766">
        <v>136.46</v>
      </c>
      <c r="M2766" s="1">
        <v>31380</v>
      </c>
      <c r="N2766">
        <v>0.86929999999999996</v>
      </c>
      <c r="Q2766" s="1">
        <v>41680</v>
      </c>
      <c r="R2766">
        <v>78.099999999999994</v>
      </c>
      <c r="U2766" s="1">
        <v>42402</v>
      </c>
      <c r="V2766">
        <v>5.81</v>
      </c>
      <c r="Y2766" s="1">
        <v>41409</v>
      </c>
      <c r="Z2766">
        <v>26.55</v>
      </c>
      <c r="AC2766" s="1"/>
    </row>
    <row r="2767" spans="1:29" x14ac:dyDescent="0.3">
      <c r="A2767">
        <f t="shared" si="85"/>
        <v>7</v>
      </c>
      <c r="B2767" s="1">
        <v>43308</v>
      </c>
      <c r="C2767">
        <v>59.92</v>
      </c>
      <c r="E2767" s="1">
        <v>36313</v>
      </c>
      <c r="F2767">
        <v>14.88</v>
      </c>
      <c r="G2767">
        <f t="shared" si="84"/>
        <v>13.027431192660549</v>
      </c>
      <c r="I2767" s="1">
        <v>39622</v>
      </c>
      <c r="J2767">
        <v>135.91</v>
      </c>
      <c r="M2767" s="1">
        <v>31383</v>
      </c>
      <c r="N2767">
        <v>0.86819999999999997</v>
      </c>
      <c r="Q2767" s="1">
        <v>41681</v>
      </c>
      <c r="R2767">
        <v>78.099999999999994</v>
      </c>
      <c r="U2767" s="1">
        <v>42403</v>
      </c>
      <c r="V2767">
        <v>5.61</v>
      </c>
      <c r="Y2767" s="1">
        <v>41410</v>
      </c>
      <c r="Z2767">
        <v>26.73</v>
      </c>
      <c r="AC2767" s="1"/>
    </row>
    <row r="2768" spans="1:29" x14ac:dyDescent="0.3">
      <c r="A2768">
        <f t="shared" si="85"/>
        <v>7</v>
      </c>
      <c r="B2768" s="1">
        <v>43309</v>
      </c>
      <c r="C2768">
        <v>60.36</v>
      </c>
      <c r="E2768" s="1">
        <v>36314</v>
      </c>
      <c r="F2768">
        <v>14.95</v>
      </c>
      <c r="G2768">
        <f t="shared" si="84"/>
        <v>13.071284403669724</v>
      </c>
      <c r="I2768" s="1">
        <v>39619</v>
      </c>
      <c r="J2768">
        <v>134.86000000000001</v>
      </c>
      <c r="M2768" s="1">
        <v>31384</v>
      </c>
      <c r="N2768">
        <v>0.86339999999999995</v>
      </c>
      <c r="Q2768" s="1">
        <v>41682</v>
      </c>
      <c r="R2768">
        <v>78.400000000000006</v>
      </c>
      <c r="U2768" s="1">
        <v>42404</v>
      </c>
      <c r="V2768">
        <v>5.6</v>
      </c>
      <c r="Y2768" s="1">
        <v>41411</v>
      </c>
      <c r="Z2768">
        <v>26.2</v>
      </c>
      <c r="AC2768" s="1"/>
    </row>
    <row r="2769" spans="1:29" x14ac:dyDescent="0.3">
      <c r="A2769">
        <f t="shared" si="85"/>
        <v>7</v>
      </c>
      <c r="B2769" s="1">
        <v>43310</v>
      </c>
      <c r="C2769">
        <v>60.82</v>
      </c>
      <c r="E2769" s="1">
        <v>36315</v>
      </c>
      <c r="F2769">
        <v>15.58</v>
      </c>
      <c r="G2769">
        <f t="shared" si="84"/>
        <v>13.121467889908256</v>
      </c>
      <c r="I2769" s="1">
        <v>39618</v>
      </c>
      <c r="J2769">
        <v>132</v>
      </c>
      <c r="M2769" s="1">
        <v>31385</v>
      </c>
      <c r="N2769">
        <v>0.86770000000000003</v>
      </c>
      <c r="Q2769" s="1">
        <v>41683</v>
      </c>
      <c r="R2769">
        <v>78.3</v>
      </c>
      <c r="U2769" s="1">
        <v>42405</v>
      </c>
      <c r="V2769">
        <v>5.54</v>
      </c>
      <c r="Y2769" s="1">
        <v>41414</v>
      </c>
      <c r="Z2769">
        <v>27.1</v>
      </c>
      <c r="AC2769" s="1"/>
    </row>
    <row r="2770" spans="1:29" x14ac:dyDescent="0.3">
      <c r="A2770">
        <f t="shared" si="85"/>
        <v>7</v>
      </c>
      <c r="B2770" s="1">
        <v>43311</v>
      </c>
      <c r="C2770">
        <v>61.22</v>
      </c>
      <c r="E2770" s="1">
        <v>36318</v>
      </c>
      <c r="F2770">
        <v>16.100000000000001</v>
      </c>
      <c r="G2770">
        <f t="shared" si="84"/>
        <v>13.171834862385319</v>
      </c>
      <c r="I2770" s="1">
        <v>39617</v>
      </c>
      <c r="J2770">
        <v>136.44</v>
      </c>
      <c r="M2770" s="1">
        <v>31386</v>
      </c>
      <c r="N2770">
        <v>0.86519999999999997</v>
      </c>
      <c r="Q2770" s="1">
        <v>41684</v>
      </c>
      <c r="R2770">
        <v>78.099999999999994</v>
      </c>
      <c r="U2770" s="1">
        <v>42408</v>
      </c>
      <c r="V2770">
        <v>5.23</v>
      </c>
      <c r="Y2770" s="1">
        <v>41415</v>
      </c>
      <c r="Z2770">
        <v>27.18</v>
      </c>
      <c r="AC2770" s="1"/>
    </row>
    <row r="2771" spans="1:29" x14ac:dyDescent="0.3">
      <c r="A2771">
        <f t="shared" si="85"/>
        <v>7</v>
      </c>
      <c r="B2771" s="1">
        <v>43312</v>
      </c>
      <c r="C2771">
        <v>61.64</v>
      </c>
      <c r="E2771" s="1">
        <v>36319</v>
      </c>
      <c r="F2771">
        <v>15.84</v>
      </c>
      <c r="G2771">
        <f t="shared" si="84"/>
        <v>13.220550458715591</v>
      </c>
      <c r="I2771" s="1">
        <v>39616</v>
      </c>
      <c r="J2771">
        <v>133.72</v>
      </c>
      <c r="M2771" s="1">
        <v>31387</v>
      </c>
      <c r="N2771">
        <v>0.86419999999999997</v>
      </c>
      <c r="Q2771" s="1">
        <v>41687</v>
      </c>
      <c r="R2771">
        <v>77.7</v>
      </c>
      <c r="U2771" s="1">
        <v>42409</v>
      </c>
      <c r="V2771">
        <v>4.95</v>
      </c>
      <c r="Y2771" s="1">
        <v>41416</v>
      </c>
      <c r="Z2771">
        <v>27.55</v>
      </c>
      <c r="AC2771" s="1"/>
    </row>
    <row r="2772" spans="1:29" x14ac:dyDescent="0.3">
      <c r="A2772">
        <f t="shared" si="85"/>
        <v>8</v>
      </c>
      <c r="B2772" s="1">
        <v>43313</v>
      </c>
      <c r="C2772">
        <v>62.22</v>
      </c>
      <c r="E2772" s="1">
        <v>36320</v>
      </c>
      <c r="F2772">
        <v>16.18</v>
      </c>
      <c r="G2772">
        <f t="shared" si="84"/>
        <v>13.272385321100916</v>
      </c>
      <c r="I2772" s="1">
        <v>39615</v>
      </c>
      <c r="J2772">
        <v>134.71</v>
      </c>
      <c r="M2772" s="1">
        <v>31390</v>
      </c>
      <c r="N2772">
        <v>0.86360000000000003</v>
      </c>
      <c r="Q2772" s="1">
        <v>41688</v>
      </c>
      <c r="R2772">
        <v>78.099999999999994</v>
      </c>
      <c r="U2772" s="1">
        <v>42410</v>
      </c>
      <c r="V2772">
        <v>4.87</v>
      </c>
      <c r="Y2772" s="1">
        <v>41417</v>
      </c>
      <c r="Z2772">
        <v>27.35</v>
      </c>
      <c r="AC2772" s="1"/>
    </row>
    <row r="2773" spans="1:29" x14ac:dyDescent="0.3">
      <c r="A2773">
        <f t="shared" si="85"/>
        <v>8</v>
      </c>
      <c r="B2773" s="1">
        <v>43314</v>
      </c>
      <c r="C2773">
        <v>62.4</v>
      </c>
      <c r="E2773" s="1">
        <v>36321</v>
      </c>
      <c r="F2773">
        <v>16.07</v>
      </c>
      <c r="G2773">
        <f t="shared" si="84"/>
        <v>13.319266055045869</v>
      </c>
      <c r="I2773" s="1">
        <v>39612</v>
      </c>
      <c r="J2773">
        <v>134.25</v>
      </c>
      <c r="M2773" s="1">
        <v>31391</v>
      </c>
      <c r="N2773">
        <v>0.86070000000000002</v>
      </c>
      <c r="Q2773" s="1">
        <v>41689</v>
      </c>
      <c r="R2773">
        <v>75.75</v>
      </c>
      <c r="U2773" s="1">
        <v>42411</v>
      </c>
      <c r="V2773">
        <v>4.7300000000000004</v>
      </c>
      <c r="Y2773" s="1">
        <v>41418</v>
      </c>
      <c r="Z2773">
        <v>27.35</v>
      </c>
      <c r="AC2773" s="1"/>
    </row>
    <row r="2774" spans="1:29" x14ac:dyDescent="0.3">
      <c r="A2774">
        <f t="shared" si="85"/>
        <v>8</v>
      </c>
      <c r="B2774" s="1">
        <v>43315</v>
      </c>
      <c r="C2774">
        <v>62.78</v>
      </c>
      <c r="E2774" s="1">
        <v>36322</v>
      </c>
      <c r="F2774">
        <v>16.73</v>
      </c>
      <c r="G2774">
        <f t="shared" si="84"/>
        <v>13.376146788990823</v>
      </c>
      <c r="I2774" s="1">
        <v>39611</v>
      </c>
      <c r="J2774">
        <v>136.09</v>
      </c>
      <c r="M2774" s="1">
        <v>31392</v>
      </c>
      <c r="N2774">
        <v>0.85840000000000005</v>
      </c>
      <c r="Q2774" s="1">
        <v>41690</v>
      </c>
      <c r="R2774">
        <v>75</v>
      </c>
      <c r="U2774" s="1">
        <v>42412</v>
      </c>
      <c r="V2774">
        <v>5.05</v>
      </c>
      <c r="Y2774" s="1">
        <v>41422</v>
      </c>
      <c r="Z2774">
        <v>27</v>
      </c>
      <c r="AC2774" s="1"/>
    </row>
    <row r="2775" spans="1:29" x14ac:dyDescent="0.3">
      <c r="A2775">
        <f t="shared" si="85"/>
        <v>8</v>
      </c>
      <c r="B2775" s="1">
        <v>43316</v>
      </c>
      <c r="C2775">
        <v>63.24</v>
      </c>
      <c r="E2775" s="1">
        <v>36325</v>
      </c>
      <c r="F2775">
        <v>16.41</v>
      </c>
      <c r="G2775">
        <f t="shared" si="84"/>
        <v>13.42155963302752</v>
      </c>
      <c r="I2775" s="1">
        <v>39610</v>
      </c>
      <c r="J2775">
        <v>135.02000000000001</v>
      </c>
      <c r="M2775" s="1">
        <v>31393</v>
      </c>
      <c r="N2775">
        <v>0.86660000000000004</v>
      </c>
      <c r="Q2775" s="1">
        <v>41691</v>
      </c>
      <c r="R2775">
        <v>74.63</v>
      </c>
      <c r="U2775" s="1">
        <v>42415</v>
      </c>
      <c r="V2775">
        <v>4.79</v>
      </c>
      <c r="Y2775" s="1">
        <v>41423</v>
      </c>
      <c r="Z2775">
        <v>27.05</v>
      </c>
      <c r="AC2775" s="1"/>
    </row>
    <row r="2776" spans="1:29" x14ac:dyDescent="0.3">
      <c r="A2776">
        <f t="shared" si="85"/>
        <v>8</v>
      </c>
      <c r="B2776" s="1">
        <v>43317</v>
      </c>
      <c r="C2776">
        <v>63.7</v>
      </c>
      <c r="E2776" s="1">
        <v>36326</v>
      </c>
      <c r="F2776">
        <v>16.46</v>
      </c>
      <c r="G2776">
        <f t="shared" si="84"/>
        <v>13.466788990825687</v>
      </c>
      <c r="I2776" s="1">
        <v>39609</v>
      </c>
      <c r="J2776">
        <v>131.02000000000001</v>
      </c>
      <c r="M2776" s="1">
        <v>31394</v>
      </c>
      <c r="N2776">
        <v>0.86509999999999998</v>
      </c>
      <c r="Q2776" s="1">
        <v>41694</v>
      </c>
      <c r="R2776">
        <v>72.75</v>
      </c>
      <c r="U2776" s="1">
        <v>42416</v>
      </c>
      <c r="V2776">
        <v>4.67</v>
      </c>
      <c r="Y2776" s="1">
        <v>41424</v>
      </c>
      <c r="Z2776">
        <v>26.35</v>
      </c>
      <c r="AC2776" s="1"/>
    </row>
    <row r="2777" spans="1:29" x14ac:dyDescent="0.3">
      <c r="A2777">
        <f t="shared" si="85"/>
        <v>8</v>
      </c>
      <c r="B2777" s="1">
        <v>43318</v>
      </c>
      <c r="C2777">
        <v>64.08</v>
      </c>
      <c r="E2777" s="1">
        <v>36327</v>
      </c>
      <c r="F2777">
        <v>16.47</v>
      </c>
      <c r="G2777">
        <f t="shared" si="84"/>
        <v>13.510275229357799</v>
      </c>
      <c r="I2777" s="1">
        <v>39608</v>
      </c>
      <c r="J2777">
        <v>133.91</v>
      </c>
      <c r="M2777" s="1">
        <v>31397</v>
      </c>
      <c r="N2777">
        <v>0.86280000000000001</v>
      </c>
      <c r="Q2777" s="1">
        <v>41695</v>
      </c>
      <c r="R2777">
        <v>72.7</v>
      </c>
      <c r="U2777" s="1">
        <v>42417</v>
      </c>
      <c r="V2777">
        <v>5.07</v>
      </c>
      <c r="Y2777" s="1">
        <v>41425</v>
      </c>
      <c r="Z2777">
        <v>27.25</v>
      </c>
      <c r="AC2777" s="1"/>
    </row>
    <row r="2778" spans="1:29" x14ac:dyDescent="0.3">
      <c r="A2778">
        <f t="shared" si="85"/>
        <v>8</v>
      </c>
      <c r="B2778" s="1">
        <v>43319</v>
      </c>
      <c r="C2778">
        <v>64.510000000000005</v>
      </c>
      <c r="E2778" s="1">
        <v>36328</v>
      </c>
      <c r="F2778">
        <v>16.760000000000002</v>
      </c>
      <c r="G2778">
        <f t="shared" si="84"/>
        <v>13.553577981651376</v>
      </c>
      <c r="I2778" s="1">
        <v>39605</v>
      </c>
      <c r="J2778">
        <v>137.69</v>
      </c>
      <c r="M2778" s="1">
        <v>31398</v>
      </c>
      <c r="N2778">
        <v>0.86980000000000002</v>
      </c>
      <c r="Q2778" s="1">
        <v>41696</v>
      </c>
      <c r="R2778">
        <v>75</v>
      </c>
      <c r="U2778" s="1">
        <v>42418</v>
      </c>
      <c r="V2778">
        <v>5.24</v>
      </c>
      <c r="Y2778" s="1">
        <v>41428</v>
      </c>
      <c r="Z2778">
        <v>26.77</v>
      </c>
      <c r="AC2778" s="1"/>
    </row>
    <row r="2779" spans="1:29" x14ac:dyDescent="0.3">
      <c r="A2779">
        <f t="shared" si="85"/>
        <v>8</v>
      </c>
      <c r="B2779" s="1">
        <v>43320</v>
      </c>
      <c r="C2779">
        <v>64.89</v>
      </c>
      <c r="E2779" s="1">
        <v>36329</v>
      </c>
      <c r="F2779">
        <v>16.5</v>
      </c>
      <c r="G2779">
        <f t="shared" si="84"/>
        <v>13.599449541284402</v>
      </c>
      <c r="I2779" s="1">
        <v>39604</v>
      </c>
      <c r="J2779">
        <v>127.54</v>
      </c>
      <c r="M2779" s="1">
        <v>31399</v>
      </c>
      <c r="N2779">
        <v>0.86639999999999995</v>
      </c>
      <c r="Q2779" s="1">
        <v>41697</v>
      </c>
      <c r="R2779">
        <v>75</v>
      </c>
      <c r="U2779" s="1">
        <v>42419</v>
      </c>
      <c r="V2779">
        <v>5.15</v>
      </c>
      <c r="Y2779" s="1">
        <v>41429</v>
      </c>
      <c r="Z2779">
        <v>26.3</v>
      </c>
      <c r="AC2779" s="1"/>
    </row>
    <row r="2780" spans="1:29" x14ac:dyDescent="0.3">
      <c r="A2780">
        <f t="shared" si="85"/>
        <v>8</v>
      </c>
      <c r="B2780" s="1">
        <v>43321</v>
      </c>
      <c r="C2780">
        <v>65.290000000000006</v>
      </c>
      <c r="E2780" s="1">
        <v>36332</v>
      </c>
      <c r="F2780">
        <v>16.37</v>
      </c>
      <c r="G2780">
        <f t="shared" si="84"/>
        <v>13.648165137614676</v>
      </c>
      <c r="I2780" s="1">
        <v>39603</v>
      </c>
      <c r="J2780">
        <v>122.1</v>
      </c>
      <c r="M2780" s="1">
        <v>31400</v>
      </c>
      <c r="N2780">
        <v>0.86650000000000005</v>
      </c>
      <c r="Q2780" s="1">
        <v>41698</v>
      </c>
      <c r="R2780">
        <v>72.599999999999994</v>
      </c>
      <c r="U2780" s="1">
        <v>42422</v>
      </c>
      <c r="V2780">
        <v>5.4</v>
      </c>
      <c r="Y2780" s="1">
        <v>41430</v>
      </c>
      <c r="Z2780">
        <v>26.4</v>
      </c>
      <c r="AC2780" s="1"/>
    </row>
    <row r="2781" spans="1:29" x14ac:dyDescent="0.3">
      <c r="A2781">
        <f t="shared" si="85"/>
        <v>8</v>
      </c>
      <c r="B2781" s="1">
        <v>43322</v>
      </c>
      <c r="C2781">
        <v>65.739999999999995</v>
      </c>
      <c r="E2781" s="1">
        <v>36333</v>
      </c>
      <c r="F2781">
        <v>16.100000000000001</v>
      </c>
      <c r="G2781">
        <f t="shared" si="84"/>
        <v>13.693302752293572</v>
      </c>
      <c r="I2781" s="1">
        <v>39602</v>
      </c>
      <c r="J2781">
        <v>124.58</v>
      </c>
      <c r="M2781" s="1">
        <v>31401</v>
      </c>
      <c r="N2781">
        <v>0.86539999999999995</v>
      </c>
      <c r="Q2781" s="1">
        <v>41701</v>
      </c>
      <c r="R2781">
        <v>74</v>
      </c>
      <c r="U2781" s="1">
        <v>42423</v>
      </c>
      <c r="V2781">
        <v>4.8899999999999997</v>
      </c>
      <c r="Y2781" s="1">
        <v>41431</v>
      </c>
      <c r="Z2781">
        <v>25.9</v>
      </c>
      <c r="AC2781" s="1"/>
    </row>
    <row r="2782" spans="1:29" x14ac:dyDescent="0.3">
      <c r="A2782">
        <f t="shared" si="85"/>
        <v>8</v>
      </c>
      <c r="B2782" s="1">
        <v>43323</v>
      </c>
      <c r="C2782">
        <v>66.239999999999995</v>
      </c>
      <c r="E2782" s="1">
        <v>36334</v>
      </c>
      <c r="F2782">
        <v>16.63</v>
      </c>
      <c r="G2782">
        <f t="shared" si="84"/>
        <v>13.74688073394495</v>
      </c>
      <c r="I2782" s="1">
        <v>39601</v>
      </c>
      <c r="J2782">
        <v>128.02000000000001</v>
      </c>
      <c r="M2782" s="1">
        <v>31404</v>
      </c>
      <c r="N2782">
        <v>0.86899999999999999</v>
      </c>
      <c r="Q2782" s="1">
        <v>41702</v>
      </c>
      <c r="R2782">
        <v>74.2</v>
      </c>
      <c r="U2782" s="1">
        <v>42424</v>
      </c>
      <c r="V2782">
        <v>4.8499999999999996</v>
      </c>
      <c r="Y2782" s="1">
        <v>41432</v>
      </c>
      <c r="Z2782">
        <v>26.13</v>
      </c>
      <c r="AC2782" s="1"/>
    </row>
    <row r="2783" spans="1:29" x14ac:dyDescent="0.3">
      <c r="A2783">
        <f t="shared" si="85"/>
        <v>8</v>
      </c>
      <c r="B2783" s="1">
        <v>43324</v>
      </c>
      <c r="C2783">
        <v>66.73</v>
      </c>
      <c r="E2783" s="1">
        <v>36335</v>
      </c>
      <c r="F2783">
        <v>16.55</v>
      </c>
      <c r="G2783">
        <f t="shared" si="84"/>
        <v>13.800458715596328</v>
      </c>
      <c r="I2783" s="1">
        <v>39598</v>
      </c>
      <c r="J2783">
        <v>127.78</v>
      </c>
      <c r="M2783" s="1">
        <v>31405</v>
      </c>
      <c r="N2783">
        <v>0.86870000000000003</v>
      </c>
      <c r="Q2783" s="1">
        <v>41703</v>
      </c>
      <c r="R2783">
        <v>73.900000000000006</v>
      </c>
      <c r="U2783" s="1">
        <v>42425</v>
      </c>
      <c r="V2783">
        <v>5.0599999999999996</v>
      </c>
      <c r="Y2783" s="1">
        <v>41435</v>
      </c>
      <c r="Z2783">
        <v>25.95</v>
      </c>
      <c r="AC2783" s="1"/>
    </row>
    <row r="2784" spans="1:29" x14ac:dyDescent="0.3">
      <c r="A2784">
        <f t="shared" si="85"/>
        <v>8</v>
      </c>
      <c r="B2784" s="1">
        <v>43325</v>
      </c>
      <c r="C2784">
        <v>67.12</v>
      </c>
      <c r="E2784" s="1">
        <v>36336</v>
      </c>
      <c r="F2784">
        <v>16.62</v>
      </c>
      <c r="G2784">
        <f t="shared" si="84"/>
        <v>13.853761467889905</v>
      </c>
      <c r="I2784" s="1">
        <v>39597</v>
      </c>
      <c r="J2784">
        <v>126.89</v>
      </c>
      <c r="M2784" s="1">
        <v>31408</v>
      </c>
      <c r="N2784">
        <v>0.87960000000000005</v>
      </c>
      <c r="Q2784" s="1">
        <v>41704</v>
      </c>
      <c r="R2784">
        <v>74.25</v>
      </c>
      <c r="U2784" s="1">
        <v>42426</v>
      </c>
      <c r="V2784">
        <v>4.9800000000000004</v>
      </c>
      <c r="Y2784" s="1">
        <v>41436</v>
      </c>
      <c r="Z2784">
        <v>26.35</v>
      </c>
      <c r="AC2784" s="1"/>
    </row>
    <row r="2785" spans="1:29" x14ac:dyDescent="0.3">
      <c r="A2785">
        <f t="shared" si="85"/>
        <v>8</v>
      </c>
      <c r="B2785" s="1">
        <v>43326</v>
      </c>
      <c r="C2785">
        <v>67.540000000000006</v>
      </c>
      <c r="E2785" s="1">
        <v>36339</v>
      </c>
      <c r="F2785">
        <v>16.53</v>
      </c>
      <c r="G2785">
        <f t="shared" si="84"/>
        <v>13.90899082568807</v>
      </c>
      <c r="I2785" s="1">
        <v>39596</v>
      </c>
      <c r="J2785">
        <v>130.93</v>
      </c>
      <c r="M2785" s="1">
        <v>31411</v>
      </c>
      <c r="N2785">
        <v>0.88390000000000002</v>
      </c>
      <c r="Q2785" s="1">
        <v>41705</v>
      </c>
      <c r="R2785">
        <v>74.45</v>
      </c>
      <c r="U2785" s="1">
        <v>42429</v>
      </c>
      <c r="V2785">
        <v>4.99</v>
      </c>
      <c r="Y2785" s="1">
        <v>41437</v>
      </c>
      <c r="Z2785">
        <v>26.45</v>
      </c>
      <c r="AC2785" s="1"/>
    </row>
    <row r="2786" spans="1:29" x14ac:dyDescent="0.3">
      <c r="A2786">
        <f t="shared" si="85"/>
        <v>8</v>
      </c>
      <c r="B2786" s="1">
        <v>43327</v>
      </c>
      <c r="C2786">
        <v>68</v>
      </c>
      <c r="E2786" s="1">
        <v>36340</v>
      </c>
      <c r="F2786">
        <v>16.79</v>
      </c>
      <c r="G2786">
        <f t="shared" si="84"/>
        <v>13.962293577981647</v>
      </c>
      <c r="I2786" s="1">
        <v>39595</v>
      </c>
      <c r="J2786">
        <v>128.31</v>
      </c>
      <c r="M2786" s="1">
        <v>31412</v>
      </c>
      <c r="N2786">
        <v>0.89019999999999999</v>
      </c>
      <c r="Q2786" s="1">
        <v>41708</v>
      </c>
      <c r="R2786">
        <v>74.38</v>
      </c>
      <c r="U2786" s="1">
        <v>42430</v>
      </c>
      <c r="V2786">
        <v>4.99</v>
      </c>
      <c r="Y2786" s="1">
        <v>41438</v>
      </c>
      <c r="Z2786">
        <v>26.5</v>
      </c>
      <c r="AC2786" s="1"/>
    </row>
    <row r="2787" spans="1:29" x14ac:dyDescent="0.3">
      <c r="A2787">
        <f t="shared" si="85"/>
        <v>8</v>
      </c>
      <c r="B2787" s="1">
        <v>43328</v>
      </c>
      <c r="C2787">
        <v>68.45</v>
      </c>
      <c r="E2787" s="1">
        <v>36341</v>
      </c>
      <c r="F2787">
        <v>17.510000000000002</v>
      </c>
      <c r="G2787">
        <f t="shared" si="84"/>
        <v>14.021100917431193</v>
      </c>
      <c r="I2787" s="1">
        <v>39594</v>
      </c>
      <c r="J2787">
        <v>132.37</v>
      </c>
      <c r="M2787" s="1">
        <v>31414</v>
      </c>
      <c r="N2787">
        <v>0.88719999999999999</v>
      </c>
      <c r="Q2787" s="1">
        <v>41709</v>
      </c>
      <c r="R2787">
        <v>76</v>
      </c>
      <c r="U2787" s="1">
        <v>42431</v>
      </c>
      <c r="V2787">
        <v>4.95</v>
      </c>
      <c r="Y2787" s="1">
        <v>41439</v>
      </c>
      <c r="Z2787">
        <v>26.5</v>
      </c>
      <c r="AC2787" s="1"/>
    </row>
    <row r="2788" spans="1:29" x14ac:dyDescent="0.3">
      <c r="A2788">
        <f t="shared" si="85"/>
        <v>8</v>
      </c>
      <c r="B2788" s="1">
        <v>43329</v>
      </c>
      <c r="C2788">
        <v>68.91</v>
      </c>
      <c r="E2788" s="1">
        <v>36342</v>
      </c>
      <c r="F2788">
        <v>17.62</v>
      </c>
      <c r="G2788">
        <f t="shared" si="84"/>
        <v>14.08321100917431</v>
      </c>
      <c r="I2788" s="1">
        <v>39591</v>
      </c>
      <c r="J2788">
        <v>131.57</v>
      </c>
      <c r="M2788" s="1">
        <v>31415</v>
      </c>
      <c r="N2788">
        <v>0.88390000000000002</v>
      </c>
      <c r="Q2788" s="1">
        <v>41710</v>
      </c>
      <c r="R2788">
        <v>76.5</v>
      </c>
      <c r="U2788" s="1">
        <v>42432</v>
      </c>
      <c r="V2788">
        <v>4.88</v>
      </c>
      <c r="Y2788" s="1">
        <v>41442</v>
      </c>
      <c r="Z2788">
        <v>26.2</v>
      </c>
      <c r="AC2788" s="1"/>
    </row>
    <row r="2789" spans="1:29" x14ac:dyDescent="0.3">
      <c r="A2789">
        <f t="shared" si="85"/>
        <v>8</v>
      </c>
      <c r="B2789" s="1">
        <v>43330</v>
      </c>
      <c r="C2789">
        <v>69.42</v>
      </c>
      <c r="E2789" s="1">
        <v>36343</v>
      </c>
      <c r="F2789">
        <v>17.66</v>
      </c>
      <c r="G2789">
        <f t="shared" si="84"/>
        <v>14.14761467889908</v>
      </c>
      <c r="I2789" s="1">
        <v>39590</v>
      </c>
      <c r="J2789">
        <v>130.51</v>
      </c>
      <c r="M2789" s="1">
        <v>31418</v>
      </c>
      <c r="N2789">
        <v>0.88829999999999998</v>
      </c>
      <c r="Q2789" s="1">
        <v>41711</v>
      </c>
      <c r="R2789">
        <v>76.8</v>
      </c>
      <c r="U2789" s="1">
        <v>42433</v>
      </c>
      <c r="V2789">
        <v>4.92</v>
      </c>
      <c r="Y2789" s="1">
        <v>41443</v>
      </c>
      <c r="Z2789">
        <v>26.15</v>
      </c>
      <c r="AC2789" s="1"/>
    </row>
    <row r="2790" spans="1:29" x14ac:dyDescent="0.3">
      <c r="A2790">
        <f t="shared" si="85"/>
        <v>8</v>
      </c>
      <c r="B2790" s="1">
        <v>43331</v>
      </c>
      <c r="C2790">
        <v>69.91</v>
      </c>
      <c r="E2790" s="1">
        <v>36346</v>
      </c>
      <c r="F2790">
        <v>18.18</v>
      </c>
      <c r="G2790">
        <f t="shared" si="84"/>
        <v>14.214587155963299</v>
      </c>
      <c r="I2790" s="1">
        <v>39589</v>
      </c>
      <c r="J2790">
        <v>132.69999999999999</v>
      </c>
      <c r="M2790" s="1">
        <v>31419</v>
      </c>
      <c r="N2790">
        <v>0.89410000000000001</v>
      </c>
      <c r="Q2790" s="1">
        <v>41712</v>
      </c>
      <c r="R2790">
        <v>77.099999999999994</v>
      </c>
      <c r="U2790" s="1">
        <v>42436</v>
      </c>
      <c r="V2790">
        <v>5.09</v>
      </c>
      <c r="Y2790" s="1">
        <v>41444</v>
      </c>
      <c r="Z2790">
        <v>26.5</v>
      </c>
      <c r="AC2790" s="1"/>
    </row>
    <row r="2791" spans="1:29" x14ac:dyDescent="0.3">
      <c r="A2791">
        <f t="shared" si="85"/>
        <v>8</v>
      </c>
      <c r="B2791" s="1">
        <v>43332</v>
      </c>
      <c r="C2791">
        <v>70.27</v>
      </c>
      <c r="E2791" s="1">
        <v>36347</v>
      </c>
      <c r="F2791">
        <v>18.100000000000001</v>
      </c>
      <c r="G2791">
        <f t="shared" si="84"/>
        <v>14.279724770642197</v>
      </c>
      <c r="I2791" s="1">
        <v>39588</v>
      </c>
      <c r="J2791">
        <v>127.84</v>
      </c>
      <c r="M2791" s="1">
        <v>31420</v>
      </c>
      <c r="N2791">
        <v>0.88959999999999995</v>
      </c>
      <c r="Q2791" s="1">
        <v>41715</v>
      </c>
      <c r="R2791">
        <v>77.48</v>
      </c>
      <c r="U2791" s="1">
        <v>42437</v>
      </c>
      <c r="V2791">
        <v>5.01</v>
      </c>
      <c r="Y2791" s="1">
        <v>41445</v>
      </c>
      <c r="Z2791">
        <v>26.35</v>
      </c>
      <c r="AC2791" s="1"/>
    </row>
    <row r="2792" spans="1:29" x14ac:dyDescent="0.3">
      <c r="A2792">
        <f t="shared" si="85"/>
        <v>8</v>
      </c>
      <c r="B2792" s="1">
        <v>43333</v>
      </c>
      <c r="C2792">
        <v>70.64</v>
      </c>
      <c r="E2792" s="1">
        <v>36348</v>
      </c>
      <c r="F2792">
        <v>18.149999999999999</v>
      </c>
      <c r="G2792">
        <f t="shared" si="84"/>
        <v>14.342110091743116</v>
      </c>
      <c r="I2792" s="1">
        <v>39587</v>
      </c>
      <c r="J2792">
        <v>125.06</v>
      </c>
      <c r="M2792" s="1">
        <v>31421</v>
      </c>
      <c r="N2792">
        <v>0.88560000000000005</v>
      </c>
      <c r="Q2792" s="1">
        <v>41716</v>
      </c>
      <c r="R2792">
        <v>80.5</v>
      </c>
      <c r="U2792" s="1">
        <v>42438</v>
      </c>
      <c r="V2792">
        <v>5.07</v>
      </c>
      <c r="Y2792" s="1">
        <v>41446</v>
      </c>
      <c r="Z2792">
        <v>26.4</v>
      </c>
      <c r="AC2792" s="1"/>
    </row>
    <row r="2793" spans="1:29" x14ac:dyDescent="0.3">
      <c r="A2793">
        <f t="shared" si="85"/>
        <v>8</v>
      </c>
      <c r="B2793" s="1">
        <v>43334</v>
      </c>
      <c r="C2793">
        <v>70.989999999999995</v>
      </c>
      <c r="E2793" s="1">
        <v>36349</v>
      </c>
      <c r="F2793">
        <v>18.239999999999998</v>
      </c>
      <c r="G2793">
        <f t="shared" si="84"/>
        <v>14.409633027522935</v>
      </c>
      <c r="I2793" s="1">
        <v>39584</v>
      </c>
      <c r="J2793">
        <v>124.99</v>
      </c>
      <c r="M2793" s="1">
        <v>31422</v>
      </c>
      <c r="N2793">
        <v>0.89039999999999997</v>
      </c>
      <c r="Q2793" s="1">
        <v>41717</v>
      </c>
      <c r="R2793">
        <v>76.650000000000006</v>
      </c>
      <c r="U2793" s="1">
        <v>42439</v>
      </c>
      <c r="V2793">
        <v>4.9000000000000004</v>
      </c>
      <c r="Y2793" s="1">
        <v>41449</v>
      </c>
      <c r="Z2793">
        <v>25.75</v>
      </c>
      <c r="AC2793" s="1"/>
    </row>
    <row r="2794" spans="1:29" x14ac:dyDescent="0.3">
      <c r="A2794">
        <f t="shared" si="85"/>
        <v>8</v>
      </c>
      <c r="B2794" s="1">
        <v>43335</v>
      </c>
      <c r="C2794">
        <v>71.33</v>
      </c>
      <c r="E2794" s="1">
        <v>36350</v>
      </c>
      <c r="F2794">
        <v>18.510000000000002</v>
      </c>
      <c r="G2794">
        <f t="shared" si="84"/>
        <v>14.479908256880734</v>
      </c>
      <c r="I2794" s="1">
        <v>39583</v>
      </c>
      <c r="J2794">
        <v>121.25</v>
      </c>
      <c r="M2794" s="1">
        <v>31425</v>
      </c>
      <c r="N2794">
        <v>0.87670000000000003</v>
      </c>
      <c r="Q2794" s="1">
        <v>41718</v>
      </c>
      <c r="R2794">
        <v>75.400000000000006</v>
      </c>
      <c r="U2794" s="1">
        <v>42440</v>
      </c>
      <c r="V2794">
        <v>4.9800000000000004</v>
      </c>
      <c r="Y2794" s="1">
        <v>41450</v>
      </c>
      <c r="Z2794">
        <v>26.2</v>
      </c>
      <c r="AC2794" s="1"/>
    </row>
    <row r="2795" spans="1:29" x14ac:dyDescent="0.3">
      <c r="A2795">
        <f t="shared" si="85"/>
        <v>8</v>
      </c>
      <c r="B2795" s="1">
        <v>43336</v>
      </c>
      <c r="C2795">
        <v>71.64</v>
      </c>
      <c r="E2795" s="1">
        <v>36353</v>
      </c>
      <c r="F2795">
        <v>18.59</v>
      </c>
      <c r="G2795">
        <f t="shared" si="84"/>
        <v>14.550550458715595</v>
      </c>
      <c r="I2795" s="1">
        <v>39582</v>
      </c>
      <c r="J2795">
        <v>121.86</v>
      </c>
      <c r="M2795" s="1">
        <v>31426</v>
      </c>
      <c r="N2795">
        <v>0.88090000000000002</v>
      </c>
      <c r="Q2795" s="1">
        <v>41719</v>
      </c>
      <c r="R2795">
        <v>76.2</v>
      </c>
      <c r="U2795" s="1">
        <v>42443</v>
      </c>
      <c r="V2795">
        <v>4.8499999999999996</v>
      </c>
      <c r="Y2795" s="1">
        <v>41451</v>
      </c>
      <c r="Z2795">
        <v>26.2</v>
      </c>
      <c r="AC2795" s="1"/>
    </row>
    <row r="2796" spans="1:29" x14ac:dyDescent="0.3">
      <c r="A2796">
        <f t="shared" si="85"/>
        <v>8</v>
      </c>
      <c r="B2796" s="1">
        <v>43337</v>
      </c>
      <c r="C2796">
        <v>72.11</v>
      </c>
      <c r="E2796" s="1">
        <v>36354</v>
      </c>
      <c r="F2796">
        <v>19.03</v>
      </c>
      <c r="G2796">
        <f t="shared" si="84"/>
        <v>14.628165137614676</v>
      </c>
      <c r="I2796" s="1">
        <v>39581</v>
      </c>
      <c r="J2796">
        <v>124.1</v>
      </c>
      <c r="M2796" s="1">
        <v>31427</v>
      </c>
      <c r="N2796">
        <v>0.8861</v>
      </c>
      <c r="Q2796" s="1">
        <v>41722</v>
      </c>
      <c r="R2796">
        <v>80.5</v>
      </c>
      <c r="U2796" s="1">
        <v>42444</v>
      </c>
      <c r="V2796">
        <v>4.8499999999999996</v>
      </c>
      <c r="Y2796" s="1">
        <v>41452</v>
      </c>
      <c r="Z2796">
        <v>25.8</v>
      </c>
      <c r="AC2796" s="1"/>
    </row>
    <row r="2797" spans="1:29" x14ac:dyDescent="0.3">
      <c r="A2797">
        <f t="shared" si="85"/>
        <v>8</v>
      </c>
      <c r="B2797" s="1">
        <v>43338</v>
      </c>
      <c r="C2797">
        <v>72.56</v>
      </c>
      <c r="E2797" s="1">
        <v>36355</v>
      </c>
      <c r="F2797">
        <v>18.940000000000001</v>
      </c>
      <c r="G2797">
        <f t="shared" si="84"/>
        <v>14.70642201834862</v>
      </c>
      <c r="I2797" s="1">
        <v>39580</v>
      </c>
      <c r="J2797">
        <v>122.91</v>
      </c>
      <c r="M2797" s="1">
        <v>31428</v>
      </c>
      <c r="N2797">
        <v>0.88449999999999995</v>
      </c>
      <c r="Q2797" s="1">
        <v>41723</v>
      </c>
      <c r="R2797">
        <v>75.849999999999994</v>
      </c>
      <c r="U2797" s="1">
        <v>42445</v>
      </c>
      <c r="V2797">
        <v>4.95</v>
      </c>
      <c r="Y2797" s="1">
        <v>41456</v>
      </c>
      <c r="Z2797">
        <v>26.4</v>
      </c>
      <c r="AC2797" s="1"/>
    </row>
    <row r="2798" spans="1:29" x14ac:dyDescent="0.3">
      <c r="A2798">
        <f t="shared" si="85"/>
        <v>8</v>
      </c>
      <c r="B2798" s="1">
        <v>43339</v>
      </c>
      <c r="C2798">
        <v>72.94</v>
      </c>
      <c r="E2798" s="1">
        <v>36356</v>
      </c>
      <c r="F2798">
        <v>19.03</v>
      </c>
      <c r="G2798">
        <f t="shared" si="84"/>
        <v>14.787798165137612</v>
      </c>
      <c r="I2798" s="1">
        <v>39577</v>
      </c>
      <c r="J2798">
        <v>125.4</v>
      </c>
      <c r="M2798" s="1">
        <v>31429</v>
      </c>
      <c r="N2798">
        <v>0.88460000000000005</v>
      </c>
      <c r="Q2798" s="1">
        <v>41724</v>
      </c>
      <c r="R2798">
        <v>75.599999999999994</v>
      </c>
      <c r="U2798" s="1">
        <v>42446</v>
      </c>
      <c r="V2798">
        <v>4.99</v>
      </c>
      <c r="Y2798" s="1">
        <v>41457</v>
      </c>
      <c r="Z2798">
        <v>26.05</v>
      </c>
      <c r="AC2798" s="1"/>
    </row>
    <row r="2799" spans="1:29" x14ac:dyDescent="0.3">
      <c r="A2799">
        <f t="shared" si="85"/>
        <v>8</v>
      </c>
      <c r="B2799" s="1">
        <v>43340</v>
      </c>
      <c r="C2799">
        <v>73.260000000000005</v>
      </c>
      <c r="E2799" s="1">
        <v>36357</v>
      </c>
      <c r="F2799">
        <v>19.350000000000001</v>
      </c>
      <c r="G2799">
        <f t="shared" si="84"/>
        <v>14.872752293577978</v>
      </c>
      <c r="I2799" s="1">
        <v>39576</v>
      </c>
      <c r="J2799">
        <v>122.84</v>
      </c>
      <c r="M2799" s="1">
        <v>31432</v>
      </c>
      <c r="N2799">
        <v>0.88109999999999999</v>
      </c>
      <c r="Q2799" s="1">
        <v>41725</v>
      </c>
      <c r="R2799">
        <v>75.599999999999994</v>
      </c>
      <c r="U2799" s="1">
        <v>42447</v>
      </c>
      <c r="V2799">
        <v>4.93</v>
      </c>
      <c r="Y2799" s="1">
        <v>41458</v>
      </c>
      <c r="Z2799">
        <v>26.35</v>
      </c>
      <c r="AC2799" s="1"/>
    </row>
    <row r="2800" spans="1:29" x14ac:dyDescent="0.3">
      <c r="A2800">
        <f t="shared" si="85"/>
        <v>8</v>
      </c>
      <c r="B2800" s="1">
        <v>43341</v>
      </c>
      <c r="C2800">
        <v>73.56</v>
      </c>
      <c r="E2800" s="1">
        <v>36360</v>
      </c>
      <c r="F2800">
        <v>19.2</v>
      </c>
      <c r="G2800">
        <f t="shared" ref="G2800:G2863" si="86">+AVERAGE(F2692:F2800)</f>
        <v>14.955596330275226</v>
      </c>
      <c r="I2800" s="1">
        <v>39575</v>
      </c>
      <c r="J2800">
        <v>122.32</v>
      </c>
      <c r="M2800" s="1">
        <v>31433</v>
      </c>
      <c r="N2800">
        <v>0.88800000000000001</v>
      </c>
      <c r="Q2800" s="1">
        <v>41726</v>
      </c>
      <c r="R2800">
        <v>76.5</v>
      </c>
      <c r="U2800" s="1">
        <v>42450</v>
      </c>
      <c r="V2800">
        <v>4.8600000000000003</v>
      </c>
      <c r="Y2800" s="1">
        <v>41459</v>
      </c>
      <c r="Z2800">
        <v>26.17</v>
      </c>
      <c r="AC2800" s="1"/>
    </row>
    <row r="2801" spans="1:29" x14ac:dyDescent="0.3">
      <c r="A2801">
        <f t="shared" si="85"/>
        <v>8</v>
      </c>
      <c r="B2801" s="1">
        <v>43342</v>
      </c>
      <c r="C2801">
        <v>73.849999999999994</v>
      </c>
      <c r="E2801" s="1">
        <v>36361</v>
      </c>
      <c r="F2801">
        <v>18.55</v>
      </c>
      <c r="G2801">
        <f t="shared" si="86"/>
        <v>15.033119266055042</v>
      </c>
      <c r="I2801" s="1">
        <v>39574</v>
      </c>
      <c r="J2801">
        <v>120.31</v>
      </c>
      <c r="M2801" s="1">
        <v>31434</v>
      </c>
      <c r="N2801">
        <v>0.89319999999999999</v>
      </c>
      <c r="Q2801" s="1">
        <v>41729</v>
      </c>
      <c r="R2801">
        <v>77.5</v>
      </c>
      <c r="U2801" s="1">
        <v>42451</v>
      </c>
      <c r="V2801">
        <v>4.8099999999999996</v>
      </c>
      <c r="Y2801" s="1">
        <v>41463</v>
      </c>
      <c r="Z2801">
        <v>26.15</v>
      </c>
      <c r="AC2801" s="1"/>
    </row>
    <row r="2802" spans="1:29" x14ac:dyDescent="0.3">
      <c r="A2802">
        <f t="shared" si="85"/>
        <v>8</v>
      </c>
      <c r="B2802" s="1">
        <v>43343</v>
      </c>
      <c r="C2802">
        <v>74.11</v>
      </c>
      <c r="E2802" s="1">
        <v>36362</v>
      </c>
      <c r="F2802">
        <v>18.579999999999998</v>
      </c>
      <c r="G2802">
        <f t="shared" si="86"/>
        <v>15.107889908256878</v>
      </c>
      <c r="I2802" s="1">
        <v>39573</v>
      </c>
      <c r="J2802">
        <v>117.99</v>
      </c>
      <c r="M2802" s="1">
        <v>31435</v>
      </c>
      <c r="N2802">
        <v>0.88859999999999995</v>
      </c>
      <c r="Q2802" s="1">
        <v>41730</v>
      </c>
      <c r="R2802">
        <v>76.2</v>
      </c>
      <c r="U2802" s="1">
        <v>42452</v>
      </c>
      <c r="V2802">
        <v>4.79</v>
      </c>
      <c r="Y2802" s="1">
        <v>41464</v>
      </c>
      <c r="Z2802">
        <v>26.23</v>
      </c>
      <c r="AC2802" s="1"/>
    </row>
    <row r="2803" spans="1:29" x14ac:dyDescent="0.3">
      <c r="A2803">
        <f t="shared" si="85"/>
        <v>9</v>
      </c>
      <c r="B2803" s="1">
        <v>43344</v>
      </c>
      <c r="C2803">
        <v>74.37</v>
      </c>
      <c r="E2803" s="1">
        <v>36363</v>
      </c>
      <c r="F2803">
        <v>18.850000000000001</v>
      </c>
      <c r="G2803">
        <f t="shared" si="86"/>
        <v>15.185688073394491</v>
      </c>
      <c r="I2803" s="1">
        <v>39570</v>
      </c>
      <c r="J2803">
        <v>114.56</v>
      </c>
      <c r="M2803" s="1">
        <v>31436</v>
      </c>
      <c r="N2803">
        <v>0.89680000000000004</v>
      </c>
      <c r="Q2803" s="1">
        <v>41731</v>
      </c>
      <c r="R2803">
        <v>74.7</v>
      </c>
      <c r="U2803" s="1">
        <v>42453</v>
      </c>
      <c r="V2803">
        <v>4.84</v>
      </c>
      <c r="Y2803" s="1">
        <v>41465</v>
      </c>
      <c r="Z2803">
        <v>26.5</v>
      </c>
      <c r="AC2803" s="1"/>
    </row>
    <row r="2804" spans="1:29" x14ac:dyDescent="0.3">
      <c r="A2804">
        <f t="shared" si="85"/>
        <v>9</v>
      </c>
      <c r="B2804" s="1">
        <v>43345</v>
      </c>
      <c r="C2804">
        <v>74.77</v>
      </c>
      <c r="E2804" s="1">
        <v>36364</v>
      </c>
      <c r="F2804">
        <v>19.53</v>
      </c>
      <c r="G2804">
        <f t="shared" si="86"/>
        <v>15.27266055045871</v>
      </c>
      <c r="I2804" s="1">
        <v>39569</v>
      </c>
      <c r="J2804">
        <v>110.5</v>
      </c>
      <c r="M2804" s="1">
        <v>31439</v>
      </c>
      <c r="N2804">
        <v>0.90510000000000002</v>
      </c>
      <c r="Q2804" s="1">
        <v>41732</v>
      </c>
      <c r="R2804">
        <v>74.400000000000006</v>
      </c>
      <c r="U2804" s="1">
        <v>42458</v>
      </c>
      <c r="V2804">
        <v>4.7699999999999996</v>
      </c>
      <c r="Y2804" s="1">
        <v>41466</v>
      </c>
      <c r="Z2804">
        <v>26.28</v>
      </c>
      <c r="AC2804" s="1"/>
    </row>
    <row r="2805" spans="1:29" x14ac:dyDescent="0.3">
      <c r="A2805">
        <f t="shared" si="85"/>
        <v>9</v>
      </c>
      <c r="B2805" s="1">
        <v>43346</v>
      </c>
      <c r="C2805">
        <v>75.03</v>
      </c>
      <c r="E2805" s="1">
        <v>36367</v>
      </c>
      <c r="F2805">
        <v>19.36</v>
      </c>
      <c r="G2805">
        <f t="shared" si="86"/>
        <v>15.357339449541277</v>
      </c>
      <c r="I2805" s="1">
        <v>39568</v>
      </c>
      <c r="J2805">
        <v>111.36</v>
      </c>
      <c r="M2805" s="1">
        <v>31440</v>
      </c>
      <c r="N2805">
        <v>0.90680000000000005</v>
      </c>
      <c r="Q2805" s="1">
        <v>41733</v>
      </c>
      <c r="R2805">
        <v>74.48</v>
      </c>
      <c r="U2805" s="1">
        <v>42459</v>
      </c>
      <c r="V2805">
        <v>4.95</v>
      </c>
      <c r="Y2805" s="1">
        <v>41467</v>
      </c>
      <c r="Z2805">
        <v>26</v>
      </c>
      <c r="AC2805" s="1"/>
    </row>
    <row r="2806" spans="1:29" x14ac:dyDescent="0.3">
      <c r="A2806">
        <f t="shared" si="85"/>
        <v>9</v>
      </c>
      <c r="B2806" s="1">
        <v>43347</v>
      </c>
      <c r="C2806">
        <v>75.28</v>
      </c>
      <c r="E2806" s="1">
        <v>36368</v>
      </c>
      <c r="F2806">
        <v>19.13</v>
      </c>
      <c r="G2806">
        <f t="shared" si="86"/>
        <v>15.435504587155959</v>
      </c>
      <c r="I2806" s="1">
        <v>39567</v>
      </c>
      <c r="J2806">
        <v>113.43</v>
      </c>
      <c r="M2806" s="1">
        <v>31441</v>
      </c>
      <c r="N2806">
        <v>0.91080000000000005</v>
      </c>
      <c r="Q2806" s="1">
        <v>41736</v>
      </c>
      <c r="R2806">
        <v>74.75</v>
      </c>
      <c r="U2806" s="1">
        <v>42460</v>
      </c>
      <c r="V2806">
        <v>5.2</v>
      </c>
      <c r="Y2806" s="1">
        <v>41470</v>
      </c>
      <c r="Z2806">
        <v>26</v>
      </c>
      <c r="AC2806" s="1"/>
    </row>
    <row r="2807" spans="1:29" x14ac:dyDescent="0.3">
      <c r="A2807">
        <f t="shared" si="85"/>
        <v>9</v>
      </c>
      <c r="B2807" s="1">
        <v>43348</v>
      </c>
      <c r="C2807">
        <v>75.540000000000006</v>
      </c>
      <c r="E2807" s="1">
        <v>36369</v>
      </c>
      <c r="F2807">
        <v>19.34</v>
      </c>
      <c r="G2807">
        <f t="shared" si="86"/>
        <v>15.517522935779811</v>
      </c>
      <c r="I2807" s="1">
        <v>39566</v>
      </c>
      <c r="J2807">
        <v>116.74</v>
      </c>
      <c r="M2807" s="1">
        <v>31442</v>
      </c>
      <c r="N2807">
        <v>0.91390000000000005</v>
      </c>
      <c r="Q2807" s="1">
        <v>41737</v>
      </c>
      <c r="R2807">
        <v>74.25</v>
      </c>
      <c r="U2807" s="1">
        <v>42461</v>
      </c>
      <c r="V2807">
        <v>5.16</v>
      </c>
      <c r="Y2807" s="1">
        <v>41471</v>
      </c>
      <c r="Z2807">
        <v>25.8</v>
      </c>
      <c r="AC2807" s="1"/>
    </row>
    <row r="2808" spans="1:29" x14ac:dyDescent="0.3">
      <c r="A2808">
        <f t="shared" si="85"/>
        <v>9</v>
      </c>
      <c r="B2808" s="1">
        <v>43349</v>
      </c>
      <c r="C2808">
        <v>75.8</v>
      </c>
      <c r="E2808" s="1">
        <v>36370</v>
      </c>
      <c r="F2808">
        <v>19.8</v>
      </c>
      <c r="G2808">
        <f t="shared" si="86"/>
        <v>15.602110091743114</v>
      </c>
      <c r="I2808" s="1">
        <v>39563</v>
      </c>
      <c r="J2808">
        <v>116.34</v>
      </c>
      <c r="M2808" s="1">
        <v>31443</v>
      </c>
      <c r="N2808">
        <v>0.90980000000000005</v>
      </c>
      <c r="Q2808" s="1">
        <v>41738</v>
      </c>
      <c r="R2808">
        <v>74.38</v>
      </c>
      <c r="U2808" s="1">
        <v>42464</v>
      </c>
      <c r="V2808">
        <v>5.32</v>
      </c>
      <c r="Y2808" s="1">
        <v>41472</v>
      </c>
      <c r="Z2808">
        <v>26.08</v>
      </c>
      <c r="AC2808" s="1"/>
    </row>
    <row r="2809" spans="1:29" x14ac:dyDescent="0.3">
      <c r="A2809">
        <f t="shared" si="85"/>
        <v>9</v>
      </c>
      <c r="B2809" s="1">
        <v>43350</v>
      </c>
      <c r="C2809">
        <v>76.040000000000006</v>
      </c>
      <c r="E2809" s="1">
        <v>36371</v>
      </c>
      <c r="F2809">
        <v>19.37</v>
      </c>
      <c r="G2809">
        <f t="shared" si="86"/>
        <v>15.679449541284399</v>
      </c>
      <c r="I2809" s="1">
        <v>39562</v>
      </c>
      <c r="J2809">
        <v>114.34</v>
      </c>
      <c r="M2809" s="1">
        <v>31446</v>
      </c>
      <c r="N2809">
        <v>0.90790000000000004</v>
      </c>
      <c r="Q2809" s="1">
        <v>41739</v>
      </c>
      <c r="R2809">
        <v>74.7</v>
      </c>
      <c r="U2809" s="1">
        <v>42465</v>
      </c>
      <c r="V2809">
        <v>5.23</v>
      </c>
      <c r="Y2809" s="1">
        <v>41473</v>
      </c>
      <c r="Z2809">
        <v>26.05</v>
      </c>
      <c r="AC2809" s="1"/>
    </row>
    <row r="2810" spans="1:29" x14ac:dyDescent="0.3">
      <c r="A2810">
        <f t="shared" si="85"/>
        <v>9</v>
      </c>
      <c r="B2810" s="1">
        <v>43351</v>
      </c>
      <c r="C2810">
        <v>76.38</v>
      </c>
      <c r="E2810" s="1">
        <v>36374</v>
      </c>
      <c r="F2810">
        <v>19.41</v>
      </c>
      <c r="G2810">
        <f t="shared" si="86"/>
        <v>15.755871559633022</v>
      </c>
      <c r="I2810" s="1">
        <v>39561</v>
      </c>
      <c r="J2810">
        <v>116.46</v>
      </c>
      <c r="M2810" s="1">
        <v>31447</v>
      </c>
      <c r="N2810">
        <v>0.8992</v>
      </c>
      <c r="Q2810" s="1">
        <v>41740</v>
      </c>
      <c r="R2810">
        <v>75.2</v>
      </c>
      <c r="U2810" s="1">
        <v>42466</v>
      </c>
      <c r="V2810">
        <v>5.3</v>
      </c>
      <c r="Y2810" s="1">
        <v>41474</v>
      </c>
      <c r="Z2810">
        <v>25.75</v>
      </c>
      <c r="AC2810" s="1"/>
    </row>
    <row r="2811" spans="1:29" x14ac:dyDescent="0.3">
      <c r="A2811">
        <f t="shared" si="85"/>
        <v>9</v>
      </c>
      <c r="B2811" s="1">
        <v>43352</v>
      </c>
      <c r="C2811">
        <v>76.78</v>
      </c>
      <c r="E2811" s="1">
        <v>36375</v>
      </c>
      <c r="F2811">
        <v>19.399999999999999</v>
      </c>
      <c r="G2811">
        <f t="shared" si="86"/>
        <v>15.832018348623849</v>
      </c>
      <c r="I2811" s="1">
        <v>39560</v>
      </c>
      <c r="J2811">
        <v>115.95</v>
      </c>
      <c r="M2811" s="1">
        <v>31448</v>
      </c>
      <c r="N2811">
        <v>0.91100000000000003</v>
      </c>
      <c r="Q2811" s="1">
        <v>41743</v>
      </c>
      <c r="R2811">
        <v>76</v>
      </c>
      <c r="U2811" s="1">
        <v>42467</v>
      </c>
      <c r="V2811">
        <v>5.27</v>
      </c>
      <c r="Y2811" s="1">
        <v>41477</v>
      </c>
      <c r="Z2811">
        <v>26.05</v>
      </c>
      <c r="AC2811" s="1"/>
    </row>
    <row r="2812" spans="1:29" x14ac:dyDescent="0.3">
      <c r="A2812">
        <f t="shared" si="85"/>
        <v>9</v>
      </c>
      <c r="B2812" s="1">
        <v>43353</v>
      </c>
      <c r="C2812">
        <v>77.09</v>
      </c>
      <c r="E2812" s="1">
        <v>36376</v>
      </c>
      <c r="F2812">
        <v>19.63</v>
      </c>
      <c r="G2812">
        <f t="shared" si="86"/>
        <v>15.912293577981648</v>
      </c>
      <c r="I2812" s="1">
        <v>39559</v>
      </c>
      <c r="J2812">
        <v>114.43</v>
      </c>
      <c r="M2812" s="1">
        <v>31449</v>
      </c>
      <c r="N2812">
        <v>0.91290000000000004</v>
      </c>
      <c r="Q2812" s="1">
        <v>41744</v>
      </c>
      <c r="R2812">
        <v>76.400000000000006</v>
      </c>
      <c r="U2812" s="1">
        <v>42468</v>
      </c>
      <c r="V2812">
        <v>5.41</v>
      </c>
      <c r="Y2812" s="1">
        <v>41478</v>
      </c>
      <c r="Z2812">
        <v>26.23</v>
      </c>
      <c r="AC2812" s="1"/>
    </row>
    <row r="2813" spans="1:29" x14ac:dyDescent="0.3">
      <c r="A2813">
        <f t="shared" si="85"/>
        <v>9</v>
      </c>
      <c r="B2813" s="1">
        <v>43354</v>
      </c>
      <c r="C2813">
        <v>77.39</v>
      </c>
      <c r="E2813" s="1">
        <v>36377</v>
      </c>
      <c r="F2813">
        <v>19.8</v>
      </c>
      <c r="G2813">
        <f t="shared" si="86"/>
        <v>15.99550458715596</v>
      </c>
      <c r="I2813" s="1">
        <v>39556</v>
      </c>
      <c r="J2813">
        <v>113.92</v>
      </c>
      <c r="M2813" s="1">
        <v>31450</v>
      </c>
      <c r="N2813">
        <v>0.90449999999999997</v>
      </c>
      <c r="Q2813" s="1">
        <v>41745</v>
      </c>
      <c r="R2813">
        <v>76.25</v>
      </c>
      <c r="U2813" s="1">
        <v>42471</v>
      </c>
      <c r="V2813">
        <v>5.57</v>
      </c>
      <c r="Y2813" s="1">
        <v>41479</v>
      </c>
      <c r="Z2813">
        <v>26.18</v>
      </c>
      <c r="AC2813" s="1"/>
    </row>
    <row r="2814" spans="1:29" x14ac:dyDescent="0.3">
      <c r="A2814">
        <f t="shared" si="85"/>
        <v>9</v>
      </c>
      <c r="B2814" s="1">
        <v>43355</v>
      </c>
      <c r="C2814">
        <v>77.64</v>
      </c>
      <c r="E2814" s="1">
        <v>36378</v>
      </c>
      <c r="F2814">
        <v>20.059999999999999</v>
      </c>
      <c r="G2814">
        <f t="shared" si="86"/>
        <v>16.078623853211006</v>
      </c>
      <c r="I2814" s="1">
        <v>39555</v>
      </c>
      <c r="J2814">
        <v>112.43</v>
      </c>
      <c r="M2814" s="1">
        <v>31453</v>
      </c>
      <c r="N2814">
        <v>0.9113</v>
      </c>
      <c r="Q2814" s="1">
        <v>41746</v>
      </c>
      <c r="R2814">
        <v>76.5</v>
      </c>
      <c r="U2814" s="1">
        <v>42472</v>
      </c>
      <c r="V2814">
        <v>5.58</v>
      </c>
      <c r="Y2814" s="1">
        <v>41480</v>
      </c>
      <c r="Z2814">
        <v>26</v>
      </c>
      <c r="AC2814" s="1"/>
    </row>
    <row r="2815" spans="1:29" x14ac:dyDescent="0.3">
      <c r="A2815">
        <f t="shared" si="85"/>
        <v>9</v>
      </c>
      <c r="B2815" s="1">
        <v>43356</v>
      </c>
      <c r="C2815">
        <v>77.78</v>
      </c>
      <c r="E2815" s="1">
        <v>36381</v>
      </c>
      <c r="F2815">
        <v>20.5</v>
      </c>
      <c r="G2815">
        <f t="shared" si="86"/>
        <v>16.163486238532105</v>
      </c>
      <c r="I2815" s="1">
        <v>39554</v>
      </c>
      <c r="J2815">
        <v>112.66</v>
      </c>
      <c r="M2815" s="1">
        <v>31454</v>
      </c>
      <c r="N2815">
        <v>0.91559999999999997</v>
      </c>
      <c r="Q2815" s="1">
        <v>41747</v>
      </c>
      <c r="R2815">
        <v>77.09</v>
      </c>
      <c r="U2815" s="1">
        <v>42473</v>
      </c>
      <c r="V2815">
        <v>5.53</v>
      </c>
      <c r="Y2815" s="1">
        <v>41481</v>
      </c>
      <c r="Z2815">
        <v>25.95</v>
      </c>
      <c r="AC2815" s="1"/>
    </row>
    <row r="2816" spans="1:29" x14ac:dyDescent="0.3">
      <c r="A2816">
        <f t="shared" si="85"/>
        <v>9</v>
      </c>
      <c r="B2816" s="1">
        <v>43357</v>
      </c>
      <c r="C2816">
        <v>78.19</v>
      </c>
      <c r="E2816" s="1">
        <v>36382</v>
      </c>
      <c r="F2816">
        <v>20.49</v>
      </c>
      <c r="G2816">
        <f t="shared" si="86"/>
        <v>16.24568807339449</v>
      </c>
      <c r="I2816" s="1">
        <v>39553</v>
      </c>
      <c r="J2816">
        <v>111.31</v>
      </c>
      <c r="M2816" s="1">
        <v>31455</v>
      </c>
      <c r="N2816">
        <v>0.9204</v>
      </c>
      <c r="Q2816" s="1">
        <v>41750</v>
      </c>
      <c r="R2816">
        <v>77.09</v>
      </c>
      <c r="U2816" s="1">
        <v>42474</v>
      </c>
      <c r="V2816">
        <v>5.6</v>
      </c>
      <c r="Y2816" s="1">
        <v>41484</v>
      </c>
      <c r="Z2816">
        <v>25.83</v>
      </c>
      <c r="AC2816" s="1"/>
    </row>
    <row r="2817" spans="1:29" x14ac:dyDescent="0.3">
      <c r="A2817">
        <f t="shared" si="85"/>
        <v>9</v>
      </c>
      <c r="B2817" s="1">
        <v>43358</v>
      </c>
      <c r="C2817">
        <v>78.599999999999994</v>
      </c>
      <c r="E2817" s="1">
        <v>36383</v>
      </c>
      <c r="F2817">
        <v>20.63</v>
      </c>
      <c r="G2817">
        <f t="shared" si="86"/>
        <v>16.328899082568803</v>
      </c>
      <c r="I2817" s="1">
        <v>39552</v>
      </c>
      <c r="J2817">
        <v>109.84</v>
      </c>
      <c r="M2817" s="1">
        <v>31456</v>
      </c>
      <c r="N2817">
        <v>0.92330000000000001</v>
      </c>
      <c r="Q2817" s="1">
        <v>41751</v>
      </c>
      <c r="R2817">
        <v>75.2</v>
      </c>
      <c r="U2817" s="1">
        <v>42475</v>
      </c>
      <c r="V2817">
        <v>5.47</v>
      </c>
      <c r="Y2817" s="1">
        <v>41485</v>
      </c>
      <c r="Z2817">
        <v>25.8</v>
      </c>
      <c r="AC2817" s="1"/>
    </row>
    <row r="2818" spans="1:29" x14ac:dyDescent="0.3">
      <c r="A2818">
        <f t="shared" si="85"/>
        <v>9</v>
      </c>
      <c r="B2818" s="1">
        <v>43359</v>
      </c>
      <c r="C2818">
        <v>79.03</v>
      </c>
      <c r="E2818" s="1">
        <v>36384</v>
      </c>
      <c r="F2818">
        <v>20.49</v>
      </c>
      <c r="G2818">
        <f t="shared" si="86"/>
        <v>16.408990825688068</v>
      </c>
      <c r="I2818" s="1">
        <v>39549</v>
      </c>
      <c r="J2818">
        <v>108.75</v>
      </c>
      <c r="M2818" s="1">
        <v>31457</v>
      </c>
      <c r="N2818">
        <v>0.9264</v>
      </c>
      <c r="Q2818" s="1">
        <v>41752</v>
      </c>
      <c r="R2818">
        <v>75.650000000000006</v>
      </c>
      <c r="U2818" s="1">
        <v>42478</v>
      </c>
      <c r="V2818">
        <v>5.46</v>
      </c>
      <c r="Y2818" s="1">
        <v>41486</v>
      </c>
      <c r="Z2818">
        <v>25.6</v>
      </c>
      <c r="AC2818" s="1"/>
    </row>
    <row r="2819" spans="1:29" x14ac:dyDescent="0.3">
      <c r="A2819">
        <f t="shared" si="85"/>
        <v>9</v>
      </c>
      <c r="B2819" s="1">
        <v>43360</v>
      </c>
      <c r="C2819">
        <v>79.33</v>
      </c>
      <c r="E2819" s="1">
        <v>36385</v>
      </c>
      <c r="F2819">
        <v>20.69</v>
      </c>
      <c r="G2819">
        <f t="shared" si="86"/>
        <v>16.492752293577979</v>
      </c>
      <c r="I2819" s="1">
        <v>39548</v>
      </c>
      <c r="J2819">
        <v>108.2</v>
      </c>
      <c r="M2819" s="1">
        <v>31460</v>
      </c>
      <c r="N2819">
        <v>0.92969999999999997</v>
      </c>
      <c r="Q2819" s="1">
        <v>41753</v>
      </c>
      <c r="R2819">
        <v>75.7</v>
      </c>
      <c r="U2819" s="1">
        <v>42479</v>
      </c>
      <c r="V2819">
        <v>5.56</v>
      </c>
      <c r="Y2819" s="1">
        <v>41487</v>
      </c>
      <c r="Z2819">
        <v>25.5</v>
      </c>
      <c r="AC2819" s="1"/>
    </row>
    <row r="2820" spans="1:29" x14ac:dyDescent="0.3">
      <c r="A2820">
        <f t="shared" ref="A2820:A2883" si="87">+MONTH(B2820)</f>
        <v>9</v>
      </c>
      <c r="B2820" s="1">
        <v>43361</v>
      </c>
      <c r="C2820">
        <v>79.650000000000006</v>
      </c>
      <c r="E2820" s="1">
        <v>36388</v>
      </c>
      <c r="F2820">
        <v>20.84</v>
      </c>
      <c r="G2820">
        <f t="shared" si="86"/>
        <v>16.569633027522929</v>
      </c>
      <c r="I2820" s="1">
        <v>39547</v>
      </c>
      <c r="J2820">
        <v>108.47</v>
      </c>
      <c r="M2820" s="1">
        <v>31461</v>
      </c>
      <c r="N2820">
        <v>0.92710000000000004</v>
      </c>
      <c r="Q2820" s="1">
        <v>41754</v>
      </c>
      <c r="R2820">
        <v>76.25</v>
      </c>
      <c r="U2820" s="1">
        <v>42480</v>
      </c>
      <c r="V2820">
        <v>5.54</v>
      </c>
      <c r="Y2820" s="1">
        <v>41488</v>
      </c>
      <c r="Z2820">
        <v>26.05</v>
      </c>
      <c r="AC2820" s="1"/>
    </row>
    <row r="2821" spans="1:29" x14ac:dyDescent="0.3">
      <c r="A2821">
        <f t="shared" si="87"/>
        <v>9</v>
      </c>
      <c r="B2821" s="1">
        <v>43362</v>
      </c>
      <c r="C2821">
        <v>79.98</v>
      </c>
      <c r="E2821" s="1">
        <v>36389</v>
      </c>
      <c r="F2821">
        <v>20.74</v>
      </c>
      <c r="G2821">
        <f t="shared" si="86"/>
        <v>16.648165137614676</v>
      </c>
      <c r="I2821" s="1">
        <v>39546</v>
      </c>
      <c r="J2821">
        <v>106.34</v>
      </c>
      <c r="M2821" s="1">
        <v>31462</v>
      </c>
      <c r="N2821">
        <v>0.94989999999999997</v>
      </c>
      <c r="Q2821" s="1">
        <v>41757</v>
      </c>
      <c r="R2821">
        <v>76.7</v>
      </c>
      <c r="U2821" s="1">
        <v>42481</v>
      </c>
      <c r="V2821">
        <v>5.74</v>
      </c>
      <c r="Y2821" s="1">
        <v>41491</v>
      </c>
      <c r="Z2821">
        <v>25.2</v>
      </c>
      <c r="AC2821" s="1"/>
    </row>
    <row r="2822" spans="1:29" x14ac:dyDescent="0.3">
      <c r="A2822">
        <f t="shared" si="87"/>
        <v>9</v>
      </c>
      <c r="B2822" s="1">
        <v>43363</v>
      </c>
      <c r="C2822">
        <v>80.17</v>
      </c>
      <c r="E2822" s="1">
        <v>36390</v>
      </c>
      <c r="F2822">
        <v>20.57</v>
      </c>
      <c r="G2822">
        <f t="shared" si="86"/>
        <v>16.721651376146784</v>
      </c>
      <c r="I2822" s="1">
        <v>39545</v>
      </c>
      <c r="J2822">
        <v>107.14</v>
      </c>
      <c r="M2822" s="1">
        <v>31463</v>
      </c>
      <c r="N2822">
        <v>0.94320000000000004</v>
      </c>
      <c r="Q2822" s="1">
        <v>41758</v>
      </c>
      <c r="R2822">
        <v>76.25</v>
      </c>
      <c r="U2822" s="1">
        <v>42482</v>
      </c>
      <c r="V2822">
        <v>5.96</v>
      </c>
      <c r="Y2822" s="1">
        <v>41492</v>
      </c>
      <c r="Z2822">
        <v>25.85</v>
      </c>
      <c r="AC2822" s="1"/>
    </row>
    <row r="2823" spans="1:29" x14ac:dyDescent="0.3">
      <c r="A2823">
        <f t="shared" si="87"/>
        <v>9</v>
      </c>
      <c r="B2823" s="1">
        <v>43364</v>
      </c>
      <c r="C2823">
        <v>80.44</v>
      </c>
      <c r="E2823" s="1">
        <v>36391</v>
      </c>
      <c r="F2823">
        <v>20.9</v>
      </c>
      <c r="G2823">
        <f t="shared" si="86"/>
        <v>16.798165137614678</v>
      </c>
      <c r="I2823" s="1">
        <v>39542</v>
      </c>
      <c r="J2823">
        <v>104.9</v>
      </c>
      <c r="M2823" s="1">
        <v>31464</v>
      </c>
      <c r="N2823">
        <v>0.94310000000000005</v>
      </c>
      <c r="Q2823" s="1">
        <v>41759</v>
      </c>
      <c r="R2823">
        <v>74.95</v>
      </c>
      <c r="U2823" s="1">
        <v>42485</v>
      </c>
      <c r="V2823">
        <v>5.89</v>
      </c>
      <c r="Y2823" s="1">
        <v>41493</v>
      </c>
      <c r="Z2823">
        <v>25.8</v>
      </c>
      <c r="AC2823" s="1"/>
    </row>
    <row r="2824" spans="1:29" x14ac:dyDescent="0.3">
      <c r="A2824">
        <f t="shared" si="87"/>
        <v>9</v>
      </c>
      <c r="B2824" s="1">
        <v>43365</v>
      </c>
      <c r="C2824">
        <v>80.8</v>
      </c>
      <c r="E2824" s="1">
        <v>36392</v>
      </c>
      <c r="F2824">
        <v>20.99</v>
      </c>
      <c r="G2824">
        <f t="shared" si="86"/>
        <v>16.874495412844034</v>
      </c>
      <c r="I2824" s="1">
        <v>39541</v>
      </c>
      <c r="J2824">
        <v>102.52</v>
      </c>
      <c r="M2824" s="1">
        <v>31467</v>
      </c>
      <c r="N2824">
        <v>0.94989999999999997</v>
      </c>
      <c r="Q2824" s="1">
        <v>41760</v>
      </c>
      <c r="R2824">
        <v>75</v>
      </c>
      <c r="U2824" s="1">
        <v>42486</v>
      </c>
      <c r="V2824">
        <v>6.61</v>
      </c>
      <c r="Y2824" s="1">
        <v>41494</v>
      </c>
      <c r="Z2824">
        <v>25.75</v>
      </c>
      <c r="AC2824" s="1"/>
    </row>
    <row r="2825" spans="1:29" x14ac:dyDescent="0.3">
      <c r="A2825">
        <f t="shared" si="87"/>
        <v>9</v>
      </c>
      <c r="B2825" s="1">
        <v>43366</v>
      </c>
      <c r="C2825">
        <v>81.08</v>
      </c>
      <c r="E2825" s="1">
        <v>36395</v>
      </c>
      <c r="F2825">
        <v>20.98</v>
      </c>
      <c r="G2825">
        <f t="shared" si="86"/>
        <v>16.945229357798166</v>
      </c>
      <c r="I2825" s="1">
        <v>39540</v>
      </c>
      <c r="J2825">
        <v>103.75</v>
      </c>
      <c r="M2825" s="1">
        <v>31468</v>
      </c>
      <c r="N2825">
        <v>0.96309999999999996</v>
      </c>
      <c r="Q2825" s="1">
        <v>41761</v>
      </c>
      <c r="R2825">
        <v>75.349999999999994</v>
      </c>
      <c r="U2825" s="1">
        <v>42487</v>
      </c>
      <c r="V2825">
        <v>6.83</v>
      </c>
      <c r="Y2825" s="1">
        <v>41495</v>
      </c>
      <c r="Z2825">
        <v>25.75</v>
      </c>
      <c r="AC2825" s="1"/>
    </row>
    <row r="2826" spans="1:29" x14ac:dyDescent="0.3">
      <c r="A2826">
        <f t="shared" si="87"/>
        <v>9</v>
      </c>
      <c r="B2826" s="1">
        <v>43367</v>
      </c>
      <c r="C2826">
        <v>81.36</v>
      </c>
      <c r="E2826" s="1">
        <v>36396</v>
      </c>
      <c r="F2826">
        <v>20.63</v>
      </c>
      <c r="G2826">
        <f t="shared" si="86"/>
        <v>17.011834862385321</v>
      </c>
      <c r="I2826" s="1">
        <v>39539</v>
      </c>
      <c r="J2826">
        <v>100.17</v>
      </c>
      <c r="M2826" s="1">
        <v>31469</v>
      </c>
      <c r="N2826">
        <v>0.97199999999999998</v>
      </c>
      <c r="Q2826" s="1">
        <v>41764</v>
      </c>
      <c r="R2826">
        <v>75.760000000000005</v>
      </c>
      <c r="U2826" s="1">
        <v>42488</v>
      </c>
      <c r="V2826">
        <v>6.33</v>
      </c>
      <c r="Y2826" s="1">
        <v>41498</v>
      </c>
      <c r="Z2826">
        <v>25.4</v>
      </c>
      <c r="AC2826" s="1"/>
    </row>
    <row r="2827" spans="1:29" x14ac:dyDescent="0.3">
      <c r="A2827">
        <f t="shared" si="87"/>
        <v>9</v>
      </c>
      <c r="B2827" s="1">
        <v>43368</v>
      </c>
      <c r="C2827">
        <v>81.53</v>
      </c>
      <c r="E2827" s="1">
        <v>36397</v>
      </c>
      <c r="F2827">
        <v>19.78</v>
      </c>
      <c r="G2827">
        <f t="shared" si="86"/>
        <v>17.069908256880733</v>
      </c>
      <c r="I2827" s="1">
        <v>39538</v>
      </c>
      <c r="J2827">
        <v>100.3</v>
      </c>
      <c r="M2827" s="1">
        <v>31470</v>
      </c>
      <c r="N2827">
        <v>0.97560000000000002</v>
      </c>
      <c r="Q2827" s="1">
        <v>41765</v>
      </c>
      <c r="R2827">
        <v>76.150000000000006</v>
      </c>
      <c r="U2827" s="1">
        <v>42489</v>
      </c>
      <c r="V2827">
        <v>6.17</v>
      </c>
      <c r="Y2827" s="1">
        <v>41499</v>
      </c>
      <c r="Z2827">
        <v>25.65</v>
      </c>
      <c r="AC2827" s="1"/>
    </row>
    <row r="2828" spans="1:29" x14ac:dyDescent="0.3">
      <c r="A2828">
        <f t="shared" si="87"/>
        <v>9</v>
      </c>
      <c r="B2828" s="1">
        <v>43369</v>
      </c>
      <c r="C2828">
        <v>81.72</v>
      </c>
      <c r="E2828" s="1">
        <v>36398</v>
      </c>
      <c r="F2828">
        <v>20.57</v>
      </c>
      <c r="G2828">
        <f t="shared" si="86"/>
        <v>17.131284403669721</v>
      </c>
      <c r="I2828" s="1">
        <v>39535</v>
      </c>
      <c r="J2828">
        <v>103.77</v>
      </c>
      <c r="M2828" s="1">
        <v>31471</v>
      </c>
      <c r="N2828">
        <v>0.97440000000000004</v>
      </c>
      <c r="Q2828" s="1">
        <v>41766</v>
      </c>
      <c r="R2828">
        <v>75.05</v>
      </c>
      <c r="U2828" s="1">
        <v>42492</v>
      </c>
      <c r="V2828">
        <v>6.1</v>
      </c>
      <c r="Y2828" s="1">
        <v>41500</v>
      </c>
      <c r="Z2828">
        <v>25.65</v>
      </c>
      <c r="AC2828" s="1"/>
    </row>
    <row r="2829" spans="1:29" x14ac:dyDescent="0.3">
      <c r="A2829">
        <f t="shared" si="87"/>
        <v>9</v>
      </c>
      <c r="B2829" s="1">
        <v>43370</v>
      </c>
      <c r="C2829">
        <v>81.96</v>
      </c>
      <c r="E2829" s="1">
        <v>36399</v>
      </c>
      <c r="F2829">
        <v>20.76</v>
      </c>
      <c r="G2829">
        <f t="shared" si="86"/>
        <v>17.19577981651376</v>
      </c>
      <c r="I2829" s="1">
        <v>39534</v>
      </c>
      <c r="J2829">
        <v>105</v>
      </c>
      <c r="M2829" s="1">
        <v>31474</v>
      </c>
      <c r="N2829">
        <v>0.97650000000000003</v>
      </c>
      <c r="Q2829" s="1">
        <v>41767</v>
      </c>
      <c r="R2829">
        <v>75.05</v>
      </c>
      <c r="U2829" s="1">
        <v>42493</v>
      </c>
      <c r="V2829">
        <v>5.98</v>
      </c>
      <c r="Y2829" s="1">
        <v>41501</v>
      </c>
      <c r="Z2829">
        <v>25.65</v>
      </c>
      <c r="AC2829" s="1"/>
    </row>
    <row r="2830" spans="1:29" x14ac:dyDescent="0.3">
      <c r="A2830">
        <f t="shared" si="87"/>
        <v>9</v>
      </c>
      <c r="B2830" s="1">
        <v>43371</v>
      </c>
      <c r="C2830">
        <v>82.19</v>
      </c>
      <c r="E2830" s="1">
        <v>36403</v>
      </c>
      <c r="F2830">
        <v>21.33</v>
      </c>
      <c r="G2830">
        <f t="shared" si="86"/>
        <v>17.26596330275229</v>
      </c>
      <c r="I2830" s="1">
        <v>39533</v>
      </c>
      <c r="J2830">
        <v>103.99</v>
      </c>
      <c r="M2830" s="1">
        <v>31475</v>
      </c>
      <c r="N2830">
        <v>0.98509999999999998</v>
      </c>
      <c r="Q2830" s="1">
        <v>41768</v>
      </c>
      <c r="R2830">
        <v>75.349999999999994</v>
      </c>
      <c r="U2830" s="1">
        <v>42494</v>
      </c>
      <c r="V2830">
        <v>6.12</v>
      </c>
      <c r="Y2830" s="1">
        <v>41502</v>
      </c>
      <c r="Z2830">
        <v>25.8</v>
      </c>
      <c r="AC2830" s="1"/>
    </row>
    <row r="2831" spans="1:29" x14ac:dyDescent="0.3">
      <c r="A2831">
        <f t="shared" si="87"/>
        <v>9</v>
      </c>
      <c r="B2831" s="1">
        <v>43372</v>
      </c>
      <c r="C2831">
        <v>82.46</v>
      </c>
      <c r="E2831" s="1">
        <v>36404</v>
      </c>
      <c r="F2831">
        <v>21.11</v>
      </c>
      <c r="G2831">
        <f t="shared" si="86"/>
        <v>17.331743119266051</v>
      </c>
      <c r="I2831" s="1">
        <v>39532</v>
      </c>
      <c r="J2831">
        <v>100.6</v>
      </c>
      <c r="M2831" s="1">
        <v>31476</v>
      </c>
      <c r="N2831">
        <v>0.97170000000000001</v>
      </c>
      <c r="Q2831" s="1">
        <v>41771</v>
      </c>
      <c r="R2831">
        <v>75.05</v>
      </c>
      <c r="U2831" s="1">
        <v>42495</v>
      </c>
      <c r="V2831">
        <v>6.19</v>
      </c>
      <c r="Y2831" s="1">
        <v>41505</v>
      </c>
      <c r="Z2831">
        <v>25.55</v>
      </c>
      <c r="AC2831" s="1"/>
    </row>
    <row r="2832" spans="1:29" x14ac:dyDescent="0.3">
      <c r="A2832">
        <f t="shared" si="87"/>
        <v>9</v>
      </c>
      <c r="B2832" s="1">
        <v>43373</v>
      </c>
      <c r="C2832">
        <v>82.73</v>
      </c>
      <c r="E2832" s="1">
        <v>36405</v>
      </c>
      <c r="F2832">
        <v>20.8</v>
      </c>
      <c r="G2832">
        <f t="shared" si="86"/>
        <v>17.390366972477061</v>
      </c>
      <c r="I2832" s="1">
        <v>39531</v>
      </c>
      <c r="J2832">
        <v>99.86</v>
      </c>
      <c r="M2832" s="1">
        <v>31477</v>
      </c>
      <c r="N2832">
        <v>0.96489999999999998</v>
      </c>
      <c r="Q2832" s="1">
        <v>41772</v>
      </c>
      <c r="R2832">
        <v>76.05</v>
      </c>
      <c r="U2832" s="1">
        <v>42496</v>
      </c>
      <c r="V2832">
        <v>5.85</v>
      </c>
      <c r="Y2832" s="1">
        <v>41506</v>
      </c>
      <c r="Z2832">
        <v>25.5</v>
      </c>
      <c r="AC2832" s="1"/>
    </row>
    <row r="2833" spans="1:29" x14ac:dyDescent="0.3">
      <c r="A2833">
        <f t="shared" si="87"/>
        <v>10</v>
      </c>
      <c r="B2833" s="1">
        <v>43374</v>
      </c>
      <c r="C2833">
        <v>82.97</v>
      </c>
      <c r="E2833" s="1">
        <v>36406</v>
      </c>
      <c r="F2833">
        <v>21.03</v>
      </c>
      <c r="G2833">
        <f t="shared" si="86"/>
        <v>17.449541284403665</v>
      </c>
      <c r="I2833" s="1">
        <v>39527</v>
      </c>
      <c r="J2833">
        <v>100.38</v>
      </c>
      <c r="M2833" s="1">
        <v>31478</v>
      </c>
      <c r="N2833">
        <v>0.97340000000000004</v>
      </c>
      <c r="Q2833" s="1">
        <v>41773</v>
      </c>
      <c r="R2833">
        <v>75.900000000000006</v>
      </c>
      <c r="U2833" s="1">
        <v>42499</v>
      </c>
      <c r="V2833">
        <v>5.69</v>
      </c>
      <c r="Y2833" s="1">
        <v>41507</v>
      </c>
      <c r="Z2833">
        <v>25.75</v>
      </c>
      <c r="AC2833" s="1"/>
    </row>
    <row r="2834" spans="1:29" x14ac:dyDescent="0.3">
      <c r="A2834">
        <f t="shared" si="87"/>
        <v>10</v>
      </c>
      <c r="B2834" s="1">
        <v>43375</v>
      </c>
      <c r="C2834">
        <v>83.11</v>
      </c>
      <c r="E2834" s="1">
        <v>36409</v>
      </c>
      <c r="F2834">
        <v>21.36</v>
      </c>
      <c r="G2834">
        <f t="shared" si="86"/>
        <v>17.509633027522931</v>
      </c>
      <c r="I2834" s="1">
        <v>39526</v>
      </c>
      <c r="J2834">
        <v>100.72</v>
      </c>
      <c r="M2834" s="1">
        <v>31481</v>
      </c>
      <c r="N2834">
        <v>0.95269999999999999</v>
      </c>
      <c r="Q2834" s="1">
        <v>41774</v>
      </c>
      <c r="R2834">
        <v>75.900000000000006</v>
      </c>
      <c r="U2834" s="1">
        <v>42500</v>
      </c>
      <c r="V2834">
        <v>5.89</v>
      </c>
      <c r="Y2834" s="1">
        <v>41508</v>
      </c>
      <c r="Z2834">
        <v>25.6</v>
      </c>
      <c r="AC2834" s="1"/>
    </row>
    <row r="2835" spans="1:29" x14ac:dyDescent="0.3">
      <c r="A2835">
        <f t="shared" si="87"/>
        <v>10</v>
      </c>
      <c r="B2835" s="1">
        <v>43376</v>
      </c>
      <c r="C2835">
        <v>83.26</v>
      </c>
      <c r="E2835" s="1">
        <v>36410</v>
      </c>
      <c r="F2835">
        <v>21.98</v>
      </c>
      <c r="G2835">
        <f t="shared" si="86"/>
        <v>17.571467889908252</v>
      </c>
      <c r="I2835" s="1">
        <v>39525</v>
      </c>
      <c r="J2835">
        <v>105.56</v>
      </c>
      <c r="M2835" s="1">
        <v>31482</v>
      </c>
      <c r="N2835">
        <v>0.96</v>
      </c>
      <c r="Q2835" s="1">
        <v>41775</v>
      </c>
      <c r="R2835">
        <v>76</v>
      </c>
      <c r="U2835" s="1">
        <v>42501</v>
      </c>
      <c r="V2835">
        <v>6.01</v>
      </c>
      <c r="Y2835" s="1">
        <v>41509</v>
      </c>
      <c r="Z2835">
        <v>24.93</v>
      </c>
      <c r="AC2835" s="1"/>
    </row>
    <row r="2836" spans="1:29" x14ac:dyDescent="0.3">
      <c r="A2836">
        <f t="shared" si="87"/>
        <v>10</v>
      </c>
      <c r="B2836" s="1">
        <v>43377</v>
      </c>
      <c r="C2836">
        <v>83.38</v>
      </c>
      <c r="E2836" s="1">
        <v>36411</v>
      </c>
      <c r="F2836">
        <v>22.27</v>
      </c>
      <c r="G2836">
        <f t="shared" si="86"/>
        <v>17.640733944954125</v>
      </c>
      <c r="I2836" s="1">
        <v>39524</v>
      </c>
      <c r="J2836">
        <v>101.75</v>
      </c>
      <c r="M2836" s="1">
        <v>31483</v>
      </c>
      <c r="N2836">
        <v>0.95469999999999999</v>
      </c>
      <c r="Q2836" s="1">
        <v>41778</v>
      </c>
      <c r="R2836">
        <v>75.83</v>
      </c>
      <c r="U2836" s="1">
        <v>42502</v>
      </c>
      <c r="V2836">
        <v>5.8</v>
      </c>
      <c r="Y2836" s="1">
        <v>41512</v>
      </c>
      <c r="Z2836">
        <v>25.1</v>
      </c>
      <c r="AC2836" s="1"/>
    </row>
    <row r="2837" spans="1:29" x14ac:dyDescent="0.3">
      <c r="A2837">
        <f t="shared" si="87"/>
        <v>10</v>
      </c>
      <c r="B2837" s="1">
        <v>43378</v>
      </c>
      <c r="C2837">
        <v>83.56</v>
      </c>
      <c r="E2837" s="1">
        <v>36412</v>
      </c>
      <c r="F2837">
        <v>23.04</v>
      </c>
      <c r="G2837">
        <f t="shared" si="86"/>
        <v>17.715137614678895</v>
      </c>
      <c r="I2837" s="1">
        <v>39521</v>
      </c>
      <c r="J2837">
        <v>107.55</v>
      </c>
      <c r="M2837" s="1">
        <v>31484</v>
      </c>
      <c r="N2837">
        <v>0.94799999999999995</v>
      </c>
      <c r="Q2837" s="1">
        <v>41779</v>
      </c>
      <c r="R2837">
        <v>75.400000000000006</v>
      </c>
      <c r="U2837" s="1">
        <v>42503</v>
      </c>
      <c r="V2837">
        <v>5.84</v>
      </c>
      <c r="Y2837" s="1">
        <v>41513</v>
      </c>
      <c r="Z2837">
        <v>25.33</v>
      </c>
      <c r="AC2837" s="1"/>
    </row>
    <row r="2838" spans="1:29" x14ac:dyDescent="0.3">
      <c r="A2838">
        <f t="shared" si="87"/>
        <v>10</v>
      </c>
      <c r="B2838" s="1">
        <v>43379</v>
      </c>
      <c r="C2838">
        <v>83.83</v>
      </c>
      <c r="E2838" s="1">
        <v>36413</v>
      </c>
      <c r="F2838">
        <v>23.44</v>
      </c>
      <c r="G2838">
        <f t="shared" si="86"/>
        <v>17.798532110091738</v>
      </c>
      <c r="I2838" s="1">
        <v>39520</v>
      </c>
      <c r="J2838">
        <v>107.54</v>
      </c>
      <c r="M2838" s="1">
        <v>31485</v>
      </c>
      <c r="N2838">
        <v>0.96109999999999995</v>
      </c>
      <c r="Q2838" s="1">
        <v>41780</v>
      </c>
      <c r="R2838">
        <v>75.900000000000006</v>
      </c>
      <c r="U2838" s="1">
        <v>42506</v>
      </c>
      <c r="V2838">
        <v>6.1</v>
      </c>
      <c r="Y2838" s="1">
        <v>41514</v>
      </c>
      <c r="Z2838">
        <v>25.25</v>
      </c>
      <c r="AC2838" s="1"/>
    </row>
    <row r="2839" spans="1:29" x14ac:dyDescent="0.3">
      <c r="A2839">
        <f t="shared" si="87"/>
        <v>10</v>
      </c>
      <c r="B2839" s="1">
        <v>43380</v>
      </c>
      <c r="C2839">
        <v>84.09</v>
      </c>
      <c r="E2839" s="1">
        <v>36416</v>
      </c>
      <c r="F2839">
        <v>23.48</v>
      </c>
      <c r="G2839">
        <f t="shared" si="86"/>
        <v>17.883577981651371</v>
      </c>
      <c r="I2839" s="1">
        <v>39519</v>
      </c>
      <c r="J2839">
        <v>106.27</v>
      </c>
      <c r="M2839" s="1">
        <v>31488</v>
      </c>
      <c r="N2839">
        <v>0.96760000000000002</v>
      </c>
      <c r="Q2839" s="1">
        <v>41781</v>
      </c>
      <c r="R2839">
        <v>75.900000000000006</v>
      </c>
      <c r="U2839" s="1">
        <v>42507</v>
      </c>
      <c r="V2839">
        <v>6.04</v>
      </c>
      <c r="Y2839" s="1">
        <v>41515</v>
      </c>
      <c r="Z2839">
        <v>25.33</v>
      </c>
      <c r="AC2839" s="1"/>
    </row>
    <row r="2840" spans="1:29" x14ac:dyDescent="0.3">
      <c r="A2840">
        <f t="shared" si="87"/>
        <v>10</v>
      </c>
      <c r="B2840" s="1">
        <v>43381</v>
      </c>
      <c r="C2840">
        <v>84.24</v>
      </c>
      <c r="E2840" s="1">
        <v>36417</v>
      </c>
      <c r="F2840">
        <v>23.71</v>
      </c>
      <c r="G2840">
        <f t="shared" si="86"/>
        <v>17.964770642201831</v>
      </c>
      <c r="I2840" s="1">
        <v>39518</v>
      </c>
      <c r="J2840">
        <v>105.25</v>
      </c>
      <c r="M2840" s="1">
        <v>31489</v>
      </c>
      <c r="N2840">
        <v>0.9667</v>
      </c>
      <c r="Q2840" s="1">
        <v>41782</v>
      </c>
      <c r="R2840">
        <v>76.05</v>
      </c>
      <c r="U2840" s="1">
        <v>42508</v>
      </c>
      <c r="V2840">
        <v>6.05</v>
      </c>
      <c r="Y2840" s="1">
        <v>41516</v>
      </c>
      <c r="Z2840">
        <v>25.75</v>
      </c>
      <c r="AC2840" s="1"/>
    </row>
    <row r="2841" spans="1:29" x14ac:dyDescent="0.3">
      <c r="A2841">
        <f t="shared" si="87"/>
        <v>10</v>
      </c>
      <c r="B2841" s="1">
        <v>43382</v>
      </c>
      <c r="C2841">
        <v>84.36</v>
      </c>
      <c r="E2841" s="1">
        <v>36418</v>
      </c>
      <c r="F2841">
        <v>23.59</v>
      </c>
      <c r="G2841">
        <f t="shared" si="86"/>
        <v>18.045321100917427</v>
      </c>
      <c r="I2841" s="1">
        <v>39517</v>
      </c>
      <c r="J2841">
        <v>104.16</v>
      </c>
      <c r="M2841" s="1">
        <v>31490</v>
      </c>
      <c r="N2841">
        <v>0.96160000000000001</v>
      </c>
      <c r="Q2841" s="1">
        <v>41785</v>
      </c>
      <c r="R2841">
        <v>76.48</v>
      </c>
      <c r="U2841" s="1">
        <v>42509</v>
      </c>
      <c r="V2841">
        <v>5.98</v>
      </c>
      <c r="Y2841" s="1">
        <v>41519</v>
      </c>
      <c r="Z2841">
        <v>26.05</v>
      </c>
      <c r="AC2841" s="1"/>
    </row>
    <row r="2842" spans="1:29" x14ac:dyDescent="0.3">
      <c r="A2842">
        <f t="shared" si="87"/>
        <v>10</v>
      </c>
      <c r="B2842" s="1">
        <v>43383</v>
      </c>
      <c r="C2842">
        <v>84.55</v>
      </c>
      <c r="E2842" s="1">
        <v>36419</v>
      </c>
      <c r="F2842">
        <v>22.72</v>
      </c>
      <c r="G2842">
        <f t="shared" si="86"/>
        <v>18.114311926605502</v>
      </c>
      <c r="I2842" s="1">
        <v>39514</v>
      </c>
      <c r="J2842">
        <v>102.38</v>
      </c>
      <c r="M2842" s="1">
        <v>31491</v>
      </c>
      <c r="N2842">
        <v>0.96499999999999997</v>
      </c>
      <c r="Q2842" s="1">
        <v>41786</v>
      </c>
      <c r="R2842">
        <v>75.650000000000006</v>
      </c>
      <c r="U2842" s="1">
        <v>42510</v>
      </c>
      <c r="V2842">
        <v>5.95</v>
      </c>
      <c r="Y2842" s="1">
        <v>41520</v>
      </c>
      <c r="Z2842">
        <v>25.85</v>
      </c>
      <c r="AC2842" s="1"/>
    </row>
    <row r="2843" spans="1:29" x14ac:dyDescent="0.3">
      <c r="A2843">
        <f t="shared" si="87"/>
        <v>10</v>
      </c>
      <c r="B2843" s="1">
        <v>43384</v>
      </c>
      <c r="C2843">
        <v>84.79</v>
      </c>
      <c r="E2843" s="1">
        <v>36420</v>
      </c>
      <c r="F2843">
        <v>22.8</v>
      </c>
      <c r="G2843">
        <f t="shared" si="86"/>
        <v>18.186605504587153</v>
      </c>
      <c r="I2843" s="1">
        <v>39513</v>
      </c>
      <c r="J2843">
        <v>102.61</v>
      </c>
      <c r="M2843" s="1">
        <v>31492</v>
      </c>
      <c r="N2843">
        <v>0.9677</v>
      </c>
      <c r="Q2843" s="1">
        <v>41787</v>
      </c>
      <c r="R2843">
        <v>75.25</v>
      </c>
      <c r="U2843" s="1">
        <v>42513</v>
      </c>
      <c r="V2843">
        <v>5.72</v>
      </c>
      <c r="Y2843" s="1">
        <v>41521</v>
      </c>
      <c r="Z2843">
        <v>25.92</v>
      </c>
      <c r="AC2843" s="1"/>
    </row>
    <row r="2844" spans="1:29" x14ac:dyDescent="0.3">
      <c r="A2844">
        <f t="shared" si="87"/>
        <v>10</v>
      </c>
      <c r="B2844" s="1">
        <v>43385</v>
      </c>
      <c r="C2844">
        <v>85.1</v>
      </c>
      <c r="E2844" s="1">
        <v>36423</v>
      </c>
      <c r="F2844">
        <v>22.66</v>
      </c>
      <c r="G2844">
        <f t="shared" si="86"/>
        <v>18.255045871559631</v>
      </c>
      <c r="I2844" s="1">
        <v>39512</v>
      </c>
      <c r="J2844">
        <v>101.64</v>
      </c>
      <c r="M2844" s="1">
        <v>31495</v>
      </c>
      <c r="N2844">
        <v>0.95140000000000002</v>
      </c>
      <c r="Q2844" s="1">
        <v>41788</v>
      </c>
      <c r="R2844">
        <v>75</v>
      </c>
      <c r="U2844" s="1">
        <v>42514</v>
      </c>
      <c r="V2844">
        <v>5.78</v>
      </c>
      <c r="Y2844" s="1">
        <v>41522</v>
      </c>
      <c r="Z2844">
        <v>26.15</v>
      </c>
      <c r="AC2844" s="1"/>
    </row>
    <row r="2845" spans="1:29" x14ac:dyDescent="0.3">
      <c r="A2845">
        <f t="shared" si="87"/>
        <v>10</v>
      </c>
      <c r="B2845" s="1">
        <v>43386</v>
      </c>
      <c r="C2845">
        <v>85.51</v>
      </c>
      <c r="E2845" s="1">
        <v>36424</v>
      </c>
      <c r="F2845">
        <v>22.68</v>
      </c>
      <c r="G2845">
        <f t="shared" si="86"/>
        <v>18.319174311926602</v>
      </c>
      <c r="I2845" s="1">
        <v>39511</v>
      </c>
      <c r="J2845">
        <v>97.52</v>
      </c>
      <c r="M2845" s="1">
        <v>31496</v>
      </c>
      <c r="N2845">
        <v>0.93010000000000004</v>
      </c>
      <c r="Q2845" s="1">
        <v>41789</v>
      </c>
      <c r="R2845">
        <v>75.900000000000006</v>
      </c>
      <c r="U2845" s="1">
        <v>42515</v>
      </c>
      <c r="V2845">
        <v>5.85</v>
      </c>
      <c r="Y2845" s="1">
        <v>41523</v>
      </c>
      <c r="Z2845">
        <v>26.27</v>
      </c>
      <c r="AC2845" s="1"/>
    </row>
    <row r="2846" spans="1:29" x14ac:dyDescent="0.3">
      <c r="A2846">
        <f t="shared" si="87"/>
        <v>10</v>
      </c>
      <c r="B2846" s="1">
        <v>43387</v>
      </c>
      <c r="C2846">
        <v>85.88</v>
      </c>
      <c r="E2846" s="1">
        <v>36425</v>
      </c>
      <c r="F2846">
        <v>22.93</v>
      </c>
      <c r="G2846">
        <f t="shared" si="86"/>
        <v>18.383486238532107</v>
      </c>
      <c r="I2846" s="1">
        <v>39510</v>
      </c>
      <c r="J2846">
        <v>100.48</v>
      </c>
      <c r="M2846" s="1">
        <v>31497</v>
      </c>
      <c r="N2846">
        <v>0.93359999999999999</v>
      </c>
      <c r="Q2846" s="1">
        <v>41792</v>
      </c>
      <c r="R2846">
        <v>74.75</v>
      </c>
      <c r="U2846" s="1">
        <v>42516</v>
      </c>
      <c r="V2846">
        <v>6.01</v>
      </c>
      <c r="Y2846" s="1">
        <v>41526</v>
      </c>
      <c r="Z2846">
        <v>26.7</v>
      </c>
      <c r="AC2846" s="1"/>
    </row>
    <row r="2847" spans="1:29" x14ac:dyDescent="0.3">
      <c r="A2847">
        <f t="shared" si="87"/>
        <v>10</v>
      </c>
      <c r="B2847" s="1">
        <v>43388</v>
      </c>
      <c r="C2847">
        <v>86.12</v>
      </c>
      <c r="E2847" s="1">
        <v>36426</v>
      </c>
      <c r="F2847">
        <v>23.82</v>
      </c>
      <c r="G2847">
        <f t="shared" si="86"/>
        <v>18.457981651376144</v>
      </c>
      <c r="I2847" s="1">
        <v>39507</v>
      </c>
      <c r="J2847">
        <v>100.1</v>
      </c>
      <c r="M2847" s="1">
        <v>31498</v>
      </c>
      <c r="N2847">
        <v>0.93340000000000001</v>
      </c>
      <c r="Q2847" s="1">
        <v>41793</v>
      </c>
      <c r="R2847">
        <v>74.400000000000006</v>
      </c>
      <c r="U2847" s="1">
        <v>42517</v>
      </c>
      <c r="V2847">
        <v>6.02</v>
      </c>
      <c r="Y2847" s="1">
        <v>41527</v>
      </c>
      <c r="Z2847">
        <v>26.65</v>
      </c>
      <c r="AC2847" s="1"/>
    </row>
    <row r="2848" spans="1:29" x14ac:dyDescent="0.3">
      <c r="A2848">
        <f t="shared" si="87"/>
        <v>10</v>
      </c>
      <c r="B2848" s="1">
        <v>43389</v>
      </c>
      <c r="C2848">
        <v>86.33</v>
      </c>
      <c r="E2848" s="1">
        <v>36427</v>
      </c>
      <c r="F2848">
        <v>23.9</v>
      </c>
      <c r="G2848">
        <f t="shared" si="86"/>
        <v>18.531467889908257</v>
      </c>
      <c r="I2848" s="1">
        <v>39506</v>
      </c>
      <c r="J2848">
        <v>100.9</v>
      </c>
      <c r="M2848" s="1">
        <v>31503</v>
      </c>
      <c r="N2848">
        <v>0.93340000000000001</v>
      </c>
      <c r="Q2848" s="1">
        <v>41794</v>
      </c>
      <c r="R2848">
        <v>74.2</v>
      </c>
      <c r="U2848" s="1">
        <v>42520</v>
      </c>
      <c r="V2848">
        <v>6.1</v>
      </c>
      <c r="Y2848" s="1">
        <v>41528</v>
      </c>
      <c r="Z2848">
        <v>26.88</v>
      </c>
      <c r="AC2848" s="1"/>
    </row>
    <row r="2849" spans="1:29" x14ac:dyDescent="0.3">
      <c r="A2849">
        <f t="shared" si="87"/>
        <v>10</v>
      </c>
      <c r="B2849" s="1">
        <v>43390</v>
      </c>
      <c r="C2849">
        <v>86.5</v>
      </c>
      <c r="E2849" s="1">
        <v>36430</v>
      </c>
      <c r="F2849">
        <v>24.07</v>
      </c>
      <c r="G2849">
        <f t="shared" si="86"/>
        <v>18.604311926605501</v>
      </c>
      <c r="I2849" s="1">
        <v>39505</v>
      </c>
      <c r="J2849">
        <v>98.27</v>
      </c>
      <c r="M2849" s="1">
        <v>31504</v>
      </c>
      <c r="N2849">
        <v>0.92069999999999996</v>
      </c>
      <c r="Q2849" s="1">
        <v>41795</v>
      </c>
      <c r="R2849">
        <v>73.7</v>
      </c>
      <c r="U2849" s="1">
        <v>42521</v>
      </c>
      <c r="V2849">
        <v>6.08</v>
      </c>
      <c r="Y2849" s="1">
        <v>41529</v>
      </c>
      <c r="Z2849">
        <v>27</v>
      </c>
      <c r="AC2849" s="1"/>
    </row>
    <row r="2850" spans="1:29" x14ac:dyDescent="0.3">
      <c r="A2850">
        <f t="shared" si="87"/>
        <v>10</v>
      </c>
      <c r="B2850" s="1">
        <v>43391</v>
      </c>
      <c r="C2850">
        <v>86.65</v>
      </c>
      <c r="E2850" s="1">
        <v>36431</v>
      </c>
      <c r="F2850">
        <v>23.76</v>
      </c>
      <c r="G2850">
        <f t="shared" si="86"/>
        <v>18.676513761467888</v>
      </c>
      <c r="I2850" s="1">
        <v>39504</v>
      </c>
      <c r="J2850">
        <v>99.47</v>
      </c>
      <c r="M2850" s="1">
        <v>31505</v>
      </c>
      <c r="N2850">
        <v>0.90869999999999995</v>
      </c>
      <c r="Q2850" s="1">
        <v>41796</v>
      </c>
      <c r="R2850">
        <v>73.23</v>
      </c>
      <c r="U2850" s="1">
        <v>42522</v>
      </c>
      <c r="V2850">
        <v>5.95</v>
      </c>
      <c r="Y2850" s="1">
        <v>41530</v>
      </c>
      <c r="Z2850">
        <v>26.75</v>
      </c>
      <c r="AC2850" s="1"/>
    </row>
    <row r="2851" spans="1:29" x14ac:dyDescent="0.3">
      <c r="A2851">
        <f t="shared" si="87"/>
        <v>10</v>
      </c>
      <c r="B2851" s="1">
        <v>43392</v>
      </c>
      <c r="C2851">
        <v>86.8</v>
      </c>
      <c r="E2851" s="1">
        <v>36432</v>
      </c>
      <c r="F2851">
        <v>23.81</v>
      </c>
      <c r="G2851">
        <f t="shared" si="86"/>
        <v>18.750917431192661</v>
      </c>
      <c r="I2851" s="1">
        <v>39503</v>
      </c>
      <c r="J2851">
        <v>97.69</v>
      </c>
      <c r="M2851" s="1">
        <v>31506</v>
      </c>
      <c r="N2851">
        <v>0.89829999999999999</v>
      </c>
      <c r="Q2851" s="1">
        <v>41799</v>
      </c>
      <c r="R2851">
        <v>72.75</v>
      </c>
      <c r="U2851" s="1">
        <v>42523</v>
      </c>
      <c r="V2851">
        <v>6.01</v>
      </c>
      <c r="Y2851" s="1">
        <v>41533</v>
      </c>
      <c r="Z2851">
        <v>26.5</v>
      </c>
      <c r="AC2851" s="1"/>
    </row>
    <row r="2852" spans="1:29" x14ac:dyDescent="0.3">
      <c r="A2852">
        <f t="shared" si="87"/>
        <v>10</v>
      </c>
      <c r="B2852" s="1">
        <v>43393</v>
      </c>
      <c r="C2852">
        <v>87.07</v>
      </c>
      <c r="E2852" s="1">
        <v>36433</v>
      </c>
      <c r="F2852">
        <v>23.58</v>
      </c>
      <c r="G2852">
        <f t="shared" si="86"/>
        <v>18.822293577981654</v>
      </c>
      <c r="I2852" s="1">
        <v>39500</v>
      </c>
      <c r="J2852">
        <v>97.01</v>
      </c>
      <c r="M2852" s="1">
        <v>31509</v>
      </c>
      <c r="N2852">
        <v>0.89929999999999999</v>
      </c>
      <c r="Q2852" s="1">
        <v>41800</v>
      </c>
      <c r="R2852">
        <v>73</v>
      </c>
      <c r="U2852" s="1">
        <v>42524</v>
      </c>
      <c r="V2852">
        <v>5.93</v>
      </c>
      <c r="Y2852" s="1">
        <v>41534</v>
      </c>
      <c r="Z2852">
        <v>26.85</v>
      </c>
      <c r="AC2852" s="1"/>
    </row>
    <row r="2853" spans="1:29" x14ac:dyDescent="0.3">
      <c r="A2853">
        <f t="shared" si="87"/>
        <v>10</v>
      </c>
      <c r="B2853" s="1">
        <v>43394</v>
      </c>
      <c r="C2853">
        <v>87.32</v>
      </c>
      <c r="E2853" s="1">
        <v>36434</v>
      </c>
      <c r="F2853">
        <v>23.67</v>
      </c>
      <c r="G2853">
        <f t="shared" si="86"/>
        <v>18.888990825688069</v>
      </c>
      <c r="I2853" s="1">
        <v>39499</v>
      </c>
      <c r="J2853">
        <v>96.24</v>
      </c>
      <c r="M2853" s="1">
        <v>31510</v>
      </c>
      <c r="N2853">
        <v>0.92320000000000002</v>
      </c>
      <c r="Q2853" s="1">
        <v>41801</v>
      </c>
      <c r="R2853">
        <v>73.150000000000006</v>
      </c>
      <c r="U2853" s="1">
        <v>42527</v>
      </c>
      <c r="V2853">
        <v>6.19</v>
      </c>
      <c r="Y2853" s="1">
        <v>41535</v>
      </c>
      <c r="Z2853">
        <v>27.1</v>
      </c>
      <c r="AC2853" s="1"/>
    </row>
    <row r="2854" spans="1:29" x14ac:dyDescent="0.3">
      <c r="A2854">
        <f t="shared" si="87"/>
        <v>10</v>
      </c>
      <c r="B2854" s="1">
        <v>43395</v>
      </c>
      <c r="C2854">
        <v>87.41</v>
      </c>
      <c r="E2854" s="1">
        <v>36437</v>
      </c>
      <c r="F2854">
        <v>22.98</v>
      </c>
      <c r="G2854">
        <f t="shared" si="86"/>
        <v>18.948899082568804</v>
      </c>
      <c r="I2854" s="1">
        <v>39498</v>
      </c>
      <c r="J2854">
        <v>98.42</v>
      </c>
      <c r="M2854" s="1">
        <v>31511</v>
      </c>
      <c r="N2854">
        <v>0.92800000000000005</v>
      </c>
      <c r="Q2854" s="1">
        <v>41802</v>
      </c>
      <c r="R2854">
        <v>73.33</v>
      </c>
      <c r="U2854" s="1">
        <v>42528</v>
      </c>
      <c r="V2854">
        <v>6.1</v>
      </c>
      <c r="Y2854" s="1">
        <v>41536</v>
      </c>
      <c r="Z2854">
        <v>26.7</v>
      </c>
      <c r="AC2854" s="1"/>
    </row>
    <row r="2855" spans="1:29" x14ac:dyDescent="0.3">
      <c r="A2855">
        <f t="shared" si="87"/>
        <v>10</v>
      </c>
      <c r="B2855" s="1">
        <v>43396</v>
      </c>
      <c r="C2855">
        <v>87.49</v>
      </c>
      <c r="E2855" s="1">
        <v>36438</v>
      </c>
      <c r="F2855">
        <v>22.93</v>
      </c>
      <c r="G2855">
        <f t="shared" si="86"/>
        <v>19.007247706422014</v>
      </c>
      <c r="I2855" s="1">
        <v>39497</v>
      </c>
      <c r="J2855">
        <v>98.56</v>
      </c>
      <c r="M2855" s="1">
        <v>31512</v>
      </c>
      <c r="N2855">
        <v>0.92569999999999997</v>
      </c>
      <c r="Q2855" s="1">
        <v>41803</v>
      </c>
      <c r="R2855">
        <v>73.25</v>
      </c>
      <c r="U2855" s="1">
        <v>42529</v>
      </c>
      <c r="V2855">
        <v>6.09</v>
      </c>
      <c r="Y2855" s="1">
        <v>41537</v>
      </c>
      <c r="Z2855">
        <v>26.85</v>
      </c>
      <c r="AC2855" s="1"/>
    </row>
    <row r="2856" spans="1:29" x14ac:dyDescent="0.3">
      <c r="A2856">
        <f t="shared" si="87"/>
        <v>10</v>
      </c>
      <c r="B2856" s="1">
        <v>43397</v>
      </c>
      <c r="C2856">
        <v>87.53</v>
      </c>
      <c r="E2856" s="1">
        <v>36439</v>
      </c>
      <c r="F2856">
        <v>22.76</v>
      </c>
      <c r="G2856">
        <f t="shared" si="86"/>
        <v>19.06073394495413</v>
      </c>
      <c r="I2856" s="1">
        <v>39496</v>
      </c>
      <c r="J2856">
        <v>94.91</v>
      </c>
      <c r="M2856" s="1">
        <v>31513</v>
      </c>
      <c r="N2856">
        <v>0.9385</v>
      </c>
      <c r="Q2856" s="1">
        <v>41806</v>
      </c>
      <c r="R2856">
        <v>73.56</v>
      </c>
      <c r="U2856" s="1">
        <v>42530</v>
      </c>
      <c r="V2856">
        <v>6.1</v>
      </c>
      <c r="Y2856" s="1">
        <v>41540</v>
      </c>
      <c r="Z2856">
        <v>26.45</v>
      </c>
      <c r="AC2856" s="1"/>
    </row>
    <row r="2857" spans="1:29" x14ac:dyDescent="0.3">
      <c r="A2857">
        <f t="shared" si="87"/>
        <v>10</v>
      </c>
      <c r="B2857" s="1">
        <v>43398</v>
      </c>
      <c r="C2857">
        <v>87.57</v>
      </c>
      <c r="E2857" s="1">
        <v>36440</v>
      </c>
      <c r="F2857">
        <v>22.08</v>
      </c>
      <c r="G2857">
        <f t="shared" si="86"/>
        <v>19.106880733944955</v>
      </c>
      <c r="I2857" s="1">
        <v>39493</v>
      </c>
      <c r="J2857">
        <v>94.63</v>
      </c>
      <c r="M2857" s="1">
        <v>31516</v>
      </c>
      <c r="N2857">
        <v>0.93259999999999998</v>
      </c>
      <c r="Q2857" s="1">
        <v>41807</v>
      </c>
      <c r="R2857">
        <v>73.150000000000006</v>
      </c>
      <c r="U2857" s="1">
        <v>42531</v>
      </c>
      <c r="V2857">
        <v>5.94</v>
      </c>
      <c r="Y2857" s="1">
        <v>41541</v>
      </c>
      <c r="Z2857">
        <v>26.15</v>
      </c>
      <c r="AC2857" s="1"/>
    </row>
    <row r="2858" spans="1:29" x14ac:dyDescent="0.3">
      <c r="A2858">
        <f t="shared" si="87"/>
        <v>10</v>
      </c>
      <c r="B2858" s="1">
        <v>43399</v>
      </c>
      <c r="C2858">
        <v>87.58</v>
      </c>
      <c r="E2858" s="1">
        <v>36441</v>
      </c>
      <c r="F2858">
        <v>20.7</v>
      </c>
      <c r="G2858">
        <f t="shared" si="86"/>
        <v>19.144862385321101</v>
      </c>
      <c r="I2858" s="1">
        <v>39492</v>
      </c>
      <c r="J2858">
        <v>95.09</v>
      </c>
      <c r="M2858" s="1">
        <v>31517</v>
      </c>
      <c r="N2858">
        <v>0.93200000000000005</v>
      </c>
      <c r="Q2858" s="1">
        <v>41808</v>
      </c>
      <c r="R2858">
        <v>72.599999999999994</v>
      </c>
      <c r="U2858" s="1">
        <v>42534</v>
      </c>
      <c r="V2858">
        <v>5.84</v>
      </c>
      <c r="Y2858" s="1">
        <v>41542</v>
      </c>
      <c r="Z2858">
        <v>26.25</v>
      </c>
      <c r="AC2858" s="1"/>
    </row>
    <row r="2859" spans="1:29" x14ac:dyDescent="0.3">
      <c r="A2859">
        <f t="shared" si="87"/>
        <v>10</v>
      </c>
      <c r="B2859" s="1">
        <v>43400</v>
      </c>
      <c r="C2859">
        <v>87.55</v>
      </c>
      <c r="E2859" s="1">
        <v>36444</v>
      </c>
      <c r="F2859">
        <v>21.23</v>
      </c>
      <c r="G2859">
        <f t="shared" si="86"/>
        <v>19.189082568807336</v>
      </c>
      <c r="I2859" s="1">
        <v>39491</v>
      </c>
      <c r="J2859">
        <v>93.32</v>
      </c>
      <c r="M2859" s="1">
        <v>31518</v>
      </c>
      <c r="N2859">
        <v>0.95550000000000002</v>
      </c>
      <c r="Q2859" s="1">
        <v>41809</v>
      </c>
      <c r="R2859">
        <v>72.7</v>
      </c>
      <c r="U2859" s="1">
        <v>42535</v>
      </c>
      <c r="V2859">
        <v>5.84</v>
      </c>
      <c r="Y2859" s="1">
        <v>41543</v>
      </c>
      <c r="Z2859">
        <v>26.5</v>
      </c>
      <c r="AC2859" s="1"/>
    </row>
    <row r="2860" spans="1:29" x14ac:dyDescent="0.3">
      <c r="A2860">
        <f t="shared" si="87"/>
        <v>10</v>
      </c>
      <c r="B2860" s="1">
        <v>43401</v>
      </c>
      <c r="C2860">
        <v>87.6</v>
      </c>
      <c r="E2860" s="1">
        <v>36445</v>
      </c>
      <c r="F2860">
        <v>22.05</v>
      </c>
      <c r="G2860">
        <f t="shared" si="86"/>
        <v>19.240458715596329</v>
      </c>
      <c r="I2860" s="1">
        <v>39490</v>
      </c>
      <c r="J2860">
        <v>92.86</v>
      </c>
      <c r="M2860" s="1">
        <v>31519</v>
      </c>
      <c r="N2860">
        <v>0.96889999999999998</v>
      </c>
      <c r="Q2860" s="1">
        <v>41810</v>
      </c>
      <c r="R2860">
        <v>72.5</v>
      </c>
      <c r="U2860" s="1">
        <v>42536</v>
      </c>
      <c r="V2860">
        <v>5.89</v>
      </c>
      <c r="Y2860" s="1">
        <v>41544</v>
      </c>
      <c r="Z2860">
        <v>26.4</v>
      </c>
      <c r="AC2860" s="1"/>
    </row>
    <row r="2861" spans="1:29" x14ac:dyDescent="0.3">
      <c r="A2861">
        <f t="shared" si="87"/>
        <v>10</v>
      </c>
      <c r="B2861" s="1">
        <v>43402</v>
      </c>
      <c r="C2861">
        <v>87.52</v>
      </c>
      <c r="E2861" s="1">
        <v>36446</v>
      </c>
      <c r="F2861">
        <v>22.22</v>
      </c>
      <c r="G2861">
        <f t="shared" si="86"/>
        <v>19.297889908256877</v>
      </c>
      <c r="I2861" s="1">
        <v>39489</v>
      </c>
      <c r="J2861">
        <v>93.53</v>
      </c>
      <c r="M2861" s="1">
        <v>31520</v>
      </c>
      <c r="N2861">
        <v>0.97150000000000003</v>
      </c>
      <c r="Q2861" s="1">
        <v>41813</v>
      </c>
      <c r="R2861">
        <v>72</v>
      </c>
      <c r="U2861" s="1">
        <v>42537</v>
      </c>
      <c r="V2861">
        <v>5.7</v>
      </c>
      <c r="Y2861" s="1">
        <v>41547</v>
      </c>
      <c r="Z2861">
        <v>26.08</v>
      </c>
      <c r="AC2861" s="1"/>
    </row>
    <row r="2862" spans="1:29" x14ac:dyDescent="0.3">
      <c r="A2862">
        <f t="shared" si="87"/>
        <v>10</v>
      </c>
      <c r="B2862" s="1">
        <v>43403</v>
      </c>
      <c r="C2862">
        <v>87.52</v>
      </c>
      <c r="E2862" s="1">
        <v>36447</v>
      </c>
      <c r="F2862">
        <v>22.08</v>
      </c>
      <c r="G2862">
        <f t="shared" si="86"/>
        <v>19.357339449541282</v>
      </c>
      <c r="I2862" s="1">
        <v>39486</v>
      </c>
      <c r="J2862">
        <v>91.94</v>
      </c>
      <c r="M2862" s="1">
        <v>31523</v>
      </c>
      <c r="N2862">
        <v>0.97640000000000005</v>
      </c>
      <c r="Q2862" s="1">
        <v>41814</v>
      </c>
      <c r="R2862">
        <v>72.2</v>
      </c>
      <c r="U2862" s="1">
        <v>42538</v>
      </c>
      <c r="V2862">
        <v>5.66</v>
      </c>
      <c r="Y2862" s="1">
        <v>41548</v>
      </c>
      <c r="Z2862">
        <v>25.75</v>
      </c>
      <c r="AC2862" s="1"/>
    </row>
    <row r="2863" spans="1:29" x14ac:dyDescent="0.3">
      <c r="A2863">
        <f t="shared" si="87"/>
        <v>10</v>
      </c>
      <c r="B2863" s="1">
        <v>43404</v>
      </c>
      <c r="C2863">
        <v>87.41</v>
      </c>
      <c r="E2863" s="1">
        <v>36448</v>
      </c>
      <c r="F2863">
        <v>22.5</v>
      </c>
      <c r="G2863">
        <f t="shared" si="86"/>
        <v>19.416055045871559</v>
      </c>
      <c r="I2863" s="1">
        <v>39485</v>
      </c>
      <c r="J2863">
        <v>88.51</v>
      </c>
      <c r="M2863" s="1">
        <v>31524</v>
      </c>
      <c r="N2863">
        <v>0.98009999999999997</v>
      </c>
      <c r="Q2863" s="1">
        <v>41815</v>
      </c>
      <c r="R2863">
        <v>73</v>
      </c>
      <c r="U2863" s="1">
        <v>42541</v>
      </c>
      <c r="V2863">
        <v>5.84</v>
      </c>
      <c r="Y2863" s="1">
        <v>41549</v>
      </c>
      <c r="Z2863">
        <v>25.75</v>
      </c>
      <c r="AC2863" s="1"/>
    </row>
    <row r="2864" spans="1:29" x14ac:dyDescent="0.3">
      <c r="A2864">
        <f t="shared" si="87"/>
        <v>11</v>
      </c>
      <c r="B2864" s="1">
        <v>43405</v>
      </c>
      <c r="C2864">
        <v>87.37</v>
      </c>
      <c r="E2864" s="1">
        <v>36451</v>
      </c>
      <c r="F2864">
        <v>22.02</v>
      </c>
      <c r="G2864">
        <f t="shared" ref="G2864:G2927" si="88">+AVERAGE(F2756:F2864)</f>
        <v>19.469357798165131</v>
      </c>
      <c r="I2864" s="1">
        <v>39484</v>
      </c>
      <c r="J2864">
        <v>87.78</v>
      </c>
      <c r="M2864" s="1">
        <v>31525</v>
      </c>
      <c r="N2864">
        <v>0.98280000000000001</v>
      </c>
      <c r="Q2864" s="1">
        <v>41816</v>
      </c>
      <c r="R2864">
        <v>72.900000000000006</v>
      </c>
      <c r="U2864" s="1">
        <v>42542</v>
      </c>
      <c r="V2864">
        <v>5.54</v>
      </c>
      <c r="Y2864" s="1">
        <v>41550</v>
      </c>
      <c r="Z2864">
        <v>25.55</v>
      </c>
      <c r="AC2864" s="1"/>
    </row>
    <row r="2865" spans="1:29" x14ac:dyDescent="0.3">
      <c r="A2865">
        <f t="shared" si="87"/>
        <v>11</v>
      </c>
      <c r="B2865" s="1">
        <v>43406</v>
      </c>
      <c r="C2865">
        <v>87.5</v>
      </c>
      <c r="E2865" s="1">
        <v>36452</v>
      </c>
      <c r="F2865">
        <v>21.76</v>
      </c>
      <c r="G2865">
        <f t="shared" si="88"/>
        <v>19.523944954128442</v>
      </c>
      <c r="I2865" s="1">
        <v>39483</v>
      </c>
      <c r="J2865">
        <v>88.82</v>
      </c>
      <c r="M2865" s="1">
        <v>31526</v>
      </c>
      <c r="N2865">
        <v>0.9788</v>
      </c>
      <c r="Q2865" s="1">
        <v>41817</v>
      </c>
      <c r="R2865">
        <v>72.849999999999994</v>
      </c>
      <c r="U2865" s="1">
        <v>42543</v>
      </c>
      <c r="V2865">
        <v>5.67</v>
      </c>
      <c r="Y2865" s="1">
        <v>41551</v>
      </c>
      <c r="Z2865">
        <v>25.85</v>
      </c>
      <c r="AC2865" s="1"/>
    </row>
    <row r="2866" spans="1:29" x14ac:dyDescent="0.3">
      <c r="A2866">
        <f t="shared" si="87"/>
        <v>11</v>
      </c>
      <c r="B2866" s="1">
        <v>43407</v>
      </c>
      <c r="C2866">
        <v>87.52</v>
      </c>
      <c r="E2866" s="1">
        <v>36453</v>
      </c>
      <c r="F2866">
        <v>21.87</v>
      </c>
      <c r="G2866">
        <f t="shared" si="88"/>
        <v>19.585688073394493</v>
      </c>
      <c r="I2866" s="1">
        <v>39482</v>
      </c>
      <c r="J2866">
        <v>90.47</v>
      </c>
      <c r="M2866" s="1">
        <v>31527</v>
      </c>
      <c r="N2866">
        <v>0.98780000000000001</v>
      </c>
      <c r="Q2866" s="1">
        <v>41820</v>
      </c>
      <c r="R2866">
        <v>73.3</v>
      </c>
      <c r="U2866" s="1">
        <v>42544</v>
      </c>
      <c r="V2866">
        <v>5.63</v>
      </c>
      <c r="Y2866" s="1">
        <v>41554</v>
      </c>
      <c r="Z2866">
        <v>26.43</v>
      </c>
      <c r="AC2866" s="1"/>
    </row>
    <row r="2867" spans="1:29" x14ac:dyDescent="0.3">
      <c r="A2867">
        <f t="shared" si="87"/>
        <v>11</v>
      </c>
      <c r="B2867" s="1">
        <v>43408</v>
      </c>
      <c r="C2867">
        <v>87.57</v>
      </c>
      <c r="E2867" s="1">
        <v>36454</v>
      </c>
      <c r="F2867">
        <v>22.11</v>
      </c>
      <c r="G2867">
        <f t="shared" si="88"/>
        <v>19.65073394495413</v>
      </c>
      <c r="I2867" s="1">
        <v>39479</v>
      </c>
      <c r="J2867">
        <v>89.44</v>
      </c>
      <c r="M2867" s="1">
        <v>31530</v>
      </c>
      <c r="N2867">
        <v>0.99450000000000005</v>
      </c>
      <c r="Q2867" s="1">
        <v>41821</v>
      </c>
      <c r="R2867">
        <v>73.849999999999994</v>
      </c>
      <c r="U2867" s="1">
        <v>42545</v>
      </c>
      <c r="V2867">
        <v>4.95</v>
      </c>
      <c r="Y2867" s="1">
        <v>41555</v>
      </c>
      <c r="Z2867">
        <v>26.2</v>
      </c>
      <c r="AC2867" s="1"/>
    </row>
    <row r="2868" spans="1:29" x14ac:dyDescent="0.3">
      <c r="A2868">
        <f t="shared" si="87"/>
        <v>11</v>
      </c>
      <c r="B2868" s="1">
        <v>43409</v>
      </c>
      <c r="C2868">
        <v>87.54</v>
      </c>
      <c r="E2868" s="1">
        <v>36455</v>
      </c>
      <c r="F2868">
        <v>22.93</v>
      </c>
      <c r="G2868">
        <f t="shared" si="88"/>
        <v>19.721376146788987</v>
      </c>
      <c r="I2868" s="1">
        <v>39478</v>
      </c>
      <c r="J2868">
        <v>92.21</v>
      </c>
      <c r="M2868" s="1">
        <v>31531</v>
      </c>
      <c r="N2868">
        <v>0.9929</v>
      </c>
      <c r="Q2868" s="1">
        <v>41822</v>
      </c>
      <c r="R2868">
        <v>73.75</v>
      </c>
      <c r="U2868" s="1">
        <v>42548</v>
      </c>
      <c r="V2868">
        <v>4.76</v>
      </c>
      <c r="Y2868" s="1">
        <v>41556</v>
      </c>
      <c r="Z2868">
        <v>26.7</v>
      </c>
      <c r="AC2868" s="1"/>
    </row>
    <row r="2869" spans="1:29" x14ac:dyDescent="0.3">
      <c r="A2869">
        <f t="shared" si="87"/>
        <v>11</v>
      </c>
      <c r="B2869" s="1">
        <v>43410</v>
      </c>
      <c r="C2869">
        <v>87.55</v>
      </c>
      <c r="E2869" s="1">
        <v>36458</v>
      </c>
      <c r="F2869">
        <v>22.82</v>
      </c>
      <c r="G2869">
        <f t="shared" si="88"/>
        <v>19.787798165137612</v>
      </c>
      <c r="I2869" s="1">
        <v>39477</v>
      </c>
      <c r="J2869">
        <v>92.53</v>
      </c>
      <c r="M2869" s="1">
        <v>31532</v>
      </c>
      <c r="N2869">
        <v>0.99380000000000002</v>
      </c>
      <c r="Q2869" s="1">
        <v>41823</v>
      </c>
      <c r="R2869">
        <v>73.400000000000006</v>
      </c>
      <c r="U2869" s="1">
        <v>42549</v>
      </c>
      <c r="V2869">
        <v>4.68</v>
      </c>
      <c r="Y2869" s="1">
        <v>41557</v>
      </c>
      <c r="Z2869">
        <v>26.4</v>
      </c>
      <c r="AC2869" s="1"/>
    </row>
    <row r="2870" spans="1:29" x14ac:dyDescent="0.3">
      <c r="A2870">
        <f t="shared" si="87"/>
        <v>11</v>
      </c>
      <c r="B2870" s="1">
        <v>43411</v>
      </c>
      <c r="C2870">
        <v>87.61</v>
      </c>
      <c r="E2870" s="1">
        <v>36459</v>
      </c>
      <c r="F2870">
        <v>22.7</v>
      </c>
      <c r="G2870">
        <f t="shared" si="88"/>
        <v>19.855871559633023</v>
      </c>
      <c r="I2870" s="1">
        <v>39476</v>
      </c>
      <c r="J2870">
        <v>92</v>
      </c>
      <c r="M2870" s="1">
        <v>31533</v>
      </c>
      <c r="N2870">
        <v>0.97929999999999995</v>
      </c>
      <c r="Q2870" s="1">
        <v>41824</v>
      </c>
      <c r="R2870">
        <v>73.099999999999994</v>
      </c>
      <c r="U2870" s="1">
        <v>42550</v>
      </c>
      <c r="V2870">
        <v>4.51</v>
      </c>
      <c r="Y2870" s="1">
        <v>41558</v>
      </c>
      <c r="Z2870">
        <v>26.3</v>
      </c>
      <c r="AC2870" s="1"/>
    </row>
    <row r="2871" spans="1:29" x14ac:dyDescent="0.3">
      <c r="A2871">
        <f t="shared" si="87"/>
        <v>11</v>
      </c>
      <c r="B2871" s="1">
        <v>43412</v>
      </c>
      <c r="C2871">
        <v>87.51</v>
      </c>
      <c r="E2871" s="1">
        <v>36460</v>
      </c>
      <c r="F2871">
        <v>22.59</v>
      </c>
      <c r="G2871">
        <f t="shared" si="88"/>
        <v>19.92155963302752</v>
      </c>
      <c r="I2871" s="1">
        <v>39475</v>
      </c>
      <c r="J2871">
        <v>91.38</v>
      </c>
      <c r="M2871" s="1">
        <v>31534</v>
      </c>
      <c r="N2871">
        <v>0.97899999999999998</v>
      </c>
      <c r="Q2871" s="1">
        <v>41827</v>
      </c>
      <c r="R2871">
        <v>73.180000000000007</v>
      </c>
      <c r="U2871" s="1">
        <v>42551</v>
      </c>
      <c r="V2871">
        <v>4.46</v>
      </c>
      <c r="Y2871" s="1">
        <v>41561</v>
      </c>
      <c r="Z2871">
        <v>26.75</v>
      </c>
      <c r="AC2871" s="1"/>
    </row>
    <row r="2872" spans="1:29" x14ac:dyDescent="0.3">
      <c r="A2872">
        <f t="shared" si="87"/>
        <v>11</v>
      </c>
      <c r="B2872" s="1">
        <v>43413</v>
      </c>
      <c r="C2872">
        <v>87.5</v>
      </c>
      <c r="E2872" s="1">
        <v>36461</v>
      </c>
      <c r="F2872">
        <v>21.42</v>
      </c>
      <c r="G2872">
        <f t="shared" si="88"/>
        <v>19.976146788990821</v>
      </c>
      <c r="I2872" s="1">
        <v>39472</v>
      </c>
      <c r="J2872">
        <v>90.9</v>
      </c>
      <c r="M2872" s="1">
        <v>31538</v>
      </c>
      <c r="N2872">
        <v>0.97470000000000001</v>
      </c>
      <c r="Q2872" s="1">
        <v>41828</v>
      </c>
      <c r="R2872">
        <v>73.3</v>
      </c>
      <c r="U2872" s="1">
        <v>42552</v>
      </c>
      <c r="V2872">
        <v>4.6100000000000003</v>
      </c>
      <c r="Y2872" s="1">
        <v>41562</v>
      </c>
      <c r="Z2872">
        <v>26.25</v>
      </c>
      <c r="AC2872" s="1"/>
    </row>
    <row r="2873" spans="1:29" x14ac:dyDescent="0.3">
      <c r="A2873">
        <f t="shared" si="87"/>
        <v>11</v>
      </c>
      <c r="B2873" s="1">
        <v>43414</v>
      </c>
      <c r="C2873">
        <v>87.42</v>
      </c>
      <c r="E2873" s="1">
        <v>36462</v>
      </c>
      <c r="F2873">
        <v>21.69</v>
      </c>
      <c r="G2873">
        <f t="shared" si="88"/>
        <v>20.034220183486234</v>
      </c>
      <c r="I2873" s="1">
        <v>39471</v>
      </c>
      <c r="J2873">
        <v>89.07</v>
      </c>
      <c r="M2873" s="1">
        <v>31539</v>
      </c>
      <c r="N2873">
        <v>0.98460000000000003</v>
      </c>
      <c r="Q2873" s="1">
        <v>41829</v>
      </c>
      <c r="R2873">
        <v>73</v>
      </c>
      <c r="U2873" s="1">
        <v>42555</v>
      </c>
      <c r="V2873">
        <v>4.96</v>
      </c>
      <c r="Y2873" s="1">
        <v>41563</v>
      </c>
      <c r="Z2873">
        <v>25.85</v>
      </c>
      <c r="AC2873" s="1"/>
    </row>
    <row r="2874" spans="1:29" x14ac:dyDescent="0.3">
      <c r="A2874">
        <f t="shared" si="87"/>
        <v>11</v>
      </c>
      <c r="B2874" s="1">
        <v>43415</v>
      </c>
      <c r="C2874">
        <v>87.51</v>
      </c>
      <c r="E2874" s="1">
        <v>36465</v>
      </c>
      <c r="F2874">
        <v>22.35</v>
      </c>
      <c r="G2874">
        <f t="shared" si="88"/>
        <v>20.099816513761464</v>
      </c>
      <c r="I2874" s="1">
        <v>39470</v>
      </c>
      <c r="J2874">
        <v>86.62</v>
      </c>
      <c r="M2874" s="1">
        <v>31540</v>
      </c>
      <c r="N2874">
        <v>0.98270000000000002</v>
      </c>
      <c r="Q2874" s="1">
        <v>41830</v>
      </c>
      <c r="R2874">
        <v>73</v>
      </c>
      <c r="U2874" s="1">
        <v>42556</v>
      </c>
      <c r="V2874">
        <v>4.7</v>
      </c>
      <c r="Y2874" s="1">
        <v>41564</v>
      </c>
      <c r="Z2874">
        <v>25.8</v>
      </c>
      <c r="AC2874" s="1"/>
    </row>
    <row r="2875" spans="1:29" x14ac:dyDescent="0.3">
      <c r="A2875">
        <f t="shared" si="87"/>
        <v>11</v>
      </c>
      <c r="B2875" s="1">
        <v>43416</v>
      </c>
      <c r="C2875">
        <v>87.47</v>
      </c>
      <c r="E2875" s="1">
        <v>36466</v>
      </c>
      <c r="F2875">
        <v>22.08</v>
      </c>
      <c r="G2875">
        <f t="shared" si="88"/>
        <v>20.168899082568807</v>
      </c>
      <c r="I2875" s="1">
        <v>39469</v>
      </c>
      <c r="J2875">
        <v>88.45</v>
      </c>
      <c r="M2875" s="1">
        <v>31541</v>
      </c>
      <c r="N2875">
        <v>0.98609999999999998</v>
      </c>
      <c r="Q2875" s="1">
        <v>41831</v>
      </c>
      <c r="R2875">
        <v>72.95</v>
      </c>
      <c r="U2875" s="1">
        <v>42557</v>
      </c>
      <c r="V2875">
        <v>4.58</v>
      </c>
      <c r="Y2875" s="1">
        <v>41565</v>
      </c>
      <c r="Z2875">
        <v>25.7</v>
      </c>
      <c r="AC2875" s="1"/>
    </row>
    <row r="2876" spans="1:29" x14ac:dyDescent="0.3">
      <c r="A2876">
        <f t="shared" si="87"/>
        <v>11</v>
      </c>
      <c r="B2876" s="1">
        <v>43417</v>
      </c>
      <c r="C2876">
        <v>87.38</v>
      </c>
      <c r="E2876" s="1">
        <v>36467</v>
      </c>
      <c r="F2876">
        <v>22.57</v>
      </c>
      <c r="G2876">
        <f t="shared" si="88"/>
        <v>20.239449541284404</v>
      </c>
      <c r="I2876" s="1">
        <v>39468</v>
      </c>
      <c r="J2876">
        <v>87.51</v>
      </c>
      <c r="M2876" s="1">
        <v>31544</v>
      </c>
      <c r="N2876">
        <v>0.97519999999999996</v>
      </c>
      <c r="Q2876" s="1">
        <v>41834</v>
      </c>
      <c r="R2876">
        <v>73.3</v>
      </c>
      <c r="U2876" s="1">
        <v>42558</v>
      </c>
      <c r="V2876">
        <v>4.57</v>
      </c>
      <c r="Y2876" s="1">
        <v>41568</v>
      </c>
      <c r="Z2876">
        <v>25.92</v>
      </c>
      <c r="AC2876" s="1"/>
    </row>
    <row r="2877" spans="1:29" x14ac:dyDescent="0.3">
      <c r="A2877">
        <f t="shared" si="87"/>
        <v>11</v>
      </c>
      <c r="B2877" s="1">
        <v>43418</v>
      </c>
      <c r="C2877">
        <v>87.28</v>
      </c>
      <c r="E2877" s="1">
        <v>36468</v>
      </c>
      <c r="F2877">
        <v>22.85</v>
      </c>
      <c r="G2877">
        <f t="shared" si="88"/>
        <v>20.311926605504581</v>
      </c>
      <c r="I2877" s="1">
        <v>39465</v>
      </c>
      <c r="J2877">
        <v>89.23</v>
      </c>
      <c r="M2877" s="1">
        <v>31545</v>
      </c>
      <c r="N2877">
        <v>0.97940000000000005</v>
      </c>
      <c r="Q2877" s="1">
        <v>41835</v>
      </c>
      <c r="R2877">
        <v>73.5</v>
      </c>
      <c r="U2877" s="1">
        <v>42559</v>
      </c>
      <c r="V2877">
        <v>4.53</v>
      </c>
      <c r="Y2877" s="1">
        <v>41569</v>
      </c>
      <c r="Z2877">
        <v>25.6</v>
      </c>
      <c r="AC2877" s="1"/>
    </row>
    <row r="2878" spans="1:29" x14ac:dyDescent="0.3">
      <c r="A2878">
        <f t="shared" si="87"/>
        <v>11</v>
      </c>
      <c r="B2878" s="1">
        <v>43419</v>
      </c>
      <c r="C2878">
        <v>87.12</v>
      </c>
      <c r="E2878" s="1">
        <v>36469</v>
      </c>
      <c r="F2878">
        <v>22.83</v>
      </c>
      <c r="G2878">
        <f t="shared" si="88"/>
        <v>20.378440366972473</v>
      </c>
      <c r="I2878" s="1">
        <v>39464</v>
      </c>
      <c r="J2878">
        <v>88.75</v>
      </c>
      <c r="M2878" s="1">
        <v>31546</v>
      </c>
      <c r="N2878">
        <v>0.97660000000000002</v>
      </c>
      <c r="Q2878" s="1">
        <v>41836</v>
      </c>
      <c r="R2878">
        <v>73.55</v>
      </c>
      <c r="U2878" s="1">
        <v>42562</v>
      </c>
      <c r="V2878">
        <v>4.42</v>
      </c>
      <c r="Y2878" s="1">
        <v>41570</v>
      </c>
      <c r="Z2878">
        <v>25.83</v>
      </c>
      <c r="AC2878" s="1"/>
    </row>
    <row r="2879" spans="1:29" x14ac:dyDescent="0.3">
      <c r="A2879">
        <f t="shared" si="87"/>
        <v>11</v>
      </c>
      <c r="B2879" s="1">
        <v>43420</v>
      </c>
      <c r="C2879">
        <v>86.89</v>
      </c>
      <c r="E2879" s="1">
        <v>36472</v>
      </c>
      <c r="F2879">
        <v>23.28</v>
      </c>
      <c r="G2879">
        <f t="shared" si="88"/>
        <v>20.444311926605504</v>
      </c>
      <c r="I2879" s="1">
        <v>39463</v>
      </c>
      <c r="J2879">
        <v>89.75</v>
      </c>
      <c r="M2879" s="1">
        <v>31547</v>
      </c>
      <c r="N2879">
        <v>0.96950000000000003</v>
      </c>
      <c r="Q2879" s="1">
        <v>41837</v>
      </c>
      <c r="R2879">
        <v>73.8</v>
      </c>
      <c r="U2879" s="1">
        <v>42563</v>
      </c>
      <c r="V2879">
        <v>4.62</v>
      </c>
      <c r="Y2879" s="1">
        <v>41571</v>
      </c>
      <c r="Z2879">
        <v>25.3</v>
      </c>
      <c r="AC2879" s="1"/>
    </row>
    <row r="2880" spans="1:29" x14ac:dyDescent="0.3">
      <c r="A2880">
        <f t="shared" si="87"/>
        <v>11</v>
      </c>
      <c r="B2880" s="1">
        <v>43421</v>
      </c>
      <c r="C2880">
        <v>86.69</v>
      </c>
      <c r="E2880" s="1">
        <v>36473</v>
      </c>
      <c r="F2880">
        <v>24.13</v>
      </c>
      <c r="G2880">
        <f t="shared" si="88"/>
        <v>20.520366972477063</v>
      </c>
      <c r="I2880" s="1">
        <v>39462</v>
      </c>
      <c r="J2880">
        <v>90.98</v>
      </c>
      <c r="M2880" s="1">
        <v>31548</v>
      </c>
      <c r="N2880">
        <v>0.96430000000000005</v>
      </c>
      <c r="Q2880" s="1">
        <v>41838</v>
      </c>
      <c r="R2880">
        <v>74</v>
      </c>
      <c r="U2880" s="1">
        <v>42564</v>
      </c>
      <c r="V2880">
        <v>4.78</v>
      </c>
      <c r="Y2880" s="1">
        <v>41572</v>
      </c>
      <c r="Z2880">
        <v>25.5</v>
      </c>
      <c r="AC2880" s="1"/>
    </row>
    <row r="2881" spans="1:29" x14ac:dyDescent="0.3">
      <c r="A2881">
        <f t="shared" si="87"/>
        <v>11</v>
      </c>
      <c r="B2881" s="1">
        <v>43422</v>
      </c>
      <c r="C2881">
        <v>86.46</v>
      </c>
      <c r="E2881" s="1">
        <v>36474</v>
      </c>
      <c r="F2881">
        <v>24.49</v>
      </c>
      <c r="G2881">
        <f t="shared" si="88"/>
        <v>20.596605504587149</v>
      </c>
      <c r="I2881" s="1">
        <v>39461</v>
      </c>
      <c r="J2881">
        <v>92.92</v>
      </c>
      <c r="M2881" s="1">
        <v>31551</v>
      </c>
      <c r="N2881">
        <v>0.95809999999999995</v>
      </c>
      <c r="Q2881" s="1">
        <v>41841</v>
      </c>
      <c r="R2881">
        <v>74.8</v>
      </c>
      <c r="U2881" s="1">
        <v>42565</v>
      </c>
      <c r="V2881">
        <v>4.7699999999999996</v>
      </c>
      <c r="Y2881" s="1">
        <v>41575</v>
      </c>
      <c r="Z2881">
        <v>25.15</v>
      </c>
      <c r="AC2881" s="1"/>
    </row>
    <row r="2882" spans="1:29" x14ac:dyDescent="0.3">
      <c r="A2882">
        <f t="shared" si="87"/>
        <v>11</v>
      </c>
      <c r="B2882" s="1">
        <v>43423</v>
      </c>
      <c r="C2882">
        <v>86.06</v>
      </c>
      <c r="E2882" s="1">
        <v>36475</v>
      </c>
      <c r="F2882">
        <v>24.28</v>
      </c>
      <c r="G2882">
        <f t="shared" si="88"/>
        <v>20.671926605504584</v>
      </c>
      <c r="I2882" s="1">
        <v>39458</v>
      </c>
      <c r="J2882">
        <v>91.07</v>
      </c>
      <c r="M2882" s="1">
        <v>31552</v>
      </c>
      <c r="N2882">
        <v>0.95669999999999999</v>
      </c>
      <c r="Q2882" s="1">
        <v>41842</v>
      </c>
      <c r="R2882">
        <v>76</v>
      </c>
      <c r="U2882" s="1">
        <v>42566</v>
      </c>
      <c r="V2882">
        <v>4.92</v>
      </c>
      <c r="Y2882" s="1">
        <v>41576</v>
      </c>
      <c r="Z2882">
        <v>25.3</v>
      </c>
      <c r="AC2882" s="1"/>
    </row>
    <row r="2883" spans="1:29" x14ac:dyDescent="0.3">
      <c r="A2883">
        <f t="shared" si="87"/>
        <v>11</v>
      </c>
      <c r="B2883" s="1">
        <v>43424</v>
      </c>
      <c r="C2883">
        <v>85.61</v>
      </c>
      <c r="E2883" s="1">
        <v>36476</v>
      </c>
      <c r="F2883">
        <v>24.59</v>
      </c>
      <c r="G2883">
        <f t="shared" si="88"/>
        <v>20.744036697247704</v>
      </c>
      <c r="I2883" s="1">
        <v>39457</v>
      </c>
      <c r="J2883">
        <v>92.22</v>
      </c>
      <c r="M2883" s="1">
        <v>31553</v>
      </c>
      <c r="N2883">
        <v>0.94340000000000002</v>
      </c>
      <c r="Q2883" s="1">
        <v>41843</v>
      </c>
      <c r="R2883">
        <v>76.099999999999994</v>
      </c>
      <c r="U2883" s="1">
        <v>42569</v>
      </c>
      <c r="V2883">
        <v>4.84</v>
      </c>
      <c r="Y2883" s="1">
        <v>41577</v>
      </c>
      <c r="Z2883">
        <v>26.1</v>
      </c>
      <c r="AC2883" s="1"/>
    </row>
    <row r="2884" spans="1:29" x14ac:dyDescent="0.3">
      <c r="A2884">
        <f t="shared" ref="A2884:A2947" si="89">+MONTH(B2884)</f>
        <v>11</v>
      </c>
      <c r="B2884" s="1">
        <v>43425</v>
      </c>
      <c r="C2884">
        <v>84.99</v>
      </c>
      <c r="E2884" s="1">
        <v>36479</v>
      </c>
      <c r="F2884">
        <v>25</v>
      </c>
      <c r="G2884">
        <f t="shared" si="88"/>
        <v>20.822844036697248</v>
      </c>
      <c r="I2884" s="1">
        <v>39456</v>
      </c>
      <c r="J2884">
        <v>94.37</v>
      </c>
      <c r="M2884" s="1">
        <v>31554</v>
      </c>
      <c r="N2884">
        <v>0.94010000000000005</v>
      </c>
      <c r="Q2884" s="1">
        <v>41844</v>
      </c>
      <c r="R2884">
        <v>76.45</v>
      </c>
      <c r="U2884" s="1">
        <v>42570</v>
      </c>
      <c r="V2884">
        <v>4.66</v>
      </c>
      <c r="Y2884" s="1">
        <v>41578</v>
      </c>
      <c r="Z2884">
        <v>25</v>
      </c>
      <c r="AC2884" s="1"/>
    </row>
    <row r="2885" spans="1:29" x14ac:dyDescent="0.3">
      <c r="A2885">
        <f t="shared" si="89"/>
        <v>11</v>
      </c>
      <c r="B2885" s="1">
        <v>43426</v>
      </c>
      <c r="C2885">
        <v>84.46</v>
      </c>
      <c r="E2885" s="1">
        <v>36480</v>
      </c>
      <c r="F2885">
        <v>24.54</v>
      </c>
      <c r="G2885">
        <f t="shared" si="88"/>
        <v>20.896972477064221</v>
      </c>
      <c r="I2885" s="1">
        <v>39455</v>
      </c>
      <c r="J2885">
        <v>95.54</v>
      </c>
      <c r="M2885" s="1">
        <v>31555</v>
      </c>
      <c r="N2885">
        <v>0.94159999999999999</v>
      </c>
      <c r="Q2885" s="1">
        <v>41845</v>
      </c>
      <c r="R2885">
        <v>77.150000000000006</v>
      </c>
      <c r="U2885" s="1">
        <v>42571</v>
      </c>
      <c r="V2885">
        <v>4.68</v>
      </c>
      <c r="Y2885" s="1">
        <v>41579</v>
      </c>
      <c r="Z2885">
        <v>26.18</v>
      </c>
      <c r="AC2885" s="1"/>
    </row>
    <row r="2886" spans="1:29" x14ac:dyDescent="0.3">
      <c r="A2886">
        <f t="shared" si="89"/>
        <v>11</v>
      </c>
      <c r="B2886" s="1">
        <v>43427</v>
      </c>
      <c r="C2886">
        <v>84</v>
      </c>
      <c r="E2886" s="1">
        <v>36481</v>
      </c>
      <c r="F2886">
        <v>24.92</v>
      </c>
      <c r="G2886">
        <f t="shared" si="88"/>
        <v>20.974495412844036</v>
      </c>
      <c r="I2886" s="1">
        <v>39454</v>
      </c>
      <c r="J2886">
        <v>94.39</v>
      </c>
      <c r="M2886" s="1">
        <v>31558</v>
      </c>
      <c r="N2886">
        <v>0.94489999999999996</v>
      </c>
      <c r="Q2886" s="1">
        <v>41848</v>
      </c>
      <c r="R2886">
        <v>77.599999999999994</v>
      </c>
      <c r="U2886" s="1">
        <v>42572</v>
      </c>
      <c r="V2886">
        <v>4.6399999999999997</v>
      </c>
      <c r="Y2886" s="1">
        <v>41582</v>
      </c>
      <c r="Z2886">
        <v>25.85</v>
      </c>
      <c r="AC2886" s="1"/>
    </row>
    <row r="2887" spans="1:29" x14ac:dyDescent="0.3">
      <c r="A2887">
        <f t="shared" si="89"/>
        <v>11</v>
      </c>
      <c r="B2887" s="1">
        <v>43428</v>
      </c>
      <c r="C2887">
        <v>83.71</v>
      </c>
      <c r="E2887" s="1">
        <v>36482</v>
      </c>
      <c r="F2887">
        <v>24.36</v>
      </c>
      <c r="G2887">
        <f t="shared" si="88"/>
        <v>21.044220183486239</v>
      </c>
      <c r="I2887" s="1">
        <v>39451</v>
      </c>
      <c r="J2887">
        <v>96.79</v>
      </c>
      <c r="M2887" s="1">
        <v>31559</v>
      </c>
      <c r="N2887">
        <v>0.94159999999999999</v>
      </c>
      <c r="Q2887" s="1">
        <v>41849</v>
      </c>
      <c r="R2887">
        <v>77.3</v>
      </c>
      <c r="U2887" s="1">
        <v>42573</v>
      </c>
      <c r="V2887">
        <v>4.55</v>
      </c>
      <c r="Y2887" s="1">
        <v>41583</v>
      </c>
      <c r="Z2887">
        <v>26.48</v>
      </c>
      <c r="AC2887" s="1"/>
    </row>
    <row r="2888" spans="1:29" x14ac:dyDescent="0.3">
      <c r="A2888">
        <f t="shared" si="89"/>
        <v>11</v>
      </c>
      <c r="B2888" s="1">
        <v>43429</v>
      </c>
      <c r="C2888">
        <v>83.45</v>
      </c>
      <c r="E2888" s="1">
        <v>36483</v>
      </c>
      <c r="F2888">
        <v>25.07</v>
      </c>
      <c r="G2888">
        <f t="shared" si="88"/>
        <v>21.122844036697252</v>
      </c>
      <c r="I2888" s="1">
        <v>39450</v>
      </c>
      <c r="J2888">
        <v>97.6</v>
      </c>
      <c r="M2888" s="1">
        <v>31560</v>
      </c>
      <c r="N2888">
        <v>0.93489999999999995</v>
      </c>
      <c r="Q2888" s="1">
        <v>41850</v>
      </c>
      <c r="R2888">
        <v>76.400000000000006</v>
      </c>
      <c r="U2888" s="1">
        <v>42576</v>
      </c>
      <c r="V2888">
        <v>4.58</v>
      </c>
      <c r="Y2888" s="1">
        <v>41584</v>
      </c>
      <c r="Z2888">
        <v>26</v>
      </c>
      <c r="AC2888" s="1"/>
    </row>
    <row r="2889" spans="1:29" x14ac:dyDescent="0.3">
      <c r="A2889">
        <f t="shared" si="89"/>
        <v>11</v>
      </c>
      <c r="B2889" s="1">
        <v>43430</v>
      </c>
      <c r="C2889">
        <v>82.98</v>
      </c>
      <c r="E2889" s="1">
        <v>36486</v>
      </c>
      <c r="F2889">
        <v>25.78</v>
      </c>
      <c r="G2889">
        <f t="shared" si="88"/>
        <v>21.209174311926606</v>
      </c>
      <c r="I2889" s="1">
        <v>39449</v>
      </c>
      <c r="J2889">
        <v>97.84</v>
      </c>
      <c r="M2889" s="1">
        <v>31561</v>
      </c>
      <c r="N2889">
        <v>0.92500000000000004</v>
      </c>
      <c r="Q2889" s="1">
        <v>41851</v>
      </c>
      <c r="R2889">
        <v>76.3</v>
      </c>
      <c r="U2889" s="1">
        <v>42577</v>
      </c>
      <c r="V2889">
        <v>4.5</v>
      </c>
      <c r="Y2889" s="1">
        <v>41585</v>
      </c>
      <c r="Z2889">
        <v>25.7</v>
      </c>
      <c r="AC2889" s="1"/>
    </row>
    <row r="2890" spans="1:29" x14ac:dyDescent="0.3">
      <c r="A2890">
        <f t="shared" si="89"/>
        <v>11</v>
      </c>
      <c r="B2890" s="1">
        <v>43431</v>
      </c>
      <c r="C2890">
        <v>82.52</v>
      </c>
      <c r="E2890" s="1">
        <v>36487</v>
      </c>
      <c r="F2890">
        <v>25.15</v>
      </c>
      <c r="G2890">
        <f t="shared" si="88"/>
        <v>21.292201834862389</v>
      </c>
      <c r="I2890" s="1">
        <v>39447</v>
      </c>
      <c r="J2890">
        <v>93.85</v>
      </c>
      <c r="M2890" s="1">
        <v>31562</v>
      </c>
      <c r="N2890">
        <v>0.92449999999999999</v>
      </c>
      <c r="Q2890" s="1">
        <v>41852</v>
      </c>
      <c r="R2890">
        <v>75.849999999999994</v>
      </c>
      <c r="U2890" s="1">
        <v>42578</v>
      </c>
      <c r="V2890">
        <v>4.5199999999999996</v>
      </c>
      <c r="Y2890" s="1">
        <v>41586</v>
      </c>
      <c r="Z2890">
        <v>25.9</v>
      </c>
      <c r="AC2890" s="1"/>
    </row>
    <row r="2891" spans="1:29" x14ac:dyDescent="0.3">
      <c r="A2891">
        <f t="shared" si="89"/>
        <v>11</v>
      </c>
      <c r="B2891" s="1">
        <v>43432</v>
      </c>
      <c r="C2891">
        <v>82.13</v>
      </c>
      <c r="E2891" s="1">
        <v>36488</v>
      </c>
      <c r="F2891">
        <v>25.61</v>
      </c>
      <c r="G2891">
        <f t="shared" si="88"/>
        <v>21.374587155963304</v>
      </c>
      <c r="I2891" s="1">
        <v>39444</v>
      </c>
      <c r="J2891">
        <v>93.88</v>
      </c>
      <c r="M2891" s="1">
        <v>31565</v>
      </c>
      <c r="N2891">
        <v>0.94199999999999995</v>
      </c>
      <c r="Q2891" s="1">
        <v>41855</v>
      </c>
      <c r="R2891">
        <v>76.349999999999994</v>
      </c>
      <c r="U2891" s="1">
        <v>42579</v>
      </c>
      <c r="V2891">
        <v>4.47</v>
      </c>
      <c r="Y2891" s="1">
        <v>41589</v>
      </c>
      <c r="Z2891">
        <v>26.5</v>
      </c>
      <c r="AC2891" s="1"/>
    </row>
    <row r="2892" spans="1:29" x14ac:dyDescent="0.3">
      <c r="A2892">
        <f t="shared" si="89"/>
        <v>11</v>
      </c>
      <c r="B2892" s="1">
        <v>43433</v>
      </c>
      <c r="C2892">
        <v>81.78</v>
      </c>
      <c r="E2892" s="1">
        <v>36489</v>
      </c>
      <c r="F2892">
        <v>25.52</v>
      </c>
      <c r="G2892">
        <f t="shared" si="88"/>
        <v>21.45688073394496</v>
      </c>
      <c r="I2892" s="1">
        <v>39443</v>
      </c>
      <c r="J2892">
        <v>94.78</v>
      </c>
      <c r="M2892" s="1">
        <v>31566</v>
      </c>
      <c r="N2892">
        <v>0.94440000000000002</v>
      </c>
      <c r="Q2892" s="1">
        <v>41856</v>
      </c>
      <c r="R2892">
        <v>76.8</v>
      </c>
      <c r="U2892" s="1">
        <v>42580</v>
      </c>
      <c r="V2892">
        <v>4.41</v>
      </c>
      <c r="Y2892" s="1">
        <v>41590</v>
      </c>
      <c r="Z2892">
        <v>27.08</v>
      </c>
      <c r="AC2892" s="1"/>
    </row>
    <row r="2893" spans="1:29" x14ac:dyDescent="0.3">
      <c r="A2893">
        <f t="shared" si="89"/>
        <v>11</v>
      </c>
      <c r="B2893" s="1">
        <v>43434</v>
      </c>
      <c r="C2893">
        <v>81.41</v>
      </c>
      <c r="E2893" s="1">
        <v>36490</v>
      </c>
      <c r="F2893">
        <v>25.36</v>
      </c>
      <c r="G2893">
        <f t="shared" si="88"/>
        <v>21.537064220183495</v>
      </c>
      <c r="I2893" s="1">
        <v>39442</v>
      </c>
      <c r="J2893">
        <v>93.94</v>
      </c>
      <c r="M2893" s="1">
        <v>31567</v>
      </c>
      <c r="N2893">
        <v>0.95620000000000005</v>
      </c>
      <c r="Q2893" s="1">
        <v>41857</v>
      </c>
      <c r="R2893">
        <v>77</v>
      </c>
      <c r="U2893" s="1">
        <v>42583</v>
      </c>
      <c r="V2893">
        <v>4.37</v>
      </c>
      <c r="Y2893" s="1">
        <v>41591</v>
      </c>
      <c r="Z2893">
        <v>27.2</v>
      </c>
      <c r="AC2893" s="1"/>
    </row>
    <row r="2894" spans="1:29" x14ac:dyDescent="0.3">
      <c r="A2894">
        <f t="shared" si="89"/>
        <v>12</v>
      </c>
      <c r="B2894" s="1">
        <v>43435</v>
      </c>
      <c r="C2894">
        <v>81.17</v>
      </c>
      <c r="E2894" s="1">
        <v>36493</v>
      </c>
      <c r="F2894">
        <v>24.85</v>
      </c>
      <c r="G2894">
        <f t="shared" si="88"/>
        <v>21.613394495412848</v>
      </c>
      <c r="I2894" s="1">
        <v>39440</v>
      </c>
      <c r="J2894">
        <v>92.7</v>
      </c>
      <c r="M2894" s="1">
        <v>31568</v>
      </c>
      <c r="N2894">
        <v>0.96189999999999998</v>
      </c>
      <c r="Q2894" s="1">
        <v>41858</v>
      </c>
      <c r="R2894">
        <v>77.25</v>
      </c>
      <c r="U2894" s="1">
        <v>42584</v>
      </c>
      <c r="V2894">
        <v>4.4000000000000004</v>
      </c>
      <c r="Y2894" s="1">
        <v>41592</v>
      </c>
      <c r="Z2894">
        <v>27.27</v>
      </c>
      <c r="AC2894" s="1"/>
    </row>
    <row r="2895" spans="1:29" x14ac:dyDescent="0.3">
      <c r="A2895">
        <f t="shared" si="89"/>
        <v>12</v>
      </c>
      <c r="B2895" s="1">
        <v>43436</v>
      </c>
      <c r="C2895">
        <v>81.03</v>
      </c>
      <c r="E2895" s="1">
        <v>36494</v>
      </c>
      <c r="F2895">
        <v>23.64</v>
      </c>
      <c r="G2895">
        <f t="shared" si="88"/>
        <v>21.676238532110098</v>
      </c>
      <c r="I2895" s="1">
        <v>39437</v>
      </c>
      <c r="J2895">
        <v>92.46</v>
      </c>
      <c r="M2895" s="1">
        <v>31569</v>
      </c>
      <c r="N2895">
        <v>0.95809999999999995</v>
      </c>
      <c r="Q2895" s="1">
        <v>41859</v>
      </c>
      <c r="R2895">
        <v>77.8</v>
      </c>
      <c r="U2895" s="1">
        <v>42585</v>
      </c>
      <c r="V2895">
        <v>4.62</v>
      </c>
      <c r="Y2895" s="1">
        <v>41593</v>
      </c>
      <c r="Z2895">
        <v>27.25</v>
      </c>
      <c r="AC2895" s="1"/>
    </row>
    <row r="2896" spans="1:29" x14ac:dyDescent="0.3">
      <c r="A2896">
        <f t="shared" si="89"/>
        <v>12</v>
      </c>
      <c r="B2896" s="1">
        <v>43437</v>
      </c>
      <c r="C2896">
        <v>80.8</v>
      </c>
      <c r="E2896" s="1">
        <v>36495</v>
      </c>
      <c r="F2896">
        <v>24.03</v>
      </c>
      <c r="G2896">
        <f t="shared" si="88"/>
        <v>21.736055045871563</v>
      </c>
      <c r="I2896" s="1">
        <v>39436</v>
      </c>
      <c r="J2896">
        <v>90.88</v>
      </c>
      <c r="M2896" s="1">
        <v>31572</v>
      </c>
      <c r="N2896">
        <v>0.96760000000000002</v>
      </c>
      <c r="Q2896" s="1">
        <v>41862</v>
      </c>
      <c r="R2896">
        <v>77.599999999999994</v>
      </c>
      <c r="U2896" s="1">
        <v>42586</v>
      </c>
      <c r="V2896">
        <v>4.68</v>
      </c>
      <c r="Y2896" s="1">
        <v>41596</v>
      </c>
      <c r="Z2896">
        <v>27.95</v>
      </c>
      <c r="AC2896" s="1"/>
    </row>
    <row r="2897" spans="1:29" x14ac:dyDescent="0.3">
      <c r="A2897">
        <f t="shared" si="89"/>
        <v>12</v>
      </c>
      <c r="B2897" s="1">
        <v>43438</v>
      </c>
      <c r="C2897">
        <v>80.459999999999994</v>
      </c>
      <c r="E2897" s="1">
        <v>36496</v>
      </c>
      <c r="F2897">
        <v>24.96</v>
      </c>
      <c r="G2897">
        <f t="shared" si="88"/>
        <v>21.803394495412849</v>
      </c>
      <c r="I2897" s="1">
        <v>39435</v>
      </c>
      <c r="J2897">
        <v>91.48</v>
      </c>
      <c r="M2897" s="1">
        <v>31573</v>
      </c>
      <c r="N2897">
        <v>0.97</v>
      </c>
      <c r="Q2897" s="1">
        <v>41863</v>
      </c>
      <c r="R2897">
        <v>77.75</v>
      </c>
      <c r="U2897" s="1">
        <v>42587</v>
      </c>
      <c r="V2897">
        <v>4.72</v>
      </c>
      <c r="Y2897" s="1">
        <v>41597</v>
      </c>
      <c r="Z2897">
        <v>27.5</v>
      </c>
      <c r="AC2897" s="1"/>
    </row>
    <row r="2898" spans="1:29" x14ac:dyDescent="0.3">
      <c r="A2898">
        <f t="shared" si="89"/>
        <v>12</v>
      </c>
      <c r="B2898" s="1">
        <v>43439</v>
      </c>
      <c r="C2898">
        <v>80.069999999999993</v>
      </c>
      <c r="E2898" s="1">
        <v>36497</v>
      </c>
      <c r="F2898">
        <v>24.95</v>
      </c>
      <c r="G2898">
        <f t="shared" si="88"/>
        <v>21.870275229357805</v>
      </c>
      <c r="I2898" s="1">
        <v>39434</v>
      </c>
      <c r="J2898">
        <v>90.12</v>
      </c>
      <c r="M2898" s="1">
        <v>31574</v>
      </c>
      <c r="N2898">
        <v>0.97189999999999999</v>
      </c>
      <c r="Q2898" s="1">
        <v>41864</v>
      </c>
      <c r="R2898">
        <v>77.88</v>
      </c>
      <c r="U2898" s="1">
        <v>42590</v>
      </c>
      <c r="V2898">
        <v>4.9400000000000004</v>
      </c>
      <c r="Y2898" s="1">
        <v>41598</v>
      </c>
      <c r="Z2898">
        <v>27.7</v>
      </c>
      <c r="AC2898" s="1"/>
    </row>
    <row r="2899" spans="1:29" x14ac:dyDescent="0.3">
      <c r="A2899">
        <f t="shared" si="89"/>
        <v>12</v>
      </c>
      <c r="B2899" s="1">
        <v>43440</v>
      </c>
      <c r="C2899">
        <v>79.31</v>
      </c>
      <c r="E2899" s="1">
        <v>36500</v>
      </c>
      <c r="F2899">
        <v>25.79</v>
      </c>
      <c r="G2899">
        <f t="shared" si="88"/>
        <v>21.940091743119268</v>
      </c>
      <c r="I2899" s="1">
        <v>39433</v>
      </c>
      <c r="J2899">
        <v>91.29</v>
      </c>
      <c r="M2899" s="1">
        <v>31575</v>
      </c>
      <c r="N2899">
        <v>0.97</v>
      </c>
      <c r="Q2899" s="1">
        <v>41865</v>
      </c>
      <c r="R2899">
        <v>77.25</v>
      </c>
      <c r="U2899" s="1">
        <v>42591</v>
      </c>
      <c r="V2899">
        <v>4.87</v>
      </c>
      <c r="Y2899" s="1">
        <v>41599</v>
      </c>
      <c r="Z2899">
        <v>27.85</v>
      </c>
      <c r="AC2899" s="1"/>
    </row>
    <row r="2900" spans="1:29" x14ac:dyDescent="0.3">
      <c r="A2900">
        <f t="shared" si="89"/>
        <v>12</v>
      </c>
      <c r="B2900" s="1">
        <v>43441</v>
      </c>
      <c r="C2900">
        <v>79.53</v>
      </c>
      <c r="E2900" s="1">
        <v>36501</v>
      </c>
      <c r="F2900">
        <v>25.4</v>
      </c>
      <c r="G2900">
        <f t="shared" si="88"/>
        <v>22.007064220183491</v>
      </c>
      <c r="I2900" s="1">
        <v>39430</v>
      </c>
      <c r="J2900">
        <v>92.67</v>
      </c>
      <c r="M2900" s="1">
        <v>31576</v>
      </c>
      <c r="N2900">
        <v>0.97140000000000004</v>
      </c>
      <c r="Q2900" s="1">
        <v>41866</v>
      </c>
      <c r="R2900">
        <v>77.099999999999994</v>
      </c>
      <c r="U2900" s="1">
        <v>42592</v>
      </c>
      <c r="V2900">
        <v>4.76</v>
      </c>
      <c r="Y2900" s="1">
        <v>41600</v>
      </c>
      <c r="Z2900">
        <v>27.85</v>
      </c>
      <c r="AC2900" s="1"/>
    </row>
    <row r="2901" spans="1:29" x14ac:dyDescent="0.3">
      <c r="A2901">
        <f t="shared" si="89"/>
        <v>12</v>
      </c>
      <c r="B2901" s="1">
        <v>43442</v>
      </c>
      <c r="C2901">
        <v>79.39</v>
      </c>
      <c r="E2901" s="1">
        <v>36502</v>
      </c>
      <c r="F2901">
        <v>25.69</v>
      </c>
      <c r="G2901">
        <f t="shared" si="88"/>
        <v>22.076238532110096</v>
      </c>
      <c r="I2901" s="1">
        <v>39429</v>
      </c>
      <c r="J2901">
        <v>92.12</v>
      </c>
      <c r="M2901" s="1">
        <v>31579</v>
      </c>
      <c r="N2901">
        <v>0.96</v>
      </c>
      <c r="Q2901" s="1">
        <v>41869</v>
      </c>
      <c r="R2901">
        <v>76.75</v>
      </c>
      <c r="U2901" s="1">
        <v>42593</v>
      </c>
      <c r="V2901">
        <v>4.87</v>
      </c>
      <c r="Y2901" s="1">
        <v>41603</v>
      </c>
      <c r="Z2901">
        <v>27.88</v>
      </c>
      <c r="AC2901" s="1"/>
    </row>
    <row r="2902" spans="1:29" x14ac:dyDescent="0.3">
      <c r="A2902">
        <f t="shared" si="89"/>
        <v>12</v>
      </c>
      <c r="B2902" s="1">
        <v>43443</v>
      </c>
      <c r="C2902">
        <v>79.239999999999995</v>
      </c>
      <c r="E2902" s="1">
        <v>36503</v>
      </c>
      <c r="F2902">
        <v>25.05</v>
      </c>
      <c r="G2902">
        <f t="shared" si="88"/>
        <v>22.138715596330279</v>
      </c>
      <c r="I2902" s="1">
        <v>39428</v>
      </c>
      <c r="J2902">
        <v>94.02</v>
      </c>
      <c r="M2902" s="1">
        <v>31580</v>
      </c>
      <c r="N2902">
        <v>0.95479999999999998</v>
      </c>
      <c r="Q2902" s="1">
        <v>41870</v>
      </c>
      <c r="R2902">
        <v>76.400000000000006</v>
      </c>
      <c r="U2902" s="1">
        <v>42594</v>
      </c>
      <c r="V2902">
        <v>4.8899999999999997</v>
      </c>
      <c r="Y2902" s="1">
        <v>41604</v>
      </c>
      <c r="Z2902">
        <v>27.85</v>
      </c>
      <c r="AC2902" s="1"/>
    </row>
    <row r="2903" spans="1:29" x14ac:dyDescent="0.3">
      <c r="A2903">
        <f t="shared" si="89"/>
        <v>12</v>
      </c>
      <c r="B2903" s="1">
        <v>43444</v>
      </c>
      <c r="C2903">
        <v>78.78</v>
      </c>
      <c r="E2903" s="1">
        <v>36504</v>
      </c>
      <c r="F2903">
        <v>24.46</v>
      </c>
      <c r="G2903">
        <f t="shared" si="88"/>
        <v>22.19330275229358</v>
      </c>
      <c r="I2903" s="1">
        <v>39427</v>
      </c>
      <c r="J2903">
        <v>89.99</v>
      </c>
      <c r="M2903" s="1">
        <v>31581</v>
      </c>
      <c r="N2903">
        <v>0.95809999999999995</v>
      </c>
      <c r="Q2903" s="1">
        <v>41871</v>
      </c>
      <c r="R2903">
        <v>76.400000000000006</v>
      </c>
      <c r="U2903" s="1">
        <v>42597</v>
      </c>
      <c r="V2903">
        <v>4.8</v>
      </c>
      <c r="Y2903" s="1">
        <v>41605</v>
      </c>
      <c r="Z2903">
        <v>28.2</v>
      </c>
      <c r="AC2903" s="1"/>
    </row>
    <row r="2904" spans="1:29" x14ac:dyDescent="0.3">
      <c r="A2904">
        <f t="shared" si="89"/>
        <v>12</v>
      </c>
      <c r="B2904" s="1">
        <v>43445</v>
      </c>
      <c r="C2904">
        <v>78.27</v>
      </c>
      <c r="E2904" s="1">
        <v>36507</v>
      </c>
      <c r="F2904">
        <v>24.58</v>
      </c>
      <c r="G2904">
        <f t="shared" si="88"/>
        <v>22.248256880733944</v>
      </c>
      <c r="I2904" s="1">
        <v>39426</v>
      </c>
      <c r="J2904">
        <v>88.04</v>
      </c>
      <c r="M2904" s="1">
        <v>31582</v>
      </c>
      <c r="N2904">
        <v>0.95430000000000004</v>
      </c>
      <c r="Q2904" s="1">
        <v>41872</v>
      </c>
      <c r="R2904">
        <v>77</v>
      </c>
      <c r="U2904" s="1">
        <v>42598</v>
      </c>
      <c r="V2904">
        <v>4.6900000000000004</v>
      </c>
      <c r="Y2904" s="1">
        <v>41606</v>
      </c>
      <c r="Z2904">
        <v>28.4</v>
      </c>
      <c r="AC2904" s="1"/>
    </row>
    <row r="2905" spans="1:29" x14ac:dyDescent="0.3">
      <c r="A2905">
        <f t="shared" si="89"/>
        <v>12</v>
      </c>
      <c r="B2905" s="1">
        <v>43446</v>
      </c>
      <c r="C2905">
        <v>77.569999999999993</v>
      </c>
      <c r="E2905" s="1">
        <v>36508</v>
      </c>
      <c r="F2905">
        <v>25.02</v>
      </c>
      <c r="G2905">
        <f t="shared" si="88"/>
        <v>22.303211009174305</v>
      </c>
      <c r="I2905" s="1">
        <v>39423</v>
      </c>
      <c r="J2905">
        <v>88.64</v>
      </c>
      <c r="M2905" s="1">
        <v>31583</v>
      </c>
      <c r="N2905">
        <v>0.94720000000000004</v>
      </c>
      <c r="Q2905" s="1">
        <v>41873</v>
      </c>
      <c r="R2905">
        <v>77.55</v>
      </c>
      <c r="U2905" s="1">
        <v>42599</v>
      </c>
      <c r="V2905">
        <v>4.4800000000000004</v>
      </c>
      <c r="Y2905" s="1">
        <v>41607</v>
      </c>
      <c r="Z2905">
        <v>28.2</v>
      </c>
      <c r="AC2905" s="1"/>
    </row>
    <row r="2906" spans="1:29" x14ac:dyDescent="0.3">
      <c r="A2906">
        <f t="shared" si="89"/>
        <v>12</v>
      </c>
      <c r="B2906" s="1">
        <v>43447</v>
      </c>
      <c r="C2906">
        <v>77.06</v>
      </c>
      <c r="E2906" s="1">
        <v>36509</v>
      </c>
      <c r="F2906">
        <v>25.43</v>
      </c>
      <c r="G2906">
        <f t="shared" si="88"/>
        <v>22.362752293577977</v>
      </c>
      <c r="I2906" s="1">
        <v>39422</v>
      </c>
      <c r="J2906">
        <v>90.18</v>
      </c>
      <c r="M2906" s="1">
        <v>31586</v>
      </c>
      <c r="N2906">
        <v>0.96189999999999998</v>
      </c>
      <c r="Q2906" s="1">
        <v>41876</v>
      </c>
      <c r="R2906">
        <v>77.38</v>
      </c>
      <c r="U2906" s="1">
        <v>42600</v>
      </c>
      <c r="V2906">
        <v>4.68</v>
      </c>
      <c r="Y2906" s="1">
        <v>41610</v>
      </c>
      <c r="Z2906">
        <v>28.55</v>
      </c>
      <c r="AC2906" s="1"/>
    </row>
    <row r="2907" spans="1:29" x14ac:dyDescent="0.3">
      <c r="A2907">
        <f t="shared" si="89"/>
        <v>12</v>
      </c>
      <c r="B2907" s="1">
        <v>43448</v>
      </c>
      <c r="C2907">
        <v>76.36</v>
      </c>
      <c r="E2907" s="1">
        <v>36510</v>
      </c>
      <c r="F2907">
        <v>26.09</v>
      </c>
      <c r="G2907">
        <f t="shared" si="88"/>
        <v>22.427522935779812</v>
      </c>
      <c r="I2907" s="1">
        <v>39421</v>
      </c>
      <c r="J2907">
        <v>88.49</v>
      </c>
      <c r="M2907" s="1">
        <v>31587</v>
      </c>
      <c r="N2907">
        <v>0.96760000000000002</v>
      </c>
      <c r="Q2907" s="1">
        <v>41877</v>
      </c>
      <c r="R2907">
        <v>77.650000000000006</v>
      </c>
      <c r="U2907" s="1">
        <v>42601</v>
      </c>
      <c r="V2907">
        <v>4.76</v>
      </c>
      <c r="Y2907" s="1">
        <v>41611</v>
      </c>
      <c r="Z2907">
        <v>29.15</v>
      </c>
      <c r="AC2907" s="1"/>
    </row>
    <row r="2908" spans="1:29" x14ac:dyDescent="0.3">
      <c r="A2908">
        <f t="shared" si="89"/>
        <v>12</v>
      </c>
      <c r="B2908" s="1">
        <v>43449</v>
      </c>
      <c r="C2908">
        <v>75.81</v>
      </c>
      <c r="E2908" s="1">
        <v>36511</v>
      </c>
      <c r="F2908">
        <v>25.52</v>
      </c>
      <c r="G2908">
        <f t="shared" si="88"/>
        <v>22.48412844036697</v>
      </c>
      <c r="I2908" s="1">
        <v>39420</v>
      </c>
      <c r="J2908">
        <v>89.53</v>
      </c>
      <c r="M2908" s="1">
        <v>31588</v>
      </c>
      <c r="N2908">
        <v>0.96430000000000005</v>
      </c>
      <c r="Q2908" s="1">
        <v>41878</v>
      </c>
      <c r="R2908">
        <v>76.599999999999994</v>
      </c>
      <c r="U2908" s="1">
        <v>42604</v>
      </c>
      <c r="V2908">
        <v>4.8899999999999997</v>
      </c>
      <c r="Y2908" s="1">
        <v>41612</v>
      </c>
      <c r="Z2908">
        <v>28.55</v>
      </c>
      <c r="AC2908" s="1"/>
    </row>
    <row r="2909" spans="1:29" x14ac:dyDescent="0.3">
      <c r="A2909">
        <f t="shared" si="89"/>
        <v>12</v>
      </c>
      <c r="B2909" s="1">
        <v>43450</v>
      </c>
      <c r="C2909">
        <v>75.260000000000005</v>
      </c>
      <c r="E2909" s="1">
        <v>36514</v>
      </c>
      <c r="F2909">
        <v>25.3</v>
      </c>
      <c r="G2909">
        <f t="shared" si="88"/>
        <v>22.540091743119262</v>
      </c>
      <c r="I2909" s="1">
        <v>39419</v>
      </c>
      <c r="J2909">
        <v>89.8</v>
      </c>
      <c r="M2909" s="1">
        <v>31589</v>
      </c>
      <c r="N2909">
        <v>0.97140000000000004</v>
      </c>
      <c r="Q2909" s="1">
        <v>41879</v>
      </c>
      <c r="R2909">
        <v>77.25</v>
      </c>
      <c r="U2909" s="1">
        <v>42605</v>
      </c>
      <c r="V2909">
        <v>4.7</v>
      </c>
      <c r="Y2909" s="1">
        <v>41613</v>
      </c>
      <c r="Z2909">
        <v>28.5</v>
      </c>
      <c r="AC2909" s="1"/>
    </row>
    <row r="2910" spans="1:29" x14ac:dyDescent="0.3">
      <c r="A2910">
        <f t="shared" si="89"/>
        <v>12</v>
      </c>
      <c r="B2910" s="1">
        <v>43451</v>
      </c>
      <c r="C2910">
        <v>74.650000000000006</v>
      </c>
      <c r="E2910" s="1">
        <v>36515</v>
      </c>
      <c r="F2910">
        <v>25.29</v>
      </c>
      <c r="G2910">
        <f t="shared" si="88"/>
        <v>22.601926605504584</v>
      </c>
      <c r="I2910" s="1">
        <v>39416</v>
      </c>
      <c r="J2910">
        <v>88.26</v>
      </c>
      <c r="M2910" s="1">
        <v>31590</v>
      </c>
      <c r="N2910">
        <v>0.97470000000000001</v>
      </c>
      <c r="Q2910" s="1">
        <v>41880</v>
      </c>
      <c r="R2910">
        <v>76.8</v>
      </c>
      <c r="U2910" s="1">
        <v>42606</v>
      </c>
      <c r="V2910">
        <v>4.5999999999999996</v>
      </c>
      <c r="Y2910" s="1">
        <v>41614</v>
      </c>
      <c r="Z2910">
        <v>28.4</v>
      </c>
      <c r="AC2910" s="1"/>
    </row>
    <row r="2911" spans="1:29" x14ac:dyDescent="0.3">
      <c r="A2911">
        <f t="shared" si="89"/>
        <v>12</v>
      </c>
      <c r="B2911" s="1">
        <v>43452</v>
      </c>
      <c r="C2911">
        <v>74.11</v>
      </c>
      <c r="E2911" s="1">
        <v>36516</v>
      </c>
      <c r="F2911">
        <v>24.65</v>
      </c>
      <c r="G2911">
        <f t="shared" si="88"/>
        <v>22.657614678899076</v>
      </c>
      <c r="I2911" s="1">
        <v>39415</v>
      </c>
      <c r="J2911">
        <v>90.22</v>
      </c>
      <c r="M2911" s="1">
        <v>31593</v>
      </c>
      <c r="N2911">
        <v>0.98270000000000002</v>
      </c>
      <c r="Q2911" s="1">
        <v>41883</v>
      </c>
      <c r="R2911">
        <v>76.900000000000006</v>
      </c>
      <c r="U2911" s="1">
        <v>42607</v>
      </c>
      <c r="V2911">
        <v>4.7</v>
      </c>
      <c r="Y2911" s="1">
        <v>41617</v>
      </c>
      <c r="Z2911">
        <v>27.65</v>
      </c>
      <c r="AC2911" s="1"/>
    </row>
    <row r="2912" spans="1:29" x14ac:dyDescent="0.3">
      <c r="A2912">
        <f t="shared" si="89"/>
        <v>12</v>
      </c>
      <c r="B2912" s="1">
        <v>43453</v>
      </c>
      <c r="C2912">
        <v>73.569999999999993</v>
      </c>
      <c r="E2912" s="1">
        <v>36517</v>
      </c>
      <c r="F2912">
        <v>25.19</v>
      </c>
      <c r="G2912">
        <f t="shared" si="88"/>
        <v>22.715779816513756</v>
      </c>
      <c r="I2912" s="1">
        <v>39414</v>
      </c>
      <c r="J2912">
        <v>89.81</v>
      </c>
      <c r="M2912" s="1">
        <v>31594</v>
      </c>
      <c r="N2912">
        <v>0.97989999999999999</v>
      </c>
      <c r="Q2912" s="1">
        <v>41884</v>
      </c>
      <c r="R2912">
        <v>76.5</v>
      </c>
      <c r="U2912" s="1">
        <v>42608</v>
      </c>
      <c r="V2912">
        <v>4.6900000000000004</v>
      </c>
      <c r="Y2912" s="1">
        <v>41618</v>
      </c>
      <c r="Z2912">
        <v>27.7</v>
      </c>
      <c r="AC2912" s="1"/>
    </row>
    <row r="2913" spans="1:29" x14ac:dyDescent="0.3">
      <c r="A2913">
        <f t="shared" si="89"/>
        <v>12</v>
      </c>
      <c r="B2913" s="1">
        <v>43454</v>
      </c>
      <c r="C2913">
        <v>73.069999999999993</v>
      </c>
      <c r="E2913" s="1">
        <v>36518</v>
      </c>
      <c r="F2913">
        <v>25.21</v>
      </c>
      <c r="G2913">
        <f t="shared" si="88"/>
        <v>22.767889908256876</v>
      </c>
      <c r="I2913" s="1">
        <v>39413</v>
      </c>
      <c r="J2913">
        <v>92.52</v>
      </c>
      <c r="M2913" s="1">
        <v>31595</v>
      </c>
      <c r="N2913">
        <v>0.98419999999999996</v>
      </c>
      <c r="Q2913" s="1">
        <v>41885</v>
      </c>
      <c r="R2913">
        <v>76.099999999999994</v>
      </c>
      <c r="U2913" s="1">
        <v>42611</v>
      </c>
      <c r="V2913">
        <v>4.6900000000000004</v>
      </c>
      <c r="Y2913" s="1">
        <v>41619</v>
      </c>
      <c r="Z2913">
        <v>27.55</v>
      </c>
      <c r="AC2913" s="1"/>
    </row>
    <row r="2914" spans="1:29" x14ac:dyDescent="0.3">
      <c r="A2914">
        <f t="shared" si="89"/>
        <v>12</v>
      </c>
      <c r="B2914" s="1">
        <v>43455</v>
      </c>
      <c r="C2914">
        <v>72.760000000000005</v>
      </c>
      <c r="E2914" s="1">
        <v>36523</v>
      </c>
      <c r="F2914">
        <v>25.45</v>
      </c>
      <c r="G2914">
        <f t="shared" si="88"/>
        <v>22.823761467889899</v>
      </c>
      <c r="I2914" s="1">
        <v>39412</v>
      </c>
      <c r="J2914">
        <v>95.32</v>
      </c>
      <c r="M2914" s="1">
        <v>31596</v>
      </c>
      <c r="N2914">
        <v>0.98509999999999998</v>
      </c>
      <c r="Q2914" s="1">
        <v>41886</v>
      </c>
      <c r="R2914">
        <v>75.3</v>
      </c>
      <c r="U2914" s="1">
        <v>42612</v>
      </c>
      <c r="V2914">
        <v>4.54</v>
      </c>
      <c r="Y2914" s="1">
        <v>41620</v>
      </c>
      <c r="Z2914">
        <v>27.38</v>
      </c>
      <c r="AC2914" s="1"/>
    </row>
    <row r="2915" spans="1:29" x14ac:dyDescent="0.3">
      <c r="A2915">
        <f t="shared" si="89"/>
        <v>12</v>
      </c>
      <c r="B2915" s="1">
        <v>43456</v>
      </c>
      <c r="C2915">
        <v>72.58</v>
      </c>
      <c r="E2915" s="1">
        <v>36524</v>
      </c>
      <c r="F2915">
        <v>25.08</v>
      </c>
      <c r="G2915">
        <f t="shared" si="88"/>
        <v>22.878348623853206</v>
      </c>
      <c r="I2915" s="1">
        <v>39409</v>
      </c>
      <c r="J2915">
        <v>95.76</v>
      </c>
      <c r="M2915" s="1">
        <v>31597</v>
      </c>
      <c r="N2915">
        <v>0.98270000000000002</v>
      </c>
      <c r="Q2915" s="1">
        <v>41887</v>
      </c>
      <c r="R2915">
        <v>74.849999999999994</v>
      </c>
      <c r="U2915" s="1">
        <v>42613</v>
      </c>
      <c r="V2915">
        <v>4.46</v>
      </c>
      <c r="Y2915" s="1">
        <v>41621</v>
      </c>
      <c r="Z2915">
        <v>27.15</v>
      </c>
      <c r="AC2915" s="1"/>
    </row>
    <row r="2916" spans="1:29" x14ac:dyDescent="0.3">
      <c r="A2916">
        <f t="shared" si="89"/>
        <v>12</v>
      </c>
      <c r="B2916" s="1">
        <v>43457</v>
      </c>
      <c r="C2916">
        <v>72.39</v>
      </c>
      <c r="E2916" s="1">
        <v>36529</v>
      </c>
      <c r="F2916">
        <v>24.39</v>
      </c>
      <c r="G2916">
        <f t="shared" si="88"/>
        <v>22.924678899082565</v>
      </c>
      <c r="I2916" s="1">
        <v>39408</v>
      </c>
      <c r="J2916">
        <v>94.5</v>
      </c>
      <c r="M2916" s="1">
        <v>31600</v>
      </c>
      <c r="N2916">
        <v>0.98080000000000001</v>
      </c>
      <c r="Q2916" s="1">
        <v>41890</v>
      </c>
      <c r="R2916">
        <v>75.5</v>
      </c>
      <c r="U2916" s="1">
        <v>42614</v>
      </c>
      <c r="V2916">
        <v>4.37</v>
      </c>
      <c r="Y2916" s="1">
        <v>41624</v>
      </c>
      <c r="Z2916">
        <v>27.55</v>
      </c>
      <c r="AC2916" s="1"/>
    </row>
    <row r="2917" spans="1:29" x14ac:dyDescent="0.3">
      <c r="A2917">
        <f t="shared" si="89"/>
        <v>12</v>
      </c>
      <c r="B2917" s="1">
        <v>43458</v>
      </c>
      <c r="C2917">
        <v>72.16</v>
      </c>
      <c r="E2917" s="1">
        <v>36530</v>
      </c>
      <c r="F2917">
        <v>23.73</v>
      </c>
      <c r="G2917">
        <f t="shared" si="88"/>
        <v>22.960733944954121</v>
      </c>
      <c r="I2917" s="1">
        <v>39407</v>
      </c>
      <c r="J2917">
        <v>94.84</v>
      </c>
      <c r="M2917" s="1">
        <v>31601</v>
      </c>
      <c r="N2917">
        <v>0.97799999999999998</v>
      </c>
      <c r="Q2917" s="1">
        <v>41891</v>
      </c>
      <c r="R2917">
        <v>74.5</v>
      </c>
      <c r="U2917" s="1">
        <v>42615</v>
      </c>
      <c r="V2917">
        <v>4.08</v>
      </c>
      <c r="Y2917" s="1">
        <v>41625</v>
      </c>
      <c r="Z2917">
        <v>27.75</v>
      </c>
      <c r="AC2917" s="1"/>
    </row>
    <row r="2918" spans="1:29" x14ac:dyDescent="0.3">
      <c r="A2918">
        <f t="shared" si="89"/>
        <v>12</v>
      </c>
      <c r="B2918" s="1">
        <v>43459</v>
      </c>
      <c r="C2918">
        <v>71.95</v>
      </c>
      <c r="E2918" s="1">
        <v>36531</v>
      </c>
      <c r="F2918">
        <v>23.62</v>
      </c>
      <c r="G2918">
        <f t="shared" si="88"/>
        <v>22.999724770642192</v>
      </c>
      <c r="I2918" s="1">
        <v>39406</v>
      </c>
      <c r="J2918">
        <v>95.49</v>
      </c>
      <c r="M2918" s="1">
        <v>31602</v>
      </c>
      <c r="N2918">
        <v>0.98040000000000005</v>
      </c>
      <c r="Q2918" s="1">
        <v>41892</v>
      </c>
      <c r="R2918">
        <v>74.55</v>
      </c>
      <c r="U2918" s="1">
        <v>42618</v>
      </c>
      <c r="V2918">
        <v>3.93</v>
      </c>
      <c r="Y2918" s="1">
        <v>41626</v>
      </c>
      <c r="Z2918">
        <v>27.3</v>
      </c>
      <c r="AC2918" s="1"/>
    </row>
    <row r="2919" spans="1:29" x14ac:dyDescent="0.3">
      <c r="A2919">
        <f t="shared" si="89"/>
        <v>12</v>
      </c>
      <c r="B2919" s="1">
        <v>43460</v>
      </c>
      <c r="C2919">
        <v>71.67</v>
      </c>
      <c r="E2919" s="1">
        <v>36532</v>
      </c>
      <c r="F2919">
        <v>23.09</v>
      </c>
      <c r="G2919">
        <f t="shared" si="88"/>
        <v>23.033486238532102</v>
      </c>
      <c r="I2919" s="1">
        <v>39405</v>
      </c>
      <c r="J2919">
        <v>92.28</v>
      </c>
      <c r="M2919" s="1">
        <v>31603</v>
      </c>
      <c r="N2919">
        <v>0.97660000000000002</v>
      </c>
      <c r="Q2919" s="1">
        <v>41893</v>
      </c>
      <c r="R2919">
        <v>75</v>
      </c>
      <c r="U2919" s="1">
        <v>42619</v>
      </c>
      <c r="V2919">
        <v>4.13</v>
      </c>
      <c r="Y2919" s="1">
        <v>41627</v>
      </c>
      <c r="Z2919">
        <v>27.78</v>
      </c>
      <c r="AC2919" s="1"/>
    </row>
    <row r="2920" spans="1:29" x14ac:dyDescent="0.3">
      <c r="A2920">
        <f t="shared" si="89"/>
        <v>12</v>
      </c>
      <c r="B2920" s="1">
        <v>43461</v>
      </c>
      <c r="C2920">
        <v>71.28</v>
      </c>
      <c r="E2920" s="1">
        <v>36535</v>
      </c>
      <c r="F2920">
        <v>23.73</v>
      </c>
      <c r="G2920">
        <f t="shared" si="88"/>
        <v>23.073211009174305</v>
      </c>
      <c r="I2920" s="1">
        <v>39402</v>
      </c>
      <c r="J2920">
        <v>91.62</v>
      </c>
      <c r="M2920" s="1">
        <v>31604</v>
      </c>
      <c r="N2920">
        <v>0.97419999999999995</v>
      </c>
      <c r="Q2920" s="1">
        <v>41894</v>
      </c>
      <c r="R2920">
        <v>75.2</v>
      </c>
      <c r="U2920" s="1">
        <v>42620</v>
      </c>
      <c r="V2920">
        <v>4.01</v>
      </c>
      <c r="Y2920" s="1">
        <v>41628</v>
      </c>
      <c r="Z2920">
        <v>27.45</v>
      </c>
      <c r="AC2920" s="1"/>
    </row>
    <row r="2921" spans="1:29" x14ac:dyDescent="0.3">
      <c r="A2921">
        <f t="shared" si="89"/>
        <v>12</v>
      </c>
      <c r="B2921" s="1">
        <v>43462</v>
      </c>
      <c r="C2921">
        <v>70.92</v>
      </c>
      <c r="E2921" s="1">
        <v>36536</v>
      </c>
      <c r="F2921">
        <v>24.62</v>
      </c>
      <c r="G2921">
        <f t="shared" si="88"/>
        <v>23.118990825688066</v>
      </c>
      <c r="I2921" s="1">
        <v>39401</v>
      </c>
      <c r="J2921">
        <v>90.94</v>
      </c>
      <c r="M2921" s="1">
        <v>31607</v>
      </c>
      <c r="N2921">
        <v>0.98040000000000005</v>
      </c>
      <c r="Q2921" s="1">
        <v>41897</v>
      </c>
      <c r="R2921">
        <v>75.349999999999994</v>
      </c>
      <c r="U2921" s="1">
        <v>42621</v>
      </c>
      <c r="V2921">
        <v>4.08</v>
      </c>
      <c r="Y2921" s="1">
        <v>41631</v>
      </c>
      <c r="Z2921">
        <v>27.35</v>
      </c>
      <c r="AC2921" s="1"/>
    </row>
    <row r="2922" spans="1:29" x14ac:dyDescent="0.3">
      <c r="A2922">
        <f t="shared" si="89"/>
        <v>12</v>
      </c>
      <c r="B2922" s="1">
        <v>43463</v>
      </c>
      <c r="C2922">
        <v>70.7</v>
      </c>
      <c r="E2922" s="1">
        <v>36537</v>
      </c>
      <c r="F2922">
        <v>24.81</v>
      </c>
      <c r="G2922">
        <f t="shared" si="88"/>
        <v>23.16495412844036</v>
      </c>
      <c r="I2922" s="1">
        <v>39400</v>
      </c>
      <c r="J2922">
        <v>91.36</v>
      </c>
      <c r="M2922" s="1">
        <v>31608</v>
      </c>
      <c r="N2922">
        <v>0.98609999999999998</v>
      </c>
      <c r="Q2922" s="1">
        <v>41898</v>
      </c>
      <c r="R2922">
        <v>74.55</v>
      </c>
      <c r="U2922" s="1">
        <v>42622</v>
      </c>
      <c r="V2922">
        <v>4.08</v>
      </c>
      <c r="Y2922" s="1">
        <v>41632</v>
      </c>
      <c r="Z2922">
        <v>27.9</v>
      </c>
      <c r="AC2922" s="1"/>
    </row>
    <row r="2923" spans="1:29" x14ac:dyDescent="0.3">
      <c r="A2923">
        <f t="shared" si="89"/>
        <v>12</v>
      </c>
      <c r="B2923" s="1">
        <v>43464</v>
      </c>
      <c r="C2923">
        <v>70.56</v>
      </c>
      <c r="E2923" s="1">
        <v>36538</v>
      </c>
      <c r="F2923">
        <v>24.98</v>
      </c>
      <c r="G2923">
        <f t="shared" si="88"/>
        <v>23.210091743119257</v>
      </c>
      <c r="I2923" s="1">
        <v>39399</v>
      </c>
      <c r="J2923">
        <v>88.83</v>
      </c>
      <c r="M2923" s="1">
        <v>31609</v>
      </c>
      <c r="N2923">
        <v>0.9889</v>
      </c>
      <c r="Q2923" s="1">
        <v>41899</v>
      </c>
      <c r="R2923">
        <v>74.25</v>
      </c>
      <c r="U2923" s="1">
        <v>42625</v>
      </c>
      <c r="V2923">
        <v>4.03</v>
      </c>
      <c r="Y2923" s="1">
        <v>41635</v>
      </c>
      <c r="Z2923">
        <v>27.5</v>
      </c>
      <c r="AC2923" s="1"/>
    </row>
    <row r="2924" spans="1:29" x14ac:dyDescent="0.3">
      <c r="A2924">
        <f t="shared" si="89"/>
        <v>12</v>
      </c>
      <c r="B2924" s="1">
        <v>43465</v>
      </c>
      <c r="C2924">
        <v>70.38</v>
      </c>
      <c r="E2924" s="1">
        <v>36539</v>
      </c>
      <c r="F2924">
        <v>25.47</v>
      </c>
      <c r="G2924">
        <f t="shared" si="88"/>
        <v>23.255688073394484</v>
      </c>
      <c r="I2924" s="1">
        <v>39398</v>
      </c>
      <c r="J2924">
        <v>91.98</v>
      </c>
      <c r="M2924" s="1">
        <v>31610</v>
      </c>
      <c r="N2924">
        <v>0.98609999999999998</v>
      </c>
      <c r="Q2924" s="1">
        <v>41900</v>
      </c>
      <c r="R2924">
        <v>74.2</v>
      </c>
      <c r="U2924" s="1">
        <v>42626</v>
      </c>
      <c r="V2924">
        <v>4.0199999999999996</v>
      </c>
      <c r="Y2924" s="1">
        <v>41638</v>
      </c>
      <c r="Z2924">
        <v>27</v>
      </c>
      <c r="AC2924" s="1"/>
    </row>
    <row r="2925" spans="1:29" x14ac:dyDescent="0.3">
      <c r="A2925">
        <f t="shared" si="89"/>
        <v>1</v>
      </c>
      <c r="B2925" s="1">
        <v>43466</v>
      </c>
      <c r="C2925">
        <v>70.23</v>
      </c>
      <c r="E2925" s="1">
        <v>36542</v>
      </c>
      <c r="F2925">
        <v>25.65</v>
      </c>
      <c r="G2925">
        <f t="shared" si="88"/>
        <v>23.303027522935775</v>
      </c>
      <c r="I2925" s="1">
        <v>39395</v>
      </c>
      <c r="J2925">
        <v>93.18</v>
      </c>
      <c r="M2925" s="1">
        <v>31611</v>
      </c>
      <c r="N2925">
        <v>0.99839999999999995</v>
      </c>
      <c r="Q2925" s="1">
        <v>41901</v>
      </c>
      <c r="R2925">
        <v>74.2</v>
      </c>
      <c r="U2925" s="1">
        <v>42627</v>
      </c>
      <c r="V2925">
        <v>3.98</v>
      </c>
      <c r="Y2925" s="1">
        <v>41639</v>
      </c>
      <c r="Z2925">
        <v>26.85</v>
      </c>
      <c r="AC2925" s="1"/>
    </row>
    <row r="2926" spans="1:29" x14ac:dyDescent="0.3">
      <c r="A2926">
        <f t="shared" si="89"/>
        <v>1</v>
      </c>
      <c r="B2926" s="1">
        <v>43467</v>
      </c>
      <c r="C2926">
        <v>69.86</v>
      </c>
      <c r="E2926" s="1">
        <v>36543</v>
      </c>
      <c r="F2926">
        <v>26.05</v>
      </c>
      <c r="G2926">
        <f t="shared" si="88"/>
        <v>23.352752293577975</v>
      </c>
      <c r="I2926" s="1">
        <v>39394</v>
      </c>
      <c r="J2926">
        <v>92.79</v>
      </c>
      <c r="M2926" s="1">
        <v>31614</v>
      </c>
      <c r="N2926">
        <v>0.99129999999999996</v>
      </c>
      <c r="Q2926" s="1">
        <v>41904</v>
      </c>
      <c r="R2926">
        <v>73.900000000000006</v>
      </c>
      <c r="U2926" s="1">
        <v>42628</v>
      </c>
      <c r="V2926">
        <v>4.1399999999999997</v>
      </c>
      <c r="Y2926" s="1">
        <v>41640</v>
      </c>
      <c r="Z2926">
        <v>26.6</v>
      </c>
      <c r="AC2926" s="1"/>
    </row>
    <row r="2927" spans="1:29" x14ac:dyDescent="0.3">
      <c r="A2927">
        <f t="shared" si="89"/>
        <v>1</v>
      </c>
      <c r="B2927" s="1">
        <v>43468</v>
      </c>
      <c r="C2927">
        <v>69.27</v>
      </c>
      <c r="E2927" s="1">
        <v>36544</v>
      </c>
      <c r="F2927">
        <v>25.84</v>
      </c>
      <c r="G2927">
        <f t="shared" si="88"/>
        <v>23.401834862385314</v>
      </c>
      <c r="I2927" s="1">
        <v>39393</v>
      </c>
      <c r="J2927">
        <v>93.24</v>
      </c>
      <c r="M2927" s="1">
        <v>31615</v>
      </c>
      <c r="N2927">
        <v>0.99129999999999996</v>
      </c>
      <c r="Q2927" s="1">
        <v>41905</v>
      </c>
      <c r="R2927">
        <v>73.75</v>
      </c>
      <c r="U2927" s="1">
        <v>42629</v>
      </c>
      <c r="V2927">
        <v>4.3600000000000003</v>
      </c>
      <c r="Y2927" s="1">
        <v>41641</v>
      </c>
      <c r="Z2927">
        <v>26.3</v>
      </c>
      <c r="AC2927" s="1"/>
    </row>
    <row r="2928" spans="1:29" x14ac:dyDescent="0.3">
      <c r="A2928">
        <f t="shared" si="89"/>
        <v>1</v>
      </c>
      <c r="B2928" s="1">
        <v>43469</v>
      </c>
      <c r="C2928">
        <v>68.75</v>
      </c>
      <c r="E2928" s="1">
        <v>36545</v>
      </c>
      <c r="F2928">
        <v>26.1</v>
      </c>
      <c r="G2928">
        <f t="shared" ref="G2928:G2991" si="90">+AVERAGE(F2820:F2928)</f>
        <v>23.451467889908248</v>
      </c>
      <c r="I2928" s="1">
        <v>39392</v>
      </c>
      <c r="J2928">
        <v>93.26</v>
      </c>
      <c r="M2928" s="1">
        <v>31616</v>
      </c>
      <c r="N2928">
        <v>0.99129999999999996</v>
      </c>
      <c r="Q2928" s="1">
        <v>41906</v>
      </c>
      <c r="R2928">
        <v>73.45</v>
      </c>
      <c r="U2928" s="1">
        <v>42632</v>
      </c>
      <c r="V2928">
        <v>4.4000000000000004</v>
      </c>
      <c r="Y2928" s="1">
        <v>41642</v>
      </c>
      <c r="Z2928">
        <v>26.7</v>
      </c>
      <c r="AC2928" s="1"/>
    </row>
    <row r="2929" spans="1:29" x14ac:dyDescent="0.3">
      <c r="A2929">
        <f t="shared" si="89"/>
        <v>1</v>
      </c>
      <c r="B2929" s="1">
        <v>43470</v>
      </c>
      <c r="C2929">
        <v>68.31</v>
      </c>
      <c r="E2929" s="1">
        <v>36546</v>
      </c>
      <c r="F2929">
        <v>26.35</v>
      </c>
      <c r="G2929">
        <f t="shared" si="90"/>
        <v>23.502018348623846</v>
      </c>
      <c r="I2929" s="1">
        <v>39391</v>
      </c>
      <c r="J2929">
        <v>90.49</v>
      </c>
      <c r="M2929" s="1">
        <v>31617</v>
      </c>
      <c r="N2929">
        <v>0.98460000000000003</v>
      </c>
      <c r="Q2929" s="1">
        <v>41907</v>
      </c>
      <c r="R2929">
        <v>73.2</v>
      </c>
      <c r="U2929" s="1">
        <v>42633</v>
      </c>
      <c r="V2929">
        <v>4.16</v>
      </c>
      <c r="Y2929" s="1">
        <v>41645</v>
      </c>
      <c r="Z2929">
        <v>26.6</v>
      </c>
      <c r="AC2929" s="1"/>
    </row>
    <row r="2930" spans="1:29" x14ac:dyDescent="0.3">
      <c r="A2930">
        <f t="shared" si="89"/>
        <v>1</v>
      </c>
      <c r="B2930" s="1">
        <v>43471</v>
      </c>
      <c r="C2930">
        <v>67.900000000000006</v>
      </c>
      <c r="E2930" s="1">
        <v>36549</v>
      </c>
      <c r="F2930">
        <v>26.06</v>
      </c>
      <c r="G2930">
        <f t="shared" si="90"/>
        <v>23.550825688073385</v>
      </c>
      <c r="I2930" s="1">
        <v>39388</v>
      </c>
      <c r="J2930">
        <v>92.08</v>
      </c>
      <c r="M2930" s="1">
        <v>31618</v>
      </c>
      <c r="N2930">
        <v>0.99409999999999998</v>
      </c>
      <c r="Q2930" s="1">
        <v>41908</v>
      </c>
      <c r="R2930">
        <v>73.400000000000006</v>
      </c>
      <c r="U2930" s="1">
        <v>42634</v>
      </c>
      <c r="V2930">
        <v>4.21</v>
      </c>
      <c r="Y2930" s="1">
        <v>41646</v>
      </c>
      <c r="Z2930">
        <v>26.4</v>
      </c>
      <c r="AC2930" s="1"/>
    </row>
    <row r="2931" spans="1:29" x14ac:dyDescent="0.3">
      <c r="A2931">
        <f t="shared" si="89"/>
        <v>1</v>
      </c>
      <c r="B2931" s="1">
        <v>43472</v>
      </c>
      <c r="C2931">
        <v>67.400000000000006</v>
      </c>
      <c r="E2931" s="1">
        <v>36550</v>
      </c>
      <c r="F2931">
        <v>26.54</v>
      </c>
      <c r="G2931">
        <f t="shared" si="90"/>
        <v>23.605596330275219</v>
      </c>
      <c r="I2931" s="1">
        <v>39387</v>
      </c>
      <c r="J2931">
        <v>89.72</v>
      </c>
      <c r="M2931" s="1">
        <v>31621</v>
      </c>
      <c r="N2931">
        <v>1.0003</v>
      </c>
      <c r="Q2931" s="1">
        <v>41911</v>
      </c>
      <c r="R2931">
        <v>72.3</v>
      </c>
      <c r="U2931" s="1">
        <v>42635</v>
      </c>
      <c r="V2931">
        <v>4.42</v>
      </c>
      <c r="Y2931" s="1">
        <v>41647</v>
      </c>
      <c r="Z2931">
        <v>26.9</v>
      </c>
      <c r="AC2931" s="1"/>
    </row>
    <row r="2932" spans="1:29" x14ac:dyDescent="0.3">
      <c r="A2932">
        <f t="shared" si="89"/>
        <v>1</v>
      </c>
      <c r="B2932" s="1">
        <v>43473</v>
      </c>
      <c r="C2932">
        <v>66.930000000000007</v>
      </c>
      <c r="E2932" s="1">
        <v>36551</v>
      </c>
      <c r="F2932">
        <v>26.13</v>
      </c>
      <c r="G2932">
        <f t="shared" si="90"/>
        <v>23.653577981651367</v>
      </c>
      <c r="I2932" s="1">
        <v>39386</v>
      </c>
      <c r="J2932">
        <v>90.63</v>
      </c>
      <c r="M2932" s="1">
        <v>31622</v>
      </c>
      <c r="N2932">
        <v>1.0003</v>
      </c>
      <c r="Q2932" s="1">
        <v>41912</v>
      </c>
      <c r="R2932">
        <v>72.2</v>
      </c>
      <c r="U2932" s="1">
        <v>42636</v>
      </c>
      <c r="V2932">
        <v>4.54</v>
      </c>
      <c r="Y2932" s="1">
        <v>41648</v>
      </c>
      <c r="Z2932">
        <v>26.55</v>
      </c>
      <c r="AC2932" s="1"/>
    </row>
    <row r="2933" spans="1:29" x14ac:dyDescent="0.3">
      <c r="A2933">
        <f t="shared" si="89"/>
        <v>1</v>
      </c>
      <c r="B2933" s="1">
        <v>43474</v>
      </c>
      <c r="C2933">
        <v>66.42</v>
      </c>
      <c r="E2933" s="1">
        <v>36552</v>
      </c>
      <c r="F2933">
        <v>25.62</v>
      </c>
      <c r="G2933">
        <f t="shared" si="90"/>
        <v>23.69605504587155</v>
      </c>
      <c r="I2933" s="1">
        <v>39385</v>
      </c>
      <c r="J2933">
        <v>87.44</v>
      </c>
      <c r="M2933" s="1">
        <v>31623</v>
      </c>
      <c r="N2933">
        <v>1.0083</v>
      </c>
      <c r="Q2933" s="1">
        <v>41913</v>
      </c>
      <c r="R2933">
        <v>72.5</v>
      </c>
      <c r="U2933" s="1">
        <v>42639</v>
      </c>
      <c r="V2933">
        <v>4.62</v>
      </c>
      <c r="Y2933" s="1">
        <v>41649</v>
      </c>
      <c r="Z2933">
        <v>26.6</v>
      </c>
      <c r="AC2933" s="1"/>
    </row>
    <row r="2934" spans="1:29" x14ac:dyDescent="0.3">
      <c r="A2934">
        <f t="shared" si="89"/>
        <v>1</v>
      </c>
      <c r="B2934" s="1">
        <v>43475</v>
      </c>
      <c r="C2934">
        <v>65.83</v>
      </c>
      <c r="E2934" s="1">
        <v>36553</v>
      </c>
      <c r="F2934">
        <v>25.68</v>
      </c>
      <c r="G2934">
        <f t="shared" si="90"/>
        <v>23.739174311926593</v>
      </c>
      <c r="I2934" s="1">
        <v>39384</v>
      </c>
      <c r="J2934">
        <v>90.32</v>
      </c>
      <c r="M2934" s="1">
        <v>31624</v>
      </c>
      <c r="N2934">
        <v>1.0093000000000001</v>
      </c>
      <c r="Q2934" s="1">
        <v>41914</v>
      </c>
      <c r="R2934">
        <v>73.099999999999994</v>
      </c>
      <c r="U2934" s="1">
        <v>42640</v>
      </c>
      <c r="V2934">
        <v>4.43</v>
      </c>
      <c r="Y2934" s="1">
        <v>41652</v>
      </c>
      <c r="Z2934">
        <v>26.3</v>
      </c>
      <c r="AC2934" s="1"/>
    </row>
    <row r="2935" spans="1:29" x14ac:dyDescent="0.3">
      <c r="A2935">
        <f t="shared" si="89"/>
        <v>1</v>
      </c>
      <c r="B2935" s="1">
        <v>43476</v>
      </c>
      <c r="C2935">
        <v>65.47</v>
      </c>
      <c r="E2935" s="1">
        <v>36556</v>
      </c>
      <c r="F2935">
        <v>25.97</v>
      </c>
      <c r="G2935">
        <f t="shared" si="90"/>
        <v>23.788165137614669</v>
      </c>
      <c r="I2935" s="1">
        <v>39381</v>
      </c>
      <c r="J2935">
        <v>88.69</v>
      </c>
      <c r="M2935" s="1">
        <v>31625</v>
      </c>
      <c r="N2935">
        <v>1.0102</v>
      </c>
      <c r="Q2935" s="1">
        <v>41915</v>
      </c>
      <c r="R2935">
        <v>72.25</v>
      </c>
      <c r="U2935" s="1">
        <v>42641</v>
      </c>
      <c r="V2935">
        <v>4.95</v>
      </c>
      <c r="Y2935" s="1">
        <v>41653</v>
      </c>
      <c r="Z2935">
        <v>26.1</v>
      </c>
      <c r="AC2935" s="1"/>
    </row>
    <row r="2936" spans="1:29" x14ac:dyDescent="0.3">
      <c r="A2936">
        <f t="shared" si="89"/>
        <v>1</v>
      </c>
      <c r="B2936" s="1">
        <v>43477</v>
      </c>
      <c r="C2936">
        <v>65.22</v>
      </c>
      <c r="E2936" s="1">
        <v>36557</v>
      </c>
      <c r="F2936">
        <v>26.39</v>
      </c>
      <c r="G2936">
        <f t="shared" si="90"/>
        <v>23.848807339449529</v>
      </c>
      <c r="I2936" s="1">
        <v>39380</v>
      </c>
      <c r="J2936">
        <v>87.48</v>
      </c>
      <c r="M2936" s="1">
        <v>31628</v>
      </c>
      <c r="N2936">
        <v>1.0064</v>
      </c>
      <c r="Q2936" s="1">
        <v>41918</v>
      </c>
      <c r="R2936">
        <v>71.849999999999994</v>
      </c>
      <c r="U2936" s="1">
        <v>42642</v>
      </c>
      <c r="V2936">
        <v>5.0199999999999996</v>
      </c>
      <c r="Y2936" s="1">
        <v>41654</v>
      </c>
      <c r="Z2936">
        <v>26.1</v>
      </c>
      <c r="AC2936" s="1"/>
    </row>
    <row r="2937" spans="1:29" x14ac:dyDescent="0.3">
      <c r="A2937">
        <f t="shared" si="89"/>
        <v>1</v>
      </c>
      <c r="B2937" s="1">
        <v>43478</v>
      </c>
      <c r="C2937">
        <v>65.040000000000006</v>
      </c>
      <c r="E2937" s="1">
        <v>36558</v>
      </c>
      <c r="F2937">
        <v>25.93</v>
      </c>
      <c r="G2937">
        <f t="shared" si="90"/>
        <v>23.897981651376135</v>
      </c>
      <c r="I2937" s="1">
        <v>39379</v>
      </c>
      <c r="J2937">
        <v>84.37</v>
      </c>
      <c r="M2937" s="1">
        <v>31629</v>
      </c>
      <c r="N2937">
        <v>1.0135000000000001</v>
      </c>
      <c r="Q2937" s="1">
        <v>41919</v>
      </c>
      <c r="R2937">
        <v>72.3</v>
      </c>
      <c r="U2937" s="1">
        <v>42643</v>
      </c>
      <c r="V2937">
        <v>4.96</v>
      </c>
      <c r="Y2937" s="1">
        <v>41655</v>
      </c>
      <c r="Z2937">
        <v>25.95</v>
      </c>
      <c r="AC2937" s="1"/>
    </row>
    <row r="2938" spans="1:29" x14ac:dyDescent="0.3">
      <c r="A2938">
        <f t="shared" si="89"/>
        <v>1</v>
      </c>
      <c r="B2938" s="1">
        <v>43479</v>
      </c>
      <c r="C2938">
        <v>64.510000000000005</v>
      </c>
      <c r="E2938" s="1">
        <v>36559</v>
      </c>
      <c r="F2938">
        <v>26.66</v>
      </c>
      <c r="G2938">
        <f t="shared" si="90"/>
        <v>23.952110091743108</v>
      </c>
      <c r="I2938" s="1">
        <v>39378</v>
      </c>
      <c r="J2938">
        <v>82.85</v>
      </c>
      <c r="M2938" s="1">
        <v>31630</v>
      </c>
      <c r="N2938">
        <v>1.0164</v>
      </c>
      <c r="Q2938" s="1">
        <v>41920</v>
      </c>
      <c r="R2938">
        <v>72.5</v>
      </c>
      <c r="U2938" s="1">
        <v>42646</v>
      </c>
      <c r="V2938">
        <v>5.31</v>
      </c>
      <c r="Y2938" s="1">
        <v>41656</v>
      </c>
      <c r="Z2938">
        <v>26.2</v>
      </c>
      <c r="AC2938" s="1"/>
    </row>
    <row r="2939" spans="1:29" x14ac:dyDescent="0.3">
      <c r="A2939">
        <f t="shared" si="89"/>
        <v>1</v>
      </c>
      <c r="B2939" s="1">
        <v>43480</v>
      </c>
      <c r="C2939">
        <v>64.260000000000005</v>
      </c>
      <c r="E2939" s="1">
        <v>36560</v>
      </c>
      <c r="F2939">
        <v>27.07</v>
      </c>
      <c r="G2939">
        <f t="shared" si="90"/>
        <v>24.004770642201827</v>
      </c>
      <c r="I2939" s="1">
        <v>39377</v>
      </c>
      <c r="J2939">
        <v>83.27</v>
      </c>
      <c r="M2939" s="1">
        <v>31631</v>
      </c>
      <c r="N2939">
        <v>1.0148999999999999</v>
      </c>
      <c r="Q2939" s="1">
        <v>41921</v>
      </c>
      <c r="R2939">
        <v>72.25</v>
      </c>
      <c r="U2939" s="1">
        <v>42647</v>
      </c>
      <c r="V2939">
        <v>5.21</v>
      </c>
      <c r="Y2939" s="1">
        <v>41659</v>
      </c>
      <c r="Z2939">
        <v>26.38</v>
      </c>
      <c r="AC2939" s="1"/>
    </row>
    <row r="2940" spans="1:29" x14ac:dyDescent="0.3">
      <c r="A2940">
        <f t="shared" si="89"/>
        <v>1</v>
      </c>
      <c r="B2940" s="1">
        <v>43481</v>
      </c>
      <c r="C2940">
        <v>62.87</v>
      </c>
      <c r="E2940" s="1">
        <v>36563</v>
      </c>
      <c r="F2940">
        <v>26.88</v>
      </c>
      <c r="G2940">
        <f t="shared" si="90"/>
        <v>24.057706422018345</v>
      </c>
      <c r="I2940" s="1">
        <v>39374</v>
      </c>
      <c r="J2940">
        <v>83.79</v>
      </c>
      <c r="M2940" s="1">
        <v>31632</v>
      </c>
      <c r="N2940">
        <v>1.0216000000000001</v>
      </c>
      <c r="Q2940" s="1">
        <v>41922</v>
      </c>
      <c r="R2940">
        <v>71.7</v>
      </c>
      <c r="U2940" s="1">
        <v>42648</v>
      </c>
      <c r="V2940">
        <v>5.48</v>
      </c>
      <c r="Y2940" s="1">
        <v>41660</v>
      </c>
      <c r="Z2940">
        <v>26.35</v>
      </c>
      <c r="AC2940" s="1"/>
    </row>
    <row r="2941" spans="1:29" x14ac:dyDescent="0.3">
      <c r="A2941">
        <f t="shared" si="89"/>
        <v>1</v>
      </c>
      <c r="B2941" s="1">
        <v>43482</v>
      </c>
      <c r="C2941">
        <v>62.29</v>
      </c>
      <c r="E2941" s="1">
        <v>36564</v>
      </c>
      <c r="F2941">
        <v>26.37</v>
      </c>
      <c r="G2941">
        <f t="shared" si="90"/>
        <v>24.108807339449534</v>
      </c>
      <c r="I2941" s="1">
        <v>39373</v>
      </c>
      <c r="J2941">
        <v>84.6</v>
      </c>
      <c r="M2941" s="1">
        <v>31635</v>
      </c>
      <c r="N2941">
        <v>1.0154000000000001</v>
      </c>
      <c r="Q2941" s="1">
        <v>41925</v>
      </c>
      <c r="R2941">
        <v>71.349999999999994</v>
      </c>
      <c r="U2941" s="1">
        <v>42649</v>
      </c>
      <c r="V2941">
        <v>5.86</v>
      </c>
      <c r="Y2941" s="1">
        <v>41661</v>
      </c>
      <c r="Z2941">
        <v>26.45</v>
      </c>
      <c r="AC2941" s="1"/>
    </row>
    <row r="2942" spans="1:29" x14ac:dyDescent="0.3">
      <c r="A2942">
        <f t="shared" si="89"/>
        <v>1</v>
      </c>
      <c r="B2942" s="1">
        <v>43483</v>
      </c>
      <c r="C2942">
        <v>61.62</v>
      </c>
      <c r="E2942" s="1">
        <v>36565</v>
      </c>
      <c r="F2942">
        <v>26.92</v>
      </c>
      <c r="G2942">
        <f t="shared" si="90"/>
        <v>24.162844036697244</v>
      </c>
      <c r="I2942" s="1">
        <v>39372</v>
      </c>
      <c r="J2942">
        <v>83.13</v>
      </c>
      <c r="M2942" s="1">
        <v>31636</v>
      </c>
      <c r="N2942">
        <v>1.0159</v>
      </c>
      <c r="Q2942" s="1">
        <v>41926</v>
      </c>
      <c r="R2942">
        <v>71.2</v>
      </c>
      <c r="U2942" s="1">
        <v>42650</v>
      </c>
      <c r="V2942">
        <v>5.69</v>
      </c>
      <c r="Y2942" s="1">
        <v>41662</v>
      </c>
      <c r="Z2942">
        <v>26.45</v>
      </c>
      <c r="AC2942" s="1"/>
    </row>
    <row r="2943" spans="1:29" x14ac:dyDescent="0.3">
      <c r="A2943">
        <f t="shared" si="89"/>
        <v>1</v>
      </c>
      <c r="B2943" s="1">
        <v>43484</v>
      </c>
      <c r="C2943">
        <v>61</v>
      </c>
      <c r="E2943" s="1">
        <v>36566</v>
      </c>
      <c r="F2943">
        <v>27.48</v>
      </c>
      <c r="G2943">
        <f t="shared" si="90"/>
        <v>24.218990825688067</v>
      </c>
      <c r="I2943" s="1">
        <v>39371</v>
      </c>
      <c r="J2943">
        <v>84.16</v>
      </c>
      <c r="M2943" s="1">
        <v>31637</v>
      </c>
      <c r="N2943">
        <v>1.0206</v>
      </c>
      <c r="Q2943" s="1">
        <v>41927</v>
      </c>
      <c r="R2943">
        <v>71.599999999999994</v>
      </c>
      <c r="U2943" s="1">
        <v>42653</v>
      </c>
      <c r="V2943">
        <v>5.66</v>
      </c>
      <c r="Y2943" s="1">
        <v>41663</v>
      </c>
      <c r="Z2943">
        <v>26.63</v>
      </c>
      <c r="AC2943" s="1"/>
    </row>
    <row r="2944" spans="1:29" x14ac:dyDescent="0.3">
      <c r="A2944">
        <f t="shared" si="89"/>
        <v>1</v>
      </c>
      <c r="B2944" s="1">
        <v>43485</v>
      </c>
      <c r="C2944">
        <v>60.36</v>
      </c>
      <c r="E2944" s="1">
        <v>36567</v>
      </c>
      <c r="F2944">
        <v>27.82</v>
      </c>
      <c r="G2944">
        <f t="shared" si="90"/>
        <v>24.272568807339447</v>
      </c>
      <c r="I2944" s="1">
        <v>39370</v>
      </c>
      <c r="J2944">
        <v>82.75</v>
      </c>
      <c r="M2944" s="1">
        <v>31638</v>
      </c>
      <c r="N2944">
        <v>1.0183</v>
      </c>
      <c r="Q2944" s="1">
        <v>41928</v>
      </c>
      <c r="R2944">
        <v>71</v>
      </c>
      <c r="U2944" s="1">
        <v>42654</v>
      </c>
      <c r="V2944">
        <v>5.43</v>
      </c>
      <c r="Y2944" s="1">
        <v>41666</v>
      </c>
      <c r="Z2944">
        <v>26.1</v>
      </c>
      <c r="AC2944" s="1"/>
    </row>
    <row r="2945" spans="1:29" x14ac:dyDescent="0.3">
      <c r="A2945">
        <f t="shared" si="89"/>
        <v>1</v>
      </c>
      <c r="B2945" s="1">
        <v>43486</v>
      </c>
      <c r="C2945">
        <v>59.57</v>
      </c>
      <c r="E2945" s="1">
        <v>36570</v>
      </c>
      <c r="F2945">
        <v>28.76</v>
      </c>
      <c r="G2945">
        <f t="shared" si="90"/>
        <v>24.332110091743115</v>
      </c>
      <c r="I2945" s="1">
        <v>39367</v>
      </c>
      <c r="J2945">
        <v>80.55</v>
      </c>
      <c r="M2945" s="1">
        <v>31639</v>
      </c>
      <c r="N2945">
        <v>1.0159</v>
      </c>
      <c r="Q2945" s="1">
        <v>41929</v>
      </c>
      <c r="R2945">
        <v>70.8</v>
      </c>
      <c r="U2945" s="1">
        <v>42655</v>
      </c>
      <c r="V2945">
        <v>5.52</v>
      </c>
      <c r="Y2945" s="1">
        <v>41667</v>
      </c>
      <c r="Z2945">
        <v>25.98</v>
      </c>
      <c r="AC2945" s="1"/>
    </row>
    <row r="2946" spans="1:29" x14ac:dyDescent="0.3">
      <c r="A2946">
        <f t="shared" si="89"/>
        <v>1</v>
      </c>
      <c r="B2946" s="1">
        <v>43487</v>
      </c>
      <c r="C2946">
        <v>58.75</v>
      </c>
      <c r="E2946" s="1">
        <v>36571</v>
      </c>
      <c r="F2946">
        <v>27.13</v>
      </c>
      <c r="G2946">
        <f t="shared" si="90"/>
        <v>24.369633027522937</v>
      </c>
      <c r="I2946" s="1">
        <v>39366</v>
      </c>
      <c r="J2946">
        <v>80.150000000000006</v>
      </c>
      <c r="M2946" s="1">
        <v>31642</v>
      </c>
      <c r="N2946">
        <v>1.0229999999999999</v>
      </c>
      <c r="Q2946" s="1">
        <v>41932</v>
      </c>
      <c r="R2946">
        <v>70.95</v>
      </c>
      <c r="U2946" s="1">
        <v>42656</v>
      </c>
      <c r="V2946">
        <v>5.65</v>
      </c>
      <c r="Y2946" s="1">
        <v>41668</v>
      </c>
      <c r="Z2946">
        <v>25.9</v>
      </c>
      <c r="AC2946" s="1"/>
    </row>
    <row r="2947" spans="1:29" x14ac:dyDescent="0.3">
      <c r="A2947">
        <f t="shared" si="89"/>
        <v>1</v>
      </c>
      <c r="B2947" s="1">
        <v>43488</v>
      </c>
      <c r="C2947">
        <v>57.76</v>
      </c>
      <c r="E2947" s="1">
        <v>36572</v>
      </c>
      <c r="F2947">
        <v>27.37</v>
      </c>
      <c r="G2947">
        <f t="shared" si="90"/>
        <v>24.405688073394494</v>
      </c>
      <c r="I2947" s="1">
        <v>39365</v>
      </c>
      <c r="J2947">
        <v>78.599999999999994</v>
      </c>
      <c r="M2947" s="1">
        <v>31643</v>
      </c>
      <c r="N2947">
        <v>1.0258</v>
      </c>
      <c r="Q2947" s="1">
        <v>41933</v>
      </c>
      <c r="R2947">
        <v>71.3</v>
      </c>
      <c r="U2947" s="1">
        <v>42657</v>
      </c>
      <c r="V2947">
        <v>5.81</v>
      </c>
      <c r="Y2947" s="1">
        <v>41669</v>
      </c>
      <c r="Z2947">
        <v>25.3</v>
      </c>
      <c r="AC2947" s="1"/>
    </row>
    <row r="2948" spans="1:29" x14ac:dyDescent="0.3">
      <c r="A2948">
        <f t="shared" ref="A2948:A2959" si="91">+MONTH(B2948)</f>
        <v>1</v>
      </c>
      <c r="B2948" s="1">
        <v>43489</v>
      </c>
      <c r="C2948">
        <v>57.1</v>
      </c>
      <c r="E2948" s="1">
        <v>36573</v>
      </c>
      <c r="F2948">
        <v>26.67</v>
      </c>
      <c r="G2948">
        <f t="shared" si="90"/>
        <v>24.434954128440367</v>
      </c>
      <c r="I2948" s="1">
        <v>39364</v>
      </c>
      <c r="J2948">
        <v>77.489999999999995</v>
      </c>
      <c r="M2948" s="1">
        <v>31644</v>
      </c>
      <c r="N2948">
        <v>1.0244</v>
      </c>
      <c r="Q2948" s="1">
        <v>41934</v>
      </c>
      <c r="R2948">
        <v>73.2</v>
      </c>
      <c r="U2948" s="1">
        <v>42660</v>
      </c>
      <c r="V2948">
        <v>5.87</v>
      </c>
      <c r="Y2948" s="1">
        <v>41670</v>
      </c>
      <c r="Z2948">
        <v>25</v>
      </c>
      <c r="AC2948" s="1"/>
    </row>
    <row r="2949" spans="1:29" x14ac:dyDescent="0.3">
      <c r="A2949">
        <f t="shared" si="91"/>
        <v>1</v>
      </c>
      <c r="B2949" s="1">
        <v>43490</v>
      </c>
      <c r="C2949">
        <v>56.35</v>
      </c>
      <c r="E2949" s="1">
        <v>36574</v>
      </c>
      <c r="F2949">
        <v>26.22</v>
      </c>
      <c r="G2949">
        <f t="shared" si="90"/>
        <v>24.457981651376144</v>
      </c>
      <c r="I2949" s="1">
        <v>39363</v>
      </c>
      <c r="J2949">
        <v>76.58</v>
      </c>
      <c r="M2949" s="1">
        <v>31645</v>
      </c>
      <c r="N2949">
        <v>1.0263</v>
      </c>
      <c r="Q2949" s="1">
        <v>41935</v>
      </c>
      <c r="R2949">
        <v>73.8</v>
      </c>
      <c r="U2949" s="1">
        <v>42661</v>
      </c>
      <c r="V2949">
        <v>5.95</v>
      </c>
      <c r="Y2949" s="1">
        <v>41673</v>
      </c>
      <c r="Z2949">
        <v>24.2</v>
      </c>
      <c r="AC2949" s="1"/>
    </row>
    <row r="2950" spans="1:29" x14ac:dyDescent="0.3">
      <c r="A2950">
        <f t="shared" si="91"/>
        <v>1</v>
      </c>
      <c r="B2950" s="1">
        <v>43491</v>
      </c>
      <c r="C2950">
        <v>55.9</v>
      </c>
      <c r="E2950" s="1">
        <v>36577</v>
      </c>
      <c r="F2950">
        <v>25.93</v>
      </c>
      <c r="G2950">
        <f t="shared" si="90"/>
        <v>24.479449541284396</v>
      </c>
      <c r="I2950" s="1">
        <v>39360</v>
      </c>
      <c r="J2950">
        <v>78.900000000000006</v>
      </c>
      <c r="M2950" s="1">
        <v>31646</v>
      </c>
      <c r="N2950">
        <v>1.0254000000000001</v>
      </c>
      <c r="Q2950" s="1">
        <v>41936</v>
      </c>
      <c r="R2950">
        <v>73.680000000000007</v>
      </c>
      <c r="U2950" s="1">
        <v>42662</v>
      </c>
      <c r="V2950">
        <v>5.67</v>
      </c>
      <c r="Y2950" s="1">
        <v>41674</v>
      </c>
      <c r="Z2950">
        <v>24.33</v>
      </c>
      <c r="AC2950" s="1"/>
    </row>
    <row r="2951" spans="1:29" x14ac:dyDescent="0.3">
      <c r="A2951">
        <f t="shared" si="91"/>
        <v>1</v>
      </c>
      <c r="B2951" s="1">
        <v>43492</v>
      </c>
      <c r="C2951">
        <v>54.37</v>
      </c>
      <c r="E2951" s="1">
        <v>36578</v>
      </c>
      <c r="F2951">
        <v>26.58</v>
      </c>
      <c r="G2951">
        <f t="shared" si="90"/>
        <v>24.514862385321091</v>
      </c>
      <c r="I2951" s="1">
        <v>39359</v>
      </c>
      <c r="J2951">
        <v>78.97</v>
      </c>
      <c r="M2951" s="1">
        <v>31649</v>
      </c>
      <c r="N2951">
        <v>1.0229999999999999</v>
      </c>
      <c r="Q2951" s="1">
        <v>41939</v>
      </c>
      <c r="R2951">
        <v>73.7</v>
      </c>
      <c r="U2951" s="1">
        <v>42663</v>
      </c>
      <c r="V2951">
        <v>5.58</v>
      </c>
      <c r="Y2951" s="1">
        <v>41675</v>
      </c>
      <c r="Z2951">
        <v>24.35</v>
      </c>
      <c r="AC2951" s="1"/>
    </row>
    <row r="2952" spans="1:29" x14ac:dyDescent="0.3">
      <c r="A2952">
        <f t="shared" si="91"/>
        <v>1</v>
      </c>
      <c r="B2952" s="1">
        <v>43493</v>
      </c>
      <c r="C2952">
        <v>50.59</v>
      </c>
      <c r="E2952" s="1">
        <v>36579</v>
      </c>
      <c r="F2952">
        <v>27.06</v>
      </c>
      <c r="G2952">
        <f t="shared" si="90"/>
        <v>24.553944954128433</v>
      </c>
      <c r="I2952" s="1">
        <v>39358</v>
      </c>
      <c r="J2952">
        <v>77.19</v>
      </c>
      <c r="M2952" s="1">
        <v>31650</v>
      </c>
      <c r="N2952">
        <v>1.0244</v>
      </c>
      <c r="Q2952" s="1">
        <v>41940</v>
      </c>
      <c r="R2952">
        <v>73.88</v>
      </c>
      <c r="U2952" s="1">
        <v>42664</v>
      </c>
      <c r="V2952">
        <v>5.89</v>
      </c>
      <c r="Y2952" s="1">
        <v>41676</v>
      </c>
      <c r="Z2952">
        <v>24.55</v>
      </c>
      <c r="AC2952" s="1"/>
    </row>
    <row r="2953" spans="1:29" x14ac:dyDescent="0.3">
      <c r="A2953">
        <f t="shared" si="91"/>
        <v>1</v>
      </c>
      <c r="B2953" s="1">
        <v>43494</v>
      </c>
      <c r="C2953">
        <v>50.01</v>
      </c>
      <c r="E2953" s="1">
        <v>36580</v>
      </c>
      <c r="F2953">
        <v>27.37</v>
      </c>
      <c r="G2953">
        <f t="shared" si="90"/>
        <v>24.597155963302747</v>
      </c>
      <c r="I2953" s="1">
        <v>39357</v>
      </c>
      <c r="J2953">
        <v>77.38</v>
      </c>
      <c r="M2953" s="1">
        <v>31651</v>
      </c>
      <c r="N2953">
        <v>1.0235000000000001</v>
      </c>
      <c r="Q2953" s="1">
        <v>41941</v>
      </c>
      <c r="R2953">
        <v>73.599999999999994</v>
      </c>
      <c r="U2953" s="1">
        <v>42667</v>
      </c>
      <c r="V2953">
        <v>5.81</v>
      </c>
      <c r="Y2953" s="1">
        <v>41677</v>
      </c>
      <c r="Z2953">
        <v>24.68</v>
      </c>
      <c r="AC2953" s="1"/>
    </row>
    <row r="2954" spans="1:29" x14ac:dyDescent="0.3">
      <c r="A2954">
        <f t="shared" si="91"/>
        <v>1</v>
      </c>
      <c r="B2954" s="1">
        <v>43496</v>
      </c>
      <c r="C2954">
        <v>52.72</v>
      </c>
      <c r="E2954" s="1">
        <v>36581</v>
      </c>
      <c r="F2954">
        <v>27.48</v>
      </c>
      <c r="G2954">
        <f t="shared" si="90"/>
        <v>24.641192660550448</v>
      </c>
      <c r="I2954" s="1">
        <v>39356</v>
      </c>
      <c r="J2954">
        <v>77.64</v>
      </c>
      <c r="M2954" s="1">
        <v>31652</v>
      </c>
      <c r="N2954">
        <v>1.0277000000000001</v>
      </c>
      <c r="Q2954" s="1">
        <v>41942</v>
      </c>
      <c r="R2954">
        <v>72.7</v>
      </c>
      <c r="U2954" s="1">
        <v>42668</v>
      </c>
      <c r="V2954">
        <v>5.81</v>
      </c>
      <c r="Y2954" s="1">
        <v>41680</v>
      </c>
      <c r="Z2954">
        <v>24.7</v>
      </c>
      <c r="AC2954" s="1"/>
    </row>
    <row r="2955" spans="1:29" x14ac:dyDescent="0.3">
      <c r="A2955">
        <f t="shared" si="91"/>
        <v>2</v>
      </c>
      <c r="B2955" s="1">
        <v>43497</v>
      </c>
      <c r="C2955">
        <v>52.11</v>
      </c>
      <c r="E2955" s="1">
        <v>36584</v>
      </c>
      <c r="F2955">
        <v>27.41</v>
      </c>
      <c r="G2955">
        <f t="shared" si="90"/>
        <v>24.682293577981643</v>
      </c>
      <c r="I2955" s="1">
        <v>39353</v>
      </c>
      <c r="J2955">
        <v>79.17</v>
      </c>
      <c r="M2955" s="1">
        <v>31653</v>
      </c>
      <c r="N2955">
        <v>1.0328999999999999</v>
      </c>
      <c r="Q2955" s="1">
        <v>41943</v>
      </c>
      <c r="R2955">
        <v>72.150000000000006</v>
      </c>
      <c r="U2955" s="1">
        <v>42669</v>
      </c>
      <c r="V2955">
        <v>5.94</v>
      </c>
      <c r="Y2955" s="1">
        <v>41681</v>
      </c>
      <c r="Z2955">
        <v>24.55</v>
      </c>
      <c r="AC2955" s="1"/>
    </row>
    <row r="2956" spans="1:29" x14ac:dyDescent="0.3">
      <c r="A2956">
        <f t="shared" si="91"/>
        <v>2</v>
      </c>
      <c r="B2956" s="1">
        <v>43498</v>
      </c>
      <c r="C2956">
        <v>51.63</v>
      </c>
      <c r="E2956" s="1">
        <v>36585</v>
      </c>
      <c r="F2956">
        <v>28.09</v>
      </c>
      <c r="G2956">
        <f t="shared" si="90"/>
        <v>24.721467889908247</v>
      </c>
      <c r="I2956" s="1">
        <v>39352</v>
      </c>
      <c r="J2956">
        <v>80.03</v>
      </c>
      <c r="M2956" s="1">
        <v>31656</v>
      </c>
      <c r="N2956">
        <v>1.0309999999999999</v>
      </c>
      <c r="Q2956" s="1">
        <v>41946</v>
      </c>
      <c r="R2956">
        <v>71.25</v>
      </c>
      <c r="U2956" s="1">
        <v>42670</v>
      </c>
      <c r="V2956">
        <v>5.81</v>
      </c>
      <c r="Y2956" s="1">
        <v>41682</v>
      </c>
      <c r="Z2956">
        <v>24.8</v>
      </c>
      <c r="AC2956" s="1"/>
    </row>
    <row r="2957" spans="1:29" x14ac:dyDescent="0.3">
      <c r="A2957">
        <f t="shared" si="91"/>
        <v>2</v>
      </c>
      <c r="B2957" s="1">
        <v>43499</v>
      </c>
      <c r="C2957">
        <v>48.84</v>
      </c>
      <c r="E2957" s="1">
        <v>36586</v>
      </c>
      <c r="F2957">
        <v>29.06</v>
      </c>
      <c r="G2957">
        <f t="shared" si="90"/>
        <v>24.768807339449531</v>
      </c>
      <c r="I2957" s="1">
        <v>39351</v>
      </c>
      <c r="J2957">
        <v>77.430000000000007</v>
      </c>
      <c r="M2957" s="1">
        <v>31657</v>
      </c>
      <c r="N2957">
        <v>1.0347999999999999</v>
      </c>
      <c r="Q2957" s="1">
        <v>41947</v>
      </c>
      <c r="R2957">
        <v>70.599999999999994</v>
      </c>
      <c r="U2957" s="1">
        <v>42671</v>
      </c>
      <c r="V2957">
        <v>5.88</v>
      </c>
      <c r="Y2957" s="1">
        <v>41683</v>
      </c>
      <c r="Z2957">
        <v>24.1</v>
      </c>
      <c r="AC2957" s="1"/>
    </row>
    <row r="2958" spans="1:29" x14ac:dyDescent="0.3">
      <c r="A2958">
        <f t="shared" si="91"/>
        <v>2</v>
      </c>
      <c r="B2958" s="1">
        <v>43500</v>
      </c>
      <c r="C2958">
        <v>50.47</v>
      </c>
      <c r="E2958" s="1">
        <v>36587</v>
      </c>
      <c r="F2958">
        <v>29.22</v>
      </c>
      <c r="G2958">
        <f t="shared" si="90"/>
        <v>24.816055045871551</v>
      </c>
      <c r="I2958" s="1">
        <v>39350</v>
      </c>
      <c r="J2958">
        <v>77.62</v>
      </c>
      <c r="M2958" s="1">
        <v>31658</v>
      </c>
      <c r="N2958">
        <v>1.0325</v>
      </c>
      <c r="Q2958" s="1">
        <v>41948</v>
      </c>
      <c r="R2958">
        <v>70.5</v>
      </c>
      <c r="U2958" s="1">
        <v>42674</v>
      </c>
      <c r="V2958">
        <v>5.9</v>
      </c>
      <c r="Y2958" s="1">
        <v>41684</v>
      </c>
      <c r="Z2958">
        <v>24.17</v>
      </c>
      <c r="AC2958" s="1"/>
    </row>
    <row r="2959" spans="1:29" x14ac:dyDescent="0.3">
      <c r="A2959">
        <f t="shared" si="91"/>
        <v>2</v>
      </c>
      <c r="B2959" s="1">
        <v>43501</v>
      </c>
      <c r="C2959">
        <v>49.91</v>
      </c>
      <c r="E2959" s="1">
        <v>36588</v>
      </c>
      <c r="F2959">
        <v>28.99</v>
      </c>
      <c r="G2959">
        <f t="shared" si="90"/>
        <v>24.864036697247698</v>
      </c>
      <c r="I2959" s="1">
        <v>39349</v>
      </c>
      <c r="J2959">
        <v>78.91</v>
      </c>
      <c r="M2959" s="1">
        <v>31659</v>
      </c>
      <c r="N2959">
        <v>1.0267999999999999</v>
      </c>
      <c r="Q2959" s="1">
        <v>41949</v>
      </c>
      <c r="R2959">
        <v>70.3</v>
      </c>
      <c r="U2959" s="1">
        <v>42675</v>
      </c>
      <c r="V2959">
        <v>6.03</v>
      </c>
      <c r="Y2959" s="1">
        <v>41687</v>
      </c>
      <c r="Z2959">
        <v>23.9</v>
      </c>
      <c r="AC2959" s="1"/>
    </row>
    <row r="2960" spans="1:29" x14ac:dyDescent="0.3">
      <c r="B2960" s="1">
        <v>43502</v>
      </c>
      <c r="C2960">
        <v>49.32</v>
      </c>
      <c r="E2960" s="1">
        <v>36591</v>
      </c>
      <c r="F2960">
        <v>29.63</v>
      </c>
      <c r="G2960">
        <f t="shared" si="90"/>
        <v>24.917431192660541</v>
      </c>
      <c r="I2960" s="1">
        <v>39346</v>
      </c>
      <c r="J2960">
        <v>79.3</v>
      </c>
      <c r="M2960" s="1">
        <v>31660</v>
      </c>
      <c r="N2960">
        <v>1.0145</v>
      </c>
      <c r="Q2960" s="1">
        <v>41950</v>
      </c>
      <c r="R2960">
        <v>71.400000000000006</v>
      </c>
      <c r="U2960" s="1">
        <v>42676</v>
      </c>
      <c r="V2960">
        <v>6.24</v>
      </c>
      <c r="Y2960" s="1">
        <v>41688</v>
      </c>
      <c r="Z2960">
        <v>23.5</v>
      </c>
      <c r="AC2960" s="1"/>
    </row>
    <row r="2961" spans="2:29" x14ac:dyDescent="0.3">
      <c r="B2961" s="1">
        <v>43503</v>
      </c>
      <c r="C2961">
        <v>42.32</v>
      </c>
      <c r="E2961" s="1">
        <v>36592</v>
      </c>
      <c r="F2961" s="1">
        <v>31.9</v>
      </c>
      <c r="G2961">
        <f t="shared" si="90"/>
        <v>24.993761467889904</v>
      </c>
      <c r="I2961" s="1">
        <v>39345</v>
      </c>
      <c r="J2961" s="1">
        <v>79.09</v>
      </c>
      <c r="M2961" s="1">
        <v>31663</v>
      </c>
      <c r="N2961" s="1">
        <v>1.0178</v>
      </c>
      <c r="Q2961" s="1">
        <v>41953</v>
      </c>
      <c r="R2961" s="1">
        <v>72.650000000000006</v>
      </c>
      <c r="U2961" s="1">
        <v>42677</v>
      </c>
      <c r="V2961" s="1">
        <v>6.5</v>
      </c>
      <c r="Y2961" s="1">
        <v>41689</v>
      </c>
      <c r="Z2961" s="1">
        <v>23.65</v>
      </c>
      <c r="AC2961" s="1"/>
    </row>
    <row r="2962" spans="2:29" x14ac:dyDescent="0.3">
      <c r="B2962" s="1">
        <v>43504</v>
      </c>
      <c r="C2962">
        <v>48.79</v>
      </c>
      <c r="E2962" s="1">
        <v>36593</v>
      </c>
      <c r="F2962" s="1">
        <v>28.8</v>
      </c>
      <c r="G2962">
        <f t="shared" si="90"/>
        <v>25.040825688073394</v>
      </c>
      <c r="I2962" s="1">
        <v>39344</v>
      </c>
      <c r="J2962" s="1">
        <v>78.47</v>
      </c>
      <c r="M2962" s="1">
        <v>31664</v>
      </c>
      <c r="N2962" s="1">
        <v>1.0162</v>
      </c>
      <c r="Q2962" s="1">
        <v>41954</v>
      </c>
      <c r="R2962" s="1">
        <v>73.25</v>
      </c>
      <c r="U2962" s="1">
        <v>42678</v>
      </c>
      <c r="V2962" s="1">
        <v>6.41</v>
      </c>
      <c r="Y2962" s="1">
        <v>41690</v>
      </c>
      <c r="Z2962" s="1">
        <v>23.4</v>
      </c>
      <c r="AC2962" s="1"/>
    </row>
    <row r="2963" spans="2:29" x14ac:dyDescent="0.3">
      <c r="B2963" s="1">
        <v>43505</v>
      </c>
      <c r="C2963">
        <v>48.54</v>
      </c>
      <c r="E2963" s="1">
        <v>36594</v>
      </c>
      <c r="F2963">
        <v>29.29</v>
      </c>
      <c r="G2963">
        <f t="shared" si="90"/>
        <v>25.098715596330273</v>
      </c>
      <c r="I2963" s="1">
        <v>39343</v>
      </c>
      <c r="J2963">
        <v>77.59</v>
      </c>
      <c r="M2963" s="1">
        <v>31665</v>
      </c>
      <c r="N2963">
        <v>1.0058</v>
      </c>
      <c r="Q2963" s="1">
        <v>41955</v>
      </c>
      <c r="R2963">
        <v>73.099999999999994</v>
      </c>
      <c r="U2963" s="1">
        <v>42681</v>
      </c>
      <c r="V2963">
        <v>6.23</v>
      </c>
      <c r="Y2963" s="1">
        <v>41691</v>
      </c>
      <c r="Z2963">
        <v>23.1</v>
      </c>
      <c r="AC2963" s="1"/>
    </row>
    <row r="2964" spans="2:29" x14ac:dyDescent="0.3">
      <c r="B2964" s="1">
        <v>43507</v>
      </c>
      <c r="C2964">
        <v>47.9</v>
      </c>
      <c r="E2964" s="1">
        <v>36595</v>
      </c>
      <c r="F2964">
        <v>28.94</v>
      </c>
      <c r="G2964">
        <f t="shared" si="90"/>
        <v>25.153853211009171</v>
      </c>
      <c r="I2964" s="1">
        <v>39342</v>
      </c>
      <c r="J2964">
        <v>76.98</v>
      </c>
      <c r="M2964" s="1">
        <v>31666</v>
      </c>
      <c r="N2964">
        <v>1.0162</v>
      </c>
      <c r="Q2964" s="1">
        <v>41956</v>
      </c>
      <c r="R2964">
        <v>73.25</v>
      </c>
      <c r="U2964" s="1">
        <v>42682</v>
      </c>
      <c r="V2964">
        <v>6.15</v>
      </c>
      <c r="Y2964" s="1">
        <v>41694</v>
      </c>
      <c r="Z2964">
        <v>23</v>
      </c>
      <c r="AC2964" s="1"/>
    </row>
    <row r="2965" spans="2:29" x14ac:dyDescent="0.3">
      <c r="B2965" s="1">
        <v>43508</v>
      </c>
      <c r="C2965">
        <v>47.37</v>
      </c>
      <c r="E2965" s="1">
        <v>36598</v>
      </c>
      <c r="F2965">
        <v>28.89</v>
      </c>
      <c r="G2965">
        <f t="shared" si="90"/>
        <v>25.210091743119264</v>
      </c>
      <c r="I2965" s="1">
        <v>39339</v>
      </c>
      <c r="J2965">
        <v>76.22</v>
      </c>
      <c r="M2965" s="1">
        <v>31667</v>
      </c>
      <c r="N2965">
        <v>1.0218</v>
      </c>
      <c r="Q2965" s="1">
        <v>41957</v>
      </c>
      <c r="R2965">
        <v>73</v>
      </c>
      <c r="U2965" s="1">
        <v>42683</v>
      </c>
      <c r="V2965">
        <v>6.13</v>
      </c>
      <c r="Y2965" s="1">
        <v>41695</v>
      </c>
      <c r="Z2965">
        <v>22.8</v>
      </c>
      <c r="AC2965" s="1"/>
    </row>
    <row r="2966" spans="2:29" x14ac:dyDescent="0.3">
      <c r="B2966" s="1">
        <v>43509</v>
      </c>
      <c r="C2966">
        <v>46.91</v>
      </c>
      <c r="E2966" s="1">
        <v>36599</v>
      </c>
      <c r="F2966">
        <v>28.34</v>
      </c>
      <c r="G2966">
        <f t="shared" si="90"/>
        <v>25.267522935779816</v>
      </c>
      <c r="I2966" s="1">
        <v>39338</v>
      </c>
      <c r="J2966">
        <v>77.400000000000006</v>
      </c>
      <c r="M2966" s="1">
        <v>31670</v>
      </c>
      <c r="N2966">
        <v>1.0214000000000001</v>
      </c>
      <c r="Q2966" s="1">
        <v>41960</v>
      </c>
      <c r="R2966">
        <v>73.8</v>
      </c>
      <c r="U2966" s="1">
        <v>42684</v>
      </c>
      <c r="V2966">
        <v>5.92</v>
      </c>
      <c r="Y2966" s="1">
        <v>41696</v>
      </c>
      <c r="Z2966">
        <v>22.95</v>
      </c>
      <c r="AC2966" s="1"/>
    </row>
    <row r="2967" spans="2:29" x14ac:dyDescent="0.3">
      <c r="B2967" s="1">
        <v>43510</v>
      </c>
      <c r="C2967">
        <v>46.44</v>
      </c>
      <c r="E2967" s="1">
        <v>36600</v>
      </c>
      <c r="F2967">
        <v>27.53</v>
      </c>
      <c r="G2967">
        <f t="shared" si="90"/>
        <v>25.330183486238528</v>
      </c>
      <c r="I2967" s="1">
        <v>39337</v>
      </c>
      <c r="J2967">
        <v>77.680000000000007</v>
      </c>
      <c r="M2967" s="1">
        <v>31671</v>
      </c>
      <c r="N2967">
        <v>1.0285</v>
      </c>
      <c r="Q2967" s="1">
        <v>41961</v>
      </c>
      <c r="R2967">
        <v>74</v>
      </c>
      <c r="U2967" s="1">
        <v>42685</v>
      </c>
      <c r="V2967">
        <v>5.67</v>
      </c>
      <c r="Y2967" s="1">
        <v>41697</v>
      </c>
      <c r="Z2967">
        <v>23.3</v>
      </c>
      <c r="AC2967" s="1"/>
    </row>
    <row r="2968" spans="2:29" x14ac:dyDescent="0.3">
      <c r="B2968" s="1">
        <v>43511</v>
      </c>
      <c r="C2968">
        <v>45.73</v>
      </c>
      <c r="E2968" s="1">
        <v>36601</v>
      </c>
      <c r="F2968">
        <v>27.41</v>
      </c>
      <c r="G2968">
        <f t="shared" si="90"/>
        <v>25.386880733944949</v>
      </c>
      <c r="I2968" s="1">
        <v>39336</v>
      </c>
      <c r="J2968">
        <v>76.38</v>
      </c>
      <c r="M2968" s="1">
        <v>31672</v>
      </c>
      <c r="N2968">
        <v>1.0446</v>
      </c>
      <c r="Q2968" s="1">
        <v>41962</v>
      </c>
      <c r="R2968">
        <v>74.3</v>
      </c>
      <c r="U2968" s="1">
        <v>42688</v>
      </c>
      <c r="V2968">
        <v>5.41</v>
      </c>
      <c r="Y2968" s="1">
        <v>41698</v>
      </c>
      <c r="Z2968">
        <v>22.95</v>
      </c>
      <c r="AC2968" s="1"/>
    </row>
    <row r="2969" spans="2:29" x14ac:dyDescent="0.3">
      <c r="B2969" s="1">
        <v>43512</v>
      </c>
      <c r="C2969">
        <v>45.59</v>
      </c>
      <c r="E2969" s="1">
        <v>36602</v>
      </c>
      <c r="F2969">
        <v>26.56</v>
      </c>
      <c r="G2969">
        <f t="shared" si="90"/>
        <v>25.42825688073394</v>
      </c>
      <c r="I2969" s="1">
        <v>39335</v>
      </c>
      <c r="J2969">
        <v>75.48</v>
      </c>
      <c r="M2969" s="1">
        <v>31673</v>
      </c>
      <c r="N2969">
        <v>1.0446</v>
      </c>
      <c r="Q2969" s="1">
        <v>41963</v>
      </c>
      <c r="R2969">
        <v>73.75</v>
      </c>
      <c r="U2969" s="1">
        <v>42689</v>
      </c>
      <c r="V2969">
        <v>5.74</v>
      </c>
      <c r="Y2969" s="1">
        <v>41701</v>
      </c>
      <c r="Z2969">
        <v>24.45</v>
      </c>
      <c r="AC2969" s="1"/>
    </row>
    <row r="2970" spans="2:29" x14ac:dyDescent="0.3">
      <c r="B2970" s="1">
        <v>43514</v>
      </c>
      <c r="C2970">
        <v>45.08</v>
      </c>
      <c r="E2970" s="1">
        <v>36605</v>
      </c>
      <c r="F2970">
        <v>25.21</v>
      </c>
      <c r="G2970">
        <f t="shared" si="90"/>
        <v>25.455688073394491</v>
      </c>
      <c r="I2970" s="1">
        <v>39332</v>
      </c>
      <c r="J2970">
        <v>75.069999999999993</v>
      </c>
      <c r="M2970" s="1">
        <v>31674</v>
      </c>
      <c r="N2970">
        <v>1.0257000000000001</v>
      </c>
      <c r="Q2970" s="1">
        <v>41964</v>
      </c>
      <c r="R2970">
        <v>74.25</v>
      </c>
      <c r="U2970" s="1">
        <v>42690</v>
      </c>
      <c r="V2970">
        <v>5.55</v>
      </c>
      <c r="Y2970" s="1">
        <v>41702</v>
      </c>
      <c r="Z2970">
        <v>23.55</v>
      </c>
      <c r="AC2970" s="1"/>
    </row>
    <row r="2971" spans="2:29" x14ac:dyDescent="0.3">
      <c r="B2971" s="1">
        <v>43515</v>
      </c>
      <c r="C2971">
        <v>45.19</v>
      </c>
      <c r="E2971" s="1">
        <v>36606</v>
      </c>
      <c r="F2971">
        <v>25.72</v>
      </c>
      <c r="G2971">
        <f t="shared" si="90"/>
        <v>25.489082568807333</v>
      </c>
      <c r="I2971" s="1">
        <v>39331</v>
      </c>
      <c r="J2971">
        <v>74.77</v>
      </c>
      <c r="M2971" s="1">
        <v>31677</v>
      </c>
      <c r="N2971">
        <v>1.0185</v>
      </c>
      <c r="Q2971" s="1">
        <v>41967</v>
      </c>
      <c r="R2971">
        <v>74.599999999999994</v>
      </c>
      <c r="U2971" s="1">
        <v>42691</v>
      </c>
      <c r="V2971">
        <v>5.9</v>
      </c>
      <c r="Y2971" s="1">
        <v>41703</v>
      </c>
      <c r="Z2971">
        <v>23.6</v>
      </c>
      <c r="AC2971" s="1"/>
    </row>
    <row r="2972" spans="2:29" x14ac:dyDescent="0.3">
      <c r="B2972" s="1">
        <v>43516</v>
      </c>
      <c r="C2972">
        <v>44.94</v>
      </c>
      <c r="E2972" s="1">
        <v>36607</v>
      </c>
      <c r="F2972">
        <v>25.4</v>
      </c>
      <c r="G2972">
        <f t="shared" si="90"/>
        <v>25.515688073394486</v>
      </c>
      <c r="I2972" s="1">
        <v>39330</v>
      </c>
      <c r="J2972">
        <v>74.34</v>
      </c>
      <c r="M2972" s="1">
        <v>31678</v>
      </c>
      <c r="N2972">
        <v>1.0185</v>
      </c>
      <c r="Q2972" s="1">
        <v>41968</v>
      </c>
      <c r="R2972">
        <v>75.099999999999994</v>
      </c>
      <c r="U2972" s="1">
        <v>42692</v>
      </c>
      <c r="V2972">
        <v>5.58</v>
      </c>
      <c r="Y2972" s="1">
        <v>41704</v>
      </c>
      <c r="Z2972">
        <v>23.95</v>
      </c>
      <c r="AC2972" s="1"/>
    </row>
    <row r="2973" spans="2:29" x14ac:dyDescent="0.3">
      <c r="B2973" s="1">
        <v>43517</v>
      </c>
      <c r="C2973">
        <v>44.65</v>
      </c>
      <c r="E2973" s="1">
        <v>36608</v>
      </c>
      <c r="F2973">
        <v>25.48</v>
      </c>
      <c r="G2973">
        <f t="shared" si="90"/>
        <v>25.547431192660543</v>
      </c>
      <c r="I2973" s="1">
        <v>39329</v>
      </c>
      <c r="J2973">
        <v>73.92</v>
      </c>
      <c r="M2973" s="1">
        <v>31679</v>
      </c>
      <c r="N2973">
        <v>1.0162</v>
      </c>
      <c r="Q2973" s="1">
        <v>41969</v>
      </c>
      <c r="R2973">
        <v>74.650000000000006</v>
      </c>
      <c r="U2973" s="1">
        <v>42695</v>
      </c>
      <c r="V2973">
        <v>5.48</v>
      </c>
      <c r="Y2973" s="1">
        <v>41705</v>
      </c>
      <c r="Z2973">
        <v>23.2</v>
      </c>
      <c r="AC2973" s="1"/>
    </row>
    <row r="2974" spans="2:29" x14ac:dyDescent="0.3">
      <c r="B2974" s="1">
        <v>43518</v>
      </c>
      <c r="C2974">
        <v>43.5</v>
      </c>
      <c r="E2974" s="1">
        <v>36609</v>
      </c>
      <c r="F2974">
        <v>25.91</v>
      </c>
      <c r="G2974">
        <f t="shared" si="90"/>
        <v>25.585504587155956</v>
      </c>
      <c r="I2974" s="1">
        <v>39328</v>
      </c>
      <c r="J2974">
        <v>73.41</v>
      </c>
      <c r="M2974" s="1">
        <v>31680</v>
      </c>
      <c r="N2974">
        <v>1.0162</v>
      </c>
      <c r="Q2974" s="1">
        <v>41970</v>
      </c>
      <c r="R2974">
        <v>74.349999999999994</v>
      </c>
      <c r="U2974" s="1">
        <v>42696</v>
      </c>
      <c r="V2974">
        <v>5.51</v>
      </c>
      <c r="Y2974" s="1">
        <v>41708</v>
      </c>
      <c r="Z2974">
        <v>23.3</v>
      </c>
      <c r="AC2974" s="1"/>
    </row>
    <row r="2975" spans="2:29" x14ac:dyDescent="0.3">
      <c r="B2975" s="1">
        <v>43521</v>
      </c>
      <c r="C2975">
        <v>43.09</v>
      </c>
      <c r="E2975" s="1">
        <v>36612</v>
      </c>
      <c r="F2975">
        <v>25.68</v>
      </c>
      <c r="G2975">
        <f t="shared" si="90"/>
        <v>25.620458715596317</v>
      </c>
      <c r="I2975" s="1">
        <v>39325</v>
      </c>
      <c r="J2975">
        <v>72.69</v>
      </c>
      <c r="M2975" s="1">
        <v>31681</v>
      </c>
      <c r="N2975">
        <v>1.0251999999999999</v>
      </c>
      <c r="Q2975" s="1">
        <v>41971</v>
      </c>
      <c r="R2975">
        <v>73.7</v>
      </c>
      <c r="U2975" s="1">
        <v>42697</v>
      </c>
      <c r="V2975">
        <v>5.39</v>
      </c>
      <c r="Y2975" s="1">
        <v>41709</v>
      </c>
      <c r="Z2975">
        <v>23.23</v>
      </c>
      <c r="AC2975" s="1"/>
    </row>
    <row r="2976" spans="2:29" x14ac:dyDescent="0.3">
      <c r="B2976" s="1">
        <v>43522</v>
      </c>
      <c r="C2976">
        <v>42.82</v>
      </c>
      <c r="E2976" s="1">
        <v>36613</v>
      </c>
      <c r="F2976">
        <v>25.51</v>
      </c>
      <c r="G2976">
        <f t="shared" si="90"/>
        <v>25.651651376146784</v>
      </c>
      <c r="I2976" s="1">
        <v>39324</v>
      </c>
      <c r="J2976">
        <v>71.900000000000006</v>
      </c>
      <c r="M2976" s="1">
        <v>31684</v>
      </c>
      <c r="N2976">
        <v>1.0266</v>
      </c>
      <c r="Q2976" s="1">
        <v>41974</v>
      </c>
      <c r="R2976">
        <v>72.2</v>
      </c>
      <c r="U2976" s="1">
        <v>42698</v>
      </c>
      <c r="V2976">
        <v>5.34</v>
      </c>
      <c r="Y2976" s="1">
        <v>41710</v>
      </c>
      <c r="Z2976">
        <v>23</v>
      </c>
      <c r="AC2976" s="1"/>
    </row>
    <row r="2977" spans="2:29" x14ac:dyDescent="0.3">
      <c r="B2977" s="1">
        <v>43523</v>
      </c>
      <c r="C2977">
        <v>42.64</v>
      </c>
      <c r="E2977" s="1">
        <v>36614</v>
      </c>
      <c r="F2977">
        <v>24.4</v>
      </c>
      <c r="G2977">
        <f t="shared" si="90"/>
        <v>25.665137614678894</v>
      </c>
      <c r="I2977" s="1">
        <v>39323</v>
      </c>
      <c r="J2977">
        <v>72.13</v>
      </c>
      <c r="M2977" s="1">
        <v>31685</v>
      </c>
      <c r="N2977">
        <v>1.0266</v>
      </c>
      <c r="Q2977" s="1">
        <v>41975</v>
      </c>
      <c r="R2977">
        <v>71.8</v>
      </c>
      <c r="U2977" s="1">
        <v>42699</v>
      </c>
      <c r="V2977">
        <v>5</v>
      </c>
      <c r="Y2977" s="1">
        <v>41711</v>
      </c>
      <c r="Z2977">
        <v>23.15</v>
      </c>
      <c r="AC2977" s="1"/>
    </row>
    <row r="2978" spans="2:29" x14ac:dyDescent="0.3">
      <c r="B2978" s="1">
        <v>43524</v>
      </c>
      <c r="C2978">
        <v>42.46</v>
      </c>
      <c r="E2978" s="1">
        <v>36615</v>
      </c>
      <c r="F2978">
        <v>24.63</v>
      </c>
      <c r="G2978">
        <f t="shared" si="90"/>
        <v>25.681743119266056</v>
      </c>
      <c r="I2978" s="1">
        <v>39322</v>
      </c>
      <c r="J2978">
        <v>70.55</v>
      </c>
      <c r="M2978" s="1">
        <v>31686</v>
      </c>
      <c r="N2978">
        <v>1.0331999999999999</v>
      </c>
      <c r="Q2978" s="1">
        <v>41976</v>
      </c>
      <c r="R2978">
        <v>70.849999999999994</v>
      </c>
      <c r="U2978" s="1">
        <v>42702</v>
      </c>
      <c r="V2978">
        <v>4.74</v>
      </c>
      <c r="Y2978" s="1">
        <v>41712</v>
      </c>
      <c r="Z2978">
        <v>23.3</v>
      </c>
      <c r="AC2978" s="1"/>
    </row>
    <row r="2979" spans="2:29" x14ac:dyDescent="0.3">
      <c r="B2979" s="1">
        <v>43525</v>
      </c>
      <c r="C2979">
        <v>42.27</v>
      </c>
      <c r="E2979" s="1">
        <v>36616</v>
      </c>
      <c r="F2979">
        <v>24.77</v>
      </c>
      <c r="G2979">
        <f t="shared" si="90"/>
        <v>25.700733944954127</v>
      </c>
      <c r="I2979" s="1">
        <v>39321</v>
      </c>
      <c r="J2979">
        <v>70.95</v>
      </c>
      <c r="M2979" s="1">
        <v>31687</v>
      </c>
      <c r="N2979">
        <v>1.0394000000000001</v>
      </c>
      <c r="Q2979" s="1">
        <v>41977</v>
      </c>
      <c r="R2979">
        <v>71.2</v>
      </c>
      <c r="U2979" s="1">
        <v>42703</v>
      </c>
      <c r="V2979">
        <v>4.5599999999999996</v>
      </c>
      <c r="Y2979" s="1">
        <v>41715</v>
      </c>
      <c r="Z2979">
        <v>22.75</v>
      </c>
      <c r="AC2979" s="1"/>
    </row>
    <row r="2980" spans="2:29" x14ac:dyDescent="0.3">
      <c r="B2980" s="1">
        <v>43526</v>
      </c>
      <c r="C2980">
        <v>42.2</v>
      </c>
      <c r="E2980" s="1">
        <v>36619</v>
      </c>
      <c r="F2980">
        <v>24.51</v>
      </c>
      <c r="G2980">
        <f t="shared" si="90"/>
        <v>25.718348623853213</v>
      </c>
      <c r="I2980" s="1">
        <v>39318</v>
      </c>
      <c r="J2980">
        <v>70.62</v>
      </c>
      <c r="M2980" s="1">
        <v>31688</v>
      </c>
      <c r="N2980">
        <v>1.0422</v>
      </c>
      <c r="Q2980" s="1">
        <v>41978</v>
      </c>
      <c r="R2980">
        <v>70.75</v>
      </c>
      <c r="U2980" s="1">
        <v>42704</v>
      </c>
      <c r="V2980">
        <v>4.58</v>
      </c>
      <c r="Y2980" s="1">
        <v>41716</v>
      </c>
      <c r="Z2980">
        <v>22.65</v>
      </c>
      <c r="AC2980" s="1"/>
    </row>
    <row r="2981" spans="2:29" x14ac:dyDescent="0.3">
      <c r="B2981" s="1">
        <v>43527</v>
      </c>
      <c r="C2981">
        <v>42.2</v>
      </c>
      <c r="E2981" s="1">
        <v>36620</v>
      </c>
      <c r="F2981">
        <v>23.65</v>
      </c>
      <c r="G2981">
        <f t="shared" si="90"/>
        <v>25.73880733944954</v>
      </c>
      <c r="I2981" s="1">
        <v>39317</v>
      </c>
      <c r="J2981">
        <v>69.86</v>
      </c>
      <c r="M2981" s="1">
        <v>31691</v>
      </c>
      <c r="N2981">
        <v>1.036</v>
      </c>
      <c r="Q2981" s="1">
        <v>41981</v>
      </c>
      <c r="R2981">
        <v>70.5</v>
      </c>
      <c r="U2981" s="1">
        <v>42705</v>
      </c>
      <c r="V2981">
        <v>4.46</v>
      </c>
      <c r="Y2981" s="1">
        <v>41717</v>
      </c>
      <c r="Z2981">
        <v>22.8</v>
      </c>
      <c r="AC2981" s="1"/>
    </row>
    <row r="2982" spans="2:29" x14ac:dyDescent="0.3">
      <c r="B2982" s="1">
        <v>43528</v>
      </c>
      <c r="C2982">
        <v>42.27</v>
      </c>
      <c r="E2982" s="1">
        <v>36621</v>
      </c>
      <c r="F2982">
        <v>23.75</v>
      </c>
      <c r="G2982">
        <f t="shared" si="90"/>
        <v>25.757706422018352</v>
      </c>
      <c r="I2982" s="1">
        <v>39316</v>
      </c>
      <c r="J2982">
        <v>68.7</v>
      </c>
      <c r="M2982" s="1">
        <v>31692</v>
      </c>
      <c r="N2982">
        <v>1.036</v>
      </c>
      <c r="Q2982" s="1">
        <v>41982</v>
      </c>
      <c r="R2982">
        <v>70.75</v>
      </c>
      <c r="U2982" s="1">
        <v>42706</v>
      </c>
      <c r="V2982">
        <v>4.3</v>
      </c>
      <c r="Y2982" s="1">
        <v>41718</v>
      </c>
      <c r="Z2982">
        <v>22.13</v>
      </c>
      <c r="AC2982" s="1"/>
    </row>
    <row r="2983" spans="2:29" x14ac:dyDescent="0.3">
      <c r="B2983" s="1">
        <v>43529</v>
      </c>
      <c r="C2983">
        <v>42.17</v>
      </c>
      <c r="E2983" s="1">
        <v>36622</v>
      </c>
      <c r="F2983">
        <v>23.45</v>
      </c>
      <c r="G2983">
        <f t="shared" si="90"/>
        <v>25.767798165137616</v>
      </c>
      <c r="I2983" s="1">
        <v>39315</v>
      </c>
      <c r="J2983">
        <v>68.69</v>
      </c>
      <c r="M2983" s="1">
        <v>31693</v>
      </c>
      <c r="N2983">
        <v>1.0337000000000001</v>
      </c>
      <c r="Q2983" s="1">
        <v>41983</v>
      </c>
      <c r="R2983">
        <v>70.8</v>
      </c>
      <c r="U2983" s="1">
        <v>42709</v>
      </c>
      <c r="V2983">
        <v>4.37</v>
      </c>
      <c r="Y2983" s="1">
        <v>41719</v>
      </c>
      <c r="Z2983">
        <v>22</v>
      </c>
      <c r="AC2983" s="1"/>
    </row>
    <row r="2984" spans="2:29" x14ac:dyDescent="0.3">
      <c r="B2984" s="1">
        <v>43530</v>
      </c>
      <c r="C2984">
        <v>42.05</v>
      </c>
      <c r="E2984" s="1">
        <v>36623</v>
      </c>
      <c r="F2984">
        <v>22.58</v>
      </c>
      <c r="G2984">
        <f t="shared" si="90"/>
        <v>25.772385321100916</v>
      </c>
      <c r="I2984" s="1">
        <v>39314</v>
      </c>
      <c r="J2984">
        <v>69.849999999999994</v>
      </c>
      <c r="M2984" s="1">
        <v>31694</v>
      </c>
      <c r="N2984">
        <v>1.0422</v>
      </c>
      <c r="Q2984" s="1">
        <v>41984</v>
      </c>
      <c r="R2984">
        <v>70.8</v>
      </c>
      <c r="U2984" s="1">
        <v>42710</v>
      </c>
      <c r="V2984">
        <v>4.5</v>
      </c>
      <c r="Y2984" s="1">
        <v>41722</v>
      </c>
      <c r="Z2984">
        <v>22.6</v>
      </c>
      <c r="AC2984" s="1"/>
    </row>
    <row r="2985" spans="2:29" x14ac:dyDescent="0.3">
      <c r="B2985" s="1">
        <v>43531</v>
      </c>
      <c r="C2985">
        <v>41.96</v>
      </c>
      <c r="E2985" s="1">
        <v>36626</v>
      </c>
      <c r="F2985">
        <v>21.3</v>
      </c>
      <c r="G2985">
        <f t="shared" si="90"/>
        <v>25.760733944954129</v>
      </c>
      <c r="I2985" s="1">
        <v>39311</v>
      </c>
      <c r="J2985">
        <v>70.44</v>
      </c>
      <c r="M2985" s="1">
        <v>31695</v>
      </c>
      <c r="N2985">
        <v>1.046</v>
      </c>
      <c r="Q2985" s="1">
        <v>41985</v>
      </c>
      <c r="R2985">
        <v>70.900000000000006</v>
      </c>
      <c r="U2985" s="1">
        <v>42711</v>
      </c>
      <c r="V2985">
        <v>4.3</v>
      </c>
      <c r="Y2985" s="1">
        <v>41723</v>
      </c>
      <c r="Z2985">
        <v>22.35</v>
      </c>
      <c r="AC2985" s="1"/>
    </row>
    <row r="2986" spans="2:29" x14ac:dyDescent="0.3">
      <c r="B2986" s="1">
        <v>43532</v>
      </c>
      <c r="C2986">
        <v>41.93</v>
      </c>
      <c r="E2986" s="1">
        <v>36627</v>
      </c>
      <c r="F2986">
        <v>21.67</v>
      </c>
      <c r="G2986">
        <f t="shared" si="90"/>
        <v>25.749908256880737</v>
      </c>
      <c r="I2986" s="1">
        <v>39310</v>
      </c>
      <c r="J2986">
        <v>69.42</v>
      </c>
      <c r="M2986" s="1">
        <v>31698</v>
      </c>
      <c r="N2986">
        <v>1.0474000000000001</v>
      </c>
      <c r="Q2986" s="1">
        <v>41988</v>
      </c>
      <c r="R2986">
        <v>70.650000000000006</v>
      </c>
      <c r="U2986" s="1">
        <v>42712</v>
      </c>
      <c r="V2986">
        <v>4.6100000000000003</v>
      </c>
      <c r="Y2986" s="1">
        <v>41724</v>
      </c>
      <c r="Z2986">
        <v>21.9</v>
      </c>
      <c r="AC2986" s="1"/>
    </row>
    <row r="2987" spans="2:29" x14ac:dyDescent="0.3">
      <c r="E2987" s="1">
        <v>36628</v>
      </c>
      <c r="F2987">
        <v>23.12</v>
      </c>
      <c r="G2987">
        <f t="shared" si="90"/>
        <v>25.752568807339451</v>
      </c>
      <c r="I2987" s="1">
        <v>39309</v>
      </c>
      <c r="J2987">
        <v>71.64</v>
      </c>
      <c r="M2987" s="1">
        <v>31699</v>
      </c>
      <c r="N2987">
        <v>1.0498000000000001</v>
      </c>
      <c r="Q2987" s="1">
        <v>41989</v>
      </c>
      <c r="R2987">
        <v>70.25</v>
      </c>
      <c r="U2987" s="1">
        <v>42713</v>
      </c>
      <c r="V2987">
        <v>4.46</v>
      </c>
      <c r="Y2987" s="1">
        <v>41725</v>
      </c>
      <c r="Z2987">
        <v>22</v>
      </c>
      <c r="AC2987" s="1"/>
    </row>
    <row r="2988" spans="2:29" x14ac:dyDescent="0.3">
      <c r="E2988" s="1">
        <v>36629</v>
      </c>
      <c r="F2988">
        <v>22.66</v>
      </c>
      <c r="G2988">
        <f t="shared" si="90"/>
        <v>25.746880733944955</v>
      </c>
      <c r="I2988" s="1">
        <v>39308</v>
      </c>
      <c r="J2988">
        <v>70.510000000000005</v>
      </c>
      <c r="M2988" s="1">
        <v>31700</v>
      </c>
      <c r="N2988">
        <v>1.0498000000000001</v>
      </c>
      <c r="Q2988" s="1">
        <v>41990</v>
      </c>
      <c r="R2988">
        <v>69.650000000000006</v>
      </c>
      <c r="U2988" s="1">
        <v>42716</v>
      </c>
      <c r="V2988">
        <v>4.87</v>
      </c>
      <c r="Y2988" s="1">
        <v>41726</v>
      </c>
      <c r="Z2988">
        <v>21.1</v>
      </c>
      <c r="AC2988" s="1"/>
    </row>
    <row r="2989" spans="2:29" x14ac:dyDescent="0.3">
      <c r="E2989" s="1">
        <v>36630</v>
      </c>
      <c r="F2989">
        <v>22.41</v>
      </c>
      <c r="G2989">
        <f t="shared" si="90"/>
        <v>25.731100917431199</v>
      </c>
      <c r="I2989" s="1">
        <v>39307</v>
      </c>
      <c r="J2989">
        <v>70.23</v>
      </c>
      <c r="M2989" s="1">
        <v>31701</v>
      </c>
      <c r="N2989">
        <v>1.0474000000000001</v>
      </c>
      <c r="Q2989" s="1">
        <v>41991</v>
      </c>
      <c r="R2989">
        <v>69.7</v>
      </c>
      <c r="U2989" s="1">
        <v>42717</v>
      </c>
      <c r="V2989">
        <v>4.79</v>
      </c>
      <c r="Y2989" s="1">
        <v>41729</v>
      </c>
      <c r="Z2989">
        <v>21.1</v>
      </c>
      <c r="AC2989" s="1"/>
    </row>
    <row r="2990" spans="2:29" x14ac:dyDescent="0.3">
      <c r="E2990" s="1">
        <v>36633</v>
      </c>
      <c r="F2990">
        <v>22.74</v>
      </c>
      <c r="G2990">
        <f t="shared" si="90"/>
        <v>25.715045871559635</v>
      </c>
      <c r="I2990" s="1">
        <v>39304</v>
      </c>
      <c r="J2990">
        <v>70.39</v>
      </c>
      <c r="M2990" s="1">
        <v>31702</v>
      </c>
      <c r="N2990">
        <v>1.0422</v>
      </c>
      <c r="Q2990" s="1">
        <v>41992</v>
      </c>
      <c r="R2990">
        <v>70.180000000000007</v>
      </c>
      <c r="U2990" s="1">
        <v>42718</v>
      </c>
      <c r="V2990">
        <v>5.01</v>
      </c>
      <c r="Y2990" s="1">
        <v>41730</v>
      </c>
      <c r="Z2990">
        <v>19.95</v>
      </c>
      <c r="AC2990" s="1"/>
    </row>
    <row r="2991" spans="2:29" x14ac:dyDescent="0.3">
      <c r="E2991" s="1">
        <v>36634</v>
      </c>
      <c r="F2991">
        <v>23.05</v>
      </c>
      <c r="G2991">
        <f t="shared" si="90"/>
        <v>25.703761467889908</v>
      </c>
      <c r="I2991" s="1">
        <v>39303</v>
      </c>
      <c r="J2991">
        <v>70.209999999999994</v>
      </c>
      <c r="M2991" s="1">
        <v>31705</v>
      </c>
      <c r="N2991">
        <v>1.0412999999999999</v>
      </c>
      <c r="Q2991" s="1">
        <v>41995</v>
      </c>
      <c r="R2991">
        <v>69</v>
      </c>
      <c r="U2991" s="1">
        <v>42719</v>
      </c>
      <c r="V2991">
        <v>4.84</v>
      </c>
      <c r="Y2991" s="1">
        <v>41731</v>
      </c>
      <c r="Z2991">
        <v>20</v>
      </c>
      <c r="AC2991" s="1"/>
    </row>
    <row r="2992" spans="2:29" x14ac:dyDescent="0.3">
      <c r="E2992" s="1">
        <v>36635</v>
      </c>
      <c r="F2992">
        <v>23.77</v>
      </c>
      <c r="G2992">
        <f t="shared" ref="G2992:G3055" si="92">+AVERAGE(F2884:F2992)</f>
        <v>25.696238532110094</v>
      </c>
      <c r="I2992" s="1">
        <v>39302</v>
      </c>
      <c r="J2992">
        <v>70.989999999999995</v>
      </c>
      <c r="M2992" s="1">
        <v>31706</v>
      </c>
      <c r="N2992">
        <v>1.0431999999999999</v>
      </c>
      <c r="Q2992" s="1">
        <v>41996</v>
      </c>
      <c r="R2992">
        <v>68.8</v>
      </c>
      <c r="U2992" s="1">
        <v>42720</v>
      </c>
      <c r="V2992">
        <v>4.93</v>
      </c>
      <c r="Y2992" s="1">
        <v>41732</v>
      </c>
      <c r="Z2992">
        <v>19.5</v>
      </c>
      <c r="AC2992" s="1"/>
    </row>
    <row r="2993" spans="5:29" x14ac:dyDescent="0.3">
      <c r="E2993" s="1">
        <v>36636</v>
      </c>
      <c r="F2993">
        <v>23.83</v>
      </c>
      <c r="G2993">
        <f t="shared" si="92"/>
        <v>25.685504587155965</v>
      </c>
      <c r="I2993" s="1">
        <v>39301</v>
      </c>
      <c r="J2993">
        <v>71.8</v>
      </c>
      <c r="M2993" s="1">
        <v>31707</v>
      </c>
      <c r="N2993">
        <v>1.0394000000000001</v>
      </c>
      <c r="Q2993" s="1">
        <v>41997</v>
      </c>
      <c r="R2993">
        <v>68.3</v>
      </c>
      <c r="U2993" s="1">
        <v>42723</v>
      </c>
      <c r="V2993">
        <v>5.09</v>
      </c>
      <c r="Y2993" s="1">
        <v>41733</v>
      </c>
      <c r="Z2993">
        <v>19.8</v>
      </c>
      <c r="AC2993" s="1"/>
    </row>
    <row r="2994" spans="5:29" x14ac:dyDescent="0.3">
      <c r="E2994" s="1">
        <v>36641</v>
      </c>
      <c r="F2994">
        <v>23.33</v>
      </c>
      <c r="G2994">
        <f t="shared" si="92"/>
        <v>25.674403669724768</v>
      </c>
      <c r="I2994" s="1">
        <v>39300</v>
      </c>
      <c r="J2994">
        <v>71.17</v>
      </c>
      <c r="M2994" s="1">
        <v>31708</v>
      </c>
      <c r="N2994">
        <v>1.0214000000000001</v>
      </c>
      <c r="Q2994" s="1">
        <v>41999</v>
      </c>
      <c r="R2994">
        <v>69.03</v>
      </c>
      <c r="U2994" s="1">
        <v>42724</v>
      </c>
      <c r="V2994">
        <v>5.23</v>
      </c>
      <c r="Y2994" s="1">
        <v>41736</v>
      </c>
      <c r="Z2994">
        <v>20.73</v>
      </c>
      <c r="AC2994" s="1"/>
    </row>
    <row r="2995" spans="5:29" x14ac:dyDescent="0.3">
      <c r="E2995" s="1">
        <v>36642</v>
      </c>
      <c r="F2995">
        <v>22.98</v>
      </c>
      <c r="G2995">
        <f t="shared" si="92"/>
        <v>25.656605504587159</v>
      </c>
      <c r="I2995" s="1">
        <v>39297</v>
      </c>
      <c r="J2995">
        <v>74.75</v>
      </c>
      <c r="M2995" s="1">
        <v>31709</v>
      </c>
      <c r="N2995">
        <v>1.0133000000000001</v>
      </c>
      <c r="Q2995" s="1">
        <v>42002</v>
      </c>
      <c r="R2995">
        <v>67.5</v>
      </c>
      <c r="U2995" s="1">
        <v>42725</v>
      </c>
      <c r="V2995">
        <v>5.8</v>
      </c>
      <c r="Y2995" s="1">
        <v>41737</v>
      </c>
      <c r="Z2995">
        <v>21.1</v>
      </c>
      <c r="AC2995" s="1"/>
    </row>
    <row r="2996" spans="5:29" x14ac:dyDescent="0.3">
      <c r="E2996" s="1">
        <v>36643</v>
      </c>
      <c r="F2996">
        <v>23.76</v>
      </c>
      <c r="G2996">
        <f t="shared" si="92"/>
        <v>25.651100917431194</v>
      </c>
      <c r="I2996" s="1">
        <v>39296</v>
      </c>
      <c r="J2996">
        <v>75.760000000000005</v>
      </c>
      <c r="M2996" s="1">
        <v>31712</v>
      </c>
      <c r="N2996">
        <v>1.0199</v>
      </c>
      <c r="Q2996" s="1">
        <v>42003</v>
      </c>
      <c r="R2996">
        <v>67.33</v>
      </c>
      <c r="U2996" s="1">
        <v>42726</v>
      </c>
      <c r="V2996">
        <v>6.07</v>
      </c>
      <c r="Y2996" s="1">
        <v>41738</v>
      </c>
      <c r="Z2996">
        <v>21.05</v>
      </c>
      <c r="AC2996" s="1"/>
    </row>
    <row r="2997" spans="5:29" x14ac:dyDescent="0.3">
      <c r="E2997" s="1">
        <v>36644</v>
      </c>
      <c r="F2997">
        <v>23.89</v>
      </c>
      <c r="G2997">
        <f t="shared" si="92"/>
        <v>25.640275229357798</v>
      </c>
      <c r="I2997" s="1">
        <v>39295</v>
      </c>
      <c r="J2997">
        <v>75.349999999999994</v>
      </c>
      <c r="M2997" s="1">
        <v>31713</v>
      </c>
      <c r="N2997">
        <v>1.0233000000000001</v>
      </c>
      <c r="Q2997" s="1">
        <v>42004</v>
      </c>
      <c r="R2997">
        <v>67.11</v>
      </c>
      <c r="U2997" s="1">
        <v>42727</v>
      </c>
      <c r="V2997">
        <v>6.22</v>
      </c>
      <c r="Y2997" s="1">
        <v>41739</v>
      </c>
      <c r="Z2997">
        <v>21.4</v>
      </c>
      <c r="AC2997" s="1"/>
    </row>
    <row r="2998" spans="5:29" x14ac:dyDescent="0.3">
      <c r="E2998" s="1">
        <v>36648</v>
      </c>
      <c r="F2998">
        <v>25.08</v>
      </c>
      <c r="G2998">
        <f t="shared" si="92"/>
        <v>25.633853211009175</v>
      </c>
      <c r="I2998" s="1">
        <v>39294</v>
      </c>
      <c r="J2998">
        <v>77.05</v>
      </c>
      <c r="M2998" s="1">
        <v>31714</v>
      </c>
      <c r="N2998">
        <v>1.0096000000000001</v>
      </c>
      <c r="Q2998" s="1">
        <v>42005</v>
      </c>
      <c r="R2998">
        <v>66.930000000000007</v>
      </c>
      <c r="U2998" s="1">
        <v>42731</v>
      </c>
      <c r="V2998">
        <v>6.32</v>
      </c>
      <c r="Y2998" s="1">
        <v>41740</v>
      </c>
      <c r="Z2998">
        <v>21.4</v>
      </c>
      <c r="AC2998" s="1"/>
    </row>
    <row r="2999" spans="5:29" x14ac:dyDescent="0.3">
      <c r="E2999" s="1">
        <v>36649</v>
      </c>
      <c r="F2999">
        <v>25</v>
      </c>
      <c r="G2999">
        <f t="shared" si="92"/>
        <v>25.632477064220183</v>
      </c>
      <c r="I2999" s="1">
        <v>39293</v>
      </c>
      <c r="J2999">
        <v>75.739999999999995</v>
      </c>
      <c r="M2999" s="1">
        <v>31715</v>
      </c>
      <c r="N2999">
        <v>1.0077</v>
      </c>
      <c r="Q2999" s="1">
        <v>42006</v>
      </c>
      <c r="R2999">
        <v>65.53</v>
      </c>
      <c r="U2999" s="1">
        <v>42732</v>
      </c>
      <c r="V2999">
        <v>6.32</v>
      </c>
      <c r="Y2999" s="1">
        <v>41743</v>
      </c>
      <c r="Z2999">
        <v>21.7</v>
      </c>
      <c r="AC2999" s="1"/>
    </row>
    <row r="3000" spans="5:29" x14ac:dyDescent="0.3">
      <c r="E3000" s="1">
        <v>36650</v>
      </c>
      <c r="F3000">
        <v>25.15</v>
      </c>
      <c r="G3000">
        <f t="shared" si="92"/>
        <v>25.62825688073395</v>
      </c>
      <c r="I3000" s="1">
        <v>39290</v>
      </c>
      <c r="J3000">
        <v>76.260000000000005</v>
      </c>
      <c r="M3000" s="1">
        <v>31716</v>
      </c>
      <c r="N3000">
        <v>1.0077</v>
      </c>
      <c r="Q3000" s="1">
        <v>42009</v>
      </c>
      <c r="R3000">
        <v>62.45</v>
      </c>
      <c r="U3000" s="1">
        <v>42733</v>
      </c>
      <c r="V3000">
        <v>6.34</v>
      </c>
      <c r="Y3000" s="1">
        <v>41744</v>
      </c>
      <c r="Z3000">
        <v>21.5</v>
      </c>
      <c r="AC3000" s="1"/>
    </row>
    <row r="3001" spans="5:29" x14ac:dyDescent="0.3">
      <c r="E3001" s="1">
        <v>36651</v>
      </c>
      <c r="F3001">
        <v>25.29</v>
      </c>
      <c r="G3001">
        <f t="shared" si="92"/>
        <v>25.626146788990827</v>
      </c>
      <c r="I3001" s="1">
        <v>39289</v>
      </c>
      <c r="J3001">
        <v>75.180000000000007</v>
      </c>
      <c r="M3001" s="1">
        <v>31719</v>
      </c>
      <c r="N3001">
        <v>1.0105</v>
      </c>
      <c r="Q3001" s="1">
        <v>42010</v>
      </c>
      <c r="R3001">
        <v>61</v>
      </c>
      <c r="U3001" s="1">
        <v>42734</v>
      </c>
      <c r="V3001">
        <v>6.54</v>
      </c>
      <c r="Y3001" s="1">
        <v>41745</v>
      </c>
      <c r="Z3001">
        <v>21.4</v>
      </c>
      <c r="AC3001" s="1"/>
    </row>
    <row r="3002" spans="5:29" x14ac:dyDescent="0.3">
      <c r="E3002" s="1">
        <v>36654</v>
      </c>
      <c r="F3002">
        <v>26.08</v>
      </c>
      <c r="G3002">
        <f t="shared" si="92"/>
        <v>25.632752293577983</v>
      </c>
      <c r="I3002" s="1">
        <v>39288</v>
      </c>
      <c r="J3002">
        <v>76.319999999999993</v>
      </c>
      <c r="M3002" s="1">
        <v>31720</v>
      </c>
      <c r="N3002">
        <v>1.0077</v>
      </c>
      <c r="Q3002" s="1">
        <v>42011</v>
      </c>
      <c r="R3002">
        <v>58.55</v>
      </c>
      <c r="U3002" s="1">
        <v>42737</v>
      </c>
      <c r="V3002">
        <v>6.11</v>
      </c>
      <c r="Y3002" s="1">
        <v>41746</v>
      </c>
      <c r="Z3002">
        <v>20.6</v>
      </c>
      <c r="AC3002" s="1"/>
    </row>
    <row r="3003" spans="5:29" x14ac:dyDescent="0.3">
      <c r="E3003" s="1">
        <v>36655</v>
      </c>
      <c r="F3003">
        <v>26.82</v>
      </c>
      <c r="G3003">
        <f t="shared" si="92"/>
        <v>25.650825688073397</v>
      </c>
      <c r="I3003" s="1">
        <v>39287</v>
      </c>
      <c r="J3003">
        <v>75.08</v>
      </c>
      <c r="M3003" s="1">
        <v>31721</v>
      </c>
      <c r="N3003">
        <v>1.0096000000000001</v>
      </c>
      <c r="Q3003" s="1">
        <v>42012</v>
      </c>
      <c r="R3003">
        <v>57.9</v>
      </c>
      <c r="U3003" s="1">
        <v>42738</v>
      </c>
      <c r="V3003">
        <v>5.41</v>
      </c>
      <c r="Y3003" s="1">
        <v>41747</v>
      </c>
      <c r="Z3003">
        <v>20.65</v>
      </c>
      <c r="AC3003" s="1"/>
    </row>
    <row r="3004" spans="5:29" x14ac:dyDescent="0.3">
      <c r="E3004" s="1">
        <v>36656</v>
      </c>
      <c r="F3004">
        <v>26.42</v>
      </c>
      <c r="G3004">
        <f t="shared" si="92"/>
        <v>25.676330275229361</v>
      </c>
      <c r="I3004" s="1">
        <v>39286</v>
      </c>
      <c r="J3004">
        <v>76.86</v>
      </c>
      <c r="M3004" s="1">
        <v>31722</v>
      </c>
      <c r="N3004">
        <v>1.0085999999999999</v>
      </c>
      <c r="Q3004" s="1">
        <v>42013</v>
      </c>
      <c r="R3004">
        <v>57.6</v>
      </c>
      <c r="U3004" s="1">
        <v>42739</v>
      </c>
      <c r="V3004">
        <v>5.7</v>
      </c>
      <c r="Y3004" s="1">
        <v>41750</v>
      </c>
      <c r="Z3004">
        <v>20.65</v>
      </c>
      <c r="AC3004" s="1"/>
    </row>
    <row r="3005" spans="5:29" x14ac:dyDescent="0.3">
      <c r="E3005" s="1">
        <v>36657</v>
      </c>
      <c r="F3005">
        <v>27.45</v>
      </c>
      <c r="G3005">
        <f t="shared" si="92"/>
        <v>25.707706422018351</v>
      </c>
      <c r="I3005" s="1">
        <v>39283</v>
      </c>
      <c r="J3005">
        <v>77.64</v>
      </c>
      <c r="M3005" s="1">
        <v>31723</v>
      </c>
      <c r="N3005">
        <v>1.0185</v>
      </c>
      <c r="Q3005" s="1">
        <v>42016</v>
      </c>
      <c r="R3005">
        <v>56.1</v>
      </c>
      <c r="U3005" s="1">
        <v>42740</v>
      </c>
      <c r="V3005">
        <v>5.27</v>
      </c>
      <c r="Y3005" s="1">
        <v>41751</v>
      </c>
      <c r="Z3005">
        <v>20.25</v>
      </c>
      <c r="AC3005" s="1"/>
    </row>
    <row r="3006" spans="5:29" x14ac:dyDescent="0.3">
      <c r="E3006" s="1">
        <v>36658</v>
      </c>
      <c r="F3006">
        <v>28.05</v>
      </c>
      <c r="G3006">
        <f t="shared" si="92"/>
        <v>25.736055045871563</v>
      </c>
      <c r="I3006" s="1">
        <v>39282</v>
      </c>
      <c r="J3006">
        <v>77.67</v>
      </c>
      <c r="M3006" s="1">
        <v>31726</v>
      </c>
      <c r="N3006">
        <v>1.0218</v>
      </c>
      <c r="Q3006" s="1">
        <v>42017</v>
      </c>
      <c r="R3006">
        <v>56.45</v>
      </c>
      <c r="U3006" s="1">
        <v>42741</v>
      </c>
      <c r="V3006">
        <v>5.03</v>
      </c>
      <c r="Y3006" s="1">
        <v>41752</v>
      </c>
      <c r="Z3006">
        <v>19.579999999999998</v>
      </c>
      <c r="AC3006" s="1"/>
    </row>
    <row r="3007" spans="5:29" x14ac:dyDescent="0.3">
      <c r="E3007" s="1">
        <v>36661</v>
      </c>
      <c r="F3007">
        <v>28.33</v>
      </c>
      <c r="G3007">
        <f t="shared" si="92"/>
        <v>25.767064220183492</v>
      </c>
      <c r="I3007" s="1">
        <v>39281</v>
      </c>
      <c r="J3007">
        <v>76.760000000000005</v>
      </c>
      <c r="M3007" s="1">
        <v>31727</v>
      </c>
      <c r="N3007">
        <v>1.0251999999999999</v>
      </c>
      <c r="Q3007" s="1">
        <v>42018</v>
      </c>
      <c r="R3007">
        <v>55.7</v>
      </c>
      <c r="U3007" s="1">
        <v>42744</v>
      </c>
      <c r="V3007">
        <v>5.25</v>
      </c>
      <c r="Y3007" s="1">
        <v>41753</v>
      </c>
      <c r="Z3007">
        <v>19.5</v>
      </c>
      <c r="AC3007" s="1"/>
    </row>
    <row r="3008" spans="5:29" x14ac:dyDescent="0.3">
      <c r="E3008" s="1">
        <v>36662</v>
      </c>
      <c r="F3008">
        <v>28.78</v>
      </c>
      <c r="G3008">
        <f t="shared" si="92"/>
        <v>25.794495412844039</v>
      </c>
      <c r="I3008" s="1">
        <v>39280</v>
      </c>
      <c r="J3008">
        <v>75.53</v>
      </c>
      <c r="M3008" s="1">
        <v>31728</v>
      </c>
      <c r="N3008">
        <v>1.0266</v>
      </c>
      <c r="Q3008" s="1">
        <v>42019</v>
      </c>
      <c r="R3008">
        <v>54.4</v>
      </c>
      <c r="U3008" s="1">
        <v>42745</v>
      </c>
      <c r="V3008">
        <v>5.49</v>
      </c>
      <c r="Y3008" s="1">
        <v>41754</v>
      </c>
      <c r="Z3008">
        <v>19.95</v>
      </c>
      <c r="AC3008" s="1"/>
    </row>
    <row r="3009" spans="5:29" x14ac:dyDescent="0.3">
      <c r="E3009" s="1">
        <v>36663</v>
      </c>
      <c r="F3009">
        <v>27.89</v>
      </c>
      <c r="G3009">
        <f t="shared" si="92"/>
        <v>25.817339449541286</v>
      </c>
      <c r="I3009" s="1">
        <v>39279</v>
      </c>
      <c r="J3009">
        <v>77.33</v>
      </c>
      <c r="M3009" s="1">
        <v>31729</v>
      </c>
      <c r="N3009">
        <v>1.0341</v>
      </c>
      <c r="Q3009" s="1">
        <v>42020</v>
      </c>
      <c r="R3009">
        <v>53.15</v>
      </c>
      <c r="U3009" s="1">
        <v>42746</v>
      </c>
      <c r="V3009">
        <v>5.51</v>
      </c>
      <c r="Y3009" s="1">
        <v>41757</v>
      </c>
      <c r="Z3009">
        <v>19.95</v>
      </c>
      <c r="AC3009" s="1"/>
    </row>
    <row r="3010" spans="5:29" x14ac:dyDescent="0.3">
      <c r="E3010" s="1">
        <v>36664</v>
      </c>
      <c r="F3010">
        <v>28.92</v>
      </c>
      <c r="G3010">
        <f t="shared" si="92"/>
        <v>25.846972477064227</v>
      </c>
      <c r="I3010" s="1">
        <v>39276</v>
      </c>
      <c r="J3010">
        <v>77.569999999999993</v>
      </c>
      <c r="M3010" s="1">
        <v>31730</v>
      </c>
      <c r="N3010">
        <v>1.0299</v>
      </c>
      <c r="Q3010" s="1">
        <v>42023</v>
      </c>
      <c r="R3010">
        <v>54.1</v>
      </c>
      <c r="U3010" s="1">
        <v>42747</v>
      </c>
      <c r="V3010">
        <v>5.03</v>
      </c>
      <c r="Y3010" s="1">
        <v>41758</v>
      </c>
      <c r="Z3010">
        <v>19.7</v>
      </c>
      <c r="AC3010" s="1"/>
    </row>
    <row r="3011" spans="5:29" x14ac:dyDescent="0.3">
      <c r="E3011" s="1">
        <v>36665</v>
      </c>
      <c r="F3011">
        <v>28.59</v>
      </c>
      <c r="G3011">
        <f t="shared" si="92"/>
        <v>25.879449541284409</v>
      </c>
      <c r="I3011" s="1">
        <v>39275</v>
      </c>
      <c r="J3011">
        <v>76.400000000000006</v>
      </c>
      <c r="M3011" s="1">
        <v>31733</v>
      </c>
      <c r="N3011">
        <v>1.0299</v>
      </c>
      <c r="Q3011" s="1">
        <v>42024</v>
      </c>
      <c r="R3011">
        <v>55.15</v>
      </c>
      <c r="U3011" s="1">
        <v>42748</v>
      </c>
      <c r="V3011">
        <v>5.03</v>
      </c>
      <c r="Y3011" s="1">
        <v>41759</v>
      </c>
      <c r="Z3011">
        <v>18.95</v>
      </c>
      <c r="AC3011" s="1"/>
    </row>
    <row r="3012" spans="5:29" x14ac:dyDescent="0.3">
      <c r="E3012" s="1">
        <v>36668</v>
      </c>
      <c r="F3012">
        <v>27.43</v>
      </c>
      <c r="G3012">
        <f t="shared" si="92"/>
        <v>25.906697247706422</v>
      </c>
      <c r="I3012" s="1">
        <v>39274</v>
      </c>
      <c r="J3012">
        <v>75.44</v>
      </c>
      <c r="M3012" s="1">
        <v>31734</v>
      </c>
      <c r="N3012">
        <v>1.0327</v>
      </c>
      <c r="Q3012" s="1">
        <v>42025</v>
      </c>
      <c r="R3012">
        <v>57</v>
      </c>
      <c r="U3012" s="1">
        <v>42751</v>
      </c>
      <c r="V3012">
        <v>4.6900000000000004</v>
      </c>
      <c r="Y3012" s="1">
        <v>41760</v>
      </c>
      <c r="Z3012">
        <v>18.45</v>
      </c>
      <c r="AC3012" s="1"/>
    </row>
    <row r="3013" spans="5:29" x14ac:dyDescent="0.3">
      <c r="E3013" s="1">
        <v>36669</v>
      </c>
      <c r="F3013">
        <v>27.5</v>
      </c>
      <c r="G3013">
        <f t="shared" si="92"/>
        <v>25.933486238532112</v>
      </c>
      <c r="I3013" s="1">
        <v>39273</v>
      </c>
      <c r="J3013">
        <v>76.400000000000006</v>
      </c>
      <c r="M3013" s="1">
        <v>31735</v>
      </c>
      <c r="N3013">
        <v>1.0318000000000001</v>
      </c>
      <c r="Q3013" s="1">
        <v>42026</v>
      </c>
      <c r="R3013">
        <v>56.75</v>
      </c>
      <c r="U3013" s="1">
        <v>42752</v>
      </c>
      <c r="V3013">
        <v>4.99</v>
      </c>
      <c r="Y3013" s="1">
        <v>41761</v>
      </c>
      <c r="Z3013">
        <v>20</v>
      </c>
      <c r="AC3013" s="1"/>
    </row>
    <row r="3014" spans="5:29" x14ac:dyDescent="0.3">
      <c r="E3014" s="1">
        <v>36670</v>
      </c>
      <c r="F3014">
        <v>28.61</v>
      </c>
      <c r="G3014">
        <f t="shared" si="92"/>
        <v>25.966422018348631</v>
      </c>
      <c r="I3014" s="1">
        <v>39272</v>
      </c>
      <c r="J3014">
        <v>75.78</v>
      </c>
      <c r="M3014" s="1">
        <v>31736</v>
      </c>
      <c r="N3014">
        <v>1.0266</v>
      </c>
      <c r="Q3014" s="1">
        <v>42027</v>
      </c>
      <c r="R3014">
        <v>55.5</v>
      </c>
      <c r="U3014" s="1">
        <v>42753</v>
      </c>
      <c r="V3014">
        <v>4.83</v>
      </c>
      <c r="Y3014" s="1">
        <v>41764</v>
      </c>
      <c r="Z3014">
        <v>19.649999999999999</v>
      </c>
      <c r="AC3014" s="1"/>
    </row>
    <row r="3015" spans="5:29" x14ac:dyDescent="0.3">
      <c r="E3015" s="1">
        <v>36671</v>
      </c>
      <c r="F3015">
        <v>29.19</v>
      </c>
      <c r="G3015">
        <f t="shared" si="92"/>
        <v>26.000917431192665</v>
      </c>
      <c r="I3015" s="1">
        <v>39269</v>
      </c>
      <c r="J3015">
        <v>75.62</v>
      </c>
      <c r="M3015" s="1">
        <v>31737</v>
      </c>
      <c r="N3015">
        <v>1.0266</v>
      </c>
      <c r="Q3015" s="1">
        <v>42030</v>
      </c>
      <c r="R3015">
        <v>55.3</v>
      </c>
      <c r="U3015" s="1">
        <v>42754</v>
      </c>
      <c r="V3015">
        <v>5.19</v>
      </c>
      <c r="Y3015" s="1">
        <v>41765</v>
      </c>
      <c r="Z3015">
        <v>18.78</v>
      </c>
      <c r="AC3015" s="1"/>
    </row>
    <row r="3016" spans="5:29" x14ac:dyDescent="0.3">
      <c r="E3016" s="1">
        <v>36672</v>
      </c>
      <c r="F3016">
        <v>29.22</v>
      </c>
      <c r="G3016">
        <f t="shared" si="92"/>
        <v>26.029633027522937</v>
      </c>
      <c r="I3016" s="1">
        <v>39268</v>
      </c>
      <c r="J3016">
        <v>74.75</v>
      </c>
      <c r="M3016" s="1">
        <v>31740</v>
      </c>
      <c r="N3016">
        <v>1.0394000000000001</v>
      </c>
      <c r="Q3016" s="1">
        <v>42031</v>
      </c>
      <c r="R3016">
        <v>57.35</v>
      </c>
      <c r="U3016" s="1">
        <v>42755</v>
      </c>
      <c r="V3016">
        <v>5.42</v>
      </c>
      <c r="Y3016" s="1">
        <v>41766</v>
      </c>
      <c r="Z3016">
        <v>18.7</v>
      </c>
      <c r="AC3016" s="1"/>
    </row>
    <row r="3017" spans="5:29" x14ac:dyDescent="0.3">
      <c r="E3017" s="1">
        <v>36676</v>
      </c>
      <c r="F3017">
        <v>28.96</v>
      </c>
      <c r="G3017">
        <f t="shared" si="92"/>
        <v>26.061192660550464</v>
      </c>
      <c r="I3017" s="1">
        <v>39267</v>
      </c>
      <c r="J3017">
        <v>73.05</v>
      </c>
      <c r="M3017" s="1">
        <v>31741</v>
      </c>
      <c r="N3017">
        <v>1.0412999999999999</v>
      </c>
      <c r="Q3017" s="1">
        <v>42032</v>
      </c>
      <c r="R3017">
        <v>58.9</v>
      </c>
      <c r="U3017" s="1">
        <v>42758</v>
      </c>
      <c r="V3017">
        <v>5.31</v>
      </c>
      <c r="Y3017" s="1">
        <v>41767</v>
      </c>
      <c r="Z3017">
        <v>19.5</v>
      </c>
      <c r="AC3017" s="1"/>
    </row>
    <row r="3018" spans="5:29" x14ac:dyDescent="0.3">
      <c r="E3018" s="1">
        <v>36677</v>
      </c>
      <c r="F3018">
        <v>28.31</v>
      </c>
      <c r="G3018">
        <f t="shared" si="92"/>
        <v>26.088807339449545</v>
      </c>
      <c r="I3018" s="1">
        <v>39266</v>
      </c>
      <c r="J3018">
        <v>72.930000000000007</v>
      </c>
      <c r="M3018" s="1">
        <v>31742</v>
      </c>
      <c r="N3018">
        <v>1.0398000000000001</v>
      </c>
      <c r="Q3018" s="1">
        <v>42033</v>
      </c>
      <c r="R3018">
        <v>57.35</v>
      </c>
      <c r="U3018" s="1">
        <v>42759</v>
      </c>
      <c r="V3018">
        <v>5.07</v>
      </c>
      <c r="Y3018" s="1">
        <v>41768</v>
      </c>
      <c r="Z3018">
        <v>19.2</v>
      </c>
      <c r="AC3018" s="1"/>
    </row>
    <row r="3019" spans="5:29" x14ac:dyDescent="0.3">
      <c r="E3019" s="1">
        <v>36678</v>
      </c>
      <c r="F3019">
        <v>29.19</v>
      </c>
      <c r="G3019">
        <f t="shared" si="92"/>
        <v>26.124587155963304</v>
      </c>
      <c r="I3019" s="1">
        <v>39265</v>
      </c>
      <c r="J3019">
        <v>72.63</v>
      </c>
      <c r="M3019" s="1">
        <v>31743</v>
      </c>
      <c r="N3019">
        <v>1.0498000000000001</v>
      </c>
      <c r="Q3019" s="1">
        <v>42034</v>
      </c>
      <c r="R3019">
        <v>57.2</v>
      </c>
      <c r="U3019" s="1">
        <v>42760</v>
      </c>
      <c r="V3019">
        <v>4.97</v>
      </c>
      <c r="Y3019" s="1">
        <v>41771</v>
      </c>
      <c r="Z3019">
        <v>19.350000000000001</v>
      </c>
      <c r="AC3019" s="1"/>
    </row>
    <row r="3020" spans="5:29" x14ac:dyDescent="0.3">
      <c r="E3020" s="1">
        <v>36679</v>
      </c>
      <c r="F3020">
        <v>29.05</v>
      </c>
      <c r="G3020">
        <f t="shared" si="92"/>
        <v>26.164954128440375</v>
      </c>
      <c r="I3020" s="1">
        <v>39262</v>
      </c>
      <c r="J3020">
        <v>71.41</v>
      </c>
      <c r="M3020" s="1">
        <v>31744</v>
      </c>
      <c r="N3020">
        <v>1.054</v>
      </c>
      <c r="Q3020" s="1">
        <v>42037</v>
      </c>
      <c r="R3020">
        <v>57.8</v>
      </c>
      <c r="U3020" s="1">
        <v>42761</v>
      </c>
      <c r="V3020">
        <v>5.19</v>
      </c>
      <c r="Y3020" s="1">
        <v>41772</v>
      </c>
      <c r="Z3020">
        <v>19.73</v>
      </c>
      <c r="AC3020" s="1"/>
    </row>
    <row r="3021" spans="5:29" x14ac:dyDescent="0.3">
      <c r="E3021" s="1">
        <v>36682</v>
      </c>
      <c r="F3021">
        <v>28.37</v>
      </c>
      <c r="G3021">
        <f t="shared" si="92"/>
        <v>26.194128440366981</v>
      </c>
      <c r="I3021" s="1">
        <v>39261</v>
      </c>
      <c r="J3021">
        <v>70.52</v>
      </c>
      <c r="M3021" s="1">
        <v>31747</v>
      </c>
      <c r="N3021">
        <v>1.0498000000000001</v>
      </c>
      <c r="Q3021" s="1">
        <v>42038</v>
      </c>
      <c r="R3021">
        <v>59</v>
      </c>
      <c r="U3021" s="1">
        <v>42762</v>
      </c>
      <c r="V3021">
        <v>4.91</v>
      </c>
      <c r="Y3021" s="1">
        <v>41773</v>
      </c>
      <c r="Z3021">
        <v>19.350000000000001</v>
      </c>
      <c r="AC3021" s="1"/>
    </row>
    <row r="3022" spans="5:29" x14ac:dyDescent="0.3">
      <c r="E3022" s="1">
        <v>36683</v>
      </c>
      <c r="F3022">
        <v>28.59</v>
      </c>
      <c r="G3022">
        <f t="shared" si="92"/>
        <v>26.225137614678911</v>
      </c>
      <c r="I3022" s="1">
        <v>39260</v>
      </c>
      <c r="J3022">
        <v>70.53</v>
      </c>
      <c r="M3022" s="1">
        <v>31748</v>
      </c>
      <c r="N3022">
        <v>1.0474000000000001</v>
      </c>
      <c r="Q3022" s="1">
        <v>42039</v>
      </c>
      <c r="R3022">
        <v>58.8</v>
      </c>
      <c r="U3022" s="1">
        <v>42765</v>
      </c>
      <c r="V3022">
        <v>5.15</v>
      </c>
      <c r="Y3022" s="1">
        <v>41774</v>
      </c>
      <c r="Z3022">
        <v>19.05</v>
      </c>
      <c r="AC3022" s="1"/>
    </row>
    <row r="3023" spans="5:29" x14ac:dyDescent="0.3">
      <c r="E3023" s="1">
        <v>36684</v>
      </c>
      <c r="F3023">
        <v>29.22</v>
      </c>
      <c r="G3023">
        <f t="shared" si="92"/>
        <v>26.259724770642208</v>
      </c>
      <c r="I3023" s="1">
        <v>39259</v>
      </c>
      <c r="J3023">
        <v>70.17</v>
      </c>
      <c r="M3023" s="1">
        <v>31749</v>
      </c>
      <c r="N3023">
        <v>1.0412999999999999</v>
      </c>
      <c r="Q3023" s="1">
        <v>42040</v>
      </c>
      <c r="R3023">
        <v>61.35</v>
      </c>
      <c r="U3023" s="1">
        <v>42766</v>
      </c>
      <c r="V3023">
        <v>5.35</v>
      </c>
      <c r="Y3023" s="1">
        <v>41775</v>
      </c>
      <c r="Z3023">
        <v>19.100000000000001</v>
      </c>
      <c r="AC3023" s="1"/>
    </row>
    <row r="3024" spans="5:29" x14ac:dyDescent="0.3">
      <c r="E3024" s="1">
        <v>36685</v>
      </c>
      <c r="F3024">
        <v>29.07</v>
      </c>
      <c r="G3024">
        <f t="shared" si="92"/>
        <v>26.296330275229369</v>
      </c>
      <c r="I3024" s="1">
        <v>39258</v>
      </c>
      <c r="J3024">
        <v>71.36</v>
      </c>
      <c r="M3024" s="1">
        <v>31750</v>
      </c>
      <c r="N3024">
        <v>1.0374000000000001</v>
      </c>
      <c r="Q3024" s="1">
        <v>42041</v>
      </c>
      <c r="R3024">
        <v>61.8</v>
      </c>
      <c r="U3024" s="1">
        <v>42767</v>
      </c>
      <c r="V3024">
        <v>5.26</v>
      </c>
      <c r="Y3024" s="1">
        <v>41778</v>
      </c>
      <c r="Z3024">
        <v>18.600000000000001</v>
      </c>
      <c r="AC3024" s="1"/>
    </row>
    <row r="3025" spans="5:29" x14ac:dyDescent="0.3">
      <c r="E3025" s="1">
        <v>36686</v>
      </c>
      <c r="F3025">
        <v>29.58</v>
      </c>
      <c r="G3025">
        <f t="shared" si="92"/>
        <v>26.343944954128446</v>
      </c>
      <c r="I3025" s="1">
        <v>39255</v>
      </c>
      <c r="J3025">
        <v>71.180000000000007</v>
      </c>
      <c r="M3025" s="1">
        <v>31751</v>
      </c>
      <c r="N3025">
        <v>1.0285</v>
      </c>
      <c r="Q3025" s="1">
        <v>42044</v>
      </c>
      <c r="R3025">
        <v>62.9</v>
      </c>
      <c r="U3025" s="1">
        <v>42768</v>
      </c>
      <c r="V3025">
        <v>5.22</v>
      </c>
      <c r="Y3025" s="1">
        <v>41779</v>
      </c>
      <c r="Z3025">
        <v>19.3</v>
      </c>
      <c r="AC3025" s="1"/>
    </row>
    <row r="3026" spans="5:29" x14ac:dyDescent="0.3">
      <c r="E3026" s="1">
        <v>36689</v>
      </c>
      <c r="F3026">
        <v>31.21</v>
      </c>
      <c r="G3026">
        <f t="shared" si="92"/>
        <v>26.412568807339461</v>
      </c>
      <c r="I3026" s="1">
        <v>39254</v>
      </c>
      <c r="J3026">
        <v>70.22</v>
      </c>
      <c r="M3026" s="1">
        <v>31754</v>
      </c>
      <c r="N3026">
        <v>1.0251999999999999</v>
      </c>
      <c r="Q3026" s="1">
        <v>42045</v>
      </c>
      <c r="R3026">
        <v>62.15</v>
      </c>
      <c r="U3026" s="1">
        <v>42769</v>
      </c>
      <c r="V3026">
        <v>5.15</v>
      </c>
      <c r="Y3026" s="1">
        <v>41780</v>
      </c>
      <c r="Z3026">
        <v>19.399999999999999</v>
      </c>
      <c r="AC3026" s="1"/>
    </row>
    <row r="3027" spans="5:29" x14ac:dyDescent="0.3">
      <c r="E3027" s="1">
        <v>36690</v>
      </c>
      <c r="F3027">
        <v>31.49</v>
      </c>
      <c r="G3027">
        <f t="shared" si="92"/>
        <v>26.484770642201845</v>
      </c>
      <c r="I3027" s="1">
        <v>39253</v>
      </c>
      <c r="J3027">
        <v>70.42</v>
      </c>
      <c r="M3027" s="1">
        <v>31755</v>
      </c>
      <c r="N3027">
        <v>1.0307999999999999</v>
      </c>
      <c r="Q3027" s="1">
        <v>42046</v>
      </c>
      <c r="R3027">
        <v>63.9</v>
      </c>
      <c r="U3027" s="1">
        <v>42772</v>
      </c>
      <c r="V3027">
        <v>5.09</v>
      </c>
      <c r="Y3027" s="1">
        <v>41781</v>
      </c>
      <c r="Z3027">
        <v>19.3</v>
      </c>
      <c r="AC3027" s="1"/>
    </row>
    <row r="3028" spans="5:29" x14ac:dyDescent="0.3">
      <c r="E3028" s="1">
        <v>36691</v>
      </c>
      <c r="F3028">
        <v>31.02</v>
      </c>
      <c r="G3028">
        <f t="shared" si="92"/>
        <v>26.557522935779826</v>
      </c>
      <c r="I3028" s="1">
        <v>39252</v>
      </c>
      <c r="J3028">
        <v>71.84</v>
      </c>
      <c r="M3028" s="1">
        <v>31756</v>
      </c>
      <c r="N3028">
        <v>1.0285</v>
      </c>
      <c r="Q3028" s="1">
        <v>42047</v>
      </c>
      <c r="R3028">
        <v>64.400000000000006</v>
      </c>
      <c r="U3028" s="1">
        <v>42773</v>
      </c>
      <c r="V3028">
        <v>5.16</v>
      </c>
      <c r="Y3028" s="1">
        <v>41782</v>
      </c>
      <c r="Z3028">
        <v>18.899999999999999</v>
      </c>
      <c r="AC3028" s="1"/>
    </row>
    <row r="3029" spans="5:29" x14ac:dyDescent="0.3">
      <c r="E3029" s="1">
        <v>36692</v>
      </c>
      <c r="F3029">
        <v>31.26</v>
      </c>
      <c r="G3029">
        <f t="shared" si="92"/>
        <v>26.626605504587165</v>
      </c>
      <c r="I3029" s="1">
        <v>39251</v>
      </c>
      <c r="J3029">
        <v>72.180000000000007</v>
      </c>
      <c r="M3029" s="1">
        <v>31757</v>
      </c>
      <c r="N3029">
        <v>1.0246999999999999</v>
      </c>
      <c r="Q3029" s="1">
        <v>42048</v>
      </c>
      <c r="R3029">
        <v>65.099999999999994</v>
      </c>
      <c r="U3029" s="1">
        <v>42774</v>
      </c>
      <c r="V3029">
        <v>5.21</v>
      </c>
      <c r="Y3029" s="1">
        <v>41785</v>
      </c>
      <c r="Z3029">
        <v>18.95</v>
      </c>
      <c r="AC3029" s="1"/>
    </row>
    <row r="3030" spans="5:29" x14ac:dyDescent="0.3">
      <c r="E3030" s="1">
        <v>36693</v>
      </c>
      <c r="F3030">
        <v>28.35</v>
      </c>
      <c r="G3030">
        <f t="shared" si="92"/>
        <v>26.660825688073405</v>
      </c>
      <c r="I3030" s="1">
        <v>39248</v>
      </c>
      <c r="J3030">
        <v>71.47</v>
      </c>
      <c r="M3030" s="1">
        <v>31758</v>
      </c>
      <c r="N3030">
        <v>1.0285</v>
      </c>
      <c r="Q3030" s="1">
        <v>42051</v>
      </c>
      <c r="R3030">
        <v>65</v>
      </c>
      <c r="U3030" s="1">
        <v>42775</v>
      </c>
      <c r="V3030">
        <v>5.27</v>
      </c>
      <c r="Y3030" s="1">
        <v>41786</v>
      </c>
      <c r="Z3030">
        <v>19.05</v>
      </c>
      <c r="AC3030" s="1"/>
    </row>
    <row r="3031" spans="5:29" x14ac:dyDescent="0.3">
      <c r="E3031" s="1">
        <v>36696</v>
      </c>
      <c r="F3031">
        <v>27.98</v>
      </c>
      <c r="G3031">
        <f t="shared" si="92"/>
        <v>26.689908256880745</v>
      </c>
      <c r="I3031" s="1">
        <v>39247</v>
      </c>
      <c r="J3031">
        <v>70.959999999999994</v>
      </c>
      <c r="M3031" s="1">
        <v>31761</v>
      </c>
      <c r="N3031">
        <v>1.0266</v>
      </c>
      <c r="Q3031" s="1">
        <v>42052</v>
      </c>
      <c r="R3031">
        <v>63.75</v>
      </c>
      <c r="U3031" s="1">
        <v>42776</v>
      </c>
      <c r="V3031">
        <v>5.1100000000000003</v>
      </c>
      <c r="Y3031" s="1">
        <v>41787</v>
      </c>
      <c r="Z3031">
        <v>18.329999999999998</v>
      </c>
      <c r="AC3031" s="1"/>
    </row>
    <row r="3032" spans="5:29" x14ac:dyDescent="0.3">
      <c r="E3032" s="1">
        <v>36697</v>
      </c>
      <c r="F3032">
        <v>29.02</v>
      </c>
      <c r="G3032">
        <f t="shared" si="92"/>
        <v>26.72697247706423</v>
      </c>
      <c r="I3032" s="1">
        <v>39246</v>
      </c>
      <c r="J3032">
        <v>69.94</v>
      </c>
      <c r="M3032" s="1">
        <v>31762</v>
      </c>
      <c r="N3032">
        <v>1.0285</v>
      </c>
      <c r="Q3032" s="1">
        <v>42053</v>
      </c>
      <c r="R3032">
        <v>63.5</v>
      </c>
      <c r="U3032" s="1">
        <v>42779</v>
      </c>
      <c r="V3032">
        <v>4.8899999999999997</v>
      </c>
      <c r="Y3032" s="1">
        <v>41788</v>
      </c>
      <c r="Z3032">
        <v>18.5</v>
      </c>
      <c r="AC3032" s="1"/>
    </row>
    <row r="3033" spans="5:29" x14ac:dyDescent="0.3">
      <c r="E3033" s="1">
        <v>36698</v>
      </c>
      <c r="F3033">
        <v>29.33</v>
      </c>
      <c r="G3033">
        <f t="shared" si="92"/>
        <v>26.762385321100925</v>
      </c>
      <c r="I3033" s="1">
        <v>39245</v>
      </c>
      <c r="J3033">
        <v>68.790000000000006</v>
      </c>
      <c r="M3033" s="1">
        <v>31763</v>
      </c>
      <c r="N3033">
        <v>1.0307999999999999</v>
      </c>
      <c r="Q3033" s="1">
        <v>42054</v>
      </c>
      <c r="R3033">
        <v>62.4</v>
      </c>
      <c r="U3033" s="1">
        <v>42780</v>
      </c>
      <c r="V3033">
        <v>5.12</v>
      </c>
      <c r="Y3033" s="1">
        <v>41789</v>
      </c>
      <c r="Z3033">
        <v>18.75</v>
      </c>
      <c r="AC3033" s="1"/>
    </row>
    <row r="3034" spans="5:29" x14ac:dyDescent="0.3">
      <c r="E3034" s="1">
        <v>36699</v>
      </c>
      <c r="F3034">
        <v>30.15</v>
      </c>
      <c r="G3034">
        <f t="shared" si="92"/>
        <v>26.803669724770646</v>
      </c>
      <c r="I3034" s="1">
        <v>39244</v>
      </c>
      <c r="J3034">
        <v>69.56</v>
      </c>
      <c r="M3034" s="1">
        <v>31764</v>
      </c>
      <c r="N3034">
        <v>1.0327</v>
      </c>
      <c r="Q3034" s="1">
        <v>42055</v>
      </c>
      <c r="R3034">
        <v>63</v>
      </c>
      <c r="U3034" s="1">
        <v>42781</v>
      </c>
      <c r="V3034">
        <v>5.05</v>
      </c>
      <c r="Y3034" s="1">
        <v>41792</v>
      </c>
      <c r="Z3034">
        <v>18.170000000000002</v>
      </c>
      <c r="AC3034" s="1"/>
    </row>
    <row r="3035" spans="5:29" x14ac:dyDescent="0.3">
      <c r="E3035" s="1">
        <v>36700</v>
      </c>
      <c r="F3035">
        <v>30.39</v>
      </c>
      <c r="G3035">
        <f t="shared" si="92"/>
        <v>26.843486238532115</v>
      </c>
      <c r="I3035" s="1">
        <v>39241</v>
      </c>
      <c r="J3035">
        <v>68.599999999999994</v>
      </c>
      <c r="M3035" s="1">
        <v>31765</v>
      </c>
      <c r="N3035">
        <v>1.046</v>
      </c>
      <c r="Q3035" s="1">
        <v>42058</v>
      </c>
      <c r="R3035">
        <v>61.9</v>
      </c>
      <c r="U3035" s="1">
        <v>42782</v>
      </c>
      <c r="V3035">
        <v>4.93</v>
      </c>
      <c r="Y3035" s="1">
        <v>41793</v>
      </c>
      <c r="Z3035">
        <v>18.350000000000001</v>
      </c>
      <c r="AC3035" s="1"/>
    </row>
    <row r="3036" spans="5:29" x14ac:dyDescent="0.3">
      <c r="E3036" s="1">
        <v>36703</v>
      </c>
      <c r="F3036">
        <v>29.75</v>
      </c>
      <c r="G3036">
        <f t="shared" si="92"/>
        <v>26.879357798165142</v>
      </c>
      <c r="I3036" s="1">
        <v>39240</v>
      </c>
      <c r="J3036">
        <v>71.22</v>
      </c>
      <c r="M3036" s="1">
        <v>31768</v>
      </c>
      <c r="N3036">
        <v>1.0511999999999999</v>
      </c>
      <c r="Q3036" s="1">
        <v>42059</v>
      </c>
      <c r="R3036">
        <v>61.4</v>
      </c>
      <c r="U3036" s="1">
        <v>42783</v>
      </c>
      <c r="V3036">
        <v>4.97</v>
      </c>
      <c r="Y3036" s="1">
        <v>41794</v>
      </c>
      <c r="Z3036">
        <v>17.399999999999999</v>
      </c>
      <c r="AC3036" s="1"/>
    </row>
    <row r="3037" spans="5:29" x14ac:dyDescent="0.3">
      <c r="E3037" s="1">
        <v>36704</v>
      </c>
      <c r="F3037">
        <v>30.24</v>
      </c>
      <c r="G3037">
        <f t="shared" si="92"/>
        <v>26.917339449541288</v>
      </c>
      <c r="I3037" s="1">
        <v>39239</v>
      </c>
      <c r="J3037">
        <v>71.02</v>
      </c>
      <c r="M3037" s="1">
        <v>31769</v>
      </c>
      <c r="N3037">
        <v>1.0498000000000001</v>
      </c>
      <c r="Q3037" s="1">
        <v>42060</v>
      </c>
      <c r="R3037">
        <v>62</v>
      </c>
      <c r="U3037" s="1">
        <v>42786</v>
      </c>
      <c r="V3037">
        <v>5.08</v>
      </c>
      <c r="Y3037" s="1">
        <v>41795</v>
      </c>
      <c r="Z3037">
        <v>16.78</v>
      </c>
      <c r="AC3037" s="1"/>
    </row>
    <row r="3038" spans="5:29" x14ac:dyDescent="0.3">
      <c r="E3038" s="1">
        <v>36705</v>
      </c>
      <c r="F3038">
        <v>30.11</v>
      </c>
      <c r="G3038">
        <f t="shared" si="92"/>
        <v>26.951834862385326</v>
      </c>
      <c r="I3038" s="1">
        <v>39238</v>
      </c>
      <c r="J3038">
        <v>70.45</v>
      </c>
      <c r="M3038" s="1">
        <v>31772</v>
      </c>
      <c r="N3038">
        <v>1.0617000000000001</v>
      </c>
      <c r="Q3038" s="1">
        <v>42061</v>
      </c>
      <c r="R3038">
        <v>62.45</v>
      </c>
      <c r="U3038" s="1">
        <v>42787</v>
      </c>
      <c r="V3038">
        <v>5.04</v>
      </c>
      <c r="Y3038" s="1">
        <v>41796</v>
      </c>
      <c r="Z3038">
        <v>16.3</v>
      </c>
      <c r="AC3038" s="1"/>
    </row>
    <row r="3039" spans="5:29" x14ac:dyDescent="0.3">
      <c r="E3039" s="1">
        <v>36706</v>
      </c>
      <c r="F3039">
        <v>30.8</v>
      </c>
      <c r="G3039">
        <f t="shared" si="92"/>
        <v>26.995321100917433</v>
      </c>
      <c r="I3039" s="1">
        <v>39237</v>
      </c>
      <c r="J3039">
        <v>70.400000000000006</v>
      </c>
      <c r="M3039" s="1">
        <v>31775</v>
      </c>
      <c r="N3039">
        <v>1.0607</v>
      </c>
      <c r="Q3039" s="1">
        <v>42062</v>
      </c>
      <c r="R3039">
        <v>64</v>
      </c>
      <c r="U3039" s="1">
        <v>42788</v>
      </c>
      <c r="V3039">
        <v>5.0599999999999996</v>
      </c>
      <c r="Y3039" s="1">
        <v>41799</v>
      </c>
      <c r="Z3039">
        <v>16</v>
      </c>
      <c r="AC3039" s="1"/>
    </row>
    <row r="3040" spans="5:29" x14ac:dyDescent="0.3">
      <c r="E3040" s="1">
        <v>36707</v>
      </c>
      <c r="F3040">
        <v>30.57</v>
      </c>
      <c r="G3040">
        <f t="shared" si="92"/>
        <v>27.032293577981655</v>
      </c>
      <c r="I3040" s="1">
        <v>39234</v>
      </c>
      <c r="J3040">
        <v>69.069999999999993</v>
      </c>
      <c r="M3040" s="1">
        <v>31776</v>
      </c>
      <c r="N3040">
        <v>1.0733999999999999</v>
      </c>
      <c r="Q3040" s="1">
        <v>42065</v>
      </c>
      <c r="R3040">
        <v>62.85</v>
      </c>
      <c r="U3040" s="1">
        <v>42789</v>
      </c>
      <c r="V3040">
        <v>5.34</v>
      </c>
      <c r="Y3040" s="1">
        <v>41800</v>
      </c>
      <c r="Z3040">
        <v>17.3</v>
      </c>
      <c r="AC3040" s="1"/>
    </row>
    <row r="3041" spans="5:29" x14ac:dyDescent="0.3">
      <c r="E3041" s="1">
        <v>36710</v>
      </c>
      <c r="F3041">
        <v>31.1</v>
      </c>
      <c r="G3041">
        <f t="shared" si="92"/>
        <v>27.077889908256882</v>
      </c>
      <c r="I3041" s="1">
        <v>39233</v>
      </c>
      <c r="J3041">
        <v>68.040000000000006</v>
      </c>
      <c r="M3041" s="1">
        <v>31779</v>
      </c>
      <c r="N3041">
        <v>1.0807</v>
      </c>
      <c r="Q3041" s="1">
        <v>42066</v>
      </c>
      <c r="R3041">
        <v>62.73</v>
      </c>
      <c r="U3041" s="1">
        <v>42790</v>
      </c>
      <c r="V3041">
        <v>5.38</v>
      </c>
      <c r="Y3041" s="1">
        <v>41801</v>
      </c>
      <c r="Z3041">
        <v>17.5</v>
      </c>
      <c r="AC3041" s="1"/>
    </row>
    <row r="3042" spans="5:29" x14ac:dyDescent="0.3">
      <c r="E3042" s="1">
        <v>36711</v>
      </c>
      <c r="F3042">
        <v>29.58</v>
      </c>
      <c r="G3042">
        <f t="shared" si="92"/>
        <v>27.114220183486243</v>
      </c>
      <c r="I3042" s="1">
        <v>39232</v>
      </c>
      <c r="J3042">
        <v>67.84</v>
      </c>
      <c r="M3042" s="1">
        <v>31782</v>
      </c>
      <c r="N3042">
        <v>1.0748</v>
      </c>
      <c r="Q3042" s="1">
        <v>42067</v>
      </c>
      <c r="R3042">
        <v>62</v>
      </c>
      <c r="U3042" s="1">
        <v>42793</v>
      </c>
      <c r="V3042">
        <v>5.19</v>
      </c>
      <c r="Y3042" s="1">
        <v>41802</v>
      </c>
      <c r="Z3042">
        <v>16.8</v>
      </c>
      <c r="AC3042" s="1"/>
    </row>
    <row r="3043" spans="5:29" x14ac:dyDescent="0.3">
      <c r="E3043" s="1">
        <v>36712</v>
      </c>
      <c r="F3043">
        <v>29.38</v>
      </c>
      <c r="G3043">
        <f t="shared" si="92"/>
        <v>27.148165137614683</v>
      </c>
      <c r="I3043" s="1">
        <v>39231</v>
      </c>
      <c r="J3043">
        <v>68.13</v>
      </c>
      <c r="M3043" s="1">
        <v>31783</v>
      </c>
      <c r="N3043">
        <v>1.0784</v>
      </c>
      <c r="Q3043" s="1">
        <v>42068</v>
      </c>
      <c r="R3043">
        <v>62</v>
      </c>
      <c r="U3043" s="1">
        <v>42794</v>
      </c>
      <c r="V3043">
        <v>5.23</v>
      </c>
      <c r="Y3043" s="1">
        <v>41803</v>
      </c>
      <c r="Z3043">
        <v>18</v>
      </c>
      <c r="AC3043" s="1"/>
    </row>
    <row r="3044" spans="5:29" x14ac:dyDescent="0.3">
      <c r="E3044" s="1">
        <v>36713</v>
      </c>
      <c r="F3044">
        <v>29.67</v>
      </c>
      <c r="G3044">
        <f t="shared" si="92"/>
        <v>27.182110091743123</v>
      </c>
      <c r="I3044" s="1">
        <v>39230</v>
      </c>
      <c r="J3044">
        <v>69.709999999999994</v>
      </c>
      <c r="M3044" s="1">
        <v>31784</v>
      </c>
      <c r="N3044">
        <v>1.0740000000000001</v>
      </c>
      <c r="Q3044" s="1">
        <v>42069</v>
      </c>
      <c r="R3044">
        <v>60.35</v>
      </c>
      <c r="U3044" s="1">
        <v>42795</v>
      </c>
      <c r="V3044">
        <v>5.9</v>
      </c>
      <c r="Y3044" s="1">
        <v>41806</v>
      </c>
      <c r="Z3044">
        <v>18.100000000000001</v>
      </c>
      <c r="AC3044" s="1"/>
    </row>
    <row r="3045" spans="5:29" x14ac:dyDescent="0.3">
      <c r="E3045" s="1">
        <v>36714</v>
      </c>
      <c r="F3045">
        <v>29.7</v>
      </c>
      <c r="G3045">
        <f t="shared" si="92"/>
        <v>27.212477064220181</v>
      </c>
      <c r="I3045" s="1">
        <v>39227</v>
      </c>
      <c r="J3045">
        <v>70.69</v>
      </c>
      <c r="M3045" s="1">
        <v>31785</v>
      </c>
      <c r="N3045">
        <v>1.0740000000000001</v>
      </c>
      <c r="Q3045" s="1">
        <v>42072</v>
      </c>
      <c r="R3045">
        <v>60.6</v>
      </c>
      <c r="U3045" s="1">
        <v>42796</v>
      </c>
      <c r="V3045">
        <v>5.46</v>
      </c>
      <c r="Y3045" s="1">
        <v>41807</v>
      </c>
      <c r="Z3045">
        <v>17.95</v>
      </c>
      <c r="AC3045" s="1"/>
    </row>
    <row r="3046" spans="5:29" x14ac:dyDescent="0.3">
      <c r="E3046" s="1">
        <v>36717</v>
      </c>
      <c r="F3046">
        <v>28.85</v>
      </c>
      <c r="G3046">
        <f t="shared" si="92"/>
        <v>27.239266055045871</v>
      </c>
      <c r="I3046" s="1">
        <v>39226</v>
      </c>
      <c r="J3046">
        <v>70.72</v>
      </c>
      <c r="M3046" s="1">
        <v>31786</v>
      </c>
      <c r="N3046">
        <v>1.0774999999999999</v>
      </c>
      <c r="Q3046" s="1">
        <v>42073</v>
      </c>
      <c r="R3046">
        <v>60.65</v>
      </c>
      <c r="U3046" s="1">
        <v>42797</v>
      </c>
      <c r="V3046">
        <v>5.59</v>
      </c>
      <c r="Y3046" s="1">
        <v>41808</v>
      </c>
      <c r="Z3046">
        <v>17.899999999999999</v>
      </c>
      <c r="AC3046" s="1"/>
    </row>
    <row r="3047" spans="5:29" x14ac:dyDescent="0.3">
      <c r="E3047" s="1">
        <v>36718</v>
      </c>
      <c r="F3047">
        <v>29.22</v>
      </c>
      <c r="G3047">
        <f t="shared" si="92"/>
        <v>27.262752293577982</v>
      </c>
      <c r="I3047" s="1">
        <v>39225</v>
      </c>
      <c r="J3047">
        <v>70.599999999999994</v>
      </c>
      <c r="M3047" s="1">
        <v>31789</v>
      </c>
      <c r="N3047">
        <v>1.0909</v>
      </c>
      <c r="Q3047" s="1">
        <v>42074</v>
      </c>
      <c r="R3047">
        <v>60.8</v>
      </c>
      <c r="U3047" s="1">
        <v>42800</v>
      </c>
      <c r="V3047">
        <v>5.48</v>
      </c>
      <c r="Y3047" s="1">
        <v>41809</v>
      </c>
      <c r="Z3047">
        <v>17.600000000000001</v>
      </c>
      <c r="AC3047" s="1"/>
    </row>
    <row r="3048" spans="5:29" x14ac:dyDescent="0.3">
      <c r="E3048" s="1">
        <v>36719</v>
      </c>
      <c r="F3048">
        <v>29.67</v>
      </c>
      <c r="G3048">
        <f t="shared" si="92"/>
        <v>27.286605504587154</v>
      </c>
      <c r="I3048" s="1">
        <v>39224</v>
      </c>
      <c r="J3048">
        <v>69.52</v>
      </c>
      <c r="M3048" s="1">
        <v>31790</v>
      </c>
      <c r="N3048">
        <v>1.1004</v>
      </c>
      <c r="Q3048" s="1">
        <v>42075</v>
      </c>
      <c r="R3048">
        <v>60.35</v>
      </c>
      <c r="U3048" s="1">
        <v>42801</v>
      </c>
      <c r="V3048">
        <v>5.37</v>
      </c>
      <c r="Y3048" s="1">
        <v>41810</v>
      </c>
      <c r="Z3048">
        <v>17.45</v>
      </c>
      <c r="AC3048" s="1"/>
    </row>
    <row r="3049" spans="5:29" x14ac:dyDescent="0.3">
      <c r="E3049" s="1">
        <v>36720</v>
      </c>
      <c r="F3049">
        <v>30.26</v>
      </c>
      <c r="G3049">
        <f t="shared" si="92"/>
        <v>27.31761467889908</v>
      </c>
      <c r="I3049" s="1">
        <v>39223</v>
      </c>
      <c r="J3049">
        <v>70.489999999999995</v>
      </c>
      <c r="M3049" s="1">
        <v>31791</v>
      </c>
      <c r="N3049">
        <v>1.1140000000000001</v>
      </c>
      <c r="Q3049" s="1">
        <v>42076</v>
      </c>
      <c r="R3049">
        <v>60.05</v>
      </c>
      <c r="U3049" s="1">
        <v>42802</v>
      </c>
      <c r="V3049">
        <v>5.23</v>
      </c>
      <c r="Y3049" s="1">
        <v>41813</v>
      </c>
      <c r="Z3049">
        <v>17.13</v>
      </c>
      <c r="AC3049" s="1"/>
    </row>
    <row r="3050" spans="5:29" x14ac:dyDescent="0.3">
      <c r="E3050" s="1">
        <v>36721</v>
      </c>
      <c r="F3050">
        <v>29.88</v>
      </c>
      <c r="G3050">
        <f t="shared" si="92"/>
        <v>27.349816513761468</v>
      </c>
      <c r="I3050" s="1">
        <v>39220</v>
      </c>
      <c r="J3050">
        <v>69.42</v>
      </c>
      <c r="M3050" s="1">
        <v>31792</v>
      </c>
      <c r="N3050">
        <v>1.1227</v>
      </c>
      <c r="Q3050" s="1">
        <v>42079</v>
      </c>
      <c r="R3050">
        <v>59.15</v>
      </c>
      <c r="U3050" s="1">
        <v>42803</v>
      </c>
      <c r="V3050">
        <v>5.12</v>
      </c>
      <c r="Y3050" s="1">
        <v>41814</v>
      </c>
      <c r="Z3050">
        <v>17.850000000000001</v>
      </c>
      <c r="AC3050" s="1"/>
    </row>
    <row r="3051" spans="5:29" x14ac:dyDescent="0.3">
      <c r="E3051" s="1">
        <v>36724</v>
      </c>
      <c r="F3051">
        <v>28.56</v>
      </c>
      <c r="G3051">
        <f t="shared" si="92"/>
        <v>27.3648623853211</v>
      </c>
      <c r="I3051" s="1">
        <v>39219</v>
      </c>
      <c r="J3051">
        <v>70.27</v>
      </c>
      <c r="M3051" s="1">
        <v>31793</v>
      </c>
      <c r="N3051">
        <v>1.121</v>
      </c>
      <c r="Q3051" s="1">
        <v>42080</v>
      </c>
      <c r="R3051">
        <v>58.25</v>
      </c>
      <c r="U3051" s="1">
        <v>42804</v>
      </c>
      <c r="V3051">
        <v>5.16</v>
      </c>
      <c r="Y3051" s="1">
        <v>41815</v>
      </c>
      <c r="Z3051">
        <v>17.55</v>
      </c>
      <c r="AC3051" s="1"/>
    </row>
    <row r="3052" spans="5:29" x14ac:dyDescent="0.3">
      <c r="E3052" s="1">
        <v>36725</v>
      </c>
      <c r="F3052">
        <v>29.32</v>
      </c>
      <c r="G3052">
        <f t="shared" si="92"/>
        <v>27.381743119266055</v>
      </c>
      <c r="I3052" s="1">
        <v>39218</v>
      </c>
      <c r="J3052">
        <v>68.010000000000005</v>
      </c>
      <c r="M3052" s="1">
        <v>31796</v>
      </c>
      <c r="N3052">
        <v>1.1395</v>
      </c>
      <c r="Q3052" s="1">
        <v>42081</v>
      </c>
      <c r="R3052">
        <v>58.88</v>
      </c>
      <c r="U3052" s="1">
        <v>42807</v>
      </c>
      <c r="V3052">
        <v>5.15</v>
      </c>
      <c r="Y3052" s="1">
        <v>41816</v>
      </c>
      <c r="Z3052">
        <v>17.350000000000001</v>
      </c>
      <c r="AC3052" s="1"/>
    </row>
    <row r="3053" spans="5:29" x14ac:dyDescent="0.3">
      <c r="E3053" s="1">
        <v>36726</v>
      </c>
      <c r="F3053">
        <v>28.88</v>
      </c>
      <c r="G3053">
        <f t="shared" si="92"/>
        <v>27.391467889908256</v>
      </c>
      <c r="I3053" s="1">
        <v>39217</v>
      </c>
      <c r="J3053">
        <v>68.11</v>
      </c>
      <c r="M3053" s="1">
        <v>31797</v>
      </c>
      <c r="N3053">
        <v>1.1214</v>
      </c>
      <c r="Q3053" s="1">
        <v>42082</v>
      </c>
      <c r="R3053">
        <v>57.6</v>
      </c>
      <c r="U3053" s="1">
        <v>42808</v>
      </c>
      <c r="V3053">
        <v>5.0999999999999996</v>
      </c>
      <c r="Y3053" s="1">
        <v>41817</v>
      </c>
      <c r="Z3053">
        <v>17.399999999999999</v>
      </c>
      <c r="AC3053" s="1"/>
    </row>
    <row r="3054" spans="5:29" x14ac:dyDescent="0.3">
      <c r="E3054" s="1">
        <v>36727</v>
      </c>
      <c r="F3054">
        <v>28.27</v>
      </c>
      <c r="G3054">
        <f t="shared" si="92"/>
        <v>27.386972477064219</v>
      </c>
      <c r="I3054" s="1">
        <v>39216</v>
      </c>
      <c r="J3054">
        <v>66.83</v>
      </c>
      <c r="M3054" s="1">
        <v>31798</v>
      </c>
      <c r="N3054">
        <v>1.1177999999999999</v>
      </c>
      <c r="Q3054" s="1">
        <v>42083</v>
      </c>
      <c r="R3054">
        <v>57.7</v>
      </c>
      <c r="U3054" s="1">
        <v>42809</v>
      </c>
      <c r="V3054">
        <v>5.19</v>
      </c>
      <c r="Y3054" s="1">
        <v>41820</v>
      </c>
      <c r="Z3054">
        <v>16.350000000000001</v>
      </c>
      <c r="AC3054" s="1"/>
    </row>
    <row r="3055" spans="5:29" x14ac:dyDescent="0.3">
      <c r="E3055" s="1">
        <v>36728</v>
      </c>
      <c r="F3055">
        <v>27.52</v>
      </c>
      <c r="G3055">
        <f t="shared" si="92"/>
        <v>27.390550458715595</v>
      </c>
      <c r="I3055" s="1">
        <v>39213</v>
      </c>
      <c r="J3055">
        <v>66.83</v>
      </c>
      <c r="M3055" s="1">
        <v>31799</v>
      </c>
      <c r="N3055">
        <v>1.1356999999999999</v>
      </c>
      <c r="Q3055" s="1">
        <v>42086</v>
      </c>
      <c r="R3055">
        <v>58</v>
      </c>
      <c r="U3055" s="1">
        <v>42810</v>
      </c>
      <c r="V3055">
        <v>5.14</v>
      </c>
      <c r="Y3055" s="1">
        <v>41821</v>
      </c>
      <c r="Z3055">
        <v>16.850000000000001</v>
      </c>
      <c r="AC3055" s="1"/>
    </row>
    <row r="3056" spans="5:29" x14ac:dyDescent="0.3">
      <c r="E3056" s="1">
        <v>36731</v>
      </c>
      <c r="F3056">
        <v>26.92</v>
      </c>
      <c r="G3056">
        <f t="shared" ref="G3056:G3119" si="93">+AVERAGE(F2948:F3056)</f>
        <v>27.386422018348622</v>
      </c>
      <c r="I3056" s="1">
        <v>39212</v>
      </c>
      <c r="J3056">
        <v>65.790000000000006</v>
      </c>
      <c r="M3056" s="1">
        <v>31800</v>
      </c>
      <c r="N3056">
        <v>1.1315999999999999</v>
      </c>
      <c r="Q3056" s="1">
        <v>42087</v>
      </c>
      <c r="R3056">
        <v>57.8</v>
      </c>
      <c r="U3056" s="1">
        <v>42811</v>
      </c>
      <c r="V3056">
        <v>5.13</v>
      </c>
      <c r="Y3056" s="1">
        <v>41822</v>
      </c>
      <c r="Z3056">
        <v>16.5</v>
      </c>
      <c r="AC3056" s="1"/>
    </row>
    <row r="3057" spans="5:29" x14ac:dyDescent="0.3">
      <c r="E3057" s="1">
        <v>36732</v>
      </c>
      <c r="F3057">
        <v>26.94</v>
      </c>
      <c r="G3057">
        <f t="shared" si="93"/>
        <v>27.388899082568802</v>
      </c>
      <c r="I3057" s="1">
        <v>39211</v>
      </c>
      <c r="J3057">
        <v>65.2</v>
      </c>
      <c r="M3057" s="1">
        <v>31803</v>
      </c>
      <c r="N3057">
        <v>1.1309</v>
      </c>
      <c r="Q3057" s="1">
        <v>42088</v>
      </c>
      <c r="R3057">
        <v>58.2</v>
      </c>
      <c r="U3057" s="1">
        <v>42814</v>
      </c>
      <c r="V3057">
        <v>4.99</v>
      </c>
      <c r="Y3057" s="1">
        <v>41823</v>
      </c>
      <c r="Z3057">
        <v>15.6</v>
      </c>
      <c r="AC3057" s="1"/>
    </row>
    <row r="3058" spans="5:29" x14ac:dyDescent="0.3">
      <c r="E3058" s="1">
        <v>36733</v>
      </c>
      <c r="F3058">
        <v>26.83</v>
      </c>
      <c r="G3058">
        <f t="shared" si="93"/>
        <v>27.394495412844034</v>
      </c>
      <c r="I3058" s="1">
        <v>39210</v>
      </c>
      <c r="J3058">
        <v>65.540000000000006</v>
      </c>
      <c r="M3058" s="1">
        <v>31804</v>
      </c>
      <c r="N3058">
        <v>1.1395</v>
      </c>
      <c r="Q3058" s="1">
        <v>42089</v>
      </c>
      <c r="R3058">
        <v>59</v>
      </c>
      <c r="U3058" s="1">
        <v>42815</v>
      </c>
      <c r="V3058">
        <v>4.93</v>
      </c>
      <c r="Y3058" s="1">
        <v>41824</v>
      </c>
      <c r="Z3058">
        <v>16.3</v>
      </c>
      <c r="AC3058" s="1"/>
    </row>
    <row r="3059" spans="5:29" x14ac:dyDescent="0.3">
      <c r="E3059" s="1">
        <v>36734</v>
      </c>
      <c r="F3059">
        <v>27.15</v>
      </c>
      <c r="G3059">
        <f t="shared" si="93"/>
        <v>27.405688073394494</v>
      </c>
      <c r="I3059" s="1">
        <v>39209</v>
      </c>
      <c r="J3059">
        <v>64.44</v>
      </c>
      <c r="M3059" s="1">
        <v>31805</v>
      </c>
      <c r="N3059">
        <v>1.1584000000000001</v>
      </c>
      <c r="Q3059" s="1">
        <v>42090</v>
      </c>
      <c r="R3059">
        <v>59.4</v>
      </c>
      <c r="U3059" s="1">
        <v>42816</v>
      </c>
      <c r="V3059">
        <v>4.96</v>
      </c>
      <c r="Y3059" s="1">
        <v>41827</v>
      </c>
      <c r="Z3059">
        <v>14.8</v>
      </c>
      <c r="AC3059" s="1"/>
    </row>
    <row r="3060" spans="5:29" x14ac:dyDescent="0.3">
      <c r="E3060" s="1">
        <v>36735</v>
      </c>
      <c r="F3060">
        <v>27.36</v>
      </c>
      <c r="G3060">
        <f t="shared" si="93"/>
        <v>27.412844036697251</v>
      </c>
      <c r="I3060" s="1">
        <v>39206</v>
      </c>
      <c r="J3060">
        <v>65.31</v>
      </c>
      <c r="M3060" s="1">
        <v>31806</v>
      </c>
      <c r="N3060">
        <v>1.1512</v>
      </c>
      <c r="Q3060" s="1">
        <v>42093</v>
      </c>
      <c r="R3060">
        <v>59.25</v>
      </c>
      <c r="U3060" s="1">
        <v>42817</v>
      </c>
      <c r="V3060">
        <v>4.97</v>
      </c>
      <c r="Y3060" s="1">
        <v>41828</v>
      </c>
      <c r="Z3060">
        <v>15.9</v>
      </c>
      <c r="AC3060" s="1"/>
    </row>
    <row r="3061" spans="5:29" x14ac:dyDescent="0.3">
      <c r="E3061" s="1">
        <v>36738</v>
      </c>
      <c r="F3061">
        <v>26.93</v>
      </c>
      <c r="G3061">
        <f t="shared" si="93"/>
        <v>27.411651376146789</v>
      </c>
      <c r="I3061" s="1">
        <v>39205</v>
      </c>
      <c r="J3061">
        <v>66.05</v>
      </c>
      <c r="M3061" s="1">
        <v>31807</v>
      </c>
      <c r="N3061">
        <v>1.125</v>
      </c>
      <c r="Q3061" s="1">
        <v>42094</v>
      </c>
      <c r="R3061">
        <v>58.8</v>
      </c>
      <c r="U3061" s="1">
        <v>42818</v>
      </c>
      <c r="V3061">
        <v>4.76</v>
      </c>
      <c r="Y3061" s="1">
        <v>41829</v>
      </c>
      <c r="Z3061">
        <v>15.65</v>
      </c>
      <c r="AC3061" s="1"/>
    </row>
    <row r="3062" spans="5:29" x14ac:dyDescent="0.3">
      <c r="E3062" s="1">
        <v>36739</v>
      </c>
      <c r="F3062">
        <v>27.14</v>
      </c>
      <c r="G3062">
        <f t="shared" si="93"/>
        <v>27.409541284403666</v>
      </c>
      <c r="I3062" s="1">
        <v>39204</v>
      </c>
      <c r="J3062">
        <v>66.25</v>
      </c>
      <c r="M3062" s="1">
        <v>31810</v>
      </c>
      <c r="N3062">
        <v>1.1349</v>
      </c>
      <c r="Q3062" s="1">
        <v>42095</v>
      </c>
      <c r="R3062">
        <v>57.6</v>
      </c>
      <c r="U3062" s="1">
        <v>42821</v>
      </c>
      <c r="V3062">
        <v>4.62</v>
      </c>
      <c r="Y3062" s="1">
        <v>41830</v>
      </c>
      <c r="Z3062">
        <v>15.2</v>
      </c>
      <c r="AC3062" s="1"/>
    </row>
    <row r="3063" spans="5:29" x14ac:dyDescent="0.3">
      <c r="E3063" s="1">
        <v>36740</v>
      </c>
      <c r="F3063">
        <v>27.59</v>
      </c>
      <c r="G3063">
        <f t="shared" si="93"/>
        <v>27.410550458715591</v>
      </c>
      <c r="I3063" s="1">
        <v>39203</v>
      </c>
      <c r="J3063">
        <v>67</v>
      </c>
      <c r="M3063" s="1">
        <v>31811</v>
      </c>
      <c r="N3063">
        <v>1.1458999999999999</v>
      </c>
      <c r="Q3063" s="1">
        <v>42096</v>
      </c>
      <c r="R3063">
        <v>57.65</v>
      </c>
      <c r="U3063" s="1">
        <v>42822</v>
      </c>
      <c r="V3063">
        <v>4.7300000000000004</v>
      </c>
      <c r="Y3063" s="1">
        <v>41831</v>
      </c>
      <c r="Z3063">
        <v>15.2</v>
      </c>
      <c r="AC3063" s="1"/>
    </row>
    <row r="3064" spans="5:29" x14ac:dyDescent="0.3">
      <c r="E3064" s="1">
        <v>36741</v>
      </c>
      <c r="F3064">
        <v>28.31</v>
      </c>
      <c r="G3064">
        <f t="shared" si="93"/>
        <v>27.418807339449536</v>
      </c>
      <c r="I3064" s="1">
        <v>39202</v>
      </c>
      <c r="J3064">
        <v>67.650000000000006</v>
      </c>
      <c r="M3064" s="1">
        <v>31812</v>
      </c>
      <c r="N3064">
        <v>1.1384000000000001</v>
      </c>
      <c r="Q3064" s="1">
        <v>42097</v>
      </c>
      <c r="R3064">
        <v>58.01</v>
      </c>
      <c r="U3064" s="1">
        <v>42823</v>
      </c>
      <c r="V3064">
        <v>4.75</v>
      </c>
      <c r="Y3064" s="1">
        <v>41834</v>
      </c>
      <c r="Z3064">
        <v>16.5</v>
      </c>
      <c r="AC3064" s="1"/>
    </row>
    <row r="3065" spans="5:29" x14ac:dyDescent="0.3">
      <c r="E3065" s="1">
        <v>36742</v>
      </c>
      <c r="F3065">
        <v>29.37</v>
      </c>
      <c r="G3065">
        <f t="shared" si="93"/>
        <v>27.430550458715594</v>
      </c>
      <c r="I3065" s="1">
        <v>39199</v>
      </c>
      <c r="J3065">
        <v>68.41</v>
      </c>
      <c r="M3065" s="1">
        <v>31813</v>
      </c>
      <c r="N3065">
        <v>1.121</v>
      </c>
      <c r="Q3065" s="1">
        <v>42100</v>
      </c>
      <c r="R3065">
        <v>58.01</v>
      </c>
      <c r="U3065" s="1">
        <v>42824</v>
      </c>
      <c r="V3065">
        <v>4.91</v>
      </c>
      <c r="Y3065" s="1">
        <v>41835</v>
      </c>
      <c r="Z3065">
        <v>16.2</v>
      </c>
      <c r="AC3065" s="1"/>
    </row>
    <row r="3066" spans="5:29" x14ac:dyDescent="0.3">
      <c r="E3066" s="1">
        <v>36745</v>
      </c>
      <c r="F3066">
        <v>28.52</v>
      </c>
      <c r="G3066">
        <f t="shared" si="93"/>
        <v>27.425596330275223</v>
      </c>
      <c r="I3066" s="1">
        <v>39198</v>
      </c>
      <c r="J3066">
        <v>67.650000000000006</v>
      </c>
      <c r="M3066" s="1">
        <v>31814</v>
      </c>
      <c r="N3066">
        <v>1.1133</v>
      </c>
      <c r="Q3066" s="1">
        <v>42101</v>
      </c>
      <c r="R3066">
        <v>56.9</v>
      </c>
      <c r="U3066" s="1">
        <v>42825</v>
      </c>
      <c r="V3066">
        <v>4.68</v>
      </c>
      <c r="Y3066" s="1">
        <v>41836</v>
      </c>
      <c r="Z3066">
        <v>16.45</v>
      </c>
      <c r="AC3066" s="1"/>
    </row>
    <row r="3067" spans="5:29" x14ac:dyDescent="0.3">
      <c r="E3067" s="1">
        <v>36746</v>
      </c>
      <c r="F3067">
        <v>28.9</v>
      </c>
      <c r="G3067">
        <f t="shared" si="93"/>
        <v>27.422660550458716</v>
      </c>
      <c r="I3067" s="1">
        <v>39197</v>
      </c>
      <c r="J3067">
        <v>68.569999999999993</v>
      </c>
      <c r="M3067" s="1">
        <v>31817</v>
      </c>
      <c r="N3067">
        <v>1.1339999999999999</v>
      </c>
      <c r="Q3067" s="1">
        <v>42102</v>
      </c>
      <c r="R3067">
        <v>56.58</v>
      </c>
      <c r="U3067" s="1">
        <v>42828</v>
      </c>
      <c r="V3067">
        <v>4.8600000000000003</v>
      </c>
      <c r="Y3067" s="1">
        <v>41837</v>
      </c>
      <c r="Z3067">
        <v>16.899999999999999</v>
      </c>
      <c r="AC3067" s="1"/>
    </row>
    <row r="3068" spans="5:29" x14ac:dyDescent="0.3">
      <c r="E3068" s="1">
        <v>36747</v>
      </c>
      <c r="F3068">
        <v>29.87</v>
      </c>
      <c r="G3068">
        <f t="shared" si="93"/>
        <v>27.430733944954131</v>
      </c>
      <c r="I3068" s="1">
        <v>39196</v>
      </c>
      <c r="J3068">
        <v>67.16</v>
      </c>
      <c r="M3068" s="1">
        <v>31818</v>
      </c>
      <c r="N3068">
        <v>1.1467000000000001</v>
      </c>
      <c r="Q3068" s="1">
        <v>42103</v>
      </c>
      <c r="R3068">
        <v>57.5</v>
      </c>
      <c r="U3068" s="1">
        <v>42829</v>
      </c>
      <c r="V3068">
        <v>4.6399999999999997</v>
      </c>
      <c r="Y3068" s="1">
        <v>41838</v>
      </c>
      <c r="Z3068">
        <v>16.48</v>
      </c>
      <c r="AC3068" s="1"/>
    </row>
    <row r="3069" spans="5:29" x14ac:dyDescent="0.3">
      <c r="E3069" s="1">
        <v>36748</v>
      </c>
      <c r="F3069">
        <v>30.88</v>
      </c>
      <c r="G3069">
        <f t="shared" si="93"/>
        <v>27.442201834862388</v>
      </c>
      <c r="I3069" s="1">
        <v>39195</v>
      </c>
      <c r="J3069">
        <v>68.150000000000006</v>
      </c>
      <c r="M3069" s="1">
        <v>31819</v>
      </c>
      <c r="N3069">
        <v>1.1324000000000001</v>
      </c>
      <c r="Q3069" s="1">
        <v>42104</v>
      </c>
      <c r="R3069">
        <v>57.88</v>
      </c>
      <c r="U3069" s="1">
        <v>42830</v>
      </c>
      <c r="V3069">
        <v>4.8099999999999996</v>
      </c>
      <c r="Y3069" s="1">
        <v>41841</v>
      </c>
      <c r="Z3069">
        <v>16.5</v>
      </c>
      <c r="AC3069" s="1"/>
    </row>
    <row r="3070" spans="5:29" x14ac:dyDescent="0.3">
      <c r="E3070" s="1">
        <v>36749</v>
      </c>
      <c r="F3070">
        <v>30.57</v>
      </c>
      <c r="G3070">
        <f t="shared" si="93"/>
        <v>27.430000000000003</v>
      </c>
      <c r="I3070" s="1">
        <v>39192</v>
      </c>
      <c r="J3070">
        <v>66.489999999999995</v>
      </c>
      <c r="M3070" s="1">
        <v>31820</v>
      </c>
      <c r="N3070">
        <v>1.1324000000000001</v>
      </c>
      <c r="Q3070" s="1">
        <v>42107</v>
      </c>
      <c r="R3070">
        <v>59.25</v>
      </c>
      <c r="U3070" s="1">
        <v>42831</v>
      </c>
      <c r="V3070">
        <v>5.05</v>
      </c>
      <c r="Y3070" s="1">
        <v>41842</v>
      </c>
      <c r="Z3070">
        <v>16.5</v>
      </c>
      <c r="AC3070" s="1"/>
    </row>
    <row r="3071" spans="5:29" x14ac:dyDescent="0.3">
      <c r="E3071" s="1">
        <v>36752</v>
      </c>
      <c r="F3071">
        <v>31.48</v>
      </c>
      <c r="G3071">
        <f t="shared" si="93"/>
        <v>27.454587155963303</v>
      </c>
      <c r="I3071" s="1">
        <v>39191</v>
      </c>
      <c r="J3071">
        <v>65.94</v>
      </c>
      <c r="M3071" s="1">
        <v>31821</v>
      </c>
      <c r="N3071">
        <v>1.1269</v>
      </c>
      <c r="Q3071" s="1">
        <v>42108</v>
      </c>
      <c r="R3071">
        <v>59.5</v>
      </c>
      <c r="U3071" s="1">
        <v>42832</v>
      </c>
      <c r="V3071">
        <v>4.88</v>
      </c>
      <c r="Y3071" s="1">
        <v>41843</v>
      </c>
      <c r="Z3071">
        <v>16.7</v>
      </c>
      <c r="AC3071" s="1"/>
    </row>
    <row r="3072" spans="5:29" x14ac:dyDescent="0.3">
      <c r="E3072" s="1">
        <v>36753</v>
      </c>
      <c r="F3072">
        <v>32.18</v>
      </c>
      <c r="G3072">
        <f t="shared" si="93"/>
        <v>27.481100917431188</v>
      </c>
      <c r="I3072" s="1">
        <v>39190</v>
      </c>
      <c r="J3072">
        <v>66.040000000000006</v>
      </c>
      <c r="M3072" s="1">
        <v>31824</v>
      </c>
      <c r="N3072">
        <v>1.1335</v>
      </c>
      <c r="Q3072" s="1">
        <v>42109</v>
      </c>
      <c r="R3072">
        <v>59.5</v>
      </c>
      <c r="U3072" s="1">
        <v>42835</v>
      </c>
      <c r="V3072">
        <v>4.78</v>
      </c>
      <c r="Y3072" s="1">
        <v>41844</v>
      </c>
      <c r="Z3072">
        <v>16.850000000000001</v>
      </c>
      <c r="AC3072" s="1"/>
    </row>
    <row r="3073" spans="5:29" x14ac:dyDescent="0.3">
      <c r="E3073" s="1">
        <v>36754</v>
      </c>
      <c r="F3073">
        <v>32.53</v>
      </c>
      <c r="G3073">
        <f t="shared" si="93"/>
        <v>27.514036697247704</v>
      </c>
      <c r="I3073" s="1">
        <v>39189</v>
      </c>
      <c r="J3073">
        <v>65.930000000000007</v>
      </c>
      <c r="M3073" s="1">
        <v>31825</v>
      </c>
      <c r="N3073">
        <v>1.1367</v>
      </c>
      <c r="Q3073" s="1">
        <v>42110</v>
      </c>
      <c r="R3073">
        <v>60.15</v>
      </c>
      <c r="U3073" s="1">
        <v>42836</v>
      </c>
      <c r="V3073">
        <v>4.8600000000000003</v>
      </c>
      <c r="Y3073" s="1">
        <v>41845</v>
      </c>
      <c r="Z3073">
        <v>17.95</v>
      </c>
      <c r="AC3073" s="1"/>
    </row>
    <row r="3074" spans="5:29" x14ac:dyDescent="0.3">
      <c r="E3074" s="1">
        <v>36755</v>
      </c>
      <c r="F3074">
        <v>30.16</v>
      </c>
      <c r="G3074">
        <f t="shared" si="93"/>
        <v>27.525688073394495</v>
      </c>
      <c r="I3074" s="1">
        <v>39188</v>
      </c>
      <c r="J3074">
        <v>67.25</v>
      </c>
      <c r="M3074" s="1">
        <v>31826</v>
      </c>
      <c r="N3074">
        <v>1.127</v>
      </c>
      <c r="Q3074" s="1">
        <v>42111</v>
      </c>
      <c r="R3074">
        <v>59.9</v>
      </c>
      <c r="U3074" s="1">
        <v>42837</v>
      </c>
      <c r="V3074">
        <v>4.92</v>
      </c>
      <c r="Y3074" s="1">
        <v>41848</v>
      </c>
      <c r="Z3074">
        <v>18.3</v>
      </c>
      <c r="AC3074" s="1"/>
    </row>
    <row r="3075" spans="5:29" x14ac:dyDescent="0.3">
      <c r="E3075" s="1">
        <v>36756</v>
      </c>
      <c r="F3075">
        <v>30.44</v>
      </c>
      <c r="G3075">
        <f t="shared" si="93"/>
        <v>27.544954128440363</v>
      </c>
      <c r="I3075" s="1">
        <v>39185</v>
      </c>
      <c r="J3075">
        <v>68.97</v>
      </c>
      <c r="M3075" s="1">
        <v>31827</v>
      </c>
      <c r="N3075">
        <v>1.1253</v>
      </c>
      <c r="Q3075" s="1">
        <v>42114</v>
      </c>
      <c r="R3075">
        <v>59.6</v>
      </c>
      <c r="U3075" s="1">
        <v>42838</v>
      </c>
      <c r="V3075">
        <v>4.9400000000000004</v>
      </c>
      <c r="Y3075" s="1">
        <v>41849</v>
      </c>
      <c r="Z3075">
        <v>17.899999999999999</v>
      </c>
      <c r="AC3075" s="1"/>
    </row>
    <row r="3076" spans="5:29" x14ac:dyDescent="0.3">
      <c r="E3076" s="1">
        <v>36759</v>
      </c>
      <c r="F3076">
        <v>30.6</v>
      </c>
      <c r="G3076">
        <f t="shared" si="93"/>
        <v>27.573119266055045</v>
      </c>
      <c r="I3076" s="1">
        <v>39184</v>
      </c>
      <c r="J3076">
        <v>68.72</v>
      </c>
      <c r="M3076" s="1">
        <v>31828</v>
      </c>
      <c r="N3076">
        <v>1.1293</v>
      </c>
      <c r="Q3076" s="1">
        <v>42115</v>
      </c>
      <c r="R3076">
        <v>59.1</v>
      </c>
      <c r="U3076" s="1">
        <v>42843</v>
      </c>
      <c r="V3076">
        <v>4.8499999999999996</v>
      </c>
      <c r="Y3076" s="1">
        <v>41850</v>
      </c>
      <c r="Z3076">
        <v>17.3</v>
      </c>
      <c r="AC3076" s="1"/>
    </row>
    <row r="3077" spans="5:29" x14ac:dyDescent="0.3">
      <c r="E3077" s="1">
        <v>36760</v>
      </c>
      <c r="F3077">
        <v>29.93</v>
      </c>
      <c r="G3077">
        <f t="shared" si="93"/>
        <v>27.596238532110089</v>
      </c>
      <c r="I3077" s="1">
        <v>39183</v>
      </c>
      <c r="J3077">
        <v>67.84</v>
      </c>
      <c r="M3077" s="1">
        <v>31831</v>
      </c>
      <c r="N3077">
        <v>1.1272</v>
      </c>
      <c r="Q3077" s="1">
        <v>42116</v>
      </c>
      <c r="R3077">
        <v>58.6</v>
      </c>
      <c r="U3077" s="1">
        <v>42844</v>
      </c>
      <c r="V3077">
        <v>4.82</v>
      </c>
      <c r="Y3077" s="1">
        <v>41851</v>
      </c>
      <c r="Z3077">
        <v>17.100000000000001</v>
      </c>
      <c r="AC3077" s="1"/>
    </row>
    <row r="3078" spans="5:29" x14ac:dyDescent="0.3">
      <c r="E3078" s="1">
        <v>36761</v>
      </c>
      <c r="F3078">
        <v>30.69</v>
      </c>
      <c r="G3078">
        <f t="shared" si="93"/>
        <v>27.634128440366972</v>
      </c>
      <c r="I3078" s="1">
        <v>39182</v>
      </c>
      <c r="J3078">
        <v>67.42</v>
      </c>
      <c r="M3078" s="1">
        <v>31832</v>
      </c>
      <c r="N3078">
        <v>1.1269</v>
      </c>
      <c r="Q3078" s="1">
        <v>42117</v>
      </c>
      <c r="R3078">
        <v>58.4</v>
      </c>
      <c r="U3078" s="1">
        <v>42845</v>
      </c>
      <c r="V3078">
        <v>4.74</v>
      </c>
      <c r="Y3078" s="1">
        <v>41852</v>
      </c>
      <c r="Z3078">
        <v>16.2</v>
      </c>
      <c r="AC3078" s="1"/>
    </row>
    <row r="3079" spans="5:29" x14ac:dyDescent="0.3">
      <c r="E3079" s="1">
        <v>36762</v>
      </c>
      <c r="F3079">
        <v>30.35</v>
      </c>
      <c r="G3079">
        <f t="shared" si="93"/>
        <v>27.681284403669729</v>
      </c>
      <c r="I3079" s="1">
        <v>39181</v>
      </c>
      <c r="J3079">
        <v>66.59</v>
      </c>
      <c r="M3079" s="1">
        <v>31833</v>
      </c>
      <c r="N3079">
        <v>1.1288</v>
      </c>
      <c r="Q3079" s="1">
        <v>42118</v>
      </c>
      <c r="R3079">
        <v>59.05</v>
      </c>
      <c r="U3079" s="1">
        <v>42846</v>
      </c>
      <c r="V3079">
        <v>4.5599999999999996</v>
      </c>
      <c r="Y3079" s="1">
        <v>41855</v>
      </c>
      <c r="Z3079">
        <v>16.399999999999999</v>
      </c>
      <c r="AC3079" s="1"/>
    </row>
    <row r="3080" spans="5:29" x14ac:dyDescent="0.3">
      <c r="E3080" s="1">
        <v>36763</v>
      </c>
      <c r="F3080">
        <v>30.39</v>
      </c>
      <c r="G3080">
        <f t="shared" si="93"/>
        <v>27.724128440366972</v>
      </c>
      <c r="I3080" s="1">
        <v>39177</v>
      </c>
      <c r="J3080">
        <v>68.239999999999995</v>
      </c>
      <c r="M3080" s="1">
        <v>31834</v>
      </c>
      <c r="N3080">
        <v>1.1332</v>
      </c>
      <c r="Q3080" s="1">
        <v>42121</v>
      </c>
      <c r="R3080">
        <v>59.45</v>
      </c>
      <c r="U3080" s="1">
        <v>42849</v>
      </c>
      <c r="V3080">
        <v>4.63</v>
      </c>
      <c r="Y3080" s="1">
        <v>41856</v>
      </c>
      <c r="Z3080">
        <v>16.600000000000001</v>
      </c>
      <c r="AC3080" s="1"/>
    </row>
    <row r="3081" spans="5:29" x14ac:dyDescent="0.3">
      <c r="E3081" s="1">
        <v>36767</v>
      </c>
      <c r="F3081">
        <v>31.36</v>
      </c>
      <c r="G3081">
        <f t="shared" si="93"/>
        <v>27.778807339449539</v>
      </c>
      <c r="I3081" s="1">
        <v>39176</v>
      </c>
      <c r="J3081">
        <v>68.400000000000006</v>
      </c>
      <c r="M3081" s="1">
        <v>31835</v>
      </c>
      <c r="N3081">
        <v>1.1305000000000001</v>
      </c>
      <c r="Q3081" s="1">
        <v>42122</v>
      </c>
      <c r="R3081">
        <v>59.35</v>
      </c>
      <c r="U3081" s="1">
        <v>42850</v>
      </c>
      <c r="V3081">
        <v>4.49</v>
      </c>
      <c r="Y3081" s="1">
        <v>41857</v>
      </c>
      <c r="Z3081">
        <v>16.3</v>
      </c>
      <c r="AC3081" s="1"/>
    </row>
    <row r="3082" spans="5:29" x14ac:dyDescent="0.3">
      <c r="E3082" s="1">
        <v>36768</v>
      </c>
      <c r="F3082">
        <v>31.98</v>
      </c>
      <c r="G3082">
        <f t="shared" si="93"/>
        <v>27.838440366972478</v>
      </c>
      <c r="I3082" s="1">
        <v>39175</v>
      </c>
      <c r="J3082">
        <v>67.81</v>
      </c>
      <c r="M3082" s="1">
        <v>31838</v>
      </c>
      <c r="N3082">
        <v>1.1305000000000001</v>
      </c>
      <c r="Q3082" s="1">
        <v>42123</v>
      </c>
      <c r="R3082">
        <v>59.8</v>
      </c>
      <c r="U3082" s="1">
        <v>42851</v>
      </c>
      <c r="V3082">
        <v>4.5999999999999996</v>
      </c>
      <c r="Y3082" s="1">
        <v>41858</v>
      </c>
      <c r="Z3082">
        <v>16.350000000000001</v>
      </c>
      <c r="AC3082" s="1"/>
    </row>
    <row r="3083" spans="5:29" x14ac:dyDescent="0.3">
      <c r="E3083" s="1">
        <v>36769</v>
      </c>
      <c r="F3083">
        <v>31.72</v>
      </c>
      <c r="G3083">
        <f t="shared" si="93"/>
        <v>27.891743119266049</v>
      </c>
      <c r="I3083" s="1">
        <v>39174</v>
      </c>
      <c r="J3083">
        <v>68.739999999999995</v>
      </c>
      <c r="M3083" s="1">
        <v>31839</v>
      </c>
      <c r="N3083">
        <v>1.1278999999999999</v>
      </c>
      <c r="Q3083" s="1">
        <v>42124</v>
      </c>
      <c r="R3083">
        <v>59.8</v>
      </c>
      <c r="U3083" s="1">
        <v>42852</v>
      </c>
      <c r="V3083">
        <v>4.54</v>
      </c>
      <c r="Y3083" s="1">
        <v>41859</v>
      </c>
      <c r="Z3083">
        <v>16.899999999999999</v>
      </c>
      <c r="AC3083" s="1"/>
    </row>
    <row r="3084" spans="5:29" x14ac:dyDescent="0.3">
      <c r="E3084" s="1">
        <v>36770</v>
      </c>
      <c r="F3084">
        <v>31.85</v>
      </c>
      <c r="G3084">
        <f t="shared" si="93"/>
        <v>27.94834862385321</v>
      </c>
      <c r="I3084" s="1">
        <v>39171</v>
      </c>
      <c r="J3084">
        <v>68.099999999999994</v>
      </c>
      <c r="M3084" s="1">
        <v>31840</v>
      </c>
      <c r="N3084">
        <v>1.1281000000000001</v>
      </c>
      <c r="Q3084" s="1">
        <v>42125</v>
      </c>
      <c r="R3084">
        <v>59.4</v>
      </c>
      <c r="U3084" s="1">
        <v>42853</v>
      </c>
      <c r="V3084">
        <v>4.5599999999999996</v>
      </c>
      <c r="Y3084" s="1">
        <v>41862</v>
      </c>
      <c r="Z3084">
        <v>16.23</v>
      </c>
      <c r="AC3084" s="1"/>
    </row>
    <row r="3085" spans="5:29" x14ac:dyDescent="0.3">
      <c r="E3085" s="1">
        <v>36773</v>
      </c>
      <c r="F3085">
        <v>32.840000000000003</v>
      </c>
      <c r="G3085">
        <f t="shared" si="93"/>
        <v>28.015596330275223</v>
      </c>
      <c r="I3085" s="1">
        <v>39170</v>
      </c>
      <c r="J3085">
        <v>67.88</v>
      </c>
      <c r="M3085" s="1">
        <v>31841</v>
      </c>
      <c r="N3085">
        <v>1.1281000000000001</v>
      </c>
      <c r="Q3085" s="1">
        <v>42128</v>
      </c>
      <c r="R3085">
        <v>59.69</v>
      </c>
      <c r="U3085" s="1">
        <v>42857</v>
      </c>
      <c r="V3085">
        <v>4.4400000000000004</v>
      </c>
      <c r="Y3085" s="1">
        <v>41863</v>
      </c>
      <c r="Z3085">
        <v>16.3</v>
      </c>
      <c r="AC3085" s="1"/>
    </row>
    <row r="3086" spans="5:29" x14ac:dyDescent="0.3">
      <c r="E3086" s="1">
        <v>36774</v>
      </c>
      <c r="F3086">
        <v>32.979999999999997</v>
      </c>
      <c r="G3086">
        <f t="shared" si="93"/>
        <v>28.094311926605503</v>
      </c>
      <c r="I3086" s="1">
        <v>39169</v>
      </c>
      <c r="J3086">
        <v>65.78</v>
      </c>
      <c r="M3086" s="1">
        <v>31842</v>
      </c>
      <c r="N3086">
        <v>1.1294</v>
      </c>
      <c r="Q3086" s="1">
        <v>42129</v>
      </c>
      <c r="R3086">
        <v>59.2</v>
      </c>
      <c r="U3086" s="1">
        <v>42858</v>
      </c>
      <c r="V3086">
        <v>4.3899999999999997</v>
      </c>
      <c r="Y3086" s="1">
        <v>41864</v>
      </c>
      <c r="Z3086">
        <v>17.3</v>
      </c>
      <c r="AC3086" s="1"/>
    </row>
    <row r="3087" spans="5:29" x14ac:dyDescent="0.3">
      <c r="E3087" s="1">
        <v>36775</v>
      </c>
      <c r="F3087">
        <v>34.28</v>
      </c>
      <c r="G3087">
        <f t="shared" si="93"/>
        <v>28.182844036697244</v>
      </c>
      <c r="I3087" s="1">
        <v>39168</v>
      </c>
      <c r="J3087">
        <v>64.599999999999994</v>
      </c>
      <c r="M3087" s="1">
        <v>31845</v>
      </c>
      <c r="N3087">
        <v>1.119</v>
      </c>
      <c r="Q3087" s="1">
        <v>42130</v>
      </c>
      <c r="R3087">
        <v>59.45</v>
      </c>
      <c r="U3087" s="1">
        <v>42859</v>
      </c>
      <c r="V3087">
        <v>4.51</v>
      </c>
      <c r="Y3087" s="1">
        <v>41865</v>
      </c>
      <c r="Z3087">
        <v>17.5</v>
      </c>
      <c r="AC3087" s="1"/>
    </row>
    <row r="3088" spans="5:29" x14ac:dyDescent="0.3">
      <c r="E3088" s="1">
        <v>36776</v>
      </c>
      <c r="F3088">
        <v>34.549999999999997</v>
      </c>
      <c r="G3088">
        <f t="shared" si="93"/>
        <v>28.27256880733945</v>
      </c>
      <c r="I3088" s="1">
        <v>39167</v>
      </c>
      <c r="J3088">
        <v>64.41</v>
      </c>
      <c r="M3088" s="1">
        <v>31846</v>
      </c>
      <c r="N3088">
        <v>1.1188</v>
      </c>
      <c r="Q3088" s="1">
        <v>42131</v>
      </c>
      <c r="R3088">
        <v>58.8</v>
      </c>
      <c r="U3088" s="1">
        <v>42860</v>
      </c>
      <c r="V3088">
        <v>4.57</v>
      </c>
      <c r="Y3088" s="1">
        <v>41866</v>
      </c>
      <c r="Z3088">
        <v>18.850000000000001</v>
      </c>
      <c r="AC3088" s="1"/>
    </row>
    <row r="3089" spans="5:29" x14ac:dyDescent="0.3">
      <c r="E3089" s="1">
        <v>36777</v>
      </c>
      <c r="F3089">
        <v>32.78</v>
      </c>
      <c r="G3089">
        <f t="shared" si="93"/>
        <v>28.348440366972476</v>
      </c>
      <c r="I3089" s="1">
        <v>39164</v>
      </c>
      <c r="J3089">
        <v>63.18</v>
      </c>
      <c r="M3089" s="1">
        <v>31847</v>
      </c>
      <c r="N3089">
        <v>1.1120000000000001</v>
      </c>
      <c r="Q3089" s="1">
        <v>42132</v>
      </c>
      <c r="R3089">
        <v>58.8</v>
      </c>
      <c r="U3089" s="1">
        <v>42863</v>
      </c>
      <c r="V3089">
        <v>4.42</v>
      </c>
      <c r="Y3089" s="1">
        <v>41869</v>
      </c>
      <c r="Z3089">
        <v>18</v>
      </c>
      <c r="AC3089" s="1"/>
    </row>
    <row r="3090" spans="5:29" x14ac:dyDescent="0.3">
      <c r="E3090" s="1">
        <v>36780</v>
      </c>
      <c r="F3090">
        <v>33.619999999999997</v>
      </c>
      <c r="G3090">
        <f t="shared" si="93"/>
        <v>28.439908256880731</v>
      </c>
      <c r="I3090" s="1">
        <v>39163</v>
      </c>
      <c r="J3090">
        <v>62.51</v>
      </c>
      <c r="M3090" s="1">
        <v>31848</v>
      </c>
      <c r="N3090">
        <v>1.1186</v>
      </c>
      <c r="Q3090" s="1">
        <v>42135</v>
      </c>
      <c r="R3090">
        <v>58.35</v>
      </c>
      <c r="U3090" s="1">
        <v>42864</v>
      </c>
      <c r="V3090">
        <v>4.51</v>
      </c>
      <c r="Y3090" s="1">
        <v>41870</v>
      </c>
      <c r="Z3090">
        <v>17.899999999999999</v>
      </c>
      <c r="AC3090" s="1"/>
    </row>
    <row r="3091" spans="5:29" x14ac:dyDescent="0.3">
      <c r="E3091" s="1">
        <v>36781</v>
      </c>
      <c r="F3091">
        <v>32.479999999999997</v>
      </c>
      <c r="G3091">
        <f t="shared" si="93"/>
        <v>28.52</v>
      </c>
      <c r="I3091" s="1">
        <v>39162</v>
      </c>
      <c r="J3091">
        <v>60.77</v>
      </c>
      <c r="M3091" s="1">
        <v>31849</v>
      </c>
      <c r="N3091">
        <v>1.1203000000000001</v>
      </c>
      <c r="Q3091" s="1">
        <v>42136</v>
      </c>
      <c r="R3091">
        <v>57.7</v>
      </c>
      <c r="U3091" s="1">
        <v>42865</v>
      </c>
      <c r="V3091">
        <v>4.45</v>
      </c>
      <c r="Y3091" s="1">
        <v>41871</v>
      </c>
      <c r="Z3091">
        <v>17.649999999999999</v>
      </c>
      <c r="AC3091" s="1"/>
    </row>
    <row r="3092" spans="5:29" x14ac:dyDescent="0.3">
      <c r="E3092" s="1">
        <v>36782</v>
      </c>
      <c r="F3092">
        <v>31.53</v>
      </c>
      <c r="G3092">
        <f t="shared" si="93"/>
        <v>28.594128440366976</v>
      </c>
      <c r="I3092" s="1">
        <v>39161</v>
      </c>
      <c r="J3092">
        <v>60.2</v>
      </c>
      <c r="M3092" s="1">
        <v>31852</v>
      </c>
      <c r="N3092">
        <v>1.1289</v>
      </c>
      <c r="Q3092" s="1">
        <v>42137</v>
      </c>
      <c r="R3092">
        <v>57.75</v>
      </c>
      <c r="U3092" s="1">
        <v>42866</v>
      </c>
      <c r="V3092">
        <v>4.34</v>
      </c>
      <c r="Y3092" s="1">
        <v>41872</v>
      </c>
      <c r="Z3092">
        <v>17.38</v>
      </c>
      <c r="AC3092" s="1"/>
    </row>
    <row r="3093" spans="5:29" x14ac:dyDescent="0.3">
      <c r="E3093" s="1">
        <v>36783</v>
      </c>
      <c r="F3093">
        <v>31.94</v>
      </c>
      <c r="G3093">
        <f t="shared" si="93"/>
        <v>28.680000000000003</v>
      </c>
      <c r="I3093" s="1">
        <v>39160</v>
      </c>
      <c r="J3093">
        <v>60.52</v>
      </c>
      <c r="M3093" s="1">
        <v>31853</v>
      </c>
      <c r="N3093">
        <v>1.1319999999999999</v>
      </c>
      <c r="Q3093" s="1">
        <v>42138</v>
      </c>
      <c r="R3093">
        <v>57.38</v>
      </c>
      <c r="U3093" s="1">
        <v>42867</v>
      </c>
      <c r="V3093">
        <v>4.45</v>
      </c>
      <c r="Y3093" s="1">
        <v>41873</v>
      </c>
      <c r="Z3093">
        <v>18.25</v>
      </c>
      <c r="AC3093" s="1"/>
    </row>
    <row r="3094" spans="5:29" x14ac:dyDescent="0.3">
      <c r="E3094" s="1">
        <v>36784</v>
      </c>
      <c r="F3094">
        <v>33.979999999999997</v>
      </c>
      <c r="G3094">
        <f t="shared" si="93"/>
        <v>28.796330275229359</v>
      </c>
      <c r="I3094" s="1">
        <v>39157</v>
      </c>
      <c r="J3094">
        <v>60.3</v>
      </c>
      <c r="M3094" s="1">
        <v>31854</v>
      </c>
      <c r="N3094">
        <v>1.1315999999999999</v>
      </c>
      <c r="Q3094" s="1">
        <v>42139</v>
      </c>
      <c r="R3094">
        <v>57.53</v>
      </c>
      <c r="U3094" s="1">
        <v>42870</v>
      </c>
      <c r="V3094">
        <v>4.38</v>
      </c>
      <c r="Y3094" s="1">
        <v>41876</v>
      </c>
      <c r="Z3094">
        <v>17.95</v>
      </c>
      <c r="AC3094" s="1"/>
    </row>
    <row r="3095" spans="5:29" x14ac:dyDescent="0.3">
      <c r="E3095" s="1">
        <v>36787</v>
      </c>
      <c r="F3095">
        <v>34.46</v>
      </c>
      <c r="G3095">
        <f t="shared" si="93"/>
        <v>28.913669724770649</v>
      </c>
      <c r="I3095" s="1">
        <v>39156</v>
      </c>
      <c r="J3095">
        <v>60.98</v>
      </c>
      <c r="M3095" s="1">
        <v>31855</v>
      </c>
      <c r="N3095">
        <v>1.1322000000000001</v>
      </c>
      <c r="Q3095" s="1">
        <v>42142</v>
      </c>
      <c r="R3095">
        <v>57.2</v>
      </c>
      <c r="U3095" s="1">
        <v>42871</v>
      </c>
      <c r="V3095">
        <v>4.53</v>
      </c>
      <c r="Y3095" s="1">
        <v>41877</v>
      </c>
      <c r="Z3095">
        <v>18.55</v>
      </c>
      <c r="AC3095" s="1"/>
    </row>
    <row r="3096" spans="5:29" x14ac:dyDescent="0.3">
      <c r="E3096" s="1">
        <v>36788</v>
      </c>
      <c r="F3096">
        <v>33.630000000000003</v>
      </c>
      <c r="G3096">
        <f t="shared" si="93"/>
        <v>29.010091743119268</v>
      </c>
      <c r="I3096" s="1">
        <v>39155</v>
      </c>
      <c r="J3096">
        <v>61.06</v>
      </c>
      <c r="M3096" s="1">
        <v>31856</v>
      </c>
      <c r="N3096">
        <v>1.1328</v>
      </c>
      <c r="Q3096" s="1">
        <v>42143</v>
      </c>
      <c r="R3096">
        <v>56.7</v>
      </c>
      <c r="U3096" s="1">
        <v>42872</v>
      </c>
      <c r="V3096">
        <v>4.57</v>
      </c>
      <c r="Y3096" s="1">
        <v>41878</v>
      </c>
      <c r="Z3096">
        <v>17.850000000000001</v>
      </c>
      <c r="AC3096" s="1"/>
    </row>
    <row r="3097" spans="5:29" x14ac:dyDescent="0.3">
      <c r="E3097" s="1">
        <v>36789</v>
      </c>
      <c r="F3097">
        <v>33.74</v>
      </c>
      <c r="G3097">
        <f t="shared" si="93"/>
        <v>29.111743119266063</v>
      </c>
      <c r="I3097" s="1">
        <v>39154</v>
      </c>
      <c r="J3097">
        <v>60.9</v>
      </c>
      <c r="M3097" s="1">
        <v>31859</v>
      </c>
      <c r="N3097">
        <v>1.1402000000000001</v>
      </c>
      <c r="Q3097" s="1">
        <v>42144</v>
      </c>
      <c r="R3097">
        <v>56.7</v>
      </c>
      <c r="U3097" s="1">
        <v>42873</v>
      </c>
      <c r="V3097">
        <v>4.76</v>
      </c>
      <c r="Y3097" s="1">
        <v>41879</v>
      </c>
      <c r="Z3097">
        <v>19.079999999999998</v>
      </c>
      <c r="AC3097" s="1"/>
    </row>
    <row r="3098" spans="5:29" x14ac:dyDescent="0.3">
      <c r="E3098" s="1">
        <v>36790</v>
      </c>
      <c r="F3098">
        <v>32.729999999999997</v>
      </c>
      <c r="G3098">
        <f t="shared" si="93"/>
        <v>29.206422018348629</v>
      </c>
      <c r="I3098" s="1">
        <v>39153</v>
      </c>
      <c r="J3098">
        <v>60.74</v>
      </c>
      <c r="M3098" s="1">
        <v>31860</v>
      </c>
      <c r="N3098">
        <v>1.1377999999999999</v>
      </c>
      <c r="Q3098" s="1">
        <v>42145</v>
      </c>
      <c r="R3098">
        <v>56.3</v>
      </c>
      <c r="U3098" s="1">
        <v>42874</v>
      </c>
      <c r="V3098">
        <v>4.8499999999999996</v>
      </c>
      <c r="Y3098" s="1">
        <v>41880</v>
      </c>
      <c r="Z3098">
        <v>19.899999999999999</v>
      </c>
      <c r="AC3098" s="1"/>
    </row>
    <row r="3099" spans="5:29" x14ac:dyDescent="0.3">
      <c r="E3099" s="1">
        <v>36791</v>
      </c>
      <c r="F3099">
        <v>31.25</v>
      </c>
      <c r="G3099">
        <f t="shared" si="93"/>
        <v>29.284495412844041</v>
      </c>
      <c r="I3099" s="1">
        <v>39150</v>
      </c>
      <c r="J3099">
        <v>61.13</v>
      </c>
      <c r="M3099" s="1">
        <v>31861</v>
      </c>
      <c r="N3099">
        <v>1.1325000000000001</v>
      </c>
      <c r="Q3099" s="1">
        <v>42146</v>
      </c>
      <c r="R3099">
        <v>56.75</v>
      </c>
      <c r="U3099" s="1">
        <v>42877</v>
      </c>
      <c r="V3099">
        <v>4.9000000000000004</v>
      </c>
      <c r="Y3099" s="1">
        <v>41883</v>
      </c>
      <c r="Z3099">
        <v>20.83</v>
      </c>
      <c r="AC3099" s="1"/>
    </row>
    <row r="3100" spans="5:29" x14ac:dyDescent="0.3">
      <c r="E3100" s="1">
        <v>36794</v>
      </c>
      <c r="F3100">
        <v>30.24</v>
      </c>
      <c r="G3100">
        <f t="shared" si="93"/>
        <v>29.350458715596336</v>
      </c>
      <c r="I3100" s="1">
        <v>39149</v>
      </c>
      <c r="J3100">
        <v>62.33</v>
      </c>
      <c r="M3100" s="1">
        <v>31862</v>
      </c>
      <c r="N3100">
        <v>1.1348</v>
      </c>
      <c r="Q3100" s="1">
        <v>42149</v>
      </c>
      <c r="R3100">
        <v>57.09</v>
      </c>
      <c r="U3100" s="1">
        <v>42878</v>
      </c>
      <c r="V3100">
        <v>4.75</v>
      </c>
      <c r="Y3100" s="1">
        <v>41884</v>
      </c>
      <c r="Z3100">
        <v>20.13</v>
      </c>
      <c r="AC3100" s="1"/>
    </row>
    <row r="3101" spans="5:29" x14ac:dyDescent="0.3">
      <c r="E3101" s="1">
        <v>36795</v>
      </c>
      <c r="F3101">
        <v>30.42</v>
      </c>
      <c r="G3101">
        <f t="shared" si="93"/>
        <v>29.411467889908263</v>
      </c>
      <c r="I3101" s="1">
        <v>39148</v>
      </c>
      <c r="J3101">
        <v>62.5</v>
      </c>
      <c r="M3101" s="1">
        <v>31863</v>
      </c>
      <c r="N3101">
        <v>1.1422000000000001</v>
      </c>
      <c r="Q3101" s="1">
        <v>42150</v>
      </c>
      <c r="R3101">
        <v>57</v>
      </c>
      <c r="U3101" s="1">
        <v>42879</v>
      </c>
      <c r="V3101">
        <v>4.91</v>
      </c>
      <c r="Y3101" s="1">
        <v>41885</v>
      </c>
      <c r="Z3101">
        <v>20.5</v>
      </c>
      <c r="AC3101" s="1"/>
    </row>
    <row r="3102" spans="5:29" x14ac:dyDescent="0.3">
      <c r="E3102" s="1">
        <v>36796</v>
      </c>
      <c r="F3102">
        <v>30.54</v>
      </c>
      <c r="G3102">
        <f t="shared" si="93"/>
        <v>29.473027522935787</v>
      </c>
      <c r="I3102" s="1">
        <v>39147</v>
      </c>
      <c r="J3102">
        <v>61.39</v>
      </c>
      <c r="M3102" s="1">
        <v>31866</v>
      </c>
      <c r="N3102">
        <v>1.1509</v>
      </c>
      <c r="Q3102" s="1">
        <v>42151</v>
      </c>
      <c r="R3102">
        <v>57.3</v>
      </c>
      <c r="U3102" s="1">
        <v>42880</v>
      </c>
      <c r="V3102">
        <v>4.9800000000000004</v>
      </c>
      <c r="Y3102" s="1">
        <v>41886</v>
      </c>
      <c r="Z3102">
        <v>20.65</v>
      </c>
      <c r="AC3102" s="1"/>
    </row>
    <row r="3103" spans="5:29" x14ac:dyDescent="0.3">
      <c r="E3103" s="1">
        <v>36797</v>
      </c>
      <c r="F3103">
        <v>29.26</v>
      </c>
      <c r="G3103">
        <f t="shared" si="93"/>
        <v>29.527431192660558</v>
      </c>
      <c r="I3103" s="1">
        <v>39146</v>
      </c>
      <c r="J3103">
        <v>60.54</v>
      </c>
      <c r="M3103" s="1">
        <v>31867</v>
      </c>
      <c r="N3103">
        <v>1.1474</v>
      </c>
      <c r="Q3103" s="1">
        <v>42152</v>
      </c>
      <c r="R3103">
        <v>57.4</v>
      </c>
      <c r="U3103" s="1">
        <v>42881</v>
      </c>
      <c r="V3103">
        <v>5.19</v>
      </c>
      <c r="Y3103" s="1">
        <v>41887</v>
      </c>
      <c r="Z3103">
        <v>20.399999999999999</v>
      </c>
      <c r="AC3103" s="1"/>
    </row>
    <row r="3104" spans="5:29" x14ac:dyDescent="0.3">
      <c r="E3104" s="1">
        <v>36798</v>
      </c>
      <c r="F3104">
        <v>29.84</v>
      </c>
      <c r="G3104">
        <f t="shared" si="93"/>
        <v>29.590366972477071</v>
      </c>
      <c r="I3104" s="1">
        <v>39143</v>
      </c>
      <c r="J3104">
        <v>62.08</v>
      </c>
      <c r="M3104" s="1">
        <v>31868</v>
      </c>
      <c r="N3104">
        <v>1.1331</v>
      </c>
      <c r="Q3104" s="1">
        <v>42153</v>
      </c>
      <c r="R3104">
        <v>57.85</v>
      </c>
      <c r="U3104" s="1">
        <v>42884</v>
      </c>
      <c r="V3104">
        <v>5.17</v>
      </c>
      <c r="Y3104" s="1">
        <v>41890</v>
      </c>
      <c r="Z3104">
        <v>20.05</v>
      </c>
      <c r="AC3104" s="1"/>
    </row>
    <row r="3105" spans="5:29" x14ac:dyDescent="0.3">
      <c r="E3105" s="1">
        <v>36801</v>
      </c>
      <c r="F3105">
        <v>31.08</v>
      </c>
      <c r="G3105">
        <f t="shared" si="93"/>
        <v>29.657522935779827</v>
      </c>
      <c r="I3105" s="1">
        <v>39142</v>
      </c>
      <c r="J3105">
        <v>62.11</v>
      </c>
      <c r="M3105" s="1">
        <v>31869</v>
      </c>
      <c r="N3105">
        <v>1.1435</v>
      </c>
      <c r="Q3105" s="1">
        <v>42156</v>
      </c>
      <c r="R3105">
        <v>57.25</v>
      </c>
      <c r="U3105" s="1">
        <v>42885</v>
      </c>
      <c r="V3105">
        <v>5.14</v>
      </c>
      <c r="Y3105" s="1">
        <v>41891</v>
      </c>
      <c r="Z3105">
        <v>19.399999999999999</v>
      </c>
      <c r="AC3105" s="1"/>
    </row>
    <row r="3106" spans="5:29" x14ac:dyDescent="0.3">
      <c r="E3106" s="1">
        <v>36802</v>
      </c>
      <c r="F3106">
        <v>31.05</v>
      </c>
      <c r="G3106">
        <f t="shared" si="93"/>
        <v>29.723211009174321</v>
      </c>
      <c r="I3106" s="1">
        <v>39141</v>
      </c>
      <c r="J3106">
        <v>61.89</v>
      </c>
      <c r="M3106" s="1">
        <v>31870</v>
      </c>
      <c r="N3106">
        <v>1.1378999999999999</v>
      </c>
      <c r="Q3106" s="1">
        <v>42157</v>
      </c>
      <c r="R3106">
        <v>57.2</v>
      </c>
      <c r="U3106" s="1">
        <v>42886</v>
      </c>
      <c r="V3106">
        <v>4.9800000000000004</v>
      </c>
      <c r="Y3106" s="1">
        <v>41892</v>
      </c>
      <c r="Z3106">
        <v>19.850000000000001</v>
      </c>
      <c r="AC3106" s="1"/>
    </row>
    <row r="3107" spans="5:29" x14ac:dyDescent="0.3">
      <c r="E3107" s="1">
        <v>36803</v>
      </c>
      <c r="F3107">
        <v>30.52</v>
      </c>
      <c r="G3107">
        <f t="shared" si="93"/>
        <v>29.773119266055055</v>
      </c>
      <c r="I3107" s="1">
        <v>39140</v>
      </c>
      <c r="J3107">
        <v>61.36</v>
      </c>
      <c r="M3107" s="1">
        <v>31873</v>
      </c>
      <c r="N3107">
        <v>1.1373</v>
      </c>
      <c r="Q3107" s="1">
        <v>42158</v>
      </c>
      <c r="R3107">
        <v>57.3</v>
      </c>
      <c r="U3107" s="1">
        <v>42887</v>
      </c>
      <c r="V3107">
        <v>5.08</v>
      </c>
      <c r="Y3107" s="1">
        <v>41893</v>
      </c>
      <c r="Z3107">
        <v>19.399999999999999</v>
      </c>
      <c r="AC3107" s="1"/>
    </row>
    <row r="3108" spans="5:29" x14ac:dyDescent="0.3">
      <c r="E3108" s="1">
        <v>36804</v>
      </c>
      <c r="F3108">
        <v>29.89</v>
      </c>
      <c r="G3108">
        <f t="shared" si="93"/>
        <v>29.817981651376151</v>
      </c>
      <c r="I3108" s="1">
        <v>39139</v>
      </c>
      <c r="J3108">
        <v>61.33</v>
      </c>
      <c r="M3108" s="1">
        <v>31874</v>
      </c>
      <c r="N3108">
        <v>1.1364000000000001</v>
      </c>
      <c r="Q3108" s="1">
        <v>42159</v>
      </c>
      <c r="R3108">
        <v>56.7</v>
      </c>
      <c r="U3108" s="1">
        <v>42888</v>
      </c>
      <c r="V3108">
        <v>5.16</v>
      </c>
      <c r="Y3108" s="1">
        <v>41894</v>
      </c>
      <c r="Z3108">
        <v>19.100000000000001</v>
      </c>
      <c r="AC3108" s="1"/>
    </row>
    <row r="3109" spans="5:29" x14ac:dyDescent="0.3">
      <c r="E3109" s="1">
        <v>36805</v>
      </c>
      <c r="F3109">
        <v>30.1</v>
      </c>
      <c r="G3109">
        <f t="shared" si="93"/>
        <v>29.863394495412845</v>
      </c>
      <c r="I3109" s="1">
        <v>39136</v>
      </c>
      <c r="J3109">
        <v>60.88</v>
      </c>
      <c r="M3109" s="1">
        <v>31875</v>
      </c>
      <c r="N3109">
        <v>1.1375999999999999</v>
      </c>
      <c r="Q3109" s="1">
        <v>42160</v>
      </c>
      <c r="R3109">
        <v>56.85</v>
      </c>
      <c r="U3109" s="1">
        <v>42891</v>
      </c>
      <c r="V3109">
        <v>5.17</v>
      </c>
      <c r="Y3109" s="1">
        <v>41897</v>
      </c>
      <c r="Z3109">
        <v>20.95</v>
      </c>
      <c r="AC3109" s="1"/>
    </row>
    <row r="3110" spans="5:29" x14ac:dyDescent="0.3">
      <c r="E3110" s="1">
        <v>36808</v>
      </c>
      <c r="F3110">
        <v>30.76</v>
      </c>
      <c r="G3110">
        <f t="shared" si="93"/>
        <v>29.913577981651382</v>
      </c>
      <c r="I3110" s="1">
        <v>39135</v>
      </c>
      <c r="J3110">
        <v>60.62</v>
      </c>
      <c r="M3110" s="1">
        <v>31876</v>
      </c>
      <c r="N3110">
        <v>1.1423000000000001</v>
      </c>
      <c r="Q3110" s="1">
        <v>42163</v>
      </c>
      <c r="R3110">
        <v>56.45</v>
      </c>
      <c r="U3110" s="1">
        <v>42892</v>
      </c>
      <c r="V3110">
        <v>4.97</v>
      </c>
      <c r="Y3110" s="1">
        <v>41898</v>
      </c>
      <c r="Z3110">
        <v>21.38</v>
      </c>
      <c r="AC3110" s="1"/>
    </row>
    <row r="3111" spans="5:29" x14ac:dyDescent="0.3">
      <c r="E3111" s="1">
        <v>36809</v>
      </c>
      <c r="F3111">
        <v>31.85</v>
      </c>
      <c r="G3111">
        <f t="shared" si="93"/>
        <v>29.966513761467898</v>
      </c>
      <c r="I3111" s="1">
        <v>39134</v>
      </c>
      <c r="J3111">
        <v>59.35</v>
      </c>
      <c r="M3111" s="1">
        <v>31877</v>
      </c>
      <c r="N3111">
        <v>1.1465000000000001</v>
      </c>
      <c r="Q3111" s="1">
        <v>42164</v>
      </c>
      <c r="R3111">
        <v>57.03</v>
      </c>
      <c r="U3111" s="1">
        <v>42893</v>
      </c>
      <c r="V3111">
        <v>4.87</v>
      </c>
      <c r="Y3111" s="1">
        <v>41899</v>
      </c>
      <c r="Z3111">
        <v>20.399999999999999</v>
      </c>
      <c r="AC3111" s="1"/>
    </row>
    <row r="3112" spans="5:29" x14ac:dyDescent="0.3">
      <c r="E3112" s="1">
        <v>36810</v>
      </c>
      <c r="F3112">
        <v>31.79</v>
      </c>
      <c r="G3112">
        <f t="shared" si="93"/>
        <v>30.012110091743125</v>
      </c>
      <c r="I3112" s="1">
        <v>39133</v>
      </c>
      <c r="J3112">
        <v>57.98</v>
      </c>
      <c r="M3112" s="1">
        <v>31880</v>
      </c>
      <c r="N3112">
        <v>1.1512</v>
      </c>
      <c r="Q3112" s="1">
        <v>42165</v>
      </c>
      <c r="R3112">
        <v>57</v>
      </c>
      <c r="U3112" s="1">
        <v>42894</v>
      </c>
      <c r="V3112">
        <v>5.04</v>
      </c>
      <c r="Y3112" s="1">
        <v>41900</v>
      </c>
      <c r="Z3112">
        <v>21.35</v>
      </c>
      <c r="AC3112" s="1"/>
    </row>
    <row r="3113" spans="5:29" x14ac:dyDescent="0.3">
      <c r="E3113" s="1">
        <v>36811</v>
      </c>
      <c r="F3113">
        <v>34.590000000000003</v>
      </c>
      <c r="G3113">
        <f t="shared" si="93"/>
        <v>30.087064220183496</v>
      </c>
      <c r="I3113" s="1">
        <v>39132</v>
      </c>
      <c r="J3113">
        <v>58.14</v>
      </c>
      <c r="M3113" s="1">
        <v>31881</v>
      </c>
      <c r="N3113">
        <v>1.1563000000000001</v>
      </c>
      <c r="Q3113" s="1">
        <v>42166</v>
      </c>
      <c r="R3113">
        <v>57.4</v>
      </c>
      <c r="U3113" s="1">
        <v>42895</v>
      </c>
      <c r="V3113">
        <v>5.04</v>
      </c>
      <c r="Y3113" s="1">
        <v>41901</v>
      </c>
      <c r="Z3113">
        <v>21</v>
      </c>
      <c r="AC3113" s="1"/>
    </row>
    <row r="3114" spans="5:29" x14ac:dyDescent="0.3">
      <c r="E3114" s="1">
        <v>36812</v>
      </c>
      <c r="F3114">
        <v>32.520000000000003</v>
      </c>
      <c r="G3114">
        <f t="shared" si="93"/>
        <v>30.133577981651385</v>
      </c>
      <c r="I3114" s="1">
        <v>39129</v>
      </c>
      <c r="J3114">
        <v>58.95</v>
      </c>
      <c r="M3114" s="1">
        <v>31882</v>
      </c>
      <c r="N3114">
        <v>1.1485000000000001</v>
      </c>
      <c r="Q3114" s="1">
        <v>42167</v>
      </c>
      <c r="R3114">
        <v>58.7</v>
      </c>
      <c r="U3114" s="1">
        <v>42898</v>
      </c>
      <c r="V3114">
        <v>4.91</v>
      </c>
      <c r="Y3114" s="1">
        <v>41904</v>
      </c>
      <c r="Z3114">
        <v>21.9</v>
      </c>
      <c r="AC3114" s="1"/>
    </row>
    <row r="3115" spans="5:29" x14ac:dyDescent="0.3">
      <c r="E3115" s="1">
        <v>36815</v>
      </c>
      <c r="F3115">
        <v>31.9</v>
      </c>
      <c r="G3115">
        <f t="shared" si="93"/>
        <v>30.168899082568817</v>
      </c>
      <c r="I3115" s="1">
        <v>39128</v>
      </c>
      <c r="J3115">
        <v>57.6</v>
      </c>
      <c r="M3115" s="1">
        <v>31883</v>
      </c>
      <c r="N3115">
        <v>1.1477999999999999</v>
      </c>
      <c r="Q3115" s="1">
        <v>42170</v>
      </c>
      <c r="R3115">
        <v>59.25</v>
      </c>
      <c r="U3115" s="1">
        <v>42899</v>
      </c>
      <c r="V3115">
        <v>5</v>
      </c>
      <c r="Y3115" s="1">
        <v>41905</v>
      </c>
      <c r="Z3115">
        <v>21.5</v>
      </c>
      <c r="AC3115" s="1"/>
    </row>
    <row r="3116" spans="5:29" x14ac:dyDescent="0.3">
      <c r="E3116" s="1">
        <v>36816</v>
      </c>
      <c r="F3116">
        <v>31.13</v>
      </c>
      <c r="G3116">
        <f t="shared" si="93"/>
        <v>30.194587155963315</v>
      </c>
      <c r="I3116" s="1">
        <v>39127</v>
      </c>
      <c r="J3116">
        <v>57.43</v>
      </c>
      <c r="M3116" s="1">
        <v>31884</v>
      </c>
      <c r="N3116">
        <v>1.1449</v>
      </c>
      <c r="Q3116" s="1">
        <v>42171</v>
      </c>
      <c r="R3116">
        <v>58.85</v>
      </c>
      <c r="U3116" s="1">
        <v>42900</v>
      </c>
      <c r="V3116">
        <v>4.93</v>
      </c>
      <c r="Y3116" s="1">
        <v>41906</v>
      </c>
      <c r="Z3116">
        <v>21.95</v>
      </c>
      <c r="AC3116" s="1"/>
    </row>
    <row r="3117" spans="5:29" x14ac:dyDescent="0.3">
      <c r="E3117" s="1">
        <v>36817</v>
      </c>
      <c r="F3117">
        <v>31.1</v>
      </c>
      <c r="G3117">
        <f t="shared" si="93"/>
        <v>30.215871559633037</v>
      </c>
      <c r="I3117" s="1">
        <v>39126</v>
      </c>
      <c r="J3117">
        <v>57.03</v>
      </c>
      <c r="M3117" s="1">
        <v>31887</v>
      </c>
      <c r="N3117">
        <v>1.1480999999999999</v>
      </c>
      <c r="Q3117" s="1">
        <v>42172</v>
      </c>
      <c r="R3117">
        <v>59.1</v>
      </c>
      <c r="U3117" s="1">
        <v>42901</v>
      </c>
      <c r="V3117">
        <v>4.95</v>
      </c>
      <c r="Y3117" s="1">
        <v>41907</v>
      </c>
      <c r="Z3117">
        <v>22.03</v>
      </c>
      <c r="AC3117" s="1"/>
    </row>
    <row r="3118" spans="5:29" x14ac:dyDescent="0.3">
      <c r="E3118" s="1">
        <v>36818</v>
      </c>
      <c r="F3118">
        <v>30.74</v>
      </c>
      <c r="G3118">
        <f t="shared" si="93"/>
        <v>30.242018348623862</v>
      </c>
      <c r="I3118" s="1">
        <v>39125</v>
      </c>
      <c r="J3118">
        <v>56.6</v>
      </c>
      <c r="M3118" s="1">
        <v>31888</v>
      </c>
      <c r="N3118">
        <v>1.141</v>
      </c>
      <c r="Q3118" s="1">
        <v>42173</v>
      </c>
      <c r="R3118">
        <v>59.2</v>
      </c>
      <c r="U3118" s="1">
        <v>42902</v>
      </c>
      <c r="V3118">
        <v>4.87</v>
      </c>
      <c r="Y3118" s="1">
        <v>41908</v>
      </c>
      <c r="Z3118">
        <v>21.3</v>
      </c>
      <c r="AC3118" s="1"/>
    </row>
    <row r="3119" spans="5:29" x14ac:dyDescent="0.3">
      <c r="E3119" s="1">
        <v>36819</v>
      </c>
      <c r="F3119">
        <v>31.62</v>
      </c>
      <c r="G3119">
        <f t="shared" si="93"/>
        <v>30.266788990825695</v>
      </c>
      <c r="I3119" s="1">
        <v>39122</v>
      </c>
      <c r="J3119">
        <v>59.01</v>
      </c>
      <c r="M3119" s="1">
        <v>31889</v>
      </c>
      <c r="N3119">
        <v>1.1402000000000001</v>
      </c>
      <c r="Q3119" s="1">
        <v>42174</v>
      </c>
      <c r="R3119">
        <v>59.1</v>
      </c>
      <c r="U3119" s="1">
        <v>42905</v>
      </c>
      <c r="V3119">
        <v>4.92</v>
      </c>
      <c r="Y3119" s="1">
        <v>41911</v>
      </c>
      <c r="Z3119">
        <v>21.7</v>
      </c>
      <c r="AC3119" s="1"/>
    </row>
    <row r="3120" spans="5:29" x14ac:dyDescent="0.3">
      <c r="E3120" s="1">
        <v>36822</v>
      </c>
      <c r="F3120">
        <v>32.090000000000003</v>
      </c>
      <c r="G3120">
        <f t="shared" ref="G3120:G3183" si="94">+AVERAGE(F3012:F3120)</f>
        <v>30.29889908256882</v>
      </c>
      <c r="I3120" s="1">
        <v>39121</v>
      </c>
      <c r="J3120">
        <v>59.03</v>
      </c>
      <c r="M3120" s="1">
        <v>31890</v>
      </c>
      <c r="N3120">
        <v>1.1508</v>
      </c>
      <c r="Q3120" s="1">
        <v>42177</v>
      </c>
      <c r="R3120">
        <v>59.8</v>
      </c>
      <c r="U3120" s="1">
        <v>42906</v>
      </c>
      <c r="V3120">
        <v>4.9400000000000004</v>
      </c>
      <c r="Y3120" s="1">
        <v>41912</v>
      </c>
      <c r="Z3120">
        <v>20.7</v>
      </c>
      <c r="AC3120" s="1"/>
    </row>
    <row r="3121" spans="5:29" x14ac:dyDescent="0.3">
      <c r="E3121" s="1">
        <v>36823</v>
      </c>
      <c r="F3121">
        <v>31.59</v>
      </c>
      <c r="G3121">
        <f t="shared" si="94"/>
        <v>30.337064220183496</v>
      </c>
      <c r="I3121" s="1">
        <v>39120</v>
      </c>
      <c r="J3121">
        <v>57.23</v>
      </c>
      <c r="M3121" s="1">
        <v>31891</v>
      </c>
      <c r="N3121">
        <v>1.1647000000000001</v>
      </c>
      <c r="Q3121" s="1">
        <v>42178</v>
      </c>
      <c r="R3121">
        <v>59.85</v>
      </c>
      <c r="U3121" s="1">
        <v>42907</v>
      </c>
      <c r="V3121">
        <v>4.87</v>
      </c>
      <c r="Y3121" s="1">
        <v>41913</v>
      </c>
      <c r="Z3121">
        <v>21.5</v>
      </c>
      <c r="AC3121" s="1"/>
    </row>
    <row r="3122" spans="5:29" x14ac:dyDescent="0.3">
      <c r="E3122" s="1">
        <v>36824</v>
      </c>
      <c r="F3122">
        <v>31.36</v>
      </c>
      <c r="G3122">
        <f t="shared" si="94"/>
        <v>30.372477064220195</v>
      </c>
      <c r="I3122" s="1">
        <v>39119</v>
      </c>
      <c r="J3122">
        <v>58.42</v>
      </c>
      <c r="M3122" s="1">
        <v>31894</v>
      </c>
      <c r="N3122">
        <v>1.1581999999999999</v>
      </c>
      <c r="Q3122" s="1">
        <v>42179</v>
      </c>
      <c r="R3122">
        <v>59.5</v>
      </c>
      <c r="U3122" s="1">
        <v>42908</v>
      </c>
      <c r="V3122">
        <v>4.8600000000000003</v>
      </c>
      <c r="Y3122" s="1">
        <v>41914</v>
      </c>
      <c r="Z3122">
        <v>21.2</v>
      </c>
      <c r="AC3122" s="1"/>
    </row>
    <row r="3123" spans="5:29" x14ac:dyDescent="0.3">
      <c r="E3123" s="1">
        <v>36825</v>
      </c>
      <c r="F3123">
        <v>31.96</v>
      </c>
      <c r="G3123">
        <f t="shared" si="94"/>
        <v>30.403211009174328</v>
      </c>
      <c r="I3123" s="1">
        <v>39118</v>
      </c>
      <c r="J3123">
        <v>58.1</v>
      </c>
      <c r="M3123" s="1">
        <v>31895</v>
      </c>
      <c r="N3123">
        <v>1.1584000000000001</v>
      </c>
      <c r="Q3123" s="1">
        <v>42180</v>
      </c>
      <c r="R3123">
        <v>59.5</v>
      </c>
      <c r="U3123" s="1">
        <v>42909</v>
      </c>
      <c r="V3123">
        <v>4.8600000000000003</v>
      </c>
      <c r="Y3123" s="1">
        <v>41915</v>
      </c>
      <c r="Z3123">
        <v>20.28</v>
      </c>
      <c r="AC3123" s="1"/>
    </row>
    <row r="3124" spans="5:29" x14ac:dyDescent="0.3">
      <c r="E3124" s="1">
        <v>36826</v>
      </c>
      <c r="F3124">
        <v>30.95</v>
      </c>
      <c r="G3124">
        <f t="shared" si="94"/>
        <v>30.419357798165152</v>
      </c>
      <c r="I3124" s="1">
        <v>39115</v>
      </c>
      <c r="J3124">
        <v>58.41</v>
      </c>
      <c r="M3124" s="1">
        <v>31896</v>
      </c>
      <c r="N3124">
        <v>1.1631</v>
      </c>
      <c r="Q3124" s="1">
        <v>42181</v>
      </c>
      <c r="R3124">
        <v>59.25</v>
      </c>
      <c r="U3124" s="1">
        <v>42912</v>
      </c>
      <c r="V3124">
        <v>4.7699999999999996</v>
      </c>
      <c r="Y3124" s="1">
        <v>41918</v>
      </c>
      <c r="Z3124">
        <v>21.25</v>
      </c>
      <c r="AC3124" s="1"/>
    </row>
    <row r="3125" spans="5:29" x14ac:dyDescent="0.3">
      <c r="E3125" s="1">
        <v>36829</v>
      </c>
      <c r="F3125">
        <v>31.14</v>
      </c>
      <c r="G3125">
        <f t="shared" si="94"/>
        <v>30.436972477064231</v>
      </c>
      <c r="I3125" s="1">
        <v>39114</v>
      </c>
      <c r="J3125">
        <v>56.72</v>
      </c>
      <c r="M3125" s="1">
        <v>31897</v>
      </c>
      <c r="N3125">
        <v>1.1586000000000001</v>
      </c>
      <c r="Q3125" s="1">
        <v>42184</v>
      </c>
      <c r="R3125">
        <v>59.2</v>
      </c>
      <c r="U3125" s="1">
        <v>42913</v>
      </c>
      <c r="V3125">
        <v>4.93</v>
      </c>
      <c r="Y3125" s="1">
        <v>41919</v>
      </c>
      <c r="Z3125">
        <v>20.6</v>
      </c>
      <c r="AC3125" s="1"/>
    </row>
    <row r="3126" spans="5:29" x14ac:dyDescent="0.3">
      <c r="E3126" s="1">
        <v>36830</v>
      </c>
      <c r="F3126">
        <v>30.76</v>
      </c>
      <c r="G3126">
        <f t="shared" si="94"/>
        <v>30.453486238532122</v>
      </c>
      <c r="I3126" s="1">
        <v>39113</v>
      </c>
      <c r="J3126">
        <v>57.4</v>
      </c>
      <c r="M3126" s="1">
        <v>31898</v>
      </c>
      <c r="N3126">
        <v>1.1692</v>
      </c>
      <c r="Q3126" s="1">
        <v>42185</v>
      </c>
      <c r="R3126">
        <v>59.95</v>
      </c>
      <c r="U3126" s="1">
        <v>42914</v>
      </c>
      <c r="V3126">
        <v>4.93</v>
      </c>
      <c r="Y3126" s="1">
        <v>41920</v>
      </c>
      <c r="Z3126">
        <v>20.68</v>
      </c>
      <c r="AC3126" s="1"/>
    </row>
    <row r="3127" spans="5:29" x14ac:dyDescent="0.3">
      <c r="E3127" s="1">
        <v>36831</v>
      </c>
      <c r="F3127">
        <v>31.31</v>
      </c>
      <c r="G3127">
        <f t="shared" si="94"/>
        <v>30.481009174311939</v>
      </c>
      <c r="I3127" s="1">
        <v>39112</v>
      </c>
      <c r="J3127">
        <v>56.39</v>
      </c>
      <c r="M3127" s="1">
        <v>31901</v>
      </c>
      <c r="N3127">
        <v>1.1696</v>
      </c>
      <c r="Q3127" s="1">
        <v>42186</v>
      </c>
      <c r="R3127">
        <v>60</v>
      </c>
      <c r="U3127" s="1">
        <v>42915</v>
      </c>
      <c r="V3127">
        <v>5.0599999999999996</v>
      </c>
      <c r="Y3127" s="1">
        <v>41921</v>
      </c>
      <c r="Z3127">
        <v>21.25</v>
      </c>
      <c r="AC3127" s="1"/>
    </row>
    <row r="3128" spans="5:29" x14ac:dyDescent="0.3">
      <c r="E3128" s="1">
        <v>36832</v>
      </c>
      <c r="F3128">
        <v>30.78</v>
      </c>
      <c r="G3128">
        <f t="shared" si="94"/>
        <v>30.495596330275237</v>
      </c>
      <c r="I3128" s="1">
        <v>39111</v>
      </c>
      <c r="J3128">
        <v>53.68</v>
      </c>
      <c r="M3128" s="1">
        <v>31902</v>
      </c>
      <c r="N3128">
        <v>1.1689000000000001</v>
      </c>
      <c r="Q3128" s="1">
        <v>42187</v>
      </c>
      <c r="R3128">
        <v>59.68</v>
      </c>
      <c r="U3128" s="1">
        <v>42916</v>
      </c>
      <c r="V3128">
        <v>5.0199999999999996</v>
      </c>
      <c r="Y3128" s="1">
        <v>41922</v>
      </c>
      <c r="Z3128">
        <v>20.98</v>
      </c>
      <c r="AC3128" s="1"/>
    </row>
    <row r="3129" spans="5:29" x14ac:dyDescent="0.3">
      <c r="E3129" s="1">
        <v>36833</v>
      </c>
      <c r="F3129">
        <v>30.85</v>
      </c>
      <c r="G3129">
        <f t="shared" si="94"/>
        <v>30.512110091743125</v>
      </c>
      <c r="I3129" s="1">
        <v>39108</v>
      </c>
      <c r="J3129">
        <v>55.29</v>
      </c>
      <c r="M3129" s="1">
        <v>31903</v>
      </c>
      <c r="N3129">
        <v>1.1729000000000001</v>
      </c>
      <c r="Q3129" s="1">
        <v>42188</v>
      </c>
      <c r="R3129">
        <v>59.4</v>
      </c>
      <c r="U3129" s="1">
        <v>42919</v>
      </c>
      <c r="V3129">
        <v>5.13</v>
      </c>
      <c r="Y3129" s="1">
        <v>41925</v>
      </c>
      <c r="Z3129">
        <v>21.15</v>
      </c>
      <c r="AC3129" s="1"/>
    </row>
    <row r="3130" spans="5:29" x14ac:dyDescent="0.3">
      <c r="E3130" s="1">
        <v>36836</v>
      </c>
      <c r="F3130">
        <v>31.29</v>
      </c>
      <c r="G3130">
        <f t="shared" si="94"/>
        <v>30.538899082568815</v>
      </c>
      <c r="I3130" s="1">
        <v>39107</v>
      </c>
      <c r="J3130">
        <v>54.12</v>
      </c>
      <c r="M3130" s="1">
        <v>31904</v>
      </c>
      <c r="N3130">
        <v>1.1664000000000001</v>
      </c>
      <c r="Q3130" s="1">
        <v>42191</v>
      </c>
      <c r="R3130">
        <v>58.5</v>
      </c>
      <c r="U3130" s="1">
        <v>42920</v>
      </c>
      <c r="V3130">
        <v>5.1100000000000003</v>
      </c>
      <c r="Y3130" s="1">
        <v>41926</v>
      </c>
      <c r="Z3130">
        <v>20.8</v>
      </c>
      <c r="AC3130" s="1"/>
    </row>
    <row r="3131" spans="5:29" x14ac:dyDescent="0.3">
      <c r="E3131" s="1">
        <v>36837</v>
      </c>
      <c r="F3131">
        <v>31.68</v>
      </c>
      <c r="G3131">
        <f t="shared" si="94"/>
        <v>30.567247706422016</v>
      </c>
      <c r="I3131" s="1">
        <v>39106</v>
      </c>
      <c r="J3131">
        <v>55.43</v>
      </c>
      <c r="M3131" s="1">
        <v>31905</v>
      </c>
      <c r="N3131">
        <v>1.1596</v>
      </c>
      <c r="Q3131" s="1">
        <v>42192</v>
      </c>
      <c r="R3131">
        <v>58.05</v>
      </c>
      <c r="U3131" s="1">
        <v>42921</v>
      </c>
      <c r="V3131">
        <v>5.04</v>
      </c>
      <c r="Y3131" s="1">
        <v>41927</v>
      </c>
      <c r="Z3131">
        <v>20.78</v>
      </c>
      <c r="AC3131" s="1"/>
    </row>
    <row r="3132" spans="5:29" x14ac:dyDescent="0.3">
      <c r="E3132" s="1">
        <v>36838</v>
      </c>
      <c r="F3132">
        <v>31.32</v>
      </c>
      <c r="G3132">
        <f t="shared" si="94"/>
        <v>30.586513761467891</v>
      </c>
      <c r="I3132" s="1">
        <v>39105</v>
      </c>
      <c r="J3132">
        <v>55.1</v>
      </c>
      <c r="M3132" s="1">
        <v>31908</v>
      </c>
      <c r="N3132">
        <v>1.159</v>
      </c>
      <c r="Q3132" s="1">
        <v>42193</v>
      </c>
      <c r="R3132">
        <v>58.1</v>
      </c>
      <c r="U3132" s="1">
        <v>42922</v>
      </c>
      <c r="V3132">
        <v>5.23</v>
      </c>
      <c r="Y3132" s="1">
        <v>41928</v>
      </c>
      <c r="Z3132">
        <v>21.4</v>
      </c>
      <c r="AC3132" s="1"/>
    </row>
    <row r="3133" spans="5:29" x14ac:dyDescent="0.3">
      <c r="E3133" s="1">
        <v>36839</v>
      </c>
      <c r="F3133">
        <v>32.159999999999997</v>
      </c>
      <c r="G3133">
        <f t="shared" si="94"/>
        <v>30.6148623853211</v>
      </c>
      <c r="I3133" s="1">
        <v>39104</v>
      </c>
      <c r="J3133">
        <v>52.7</v>
      </c>
      <c r="M3133" s="1">
        <v>31909</v>
      </c>
      <c r="N3133">
        <v>1.1578999999999999</v>
      </c>
      <c r="Q3133" s="1">
        <v>42194</v>
      </c>
      <c r="R3133">
        <v>58.68</v>
      </c>
      <c r="U3133" s="1">
        <v>42923</v>
      </c>
      <c r="V3133">
        <v>5.33</v>
      </c>
      <c r="Y3133" s="1">
        <v>41929</v>
      </c>
      <c r="Z3133">
        <v>20.8</v>
      </c>
      <c r="AC3133" s="1"/>
    </row>
    <row r="3134" spans="5:29" x14ac:dyDescent="0.3">
      <c r="E3134" s="1">
        <v>36840</v>
      </c>
      <c r="F3134">
        <v>32.020000000000003</v>
      </c>
      <c r="G3134">
        <f t="shared" si="94"/>
        <v>30.63724770642202</v>
      </c>
      <c r="I3134" s="1">
        <v>39101</v>
      </c>
      <c r="J3134">
        <v>53.44</v>
      </c>
      <c r="M3134" s="1">
        <v>31910</v>
      </c>
      <c r="N3134">
        <v>1.1572</v>
      </c>
      <c r="Q3134" s="1">
        <v>42195</v>
      </c>
      <c r="R3134">
        <v>58.48</v>
      </c>
      <c r="U3134" s="1">
        <v>42926</v>
      </c>
      <c r="V3134">
        <v>5.39</v>
      </c>
      <c r="Y3134" s="1">
        <v>41932</v>
      </c>
      <c r="Z3134">
        <v>20.7</v>
      </c>
      <c r="AC3134" s="1"/>
    </row>
    <row r="3135" spans="5:29" x14ac:dyDescent="0.3">
      <c r="E3135" s="1">
        <v>36843</v>
      </c>
      <c r="F3135">
        <v>32.94</v>
      </c>
      <c r="G3135">
        <f t="shared" si="94"/>
        <v>30.653119266055047</v>
      </c>
      <c r="I3135" s="1">
        <v>39100</v>
      </c>
      <c r="J3135">
        <v>51.75</v>
      </c>
      <c r="M3135" s="1">
        <v>31911</v>
      </c>
      <c r="N3135">
        <v>1.165</v>
      </c>
      <c r="Q3135" s="1">
        <v>42198</v>
      </c>
      <c r="R3135">
        <v>58.5</v>
      </c>
      <c r="U3135" s="1">
        <v>42927</v>
      </c>
      <c r="V3135">
        <v>5.32</v>
      </c>
      <c r="Y3135" s="1">
        <v>41933</v>
      </c>
      <c r="Z3135">
        <v>21.45</v>
      </c>
      <c r="AC3135" s="1"/>
    </row>
    <row r="3136" spans="5:29" x14ac:dyDescent="0.3">
      <c r="E3136" s="1">
        <v>36844</v>
      </c>
      <c r="F3136">
        <v>32.69</v>
      </c>
      <c r="G3136">
        <f t="shared" si="94"/>
        <v>30.664128440366973</v>
      </c>
      <c r="I3136" s="1">
        <v>39099</v>
      </c>
      <c r="J3136">
        <v>52.78</v>
      </c>
      <c r="M3136" s="1">
        <v>31912</v>
      </c>
      <c r="N3136">
        <v>1.1681999999999999</v>
      </c>
      <c r="Q3136" s="1">
        <v>42199</v>
      </c>
      <c r="R3136">
        <v>58.5</v>
      </c>
      <c r="U3136" s="1">
        <v>42928</v>
      </c>
      <c r="V3136">
        <v>5.47</v>
      </c>
      <c r="Y3136" s="1">
        <v>41934</v>
      </c>
      <c r="Z3136">
        <v>22.25</v>
      </c>
      <c r="AC3136" s="1"/>
    </row>
    <row r="3137" spans="5:29" x14ac:dyDescent="0.3">
      <c r="E3137" s="1">
        <v>36845</v>
      </c>
      <c r="F3137">
        <v>33.9</v>
      </c>
      <c r="G3137">
        <f t="shared" si="94"/>
        <v>30.690550458715595</v>
      </c>
      <c r="I3137" s="1">
        <v>39098</v>
      </c>
      <c r="J3137">
        <v>52.26</v>
      </c>
      <c r="M3137" s="1">
        <v>31915</v>
      </c>
      <c r="N3137">
        <v>1.1654</v>
      </c>
      <c r="Q3137" s="1">
        <v>42200</v>
      </c>
      <c r="R3137">
        <v>58.6</v>
      </c>
      <c r="U3137" s="1">
        <v>42929</v>
      </c>
      <c r="V3137">
        <v>5.35</v>
      </c>
      <c r="Y3137" s="1">
        <v>41935</v>
      </c>
      <c r="Z3137">
        <v>22.05</v>
      </c>
      <c r="AC3137" s="1"/>
    </row>
    <row r="3138" spans="5:29" x14ac:dyDescent="0.3">
      <c r="E3138" s="1">
        <v>36846</v>
      </c>
      <c r="F3138">
        <v>32.770000000000003</v>
      </c>
      <c r="G3138">
        <f t="shared" si="94"/>
        <v>30.704403669724773</v>
      </c>
      <c r="I3138" s="1">
        <v>39097</v>
      </c>
      <c r="J3138">
        <v>53.12</v>
      </c>
      <c r="M3138" s="1">
        <v>31916</v>
      </c>
      <c r="N3138">
        <v>1.1720999999999999</v>
      </c>
      <c r="Q3138" s="1">
        <v>42201</v>
      </c>
      <c r="R3138">
        <v>58.2</v>
      </c>
      <c r="U3138" s="1">
        <v>42930</v>
      </c>
      <c r="V3138">
        <v>5.41</v>
      </c>
      <c r="Y3138" s="1">
        <v>41936</v>
      </c>
      <c r="Z3138">
        <v>21.95</v>
      </c>
      <c r="AC3138" s="1"/>
    </row>
    <row r="3139" spans="5:29" x14ac:dyDescent="0.3">
      <c r="E3139" s="1">
        <v>36847</v>
      </c>
      <c r="F3139">
        <v>33.08</v>
      </c>
      <c r="G3139">
        <f t="shared" si="94"/>
        <v>30.747798165137617</v>
      </c>
      <c r="I3139" s="1">
        <v>39094</v>
      </c>
      <c r="J3139">
        <v>52.95</v>
      </c>
      <c r="M3139" s="1">
        <v>31917</v>
      </c>
      <c r="N3139">
        <v>1.169</v>
      </c>
      <c r="Q3139" s="1">
        <v>42202</v>
      </c>
      <c r="R3139">
        <v>58.1</v>
      </c>
      <c r="U3139" s="1">
        <v>42933</v>
      </c>
      <c r="V3139">
        <v>5.43</v>
      </c>
      <c r="Y3139" s="1">
        <v>41939</v>
      </c>
      <c r="Z3139">
        <v>21.75</v>
      </c>
      <c r="AC3139" s="1"/>
    </row>
    <row r="3140" spans="5:29" x14ac:dyDescent="0.3">
      <c r="E3140" s="1">
        <v>36850</v>
      </c>
      <c r="F3140">
        <v>33.07</v>
      </c>
      <c r="G3140">
        <f t="shared" si="94"/>
        <v>30.794495412844039</v>
      </c>
      <c r="I3140" s="1">
        <v>39093</v>
      </c>
      <c r="J3140">
        <v>51.7</v>
      </c>
      <c r="M3140" s="1">
        <v>31918</v>
      </c>
      <c r="N3140">
        <v>1.1680999999999999</v>
      </c>
      <c r="Q3140" s="1">
        <v>42205</v>
      </c>
      <c r="R3140">
        <v>58.25</v>
      </c>
      <c r="U3140" s="1">
        <v>42934</v>
      </c>
      <c r="V3140">
        <v>5.45</v>
      </c>
      <c r="Y3140" s="1">
        <v>41940</v>
      </c>
      <c r="Z3140">
        <v>22.45</v>
      </c>
      <c r="AC3140" s="1"/>
    </row>
    <row r="3141" spans="5:29" x14ac:dyDescent="0.3">
      <c r="E3141" s="1">
        <v>36851</v>
      </c>
      <c r="F3141">
        <v>33.1</v>
      </c>
      <c r="G3141">
        <f t="shared" si="94"/>
        <v>30.831926605504595</v>
      </c>
      <c r="I3141" s="1">
        <v>39092</v>
      </c>
      <c r="J3141">
        <v>53.69</v>
      </c>
      <c r="M3141" s="1">
        <v>31919</v>
      </c>
      <c r="N3141">
        <v>1.1640999999999999</v>
      </c>
      <c r="Q3141" s="1">
        <v>42207</v>
      </c>
      <c r="R3141">
        <v>58.5</v>
      </c>
      <c r="U3141" s="1">
        <v>42935</v>
      </c>
      <c r="V3141">
        <v>5.38</v>
      </c>
      <c r="Y3141" s="1">
        <v>41941</v>
      </c>
      <c r="Z3141">
        <v>22.2</v>
      </c>
      <c r="AC3141" s="1"/>
    </row>
    <row r="3142" spans="5:29" x14ac:dyDescent="0.3">
      <c r="E3142" s="1">
        <v>36852</v>
      </c>
      <c r="F3142">
        <v>33.24</v>
      </c>
      <c r="G3142">
        <f t="shared" si="94"/>
        <v>30.867798165137614</v>
      </c>
      <c r="I3142" s="1">
        <v>39091</v>
      </c>
      <c r="J3142">
        <v>55.18</v>
      </c>
      <c r="M3142" s="1">
        <v>31922</v>
      </c>
      <c r="N3142">
        <v>1.1642999999999999</v>
      </c>
      <c r="Q3142" s="1">
        <v>42208</v>
      </c>
      <c r="R3142">
        <v>58.174999999999997</v>
      </c>
      <c r="U3142" s="1">
        <v>42936</v>
      </c>
      <c r="V3142">
        <v>5.29</v>
      </c>
      <c r="Y3142" s="1">
        <v>41942</v>
      </c>
      <c r="Z3142">
        <v>21.1</v>
      </c>
      <c r="AC3142" s="1"/>
    </row>
    <row r="3143" spans="5:29" x14ac:dyDescent="0.3">
      <c r="E3143" s="1">
        <v>36853</v>
      </c>
      <c r="F3143">
        <v>33.28</v>
      </c>
      <c r="G3143">
        <f t="shared" si="94"/>
        <v>30.896513761467897</v>
      </c>
      <c r="I3143" s="1">
        <v>39090</v>
      </c>
      <c r="J3143">
        <v>55.6</v>
      </c>
      <c r="M3143" s="1">
        <v>31923</v>
      </c>
      <c r="N3143">
        <v>1.1414</v>
      </c>
      <c r="Q3143" s="1">
        <v>42209</v>
      </c>
      <c r="R3143">
        <v>58.3</v>
      </c>
      <c r="U3143" s="1">
        <v>42937</v>
      </c>
      <c r="V3143">
        <v>5.08</v>
      </c>
      <c r="Y3143" s="1">
        <v>41943</v>
      </c>
      <c r="Z3143">
        <v>20.6</v>
      </c>
      <c r="AC3143" s="1"/>
    </row>
    <row r="3144" spans="5:29" x14ac:dyDescent="0.3">
      <c r="E3144" s="1">
        <v>36854</v>
      </c>
      <c r="F3144">
        <v>33.119999999999997</v>
      </c>
      <c r="G3144">
        <f t="shared" si="94"/>
        <v>30.921559633027524</v>
      </c>
      <c r="I3144" s="1">
        <v>39087</v>
      </c>
      <c r="J3144">
        <v>55.64</v>
      </c>
      <c r="M3144" s="1">
        <v>31924</v>
      </c>
      <c r="N3144">
        <v>1.1396999999999999</v>
      </c>
      <c r="Q3144" s="1">
        <v>42212</v>
      </c>
      <c r="R3144">
        <v>58</v>
      </c>
      <c r="U3144" s="1">
        <v>42940</v>
      </c>
      <c r="V3144">
        <v>5.13</v>
      </c>
      <c r="Y3144" s="1">
        <v>41946</v>
      </c>
      <c r="Z3144">
        <v>22.25</v>
      </c>
      <c r="AC3144" s="1"/>
    </row>
    <row r="3145" spans="5:29" x14ac:dyDescent="0.3">
      <c r="E3145" s="1">
        <v>36857</v>
      </c>
      <c r="F3145">
        <v>33.06</v>
      </c>
      <c r="G3145">
        <f t="shared" si="94"/>
        <v>30.951926605504589</v>
      </c>
      <c r="I3145" s="1">
        <v>39086</v>
      </c>
      <c r="J3145">
        <v>55.11</v>
      </c>
      <c r="M3145" s="1">
        <v>31925</v>
      </c>
      <c r="N3145">
        <v>1.1417999999999999</v>
      </c>
      <c r="Q3145" s="1">
        <v>42213</v>
      </c>
      <c r="R3145">
        <v>57.7</v>
      </c>
      <c r="U3145" s="1">
        <v>42941</v>
      </c>
      <c r="V3145">
        <v>5.15</v>
      </c>
      <c r="Y3145" s="1">
        <v>41947</v>
      </c>
      <c r="Z3145">
        <v>22.25</v>
      </c>
      <c r="AC3145" s="1"/>
    </row>
    <row r="3146" spans="5:29" x14ac:dyDescent="0.3">
      <c r="E3146" s="1">
        <v>36858</v>
      </c>
      <c r="F3146">
        <v>32.19</v>
      </c>
      <c r="G3146">
        <f t="shared" si="94"/>
        <v>30.969816513761469</v>
      </c>
      <c r="I3146" s="1">
        <v>39085</v>
      </c>
      <c r="J3146">
        <v>57.96</v>
      </c>
      <c r="M3146" s="1">
        <v>31926</v>
      </c>
      <c r="N3146">
        <v>1.1400999999999999</v>
      </c>
      <c r="Q3146" s="1">
        <v>42214</v>
      </c>
      <c r="R3146">
        <v>57.3</v>
      </c>
      <c r="U3146" s="1">
        <v>42942</v>
      </c>
      <c r="V3146">
        <v>5.24</v>
      </c>
      <c r="Y3146" s="1">
        <v>41948</v>
      </c>
      <c r="Z3146">
        <v>21.7</v>
      </c>
      <c r="AC3146" s="1"/>
    </row>
    <row r="3147" spans="5:29" x14ac:dyDescent="0.3">
      <c r="E3147" s="1">
        <v>36859</v>
      </c>
      <c r="F3147">
        <v>32.68</v>
      </c>
      <c r="G3147">
        <f t="shared" si="94"/>
        <v>30.99339449541284</v>
      </c>
      <c r="I3147" s="1">
        <v>39084</v>
      </c>
      <c r="J3147">
        <v>60.44</v>
      </c>
      <c r="M3147" s="1">
        <v>31929</v>
      </c>
      <c r="N3147">
        <v>1.1354</v>
      </c>
      <c r="Q3147" s="1">
        <v>42215</v>
      </c>
      <c r="R3147">
        <v>57.7</v>
      </c>
      <c r="U3147" s="1">
        <v>42943</v>
      </c>
      <c r="V3147">
        <v>5.13</v>
      </c>
      <c r="Y3147" s="1">
        <v>41949</v>
      </c>
      <c r="Z3147">
        <v>21.8</v>
      </c>
      <c r="AC3147" s="1"/>
    </row>
    <row r="3148" spans="5:29" x14ac:dyDescent="0.3">
      <c r="E3148" s="1">
        <v>36860</v>
      </c>
      <c r="F3148">
        <v>31.88</v>
      </c>
      <c r="G3148">
        <f t="shared" si="94"/>
        <v>31.003302752293575</v>
      </c>
      <c r="I3148" s="1">
        <v>39080</v>
      </c>
      <c r="J3148">
        <v>60.86</v>
      </c>
      <c r="M3148" s="1">
        <v>31930</v>
      </c>
      <c r="N3148">
        <v>1.1574</v>
      </c>
      <c r="Q3148" s="1">
        <v>42216</v>
      </c>
      <c r="R3148">
        <v>57.4</v>
      </c>
      <c r="U3148" s="1">
        <v>42944</v>
      </c>
      <c r="V3148">
        <v>5.17</v>
      </c>
      <c r="Y3148" s="1">
        <v>41950</v>
      </c>
      <c r="Z3148">
        <v>22.65</v>
      </c>
      <c r="AC3148" s="1"/>
    </row>
    <row r="3149" spans="5:29" x14ac:dyDescent="0.3">
      <c r="E3149" s="1">
        <v>36861</v>
      </c>
      <c r="F3149">
        <v>30.17</v>
      </c>
      <c r="G3149">
        <f t="shared" si="94"/>
        <v>30.999633027522933</v>
      </c>
      <c r="I3149" s="1">
        <v>39079</v>
      </c>
      <c r="J3149">
        <v>60.67</v>
      </c>
      <c r="M3149" s="1">
        <v>31931</v>
      </c>
      <c r="N3149">
        <v>1.1438999999999999</v>
      </c>
      <c r="Q3149" s="1">
        <v>42219</v>
      </c>
      <c r="R3149">
        <v>56.45</v>
      </c>
      <c r="U3149" s="1">
        <v>42947</v>
      </c>
      <c r="V3149">
        <v>5.22</v>
      </c>
      <c r="Y3149" s="1">
        <v>41953</v>
      </c>
      <c r="Z3149">
        <v>22.6</v>
      </c>
      <c r="AC3149" s="1"/>
    </row>
    <row r="3150" spans="5:29" x14ac:dyDescent="0.3">
      <c r="E3150" s="1">
        <v>36864</v>
      </c>
      <c r="F3150">
        <v>29.34</v>
      </c>
      <c r="G3150">
        <f t="shared" si="94"/>
        <v>30.983486238532112</v>
      </c>
      <c r="I3150" s="1">
        <v>39078</v>
      </c>
      <c r="J3150">
        <v>60.52</v>
      </c>
      <c r="M3150" s="1">
        <v>31932</v>
      </c>
      <c r="N3150">
        <v>1.1403000000000001</v>
      </c>
      <c r="Q3150" s="1">
        <v>42220</v>
      </c>
      <c r="R3150">
        <v>56.9</v>
      </c>
      <c r="U3150" s="1">
        <v>42948</v>
      </c>
      <c r="V3150">
        <v>5.29</v>
      </c>
      <c r="Y3150" s="1">
        <v>41954</v>
      </c>
      <c r="Z3150">
        <v>22.83</v>
      </c>
      <c r="AC3150" s="1"/>
    </row>
    <row r="3151" spans="5:29" x14ac:dyDescent="0.3">
      <c r="E3151" s="1">
        <v>36865</v>
      </c>
      <c r="F3151">
        <v>27.79</v>
      </c>
      <c r="G3151">
        <f t="shared" si="94"/>
        <v>30.967064220183484</v>
      </c>
      <c r="I3151" s="1">
        <v>39077</v>
      </c>
      <c r="J3151">
        <v>61.1</v>
      </c>
      <c r="M3151" s="1">
        <v>31933</v>
      </c>
      <c r="N3151">
        <v>1.1406000000000001</v>
      </c>
      <c r="Q3151" s="1">
        <v>42221</v>
      </c>
      <c r="R3151">
        <v>57.04</v>
      </c>
      <c r="U3151" s="1">
        <v>42949</v>
      </c>
      <c r="V3151">
        <v>5.42</v>
      </c>
      <c r="Y3151" s="1">
        <v>41955</v>
      </c>
      <c r="Z3151">
        <v>22.43</v>
      </c>
      <c r="AC3151" s="1"/>
    </row>
    <row r="3152" spans="5:29" x14ac:dyDescent="0.3">
      <c r="E3152" s="1">
        <v>36866</v>
      </c>
      <c r="F3152">
        <v>28.01</v>
      </c>
      <c r="G3152">
        <f t="shared" si="94"/>
        <v>30.954495412844036</v>
      </c>
      <c r="I3152" s="1">
        <v>39073</v>
      </c>
      <c r="J3152">
        <v>62.42</v>
      </c>
      <c r="M3152" s="1">
        <v>31936</v>
      </c>
      <c r="N3152">
        <v>1.1489</v>
      </c>
      <c r="Q3152" s="1">
        <v>42222</v>
      </c>
      <c r="R3152">
        <v>57.5</v>
      </c>
      <c r="U3152" s="1">
        <v>42950</v>
      </c>
      <c r="V3152">
        <v>5.42</v>
      </c>
      <c r="Y3152" s="1">
        <v>41956</v>
      </c>
      <c r="Z3152">
        <v>22.2</v>
      </c>
      <c r="AC3152" s="1"/>
    </row>
    <row r="3153" spans="5:29" x14ac:dyDescent="0.3">
      <c r="E3153" s="1">
        <v>36867</v>
      </c>
      <c r="F3153">
        <v>27.47</v>
      </c>
      <c r="G3153">
        <f t="shared" si="94"/>
        <v>30.934311926605503</v>
      </c>
      <c r="I3153" s="1">
        <v>39072</v>
      </c>
      <c r="J3153">
        <v>62.46</v>
      </c>
      <c r="M3153" s="1">
        <v>31937</v>
      </c>
      <c r="N3153">
        <v>1.1605000000000001</v>
      </c>
      <c r="Q3153" s="1">
        <v>42223</v>
      </c>
      <c r="R3153">
        <v>56.7</v>
      </c>
      <c r="U3153" s="1">
        <v>42951</v>
      </c>
      <c r="V3153">
        <v>5.34</v>
      </c>
      <c r="Y3153" s="1">
        <v>41957</v>
      </c>
      <c r="Z3153">
        <v>22.25</v>
      </c>
      <c r="AC3153" s="1"/>
    </row>
    <row r="3154" spans="5:29" x14ac:dyDescent="0.3">
      <c r="E3154" s="1">
        <v>36868</v>
      </c>
      <c r="F3154">
        <v>26.56</v>
      </c>
      <c r="G3154">
        <f t="shared" si="94"/>
        <v>30.90550458715596</v>
      </c>
      <c r="I3154" s="1">
        <v>39071</v>
      </c>
      <c r="J3154">
        <v>63.23</v>
      </c>
      <c r="M3154" s="1">
        <v>31938</v>
      </c>
      <c r="N3154">
        <v>1.1577999999999999</v>
      </c>
      <c r="Q3154" s="1">
        <v>42226</v>
      </c>
      <c r="R3154">
        <v>57.15</v>
      </c>
      <c r="U3154" s="1">
        <v>42954</v>
      </c>
      <c r="V3154">
        <v>5.26</v>
      </c>
      <c r="Y3154" s="1">
        <v>41960</v>
      </c>
      <c r="Z3154">
        <v>22.85</v>
      </c>
      <c r="AC3154" s="1"/>
    </row>
    <row r="3155" spans="5:29" x14ac:dyDescent="0.3">
      <c r="E3155" s="1">
        <v>36871</v>
      </c>
      <c r="F3155">
        <v>27.54</v>
      </c>
      <c r="G3155">
        <f t="shared" si="94"/>
        <v>30.893486238532105</v>
      </c>
      <c r="I3155" s="1">
        <v>39070</v>
      </c>
      <c r="J3155">
        <v>62.81</v>
      </c>
      <c r="M3155" s="1">
        <v>31939</v>
      </c>
      <c r="N3155">
        <v>1.1574</v>
      </c>
      <c r="Q3155" s="1">
        <v>42227</v>
      </c>
      <c r="R3155">
        <v>55.9</v>
      </c>
      <c r="U3155" s="1">
        <v>42955</v>
      </c>
      <c r="V3155">
        <v>5.26</v>
      </c>
      <c r="Y3155" s="1">
        <v>41961</v>
      </c>
      <c r="Z3155">
        <v>22.8</v>
      </c>
      <c r="AC3155" s="1"/>
    </row>
    <row r="3156" spans="5:29" x14ac:dyDescent="0.3">
      <c r="E3156" s="1">
        <v>36872</v>
      </c>
      <c r="F3156">
        <v>27.06</v>
      </c>
      <c r="G3156">
        <f t="shared" si="94"/>
        <v>30.87366972477064</v>
      </c>
      <c r="I3156" s="1">
        <v>39069</v>
      </c>
      <c r="J3156">
        <v>62.13</v>
      </c>
      <c r="M3156" s="1">
        <v>31940</v>
      </c>
      <c r="N3156">
        <v>1.147</v>
      </c>
      <c r="Q3156" s="1">
        <v>42228</v>
      </c>
      <c r="R3156">
        <v>55.6</v>
      </c>
      <c r="U3156" s="1">
        <v>42956</v>
      </c>
      <c r="V3156">
        <v>5.36</v>
      </c>
      <c r="Y3156" s="1">
        <v>41962</v>
      </c>
      <c r="Z3156">
        <v>23</v>
      </c>
      <c r="AC3156" s="1"/>
    </row>
    <row r="3157" spans="5:29" x14ac:dyDescent="0.3">
      <c r="E3157" s="1">
        <v>36873</v>
      </c>
      <c r="F3157">
        <v>25.14</v>
      </c>
      <c r="G3157">
        <f t="shared" si="94"/>
        <v>30.832110091743115</v>
      </c>
      <c r="I3157" s="1">
        <v>39066</v>
      </c>
      <c r="J3157">
        <v>63.49</v>
      </c>
      <c r="M3157" s="1">
        <v>31943</v>
      </c>
      <c r="N3157">
        <v>1.1366000000000001</v>
      </c>
      <c r="Q3157" s="1">
        <v>42229</v>
      </c>
      <c r="R3157">
        <v>55.6</v>
      </c>
      <c r="U3157" s="1">
        <v>42957</v>
      </c>
      <c r="V3157">
        <v>5.36</v>
      </c>
      <c r="Y3157" s="1">
        <v>41963</v>
      </c>
      <c r="Z3157">
        <v>23.4</v>
      </c>
      <c r="AC3157" s="1"/>
    </row>
    <row r="3158" spans="5:29" x14ac:dyDescent="0.3">
      <c r="E3158" s="1">
        <v>36874</v>
      </c>
      <c r="F3158">
        <v>25.36</v>
      </c>
      <c r="G3158">
        <f t="shared" si="94"/>
        <v>30.787155963302745</v>
      </c>
      <c r="I3158" s="1">
        <v>39065</v>
      </c>
      <c r="J3158">
        <v>62.12</v>
      </c>
      <c r="M3158" s="1">
        <v>31944</v>
      </c>
      <c r="N3158">
        <v>1.1372</v>
      </c>
      <c r="Q3158" s="1">
        <v>42230</v>
      </c>
      <c r="R3158">
        <v>55.4</v>
      </c>
      <c r="U3158" s="1">
        <v>42958</v>
      </c>
      <c r="V3158">
        <v>5.38</v>
      </c>
      <c r="Y3158" s="1">
        <v>41964</v>
      </c>
      <c r="Z3158">
        <v>23.3</v>
      </c>
      <c r="AC3158" s="1"/>
    </row>
    <row r="3159" spans="5:29" x14ac:dyDescent="0.3">
      <c r="E3159" s="1">
        <v>36875</v>
      </c>
      <c r="F3159">
        <v>25.89</v>
      </c>
      <c r="G3159">
        <f t="shared" si="94"/>
        <v>30.75055045871559</v>
      </c>
      <c r="I3159" s="1">
        <v>39064</v>
      </c>
      <c r="J3159">
        <v>61.33</v>
      </c>
      <c r="M3159" s="1">
        <v>31945</v>
      </c>
      <c r="N3159">
        <v>1.1324000000000001</v>
      </c>
      <c r="Q3159" s="1">
        <v>42233</v>
      </c>
      <c r="R3159">
        <v>55.15</v>
      </c>
      <c r="U3159" s="1">
        <v>42961</v>
      </c>
      <c r="V3159">
        <v>5.51</v>
      </c>
      <c r="Y3159" s="1">
        <v>41967</v>
      </c>
      <c r="Z3159">
        <v>24</v>
      </c>
      <c r="AC3159" s="1"/>
    </row>
    <row r="3160" spans="5:29" x14ac:dyDescent="0.3">
      <c r="E3160" s="1">
        <v>36878</v>
      </c>
      <c r="F3160">
        <v>26.24</v>
      </c>
      <c r="G3160">
        <f t="shared" si="94"/>
        <v>30.729266055045866</v>
      </c>
      <c r="I3160" s="1">
        <v>39063</v>
      </c>
      <c r="J3160">
        <v>61.52</v>
      </c>
      <c r="M3160" s="1">
        <v>31946</v>
      </c>
      <c r="N3160">
        <v>1.1368</v>
      </c>
      <c r="Q3160" s="1">
        <v>42234</v>
      </c>
      <c r="R3160">
        <v>54.8</v>
      </c>
      <c r="U3160" s="1">
        <v>42962</v>
      </c>
      <c r="V3160">
        <v>5.52</v>
      </c>
      <c r="Y3160" s="1">
        <v>41968</v>
      </c>
      <c r="Z3160">
        <v>24.9</v>
      </c>
      <c r="AC3160" s="1"/>
    </row>
    <row r="3161" spans="5:29" x14ac:dyDescent="0.3">
      <c r="E3161" s="1">
        <v>36879</v>
      </c>
      <c r="F3161">
        <v>25</v>
      </c>
      <c r="G3161">
        <f t="shared" si="94"/>
        <v>30.689633027522934</v>
      </c>
      <c r="I3161" s="1">
        <v>39062</v>
      </c>
      <c r="J3161">
        <v>61.84</v>
      </c>
      <c r="M3161" s="1">
        <v>31947</v>
      </c>
      <c r="N3161">
        <v>1.133</v>
      </c>
      <c r="Q3161" s="1">
        <v>42235</v>
      </c>
      <c r="R3161">
        <v>54.7</v>
      </c>
      <c r="U3161" s="1">
        <v>42963</v>
      </c>
      <c r="V3161">
        <v>5.79</v>
      </c>
      <c r="Y3161" s="1">
        <v>41969</v>
      </c>
      <c r="Z3161">
        <v>24.6</v>
      </c>
      <c r="AC3161" s="1"/>
    </row>
    <row r="3162" spans="5:29" x14ac:dyDescent="0.3">
      <c r="E3162" s="1">
        <v>36880</v>
      </c>
      <c r="F3162">
        <v>22.97</v>
      </c>
      <c r="G3162">
        <f t="shared" si="94"/>
        <v>30.63541284403669</v>
      </c>
      <c r="I3162" s="1">
        <v>39059</v>
      </c>
      <c r="J3162">
        <v>62.2</v>
      </c>
      <c r="M3162" s="1">
        <v>31950</v>
      </c>
      <c r="N3162">
        <v>1.1265000000000001</v>
      </c>
      <c r="Q3162" s="1">
        <v>42236</v>
      </c>
      <c r="R3162">
        <v>54.15</v>
      </c>
      <c r="U3162" s="1">
        <v>42964</v>
      </c>
      <c r="V3162">
        <v>5.8</v>
      </c>
      <c r="Y3162" s="1">
        <v>41970</v>
      </c>
      <c r="Z3162">
        <v>23.7</v>
      </c>
      <c r="AC3162" s="1"/>
    </row>
    <row r="3163" spans="5:29" x14ac:dyDescent="0.3">
      <c r="E3163" s="1">
        <v>36881</v>
      </c>
      <c r="F3163">
        <v>23.61</v>
      </c>
      <c r="G3163">
        <f t="shared" si="94"/>
        <v>30.59266055045871</v>
      </c>
      <c r="I3163" s="1">
        <v>39058</v>
      </c>
      <c r="J3163">
        <v>62.57</v>
      </c>
      <c r="M3163" s="1">
        <v>31951</v>
      </c>
      <c r="N3163">
        <v>1.1293</v>
      </c>
      <c r="Q3163" s="1">
        <v>42237</v>
      </c>
      <c r="R3163">
        <v>54.35</v>
      </c>
      <c r="U3163" s="1">
        <v>42965</v>
      </c>
      <c r="V3163">
        <v>5.81</v>
      </c>
      <c r="Y3163" s="1">
        <v>41971</v>
      </c>
      <c r="Z3163">
        <v>24.05</v>
      </c>
      <c r="AC3163" s="1"/>
    </row>
    <row r="3164" spans="5:29" x14ac:dyDescent="0.3">
      <c r="E3164" s="1">
        <v>36882</v>
      </c>
      <c r="F3164">
        <v>23.66</v>
      </c>
      <c r="G3164">
        <f t="shared" si="94"/>
        <v>30.557247706422007</v>
      </c>
      <c r="I3164" s="1">
        <v>39057</v>
      </c>
      <c r="J3164">
        <v>63.07</v>
      </c>
      <c r="M3164" s="1">
        <v>31952</v>
      </c>
      <c r="N3164">
        <v>1.1413</v>
      </c>
      <c r="Q3164" s="1">
        <v>42240</v>
      </c>
      <c r="R3164">
        <v>53.3</v>
      </c>
      <c r="U3164" s="1">
        <v>42968</v>
      </c>
      <c r="V3164">
        <v>5.74</v>
      </c>
      <c r="Y3164" s="1">
        <v>41974</v>
      </c>
      <c r="Z3164">
        <v>24.05</v>
      </c>
      <c r="AC3164" s="1"/>
    </row>
    <row r="3165" spans="5:29" x14ac:dyDescent="0.3">
      <c r="E3165" s="1">
        <v>36887</v>
      </c>
      <c r="F3165">
        <v>24.04</v>
      </c>
      <c r="G3165">
        <f t="shared" si="94"/>
        <v>30.530825688073381</v>
      </c>
      <c r="I3165" s="1">
        <v>39056</v>
      </c>
      <c r="J3165">
        <v>63.32</v>
      </c>
      <c r="M3165" s="1">
        <v>31953</v>
      </c>
      <c r="N3165">
        <v>1.1339999999999999</v>
      </c>
      <c r="Q3165" s="1">
        <v>42241</v>
      </c>
      <c r="R3165">
        <v>53.85</v>
      </c>
      <c r="U3165" s="1">
        <v>42969</v>
      </c>
      <c r="V3165">
        <v>5.77</v>
      </c>
      <c r="Y3165" s="1">
        <v>41975</v>
      </c>
      <c r="Z3165">
        <v>23.8</v>
      </c>
      <c r="AC3165" s="1"/>
    </row>
    <row r="3166" spans="5:29" x14ac:dyDescent="0.3">
      <c r="E3166" s="1">
        <v>36888</v>
      </c>
      <c r="F3166">
        <v>23.71</v>
      </c>
      <c r="G3166">
        <f t="shared" si="94"/>
        <v>30.501192660550448</v>
      </c>
      <c r="I3166" s="1">
        <v>39055</v>
      </c>
      <c r="J3166">
        <v>63.45</v>
      </c>
      <c r="M3166" s="1">
        <v>31954</v>
      </c>
      <c r="N3166">
        <v>1.1343000000000001</v>
      </c>
      <c r="Q3166" s="1">
        <v>42242</v>
      </c>
      <c r="R3166">
        <v>54.2</v>
      </c>
      <c r="U3166" s="1">
        <v>42970</v>
      </c>
      <c r="V3166">
        <v>5.94</v>
      </c>
      <c r="Y3166" s="1">
        <v>41976</v>
      </c>
      <c r="Z3166">
        <v>23.7</v>
      </c>
      <c r="AC3166" s="1"/>
    </row>
    <row r="3167" spans="5:29" x14ac:dyDescent="0.3">
      <c r="E3167" s="1">
        <v>36889</v>
      </c>
      <c r="F3167">
        <v>23.87</v>
      </c>
      <c r="G3167">
        <f t="shared" si="94"/>
        <v>30.474036697247698</v>
      </c>
      <c r="I3167" s="1">
        <v>39052</v>
      </c>
      <c r="J3167">
        <v>64.62</v>
      </c>
      <c r="M3167" s="1">
        <v>31957</v>
      </c>
      <c r="N3167">
        <v>1.1312</v>
      </c>
      <c r="Q3167" s="1">
        <v>42243</v>
      </c>
      <c r="R3167">
        <v>55.25</v>
      </c>
      <c r="U3167" s="1">
        <v>42971</v>
      </c>
      <c r="V3167">
        <v>5.94</v>
      </c>
      <c r="Y3167" s="1">
        <v>41977</v>
      </c>
      <c r="Z3167">
        <v>23.42</v>
      </c>
      <c r="AC3167" s="1"/>
    </row>
    <row r="3168" spans="5:29" x14ac:dyDescent="0.3">
      <c r="E3168" s="1">
        <v>36893</v>
      </c>
      <c r="F3168">
        <v>24.3</v>
      </c>
      <c r="G3168">
        <f t="shared" si="94"/>
        <v>30.447889908256872</v>
      </c>
      <c r="I3168" s="1">
        <v>39051</v>
      </c>
      <c r="J3168">
        <v>64.260000000000005</v>
      </c>
      <c r="M3168" s="1">
        <v>31958</v>
      </c>
      <c r="N3168">
        <v>1.1342000000000001</v>
      </c>
      <c r="Q3168" s="1">
        <v>42244</v>
      </c>
      <c r="R3168">
        <v>54.75</v>
      </c>
      <c r="U3168" s="1">
        <v>42972</v>
      </c>
      <c r="V3168">
        <v>6.08</v>
      </c>
      <c r="Y3168" s="1">
        <v>41978</v>
      </c>
      <c r="Z3168">
        <v>23.43</v>
      </c>
      <c r="AC3168" s="1"/>
    </row>
    <row r="3169" spans="5:29" x14ac:dyDescent="0.3">
      <c r="E3169" s="1">
        <v>36894</v>
      </c>
      <c r="F3169">
        <v>25.03</v>
      </c>
      <c r="G3169">
        <f t="shared" si="94"/>
        <v>30.426513761467888</v>
      </c>
      <c r="I3169" s="1">
        <v>39050</v>
      </c>
      <c r="J3169">
        <v>63.07</v>
      </c>
      <c r="M3169" s="1">
        <v>31959</v>
      </c>
      <c r="N3169">
        <v>1.1334</v>
      </c>
      <c r="Q3169" s="1">
        <v>42247</v>
      </c>
      <c r="R3169">
        <v>55.49</v>
      </c>
      <c r="U3169" s="1">
        <v>42975</v>
      </c>
      <c r="V3169">
        <v>6.09</v>
      </c>
      <c r="Y3169" s="1">
        <v>41981</v>
      </c>
      <c r="Z3169">
        <v>22.8</v>
      </c>
      <c r="AC3169" s="1"/>
    </row>
    <row r="3170" spans="5:29" x14ac:dyDescent="0.3">
      <c r="E3170" s="1">
        <v>36895</v>
      </c>
      <c r="F3170">
        <v>25.35</v>
      </c>
      <c r="G3170">
        <f t="shared" si="94"/>
        <v>30.412018348623846</v>
      </c>
      <c r="I3170" s="1">
        <v>39049</v>
      </c>
      <c r="J3170">
        <v>61.21</v>
      </c>
      <c r="M3170" s="1">
        <v>31960</v>
      </c>
      <c r="N3170">
        <v>1.1315</v>
      </c>
      <c r="Q3170" s="1">
        <v>42248</v>
      </c>
      <c r="R3170">
        <v>54.4</v>
      </c>
      <c r="U3170" s="1">
        <v>42976</v>
      </c>
      <c r="V3170">
        <v>6.03</v>
      </c>
      <c r="Y3170" s="1">
        <v>41982</v>
      </c>
      <c r="Z3170">
        <v>23.2</v>
      </c>
      <c r="AC3170" s="1"/>
    </row>
    <row r="3171" spans="5:29" x14ac:dyDescent="0.3">
      <c r="E3171" s="1">
        <v>36896</v>
      </c>
      <c r="F3171">
        <v>25.18</v>
      </c>
      <c r="G3171">
        <f t="shared" si="94"/>
        <v>30.394036697247696</v>
      </c>
      <c r="I3171" s="1">
        <v>39048</v>
      </c>
      <c r="J3171">
        <v>60.44</v>
      </c>
      <c r="M3171" s="1">
        <v>31961</v>
      </c>
      <c r="N3171">
        <v>1.1276999999999999</v>
      </c>
      <c r="Q3171" s="1">
        <v>42249</v>
      </c>
      <c r="R3171">
        <v>54.25</v>
      </c>
      <c r="U3171" s="1">
        <v>42977</v>
      </c>
      <c r="V3171">
        <v>6.02</v>
      </c>
      <c r="Y3171" s="1">
        <v>41983</v>
      </c>
      <c r="Z3171">
        <v>22.9</v>
      </c>
      <c r="AC3171" s="1"/>
    </row>
    <row r="3172" spans="5:29" x14ac:dyDescent="0.3">
      <c r="E3172" s="1">
        <v>36899</v>
      </c>
      <c r="F3172">
        <v>24.43</v>
      </c>
      <c r="G3172">
        <f t="shared" si="94"/>
        <v>30.365045871559623</v>
      </c>
      <c r="I3172" s="1">
        <v>39045</v>
      </c>
      <c r="J3172">
        <v>60.03</v>
      </c>
      <c r="M3172" s="1">
        <v>31964</v>
      </c>
      <c r="N3172">
        <v>1.1306</v>
      </c>
      <c r="Q3172" s="1">
        <v>42250</v>
      </c>
      <c r="R3172">
        <v>54.63</v>
      </c>
      <c r="U3172" s="1">
        <v>42978</v>
      </c>
      <c r="V3172">
        <v>5.93</v>
      </c>
      <c r="Y3172" s="1">
        <v>41984</v>
      </c>
      <c r="Z3172">
        <v>22.6</v>
      </c>
      <c r="AC3172" s="1"/>
    </row>
    <row r="3173" spans="5:29" x14ac:dyDescent="0.3">
      <c r="E3173" s="1">
        <v>36900</v>
      </c>
      <c r="F3173">
        <v>24.59</v>
      </c>
      <c r="G3173">
        <f t="shared" si="94"/>
        <v>30.330917431192649</v>
      </c>
      <c r="I3173" s="1">
        <v>39044</v>
      </c>
      <c r="J3173">
        <v>59.35</v>
      </c>
      <c r="M3173" s="1">
        <v>31965</v>
      </c>
      <c r="N3173">
        <v>1.1262000000000001</v>
      </c>
      <c r="Q3173" s="1">
        <v>42251</v>
      </c>
      <c r="R3173">
        <v>54</v>
      </c>
      <c r="U3173" s="1">
        <v>42979</v>
      </c>
      <c r="V3173">
        <v>5.82</v>
      </c>
      <c r="Y3173" s="1">
        <v>41985</v>
      </c>
      <c r="Z3173">
        <v>22.73</v>
      </c>
      <c r="AC3173" s="1"/>
    </row>
    <row r="3174" spans="5:29" x14ac:dyDescent="0.3">
      <c r="E3174" s="1">
        <v>36901</v>
      </c>
      <c r="F3174">
        <v>25.34</v>
      </c>
      <c r="G3174">
        <f t="shared" si="94"/>
        <v>30.293944954128431</v>
      </c>
      <c r="I3174" s="1">
        <v>39043</v>
      </c>
      <c r="J3174">
        <v>59.49</v>
      </c>
      <c r="M3174" s="1">
        <v>31966</v>
      </c>
      <c r="N3174">
        <v>1.1284000000000001</v>
      </c>
      <c r="Q3174" s="1">
        <v>42254</v>
      </c>
      <c r="R3174">
        <v>52.75</v>
      </c>
      <c r="U3174" s="1">
        <v>42982</v>
      </c>
      <c r="V3174">
        <v>5.91</v>
      </c>
      <c r="Y3174" s="1">
        <v>41988</v>
      </c>
      <c r="Z3174">
        <v>22.33</v>
      </c>
      <c r="AC3174" s="1"/>
    </row>
    <row r="3175" spans="5:29" x14ac:dyDescent="0.3">
      <c r="E3175" s="1">
        <v>36902</v>
      </c>
      <c r="F3175">
        <v>25.61</v>
      </c>
      <c r="G3175">
        <f t="shared" si="94"/>
        <v>30.267247706422012</v>
      </c>
      <c r="I3175" s="1">
        <v>39042</v>
      </c>
      <c r="J3175">
        <v>60.39</v>
      </c>
      <c r="M3175" s="1">
        <v>31967</v>
      </c>
      <c r="N3175">
        <v>1.1291</v>
      </c>
      <c r="Q3175" s="1">
        <v>42255</v>
      </c>
      <c r="R3175">
        <v>53.25</v>
      </c>
      <c r="U3175" s="1">
        <v>42983</v>
      </c>
      <c r="V3175">
        <v>6.49</v>
      </c>
      <c r="Y3175" s="1">
        <v>41989</v>
      </c>
      <c r="Z3175">
        <v>22.48</v>
      </c>
      <c r="AC3175" s="1"/>
    </row>
    <row r="3176" spans="5:29" x14ac:dyDescent="0.3">
      <c r="E3176" s="1">
        <v>36903</v>
      </c>
      <c r="F3176">
        <v>25.75</v>
      </c>
      <c r="G3176">
        <f t="shared" si="94"/>
        <v>30.238348623853202</v>
      </c>
      <c r="I3176" s="1">
        <v>39041</v>
      </c>
      <c r="J3176">
        <v>58.98</v>
      </c>
      <c r="M3176" s="1">
        <v>31968</v>
      </c>
      <c r="N3176">
        <v>1.1240000000000001</v>
      </c>
      <c r="Q3176" s="1">
        <v>42256</v>
      </c>
      <c r="R3176">
        <v>52.75</v>
      </c>
      <c r="U3176" s="1">
        <v>42984</v>
      </c>
      <c r="V3176">
        <v>6.69</v>
      </c>
      <c r="Y3176" s="1">
        <v>41990</v>
      </c>
      <c r="Z3176">
        <v>22.2</v>
      </c>
      <c r="AC3176" s="1"/>
    </row>
    <row r="3177" spans="5:29" x14ac:dyDescent="0.3">
      <c r="E3177" s="1">
        <v>36906</v>
      </c>
      <c r="F3177">
        <v>26.18</v>
      </c>
      <c r="G3177">
        <f t="shared" si="94"/>
        <v>30.204495412844029</v>
      </c>
      <c r="I3177" s="1">
        <v>39038</v>
      </c>
      <c r="J3177">
        <v>58.99</v>
      </c>
      <c r="M3177" s="1">
        <v>31971</v>
      </c>
      <c r="N3177">
        <v>1.1257999999999999</v>
      </c>
      <c r="Q3177" s="1">
        <v>42257</v>
      </c>
      <c r="R3177">
        <v>53.2</v>
      </c>
      <c r="U3177" s="1">
        <v>42985</v>
      </c>
      <c r="V3177">
        <v>6.89</v>
      </c>
      <c r="Y3177" s="1">
        <v>41991</v>
      </c>
      <c r="Z3177">
        <v>22.3</v>
      </c>
      <c r="AC3177" s="1"/>
    </row>
    <row r="3178" spans="5:29" x14ac:dyDescent="0.3">
      <c r="E3178" s="1">
        <v>36907</v>
      </c>
      <c r="F3178">
        <v>26.2</v>
      </c>
      <c r="G3178">
        <f t="shared" si="94"/>
        <v>30.161559633027512</v>
      </c>
      <c r="I3178" s="1">
        <v>39037</v>
      </c>
      <c r="J3178">
        <v>58.54</v>
      </c>
      <c r="M3178" s="1">
        <v>31972</v>
      </c>
      <c r="N3178">
        <v>1.121</v>
      </c>
      <c r="Q3178" s="1">
        <v>42258</v>
      </c>
      <c r="R3178">
        <v>53.28</v>
      </c>
      <c r="U3178" s="1">
        <v>42986</v>
      </c>
      <c r="V3178">
        <v>7.06</v>
      </c>
      <c r="Y3178" s="1">
        <v>41992</v>
      </c>
      <c r="Z3178">
        <v>22.3</v>
      </c>
      <c r="AC3178" s="1"/>
    </row>
    <row r="3179" spans="5:29" x14ac:dyDescent="0.3">
      <c r="E3179" s="1">
        <v>36908</v>
      </c>
      <c r="F3179">
        <v>24.79</v>
      </c>
      <c r="G3179">
        <f t="shared" si="94"/>
        <v>30.10853211009173</v>
      </c>
      <c r="I3179" s="1">
        <v>39036</v>
      </c>
      <c r="J3179">
        <v>59.46</v>
      </c>
      <c r="M3179" s="1">
        <v>31973</v>
      </c>
      <c r="N3179">
        <v>1.135</v>
      </c>
      <c r="Q3179" s="1">
        <v>42261</v>
      </c>
      <c r="R3179">
        <v>52.75</v>
      </c>
      <c r="U3179" s="1">
        <v>42989</v>
      </c>
      <c r="V3179">
        <v>6.87</v>
      </c>
      <c r="Y3179" s="1">
        <v>41995</v>
      </c>
      <c r="Z3179">
        <v>21.53</v>
      </c>
      <c r="AC3179" s="1"/>
    </row>
    <row r="3180" spans="5:29" x14ac:dyDescent="0.3">
      <c r="E3180" s="1">
        <v>36909</v>
      </c>
      <c r="F3180">
        <v>25.62</v>
      </c>
      <c r="G3180">
        <f t="shared" si="94"/>
        <v>30.05477064220182</v>
      </c>
      <c r="I3180" s="1">
        <v>39035</v>
      </c>
      <c r="J3180">
        <v>58.84</v>
      </c>
      <c r="M3180" s="1">
        <v>31974</v>
      </c>
      <c r="N3180">
        <v>1.1291</v>
      </c>
      <c r="Q3180" s="1">
        <v>42262</v>
      </c>
      <c r="R3180">
        <v>52.5</v>
      </c>
      <c r="U3180" s="1">
        <v>42990</v>
      </c>
      <c r="V3180">
        <v>6.86</v>
      </c>
      <c r="Y3180" s="1">
        <v>41996</v>
      </c>
      <c r="Z3180">
        <v>21.58</v>
      </c>
      <c r="AC3180" s="1"/>
    </row>
    <row r="3181" spans="5:29" x14ac:dyDescent="0.3">
      <c r="E3181" s="1">
        <v>36910</v>
      </c>
      <c r="F3181">
        <v>27.04</v>
      </c>
      <c r="G3181">
        <f t="shared" si="94"/>
        <v>30.007614678899071</v>
      </c>
      <c r="I3181" s="1">
        <v>39034</v>
      </c>
      <c r="J3181">
        <v>59.05</v>
      </c>
      <c r="M3181" s="1">
        <v>31975</v>
      </c>
      <c r="N3181">
        <v>1.115</v>
      </c>
      <c r="Q3181" s="1">
        <v>42263</v>
      </c>
      <c r="R3181">
        <v>53.25</v>
      </c>
      <c r="U3181" s="1">
        <v>42991</v>
      </c>
      <c r="V3181">
        <v>7.09</v>
      </c>
      <c r="Y3181" s="1">
        <v>41997</v>
      </c>
      <c r="Z3181">
        <v>22.2</v>
      </c>
      <c r="AC3181" s="1"/>
    </row>
    <row r="3182" spans="5:29" x14ac:dyDescent="0.3">
      <c r="E3182" s="1">
        <v>36913</v>
      </c>
      <c r="F3182">
        <v>26.53</v>
      </c>
      <c r="G3182">
        <f t="shared" si="94"/>
        <v>29.952568807339446</v>
      </c>
      <c r="I3182" s="1">
        <v>39031</v>
      </c>
      <c r="J3182">
        <v>59.71</v>
      </c>
      <c r="M3182" s="1">
        <v>31978</v>
      </c>
      <c r="N3182">
        <v>1.1154999999999999</v>
      </c>
      <c r="Q3182" s="1">
        <v>42264</v>
      </c>
      <c r="R3182">
        <v>53.9</v>
      </c>
      <c r="U3182" s="1">
        <v>42992</v>
      </c>
      <c r="V3182">
        <v>7.09</v>
      </c>
      <c r="Y3182" s="1">
        <v>41999</v>
      </c>
      <c r="Z3182">
        <v>22.7</v>
      </c>
      <c r="AC3182" s="1"/>
    </row>
    <row r="3183" spans="5:29" x14ac:dyDescent="0.3">
      <c r="E3183" s="1">
        <v>36914</v>
      </c>
      <c r="F3183">
        <v>26.67</v>
      </c>
      <c r="G3183">
        <f t="shared" si="94"/>
        <v>29.920550458715589</v>
      </c>
      <c r="I3183" s="1">
        <v>39030</v>
      </c>
      <c r="J3183">
        <v>61.32</v>
      </c>
      <c r="M3183" s="1">
        <v>31979</v>
      </c>
      <c r="N3183">
        <v>1.1174999999999999</v>
      </c>
      <c r="Q3183" s="1">
        <v>42265</v>
      </c>
      <c r="R3183">
        <v>53.5</v>
      </c>
      <c r="U3183" s="1">
        <v>42993</v>
      </c>
      <c r="V3183">
        <v>6.94</v>
      </c>
      <c r="Y3183" s="1">
        <v>42002</v>
      </c>
      <c r="Z3183">
        <v>21.9</v>
      </c>
      <c r="AC3183" s="1"/>
    </row>
    <row r="3184" spans="5:29" x14ac:dyDescent="0.3">
      <c r="E3184" s="1">
        <v>36915</v>
      </c>
      <c r="F3184">
        <v>26.26</v>
      </c>
      <c r="G3184">
        <f t="shared" ref="G3184:G3247" si="95">+AVERAGE(F3076:F3184)</f>
        <v>29.882201834862379</v>
      </c>
      <c r="I3184" s="1">
        <v>39029</v>
      </c>
      <c r="J3184">
        <v>59.59</v>
      </c>
      <c r="M3184" s="1">
        <v>31980</v>
      </c>
      <c r="N3184">
        <v>1.1142000000000001</v>
      </c>
      <c r="Q3184" s="1">
        <v>42268</v>
      </c>
      <c r="R3184">
        <v>53.15</v>
      </c>
      <c r="U3184" s="1">
        <v>42996</v>
      </c>
      <c r="V3184">
        <v>6.72</v>
      </c>
      <c r="Y3184" s="1">
        <v>42003</v>
      </c>
      <c r="Z3184">
        <v>21.23</v>
      </c>
      <c r="AC3184" s="1"/>
    </row>
    <row r="3185" spans="5:29" x14ac:dyDescent="0.3">
      <c r="E3185" s="1">
        <v>36916</v>
      </c>
      <c r="F3185">
        <v>26.46</v>
      </c>
      <c r="G3185">
        <f t="shared" si="95"/>
        <v>29.844220183486229</v>
      </c>
      <c r="I3185" s="1">
        <v>39028</v>
      </c>
      <c r="J3185">
        <v>58.48</v>
      </c>
      <c r="M3185" s="1">
        <v>31981</v>
      </c>
      <c r="N3185">
        <v>1.1164000000000001</v>
      </c>
      <c r="Q3185" s="1">
        <v>42269</v>
      </c>
      <c r="R3185">
        <v>52.85</v>
      </c>
      <c r="U3185" s="1">
        <v>42997</v>
      </c>
      <c r="V3185">
        <v>7.02</v>
      </c>
      <c r="Y3185" s="1">
        <v>42004</v>
      </c>
      <c r="Z3185">
        <v>20.399999999999999</v>
      </c>
      <c r="AC3185" s="1"/>
    </row>
    <row r="3186" spans="5:29" x14ac:dyDescent="0.3">
      <c r="E3186" s="1">
        <v>36917</v>
      </c>
      <c r="F3186">
        <v>26.98</v>
      </c>
      <c r="G3186">
        <f t="shared" si="95"/>
        <v>29.817155963302746</v>
      </c>
      <c r="I3186" s="1">
        <v>39027</v>
      </c>
      <c r="J3186">
        <v>59.75</v>
      </c>
      <c r="M3186" s="1">
        <v>31982</v>
      </c>
      <c r="N3186">
        <v>1.1214999999999999</v>
      </c>
      <c r="Q3186" s="1">
        <v>42270</v>
      </c>
      <c r="R3186">
        <v>52.95</v>
      </c>
      <c r="U3186" s="1">
        <v>42998</v>
      </c>
      <c r="V3186">
        <v>6.9</v>
      </c>
      <c r="Y3186" s="1">
        <v>42005</v>
      </c>
      <c r="Z3186">
        <v>20.7</v>
      </c>
      <c r="AC3186" s="1"/>
    </row>
    <row r="3187" spans="5:29" x14ac:dyDescent="0.3">
      <c r="E3187" s="1">
        <v>36920</v>
      </c>
      <c r="F3187">
        <v>26.6</v>
      </c>
      <c r="G3187">
        <f t="shared" si="95"/>
        <v>29.779633027522927</v>
      </c>
      <c r="I3187" s="1">
        <v>39024</v>
      </c>
      <c r="J3187">
        <v>59.15</v>
      </c>
      <c r="M3187" s="1">
        <v>31985</v>
      </c>
      <c r="N3187">
        <v>1.1181000000000001</v>
      </c>
      <c r="Q3187" s="1">
        <v>42271</v>
      </c>
      <c r="R3187">
        <v>52.85</v>
      </c>
      <c r="U3187" s="1">
        <v>42999</v>
      </c>
      <c r="V3187">
        <v>6.55</v>
      </c>
      <c r="Y3187" s="1">
        <v>42006</v>
      </c>
      <c r="Z3187">
        <v>20.3</v>
      </c>
      <c r="AC3187" s="1"/>
    </row>
    <row r="3188" spans="5:29" x14ac:dyDescent="0.3">
      <c r="E3188" s="1">
        <v>36921</v>
      </c>
      <c r="F3188">
        <v>26.89</v>
      </c>
      <c r="G3188">
        <f t="shared" si="95"/>
        <v>29.747889908256873</v>
      </c>
      <c r="I3188" s="1">
        <v>39023</v>
      </c>
      <c r="J3188">
        <v>57.87</v>
      </c>
      <c r="M3188" s="1">
        <v>31986</v>
      </c>
      <c r="N3188">
        <v>1.1194</v>
      </c>
      <c r="Q3188" s="1">
        <v>42272</v>
      </c>
      <c r="R3188">
        <v>52.6</v>
      </c>
      <c r="U3188" s="1">
        <v>43000</v>
      </c>
      <c r="V3188">
        <v>6.64</v>
      </c>
      <c r="Y3188" s="1">
        <v>42009</v>
      </c>
      <c r="Z3188">
        <v>19.8</v>
      </c>
      <c r="AC3188" s="1"/>
    </row>
    <row r="3189" spans="5:29" x14ac:dyDescent="0.3">
      <c r="E3189" s="1">
        <v>36922</v>
      </c>
      <c r="F3189">
        <v>26.66</v>
      </c>
      <c r="G3189">
        <f t="shared" si="95"/>
        <v>29.713669724770632</v>
      </c>
      <c r="I3189" s="1">
        <v>39022</v>
      </c>
      <c r="J3189">
        <v>58.98</v>
      </c>
      <c r="M3189" s="1">
        <v>31987</v>
      </c>
      <c r="N3189">
        <v>1.1169</v>
      </c>
      <c r="Q3189" s="1">
        <v>42275</v>
      </c>
      <c r="R3189">
        <v>52</v>
      </c>
      <c r="U3189" s="1">
        <v>43003</v>
      </c>
      <c r="V3189">
        <v>7.27</v>
      </c>
      <c r="Y3189" s="1">
        <v>42010</v>
      </c>
      <c r="Z3189">
        <v>19.2</v>
      </c>
      <c r="AC3189" s="1"/>
    </row>
    <row r="3190" spans="5:29" x14ac:dyDescent="0.3">
      <c r="E3190" s="1">
        <v>36923</v>
      </c>
      <c r="F3190">
        <v>28.1</v>
      </c>
      <c r="G3190">
        <f t="shared" si="95"/>
        <v>29.683761467889898</v>
      </c>
      <c r="I3190" s="1">
        <v>39021</v>
      </c>
      <c r="J3190">
        <v>59.03</v>
      </c>
      <c r="M3190" s="1">
        <v>31988</v>
      </c>
      <c r="N3190">
        <v>1.1181000000000001</v>
      </c>
      <c r="Q3190" s="1">
        <v>42276</v>
      </c>
      <c r="R3190">
        <v>52.15</v>
      </c>
      <c r="U3190" s="1">
        <v>43004</v>
      </c>
      <c r="V3190">
        <v>6.97</v>
      </c>
      <c r="Y3190" s="1">
        <v>42011</v>
      </c>
      <c r="Z3190">
        <v>19.149999999999999</v>
      </c>
      <c r="AC3190" s="1"/>
    </row>
    <row r="3191" spans="5:29" x14ac:dyDescent="0.3">
      <c r="E3191" s="1">
        <v>36924</v>
      </c>
      <c r="F3191">
        <v>29.19</v>
      </c>
      <c r="G3191">
        <f t="shared" si="95"/>
        <v>29.65816513761467</v>
      </c>
      <c r="I3191" s="1">
        <v>39020</v>
      </c>
      <c r="J3191">
        <v>58.68</v>
      </c>
      <c r="M3191" s="1">
        <v>31989</v>
      </c>
      <c r="N3191">
        <v>1.1153</v>
      </c>
      <c r="Q3191" s="1">
        <v>42277</v>
      </c>
      <c r="R3191">
        <v>51.75</v>
      </c>
      <c r="U3191" s="1">
        <v>43005</v>
      </c>
      <c r="V3191">
        <v>6.92</v>
      </c>
      <c r="Y3191" s="1">
        <v>42012</v>
      </c>
      <c r="Z3191">
        <v>19.399999999999999</v>
      </c>
      <c r="AC3191" s="1"/>
    </row>
    <row r="3192" spans="5:29" x14ac:dyDescent="0.3">
      <c r="E3192" s="1">
        <v>36927</v>
      </c>
      <c r="F3192">
        <v>28.45</v>
      </c>
      <c r="G3192">
        <f t="shared" si="95"/>
        <v>29.628165137614669</v>
      </c>
      <c r="I3192" s="1">
        <v>39017</v>
      </c>
      <c r="J3192">
        <v>61.08</v>
      </c>
      <c r="M3192" s="1">
        <v>31992</v>
      </c>
      <c r="N3192">
        <v>1.1054999999999999</v>
      </c>
      <c r="Q3192" s="1">
        <v>42278</v>
      </c>
      <c r="R3192">
        <v>50.15</v>
      </c>
      <c r="U3192" s="1">
        <v>43006</v>
      </c>
      <c r="V3192">
        <v>6.96</v>
      </c>
      <c r="Y3192" s="1">
        <v>42013</v>
      </c>
      <c r="Z3192">
        <v>19.149999999999999</v>
      </c>
      <c r="AC3192" s="1"/>
    </row>
    <row r="3193" spans="5:29" x14ac:dyDescent="0.3">
      <c r="E3193" s="1">
        <v>36928</v>
      </c>
      <c r="F3193">
        <v>28.7</v>
      </c>
      <c r="G3193">
        <f t="shared" si="95"/>
        <v>29.599266055045856</v>
      </c>
      <c r="I3193" s="1">
        <v>39016</v>
      </c>
      <c r="J3193">
        <v>60.77</v>
      </c>
      <c r="M3193" s="1">
        <v>31993</v>
      </c>
      <c r="N3193">
        <v>1.0991</v>
      </c>
      <c r="Q3193" s="1">
        <v>42279</v>
      </c>
      <c r="R3193">
        <v>49.75</v>
      </c>
      <c r="U3193" s="1">
        <v>43007</v>
      </c>
      <c r="V3193">
        <v>7.06</v>
      </c>
      <c r="Y3193" s="1">
        <v>42016</v>
      </c>
      <c r="Z3193">
        <v>19.7</v>
      </c>
      <c r="AC3193" s="1"/>
    </row>
    <row r="3194" spans="5:29" x14ac:dyDescent="0.3">
      <c r="E3194" s="1">
        <v>36929</v>
      </c>
      <c r="F3194">
        <v>29.91</v>
      </c>
      <c r="G3194">
        <f t="shared" si="95"/>
        <v>29.572385321100903</v>
      </c>
      <c r="I3194" s="1">
        <v>39015</v>
      </c>
      <c r="J3194">
        <v>62.05</v>
      </c>
      <c r="M3194" s="1">
        <v>31994</v>
      </c>
      <c r="N3194">
        <v>1.1033999999999999</v>
      </c>
      <c r="Q3194" s="1">
        <v>42282</v>
      </c>
      <c r="R3194">
        <v>51</v>
      </c>
      <c r="U3194" s="1">
        <v>43010</v>
      </c>
      <c r="V3194">
        <v>6.93</v>
      </c>
      <c r="Y3194" s="1">
        <v>42017</v>
      </c>
      <c r="Z3194">
        <v>20.149999999999999</v>
      </c>
      <c r="AC3194" s="1"/>
    </row>
    <row r="3195" spans="5:29" x14ac:dyDescent="0.3">
      <c r="E3195" s="1">
        <v>36930</v>
      </c>
      <c r="F3195">
        <v>29.84</v>
      </c>
      <c r="G3195">
        <f t="shared" si="95"/>
        <v>29.543577981651364</v>
      </c>
      <c r="I3195" s="1">
        <v>39014</v>
      </c>
      <c r="J3195">
        <v>59.86</v>
      </c>
      <c r="M3195" s="1">
        <v>31995</v>
      </c>
      <c r="N3195">
        <v>1.1004</v>
      </c>
      <c r="Q3195" s="1">
        <v>42283</v>
      </c>
      <c r="R3195">
        <v>51.13</v>
      </c>
      <c r="U3195" s="1">
        <v>43011</v>
      </c>
      <c r="V3195">
        <v>6.99</v>
      </c>
      <c r="Y3195" s="1">
        <v>42018</v>
      </c>
      <c r="Z3195">
        <v>20.100000000000001</v>
      </c>
      <c r="AC3195" s="1"/>
    </row>
    <row r="3196" spans="5:29" x14ac:dyDescent="0.3">
      <c r="E3196" s="1">
        <v>36931</v>
      </c>
      <c r="F3196">
        <v>29.25</v>
      </c>
      <c r="G3196">
        <f t="shared" si="95"/>
        <v>29.497431192660535</v>
      </c>
      <c r="I3196" s="1">
        <v>39013</v>
      </c>
      <c r="J3196">
        <v>59.21</v>
      </c>
      <c r="M3196" s="1">
        <v>31996</v>
      </c>
      <c r="N3196">
        <v>1.0955999999999999</v>
      </c>
      <c r="Q3196" s="1">
        <v>42284</v>
      </c>
      <c r="R3196">
        <v>51.6</v>
      </c>
      <c r="U3196" s="1">
        <v>43012</v>
      </c>
      <c r="V3196">
        <v>6.89</v>
      </c>
      <c r="Y3196" s="1">
        <v>42019</v>
      </c>
      <c r="Z3196">
        <v>19.899999999999999</v>
      </c>
      <c r="AC3196" s="1"/>
    </row>
    <row r="3197" spans="5:29" x14ac:dyDescent="0.3">
      <c r="E3197" s="1">
        <v>36934</v>
      </c>
      <c r="F3197">
        <v>29</v>
      </c>
      <c r="G3197">
        <f t="shared" si="95"/>
        <v>29.446513761467877</v>
      </c>
      <c r="I3197" s="1">
        <v>39010</v>
      </c>
      <c r="J3197">
        <v>59.68</v>
      </c>
      <c r="M3197" s="1">
        <v>31999</v>
      </c>
      <c r="N3197">
        <v>1.0959000000000001</v>
      </c>
      <c r="Q3197" s="1">
        <v>42285</v>
      </c>
      <c r="R3197">
        <v>51</v>
      </c>
      <c r="U3197" s="1">
        <v>43013</v>
      </c>
      <c r="V3197">
        <v>6.88</v>
      </c>
      <c r="Y3197" s="1">
        <v>42020</v>
      </c>
      <c r="Z3197">
        <v>19.8</v>
      </c>
      <c r="AC3197" s="1"/>
    </row>
    <row r="3198" spans="5:29" x14ac:dyDescent="0.3">
      <c r="E3198" s="1">
        <v>36935</v>
      </c>
      <c r="F3198">
        <v>28.46</v>
      </c>
      <c r="G3198">
        <f t="shared" si="95"/>
        <v>29.406880733944945</v>
      </c>
      <c r="I3198" s="1">
        <v>39009</v>
      </c>
      <c r="J3198">
        <v>60.87</v>
      </c>
      <c r="M3198" s="1">
        <v>32000</v>
      </c>
      <c r="N3198">
        <v>1.0949</v>
      </c>
      <c r="Q3198" s="1">
        <v>42286</v>
      </c>
      <c r="R3198">
        <v>51.33</v>
      </c>
      <c r="U3198" s="1">
        <v>43014</v>
      </c>
      <c r="V3198">
        <v>6.99</v>
      </c>
      <c r="Y3198" s="1">
        <v>42023</v>
      </c>
      <c r="Z3198">
        <v>19.05</v>
      </c>
      <c r="AC3198" s="1"/>
    </row>
    <row r="3199" spans="5:29" x14ac:dyDescent="0.3">
      <c r="E3199" s="1">
        <v>36936</v>
      </c>
      <c r="F3199">
        <v>27.28</v>
      </c>
      <c r="G3199">
        <f t="shared" si="95"/>
        <v>29.348715596330269</v>
      </c>
      <c r="I3199" s="1">
        <v>39008</v>
      </c>
      <c r="J3199">
        <v>59.58</v>
      </c>
      <c r="M3199" s="1">
        <v>32001</v>
      </c>
      <c r="N3199">
        <v>1.0974999999999999</v>
      </c>
      <c r="Q3199" s="1">
        <v>42289</v>
      </c>
      <c r="R3199">
        <v>51.68</v>
      </c>
      <c r="U3199" s="1">
        <v>43017</v>
      </c>
      <c r="V3199">
        <v>6.95</v>
      </c>
      <c r="Y3199" s="1">
        <v>42024</v>
      </c>
      <c r="Z3199">
        <v>19.13</v>
      </c>
      <c r="AC3199" s="1"/>
    </row>
    <row r="3200" spans="5:29" x14ac:dyDescent="0.3">
      <c r="E3200" s="1">
        <v>36937</v>
      </c>
      <c r="F3200">
        <v>26.64</v>
      </c>
      <c r="G3200">
        <f t="shared" si="95"/>
        <v>29.295137614678893</v>
      </c>
      <c r="I3200" s="1">
        <v>39007</v>
      </c>
      <c r="J3200">
        <v>60.94</v>
      </c>
      <c r="M3200" s="1">
        <v>32002</v>
      </c>
      <c r="N3200">
        <v>1.0974999999999999</v>
      </c>
      <c r="Q3200" s="1">
        <v>42290</v>
      </c>
      <c r="R3200">
        <v>50.93</v>
      </c>
      <c r="U3200" s="1">
        <v>43018</v>
      </c>
      <c r="V3200">
        <v>7.39</v>
      </c>
      <c r="Y3200" s="1">
        <v>42025</v>
      </c>
      <c r="Z3200">
        <v>19.3</v>
      </c>
      <c r="AC3200" s="1"/>
    </row>
    <row r="3201" spans="5:29" x14ac:dyDescent="0.3">
      <c r="E3201" s="1">
        <v>36938</v>
      </c>
      <c r="F3201">
        <v>26.89</v>
      </c>
      <c r="G3201">
        <f t="shared" si="95"/>
        <v>29.25256880733944</v>
      </c>
      <c r="I3201" s="1">
        <v>39006</v>
      </c>
      <c r="J3201">
        <v>59.96</v>
      </c>
      <c r="M3201" s="1">
        <v>32003</v>
      </c>
      <c r="N3201">
        <v>1.1034999999999999</v>
      </c>
      <c r="Q3201" s="1">
        <v>42291</v>
      </c>
      <c r="R3201">
        <v>51.65</v>
      </c>
      <c r="U3201" s="1">
        <v>43019</v>
      </c>
      <c r="V3201">
        <v>7.38</v>
      </c>
      <c r="Y3201" s="1">
        <v>42026</v>
      </c>
      <c r="Z3201">
        <v>19.399999999999999</v>
      </c>
      <c r="AC3201" s="1"/>
    </row>
    <row r="3202" spans="5:29" x14ac:dyDescent="0.3">
      <c r="E3202" s="1">
        <v>36941</v>
      </c>
      <c r="F3202">
        <v>27.31</v>
      </c>
      <c r="G3202">
        <f t="shared" si="95"/>
        <v>29.210091743119253</v>
      </c>
      <c r="I3202" s="1">
        <v>39003</v>
      </c>
      <c r="J3202">
        <v>59.52</v>
      </c>
      <c r="M3202" s="1">
        <v>32006</v>
      </c>
      <c r="N3202">
        <v>1.1084000000000001</v>
      </c>
      <c r="Q3202" s="1">
        <v>42292</v>
      </c>
      <c r="R3202">
        <v>50.75</v>
      </c>
      <c r="U3202" s="1">
        <v>43020</v>
      </c>
      <c r="V3202">
        <v>7.41</v>
      </c>
      <c r="Y3202" s="1">
        <v>42027</v>
      </c>
      <c r="Z3202">
        <v>19.5</v>
      </c>
      <c r="AC3202" s="1"/>
    </row>
    <row r="3203" spans="5:29" x14ac:dyDescent="0.3">
      <c r="E3203" s="1">
        <v>36942</v>
      </c>
      <c r="F3203">
        <v>26.62</v>
      </c>
      <c r="G3203">
        <f t="shared" si="95"/>
        <v>29.14256880733944</v>
      </c>
      <c r="I3203" s="1">
        <v>39002</v>
      </c>
      <c r="J3203">
        <v>58.76</v>
      </c>
      <c r="M3203" s="1">
        <v>32007</v>
      </c>
      <c r="N3203">
        <v>1.125</v>
      </c>
      <c r="Q3203" s="1">
        <v>42293</v>
      </c>
      <c r="R3203">
        <v>50.95</v>
      </c>
      <c r="U3203" s="1">
        <v>43021</v>
      </c>
      <c r="V3203">
        <v>7.32</v>
      </c>
      <c r="Y3203" s="1">
        <v>42030</v>
      </c>
      <c r="Z3203">
        <v>19.5</v>
      </c>
      <c r="AC3203" s="1"/>
    </row>
    <row r="3204" spans="5:29" x14ac:dyDescent="0.3">
      <c r="E3204" s="1">
        <v>36943</v>
      </c>
      <c r="F3204">
        <v>26.37</v>
      </c>
      <c r="G3204">
        <f t="shared" si="95"/>
        <v>29.068348623853201</v>
      </c>
      <c r="I3204" s="1">
        <v>39001</v>
      </c>
      <c r="J3204">
        <v>58.65</v>
      </c>
      <c r="M3204" s="1">
        <v>32008</v>
      </c>
      <c r="N3204">
        <v>1.1325000000000001</v>
      </c>
      <c r="Q3204" s="1">
        <v>42296</v>
      </c>
      <c r="R3204">
        <v>50.65</v>
      </c>
      <c r="U3204" s="1">
        <v>43024</v>
      </c>
      <c r="V3204">
        <v>7.36</v>
      </c>
      <c r="Y3204" s="1">
        <v>42031</v>
      </c>
      <c r="Z3204">
        <v>20.079999999999998</v>
      </c>
      <c r="AC3204" s="1"/>
    </row>
    <row r="3205" spans="5:29" x14ac:dyDescent="0.3">
      <c r="E3205" s="1">
        <v>36944</v>
      </c>
      <c r="F3205">
        <v>26.46</v>
      </c>
      <c r="G3205">
        <f t="shared" si="95"/>
        <v>29.002568807339443</v>
      </c>
      <c r="I3205" s="1">
        <v>39000</v>
      </c>
      <c r="J3205">
        <v>59.34</v>
      </c>
      <c r="M3205" s="1">
        <v>32009</v>
      </c>
      <c r="N3205">
        <v>1.1289</v>
      </c>
      <c r="Q3205" s="1">
        <v>42297</v>
      </c>
      <c r="R3205">
        <v>50.85</v>
      </c>
      <c r="U3205" s="1">
        <v>43025</v>
      </c>
      <c r="V3205">
        <v>7.42</v>
      </c>
      <c r="Y3205" s="1">
        <v>42032</v>
      </c>
      <c r="Z3205">
        <v>20.45</v>
      </c>
      <c r="AC3205" s="1"/>
    </row>
    <row r="3206" spans="5:29" x14ac:dyDescent="0.3">
      <c r="E3206" s="1">
        <v>36945</v>
      </c>
      <c r="F3206">
        <v>26.52</v>
      </c>
      <c r="G3206">
        <f t="shared" si="95"/>
        <v>28.936330275229352</v>
      </c>
      <c r="I3206" s="1">
        <v>38999</v>
      </c>
      <c r="J3206">
        <v>60.54</v>
      </c>
      <c r="M3206" s="1">
        <v>32010</v>
      </c>
      <c r="N3206">
        <v>1.1399999999999999</v>
      </c>
      <c r="Q3206" s="1">
        <v>42298</v>
      </c>
      <c r="R3206">
        <v>50.9</v>
      </c>
      <c r="U3206" s="1">
        <v>43026</v>
      </c>
      <c r="V3206">
        <v>7.81</v>
      </c>
      <c r="Y3206" s="1">
        <v>42033</v>
      </c>
      <c r="Z3206">
        <v>20.7</v>
      </c>
      <c r="AC3206" s="1"/>
    </row>
    <row r="3207" spans="5:29" x14ac:dyDescent="0.3">
      <c r="E3207" s="1">
        <v>36948</v>
      </c>
      <c r="F3207">
        <v>26.11</v>
      </c>
      <c r="G3207">
        <f t="shared" si="95"/>
        <v>28.875596330275222</v>
      </c>
      <c r="I3207" s="1">
        <v>38996</v>
      </c>
      <c r="J3207">
        <v>59.83</v>
      </c>
      <c r="M3207" s="1">
        <v>32013</v>
      </c>
      <c r="N3207">
        <v>1.1378999999999999</v>
      </c>
      <c r="Q3207" s="1">
        <v>42299</v>
      </c>
      <c r="R3207">
        <v>50.9</v>
      </c>
      <c r="U3207" s="1">
        <v>43027</v>
      </c>
      <c r="V3207">
        <v>7.65</v>
      </c>
      <c r="Y3207" s="1">
        <v>42034</v>
      </c>
      <c r="Z3207">
        <v>20.149999999999999</v>
      </c>
      <c r="AC3207" s="1"/>
    </row>
    <row r="3208" spans="5:29" x14ac:dyDescent="0.3">
      <c r="E3208" s="1">
        <v>36949</v>
      </c>
      <c r="F3208">
        <v>26.02</v>
      </c>
      <c r="G3208">
        <f t="shared" si="95"/>
        <v>28.827614678899074</v>
      </c>
      <c r="I3208" s="1">
        <v>38995</v>
      </c>
      <c r="J3208">
        <v>60</v>
      </c>
      <c r="M3208" s="1">
        <v>32014</v>
      </c>
      <c r="N3208">
        <v>1.1315999999999999</v>
      </c>
      <c r="Q3208" s="1">
        <v>42300</v>
      </c>
      <c r="R3208">
        <v>51</v>
      </c>
      <c r="U3208" s="1">
        <v>43028</v>
      </c>
      <c r="V3208">
        <v>7.57</v>
      </c>
      <c r="Y3208" s="1">
        <v>42037</v>
      </c>
      <c r="Z3208">
        <v>21.28</v>
      </c>
      <c r="AC3208" s="1"/>
    </row>
    <row r="3209" spans="5:29" x14ac:dyDescent="0.3">
      <c r="E3209" s="1">
        <v>36950</v>
      </c>
      <c r="F3209">
        <v>25.57</v>
      </c>
      <c r="G3209">
        <f t="shared" si="95"/>
        <v>28.784770642201828</v>
      </c>
      <c r="I3209" s="1">
        <v>38994</v>
      </c>
      <c r="J3209">
        <v>59.22</v>
      </c>
      <c r="M3209" s="1">
        <v>32015</v>
      </c>
      <c r="N3209">
        <v>1.1351</v>
      </c>
      <c r="Q3209" s="1">
        <v>42303</v>
      </c>
      <c r="R3209">
        <v>52.78</v>
      </c>
      <c r="U3209" s="1">
        <v>43031</v>
      </c>
      <c r="V3209">
        <v>7.44</v>
      </c>
      <c r="Y3209" s="1">
        <v>42038</v>
      </c>
      <c r="Z3209">
        <v>21.15</v>
      </c>
      <c r="AC3209" s="1"/>
    </row>
    <row r="3210" spans="5:29" x14ac:dyDescent="0.3">
      <c r="E3210" s="1">
        <v>36951</v>
      </c>
      <c r="F3210">
        <v>25.85</v>
      </c>
      <c r="G3210">
        <f t="shared" si="95"/>
        <v>28.742844036697242</v>
      </c>
      <c r="I3210" s="1">
        <v>38993</v>
      </c>
      <c r="J3210">
        <v>58.43</v>
      </c>
      <c r="M3210" s="1">
        <v>32016</v>
      </c>
      <c r="N3210">
        <v>1.1439999999999999</v>
      </c>
      <c r="Q3210" s="1">
        <v>42304</v>
      </c>
      <c r="R3210">
        <v>52.15</v>
      </c>
      <c r="U3210" s="1">
        <v>43032</v>
      </c>
      <c r="V3210">
        <v>7.47</v>
      </c>
      <c r="Y3210" s="1">
        <v>42039</v>
      </c>
      <c r="Z3210">
        <v>21</v>
      </c>
      <c r="AC3210" s="1"/>
    </row>
    <row r="3211" spans="5:29" x14ac:dyDescent="0.3">
      <c r="E3211" s="1">
        <v>36952</v>
      </c>
      <c r="F3211">
        <v>26</v>
      </c>
      <c r="G3211">
        <f t="shared" si="95"/>
        <v>28.701192660550451</v>
      </c>
      <c r="I3211" s="1">
        <v>38992</v>
      </c>
      <c r="J3211">
        <v>60.45</v>
      </c>
      <c r="M3211" s="1">
        <v>32017</v>
      </c>
      <c r="N3211">
        <v>1.143</v>
      </c>
      <c r="Q3211" s="1">
        <v>42305</v>
      </c>
      <c r="R3211">
        <v>52.5</v>
      </c>
      <c r="U3211" s="1">
        <v>43033</v>
      </c>
      <c r="V3211">
        <v>7.4</v>
      </c>
      <c r="Y3211" s="1">
        <v>42040</v>
      </c>
      <c r="Z3211">
        <v>21.65</v>
      </c>
      <c r="AC3211" s="1"/>
    </row>
    <row r="3212" spans="5:29" x14ac:dyDescent="0.3">
      <c r="E3212" s="1">
        <v>36955</v>
      </c>
      <c r="F3212">
        <v>26.71</v>
      </c>
      <c r="G3212">
        <f t="shared" si="95"/>
        <v>28.677798165137606</v>
      </c>
      <c r="I3212" s="1">
        <v>38989</v>
      </c>
      <c r="J3212">
        <v>62.48</v>
      </c>
      <c r="M3212" s="1">
        <v>32020</v>
      </c>
      <c r="N3212">
        <v>1.1385000000000001</v>
      </c>
      <c r="Q3212" s="1">
        <v>42306</v>
      </c>
      <c r="R3212">
        <v>52.65</v>
      </c>
      <c r="U3212" s="1">
        <v>43034</v>
      </c>
      <c r="V3212">
        <v>7.2</v>
      </c>
      <c r="Y3212" s="1">
        <v>42041</v>
      </c>
      <c r="Z3212">
        <v>21.1</v>
      </c>
      <c r="AC3212" s="1"/>
    </row>
    <row r="3213" spans="5:29" x14ac:dyDescent="0.3">
      <c r="E3213" s="1">
        <v>36956</v>
      </c>
      <c r="F3213">
        <v>26.48</v>
      </c>
      <c r="G3213">
        <f t="shared" si="95"/>
        <v>28.64697247706421</v>
      </c>
      <c r="I3213" s="1">
        <v>38988</v>
      </c>
      <c r="J3213">
        <v>62.54</v>
      </c>
      <c r="M3213" s="1">
        <v>32021</v>
      </c>
      <c r="N3213">
        <v>1.1449</v>
      </c>
      <c r="Q3213" s="1">
        <v>42307</v>
      </c>
      <c r="R3213">
        <v>53.25</v>
      </c>
      <c r="U3213" s="1">
        <v>43035</v>
      </c>
      <c r="V3213">
        <v>7.17</v>
      </c>
      <c r="Y3213" s="1">
        <v>42044</v>
      </c>
      <c r="Z3213">
        <v>21.85</v>
      </c>
      <c r="AC3213" s="1"/>
    </row>
    <row r="3214" spans="5:29" x14ac:dyDescent="0.3">
      <c r="E3214" s="1">
        <v>36957</v>
      </c>
      <c r="F3214">
        <v>27.23</v>
      </c>
      <c r="G3214">
        <f t="shared" si="95"/>
        <v>28.611651376146778</v>
      </c>
      <c r="I3214" s="1">
        <v>38987</v>
      </c>
      <c r="J3214">
        <v>62.21</v>
      </c>
      <c r="M3214" s="1">
        <v>32022</v>
      </c>
      <c r="N3214">
        <v>1.153</v>
      </c>
      <c r="Q3214" s="1">
        <v>42310</v>
      </c>
      <c r="R3214">
        <v>51.8</v>
      </c>
      <c r="U3214" s="1">
        <v>43038</v>
      </c>
      <c r="V3214">
        <v>7.14</v>
      </c>
      <c r="Y3214" s="1">
        <v>42045</v>
      </c>
      <c r="Z3214">
        <v>22.5</v>
      </c>
      <c r="AC3214" s="1"/>
    </row>
    <row r="3215" spans="5:29" x14ac:dyDescent="0.3">
      <c r="E3215" s="1">
        <v>36958</v>
      </c>
      <c r="F3215">
        <v>26.68</v>
      </c>
      <c r="G3215">
        <f t="shared" si="95"/>
        <v>28.571559633027508</v>
      </c>
      <c r="I3215" s="1">
        <v>38986</v>
      </c>
      <c r="J3215">
        <v>60.12</v>
      </c>
      <c r="M3215" s="1">
        <v>32023</v>
      </c>
      <c r="N3215">
        <v>1.1558999999999999</v>
      </c>
      <c r="Q3215" s="1">
        <v>42311</v>
      </c>
      <c r="R3215">
        <v>51.75</v>
      </c>
      <c r="U3215" s="1">
        <v>43039</v>
      </c>
      <c r="V3215">
        <v>7.37</v>
      </c>
      <c r="Y3215" s="1">
        <v>42046</v>
      </c>
      <c r="Z3215">
        <v>23.5</v>
      </c>
      <c r="AC3215" s="1"/>
    </row>
    <row r="3216" spans="5:29" x14ac:dyDescent="0.3">
      <c r="E3216" s="1">
        <v>36959</v>
      </c>
      <c r="F3216">
        <v>26.33</v>
      </c>
      <c r="G3216">
        <f t="shared" si="95"/>
        <v>28.533119266055031</v>
      </c>
      <c r="I3216" s="1">
        <v>38985</v>
      </c>
      <c r="J3216">
        <v>60.8</v>
      </c>
      <c r="M3216" s="1">
        <v>32024</v>
      </c>
      <c r="N3216">
        <v>1.1525000000000001</v>
      </c>
      <c r="Q3216" s="1">
        <v>42312</v>
      </c>
      <c r="R3216">
        <v>51</v>
      </c>
      <c r="U3216" s="1">
        <v>43040</v>
      </c>
      <c r="V3216">
        <v>7.51</v>
      </c>
      <c r="Y3216" s="1">
        <v>42047</v>
      </c>
      <c r="Z3216">
        <v>24.5</v>
      </c>
      <c r="AC3216" s="1"/>
    </row>
    <row r="3217" spans="5:29" x14ac:dyDescent="0.3">
      <c r="E3217" s="1">
        <v>36962</v>
      </c>
      <c r="F3217">
        <v>25.9</v>
      </c>
      <c r="G3217">
        <f t="shared" si="95"/>
        <v>28.496513761467881</v>
      </c>
      <c r="I3217" s="1">
        <v>38982</v>
      </c>
      <c r="J3217">
        <v>60.41</v>
      </c>
      <c r="M3217" s="1">
        <v>32027</v>
      </c>
      <c r="N3217">
        <v>1.1565000000000001</v>
      </c>
      <c r="Q3217" s="1">
        <v>42313</v>
      </c>
      <c r="R3217">
        <v>51</v>
      </c>
      <c r="U3217" s="1">
        <v>43041</v>
      </c>
      <c r="V3217">
        <v>7.66</v>
      </c>
      <c r="Y3217" s="1">
        <v>42048</v>
      </c>
      <c r="Z3217">
        <v>23.85</v>
      </c>
      <c r="AC3217" s="1"/>
    </row>
    <row r="3218" spans="5:29" x14ac:dyDescent="0.3">
      <c r="E3218" s="1">
        <v>36963</v>
      </c>
      <c r="F3218">
        <v>25.28</v>
      </c>
      <c r="G3218">
        <f t="shared" si="95"/>
        <v>28.452293577981646</v>
      </c>
      <c r="I3218" s="1">
        <v>38981</v>
      </c>
      <c r="J3218">
        <v>61.34</v>
      </c>
      <c r="M3218" s="1">
        <v>32028</v>
      </c>
      <c r="N3218">
        <v>1.155</v>
      </c>
      <c r="Q3218" s="1">
        <v>42314</v>
      </c>
      <c r="R3218">
        <v>51.25</v>
      </c>
      <c r="U3218" s="1">
        <v>43042</v>
      </c>
      <c r="V3218">
        <v>7.88</v>
      </c>
      <c r="Y3218" s="1">
        <v>42051</v>
      </c>
      <c r="Z3218">
        <v>23.2</v>
      </c>
      <c r="AC3218" s="1"/>
    </row>
    <row r="3219" spans="5:29" x14ac:dyDescent="0.3">
      <c r="E3219" s="1">
        <v>36964</v>
      </c>
      <c r="F3219">
        <v>23.93</v>
      </c>
      <c r="G3219">
        <f t="shared" si="95"/>
        <v>28.38963302752293</v>
      </c>
      <c r="I3219" s="1">
        <v>38980</v>
      </c>
      <c r="J3219">
        <v>60.47</v>
      </c>
      <c r="M3219" s="1">
        <v>32029</v>
      </c>
      <c r="N3219">
        <v>1.1484000000000001</v>
      </c>
      <c r="Q3219" s="1">
        <v>42317</v>
      </c>
      <c r="R3219">
        <v>51.25</v>
      </c>
      <c r="U3219" s="1">
        <v>43045</v>
      </c>
      <c r="V3219">
        <v>7.92</v>
      </c>
      <c r="Y3219" s="1">
        <v>42052</v>
      </c>
      <c r="Z3219">
        <v>22.85</v>
      </c>
      <c r="AC3219" s="1"/>
    </row>
    <row r="3220" spans="5:29" x14ac:dyDescent="0.3">
      <c r="E3220" s="1">
        <v>36965</v>
      </c>
      <c r="F3220">
        <v>24.19</v>
      </c>
      <c r="G3220">
        <f t="shared" si="95"/>
        <v>28.319357798165129</v>
      </c>
      <c r="I3220" s="1">
        <v>38979</v>
      </c>
      <c r="J3220">
        <v>62.17</v>
      </c>
      <c r="M3220" s="1">
        <v>32030</v>
      </c>
      <c r="N3220">
        <v>1.147</v>
      </c>
      <c r="Q3220" s="1">
        <v>42318</v>
      </c>
      <c r="R3220">
        <v>51</v>
      </c>
      <c r="U3220" s="1">
        <v>43046</v>
      </c>
      <c r="V3220">
        <v>7.75</v>
      </c>
      <c r="Y3220" s="1">
        <v>42053</v>
      </c>
      <c r="Z3220">
        <v>22.85</v>
      </c>
      <c r="AC3220" s="1"/>
    </row>
    <row r="3221" spans="5:29" x14ac:dyDescent="0.3">
      <c r="E3221" s="1">
        <v>36966</v>
      </c>
      <c r="F3221">
        <v>25.05</v>
      </c>
      <c r="G3221">
        <f t="shared" si="95"/>
        <v>28.257522935779811</v>
      </c>
      <c r="I3221" s="1">
        <v>38978</v>
      </c>
      <c r="J3221">
        <v>64.05</v>
      </c>
      <c r="M3221" s="1">
        <v>32031</v>
      </c>
      <c r="N3221">
        <v>1.1459999999999999</v>
      </c>
      <c r="Q3221" s="1">
        <v>42319</v>
      </c>
      <c r="R3221">
        <v>51.05</v>
      </c>
      <c r="U3221" s="1">
        <v>43047</v>
      </c>
      <c r="V3221">
        <v>7.72</v>
      </c>
      <c r="Y3221" s="1">
        <v>42054</v>
      </c>
      <c r="Z3221">
        <v>22.08</v>
      </c>
      <c r="AC3221" s="1"/>
    </row>
    <row r="3222" spans="5:29" x14ac:dyDescent="0.3">
      <c r="E3222" s="1">
        <v>36969</v>
      </c>
      <c r="F3222">
        <v>24.81</v>
      </c>
      <c r="G3222">
        <f t="shared" si="95"/>
        <v>28.167798165137604</v>
      </c>
      <c r="I3222" s="1">
        <v>38975</v>
      </c>
      <c r="J3222">
        <v>63.33</v>
      </c>
      <c r="M3222" s="1">
        <v>32034</v>
      </c>
      <c r="N3222">
        <v>1.1399999999999999</v>
      </c>
      <c r="Q3222" s="1">
        <v>42320</v>
      </c>
      <c r="R3222">
        <v>51.35</v>
      </c>
      <c r="U3222" s="1">
        <v>43048</v>
      </c>
      <c r="V3222">
        <v>7.55</v>
      </c>
      <c r="Y3222" s="1">
        <v>42055</v>
      </c>
      <c r="Z3222">
        <v>22.3</v>
      </c>
      <c r="AC3222" s="1"/>
    </row>
    <row r="3223" spans="5:29" x14ac:dyDescent="0.3">
      <c r="E3223" s="1">
        <v>36970</v>
      </c>
      <c r="F3223">
        <v>24.62</v>
      </c>
      <c r="G3223">
        <f t="shared" si="95"/>
        <v>28.09532110091742</v>
      </c>
      <c r="I3223" s="1">
        <v>38974</v>
      </c>
      <c r="J3223">
        <v>62.24</v>
      </c>
      <c r="M3223" s="1">
        <v>32035</v>
      </c>
      <c r="N3223">
        <v>1.1456</v>
      </c>
      <c r="Q3223" s="1">
        <v>42321</v>
      </c>
      <c r="R3223">
        <v>51.35</v>
      </c>
      <c r="U3223" s="1">
        <v>43049</v>
      </c>
      <c r="V3223">
        <v>7.4</v>
      </c>
      <c r="Y3223" s="1">
        <v>42058</v>
      </c>
      <c r="Z3223">
        <v>21.95</v>
      </c>
      <c r="AC3223" s="1"/>
    </row>
    <row r="3224" spans="5:29" x14ac:dyDescent="0.3">
      <c r="E3224" s="1">
        <v>36971</v>
      </c>
      <c r="F3224">
        <v>25</v>
      </c>
      <c r="G3224">
        <f t="shared" si="95"/>
        <v>28.032018348623847</v>
      </c>
      <c r="I3224" s="1">
        <v>38973</v>
      </c>
      <c r="J3224">
        <v>62.99</v>
      </c>
      <c r="M3224" s="1">
        <v>32036</v>
      </c>
      <c r="N3224">
        <v>1.1436999999999999</v>
      </c>
      <c r="Q3224" s="1">
        <v>42324</v>
      </c>
      <c r="R3224">
        <v>51.8</v>
      </c>
      <c r="U3224" s="1">
        <v>43052</v>
      </c>
      <c r="V3224">
        <v>7.35</v>
      </c>
      <c r="Y3224" s="1">
        <v>42059</v>
      </c>
      <c r="Z3224">
        <v>22.73</v>
      </c>
      <c r="AC3224" s="1"/>
    </row>
    <row r="3225" spans="5:29" x14ac:dyDescent="0.3">
      <c r="E3225" s="1">
        <v>36972</v>
      </c>
      <c r="F3225">
        <v>24.63</v>
      </c>
      <c r="G3225">
        <f t="shared" si="95"/>
        <v>27.972385321100912</v>
      </c>
      <c r="I3225" s="1">
        <v>38972</v>
      </c>
      <c r="J3225">
        <v>62.99</v>
      </c>
      <c r="M3225" s="1">
        <v>32037</v>
      </c>
      <c r="N3225">
        <v>1.1414</v>
      </c>
      <c r="Q3225" s="1">
        <v>42325</v>
      </c>
      <c r="R3225">
        <v>52.1</v>
      </c>
      <c r="U3225" s="1">
        <v>43053</v>
      </c>
      <c r="V3225">
        <v>7.39</v>
      </c>
      <c r="Y3225" s="1">
        <v>42060</v>
      </c>
      <c r="Z3225">
        <v>23.13</v>
      </c>
      <c r="AC3225" s="1"/>
    </row>
    <row r="3226" spans="5:29" x14ac:dyDescent="0.3">
      <c r="E3226" s="1">
        <v>36973</v>
      </c>
      <c r="F3226">
        <v>25.38</v>
      </c>
      <c r="G3226">
        <f t="shared" si="95"/>
        <v>27.919908256880731</v>
      </c>
      <c r="I3226" s="1">
        <v>38971</v>
      </c>
      <c r="J3226">
        <v>64.55</v>
      </c>
      <c r="M3226" s="1">
        <v>32038</v>
      </c>
      <c r="N3226">
        <v>1.1488</v>
      </c>
      <c r="Q3226" s="1">
        <v>42326</v>
      </c>
      <c r="R3226">
        <v>52.6</v>
      </c>
      <c r="U3226" s="1">
        <v>43054</v>
      </c>
      <c r="V3226">
        <v>7.69</v>
      </c>
      <c r="Y3226" s="1">
        <v>42061</v>
      </c>
      <c r="Z3226">
        <v>23.95</v>
      </c>
      <c r="AC3226" s="1"/>
    </row>
    <row r="3227" spans="5:29" x14ac:dyDescent="0.3">
      <c r="E3227" s="1">
        <v>36976</v>
      </c>
      <c r="F3227">
        <v>25.4</v>
      </c>
      <c r="G3227">
        <f t="shared" si="95"/>
        <v>27.870917431192659</v>
      </c>
      <c r="I3227" s="1">
        <v>38968</v>
      </c>
      <c r="J3227">
        <v>65.33</v>
      </c>
      <c r="M3227" s="1">
        <v>32041</v>
      </c>
      <c r="N3227">
        <v>1.1465000000000001</v>
      </c>
      <c r="Q3227" s="1">
        <v>42327</v>
      </c>
      <c r="R3227">
        <v>52.5</v>
      </c>
      <c r="U3227" s="1">
        <v>43055</v>
      </c>
      <c r="V3227">
        <v>7.5</v>
      </c>
      <c r="Y3227" s="1">
        <v>42062</v>
      </c>
      <c r="Z3227">
        <v>23.9</v>
      </c>
      <c r="AC3227" s="1"/>
    </row>
    <row r="3228" spans="5:29" x14ac:dyDescent="0.3">
      <c r="E3228" s="1">
        <v>36977</v>
      </c>
      <c r="F3228">
        <v>25.89</v>
      </c>
      <c r="G3228">
        <f t="shared" si="95"/>
        <v>27.818348623853204</v>
      </c>
      <c r="I3228" s="1">
        <v>38967</v>
      </c>
      <c r="J3228">
        <v>66.53</v>
      </c>
      <c r="M3228" s="1">
        <v>32042</v>
      </c>
      <c r="N3228">
        <v>1.1378999999999999</v>
      </c>
      <c r="Q3228" s="1">
        <v>42328</v>
      </c>
      <c r="R3228">
        <v>51.65</v>
      </c>
      <c r="U3228" s="1">
        <v>43056</v>
      </c>
      <c r="V3228">
        <v>7.48</v>
      </c>
      <c r="Y3228" s="1">
        <v>42065</v>
      </c>
      <c r="Z3228">
        <v>23.02</v>
      </c>
      <c r="AC3228" s="1"/>
    </row>
    <row r="3229" spans="5:29" x14ac:dyDescent="0.3">
      <c r="E3229" s="1">
        <v>36978</v>
      </c>
      <c r="F3229">
        <v>25.27</v>
      </c>
      <c r="G3229">
        <f t="shared" si="95"/>
        <v>27.755779816513758</v>
      </c>
      <c r="I3229" s="1">
        <v>38966</v>
      </c>
      <c r="J3229">
        <v>66.930000000000007</v>
      </c>
      <c r="M3229" s="1">
        <v>32043</v>
      </c>
      <c r="N3229">
        <v>1.1384000000000001</v>
      </c>
      <c r="Q3229" s="1">
        <v>42331</v>
      </c>
      <c r="R3229">
        <v>50.65</v>
      </c>
      <c r="U3229" s="1">
        <v>43059</v>
      </c>
      <c r="V3229">
        <v>7.44</v>
      </c>
      <c r="Y3229" s="1">
        <v>42066</v>
      </c>
      <c r="Z3229">
        <v>22.05</v>
      </c>
      <c r="AC3229" s="1"/>
    </row>
    <row r="3230" spans="5:29" x14ac:dyDescent="0.3">
      <c r="E3230" s="1">
        <v>36979</v>
      </c>
      <c r="F3230">
        <v>24.5</v>
      </c>
      <c r="G3230">
        <f t="shared" si="95"/>
        <v>27.690733944954129</v>
      </c>
      <c r="I3230" s="1">
        <v>38965</v>
      </c>
      <c r="J3230">
        <v>68.09</v>
      </c>
      <c r="M3230" s="1">
        <v>32044</v>
      </c>
      <c r="N3230">
        <v>1.1418999999999999</v>
      </c>
      <c r="Q3230" s="1">
        <v>42332</v>
      </c>
      <c r="R3230">
        <v>50.7</v>
      </c>
      <c r="U3230" s="1">
        <v>43060</v>
      </c>
      <c r="V3230">
        <v>7.39</v>
      </c>
      <c r="Y3230" s="1">
        <v>42067</v>
      </c>
      <c r="Z3230">
        <v>22.45</v>
      </c>
      <c r="AC3230" s="1"/>
    </row>
    <row r="3231" spans="5:29" x14ac:dyDescent="0.3">
      <c r="E3231" s="1">
        <v>36980</v>
      </c>
      <c r="F3231">
        <v>24.74</v>
      </c>
      <c r="G3231">
        <f t="shared" si="95"/>
        <v>27.629999999999995</v>
      </c>
      <c r="I3231" s="1">
        <v>38964</v>
      </c>
      <c r="J3231">
        <v>67.709999999999994</v>
      </c>
      <c r="M3231" s="1">
        <v>32045</v>
      </c>
      <c r="N3231">
        <v>1.1399999999999999</v>
      </c>
      <c r="Q3231" s="1">
        <v>42333</v>
      </c>
      <c r="R3231">
        <v>50.5</v>
      </c>
      <c r="U3231" s="1">
        <v>43061</v>
      </c>
      <c r="V3231">
        <v>7.37</v>
      </c>
      <c r="Y3231" s="1">
        <v>42068</v>
      </c>
      <c r="Z3231">
        <v>21.92</v>
      </c>
      <c r="AC3231" s="1"/>
    </row>
    <row r="3232" spans="5:29" x14ac:dyDescent="0.3">
      <c r="E3232" s="1">
        <v>36983</v>
      </c>
      <c r="F3232">
        <v>24.11</v>
      </c>
      <c r="G3232">
        <f t="shared" si="95"/>
        <v>27.557981651376146</v>
      </c>
      <c r="I3232" s="1">
        <v>38961</v>
      </c>
      <c r="J3232">
        <v>69.150000000000006</v>
      </c>
      <c r="M3232" s="1">
        <v>32048</v>
      </c>
      <c r="N3232">
        <v>1.1352</v>
      </c>
      <c r="Q3232" s="1">
        <v>42334</v>
      </c>
      <c r="R3232">
        <v>50.2</v>
      </c>
      <c r="U3232" s="1">
        <v>43062</v>
      </c>
      <c r="V3232">
        <v>7.66</v>
      </c>
      <c r="Y3232" s="1">
        <v>42069</v>
      </c>
      <c r="Z3232">
        <v>22.45</v>
      </c>
      <c r="AC3232" s="1"/>
    </row>
    <row r="3233" spans="5:29" x14ac:dyDescent="0.3">
      <c r="E3233" s="1">
        <v>36984</v>
      </c>
      <c r="F3233">
        <v>24.77</v>
      </c>
      <c r="G3233">
        <f t="shared" si="95"/>
        <v>27.501284403669718</v>
      </c>
      <c r="I3233" s="1">
        <v>38960</v>
      </c>
      <c r="J3233">
        <v>70.25</v>
      </c>
      <c r="M3233" s="1">
        <v>32049</v>
      </c>
      <c r="N3233">
        <v>1.1277999999999999</v>
      </c>
      <c r="Q3233" s="1">
        <v>42335</v>
      </c>
      <c r="R3233">
        <v>50.4</v>
      </c>
      <c r="U3233" s="1">
        <v>43063</v>
      </c>
      <c r="V3233">
        <v>7.77</v>
      </c>
      <c r="Y3233" s="1">
        <v>42072</v>
      </c>
      <c r="Z3233">
        <v>21.9</v>
      </c>
      <c r="AC3233" s="1"/>
    </row>
    <row r="3234" spans="5:29" x14ac:dyDescent="0.3">
      <c r="E3234" s="1">
        <v>36985</v>
      </c>
      <c r="F3234">
        <v>25.32</v>
      </c>
      <c r="G3234">
        <f t="shared" si="95"/>
        <v>27.447889908256879</v>
      </c>
      <c r="I3234" s="1">
        <v>38959</v>
      </c>
      <c r="J3234">
        <v>70.180000000000007</v>
      </c>
      <c r="M3234" s="1">
        <v>32050</v>
      </c>
      <c r="N3234">
        <v>1.1258999999999999</v>
      </c>
      <c r="Q3234" s="1">
        <v>42338</v>
      </c>
      <c r="R3234">
        <v>49.7</v>
      </c>
      <c r="U3234" s="1">
        <v>43066</v>
      </c>
      <c r="V3234">
        <v>7.7</v>
      </c>
      <c r="Y3234" s="1">
        <v>42073</v>
      </c>
      <c r="Z3234">
        <v>22.08</v>
      </c>
      <c r="AC3234" s="1"/>
    </row>
    <row r="3235" spans="5:29" x14ac:dyDescent="0.3">
      <c r="E3235" s="1">
        <v>36986</v>
      </c>
      <c r="F3235">
        <v>25.32</v>
      </c>
      <c r="G3235">
        <f t="shared" si="95"/>
        <v>27.397981651376142</v>
      </c>
      <c r="I3235" s="1">
        <v>38958</v>
      </c>
      <c r="J3235">
        <v>69.86</v>
      </c>
      <c r="M3235" s="1">
        <v>32051</v>
      </c>
      <c r="N3235">
        <v>1.1273</v>
      </c>
      <c r="Q3235" s="1">
        <v>42339</v>
      </c>
      <c r="R3235">
        <v>48.5</v>
      </c>
      <c r="U3235" s="1">
        <v>43067</v>
      </c>
      <c r="V3235">
        <v>7.59</v>
      </c>
      <c r="Y3235" s="1">
        <v>42074</v>
      </c>
      <c r="Z3235">
        <v>22.23</v>
      </c>
      <c r="AC3235" s="1"/>
    </row>
    <row r="3236" spans="5:29" x14ac:dyDescent="0.3">
      <c r="E3236" s="1">
        <v>36987</v>
      </c>
      <c r="F3236">
        <v>25.17</v>
      </c>
      <c r="G3236">
        <f t="shared" si="95"/>
        <v>27.341651376146785</v>
      </c>
      <c r="I3236" s="1">
        <v>38957</v>
      </c>
      <c r="J3236">
        <v>70.819999999999993</v>
      </c>
      <c r="M3236" s="1">
        <v>32052</v>
      </c>
      <c r="N3236">
        <v>1.1241000000000001</v>
      </c>
      <c r="Q3236" s="1">
        <v>42340</v>
      </c>
      <c r="R3236">
        <v>48.05</v>
      </c>
      <c r="U3236" s="1">
        <v>43068</v>
      </c>
      <c r="V3236">
        <v>7.7</v>
      </c>
      <c r="Y3236" s="1">
        <v>42075</v>
      </c>
      <c r="Z3236">
        <v>22.2</v>
      </c>
      <c r="AC3236" s="1"/>
    </row>
    <row r="3237" spans="5:29" x14ac:dyDescent="0.3">
      <c r="E3237" s="1">
        <v>36990</v>
      </c>
      <c r="F3237">
        <v>25.28</v>
      </c>
      <c r="G3237">
        <f t="shared" si="95"/>
        <v>27.291192660550461</v>
      </c>
      <c r="I3237" s="1">
        <v>38954</v>
      </c>
      <c r="J3237">
        <v>72.7</v>
      </c>
      <c r="M3237" s="1">
        <v>32055</v>
      </c>
      <c r="N3237">
        <v>1.1287</v>
      </c>
      <c r="Q3237" s="1">
        <v>42341</v>
      </c>
      <c r="R3237">
        <v>47.2</v>
      </c>
      <c r="U3237" s="1">
        <v>43069</v>
      </c>
      <c r="V3237">
        <v>7.53</v>
      </c>
      <c r="Y3237" s="1">
        <v>42076</v>
      </c>
      <c r="Z3237">
        <v>21.5</v>
      </c>
      <c r="AC3237" s="1"/>
    </row>
    <row r="3238" spans="5:29" x14ac:dyDescent="0.3">
      <c r="E3238" s="1">
        <v>36991</v>
      </c>
      <c r="F3238">
        <v>26.54</v>
      </c>
      <c r="G3238">
        <f t="shared" si="95"/>
        <v>27.251651376146796</v>
      </c>
      <c r="I3238" s="1">
        <v>38953</v>
      </c>
      <c r="J3238">
        <v>72.680000000000007</v>
      </c>
      <c r="M3238" s="1">
        <v>32056</v>
      </c>
      <c r="N3238">
        <v>1.1324000000000001</v>
      </c>
      <c r="Q3238" s="1">
        <v>42342</v>
      </c>
      <c r="R3238">
        <v>46.75</v>
      </c>
      <c r="U3238" s="1">
        <v>43070</v>
      </c>
      <c r="V3238">
        <v>7.68</v>
      </c>
      <c r="Y3238" s="1">
        <v>42079</v>
      </c>
      <c r="Z3238">
        <v>21.35</v>
      </c>
      <c r="AC3238" s="1"/>
    </row>
    <row r="3239" spans="5:29" x14ac:dyDescent="0.3">
      <c r="E3239" s="1">
        <v>36992</v>
      </c>
      <c r="F3239">
        <v>26.53</v>
      </c>
      <c r="G3239">
        <f t="shared" si="95"/>
        <v>27.207981651376151</v>
      </c>
      <c r="I3239" s="1">
        <v>38952</v>
      </c>
      <c r="J3239">
        <v>72.02</v>
      </c>
      <c r="M3239" s="1">
        <v>32057</v>
      </c>
      <c r="N3239">
        <v>1.1384000000000001</v>
      </c>
      <c r="Q3239" s="1">
        <v>42345</v>
      </c>
      <c r="R3239">
        <v>46</v>
      </c>
      <c r="U3239" s="1">
        <v>43073</v>
      </c>
      <c r="V3239">
        <v>7.55</v>
      </c>
      <c r="Y3239" s="1">
        <v>42080</v>
      </c>
      <c r="Z3239">
        <v>21.3</v>
      </c>
      <c r="AC3239" s="1"/>
    </row>
    <row r="3240" spans="5:29" x14ac:dyDescent="0.3">
      <c r="E3240" s="1">
        <v>36993</v>
      </c>
      <c r="F3240">
        <v>27.37</v>
      </c>
      <c r="G3240">
        <f t="shared" si="95"/>
        <v>27.168440366972479</v>
      </c>
      <c r="I3240" s="1">
        <v>38951</v>
      </c>
      <c r="J3240">
        <v>73.239999999999995</v>
      </c>
      <c r="M3240" s="1">
        <v>32058</v>
      </c>
      <c r="N3240">
        <v>1.1433</v>
      </c>
      <c r="Q3240" s="1">
        <v>42346</v>
      </c>
      <c r="R3240">
        <v>45.68</v>
      </c>
      <c r="U3240" s="1">
        <v>43074</v>
      </c>
      <c r="V3240">
        <v>7.43</v>
      </c>
      <c r="Y3240" s="1">
        <v>42081</v>
      </c>
      <c r="Z3240">
        <v>21.5</v>
      </c>
      <c r="AC3240" s="1"/>
    </row>
    <row r="3241" spans="5:29" x14ac:dyDescent="0.3">
      <c r="E3241" s="1">
        <v>36998</v>
      </c>
      <c r="F3241">
        <v>27.63</v>
      </c>
      <c r="G3241">
        <f t="shared" si="95"/>
        <v>27.134587155963313</v>
      </c>
      <c r="I3241" s="1">
        <v>38950</v>
      </c>
      <c r="J3241">
        <v>73.38</v>
      </c>
      <c r="M3241" s="1">
        <v>32059</v>
      </c>
      <c r="N3241">
        <v>1.1451</v>
      </c>
      <c r="Q3241" s="1">
        <v>42347</v>
      </c>
      <c r="R3241">
        <v>46.2</v>
      </c>
      <c r="U3241" s="1">
        <v>43075</v>
      </c>
      <c r="V3241">
        <v>7.27</v>
      </c>
      <c r="Y3241" s="1">
        <v>42082</v>
      </c>
      <c r="Z3241">
        <v>21</v>
      </c>
      <c r="AC3241" s="1"/>
    </row>
    <row r="3242" spans="5:29" x14ac:dyDescent="0.3">
      <c r="E3242" s="1">
        <v>36999</v>
      </c>
      <c r="F3242">
        <v>27.29</v>
      </c>
      <c r="G3242">
        <f t="shared" si="95"/>
        <v>27.08990825688074</v>
      </c>
      <c r="I3242" s="1">
        <v>38947</v>
      </c>
      <c r="J3242">
        <v>72.3</v>
      </c>
      <c r="M3242" s="1">
        <v>32062</v>
      </c>
      <c r="N3242">
        <v>1.1451</v>
      </c>
      <c r="Q3242" s="1">
        <v>42348</v>
      </c>
      <c r="R3242">
        <v>46.4</v>
      </c>
      <c r="U3242" s="1">
        <v>43076</v>
      </c>
      <c r="V3242">
        <v>7.35</v>
      </c>
      <c r="Y3242" s="1">
        <v>42083</v>
      </c>
      <c r="Z3242">
        <v>21</v>
      </c>
      <c r="AC3242" s="1"/>
    </row>
    <row r="3243" spans="5:29" x14ac:dyDescent="0.3">
      <c r="E3243" s="1">
        <v>37000</v>
      </c>
      <c r="F3243">
        <v>26.83</v>
      </c>
      <c r="G3243">
        <f t="shared" si="95"/>
        <v>27.042293577981656</v>
      </c>
      <c r="I3243" s="1">
        <v>38946</v>
      </c>
      <c r="J3243">
        <v>71.58</v>
      </c>
      <c r="M3243" s="1">
        <v>32063</v>
      </c>
      <c r="N3243">
        <v>1.1389</v>
      </c>
      <c r="Q3243" s="1">
        <v>42349</v>
      </c>
      <c r="R3243">
        <v>46.05</v>
      </c>
      <c r="U3243" s="1">
        <v>43077</v>
      </c>
      <c r="V3243">
        <v>7.14</v>
      </c>
      <c r="Y3243" s="1">
        <v>42086</v>
      </c>
      <c r="Z3243">
        <v>21.3</v>
      </c>
      <c r="AC3243" s="1"/>
    </row>
    <row r="3244" spans="5:29" x14ac:dyDescent="0.3">
      <c r="E3244" s="1">
        <v>37001</v>
      </c>
      <c r="F3244">
        <v>26.39</v>
      </c>
      <c r="G3244">
        <f t="shared" si="95"/>
        <v>26.982201834862384</v>
      </c>
      <c r="I3244" s="1">
        <v>38945</v>
      </c>
      <c r="J3244">
        <v>73.08</v>
      </c>
      <c r="M3244" s="1">
        <v>32064</v>
      </c>
      <c r="N3244">
        <v>1.1507000000000001</v>
      </c>
      <c r="Q3244" s="1">
        <v>42352</v>
      </c>
      <c r="R3244">
        <v>46.5</v>
      </c>
      <c r="U3244" s="1">
        <v>43080</v>
      </c>
      <c r="V3244">
        <v>7.2</v>
      </c>
      <c r="Y3244" s="1">
        <v>42087</v>
      </c>
      <c r="Z3244">
        <v>21.7</v>
      </c>
      <c r="AC3244" s="1"/>
    </row>
    <row r="3245" spans="5:29" x14ac:dyDescent="0.3">
      <c r="E3245" s="1">
        <v>37004</v>
      </c>
      <c r="F3245">
        <v>26.55</v>
      </c>
      <c r="G3245">
        <f t="shared" si="95"/>
        <v>26.925871559633027</v>
      </c>
      <c r="I3245" s="1">
        <v>38944</v>
      </c>
      <c r="J3245">
        <v>73.8</v>
      </c>
      <c r="M3245" s="1">
        <v>32065</v>
      </c>
      <c r="N3245">
        <v>1.1520999999999999</v>
      </c>
      <c r="Q3245" s="1">
        <v>42353</v>
      </c>
      <c r="R3245">
        <v>46.8</v>
      </c>
      <c r="U3245" s="1">
        <v>43081</v>
      </c>
      <c r="V3245">
        <v>7.14</v>
      </c>
      <c r="Y3245" s="1">
        <v>42088</v>
      </c>
      <c r="Z3245">
        <v>21.35</v>
      </c>
      <c r="AC3245" s="1"/>
    </row>
    <row r="3246" spans="5:29" x14ac:dyDescent="0.3">
      <c r="E3246" s="1">
        <v>37005</v>
      </c>
      <c r="F3246">
        <v>26.32</v>
      </c>
      <c r="G3246">
        <f t="shared" si="95"/>
        <v>26.856330275229361</v>
      </c>
      <c r="I3246" s="1">
        <v>38943</v>
      </c>
      <c r="J3246">
        <v>74.3</v>
      </c>
      <c r="M3246" s="1">
        <v>32066</v>
      </c>
      <c r="N3246">
        <v>1.1544000000000001</v>
      </c>
      <c r="Q3246" s="1">
        <v>42354</v>
      </c>
      <c r="R3246">
        <v>46.86</v>
      </c>
      <c r="U3246" s="1">
        <v>43082</v>
      </c>
      <c r="V3246">
        <v>7.07</v>
      </c>
      <c r="Y3246" s="1">
        <v>42089</v>
      </c>
      <c r="Z3246">
        <v>22.2</v>
      </c>
      <c r="AC3246" s="1"/>
    </row>
    <row r="3247" spans="5:29" x14ac:dyDescent="0.3">
      <c r="E3247" s="1">
        <v>37006</v>
      </c>
      <c r="F3247">
        <v>26.82</v>
      </c>
      <c r="G3247">
        <f t="shared" si="95"/>
        <v>26.801743119266064</v>
      </c>
      <c r="I3247" s="1">
        <v>38940</v>
      </c>
      <c r="J3247">
        <v>75.63</v>
      </c>
      <c r="M3247" s="1">
        <v>32069</v>
      </c>
      <c r="N3247">
        <v>1.1682999999999999</v>
      </c>
      <c r="Q3247" s="1">
        <v>42355</v>
      </c>
      <c r="R3247">
        <v>46.93</v>
      </c>
      <c r="U3247" s="1">
        <v>43083</v>
      </c>
      <c r="V3247">
        <v>7.09</v>
      </c>
      <c r="Y3247" s="1">
        <v>42090</v>
      </c>
      <c r="Z3247">
        <v>21.95</v>
      </c>
      <c r="AC3247" s="1"/>
    </row>
    <row r="3248" spans="5:29" x14ac:dyDescent="0.3">
      <c r="E3248" s="1">
        <v>37007</v>
      </c>
      <c r="F3248">
        <v>27.6</v>
      </c>
      <c r="G3248">
        <f t="shared" ref="G3248:G3311" si="96">+AVERAGE(F3140:F3248)</f>
        <v>26.751467889908263</v>
      </c>
      <c r="I3248" s="1">
        <v>38939</v>
      </c>
      <c r="J3248">
        <v>75.28</v>
      </c>
      <c r="M3248" s="1">
        <v>32070</v>
      </c>
      <c r="N3248">
        <v>1.1451</v>
      </c>
      <c r="Q3248" s="1">
        <v>42356</v>
      </c>
      <c r="R3248">
        <v>46.33</v>
      </c>
      <c r="U3248" s="1">
        <v>43084</v>
      </c>
      <c r="V3248">
        <v>7.18</v>
      </c>
      <c r="Y3248" s="1">
        <v>42093</v>
      </c>
      <c r="Z3248">
        <v>22</v>
      </c>
      <c r="AC3248" s="1"/>
    </row>
    <row r="3249" spans="5:29" x14ac:dyDescent="0.3">
      <c r="E3249" s="1">
        <v>37008</v>
      </c>
      <c r="F3249">
        <v>27.79</v>
      </c>
      <c r="G3249">
        <f t="shared" si="96"/>
        <v>26.703027522935788</v>
      </c>
      <c r="I3249" s="1">
        <v>38938</v>
      </c>
      <c r="J3249">
        <v>77.28</v>
      </c>
      <c r="M3249" s="1">
        <v>32071</v>
      </c>
      <c r="N3249">
        <v>1.1418999999999999</v>
      </c>
      <c r="Q3249" s="1">
        <v>42359</v>
      </c>
      <c r="R3249">
        <v>46.92</v>
      </c>
      <c r="U3249" s="1">
        <v>43087</v>
      </c>
      <c r="V3249">
        <v>7.39</v>
      </c>
      <c r="Y3249" s="1">
        <v>42094</v>
      </c>
      <c r="Z3249">
        <v>22.4</v>
      </c>
      <c r="AC3249" s="1"/>
    </row>
    <row r="3250" spans="5:29" x14ac:dyDescent="0.3">
      <c r="E3250" s="1">
        <v>37011</v>
      </c>
      <c r="F3250">
        <v>27.89</v>
      </c>
      <c r="G3250">
        <f t="shared" si="96"/>
        <v>26.655229357798174</v>
      </c>
      <c r="I3250" s="1">
        <v>38937</v>
      </c>
      <c r="J3250">
        <v>77.55</v>
      </c>
      <c r="M3250" s="1">
        <v>32072</v>
      </c>
      <c r="N3250">
        <v>1.1414</v>
      </c>
      <c r="Q3250" s="1">
        <v>42360</v>
      </c>
      <c r="R3250">
        <v>46.56</v>
      </c>
      <c r="U3250" s="1">
        <v>43088</v>
      </c>
      <c r="V3250">
        <v>7.5</v>
      </c>
      <c r="Y3250" s="1">
        <v>42095</v>
      </c>
      <c r="Z3250">
        <v>23.2</v>
      </c>
      <c r="AC3250" s="1"/>
    </row>
    <row r="3251" spans="5:29" x14ac:dyDescent="0.3">
      <c r="E3251" s="1">
        <v>37012</v>
      </c>
      <c r="F3251">
        <v>28.33</v>
      </c>
      <c r="G3251">
        <f t="shared" si="96"/>
        <v>26.610183486238537</v>
      </c>
      <c r="I3251" s="1">
        <v>38936</v>
      </c>
      <c r="J3251">
        <v>78.3</v>
      </c>
      <c r="M3251" s="1">
        <v>32073</v>
      </c>
      <c r="N3251">
        <v>1.1658999999999999</v>
      </c>
      <c r="Q3251" s="1">
        <v>42361</v>
      </c>
      <c r="R3251">
        <v>47.03</v>
      </c>
      <c r="U3251" s="1">
        <v>43089</v>
      </c>
      <c r="V3251">
        <v>7.77</v>
      </c>
      <c r="Y3251" s="1">
        <v>42096</v>
      </c>
      <c r="Z3251">
        <v>22.9</v>
      </c>
      <c r="AC3251" s="1"/>
    </row>
    <row r="3252" spans="5:29" x14ac:dyDescent="0.3">
      <c r="E3252" s="1">
        <v>37013</v>
      </c>
      <c r="F3252">
        <v>27.59</v>
      </c>
      <c r="G3252">
        <f t="shared" si="96"/>
        <v>26.557981651376156</v>
      </c>
      <c r="I3252" s="1">
        <v>38933</v>
      </c>
      <c r="J3252">
        <v>76.17</v>
      </c>
      <c r="M3252" s="1">
        <v>32076</v>
      </c>
      <c r="N3252">
        <v>1.1658999999999999</v>
      </c>
      <c r="Q3252" s="1">
        <v>42362</v>
      </c>
      <c r="R3252">
        <v>47.37</v>
      </c>
      <c r="U3252" s="1">
        <v>43090</v>
      </c>
      <c r="V3252">
        <v>7.98</v>
      </c>
      <c r="Y3252" s="1">
        <v>42097</v>
      </c>
      <c r="Z3252">
        <v>22.45</v>
      </c>
      <c r="AC3252" s="1"/>
    </row>
    <row r="3253" spans="5:29" x14ac:dyDescent="0.3">
      <c r="E3253" s="1">
        <v>37014</v>
      </c>
      <c r="F3253">
        <v>28.07</v>
      </c>
      <c r="G3253">
        <f t="shared" si="96"/>
        <v>26.511651376146798</v>
      </c>
      <c r="I3253" s="1">
        <v>38932</v>
      </c>
      <c r="J3253">
        <v>76.56</v>
      </c>
      <c r="M3253" s="1">
        <v>32077</v>
      </c>
      <c r="N3253">
        <v>1.1779999999999999</v>
      </c>
      <c r="Q3253" s="1">
        <v>42366</v>
      </c>
      <c r="R3253">
        <v>47.39</v>
      </c>
      <c r="U3253" s="1">
        <v>43091</v>
      </c>
      <c r="V3253">
        <v>8.15</v>
      </c>
      <c r="Y3253" s="1">
        <v>42100</v>
      </c>
      <c r="Z3253">
        <v>22.85</v>
      </c>
      <c r="AC3253" s="1"/>
    </row>
    <row r="3254" spans="5:29" x14ac:dyDescent="0.3">
      <c r="E3254" s="1">
        <v>37015</v>
      </c>
      <c r="F3254">
        <v>28.19</v>
      </c>
      <c r="G3254">
        <f t="shared" si="96"/>
        <v>26.466972477064228</v>
      </c>
      <c r="I3254" s="1">
        <v>38931</v>
      </c>
      <c r="J3254">
        <v>76.89</v>
      </c>
      <c r="M3254" s="1">
        <v>32078</v>
      </c>
      <c r="N3254">
        <v>1.1916</v>
      </c>
      <c r="Q3254" s="1">
        <v>42367</v>
      </c>
      <c r="R3254">
        <v>47.64</v>
      </c>
      <c r="U3254" s="1">
        <v>43096</v>
      </c>
      <c r="V3254">
        <v>8.1300000000000008</v>
      </c>
      <c r="Y3254" s="1">
        <v>42101</v>
      </c>
      <c r="Z3254">
        <v>22.7</v>
      </c>
      <c r="AC3254" s="1"/>
    </row>
    <row r="3255" spans="5:29" x14ac:dyDescent="0.3">
      <c r="E3255" s="1">
        <v>37019</v>
      </c>
      <c r="F3255">
        <v>27.9</v>
      </c>
      <c r="G3255">
        <f t="shared" si="96"/>
        <v>26.427614678899094</v>
      </c>
      <c r="I3255" s="1">
        <v>38930</v>
      </c>
      <c r="J3255">
        <v>75.89</v>
      </c>
      <c r="M3255" s="1">
        <v>32079</v>
      </c>
      <c r="N3255">
        <v>1.1875</v>
      </c>
      <c r="Q3255" s="1">
        <v>42368</v>
      </c>
      <c r="R3255">
        <v>47.83</v>
      </c>
      <c r="U3255" s="1">
        <v>43097</v>
      </c>
      <c r="V3255">
        <v>8.17</v>
      </c>
      <c r="Y3255" s="1">
        <v>42102</v>
      </c>
      <c r="Z3255">
        <v>22.17</v>
      </c>
      <c r="AC3255" s="1"/>
    </row>
    <row r="3256" spans="5:29" x14ac:dyDescent="0.3">
      <c r="E3256" s="1">
        <v>37020</v>
      </c>
      <c r="F3256">
        <v>28.15</v>
      </c>
      <c r="G3256">
        <f t="shared" si="96"/>
        <v>26.386055045871569</v>
      </c>
      <c r="I3256" s="1">
        <v>38929</v>
      </c>
      <c r="J3256">
        <v>75.150000000000006</v>
      </c>
      <c r="M3256" s="1">
        <v>32080</v>
      </c>
      <c r="N3256">
        <v>1.1912</v>
      </c>
      <c r="Q3256" s="1">
        <v>42369</v>
      </c>
      <c r="R3256">
        <v>47.4</v>
      </c>
      <c r="U3256" s="1">
        <v>43098</v>
      </c>
      <c r="V3256">
        <v>8.14</v>
      </c>
      <c r="Y3256" s="1">
        <v>42103</v>
      </c>
      <c r="Z3256">
        <v>22.35</v>
      </c>
      <c r="AC3256" s="1"/>
    </row>
    <row r="3257" spans="5:29" x14ac:dyDescent="0.3">
      <c r="E3257" s="1">
        <v>37021</v>
      </c>
      <c r="F3257">
        <v>28.48</v>
      </c>
      <c r="G3257">
        <f t="shared" si="96"/>
        <v>26.354862385321113</v>
      </c>
      <c r="I3257" s="1">
        <v>38926</v>
      </c>
      <c r="J3257">
        <v>73.39</v>
      </c>
      <c r="M3257" s="1">
        <v>32083</v>
      </c>
      <c r="N3257">
        <v>1.2045999999999999</v>
      </c>
      <c r="Q3257" s="1">
        <v>42370</v>
      </c>
      <c r="R3257">
        <v>46.63</v>
      </c>
      <c r="U3257" s="1">
        <v>43102</v>
      </c>
      <c r="V3257">
        <v>7.78</v>
      </c>
      <c r="Y3257" s="1">
        <v>42104</v>
      </c>
      <c r="Z3257">
        <v>23.1</v>
      </c>
      <c r="AC3257" s="1"/>
    </row>
    <row r="3258" spans="5:29" x14ac:dyDescent="0.3">
      <c r="E3258" s="1">
        <v>37022</v>
      </c>
      <c r="F3258">
        <v>28.19</v>
      </c>
      <c r="G3258">
        <f t="shared" si="96"/>
        <v>26.336697247706432</v>
      </c>
      <c r="I3258" s="1">
        <v>38925</v>
      </c>
      <c r="J3258">
        <v>75.010000000000005</v>
      </c>
      <c r="M3258" s="1">
        <v>32084</v>
      </c>
      <c r="N3258">
        <v>1.2003999999999999</v>
      </c>
      <c r="Q3258" s="1">
        <v>42373</v>
      </c>
      <c r="R3258">
        <v>46.55</v>
      </c>
      <c r="U3258" s="1">
        <v>43103</v>
      </c>
      <c r="V3258">
        <v>7.8</v>
      </c>
      <c r="Y3258" s="1">
        <v>42107</v>
      </c>
      <c r="Z3258">
        <v>22.35</v>
      </c>
      <c r="AC3258" s="1"/>
    </row>
    <row r="3259" spans="5:29" x14ac:dyDescent="0.3">
      <c r="E3259" s="1">
        <v>37025</v>
      </c>
      <c r="F3259">
        <v>28.28</v>
      </c>
      <c r="G3259">
        <f t="shared" si="96"/>
        <v>26.326972477064235</v>
      </c>
      <c r="I3259" s="1">
        <v>38924</v>
      </c>
      <c r="J3259">
        <v>74</v>
      </c>
      <c r="M3259" s="1">
        <v>32085</v>
      </c>
      <c r="N3259">
        <v>1.2092000000000001</v>
      </c>
      <c r="Q3259" s="1">
        <v>42374</v>
      </c>
      <c r="R3259">
        <v>46.1</v>
      </c>
      <c r="U3259" s="1">
        <v>43104</v>
      </c>
      <c r="V3259">
        <v>7.74</v>
      </c>
      <c r="Y3259" s="1">
        <v>42108</v>
      </c>
      <c r="Z3259">
        <v>22.1</v>
      </c>
      <c r="AC3259" s="1"/>
    </row>
    <row r="3260" spans="5:29" x14ac:dyDescent="0.3">
      <c r="E3260" s="1">
        <v>37026</v>
      </c>
      <c r="F3260">
        <v>28.16</v>
      </c>
      <c r="G3260">
        <f t="shared" si="96"/>
        <v>26.33036697247708</v>
      </c>
      <c r="I3260" s="1">
        <v>38923</v>
      </c>
      <c r="J3260">
        <v>73.28</v>
      </c>
      <c r="M3260" s="1">
        <v>32086</v>
      </c>
      <c r="N3260">
        <v>1.2302999999999999</v>
      </c>
      <c r="Q3260" s="1">
        <v>42375</v>
      </c>
      <c r="R3260">
        <v>46.9</v>
      </c>
      <c r="U3260" s="1">
        <v>43105</v>
      </c>
      <c r="V3260">
        <v>7.75</v>
      </c>
      <c r="Y3260" s="1">
        <v>42109</v>
      </c>
      <c r="Z3260">
        <v>22.25</v>
      </c>
      <c r="AC3260" s="1"/>
    </row>
    <row r="3261" spans="5:29" x14ac:dyDescent="0.3">
      <c r="E3261" s="1">
        <v>37027</v>
      </c>
      <c r="F3261">
        <v>28.36</v>
      </c>
      <c r="G3261">
        <f t="shared" si="96"/>
        <v>26.333577981651395</v>
      </c>
      <c r="I3261" s="1">
        <v>38922</v>
      </c>
      <c r="J3261">
        <v>74.61</v>
      </c>
      <c r="M3261" s="1">
        <v>32087</v>
      </c>
      <c r="N3261">
        <v>1.2344999999999999</v>
      </c>
      <c r="Q3261" s="1">
        <v>42376</v>
      </c>
      <c r="R3261">
        <v>47.5</v>
      </c>
      <c r="U3261" s="1">
        <v>43108</v>
      </c>
      <c r="V3261">
        <v>7.62</v>
      </c>
      <c r="Y3261" s="1">
        <v>42110</v>
      </c>
      <c r="Z3261">
        <v>22.17</v>
      </c>
      <c r="AC3261" s="1"/>
    </row>
    <row r="3262" spans="5:29" x14ac:dyDescent="0.3">
      <c r="E3262" s="1">
        <v>37028</v>
      </c>
      <c r="F3262">
        <v>28.46</v>
      </c>
      <c r="G3262">
        <f t="shared" si="96"/>
        <v>26.342660550458731</v>
      </c>
      <c r="I3262" s="1">
        <v>38919</v>
      </c>
      <c r="J3262">
        <v>73.75</v>
      </c>
      <c r="M3262" s="1">
        <v>32090</v>
      </c>
      <c r="N3262">
        <v>1.2408999999999999</v>
      </c>
      <c r="Q3262" s="1">
        <v>42377</v>
      </c>
      <c r="R3262">
        <v>46.1</v>
      </c>
      <c r="U3262" s="1">
        <v>43109</v>
      </c>
      <c r="V3262">
        <v>7.75</v>
      </c>
      <c r="Y3262" s="1">
        <v>42111</v>
      </c>
      <c r="Z3262">
        <v>21.43</v>
      </c>
      <c r="AC3262" s="1"/>
    </row>
    <row r="3263" spans="5:29" x14ac:dyDescent="0.3">
      <c r="E3263" s="1">
        <v>37029</v>
      </c>
      <c r="F3263">
        <v>29.39</v>
      </c>
      <c r="G3263">
        <f t="shared" si="96"/>
        <v>26.368623853211023</v>
      </c>
      <c r="I3263" s="1">
        <v>38918</v>
      </c>
      <c r="J3263">
        <v>73.72</v>
      </c>
      <c r="M3263" s="1">
        <v>32091</v>
      </c>
      <c r="N3263">
        <v>1.2358</v>
      </c>
      <c r="Q3263" s="1">
        <v>42380</v>
      </c>
      <c r="R3263">
        <v>45.7</v>
      </c>
      <c r="U3263" s="1">
        <v>43110</v>
      </c>
      <c r="V3263">
        <v>7.86</v>
      </c>
      <c r="Y3263" s="1">
        <v>42114</v>
      </c>
      <c r="Z3263">
        <v>21.8</v>
      </c>
      <c r="AC3263" s="1"/>
    </row>
    <row r="3264" spans="5:29" x14ac:dyDescent="0.3">
      <c r="E3264" s="1">
        <v>37032</v>
      </c>
      <c r="F3264">
        <v>29.42</v>
      </c>
      <c r="G3264">
        <f t="shared" si="96"/>
        <v>26.385871559633038</v>
      </c>
      <c r="I3264" s="1">
        <v>38917</v>
      </c>
      <c r="J3264">
        <v>73.900000000000006</v>
      </c>
      <c r="M3264" s="1">
        <v>32092</v>
      </c>
      <c r="N3264">
        <v>1.2335</v>
      </c>
      <c r="Q3264" s="1">
        <v>42381</v>
      </c>
      <c r="R3264">
        <v>45</v>
      </c>
      <c r="U3264" s="1">
        <v>43111</v>
      </c>
      <c r="V3264">
        <v>7.79</v>
      </c>
      <c r="Y3264" s="1">
        <v>42115</v>
      </c>
      <c r="Z3264">
        <v>21.75</v>
      </c>
      <c r="AC3264" s="1"/>
    </row>
    <row r="3265" spans="5:29" x14ac:dyDescent="0.3">
      <c r="E3265" s="1">
        <v>37033</v>
      </c>
      <c r="F3265">
        <v>29.36</v>
      </c>
      <c r="G3265">
        <f t="shared" si="96"/>
        <v>26.40697247706423</v>
      </c>
      <c r="I3265" s="1">
        <v>38916</v>
      </c>
      <c r="J3265">
        <v>74.36</v>
      </c>
      <c r="M3265" s="1">
        <v>32093</v>
      </c>
      <c r="N3265">
        <v>1.222</v>
      </c>
      <c r="Q3265" s="1">
        <v>42382</v>
      </c>
      <c r="R3265">
        <v>44.5</v>
      </c>
      <c r="U3265" s="1">
        <v>43112</v>
      </c>
      <c r="V3265">
        <v>7.83</v>
      </c>
      <c r="Y3265" s="1">
        <v>42116</v>
      </c>
      <c r="Z3265">
        <v>21.45</v>
      </c>
      <c r="AC3265" s="1"/>
    </row>
    <row r="3266" spans="5:29" x14ac:dyDescent="0.3">
      <c r="E3266" s="1">
        <v>37034</v>
      </c>
      <c r="F3266">
        <v>29.24</v>
      </c>
      <c r="G3266">
        <f t="shared" si="96"/>
        <v>26.444587155963312</v>
      </c>
      <c r="I3266" s="1">
        <v>38915</v>
      </c>
      <c r="J3266">
        <v>75.92</v>
      </c>
      <c r="M3266" s="1">
        <v>32094</v>
      </c>
      <c r="N3266">
        <v>1.222</v>
      </c>
      <c r="Q3266" s="1">
        <v>42383</v>
      </c>
      <c r="R3266">
        <v>44.35</v>
      </c>
      <c r="U3266" s="1">
        <v>43115</v>
      </c>
      <c r="V3266">
        <v>7.77</v>
      </c>
      <c r="Y3266" s="1">
        <v>42117</v>
      </c>
      <c r="Z3266">
        <v>21.6</v>
      </c>
      <c r="AC3266" s="1"/>
    </row>
    <row r="3267" spans="5:29" x14ac:dyDescent="0.3">
      <c r="E3267" s="1">
        <v>37035</v>
      </c>
      <c r="F3267">
        <v>28.53</v>
      </c>
      <c r="G3267">
        <f t="shared" si="96"/>
        <v>26.473669724770652</v>
      </c>
      <c r="I3267" s="1">
        <v>38912</v>
      </c>
      <c r="J3267">
        <v>77.27</v>
      </c>
      <c r="M3267" s="1">
        <v>32097</v>
      </c>
      <c r="N3267">
        <v>1.2139</v>
      </c>
      <c r="Q3267" s="1">
        <v>42384</v>
      </c>
      <c r="R3267">
        <v>43.95</v>
      </c>
      <c r="U3267" s="1">
        <v>43116</v>
      </c>
      <c r="V3267">
        <v>8.02</v>
      </c>
      <c r="Y3267" s="1">
        <v>42118</v>
      </c>
      <c r="Z3267">
        <v>21.75</v>
      </c>
      <c r="AC3267" s="1"/>
    </row>
    <row r="3268" spans="5:29" x14ac:dyDescent="0.3">
      <c r="E3268" s="1">
        <v>37036</v>
      </c>
      <c r="F3268">
        <v>28.48</v>
      </c>
      <c r="G3268">
        <f t="shared" si="96"/>
        <v>26.49743119266056</v>
      </c>
      <c r="I3268" s="1">
        <v>38911</v>
      </c>
      <c r="J3268">
        <v>76.69</v>
      </c>
      <c r="M3268" s="1">
        <v>32098</v>
      </c>
      <c r="N3268">
        <v>1.2201</v>
      </c>
      <c r="Q3268" s="1">
        <v>42387</v>
      </c>
      <c r="R3268">
        <v>43.53</v>
      </c>
      <c r="U3268" s="1">
        <v>43117</v>
      </c>
      <c r="V3268">
        <v>8.15</v>
      </c>
      <c r="Y3268" s="1">
        <v>42121</v>
      </c>
      <c r="Z3268">
        <v>21.7</v>
      </c>
      <c r="AC3268" s="1"/>
    </row>
    <row r="3269" spans="5:29" x14ac:dyDescent="0.3">
      <c r="E3269" s="1">
        <v>37040</v>
      </c>
      <c r="F3269">
        <v>29.17</v>
      </c>
      <c r="G3269">
        <f t="shared" si="96"/>
        <v>26.524311926605513</v>
      </c>
      <c r="I3269" s="1">
        <v>38910</v>
      </c>
      <c r="J3269">
        <v>74.39</v>
      </c>
      <c r="M3269" s="1">
        <v>32099</v>
      </c>
      <c r="N3269">
        <v>1.2257</v>
      </c>
      <c r="Q3269" s="1">
        <v>42388</v>
      </c>
      <c r="R3269">
        <v>43.8</v>
      </c>
      <c r="U3269" s="1">
        <v>43118</v>
      </c>
      <c r="V3269">
        <v>8.4600000000000009</v>
      </c>
      <c r="Y3269" s="1">
        <v>42122</v>
      </c>
      <c r="Z3269">
        <v>21.6</v>
      </c>
      <c r="AC3269" s="1"/>
    </row>
    <row r="3270" spans="5:29" x14ac:dyDescent="0.3">
      <c r="E3270" s="1">
        <v>37041</v>
      </c>
      <c r="F3270">
        <v>29.14</v>
      </c>
      <c r="G3270">
        <f t="shared" si="96"/>
        <v>26.562293577981659</v>
      </c>
      <c r="I3270" s="1">
        <v>38909</v>
      </c>
      <c r="J3270">
        <v>73.67</v>
      </c>
      <c r="M3270" s="1">
        <v>32100</v>
      </c>
      <c r="N3270">
        <v>1.2238</v>
      </c>
      <c r="Q3270" s="1">
        <v>42389</v>
      </c>
      <c r="R3270">
        <v>44.75</v>
      </c>
      <c r="U3270" s="1">
        <v>43119</v>
      </c>
      <c r="V3270">
        <v>8.73</v>
      </c>
      <c r="Y3270" s="1">
        <v>42123</v>
      </c>
      <c r="Z3270">
        <v>21.3</v>
      </c>
      <c r="AC3270" s="1"/>
    </row>
    <row r="3271" spans="5:29" x14ac:dyDescent="0.3">
      <c r="E3271" s="1">
        <v>37042</v>
      </c>
      <c r="F3271">
        <v>29.34</v>
      </c>
      <c r="G3271">
        <f t="shared" si="96"/>
        <v>26.620733944954136</v>
      </c>
      <c r="I3271" s="1">
        <v>38908</v>
      </c>
      <c r="J3271">
        <v>72.89</v>
      </c>
      <c r="M3271" s="1">
        <v>32101</v>
      </c>
      <c r="N3271">
        <v>1.2261</v>
      </c>
      <c r="Q3271" s="1">
        <v>42390</v>
      </c>
      <c r="R3271">
        <v>44.8</v>
      </c>
      <c r="U3271" s="1">
        <v>43122</v>
      </c>
      <c r="V3271">
        <v>8.7200000000000006</v>
      </c>
      <c r="Y3271" s="1">
        <v>42124</v>
      </c>
      <c r="Z3271">
        <v>20.75</v>
      </c>
      <c r="AC3271" s="1"/>
    </row>
    <row r="3272" spans="5:29" x14ac:dyDescent="0.3">
      <c r="E3272" s="1">
        <v>37043</v>
      </c>
      <c r="F3272">
        <v>29.07</v>
      </c>
      <c r="G3272">
        <f t="shared" si="96"/>
        <v>26.670825688073407</v>
      </c>
      <c r="I3272" s="1">
        <v>38905</v>
      </c>
      <c r="J3272">
        <v>73.510000000000005</v>
      </c>
      <c r="M3272" s="1">
        <v>32104</v>
      </c>
      <c r="N3272">
        <v>1.2312000000000001</v>
      </c>
      <c r="Q3272" s="1">
        <v>42391</v>
      </c>
      <c r="R3272">
        <v>45.6</v>
      </c>
      <c r="U3272" s="1">
        <v>43123</v>
      </c>
      <c r="V3272">
        <v>8.98</v>
      </c>
      <c r="Y3272" s="1">
        <v>42125</v>
      </c>
      <c r="Z3272">
        <v>20.100000000000001</v>
      </c>
      <c r="AC3272" s="1"/>
    </row>
    <row r="3273" spans="5:29" x14ac:dyDescent="0.3">
      <c r="E3273" s="1">
        <v>37046</v>
      </c>
      <c r="F3273">
        <v>29.26</v>
      </c>
      <c r="G3273">
        <f t="shared" si="96"/>
        <v>26.722201834862396</v>
      </c>
      <c r="I3273" s="1">
        <v>38904</v>
      </c>
      <c r="J3273">
        <v>74.08</v>
      </c>
      <c r="M3273" s="1">
        <v>32105</v>
      </c>
      <c r="N3273">
        <v>1.2349000000000001</v>
      </c>
      <c r="Q3273" s="1">
        <v>42394</v>
      </c>
      <c r="R3273">
        <v>44.8</v>
      </c>
      <c r="U3273" s="1">
        <v>43124</v>
      </c>
      <c r="V3273">
        <v>9.42</v>
      </c>
      <c r="Y3273" s="1">
        <v>42128</v>
      </c>
      <c r="Z3273">
        <v>20.8</v>
      </c>
      <c r="AC3273" s="1"/>
    </row>
    <row r="3274" spans="5:29" x14ac:dyDescent="0.3">
      <c r="E3274" s="1">
        <v>37047</v>
      </c>
      <c r="F3274">
        <v>29.68</v>
      </c>
      <c r="G3274">
        <f t="shared" si="96"/>
        <v>26.773944954128453</v>
      </c>
      <c r="I3274" s="1">
        <v>38903</v>
      </c>
      <c r="J3274">
        <v>73.98</v>
      </c>
      <c r="M3274" s="1">
        <v>32106</v>
      </c>
      <c r="N3274">
        <v>1.2344999999999999</v>
      </c>
      <c r="Q3274" s="1">
        <v>42395</v>
      </c>
      <c r="R3274">
        <v>45</v>
      </c>
      <c r="U3274" s="1">
        <v>43125</v>
      </c>
      <c r="V3274">
        <v>9.2100000000000009</v>
      </c>
      <c r="Y3274" s="1">
        <v>42129</v>
      </c>
      <c r="Z3274">
        <v>20.2</v>
      </c>
      <c r="AC3274" s="1"/>
    </row>
    <row r="3275" spans="5:29" x14ac:dyDescent="0.3">
      <c r="E3275" s="1">
        <v>37048</v>
      </c>
      <c r="F3275">
        <v>28.96</v>
      </c>
      <c r="G3275">
        <f t="shared" si="96"/>
        <v>26.822110091743134</v>
      </c>
      <c r="I3275" s="1">
        <v>38902</v>
      </c>
      <c r="J3275">
        <v>72.510000000000005</v>
      </c>
      <c r="M3275" s="1">
        <v>32107</v>
      </c>
      <c r="N3275">
        <v>1.2367999999999999</v>
      </c>
      <c r="Q3275" s="1">
        <v>42396</v>
      </c>
      <c r="R3275">
        <v>45.45</v>
      </c>
      <c r="U3275" s="1">
        <v>43126</v>
      </c>
      <c r="V3275">
        <v>9.06</v>
      </c>
      <c r="Y3275" s="1">
        <v>42130</v>
      </c>
      <c r="Z3275">
        <v>20.25</v>
      </c>
      <c r="AC3275" s="1"/>
    </row>
    <row r="3276" spans="5:29" x14ac:dyDescent="0.3">
      <c r="E3276" s="1">
        <v>37049</v>
      </c>
      <c r="F3276">
        <v>28.5</v>
      </c>
      <c r="G3276">
        <f t="shared" si="96"/>
        <v>26.864587155963314</v>
      </c>
      <c r="I3276" s="1">
        <v>38901</v>
      </c>
      <c r="J3276">
        <v>73.39</v>
      </c>
      <c r="M3276" s="1">
        <v>32108</v>
      </c>
      <c r="N3276">
        <v>1.2474000000000001</v>
      </c>
      <c r="Q3276" s="1">
        <v>42397</v>
      </c>
      <c r="R3276">
        <v>45.4</v>
      </c>
      <c r="U3276" s="1">
        <v>43129</v>
      </c>
      <c r="V3276">
        <v>8.9700000000000006</v>
      </c>
      <c r="Y3276" s="1">
        <v>42131</v>
      </c>
      <c r="Z3276">
        <v>20.2</v>
      </c>
      <c r="AC3276" s="1"/>
    </row>
    <row r="3277" spans="5:29" x14ac:dyDescent="0.3">
      <c r="E3277" s="1">
        <v>37050</v>
      </c>
      <c r="F3277">
        <v>29.44</v>
      </c>
      <c r="G3277">
        <f t="shared" si="96"/>
        <v>26.91174311926607</v>
      </c>
      <c r="I3277" s="1">
        <v>38898</v>
      </c>
      <c r="J3277">
        <v>73.510000000000005</v>
      </c>
      <c r="M3277" s="1">
        <v>32111</v>
      </c>
      <c r="N3277">
        <v>1.2576000000000001</v>
      </c>
      <c r="Q3277" s="1">
        <v>42398</v>
      </c>
      <c r="R3277">
        <v>45</v>
      </c>
      <c r="U3277" s="1">
        <v>43130</v>
      </c>
      <c r="V3277">
        <v>8.86</v>
      </c>
      <c r="Y3277" s="1">
        <v>42132</v>
      </c>
      <c r="Z3277">
        <v>20.329999999999998</v>
      </c>
      <c r="AC3277" s="1"/>
    </row>
    <row r="3278" spans="5:29" x14ac:dyDescent="0.3">
      <c r="E3278" s="1">
        <v>37053</v>
      </c>
      <c r="F3278">
        <v>29.57</v>
      </c>
      <c r="G3278">
        <f t="shared" si="96"/>
        <v>26.953394495412859</v>
      </c>
      <c r="I3278" s="1">
        <v>38897</v>
      </c>
      <c r="J3278">
        <v>72.88</v>
      </c>
      <c r="M3278" s="1">
        <v>32112</v>
      </c>
      <c r="N3278">
        <v>1.2456</v>
      </c>
      <c r="Q3278" s="1">
        <v>42401</v>
      </c>
      <c r="R3278">
        <v>43.9</v>
      </c>
      <c r="U3278" s="1">
        <v>43131</v>
      </c>
      <c r="V3278">
        <v>9.25</v>
      </c>
      <c r="Y3278" s="1">
        <v>42135</v>
      </c>
      <c r="Z3278">
        <v>21.1</v>
      </c>
      <c r="AC3278" s="1"/>
    </row>
    <row r="3279" spans="5:29" x14ac:dyDescent="0.3">
      <c r="E3279" s="1">
        <v>37054</v>
      </c>
      <c r="F3279">
        <v>29.46</v>
      </c>
      <c r="G3279">
        <f t="shared" si="96"/>
        <v>26.991100917431204</v>
      </c>
      <c r="I3279" s="1">
        <v>38896</v>
      </c>
      <c r="J3279">
        <v>71.41</v>
      </c>
      <c r="M3279" s="1">
        <v>32113</v>
      </c>
      <c r="N3279">
        <v>1.2521</v>
      </c>
      <c r="Q3279" s="1">
        <v>42402</v>
      </c>
      <c r="R3279">
        <v>44</v>
      </c>
      <c r="U3279" s="1">
        <v>43132</v>
      </c>
      <c r="V3279">
        <v>9.24</v>
      </c>
      <c r="Y3279" s="1">
        <v>42136</v>
      </c>
      <c r="Z3279">
        <v>20.9</v>
      </c>
      <c r="AC3279" s="1"/>
    </row>
    <row r="3280" spans="5:29" x14ac:dyDescent="0.3">
      <c r="E3280" s="1">
        <v>37055</v>
      </c>
      <c r="F3280">
        <v>29.34</v>
      </c>
      <c r="G3280">
        <f t="shared" si="96"/>
        <v>27.029266055045884</v>
      </c>
      <c r="I3280" s="1">
        <v>38895</v>
      </c>
      <c r="J3280">
        <v>70.98</v>
      </c>
      <c r="M3280" s="1">
        <v>32114</v>
      </c>
      <c r="N3280">
        <v>1.2385999999999999</v>
      </c>
      <c r="Q3280" s="1">
        <v>42403</v>
      </c>
      <c r="R3280">
        <v>45.2</v>
      </c>
      <c r="U3280" s="1">
        <v>43133</v>
      </c>
      <c r="V3280">
        <v>8.93</v>
      </c>
      <c r="Y3280" s="1">
        <v>42137</v>
      </c>
      <c r="Z3280">
        <v>20.7</v>
      </c>
      <c r="AC3280" s="1"/>
    </row>
    <row r="3281" spans="5:29" x14ac:dyDescent="0.3">
      <c r="E3281" s="1">
        <v>37056</v>
      </c>
      <c r="F3281">
        <v>29.59</v>
      </c>
      <c r="G3281">
        <f t="shared" si="96"/>
        <v>27.076605504587171</v>
      </c>
      <c r="I3281" s="1">
        <v>38894</v>
      </c>
      <c r="J3281">
        <v>70.73</v>
      </c>
      <c r="M3281" s="1">
        <v>32115</v>
      </c>
      <c r="N3281">
        <v>1.2358</v>
      </c>
      <c r="Q3281" s="1">
        <v>42404</v>
      </c>
      <c r="R3281">
        <v>44.5</v>
      </c>
      <c r="U3281" s="1">
        <v>43136</v>
      </c>
      <c r="V3281">
        <v>9.0500000000000007</v>
      </c>
      <c r="Y3281" s="1">
        <v>42138</v>
      </c>
      <c r="Z3281">
        <v>20.73</v>
      </c>
      <c r="AC3281" s="1"/>
    </row>
    <row r="3282" spans="5:29" x14ac:dyDescent="0.3">
      <c r="E3282" s="1">
        <v>37057</v>
      </c>
      <c r="F3282">
        <v>28.12</v>
      </c>
      <c r="G3282">
        <f t="shared" si="96"/>
        <v>27.108990825688085</v>
      </c>
      <c r="I3282" s="1">
        <v>38891</v>
      </c>
      <c r="J3282">
        <v>69.930000000000007</v>
      </c>
      <c r="M3282" s="1">
        <v>32118</v>
      </c>
      <c r="N3282">
        <v>1.2294</v>
      </c>
      <c r="Q3282" s="1">
        <v>42405</v>
      </c>
      <c r="R3282">
        <v>43.55</v>
      </c>
      <c r="U3282" s="1">
        <v>43137</v>
      </c>
      <c r="V3282">
        <v>8.7799999999999994</v>
      </c>
      <c r="Y3282" s="1">
        <v>42139</v>
      </c>
      <c r="Z3282">
        <v>20.399999999999999</v>
      </c>
      <c r="AC3282" s="1"/>
    </row>
    <row r="3283" spans="5:29" x14ac:dyDescent="0.3">
      <c r="E3283" s="1">
        <v>37060</v>
      </c>
      <c r="F3283">
        <v>27.01</v>
      </c>
      <c r="G3283">
        <f t="shared" si="96"/>
        <v>27.124311926605518</v>
      </c>
      <c r="I3283" s="1">
        <v>38890</v>
      </c>
      <c r="J3283">
        <v>69.95</v>
      </c>
      <c r="M3283" s="1">
        <v>32119</v>
      </c>
      <c r="N3283">
        <v>1.2391000000000001</v>
      </c>
      <c r="Q3283" s="1">
        <v>42408</v>
      </c>
      <c r="R3283">
        <v>42.95</v>
      </c>
      <c r="U3283" s="1">
        <v>43138</v>
      </c>
      <c r="V3283">
        <v>8.9700000000000006</v>
      </c>
      <c r="Y3283" s="1">
        <v>42142</v>
      </c>
      <c r="Z3283">
        <v>20.7</v>
      </c>
      <c r="AC3283" s="1"/>
    </row>
    <row r="3284" spans="5:29" x14ac:dyDescent="0.3">
      <c r="E3284" s="1">
        <v>37061</v>
      </c>
      <c r="F3284">
        <v>26.98</v>
      </c>
      <c r="G3284">
        <f t="shared" si="96"/>
        <v>27.136880733944967</v>
      </c>
      <c r="I3284" s="1">
        <v>38889</v>
      </c>
      <c r="J3284">
        <v>69.17</v>
      </c>
      <c r="M3284" s="1">
        <v>32120</v>
      </c>
      <c r="N3284">
        <v>1.2427999999999999</v>
      </c>
      <c r="Q3284" s="1">
        <v>42409</v>
      </c>
      <c r="R3284">
        <v>43</v>
      </c>
      <c r="U3284" s="1">
        <v>43139</v>
      </c>
      <c r="V3284">
        <v>9.1</v>
      </c>
      <c r="Y3284" s="1">
        <v>42143</v>
      </c>
      <c r="Z3284">
        <v>20.55</v>
      </c>
      <c r="AC3284" s="1"/>
    </row>
    <row r="3285" spans="5:29" x14ac:dyDescent="0.3">
      <c r="E3285" s="1">
        <v>37062</v>
      </c>
      <c r="F3285">
        <v>26.09</v>
      </c>
      <c r="G3285">
        <f t="shared" si="96"/>
        <v>27.140000000000015</v>
      </c>
      <c r="I3285" s="1">
        <v>38888</v>
      </c>
      <c r="J3285">
        <v>68.08</v>
      </c>
      <c r="M3285" s="1">
        <v>32121</v>
      </c>
      <c r="N3285">
        <v>1.2628999999999999</v>
      </c>
      <c r="Q3285" s="1">
        <v>42410</v>
      </c>
      <c r="R3285">
        <v>42.95</v>
      </c>
      <c r="U3285" s="1">
        <v>43140</v>
      </c>
      <c r="V3285">
        <v>9.2100000000000009</v>
      </c>
      <c r="Y3285" s="1">
        <v>42144</v>
      </c>
      <c r="Z3285">
        <v>20.53</v>
      </c>
      <c r="AC3285" s="1"/>
    </row>
    <row r="3286" spans="5:29" x14ac:dyDescent="0.3">
      <c r="E3286" s="1">
        <v>37063</v>
      </c>
      <c r="F3286">
        <v>26.3</v>
      </c>
      <c r="G3286">
        <f t="shared" si="96"/>
        <v>27.141100917431206</v>
      </c>
      <c r="I3286" s="1">
        <v>38887</v>
      </c>
      <c r="J3286">
        <v>68.11</v>
      </c>
      <c r="M3286" s="1">
        <v>32122</v>
      </c>
      <c r="N3286">
        <v>1.2647999999999999</v>
      </c>
      <c r="Q3286" s="1">
        <v>42411</v>
      </c>
      <c r="R3286">
        <v>42.85</v>
      </c>
      <c r="U3286" s="1">
        <v>43143</v>
      </c>
      <c r="V3286">
        <v>9.4600000000000009</v>
      </c>
      <c r="Y3286" s="1">
        <v>42145</v>
      </c>
      <c r="Z3286">
        <v>20.53</v>
      </c>
      <c r="AC3286" s="1"/>
    </row>
    <row r="3287" spans="5:29" x14ac:dyDescent="0.3">
      <c r="E3287" s="1">
        <v>37064</v>
      </c>
      <c r="F3287">
        <v>26.59</v>
      </c>
      <c r="G3287">
        <f t="shared" si="96"/>
        <v>27.144678899082585</v>
      </c>
      <c r="I3287" s="1">
        <v>38884</v>
      </c>
      <c r="J3287">
        <v>68.8</v>
      </c>
      <c r="M3287" s="1">
        <v>32125</v>
      </c>
      <c r="N3287">
        <v>1.2634000000000001</v>
      </c>
      <c r="Q3287" s="1">
        <v>42412</v>
      </c>
      <c r="R3287">
        <v>43.15</v>
      </c>
      <c r="U3287" s="1">
        <v>43144</v>
      </c>
      <c r="V3287">
        <v>9.8699999999999992</v>
      </c>
      <c r="Y3287" s="1">
        <v>42146</v>
      </c>
      <c r="Z3287">
        <v>20.45</v>
      </c>
      <c r="AC3287" s="1"/>
    </row>
    <row r="3288" spans="5:29" x14ac:dyDescent="0.3">
      <c r="E3288" s="1">
        <v>37067</v>
      </c>
      <c r="F3288">
        <v>27.07</v>
      </c>
      <c r="G3288">
        <f t="shared" si="96"/>
        <v>27.165596330275246</v>
      </c>
      <c r="I3288" s="1">
        <v>38883</v>
      </c>
      <c r="J3288">
        <v>67.430000000000007</v>
      </c>
      <c r="M3288" s="1">
        <v>32126</v>
      </c>
      <c r="N3288">
        <v>1.2625</v>
      </c>
      <c r="Q3288" s="1">
        <v>42415</v>
      </c>
      <c r="R3288">
        <v>43.25</v>
      </c>
      <c r="U3288" s="1">
        <v>43145</v>
      </c>
      <c r="V3288">
        <v>9.58</v>
      </c>
      <c r="Y3288" s="1">
        <v>42149</v>
      </c>
      <c r="Z3288">
        <v>20.55</v>
      </c>
      <c r="AC3288" s="1"/>
    </row>
    <row r="3289" spans="5:29" x14ac:dyDescent="0.3">
      <c r="E3289" s="1">
        <v>37068</v>
      </c>
      <c r="F3289">
        <v>26.99</v>
      </c>
      <c r="G3289">
        <f t="shared" si="96"/>
        <v>27.178165137614691</v>
      </c>
      <c r="I3289" s="1">
        <v>38882</v>
      </c>
      <c r="J3289">
        <v>66.98</v>
      </c>
      <c r="M3289" s="1">
        <v>32127</v>
      </c>
      <c r="N3289">
        <v>1.2670999999999999</v>
      </c>
      <c r="Q3289" s="1">
        <v>42416</v>
      </c>
      <c r="R3289">
        <v>42.8</v>
      </c>
      <c r="U3289" s="1">
        <v>43146</v>
      </c>
      <c r="V3289">
        <v>9.52</v>
      </c>
      <c r="Y3289" s="1">
        <v>42150</v>
      </c>
      <c r="Z3289">
        <v>20.55</v>
      </c>
      <c r="AC3289" s="1"/>
    </row>
    <row r="3290" spans="5:29" x14ac:dyDescent="0.3">
      <c r="E3290" s="1">
        <v>37069</v>
      </c>
      <c r="F3290">
        <v>25.66</v>
      </c>
      <c r="G3290">
        <f t="shared" si="96"/>
        <v>27.165504587155976</v>
      </c>
      <c r="I3290" s="1">
        <v>38881</v>
      </c>
      <c r="J3290">
        <v>66.92</v>
      </c>
      <c r="M3290" s="1">
        <v>32128</v>
      </c>
      <c r="N3290">
        <v>1.2749999999999999</v>
      </c>
      <c r="Q3290" s="1">
        <v>42417</v>
      </c>
      <c r="R3290">
        <v>42.95</v>
      </c>
      <c r="U3290" s="1">
        <v>43147</v>
      </c>
      <c r="V3290">
        <v>9.5</v>
      </c>
      <c r="Y3290" s="1">
        <v>42151</v>
      </c>
      <c r="Z3290">
        <v>20.7</v>
      </c>
      <c r="AC3290" s="1"/>
    </row>
    <row r="3291" spans="5:29" x14ac:dyDescent="0.3">
      <c r="E3291" s="1">
        <v>37070</v>
      </c>
      <c r="F3291">
        <v>25.4</v>
      </c>
      <c r="G3291">
        <f t="shared" si="96"/>
        <v>27.15513761467891</v>
      </c>
      <c r="I3291" s="1">
        <v>38880</v>
      </c>
      <c r="J3291">
        <v>68.930000000000007</v>
      </c>
      <c r="M3291" s="1">
        <v>32129</v>
      </c>
      <c r="N3291">
        <v>1.2625</v>
      </c>
      <c r="Q3291" s="1">
        <v>42418</v>
      </c>
      <c r="R3291">
        <v>43.15</v>
      </c>
      <c r="U3291" s="1">
        <v>43150</v>
      </c>
      <c r="V3291">
        <v>9.86</v>
      </c>
      <c r="Y3291" s="1">
        <v>42152</v>
      </c>
      <c r="Z3291">
        <v>20.65</v>
      </c>
      <c r="AC3291" s="1"/>
    </row>
    <row r="3292" spans="5:29" x14ac:dyDescent="0.3">
      <c r="E3292" s="1">
        <v>37071</v>
      </c>
      <c r="F3292">
        <v>26.08</v>
      </c>
      <c r="G3292">
        <f t="shared" si="96"/>
        <v>27.149724770642216</v>
      </c>
      <c r="I3292" s="1">
        <v>38877</v>
      </c>
      <c r="J3292">
        <v>70.48</v>
      </c>
      <c r="M3292" s="1">
        <v>32132</v>
      </c>
      <c r="N3292">
        <v>1.268</v>
      </c>
      <c r="Q3292" s="1">
        <v>42419</v>
      </c>
      <c r="R3292">
        <v>44</v>
      </c>
      <c r="U3292" s="1">
        <v>43151</v>
      </c>
      <c r="V3292">
        <v>9.6999999999999993</v>
      </c>
      <c r="Y3292" s="1">
        <v>42153</v>
      </c>
      <c r="Z3292">
        <v>20.6</v>
      </c>
      <c r="AC3292" s="1"/>
    </row>
    <row r="3293" spans="5:29" x14ac:dyDescent="0.3">
      <c r="E3293" s="1">
        <v>37074</v>
      </c>
      <c r="F3293">
        <v>25.64</v>
      </c>
      <c r="G3293">
        <f t="shared" si="96"/>
        <v>27.144036697247717</v>
      </c>
      <c r="I3293" s="1">
        <v>38876</v>
      </c>
      <c r="J3293">
        <v>69.05</v>
      </c>
      <c r="M3293" s="1">
        <v>32133</v>
      </c>
      <c r="N3293">
        <v>1.2676000000000001</v>
      </c>
      <c r="Q3293" s="1">
        <v>42422</v>
      </c>
      <c r="R3293">
        <v>45.55</v>
      </c>
      <c r="U3293" s="1">
        <v>43152</v>
      </c>
      <c r="V3293">
        <v>9.5399999999999991</v>
      </c>
      <c r="Y3293" s="1">
        <v>42156</v>
      </c>
      <c r="Z3293">
        <v>20.53</v>
      </c>
      <c r="AC3293" s="1"/>
    </row>
    <row r="3294" spans="5:29" x14ac:dyDescent="0.3">
      <c r="E3294" s="1">
        <v>37075</v>
      </c>
      <c r="F3294">
        <v>25.36</v>
      </c>
      <c r="G3294">
        <f t="shared" si="96"/>
        <v>27.133944954128452</v>
      </c>
      <c r="I3294" s="1">
        <v>38875</v>
      </c>
      <c r="J3294">
        <v>69.19</v>
      </c>
      <c r="M3294" s="1">
        <v>32134</v>
      </c>
      <c r="N3294">
        <v>1.2605999999999999</v>
      </c>
      <c r="Q3294" s="1">
        <v>42423</v>
      </c>
      <c r="R3294">
        <v>46</v>
      </c>
      <c r="U3294" s="1">
        <v>43153</v>
      </c>
      <c r="V3294">
        <v>9.6999999999999993</v>
      </c>
      <c r="Y3294" s="1">
        <v>42157</v>
      </c>
      <c r="Z3294">
        <v>20.350000000000001</v>
      </c>
      <c r="AC3294" s="1"/>
    </row>
    <row r="3295" spans="5:29" x14ac:dyDescent="0.3">
      <c r="E3295" s="1">
        <v>37076</v>
      </c>
      <c r="F3295">
        <v>25.8</v>
      </c>
      <c r="G3295">
        <f t="shared" si="96"/>
        <v>27.12311926605506</v>
      </c>
      <c r="I3295" s="1">
        <v>38874</v>
      </c>
      <c r="J3295">
        <v>70.81</v>
      </c>
      <c r="M3295" s="1">
        <v>32135</v>
      </c>
      <c r="N3295">
        <v>1.2657</v>
      </c>
      <c r="Q3295" s="1">
        <v>42424</v>
      </c>
      <c r="R3295">
        <v>45.6</v>
      </c>
      <c r="U3295" s="1">
        <v>43154</v>
      </c>
      <c r="V3295">
        <v>9.7899999999999991</v>
      </c>
      <c r="Y3295" s="1">
        <v>42158</v>
      </c>
      <c r="Z3295">
        <v>20.28</v>
      </c>
      <c r="AC3295" s="1"/>
    </row>
    <row r="3296" spans="5:29" x14ac:dyDescent="0.3">
      <c r="E3296" s="1">
        <v>37077</v>
      </c>
      <c r="F3296">
        <v>25.84</v>
      </c>
      <c r="G3296">
        <f t="shared" si="96"/>
        <v>27.116146788990839</v>
      </c>
      <c r="I3296" s="1">
        <v>38873</v>
      </c>
      <c r="J3296">
        <v>71.37</v>
      </c>
      <c r="M3296" s="1">
        <v>32136</v>
      </c>
      <c r="N3296">
        <v>1.2885</v>
      </c>
      <c r="Q3296" s="1">
        <v>42425</v>
      </c>
      <c r="R3296">
        <v>45</v>
      </c>
      <c r="U3296" s="1">
        <v>43157</v>
      </c>
      <c r="V3296">
        <v>9.61</v>
      </c>
      <c r="Y3296" s="1">
        <v>42159</v>
      </c>
      <c r="Z3296">
        <v>20.25</v>
      </c>
      <c r="AC3296" s="1"/>
    </row>
    <row r="3297" spans="5:29" x14ac:dyDescent="0.3">
      <c r="E3297" s="1">
        <v>37078</v>
      </c>
      <c r="F3297">
        <v>26.81</v>
      </c>
      <c r="G3297">
        <f t="shared" si="96"/>
        <v>27.115412844036708</v>
      </c>
      <c r="I3297" s="1">
        <v>38870</v>
      </c>
      <c r="J3297">
        <v>71.03</v>
      </c>
      <c r="M3297" s="1">
        <v>32139</v>
      </c>
      <c r="N3297">
        <v>1.2892999999999999</v>
      </c>
      <c r="Q3297" s="1">
        <v>42426</v>
      </c>
      <c r="R3297">
        <v>44.75</v>
      </c>
      <c r="U3297" s="1">
        <v>43158</v>
      </c>
      <c r="V3297">
        <v>10.130000000000001</v>
      </c>
      <c r="Y3297" s="1">
        <v>42160</v>
      </c>
      <c r="Z3297">
        <v>20.3</v>
      </c>
      <c r="AC3297" s="1"/>
    </row>
    <row r="3298" spans="5:29" x14ac:dyDescent="0.3">
      <c r="E3298" s="1">
        <v>37081</v>
      </c>
      <c r="F3298">
        <v>26.15</v>
      </c>
      <c r="G3298">
        <f t="shared" si="96"/>
        <v>27.110733944954141</v>
      </c>
      <c r="I3298" s="1">
        <v>38869</v>
      </c>
      <c r="J3298">
        <v>69.39</v>
      </c>
      <c r="M3298" s="1">
        <v>32140</v>
      </c>
      <c r="N3298">
        <v>1.2916000000000001</v>
      </c>
      <c r="Q3298" s="1">
        <v>42429</v>
      </c>
      <c r="R3298">
        <v>44.2</v>
      </c>
      <c r="U3298" s="1">
        <v>43159</v>
      </c>
      <c r="V3298">
        <v>10.08</v>
      </c>
      <c r="Y3298" s="1">
        <v>42163</v>
      </c>
      <c r="Z3298">
        <v>20.8</v>
      </c>
      <c r="AC3298" s="1"/>
    </row>
    <row r="3299" spans="5:29" x14ac:dyDescent="0.3">
      <c r="E3299" s="1">
        <v>37082</v>
      </c>
      <c r="F3299">
        <v>25.93</v>
      </c>
      <c r="G3299">
        <f t="shared" si="96"/>
        <v>27.090825688073409</v>
      </c>
      <c r="I3299" s="1">
        <v>38868</v>
      </c>
      <c r="J3299">
        <v>70.41</v>
      </c>
      <c r="M3299" s="1">
        <v>32141</v>
      </c>
      <c r="N3299">
        <v>1.2916000000000001</v>
      </c>
      <c r="Q3299" s="1">
        <v>42430</v>
      </c>
      <c r="R3299">
        <v>43.9</v>
      </c>
      <c r="U3299" s="1">
        <v>43160</v>
      </c>
      <c r="V3299">
        <v>9.9700000000000006</v>
      </c>
      <c r="Y3299" s="1">
        <v>42164</v>
      </c>
      <c r="Z3299">
        <v>20.65</v>
      </c>
      <c r="AC3299" s="1"/>
    </row>
    <row r="3300" spans="5:29" x14ac:dyDescent="0.3">
      <c r="E3300" s="1">
        <v>37083</v>
      </c>
      <c r="F3300">
        <v>25.52</v>
      </c>
      <c r="G3300">
        <f t="shared" si="96"/>
        <v>27.057155963302762</v>
      </c>
      <c r="I3300" s="1">
        <v>38867</v>
      </c>
      <c r="J3300">
        <v>71.05</v>
      </c>
      <c r="M3300" s="1">
        <v>32142</v>
      </c>
      <c r="N3300">
        <v>1.3112999999999999</v>
      </c>
      <c r="Q3300" s="1">
        <v>42431</v>
      </c>
      <c r="R3300">
        <v>43.75</v>
      </c>
      <c r="U3300" s="1">
        <v>43161</v>
      </c>
      <c r="V3300">
        <v>10.119999999999999</v>
      </c>
      <c r="Y3300" s="1">
        <v>42165</v>
      </c>
      <c r="Z3300">
        <v>20.68</v>
      </c>
      <c r="AC3300" s="1"/>
    </row>
    <row r="3301" spans="5:29" x14ac:dyDescent="0.3">
      <c r="E3301" s="1">
        <v>37084</v>
      </c>
      <c r="F3301">
        <v>25.14</v>
      </c>
      <c r="G3301">
        <f t="shared" si="96"/>
        <v>27.026788990825693</v>
      </c>
      <c r="I3301" s="1">
        <v>38863</v>
      </c>
      <c r="J3301">
        <v>70.59</v>
      </c>
      <c r="M3301" s="1">
        <v>32146</v>
      </c>
      <c r="N3301">
        <v>1.2971999999999999</v>
      </c>
      <c r="Q3301" s="1">
        <v>42432</v>
      </c>
      <c r="R3301">
        <v>44.33</v>
      </c>
      <c r="U3301" s="1">
        <v>43164</v>
      </c>
      <c r="V3301">
        <v>10.34</v>
      </c>
      <c r="Y3301" s="1">
        <v>42166</v>
      </c>
      <c r="Z3301">
        <v>20.25</v>
      </c>
      <c r="AC3301" s="1"/>
    </row>
    <row r="3302" spans="5:29" x14ac:dyDescent="0.3">
      <c r="E3302" s="1">
        <v>37085</v>
      </c>
      <c r="F3302">
        <v>24.97</v>
      </c>
      <c r="G3302">
        <f t="shared" si="96"/>
        <v>26.99256880733946</v>
      </c>
      <c r="I3302" s="1">
        <v>38862</v>
      </c>
      <c r="J3302">
        <v>70.709999999999994</v>
      </c>
      <c r="M3302" s="1">
        <v>32147</v>
      </c>
      <c r="N3302">
        <v>1.2615000000000001</v>
      </c>
      <c r="Q3302" s="1">
        <v>42433</v>
      </c>
      <c r="R3302">
        <v>45.5</v>
      </c>
      <c r="U3302" s="1">
        <v>43165</v>
      </c>
      <c r="V3302">
        <v>10.45</v>
      </c>
      <c r="Y3302" s="1">
        <v>42167</v>
      </c>
      <c r="Z3302">
        <v>20.23</v>
      </c>
      <c r="AC3302" s="1"/>
    </row>
    <row r="3303" spans="5:29" x14ac:dyDescent="0.3">
      <c r="E3303" s="1">
        <v>37088</v>
      </c>
      <c r="F3303">
        <v>24.78</v>
      </c>
      <c r="G3303">
        <f t="shared" si="96"/>
        <v>26.945504587155977</v>
      </c>
      <c r="I3303" s="1">
        <v>38861</v>
      </c>
      <c r="J3303">
        <v>69.22</v>
      </c>
      <c r="M3303" s="1">
        <v>32148</v>
      </c>
      <c r="N3303">
        <v>1.2529999999999999</v>
      </c>
      <c r="Q3303" s="1">
        <v>42436</v>
      </c>
      <c r="R3303">
        <v>46.7</v>
      </c>
      <c r="U3303" s="1">
        <v>43166</v>
      </c>
      <c r="V3303">
        <v>10.62</v>
      </c>
      <c r="Y3303" s="1">
        <v>42170</v>
      </c>
      <c r="Z3303">
        <v>20.3</v>
      </c>
      <c r="AC3303" s="1"/>
    </row>
    <row r="3304" spans="5:29" x14ac:dyDescent="0.3">
      <c r="E3304" s="1">
        <v>37089</v>
      </c>
      <c r="F3304">
        <v>24.89</v>
      </c>
      <c r="G3304">
        <f t="shared" si="96"/>
        <v>26.900091743119276</v>
      </c>
      <c r="I3304" s="1">
        <v>38860</v>
      </c>
      <c r="J3304">
        <v>71</v>
      </c>
      <c r="M3304" s="1">
        <v>32149</v>
      </c>
      <c r="N3304">
        <v>1.2446999999999999</v>
      </c>
      <c r="Q3304" s="1">
        <v>42437</v>
      </c>
      <c r="R3304">
        <v>45.95</v>
      </c>
      <c r="U3304" s="1">
        <v>43167</v>
      </c>
      <c r="V3304">
        <v>11.1</v>
      </c>
      <c r="Y3304" s="1">
        <v>42171</v>
      </c>
      <c r="Z3304">
        <v>20.55</v>
      </c>
      <c r="AC3304" s="1"/>
    </row>
    <row r="3305" spans="5:29" x14ac:dyDescent="0.3">
      <c r="E3305" s="1">
        <v>37090</v>
      </c>
      <c r="F3305">
        <v>24.22</v>
      </c>
      <c r="G3305">
        <f t="shared" si="96"/>
        <v>26.853944954128444</v>
      </c>
      <c r="I3305" s="1">
        <v>38859</v>
      </c>
      <c r="J3305">
        <v>69.349999999999994</v>
      </c>
      <c r="M3305" s="1">
        <v>32150</v>
      </c>
      <c r="N3305">
        <v>1.2587999999999999</v>
      </c>
      <c r="Q3305" s="1">
        <v>42438</v>
      </c>
      <c r="R3305">
        <v>45.7</v>
      </c>
      <c r="U3305" s="1">
        <v>43168</v>
      </c>
      <c r="V3305">
        <v>11.1</v>
      </c>
      <c r="Y3305" s="1">
        <v>42172</v>
      </c>
      <c r="Z3305">
        <v>20.329999999999998</v>
      </c>
      <c r="AC3305" s="1"/>
    </row>
    <row r="3306" spans="5:29" x14ac:dyDescent="0.3">
      <c r="E3306" s="1">
        <v>37091</v>
      </c>
      <c r="F3306">
        <v>24.05</v>
      </c>
      <c r="G3306">
        <f t="shared" si="96"/>
        <v>26.808532110091747</v>
      </c>
      <c r="I3306" s="1">
        <v>38856</v>
      </c>
      <c r="J3306">
        <v>68.680000000000007</v>
      </c>
      <c r="M3306" s="1">
        <v>32153</v>
      </c>
      <c r="N3306">
        <v>1.2587999999999999</v>
      </c>
      <c r="Q3306" s="1">
        <v>42439</v>
      </c>
      <c r="R3306">
        <v>45.95</v>
      </c>
      <c r="U3306" s="1">
        <v>43171</v>
      </c>
      <c r="V3306">
        <v>11.06</v>
      </c>
      <c r="Y3306" s="1">
        <v>42173</v>
      </c>
      <c r="Z3306">
        <v>20.399999999999999</v>
      </c>
      <c r="AC3306" s="1"/>
    </row>
    <row r="3307" spans="5:29" x14ac:dyDescent="0.3">
      <c r="E3307" s="1">
        <v>37092</v>
      </c>
      <c r="F3307">
        <v>24.64</v>
      </c>
      <c r="G3307">
        <f t="shared" si="96"/>
        <v>26.773486238532115</v>
      </c>
      <c r="I3307" s="1">
        <v>38855</v>
      </c>
      <c r="J3307">
        <v>69.67</v>
      </c>
      <c r="M3307" s="1">
        <v>32154</v>
      </c>
      <c r="N3307">
        <v>1.264</v>
      </c>
      <c r="Q3307" s="1">
        <v>42440</v>
      </c>
      <c r="R3307">
        <v>46</v>
      </c>
      <c r="U3307" s="1">
        <v>43172</v>
      </c>
      <c r="V3307">
        <v>11.38</v>
      </c>
      <c r="Y3307" s="1">
        <v>42174</v>
      </c>
      <c r="Z3307">
        <v>20.63</v>
      </c>
      <c r="AC3307" s="1"/>
    </row>
    <row r="3308" spans="5:29" x14ac:dyDescent="0.3">
      <c r="E3308" s="1">
        <v>37095</v>
      </c>
      <c r="F3308">
        <v>24.92</v>
      </c>
      <c r="G3308">
        <f t="shared" si="96"/>
        <v>26.751834862385326</v>
      </c>
      <c r="I3308" s="1">
        <v>38854</v>
      </c>
      <c r="J3308">
        <v>69.040000000000006</v>
      </c>
      <c r="M3308" s="1">
        <v>32155</v>
      </c>
      <c r="N3308">
        <v>1.2611000000000001</v>
      </c>
      <c r="Q3308" s="1">
        <v>42443</v>
      </c>
      <c r="R3308">
        <v>45.28</v>
      </c>
      <c r="U3308" s="1">
        <v>43173</v>
      </c>
      <c r="V3308">
        <v>11.16</v>
      </c>
      <c r="Y3308" s="1">
        <v>42177</v>
      </c>
      <c r="Z3308">
        <v>20.8</v>
      </c>
      <c r="AC3308" s="1"/>
    </row>
    <row r="3309" spans="5:29" x14ac:dyDescent="0.3">
      <c r="E3309" s="1">
        <v>37096</v>
      </c>
      <c r="F3309">
        <v>24.9</v>
      </c>
      <c r="G3309">
        <f t="shared" si="96"/>
        <v>26.735871559633036</v>
      </c>
      <c r="I3309" s="1">
        <v>38853</v>
      </c>
      <c r="J3309">
        <v>70.34</v>
      </c>
      <c r="M3309" s="1">
        <v>32156</v>
      </c>
      <c r="N3309">
        <v>1.2665999999999999</v>
      </c>
      <c r="Q3309" s="1">
        <v>42444</v>
      </c>
      <c r="R3309">
        <v>44</v>
      </c>
      <c r="U3309" s="1">
        <v>43174</v>
      </c>
      <c r="V3309">
        <v>11.16</v>
      </c>
      <c r="Y3309" s="1">
        <v>42178</v>
      </c>
      <c r="Z3309">
        <v>21</v>
      </c>
      <c r="AC3309" s="1"/>
    </row>
    <row r="3310" spans="5:29" x14ac:dyDescent="0.3">
      <c r="E3310" s="1">
        <v>37097</v>
      </c>
      <c r="F3310">
        <v>25.25</v>
      </c>
      <c r="G3310">
        <f t="shared" si="96"/>
        <v>26.720825688073401</v>
      </c>
      <c r="I3310" s="1">
        <v>38852</v>
      </c>
      <c r="J3310">
        <v>69.67</v>
      </c>
      <c r="M3310" s="1">
        <v>32157</v>
      </c>
      <c r="N3310">
        <v>1.2254</v>
      </c>
      <c r="Q3310" s="1">
        <v>42445</v>
      </c>
      <c r="R3310">
        <v>45</v>
      </c>
      <c r="U3310" s="1">
        <v>43175</v>
      </c>
      <c r="V3310">
        <v>11.15</v>
      </c>
      <c r="Y3310" s="1">
        <v>42179</v>
      </c>
      <c r="Z3310">
        <v>20.9</v>
      </c>
      <c r="AC3310" s="1"/>
    </row>
    <row r="3311" spans="5:29" x14ac:dyDescent="0.3">
      <c r="E3311" s="1">
        <v>37098</v>
      </c>
      <c r="F3311">
        <v>25.14</v>
      </c>
      <c r="G3311">
        <f t="shared" si="96"/>
        <v>26.700917431192664</v>
      </c>
      <c r="I3311" s="1">
        <v>38849</v>
      </c>
      <c r="J3311">
        <v>72.319999999999993</v>
      </c>
      <c r="M3311" s="1">
        <v>32160</v>
      </c>
      <c r="N3311">
        <v>1.2283999999999999</v>
      </c>
      <c r="Q3311" s="1">
        <v>42446</v>
      </c>
      <c r="R3311">
        <v>46.5</v>
      </c>
      <c r="U3311" s="1">
        <v>43178</v>
      </c>
      <c r="V3311">
        <v>11.04</v>
      </c>
      <c r="Y3311" s="1">
        <v>42180</v>
      </c>
      <c r="Z3311">
        <v>20.58</v>
      </c>
      <c r="AC3311" s="1"/>
    </row>
    <row r="3312" spans="5:29" x14ac:dyDescent="0.3">
      <c r="E3312" s="1">
        <v>37099</v>
      </c>
      <c r="F3312">
        <v>25.19</v>
      </c>
      <c r="G3312">
        <f t="shared" ref="G3312:G3375" si="97">+AVERAGE(F3204:F3312)</f>
        <v>26.687798165137622</v>
      </c>
      <c r="I3312" s="1">
        <v>38848</v>
      </c>
      <c r="J3312">
        <v>73.430000000000007</v>
      </c>
      <c r="M3312" s="1">
        <v>32161</v>
      </c>
      <c r="N3312">
        <v>1.2314000000000001</v>
      </c>
      <c r="Q3312" s="1">
        <v>42447</v>
      </c>
      <c r="R3312">
        <v>46.75</v>
      </c>
      <c r="U3312" s="1">
        <v>43179</v>
      </c>
      <c r="V3312">
        <v>11.52</v>
      </c>
      <c r="Y3312" s="1">
        <v>42181</v>
      </c>
      <c r="Z3312">
        <v>20.48</v>
      </c>
      <c r="AC3312" s="1"/>
    </row>
    <row r="3313" spans="5:29" x14ac:dyDescent="0.3">
      <c r="E3313" s="1">
        <v>37102</v>
      </c>
      <c r="F3313">
        <v>24.96</v>
      </c>
      <c r="G3313">
        <f t="shared" si="97"/>
        <v>26.674862385321106</v>
      </c>
      <c r="I3313" s="1">
        <v>38847</v>
      </c>
      <c r="J3313">
        <v>72.44</v>
      </c>
      <c r="M3313" s="1">
        <v>32162</v>
      </c>
      <c r="N3313">
        <v>1.2479</v>
      </c>
      <c r="Q3313" s="1">
        <v>42450</v>
      </c>
      <c r="R3313">
        <v>46.3</v>
      </c>
      <c r="U3313" s="1">
        <v>43180</v>
      </c>
      <c r="V3313">
        <v>12.62</v>
      </c>
      <c r="Y3313" s="1">
        <v>42184</v>
      </c>
      <c r="Z3313">
        <v>20.38</v>
      </c>
      <c r="AC3313" s="1"/>
    </row>
    <row r="3314" spans="5:29" x14ac:dyDescent="0.3">
      <c r="E3314" s="1">
        <v>37103</v>
      </c>
      <c r="F3314">
        <v>24.69</v>
      </c>
      <c r="G3314">
        <f t="shared" si="97"/>
        <v>26.658623853211012</v>
      </c>
      <c r="I3314" s="1">
        <v>38846</v>
      </c>
      <c r="J3314">
        <v>71.08</v>
      </c>
      <c r="M3314" s="1">
        <v>32163</v>
      </c>
      <c r="N3314">
        <v>1.2414000000000001</v>
      </c>
      <c r="Q3314" s="1">
        <v>42451</v>
      </c>
      <c r="R3314">
        <v>45.25</v>
      </c>
      <c r="U3314" s="1">
        <v>43181</v>
      </c>
      <c r="V3314">
        <v>12.31</v>
      </c>
      <c r="Y3314" s="1">
        <v>42185</v>
      </c>
      <c r="Z3314">
        <v>20.78</v>
      </c>
      <c r="AC3314" s="1"/>
    </row>
    <row r="3315" spans="5:29" x14ac:dyDescent="0.3">
      <c r="E3315" s="1">
        <v>37104</v>
      </c>
      <c r="F3315">
        <v>24.96</v>
      </c>
      <c r="G3315">
        <f t="shared" si="97"/>
        <v>26.644311926605511</v>
      </c>
      <c r="I3315" s="1">
        <v>38845</v>
      </c>
      <c r="J3315">
        <v>70.209999999999994</v>
      </c>
      <c r="M3315" s="1">
        <v>32164</v>
      </c>
      <c r="N3315">
        <v>1.2391000000000001</v>
      </c>
      <c r="Q3315" s="1">
        <v>42452</v>
      </c>
      <c r="R3315">
        <v>44.55</v>
      </c>
      <c r="U3315" s="1">
        <v>43182</v>
      </c>
      <c r="V3315">
        <v>12.58</v>
      </c>
      <c r="Y3315" s="1">
        <v>42186</v>
      </c>
      <c r="Z3315">
        <v>20.7</v>
      </c>
      <c r="AC3315" s="1"/>
    </row>
    <row r="3316" spans="5:29" x14ac:dyDescent="0.3">
      <c r="E3316" s="1">
        <v>37105</v>
      </c>
      <c r="F3316">
        <v>26.13</v>
      </c>
      <c r="G3316">
        <f t="shared" si="97"/>
        <v>26.644495412844041</v>
      </c>
      <c r="I3316" s="1">
        <v>38842</v>
      </c>
      <c r="J3316">
        <v>70.95</v>
      </c>
      <c r="M3316" s="1">
        <v>32167</v>
      </c>
      <c r="N3316">
        <v>1.228</v>
      </c>
      <c r="Q3316" s="1">
        <v>42453</v>
      </c>
      <c r="R3316">
        <v>45.01</v>
      </c>
      <c r="U3316" s="1">
        <v>43185</v>
      </c>
      <c r="V3316">
        <v>12.96</v>
      </c>
      <c r="Y3316" s="1">
        <v>42187</v>
      </c>
      <c r="Z3316">
        <v>21.03</v>
      </c>
      <c r="AC3316" s="1"/>
    </row>
    <row r="3317" spans="5:29" x14ac:dyDescent="0.3">
      <c r="E3317" s="1">
        <v>37106</v>
      </c>
      <c r="F3317">
        <v>25.69</v>
      </c>
      <c r="G3317">
        <f t="shared" si="97"/>
        <v>26.641467889908263</v>
      </c>
      <c r="I3317" s="1">
        <v>38841</v>
      </c>
      <c r="J3317">
        <v>70.290000000000006</v>
      </c>
      <c r="M3317" s="1">
        <v>32168</v>
      </c>
      <c r="N3317">
        <v>1.2342</v>
      </c>
      <c r="Q3317" s="1">
        <v>42454</v>
      </c>
      <c r="R3317">
        <v>44.95</v>
      </c>
      <c r="U3317" s="1">
        <v>43186</v>
      </c>
      <c r="V3317">
        <v>13.65</v>
      </c>
      <c r="Y3317" s="1">
        <v>42188</v>
      </c>
      <c r="Z3317">
        <v>20.9</v>
      </c>
      <c r="AC3317" s="1"/>
    </row>
    <row r="3318" spans="5:29" x14ac:dyDescent="0.3">
      <c r="E3318" s="1">
        <v>37109</v>
      </c>
      <c r="F3318">
        <v>25.83</v>
      </c>
      <c r="G3318">
        <f t="shared" si="97"/>
        <v>26.643853211009176</v>
      </c>
      <c r="I3318" s="1">
        <v>38840</v>
      </c>
      <c r="J3318">
        <v>72.650000000000006</v>
      </c>
      <c r="M3318" s="1">
        <v>32169</v>
      </c>
      <c r="N3318">
        <v>1.2387999999999999</v>
      </c>
      <c r="Q3318" s="1">
        <v>42457</v>
      </c>
      <c r="R3318">
        <v>44.95</v>
      </c>
      <c r="U3318" s="1">
        <v>43187</v>
      </c>
      <c r="V3318">
        <v>12.96</v>
      </c>
      <c r="Y3318" s="1">
        <v>42191</v>
      </c>
      <c r="Z3318">
        <v>21</v>
      </c>
      <c r="AC3318" s="1"/>
    </row>
    <row r="3319" spans="5:29" x14ac:dyDescent="0.3">
      <c r="E3319" s="1">
        <v>37110</v>
      </c>
      <c r="F3319">
        <v>26.08</v>
      </c>
      <c r="G3319">
        <f t="shared" si="97"/>
        <v>26.645963302752293</v>
      </c>
      <c r="I3319" s="1">
        <v>38839</v>
      </c>
      <c r="J3319">
        <v>74.64</v>
      </c>
      <c r="M3319" s="1">
        <v>32170</v>
      </c>
      <c r="N3319">
        <v>1.2383999999999999</v>
      </c>
      <c r="Q3319" s="1">
        <v>42458</v>
      </c>
      <c r="R3319">
        <v>44.38</v>
      </c>
      <c r="U3319" s="1">
        <v>43188</v>
      </c>
      <c r="V3319">
        <v>13.26</v>
      </c>
      <c r="Y3319" s="1">
        <v>42192</v>
      </c>
      <c r="Z3319">
        <v>20.85</v>
      </c>
      <c r="AC3319" s="1"/>
    </row>
    <row r="3320" spans="5:29" x14ac:dyDescent="0.3">
      <c r="E3320" s="1">
        <v>37111</v>
      </c>
      <c r="F3320">
        <v>25.7</v>
      </c>
      <c r="G3320">
        <f t="shared" si="97"/>
        <v>26.643211009174308</v>
      </c>
      <c r="I3320" s="1">
        <v>38838</v>
      </c>
      <c r="J3320">
        <v>73.89</v>
      </c>
      <c r="M3320" s="1">
        <v>32171</v>
      </c>
      <c r="N3320">
        <v>1.2278</v>
      </c>
      <c r="Q3320" s="1">
        <v>42459</v>
      </c>
      <c r="R3320">
        <v>44.55</v>
      </c>
      <c r="U3320" s="1">
        <v>43193</v>
      </c>
      <c r="V3320">
        <v>13.27</v>
      </c>
      <c r="Y3320" s="1">
        <v>42193</v>
      </c>
      <c r="Z3320">
        <v>20.55</v>
      </c>
      <c r="AC3320" s="1"/>
    </row>
    <row r="3321" spans="5:29" x14ac:dyDescent="0.3">
      <c r="E3321" s="1">
        <v>37112</v>
      </c>
      <c r="F3321">
        <v>25.68</v>
      </c>
      <c r="G3321">
        <f t="shared" si="97"/>
        <v>26.633761467889904</v>
      </c>
      <c r="I3321" s="1">
        <v>38835</v>
      </c>
      <c r="J3321">
        <v>72.02</v>
      </c>
      <c r="M3321" s="1">
        <v>32174</v>
      </c>
      <c r="N3321">
        <v>1.2206999999999999</v>
      </c>
      <c r="Q3321" s="1">
        <v>42460</v>
      </c>
      <c r="R3321">
        <v>44.9</v>
      </c>
      <c r="U3321" s="1">
        <v>43194</v>
      </c>
      <c r="V3321">
        <v>13.02</v>
      </c>
      <c r="Y3321" s="1">
        <v>42194</v>
      </c>
      <c r="Z3321">
        <v>21</v>
      </c>
      <c r="AC3321" s="1"/>
    </row>
    <row r="3322" spans="5:29" x14ac:dyDescent="0.3">
      <c r="E3322" s="1">
        <v>37113</v>
      </c>
      <c r="F3322">
        <v>25.98</v>
      </c>
      <c r="G3322">
        <f t="shared" si="97"/>
        <v>26.629174311926601</v>
      </c>
      <c r="I3322" s="1">
        <v>38834</v>
      </c>
      <c r="J3322">
        <v>70.91</v>
      </c>
      <c r="M3322" s="1">
        <v>32175</v>
      </c>
      <c r="N3322">
        <v>1.2274</v>
      </c>
      <c r="Q3322" s="1">
        <v>42461</v>
      </c>
      <c r="R3322">
        <v>44.85</v>
      </c>
      <c r="U3322" s="1">
        <v>43195</v>
      </c>
      <c r="V3322">
        <v>12.61</v>
      </c>
      <c r="Y3322" s="1">
        <v>42195</v>
      </c>
      <c r="Z3322">
        <v>20.83</v>
      </c>
      <c r="AC3322" s="1"/>
    </row>
    <row r="3323" spans="5:29" x14ac:dyDescent="0.3">
      <c r="E3323" s="1">
        <v>37116</v>
      </c>
      <c r="F3323">
        <v>25.88</v>
      </c>
      <c r="G3323">
        <f t="shared" si="97"/>
        <v>26.616788990825683</v>
      </c>
      <c r="I3323" s="1">
        <v>38833</v>
      </c>
      <c r="J3323">
        <v>72.09</v>
      </c>
      <c r="M3323" s="1">
        <v>32176</v>
      </c>
      <c r="N3323">
        <v>1.2201</v>
      </c>
      <c r="Q3323" s="1">
        <v>42464</v>
      </c>
      <c r="R3323">
        <v>44.38</v>
      </c>
      <c r="U3323" s="1">
        <v>43196</v>
      </c>
      <c r="V3323">
        <v>12.96</v>
      </c>
      <c r="Y3323" s="1">
        <v>42198</v>
      </c>
      <c r="Z3323">
        <v>21.05</v>
      </c>
      <c r="AC3323" s="1"/>
    </row>
    <row r="3324" spans="5:29" x14ac:dyDescent="0.3">
      <c r="E3324" s="1">
        <v>37117</v>
      </c>
      <c r="F3324">
        <v>25.99</v>
      </c>
      <c r="G3324">
        <f t="shared" si="97"/>
        <v>26.610458715596327</v>
      </c>
      <c r="I3324" s="1">
        <v>38832</v>
      </c>
      <c r="J3324">
        <v>73.209999999999994</v>
      </c>
      <c r="M3324" s="1">
        <v>32177</v>
      </c>
      <c r="N3324">
        <v>1.2265999999999999</v>
      </c>
      <c r="Q3324" s="1">
        <v>42465</v>
      </c>
      <c r="R3324">
        <v>43.85</v>
      </c>
      <c r="U3324" s="1">
        <v>43199</v>
      </c>
      <c r="V3324">
        <v>13.3</v>
      </c>
      <c r="Y3324" s="1">
        <v>42199</v>
      </c>
      <c r="Z3324">
        <v>21.1</v>
      </c>
      <c r="AC3324" s="1"/>
    </row>
    <row r="3325" spans="5:29" x14ac:dyDescent="0.3">
      <c r="E3325" s="1">
        <v>37118</v>
      </c>
      <c r="F3325">
        <v>25.55</v>
      </c>
      <c r="G3325">
        <f t="shared" si="97"/>
        <v>26.603302752293576</v>
      </c>
      <c r="I3325" s="1">
        <v>38831</v>
      </c>
      <c r="J3325">
        <v>73</v>
      </c>
      <c r="M3325" s="1">
        <v>32178</v>
      </c>
      <c r="N3325">
        <v>1.2132000000000001</v>
      </c>
      <c r="Q3325" s="1">
        <v>42466</v>
      </c>
      <c r="R3325">
        <v>44.5</v>
      </c>
      <c r="U3325" s="1">
        <v>43200</v>
      </c>
      <c r="V3325">
        <v>13.34</v>
      </c>
      <c r="Y3325" s="1">
        <v>42200</v>
      </c>
      <c r="Z3325">
        <v>21.4</v>
      </c>
      <c r="AC3325" s="1"/>
    </row>
    <row r="3326" spans="5:29" x14ac:dyDescent="0.3">
      <c r="E3326" s="1">
        <v>37119</v>
      </c>
      <c r="F3326">
        <v>25.55</v>
      </c>
      <c r="G3326">
        <f t="shared" si="97"/>
        <v>26.600091743119265</v>
      </c>
      <c r="I3326" s="1">
        <v>38828</v>
      </c>
      <c r="J3326">
        <v>74.569999999999993</v>
      </c>
      <c r="M3326" s="1">
        <v>32181</v>
      </c>
      <c r="N3326">
        <v>1.2148000000000001</v>
      </c>
      <c r="Q3326" s="1">
        <v>42467</v>
      </c>
      <c r="R3326">
        <v>43.8</v>
      </c>
      <c r="U3326" s="1">
        <v>43201</v>
      </c>
      <c r="V3326">
        <v>13.39</v>
      </c>
      <c r="Y3326" s="1">
        <v>42201</v>
      </c>
      <c r="Z3326">
        <v>21.05</v>
      </c>
      <c r="AC3326" s="1"/>
    </row>
    <row r="3327" spans="5:29" x14ac:dyDescent="0.3">
      <c r="E3327" s="1">
        <v>37120</v>
      </c>
      <c r="F3327">
        <v>24.73</v>
      </c>
      <c r="G3327">
        <f t="shared" si="97"/>
        <v>26.595045871559634</v>
      </c>
      <c r="I3327" s="1">
        <v>38827</v>
      </c>
      <c r="J3327">
        <v>73.180000000000007</v>
      </c>
      <c r="M3327" s="1">
        <v>32182</v>
      </c>
      <c r="N3327">
        <v>1.2186999999999999</v>
      </c>
      <c r="Q3327" s="1">
        <v>42468</v>
      </c>
      <c r="R3327">
        <v>44.1</v>
      </c>
      <c r="U3327" s="1">
        <v>43202</v>
      </c>
      <c r="V3327">
        <v>13.55</v>
      </c>
      <c r="Y3327" s="1">
        <v>42202</v>
      </c>
      <c r="Z3327">
        <v>21.05</v>
      </c>
      <c r="AC3327" s="1"/>
    </row>
    <row r="3328" spans="5:29" x14ac:dyDescent="0.3">
      <c r="E3328" s="1">
        <v>37123</v>
      </c>
      <c r="F3328">
        <v>25.05</v>
      </c>
      <c r="G3328">
        <f t="shared" si="97"/>
        <v>26.605321100917433</v>
      </c>
      <c r="I3328" s="1">
        <v>38826</v>
      </c>
      <c r="J3328">
        <v>73.73</v>
      </c>
      <c r="M3328" s="1">
        <v>32183</v>
      </c>
      <c r="N3328">
        <v>1.2186999999999999</v>
      </c>
      <c r="Q3328" s="1">
        <v>42471</v>
      </c>
      <c r="R3328">
        <v>44.6</v>
      </c>
      <c r="U3328" s="1">
        <v>43203</v>
      </c>
      <c r="V3328">
        <v>13.9</v>
      </c>
      <c r="Y3328" s="1">
        <v>42205</v>
      </c>
      <c r="Z3328">
        <v>21.1</v>
      </c>
      <c r="AC3328" s="1"/>
    </row>
    <row r="3329" spans="5:29" x14ac:dyDescent="0.3">
      <c r="E3329" s="1">
        <v>37124</v>
      </c>
      <c r="F3329">
        <v>25.49</v>
      </c>
      <c r="G3329">
        <f t="shared" si="97"/>
        <v>26.617247706422017</v>
      </c>
      <c r="I3329" s="1">
        <v>38825</v>
      </c>
      <c r="J3329">
        <v>72.510000000000005</v>
      </c>
      <c r="M3329" s="1">
        <v>32184</v>
      </c>
      <c r="N3329">
        <v>1.2198</v>
      </c>
      <c r="Q3329" s="1">
        <v>42472</v>
      </c>
      <c r="R3329">
        <v>44.55</v>
      </c>
      <c r="U3329" s="1">
        <v>43206</v>
      </c>
      <c r="V3329">
        <v>13.95</v>
      </c>
      <c r="Y3329" s="1">
        <v>42206</v>
      </c>
      <c r="Z3329">
        <v>21</v>
      </c>
      <c r="AC3329" s="1"/>
    </row>
    <row r="3330" spans="5:29" x14ac:dyDescent="0.3">
      <c r="E3330" s="1">
        <v>37125</v>
      </c>
      <c r="F3330">
        <v>25.34</v>
      </c>
      <c r="G3330">
        <f t="shared" si="97"/>
        <v>26.619908256880731</v>
      </c>
      <c r="I3330" s="1">
        <v>38824</v>
      </c>
      <c r="J3330">
        <v>71.459999999999994</v>
      </c>
      <c r="M3330" s="1">
        <v>32185</v>
      </c>
      <c r="N3330">
        <v>1.2061999999999999</v>
      </c>
      <c r="Q3330" s="1">
        <v>42473</v>
      </c>
      <c r="R3330">
        <v>44.58</v>
      </c>
      <c r="U3330" s="1">
        <v>43207</v>
      </c>
      <c r="V3330">
        <v>13.7</v>
      </c>
      <c r="Y3330" s="1">
        <v>42207</v>
      </c>
      <c r="Z3330">
        <v>20.83</v>
      </c>
      <c r="AC3330" s="1"/>
    </row>
    <row r="3331" spans="5:29" x14ac:dyDescent="0.3">
      <c r="E3331" s="1">
        <v>37126</v>
      </c>
      <c r="F3331">
        <v>25.6</v>
      </c>
      <c r="G3331">
        <f t="shared" si="97"/>
        <v>26.627155963302744</v>
      </c>
      <c r="I3331" s="1">
        <v>38820</v>
      </c>
      <c r="J3331">
        <v>70.569999999999993</v>
      </c>
      <c r="M3331" s="1">
        <v>32188</v>
      </c>
      <c r="N3331">
        <v>1.2083999999999999</v>
      </c>
      <c r="Q3331" s="1">
        <v>42474</v>
      </c>
      <c r="R3331">
        <v>46</v>
      </c>
      <c r="U3331" s="1">
        <v>43208</v>
      </c>
      <c r="V3331">
        <v>13.85</v>
      </c>
      <c r="Y3331" s="1">
        <v>42208</v>
      </c>
      <c r="Z3331">
        <v>20.5</v>
      </c>
      <c r="AC3331" s="1"/>
    </row>
    <row r="3332" spans="5:29" x14ac:dyDescent="0.3">
      <c r="E3332" s="1">
        <v>37127</v>
      </c>
      <c r="F3332">
        <v>25.95</v>
      </c>
      <c r="G3332">
        <f t="shared" si="97"/>
        <v>26.639357798165133</v>
      </c>
      <c r="I3332" s="1">
        <v>38819</v>
      </c>
      <c r="J3332">
        <v>69.42</v>
      </c>
      <c r="M3332" s="1">
        <v>32189</v>
      </c>
      <c r="N3332">
        <v>1.2076</v>
      </c>
      <c r="Q3332" s="1">
        <v>42475</v>
      </c>
      <c r="R3332">
        <v>46.6</v>
      </c>
      <c r="U3332" s="1">
        <v>43209</v>
      </c>
      <c r="V3332">
        <v>13.42</v>
      </c>
      <c r="Y3332" s="1">
        <v>42209</v>
      </c>
      <c r="Z3332">
        <v>20.45</v>
      </c>
      <c r="AC3332" s="1"/>
    </row>
    <row r="3333" spans="5:29" x14ac:dyDescent="0.3">
      <c r="E3333" s="1">
        <v>37131</v>
      </c>
      <c r="F3333">
        <v>26.47</v>
      </c>
      <c r="G3333">
        <f t="shared" si="97"/>
        <v>26.652844036697243</v>
      </c>
      <c r="I3333" s="1">
        <v>38818</v>
      </c>
      <c r="J3333">
        <v>69.37</v>
      </c>
      <c r="M3333" s="1">
        <v>32190</v>
      </c>
      <c r="N3333">
        <v>1.2131000000000001</v>
      </c>
      <c r="Q3333" s="1">
        <v>42478</v>
      </c>
      <c r="R3333">
        <v>47.5</v>
      </c>
      <c r="U3333" s="1">
        <v>43210</v>
      </c>
      <c r="V3333">
        <v>13.01</v>
      </c>
      <c r="Y3333" s="1">
        <v>42212</v>
      </c>
      <c r="Z3333">
        <v>20.55</v>
      </c>
      <c r="AC3333" s="1"/>
    </row>
    <row r="3334" spans="5:29" x14ac:dyDescent="0.3">
      <c r="E3334" s="1">
        <v>37132</v>
      </c>
      <c r="F3334">
        <v>26.53</v>
      </c>
      <c r="G3334">
        <f t="shared" si="97"/>
        <v>26.670275229357795</v>
      </c>
      <c r="I3334" s="1">
        <v>38817</v>
      </c>
      <c r="J3334">
        <v>68.75</v>
      </c>
      <c r="M3334" s="1">
        <v>32191</v>
      </c>
      <c r="N3334">
        <v>1.206</v>
      </c>
      <c r="Q3334" s="1">
        <v>42479</v>
      </c>
      <c r="R3334">
        <v>47.81</v>
      </c>
      <c r="U3334" s="1">
        <v>43213</v>
      </c>
      <c r="V3334">
        <v>12.85</v>
      </c>
      <c r="Y3334" s="1">
        <v>42213</v>
      </c>
      <c r="Z3334">
        <v>20.77</v>
      </c>
      <c r="AC3334" s="1"/>
    </row>
    <row r="3335" spans="5:29" x14ac:dyDescent="0.3">
      <c r="E3335" s="1">
        <v>37133</v>
      </c>
      <c r="F3335">
        <v>26.09</v>
      </c>
      <c r="G3335">
        <f t="shared" si="97"/>
        <v>26.676788990825688</v>
      </c>
      <c r="I3335" s="1">
        <v>38814</v>
      </c>
      <c r="J3335">
        <v>67.290000000000006</v>
      </c>
      <c r="M3335" s="1">
        <v>32192</v>
      </c>
      <c r="N3335">
        <v>1.2087000000000001</v>
      </c>
      <c r="Q3335" s="1">
        <v>42480</v>
      </c>
      <c r="R3335">
        <v>46.75</v>
      </c>
      <c r="U3335" s="1">
        <v>43214</v>
      </c>
      <c r="V3335">
        <v>13.18</v>
      </c>
      <c r="Y3335" s="1">
        <v>42214</v>
      </c>
      <c r="Z3335">
        <v>20.73</v>
      </c>
      <c r="AC3335" s="1"/>
    </row>
    <row r="3336" spans="5:29" x14ac:dyDescent="0.3">
      <c r="E3336" s="1">
        <v>37134</v>
      </c>
      <c r="F3336">
        <v>26.41</v>
      </c>
      <c r="G3336">
        <f t="shared" si="97"/>
        <v>26.686055045871559</v>
      </c>
      <c r="I3336" s="1">
        <v>38813</v>
      </c>
      <c r="J3336">
        <v>67.84</v>
      </c>
      <c r="M3336" s="1">
        <v>32195</v>
      </c>
      <c r="N3336">
        <v>1.2161999999999999</v>
      </c>
      <c r="Q3336" s="1">
        <v>42481</v>
      </c>
      <c r="R3336">
        <v>45.25</v>
      </c>
      <c r="U3336" s="1">
        <v>43215</v>
      </c>
      <c r="V3336">
        <v>13.21</v>
      </c>
      <c r="Y3336" s="1">
        <v>42215</v>
      </c>
      <c r="Z3336">
        <v>20.9</v>
      </c>
      <c r="AC3336" s="1"/>
    </row>
    <row r="3337" spans="5:29" x14ac:dyDescent="0.3">
      <c r="E3337" s="1">
        <v>37137</v>
      </c>
      <c r="F3337">
        <v>26.54</v>
      </c>
      <c r="G3337">
        <f t="shared" si="97"/>
        <v>26.692018348623847</v>
      </c>
      <c r="I3337" s="1">
        <v>38812</v>
      </c>
      <c r="J3337">
        <v>67.099999999999994</v>
      </c>
      <c r="M3337" s="1">
        <v>32196</v>
      </c>
      <c r="N3337">
        <v>1.2194</v>
      </c>
      <c r="Q3337" s="1">
        <v>42482</v>
      </c>
      <c r="R3337">
        <v>46.2</v>
      </c>
      <c r="U3337" s="1">
        <v>43216</v>
      </c>
      <c r="V3337">
        <v>13.44</v>
      </c>
      <c r="Y3337" s="1">
        <v>42216</v>
      </c>
      <c r="Z3337">
        <v>20.399999999999999</v>
      </c>
      <c r="AC3337" s="1"/>
    </row>
    <row r="3338" spans="5:29" x14ac:dyDescent="0.3">
      <c r="E3338" s="1">
        <v>37138</v>
      </c>
      <c r="F3338">
        <v>26.26</v>
      </c>
      <c r="G3338">
        <f t="shared" si="97"/>
        <v>26.701100917431194</v>
      </c>
      <c r="I3338" s="1">
        <v>38811</v>
      </c>
      <c r="J3338">
        <v>66.39</v>
      </c>
      <c r="M3338" s="1">
        <v>32197</v>
      </c>
      <c r="N3338">
        <v>1.2182999999999999</v>
      </c>
      <c r="Q3338" s="1">
        <v>42485</v>
      </c>
      <c r="R3338">
        <v>46.4</v>
      </c>
      <c r="U3338" s="1">
        <v>43217</v>
      </c>
      <c r="V3338">
        <v>13.51</v>
      </c>
      <c r="Y3338" s="1">
        <v>42219</v>
      </c>
      <c r="Z3338">
        <v>20.48</v>
      </c>
      <c r="AC3338" s="1"/>
    </row>
    <row r="3339" spans="5:29" x14ac:dyDescent="0.3">
      <c r="E3339" s="1">
        <v>37139</v>
      </c>
      <c r="F3339">
        <v>26.32</v>
      </c>
      <c r="G3339">
        <f t="shared" si="97"/>
        <v>26.717798165137616</v>
      </c>
      <c r="I3339" s="1">
        <v>38810</v>
      </c>
      <c r="J3339">
        <v>66.84</v>
      </c>
      <c r="M3339" s="1">
        <v>32198</v>
      </c>
      <c r="N3339">
        <v>1.2203999999999999</v>
      </c>
      <c r="Q3339" s="1">
        <v>42486</v>
      </c>
      <c r="R3339">
        <v>46.94</v>
      </c>
      <c r="U3339" s="1">
        <v>43220</v>
      </c>
      <c r="V3339">
        <v>13.54</v>
      </c>
      <c r="Y3339" s="1">
        <v>42220</v>
      </c>
      <c r="Z3339">
        <v>19.95</v>
      </c>
      <c r="AC3339" s="1"/>
    </row>
    <row r="3340" spans="5:29" x14ac:dyDescent="0.3">
      <c r="E3340" s="1">
        <v>37140</v>
      </c>
      <c r="F3340">
        <v>26.96</v>
      </c>
      <c r="G3340">
        <f t="shared" si="97"/>
        <v>26.738165137614683</v>
      </c>
      <c r="I3340" s="1">
        <v>38807</v>
      </c>
      <c r="J3340">
        <v>65.91</v>
      </c>
      <c r="M3340" s="1">
        <v>32199</v>
      </c>
      <c r="N3340">
        <v>1.2239</v>
      </c>
      <c r="Q3340" s="1">
        <v>42487</v>
      </c>
      <c r="R3340">
        <v>46.35</v>
      </c>
      <c r="U3340" s="1">
        <v>43221</v>
      </c>
      <c r="V3340">
        <v>13.34</v>
      </c>
      <c r="Y3340" s="1">
        <v>42221</v>
      </c>
      <c r="Z3340">
        <v>20.28</v>
      </c>
      <c r="AC3340" s="1"/>
    </row>
    <row r="3341" spans="5:29" x14ac:dyDescent="0.3">
      <c r="E3341" s="1">
        <v>37141</v>
      </c>
      <c r="F3341">
        <v>27.69</v>
      </c>
      <c r="G3341">
        <f t="shared" si="97"/>
        <v>26.771009174311931</v>
      </c>
      <c r="I3341" s="1">
        <v>38806</v>
      </c>
      <c r="J3341">
        <v>66.459999999999994</v>
      </c>
      <c r="M3341" s="1">
        <v>32202</v>
      </c>
      <c r="N3341">
        <v>1.2228000000000001</v>
      </c>
      <c r="Q3341" s="1">
        <v>42488</v>
      </c>
      <c r="R3341">
        <v>46.25</v>
      </c>
      <c r="U3341" s="1">
        <v>43222</v>
      </c>
      <c r="V3341">
        <v>13.02</v>
      </c>
      <c r="Y3341" s="1">
        <v>42222</v>
      </c>
      <c r="Z3341">
        <v>20.45</v>
      </c>
      <c r="AC3341" s="1"/>
    </row>
    <row r="3342" spans="5:29" x14ac:dyDescent="0.3">
      <c r="E3342" s="1">
        <v>37144</v>
      </c>
      <c r="F3342">
        <v>27.45</v>
      </c>
      <c r="G3342">
        <f t="shared" si="97"/>
        <v>26.795596330275227</v>
      </c>
      <c r="I3342" s="1">
        <v>38805</v>
      </c>
      <c r="J3342">
        <v>65.55</v>
      </c>
      <c r="M3342" s="1">
        <v>32203</v>
      </c>
      <c r="N3342">
        <v>1.2244999999999999</v>
      </c>
      <c r="Q3342" s="1">
        <v>42489</v>
      </c>
      <c r="R3342">
        <v>45.8</v>
      </c>
      <c r="U3342" s="1">
        <v>43223</v>
      </c>
      <c r="V3342">
        <v>12.92</v>
      </c>
      <c r="Y3342" s="1">
        <v>42223</v>
      </c>
      <c r="Z3342">
        <v>19.95</v>
      </c>
      <c r="AC3342" s="1"/>
    </row>
    <row r="3343" spans="5:29" x14ac:dyDescent="0.3">
      <c r="E3343" s="1">
        <v>37145</v>
      </c>
      <c r="F3343">
        <v>29.06</v>
      </c>
      <c r="G3343">
        <f t="shared" si="97"/>
        <v>26.829908256880735</v>
      </c>
      <c r="I3343" s="1">
        <v>38804</v>
      </c>
      <c r="J3343">
        <v>64.97</v>
      </c>
      <c r="M3343" s="1">
        <v>32204</v>
      </c>
      <c r="N3343">
        <v>1.2172000000000001</v>
      </c>
      <c r="Q3343" s="1">
        <v>42492</v>
      </c>
      <c r="R3343">
        <v>46.33</v>
      </c>
      <c r="U3343" s="1">
        <v>43224</v>
      </c>
      <c r="V3343">
        <v>12.98</v>
      </c>
      <c r="Y3343" s="1">
        <v>42226</v>
      </c>
      <c r="Z3343">
        <v>20.02</v>
      </c>
      <c r="AC3343" s="1"/>
    </row>
    <row r="3344" spans="5:29" x14ac:dyDescent="0.3">
      <c r="E3344" s="1">
        <v>37146</v>
      </c>
      <c r="F3344">
        <v>28.02</v>
      </c>
      <c r="G3344">
        <f t="shared" si="97"/>
        <v>26.854678899082572</v>
      </c>
      <c r="I3344" s="1">
        <v>38803</v>
      </c>
      <c r="J3344">
        <v>63.61</v>
      </c>
      <c r="M3344" s="1">
        <v>32205</v>
      </c>
      <c r="N3344">
        <v>1.2192000000000001</v>
      </c>
      <c r="Q3344" s="1">
        <v>42493</v>
      </c>
      <c r="R3344">
        <v>45.7</v>
      </c>
      <c r="U3344" s="1">
        <v>43227</v>
      </c>
      <c r="V3344">
        <v>13.58</v>
      </c>
      <c r="Y3344" s="1">
        <v>42227</v>
      </c>
      <c r="Z3344">
        <v>19.95</v>
      </c>
      <c r="AC3344" s="1"/>
    </row>
    <row r="3345" spans="5:29" x14ac:dyDescent="0.3">
      <c r="E3345" s="1">
        <v>37147</v>
      </c>
      <c r="F3345">
        <v>28.1</v>
      </c>
      <c r="G3345">
        <f t="shared" si="97"/>
        <v>26.881559633027525</v>
      </c>
      <c r="I3345" s="1">
        <v>38800</v>
      </c>
      <c r="J3345">
        <v>63.51</v>
      </c>
      <c r="M3345" s="1">
        <v>32206</v>
      </c>
      <c r="N3345">
        <v>1.2231000000000001</v>
      </c>
      <c r="Q3345" s="1">
        <v>42494</v>
      </c>
      <c r="R3345">
        <v>45.75</v>
      </c>
      <c r="U3345" s="1">
        <v>43228</v>
      </c>
      <c r="V3345">
        <v>13.56</v>
      </c>
      <c r="Y3345" s="1">
        <v>42228</v>
      </c>
      <c r="Z3345">
        <v>19.55</v>
      </c>
      <c r="AC3345" s="1"/>
    </row>
    <row r="3346" spans="5:29" x14ac:dyDescent="0.3">
      <c r="E3346" s="1">
        <v>37148</v>
      </c>
      <c r="F3346">
        <v>29.43</v>
      </c>
      <c r="G3346">
        <f t="shared" si="97"/>
        <v>26.919633027522934</v>
      </c>
      <c r="I3346" s="1">
        <v>38799</v>
      </c>
      <c r="J3346">
        <v>63.27</v>
      </c>
      <c r="M3346" s="1">
        <v>32209</v>
      </c>
      <c r="N3346">
        <v>1.2351000000000001</v>
      </c>
      <c r="Q3346" s="1">
        <v>42495</v>
      </c>
      <c r="R3346">
        <v>46.13</v>
      </c>
      <c r="U3346" s="1">
        <v>43229</v>
      </c>
      <c r="V3346">
        <v>13.96</v>
      </c>
      <c r="Y3346" s="1">
        <v>42229</v>
      </c>
      <c r="Z3346">
        <v>19.649999999999999</v>
      </c>
      <c r="AC3346" s="1"/>
    </row>
    <row r="3347" spans="5:29" x14ac:dyDescent="0.3">
      <c r="E3347" s="1">
        <v>37151</v>
      </c>
      <c r="F3347">
        <v>28.38</v>
      </c>
      <c r="G3347">
        <f t="shared" si="97"/>
        <v>26.936513761467889</v>
      </c>
      <c r="I3347" s="1">
        <v>38798</v>
      </c>
      <c r="J3347">
        <v>61.5</v>
      </c>
      <c r="M3347" s="1">
        <v>32210</v>
      </c>
      <c r="N3347">
        <v>1.2427999999999999</v>
      </c>
      <c r="Q3347" s="1">
        <v>42496</v>
      </c>
      <c r="R3347">
        <v>47.5</v>
      </c>
      <c r="U3347" s="1">
        <v>43230</v>
      </c>
      <c r="V3347">
        <v>14.57</v>
      </c>
      <c r="Y3347" s="1">
        <v>42230</v>
      </c>
      <c r="Z3347">
        <v>19.55</v>
      </c>
      <c r="AC3347" s="1"/>
    </row>
    <row r="3348" spans="5:29" x14ac:dyDescent="0.3">
      <c r="E3348" s="1">
        <v>37152</v>
      </c>
      <c r="F3348">
        <v>27.27</v>
      </c>
      <c r="G3348">
        <f t="shared" si="97"/>
        <v>26.943302752293576</v>
      </c>
      <c r="I3348" s="1">
        <v>38797</v>
      </c>
      <c r="J3348">
        <v>62.13</v>
      </c>
      <c r="M3348" s="1">
        <v>32211</v>
      </c>
      <c r="N3348">
        <v>1.2402</v>
      </c>
      <c r="Q3348" s="1">
        <v>42499</v>
      </c>
      <c r="R3348">
        <v>47.7</v>
      </c>
      <c r="U3348" s="1">
        <v>43231</v>
      </c>
      <c r="V3348">
        <v>14.6</v>
      </c>
      <c r="Y3348" s="1">
        <v>42233</v>
      </c>
      <c r="Z3348">
        <v>19.5</v>
      </c>
      <c r="AC3348" s="1"/>
    </row>
    <row r="3349" spans="5:29" x14ac:dyDescent="0.3">
      <c r="E3349" s="1">
        <v>37153</v>
      </c>
      <c r="F3349">
        <v>26.32</v>
      </c>
      <c r="G3349">
        <f t="shared" si="97"/>
        <v>26.933669724770642</v>
      </c>
      <c r="I3349" s="1">
        <v>38796</v>
      </c>
      <c r="J3349">
        <v>61.34</v>
      </c>
      <c r="M3349" s="1">
        <v>32212</v>
      </c>
      <c r="N3349">
        <v>1.2426999999999999</v>
      </c>
      <c r="Q3349" s="1">
        <v>42500</v>
      </c>
      <c r="R3349">
        <v>47.5</v>
      </c>
      <c r="U3349" s="1">
        <v>43234</v>
      </c>
      <c r="V3349">
        <v>14.6</v>
      </c>
      <c r="Y3349" s="1">
        <v>42234</v>
      </c>
      <c r="Z3349">
        <v>19.600000000000001</v>
      </c>
      <c r="AC3349" s="1"/>
    </row>
    <row r="3350" spans="5:29" x14ac:dyDescent="0.3">
      <c r="E3350" s="1">
        <v>37154</v>
      </c>
      <c r="F3350">
        <v>25.92</v>
      </c>
      <c r="G3350">
        <f t="shared" si="97"/>
        <v>26.917981651376145</v>
      </c>
      <c r="I3350" s="1">
        <v>38793</v>
      </c>
      <c r="J3350">
        <v>63.26</v>
      </c>
      <c r="M3350" s="1">
        <v>32213</v>
      </c>
      <c r="N3350">
        <v>1.2474000000000001</v>
      </c>
      <c r="Q3350" s="1">
        <v>42501</v>
      </c>
      <c r="R3350">
        <v>48.5</v>
      </c>
      <c r="U3350" s="1">
        <v>43235</v>
      </c>
      <c r="V3350">
        <v>14.29</v>
      </c>
      <c r="Y3350" s="1">
        <v>42235</v>
      </c>
      <c r="Z3350">
        <v>19.2</v>
      </c>
      <c r="AC3350" s="1"/>
    </row>
    <row r="3351" spans="5:29" x14ac:dyDescent="0.3">
      <c r="E3351" s="1">
        <v>37155</v>
      </c>
      <c r="F3351">
        <v>25.44</v>
      </c>
      <c r="G3351">
        <f t="shared" si="97"/>
        <v>26.90100917431193</v>
      </c>
      <c r="I3351" s="1">
        <v>38792</v>
      </c>
      <c r="J3351">
        <v>62.91</v>
      </c>
      <c r="M3351" s="1">
        <v>32216</v>
      </c>
      <c r="N3351">
        <v>1.2434000000000001</v>
      </c>
      <c r="Q3351" s="1">
        <v>42502</v>
      </c>
      <c r="R3351">
        <v>48.6</v>
      </c>
      <c r="U3351" s="1">
        <v>43236</v>
      </c>
      <c r="V3351">
        <v>15.15</v>
      </c>
      <c r="Y3351" s="1">
        <v>42236</v>
      </c>
      <c r="Z3351">
        <v>19.149999999999999</v>
      </c>
      <c r="AC3351" s="1"/>
    </row>
    <row r="3352" spans="5:29" x14ac:dyDescent="0.3">
      <c r="E3352" s="1">
        <v>37158</v>
      </c>
      <c r="F3352">
        <v>22.02</v>
      </c>
      <c r="G3352">
        <f t="shared" si="97"/>
        <v>26.856880733944958</v>
      </c>
      <c r="I3352" s="1">
        <v>38791</v>
      </c>
      <c r="J3352">
        <v>62.94</v>
      </c>
      <c r="M3352" s="1">
        <v>32217</v>
      </c>
      <c r="N3352">
        <v>1.2387999999999999</v>
      </c>
      <c r="Q3352" s="1">
        <v>42503</v>
      </c>
      <c r="R3352">
        <v>48.5</v>
      </c>
      <c r="U3352" s="1">
        <v>43237</v>
      </c>
      <c r="V3352">
        <v>15.27</v>
      </c>
      <c r="Y3352" s="1">
        <v>42237</v>
      </c>
      <c r="Z3352">
        <v>19.079999999999998</v>
      </c>
      <c r="AC3352" s="1"/>
    </row>
    <row r="3353" spans="5:29" x14ac:dyDescent="0.3">
      <c r="E3353" s="1">
        <v>37159</v>
      </c>
      <c r="F3353">
        <v>22.38</v>
      </c>
      <c r="G3353">
        <f t="shared" si="97"/>
        <v>26.820091743119274</v>
      </c>
      <c r="I3353" s="1">
        <v>38790</v>
      </c>
      <c r="J3353">
        <v>63.97</v>
      </c>
      <c r="M3353" s="1">
        <v>32218</v>
      </c>
      <c r="N3353">
        <v>1.2356</v>
      </c>
      <c r="Q3353" s="1">
        <v>42506</v>
      </c>
      <c r="R3353">
        <v>49.21</v>
      </c>
      <c r="U3353" s="1">
        <v>43238</v>
      </c>
      <c r="V3353">
        <v>15.22</v>
      </c>
      <c r="Y3353" s="1">
        <v>42240</v>
      </c>
      <c r="Z3353">
        <v>18.63</v>
      </c>
      <c r="AC3353" s="1"/>
    </row>
    <row r="3354" spans="5:29" x14ac:dyDescent="0.3">
      <c r="E3354" s="1">
        <v>37160</v>
      </c>
      <c r="F3354">
        <v>23</v>
      </c>
      <c r="G3354">
        <f t="shared" si="97"/>
        <v>26.787522935779826</v>
      </c>
      <c r="I3354" s="1">
        <v>38789</v>
      </c>
      <c r="J3354">
        <v>62.2</v>
      </c>
      <c r="M3354" s="1">
        <v>32219</v>
      </c>
      <c r="N3354">
        <v>1.2250000000000001</v>
      </c>
      <c r="Q3354" s="1">
        <v>42507</v>
      </c>
      <c r="R3354">
        <v>49.45</v>
      </c>
      <c r="U3354" s="1">
        <v>43241</v>
      </c>
      <c r="V3354">
        <v>15.53</v>
      </c>
      <c r="Y3354" s="1">
        <v>42241</v>
      </c>
      <c r="Z3354">
        <v>18.88</v>
      </c>
      <c r="AC3354" s="1"/>
    </row>
    <row r="3355" spans="5:29" x14ac:dyDescent="0.3">
      <c r="E3355" s="1">
        <v>37161</v>
      </c>
      <c r="F3355">
        <v>22.79</v>
      </c>
      <c r="G3355">
        <f t="shared" si="97"/>
        <v>26.755137614678912</v>
      </c>
      <c r="I3355" s="1">
        <v>38786</v>
      </c>
      <c r="J3355">
        <v>60.83</v>
      </c>
      <c r="M3355" s="1">
        <v>32220</v>
      </c>
      <c r="N3355">
        <v>1.2231000000000001</v>
      </c>
      <c r="Q3355" s="1">
        <v>42508</v>
      </c>
      <c r="R3355">
        <v>48.85</v>
      </c>
      <c r="U3355" s="1">
        <v>43242</v>
      </c>
      <c r="V3355">
        <v>15.92</v>
      </c>
      <c r="Y3355" s="1">
        <v>42242</v>
      </c>
      <c r="Z3355">
        <v>18.899999999999999</v>
      </c>
      <c r="AC3355" s="1"/>
    </row>
    <row r="3356" spans="5:29" x14ac:dyDescent="0.3">
      <c r="E3356" s="1">
        <v>37162</v>
      </c>
      <c r="F3356">
        <v>23.26</v>
      </c>
      <c r="G3356">
        <f t="shared" si="97"/>
        <v>26.722477064220197</v>
      </c>
      <c r="I3356" s="1">
        <v>38785</v>
      </c>
      <c r="J3356">
        <v>61.06</v>
      </c>
      <c r="M3356" s="1">
        <v>32223</v>
      </c>
      <c r="N3356">
        <v>1.2262999999999999</v>
      </c>
      <c r="Q3356" s="1">
        <v>42509</v>
      </c>
      <c r="R3356">
        <v>48.1</v>
      </c>
      <c r="U3356" s="1">
        <v>43243</v>
      </c>
      <c r="V3356">
        <v>15.98</v>
      </c>
      <c r="Y3356" s="1">
        <v>42243</v>
      </c>
      <c r="Z3356">
        <v>19.25</v>
      </c>
      <c r="AC3356" s="1"/>
    </row>
    <row r="3357" spans="5:29" x14ac:dyDescent="0.3">
      <c r="E3357" s="1">
        <v>37165</v>
      </c>
      <c r="F3357">
        <v>22.89</v>
      </c>
      <c r="G3357">
        <f t="shared" si="97"/>
        <v>26.679266055045886</v>
      </c>
      <c r="I3357" s="1">
        <v>38784</v>
      </c>
      <c r="J3357">
        <v>60.03</v>
      </c>
      <c r="M3357" s="1">
        <v>32224</v>
      </c>
      <c r="N3357">
        <v>1.2250000000000001</v>
      </c>
      <c r="Q3357" s="1">
        <v>42510</v>
      </c>
      <c r="R3357">
        <v>48.35</v>
      </c>
      <c r="U3357" s="1">
        <v>43244</v>
      </c>
      <c r="V3357">
        <v>16.260000000000002</v>
      </c>
      <c r="Y3357" s="1">
        <v>42244</v>
      </c>
      <c r="Z3357">
        <v>19.48</v>
      </c>
      <c r="AC3357" s="1"/>
    </row>
    <row r="3358" spans="5:29" x14ac:dyDescent="0.3">
      <c r="E3358" s="1">
        <v>37166</v>
      </c>
      <c r="F3358">
        <v>22.05</v>
      </c>
      <c r="G3358">
        <f t="shared" si="97"/>
        <v>26.626605504587175</v>
      </c>
      <c r="I3358" s="1">
        <v>38783</v>
      </c>
      <c r="J3358">
        <v>61.17</v>
      </c>
      <c r="M3358" s="1">
        <v>32225</v>
      </c>
      <c r="N3358">
        <v>1.2256</v>
      </c>
      <c r="Q3358" s="1">
        <v>42513</v>
      </c>
      <c r="R3358">
        <v>48.2</v>
      </c>
      <c r="U3358" s="1">
        <v>43245</v>
      </c>
      <c r="V3358">
        <v>15.97</v>
      </c>
      <c r="Y3358" s="1">
        <v>42247</v>
      </c>
      <c r="Z3358">
        <v>19.5</v>
      </c>
      <c r="AC3358" s="1"/>
    </row>
    <row r="3359" spans="5:29" x14ac:dyDescent="0.3">
      <c r="E3359" s="1">
        <v>37167</v>
      </c>
      <c r="F3359">
        <v>21.52</v>
      </c>
      <c r="G3359">
        <f t="shared" si="97"/>
        <v>26.568165137614695</v>
      </c>
      <c r="I3359" s="1">
        <v>38782</v>
      </c>
      <c r="J3359">
        <v>62.34</v>
      </c>
      <c r="M3359" s="1">
        <v>32226</v>
      </c>
      <c r="N3359">
        <v>1.2349000000000001</v>
      </c>
      <c r="Q3359" s="1">
        <v>42514</v>
      </c>
      <c r="R3359">
        <v>48.2</v>
      </c>
      <c r="U3359" s="1">
        <v>43248</v>
      </c>
      <c r="V3359">
        <v>16.28</v>
      </c>
      <c r="Y3359" s="1">
        <v>42248</v>
      </c>
      <c r="Z3359">
        <v>19.8</v>
      </c>
      <c r="AC3359" s="1"/>
    </row>
    <row r="3360" spans="5:29" x14ac:dyDescent="0.3">
      <c r="E3360" s="1">
        <v>37168</v>
      </c>
      <c r="F3360">
        <v>22.15</v>
      </c>
      <c r="G3360">
        <f t="shared" si="97"/>
        <v>26.511467889908268</v>
      </c>
      <c r="I3360" s="1">
        <v>38779</v>
      </c>
      <c r="J3360">
        <v>64.180000000000007</v>
      </c>
      <c r="M3360" s="1">
        <v>32227</v>
      </c>
      <c r="N3360">
        <v>1.2382</v>
      </c>
      <c r="Q3360" s="1">
        <v>42515</v>
      </c>
      <c r="R3360">
        <v>49.25</v>
      </c>
      <c r="U3360" s="1">
        <v>43249</v>
      </c>
      <c r="V3360">
        <v>16.27</v>
      </c>
      <c r="Y3360" s="1">
        <v>42249</v>
      </c>
      <c r="Z3360">
        <v>19.850000000000001</v>
      </c>
      <c r="AC3360" s="1"/>
    </row>
    <row r="3361" spans="5:29" x14ac:dyDescent="0.3">
      <c r="E3361" s="1">
        <v>37169</v>
      </c>
      <c r="F3361">
        <v>21.63</v>
      </c>
      <c r="G3361">
        <f t="shared" si="97"/>
        <v>26.456788990825704</v>
      </c>
      <c r="I3361" s="1">
        <v>38778</v>
      </c>
      <c r="J3361">
        <v>64.069999999999993</v>
      </c>
      <c r="M3361" s="1">
        <v>32230</v>
      </c>
      <c r="N3361">
        <v>1.2515000000000001</v>
      </c>
      <c r="Q3361" s="1">
        <v>42516</v>
      </c>
      <c r="R3361">
        <v>50.2</v>
      </c>
      <c r="U3361" s="1">
        <v>43250</v>
      </c>
      <c r="V3361">
        <v>15.81</v>
      </c>
      <c r="Y3361" s="1">
        <v>42250</v>
      </c>
      <c r="Z3361">
        <v>20.100000000000001</v>
      </c>
      <c r="AC3361" s="1"/>
    </row>
    <row r="3362" spans="5:29" x14ac:dyDescent="0.3">
      <c r="E3362" s="1">
        <v>37172</v>
      </c>
      <c r="F3362">
        <v>21.57</v>
      </c>
      <c r="G3362">
        <f t="shared" si="97"/>
        <v>26.397155963302772</v>
      </c>
      <c r="I3362" s="1">
        <v>38777</v>
      </c>
      <c r="J3362">
        <v>62.45</v>
      </c>
      <c r="M3362" s="1">
        <v>32231</v>
      </c>
      <c r="N3362">
        <v>1.2438</v>
      </c>
      <c r="Q3362" s="1">
        <v>42517</v>
      </c>
      <c r="R3362">
        <v>51.06</v>
      </c>
      <c r="U3362" s="1">
        <v>43251</v>
      </c>
      <c r="V3362">
        <v>14.88</v>
      </c>
      <c r="Y3362" s="1">
        <v>42251</v>
      </c>
      <c r="Z3362">
        <v>19.350000000000001</v>
      </c>
      <c r="AC3362" s="1"/>
    </row>
    <row r="3363" spans="5:29" x14ac:dyDescent="0.3">
      <c r="E3363" s="1">
        <v>37173</v>
      </c>
      <c r="F3363">
        <v>21.88</v>
      </c>
      <c r="G3363">
        <f t="shared" si="97"/>
        <v>26.33926605504589</v>
      </c>
      <c r="I3363" s="1">
        <v>38776</v>
      </c>
      <c r="J3363">
        <v>61.76</v>
      </c>
      <c r="M3363" s="1">
        <v>32232</v>
      </c>
      <c r="N3363">
        <v>1.2474000000000001</v>
      </c>
      <c r="Q3363" s="1">
        <v>42520</v>
      </c>
      <c r="R3363">
        <v>51.2</v>
      </c>
      <c r="U3363" s="1">
        <v>43252</v>
      </c>
      <c r="V3363">
        <v>15.26</v>
      </c>
      <c r="Y3363" s="1">
        <v>42254</v>
      </c>
      <c r="Z3363">
        <v>19.28</v>
      </c>
      <c r="AC3363" s="1"/>
    </row>
    <row r="3364" spans="5:29" x14ac:dyDescent="0.3">
      <c r="E3364" s="1">
        <v>37174</v>
      </c>
      <c r="F3364">
        <v>22.01</v>
      </c>
      <c r="G3364">
        <f t="shared" si="97"/>
        <v>26.285229357798187</v>
      </c>
      <c r="I3364" s="1">
        <v>38775</v>
      </c>
      <c r="J3364">
        <v>60.99</v>
      </c>
      <c r="M3364" s="1">
        <v>32233</v>
      </c>
      <c r="N3364">
        <v>1.2515000000000001</v>
      </c>
      <c r="Q3364" s="1">
        <v>42521</v>
      </c>
      <c r="R3364">
        <v>51.05</v>
      </c>
      <c r="U3364" s="1">
        <v>43255</v>
      </c>
      <c r="V3364">
        <v>16.100000000000001</v>
      </c>
      <c r="Y3364" s="1">
        <v>42255</v>
      </c>
      <c r="Z3364">
        <v>19.38</v>
      </c>
      <c r="AC3364" s="1"/>
    </row>
    <row r="3365" spans="5:29" x14ac:dyDescent="0.3">
      <c r="E3365" s="1">
        <v>37175</v>
      </c>
      <c r="F3365">
        <v>22.46</v>
      </c>
      <c r="G3365">
        <f t="shared" si="97"/>
        <v>26.233027522935803</v>
      </c>
      <c r="I3365" s="1">
        <v>38772</v>
      </c>
      <c r="J3365">
        <v>62.6</v>
      </c>
      <c r="M3365" s="1">
        <v>32234</v>
      </c>
      <c r="N3365">
        <v>1.2528999999999999</v>
      </c>
      <c r="Q3365" s="1">
        <v>42522</v>
      </c>
      <c r="R3365">
        <v>50.3</v>
      </c>
      <c r="U3365" s="1">
        <v>43256</v>
      </c>
      <c r="V3365">
        <v>15.74</v>
      </c>
      <c r="Y3365" s="1">
        <v>42256</v>
      </c>
      <c r="Z3365">
        <v>19.399999999999999</v>
      </c>
      <c r="AC3365" s="1"/>
    </row>
    <row r="3366" spans="5:29" x14ac:dyDescent="0.3">
      <c r="E3366" s="1">
        <v>37176</v>
      </c>
      <c r="F3366">
        <v>21.73</v>
      </c>
      <c r="G3366">
        <f t="shared" si="97"/>
        <v>26.171100917431215</v>
      </c>
      <c r="I3366" s="1">
        <v>38771</v>
      </c>
      <c r="J3366">
        <v>60.54</v>
      </c>
      <c r="M3366" s="1">
        <v>32237</v>
      </c>
      <c r="N3366">
        <v>1.2551000000000001</v>
      </c>
      <c r="Q3366" s="1">
        <v>42523</v>
      </c>
      <c r="R3366">
        <v>50.75</v>
      </c>
      <c r="U3366" s="1">
        <v>43257</v>
      </c>
      <c r="V3366">
        <v>15.9</v>
      </c>
      <c r="Y3366" s="1">
        <v>42257</v>
      </c>
      <c r="Z3366">
        <v>19.25</v>
      </c>
      <c r="AC3366" s="1"/>
    </row>
    <row r="3367" spans="5:29" x14ac:dyDescent="0.3">
      <c r="E3367" s="1">
        <v>37179</v>
      </c>
      <c r="F3367">
        <v>21.68</v>
      </c>
      <c r="G3367">
        <f t="shared" si="97"/>
        <v>26.111376146789009</v>
      </c>
      <c r="I3367" s="1">
        <v>38770</v>
      </c>
      <c r="J3367">
        <v>60.44</v>
      </c>
      <c r="M3367" s="1">
        <v>32238</v>
      </c>
      <c r="N3367">
        <v>1.2427999999999999</v>
      </c>
      <c r="Q3367" s="1">
        <v>42524</v>
      </c>
      <c r="R3367">
        <v>52.3</v>
      </c>
      <c r="U3367" s="1">
        <v>43258</v>
      </c>
      <c r="V3367">
        <v>15.97</v>
      </c>
      <c r="Y3367" s="1">
        <v>42258</v>
      </c>
      <c r="Z3367">
        <v>19.399999999999999</v>
      </c>
      <c r="AC3367" s="1"/>
    </row>
    <row r="3368" spans="5:29" x14ac:dyDescent="0.3">
      <c r="E3368" s="1">
        <v>37180</v>
      </c>
      <c r="F3368">
        <v>21.7</v>
      </c>
      <c r="G3368">
        <f t="shared" si="97"/>
        <v>26.051009174311943</v>
      </c>
      <c r="I3368" s="1">
        <v>38769</v>
      </c>
      <c r="J3368">
        <v>61.6</v>
      </c>
      <c r="M3368" s="1">
        <v>32239</v>
      </c>
      <c r="N3368">
        <v>1.2372000000000001</v>
      </c>
      <c r="Q3368" s="1">
        <v>42528</v>
      </c>
      <c r="R3368">
        <v>53.15</v>
      </c>
      <c r="U3368" s="1">
        <v>43259</v>
      </c>
      <c r="V3368">
        <v>15.79</v>
      </c>
      <c r="Y3368" s="1">
        <v>42261</v>
      </c>
      <c r="Z3368">
        <v>19.100000000000001</v>
      </c>
      <c r="AC3368" s="1"/>
    </row>
    <row r="3369" spans="5:29" x14ac:dyDescent="0.3">
      <c r="E3369" s="1">
        <v>37181</v>
      </c>
      <c r="F3369">
        <v>20.99</v>
      </c>
      <c r="G3369">
        <f t="shared" si="97"/>
        <v>25.985229357798186</v>
      </c>
      <c r="I3369" s="1">
        <v>38768</v>
      </c>
      <c r="J3369">
        <v>61.54</v>
      </c>
      <c r="M3369" s="1">
        <v>32240</v>
      </c>
      <c r="N3369">
        <v>1.2383999999999999</v>
      </c>
      <c r="Q3369" s="1">
        <v>42529</v>
      </c>
      <c r="R3369">
        <v>52.43</v>
      </c>
      <c r="U3369" s="1">
        <v>43262</v>
      </c>
      <c r="V3369">
        <v>15.46</v>
      </c>
      <c r="Y3369" s="1">
        <v>42262</v>
      </c>
      <c r="Z3369">
        <v>19</v>
      </c>
      <c r="AC3369" s="1"/>
    </row>
    <row r="3370" spans="5:29" x14ac:dyDescent="0.3">
      <c r="E3370" s="1">
        <v>37182</v>
      </c>
      <c r="F3370">
        <v>20.62</v>
      </c>
      <c r="G3370">
        <f t="shared" si="97"/>
        <v>25.91422018348625</v>
      </c>
      <c r="I3370" s="1">
        <v>38765</v>
      </c>
      <c r="J3370">
        <v>59.89</v>
      </c>
      <c r="M3370" s="1">
        <v>32241</v>
      </c>
      <c r="N3370">
        <v>1.2392000000000001</v>
      </c>
      <c r="Q3370" s="1">
        <v>42530</v>
      </c>
      <c r="R3370">
        <v>51.25</v>
      </c>
      <c r="U3370" s="1">
        <v>43263</v>
      </c>
      <c r="V3370">
        <v>15.12</v>
      </c>
      <c r="Y3370" s="1">
        <v>42263</v>
      </c>
      <c r="Z3370">
        <v>19.25</v>
      </c>
      <c r="AC3370" s="1"/>
    </row>
    <row r="3371" spans="5:29" x14ac:dyDescent="0.3">
      <c r="E3371" s="1">
        <v>37183</v>
      </c>
      <c r="F3371">
        <v>21.35</v>
      </c>
      <c r="G3371">
        <f t="shared" si="97"/>
        <v>25.84899082568808</v>
      </c>
      <c r="I3371" s="1">
        <v>38764</v>
      </c>
      <c r="J3371">
        <v>58.79</v>
      </c>
      <c r="M3371" s="1">
        <v>32244</v>
      </c>
      <c r="N3371">
        <v>1.2331000000000001</v>
      </c>
      <c r="Q3371" s="1">
        <v>42531</v>
      </c>
      <c r="R3371">
        <v>50.9</v>
      </c>
      <c r="U3371" s="1">
        <v>43264</v>
      </c>
      <c r="V3371">
        <v>15.28</v>
      </c>
      <c r="Y3371" s="1">
        <v>42264</v>
      </c>
      <c r="Z3371">
        <v>19.100000000000001</v>
      </c>
      <c r="AC3371" s="1"/>
    </row>
    <row r="3372" spans="5:29" x14ac:dyDescent="0.3">
      <c r="E3372" s="1">
        <v>37186</v>
      </c>
      <c r="F3372">
        <v>21.05</v>
      </c>
      <c r="G3372">
        <f t="shared" si="97"/>
        <v>25.77247706422019</v>
      </c>
      <c r="I3372" s="1">
        <v>38763</v>
      </c>
      <c r="J3372">
        <v>58.15</v>
      </c>
      <c r="M3372" s="1">
        <v>32245</v>
      </c>
      <c r="N3372">
        <v>1.2281</v>
      </c>
      <c r="Q3372" s="1">
        <v>42534</v>
      </c>
      <c r="R3372">
        <v>50.95</v>
      </c>
      <c r="U3372" s="1">
        <v>43265</v>
      </c>
      <c r="V3372">
        <v>14.88</v>
      </c>
      <c r="Y3372" s="1">
        <v>42265</v>
      </c>
      <c r="Z3372">
        <v>18.98</v>
      </c>
      <c r="AC3372" s="1"/>
    </row>
    <row r="3373" spans="5:29" x14ac:dyDescent="0.3">
      <c r="E3373" s="1">
        <v>37187</v>
      </c>
      <c r="F3373">
        <v>20.94</v>
      </c>
      <c r="G3373">
        <f t="shared" si="97"/>
        <v>25.694678899082575</v>
      </c>
      <c r="I3373" s="1">
        <v>38762</v>
      </c>
      <c r="J3373">
        <v>59.52</v>
      </c>
      <c r="M3373" s="1">
        <v>32246</v>
      </c>
      <c r="N3373">
        <v>1.2244999999999999</v>
      </c>
      <c r="Q3373" s="1">
        <v>42535</v>
      </c>
      <c r="R3373">
        <v>51.25</v>
      </c>
      <c r="U3373" s="1">
        <v>43266</v>
      </c>
      <c r="V3373">
        <v>14.5</v>
      </c>
      <c r="Y3373" s="1">
        <v>42268</v>
      </c>
      <c r="Z3373">
        <v>19</v>
      </c>
      <c r="AC3373" s="1"/>
    </row>
    <row r="3374" spans="5:29" x14ac:dyDescent="0.3">
      <c r="E3374" s="1">
        <v>37188</v>
      </c>
      <c r="F3374">
        <v>21.26</v>
      </c>
      <c r="G3374">
        <f t="shared" si="97"/>
        <v>25.620366972477076</v>
      </c>
      <c r="I3374" s="1">
        <v>38761</v>
      </c>
      <c r="J3374">
        <v>59.38</v>
      </c>
      <c r="M3374" s="1">
        <v>32247</v>
      </c>
      <c r="N3374">
        <v>1.2475000000000001</v>
      </c>
      <c r="Q3374" s="1">
        <v>42536</v>
      </c>
      <c r="R3374">
        <v>52.15</v>
      </c>
      <c r="U3374" s="1">
        <v>43269</v>
      </c>
      <c r="V3374">
        <v>14.57</v>
      </c>
      <c r="Y3374" s="1">
        <v>42269</v>
      </c>
      <c r="Z3374">
        <v>19.079999999999998</v>
      </c>
      <c r="AC3374" s="1"/>
    </row>
    <row r="3375" spans="5:29" x14ac:dyDescent="0.3">
      <c r="E3375" s="1">
        <v>37189</v>
      </c>
      <c r="F3375">
        <v>21.01</v>
      </c>
      <c r="G3375">
        <f t="shared" si="97"/>
        <v>25.544862385321117</v>
      </c>
      <c r="I3375" s="1">
        <v>38758</v>
      </c>
      <c r="J3375">
        <v>59.64</v>
      </c>
      <c r="M3375" s="1">
        <v>32248</v>
      </c>
      <c r="N3375">
        <v>1.2484999999999999</v>
      </c>
      <c r="Q3375" s="1">
        <v>42537</v>
      </c>
      <c r="R3375">
        <v>53.28</v>
      </c>
      <c r="U3375" s="1">
        <v>43270</v>
      </c>
      <c r="V3375">
        <v>14.21</v>
      </c>
      <c r="Y3375" s="1">
        <v>42270</v>
      </c>
      <c r="Z3375">
        <v>19.2</v>
      </c>
      <c r="AC3375" s="1"/>
    </row>
    <row r="3376" spans="5:29" x14ac:dyDescent="0.3">
      <c r="E3376" s="1">
        <v>37190</v>
      </c>
      <c r="F3376">
        <v>21.02</v>
      </c>
      <c r="G3376">
        <f t="shared" ref="G3376:G3439" si="98">+AVERAGE(F3268:F3376)</f>
        <v>25.475963302752309</v>
      </c>
      <c r="I3376" s="1">
        <v>38757</v>
      </c>
      <c r="J3376">
        <v>60.75</v>
      </c>
      <c r="M3376" s="1">
        <v>32251</v>
      </c>
      <c r="N3376">
        <v>1.2503</v>
      </c>
      <c r="Q3376" s="1">
        <v>42538</v>
      </c>
      <c r="R3376">
        <v>54.25</v>
      </c>
      <c r="U3376" s="1">
        <v>43271</v>
      </c>
      <c r="V3376">
        <v>14.47</v>
      </c>
      <c r="Y3376" s="1">
        <v>42271</v>
      </c>
      <c r="Z3376">
        <v>18.600000000000001</v>
      </c>
      <c r="AC3376" s="1"/>
    </row>
    <row r="3377" spans="5:29" x14ac:dyDescent="0.3">
      <c r="E3377" s="1">
        <v>37193</v>
      </c>
      <c r="F3377">
        <v>21.1</v>
      </c>
      <c r="G3377">
        <f t="shared" si="98"/>
        <v>25.408256880733958</v>
      </c>
      <c r="I3377" s="1">
        <v>38756</v>
      </c>
      <c r="J3377">
        <v>61.06</v>
      </c>
      <c r="M3377" s="1">
        <v>32252</v>
      </c>
      <c r="N3377">
        <v>1.248</v>
      </c>
      <c r="Q3377" s="1">
        <v>42541</v>
      </c>
      <c r="R3377">
        <v>57</v>
      </c>
      <c r="U3377" s="1">
        <v>43272</v>
      </c>
      <c r="V3377">
        <v>14.78</v>
      </c>
      <c r="Y3377" s="1">
        <v>42272</v>
      </c>
      <c r="Z3377">
        <v>18.75</v>
      </c>
      <c r="AC3377" s="1"/>
    </row>
    <row r="3378" spans="5:29" x14ac:dyDescent="0.3">
      <c r="E3378" s="1">
        <v>37194</v>
      </c>
      <c r="F3378">
        <v>20.91</v>
      </c>
      <c r="G3378">
        <f t="shared" si="98"/>
        <v>25.332477064220193</v>
      </c>
      <c r="I3378" s="1">
        <v>38755</v>
      </c>
      <c r="J3378">
        <v>61.56</v>
      </c>
      <c r="M3378" s="1">
        <v>32253</v>
      </c>
      <c r="N3378">
        <v>1.2454000000000001</v>
      </c>
      <c r="Q3378" s="1">
        <v>42542</v>
      </c>
      <c r="R3378">
        <v>55.7</v>
      </c>
      <c r="U3378" s="1">
        <v>43273</v>
      </c>
      <c r="V3378">
        <v>15.09</v>
      </c>
      <c r="Y3378" s="1">
        <v>42275</v>
      </c>
      <c r="Z3378">
        <v>18.600000000000001</v>
      </c>
      <c r="AC3378" s="1"/>
    </row>
    <row r="3379" spans="5:29" x14ac:dyDescent="0.3">
      <c r="E3379" s="1">
        <v>37195</v>
      </c>
      <c r="F3379">
        <v>20.37</v>
      </c>
      <c r="G3379">
        <f t="shared" si="98"/>
        <v>25.252018348623864</v>
      </c>
      <c r="I3379" s="1">
        <v>38754</v>
      </c>
      <c r="J3379">
        <v>63.33</v>
      </c>
      <c r="M3379" s="1">
        <v>32254</v>
      </c>
      <c r="N3379">
        <v>1.2441</v>
      </c>
      <c r="Q3379" s="1">
        <v>42543</v>
      </c>
      <c r="R3379">
        <v>56.2</v>
      </c>
      <c r="U3379" s="1">
        <v>43276</v>
      </c>
      <c r="V3379">
        <v>14.99</v>
      </c>
      <c r="Y3379" s="1">
        <v>42276</v>
      </c>
      <c r="Z3379">
        <v>18.649999999999999</v>
      </c>
      <c r="AC3379" s="1"/>
    </row>
    <row r="3380" spans="5:29" x14ac:dyDescent="0.3">
      <c r="E3380" s="1">
        <v>37196</v>
      </c>
      <c r="F3380">
        <v>19.62</v>
      </c>
      <c r="G3380">
        <f t="shared" si="98"/>
        <v>25.162844036697255</v>
      </c>
      <c r="I3380" s="1">
        <v>38751</v>
      </c>
      <c r="J3380">
        <v>63.39</v>
      </c>
      <c r="M3380" s="1">
        <v>32255</v>
      </c>
      <c r="N3380">
        <v>1.2399</v>
      </c>
      <c r="Q3380" s="1">
        <v>42544</v>
      </c>
      <c r="R3380">
        <v>56.39</v>
      </c>
      <c r="U3380" s="1">
        <v>43277</v>
      </c>
      <c r="V3380">
        <v>14.99</v>
      </c>
      <c r="Y3380" s="1">
        <v>42277</v>
      </c>
      <c r="Z3380">
        <v>18.399999999999999</v>
      </c>
      <c r="AC3380" s="1"/>
    </row>
    <row r="3381" spans="5:29" x14ac:dyDescent="0.3">
      <c r="E3381" s="1">
        <v>37197</v>
      </c>
      <c r="F3381">
        <v>19.77</v>
      </c>
      <c r="G3381">
        <f t="shared" si="98"/>
        <v>25.077522935779818</v>
      </c>
      <c r="I3381" s="1">
        <v>38750</v>
      </c>
      <c r="J3381">
        <v>62.88</v>
      </c>
      <c r="M3381" s="1">
        <v>32258</v>
      </c>
      <c r="N3381">
        <v>1.2385999999999999</v>
      </c>
      <c r="Q3381" s="1">
        <v>42545</v>
      </c>
      <c r="R3381">
        <v>55</v>
      </c>
      <c r="U3381" s="1">
        <v>43278</v>
      </c>
      <c r="V3381">
        <v>15.21</v>
      </c>
      <c r="Y3381" s="1">
        <v>42278</v>
      </c>
      <c r="Z3381">
        <v>18</v>
      </c>
      <c r="AC3381" s="1"/>
    </row>
    <row r="3382" spans="5:29" x14ac:dyDescent="0.3">
      <c r="E3382" s="1">
        <v>37200</v>
      </c>
      <c r="F3382">
        <v>19.440000000000001</v>
      </c>
      <c r="G3382">
        <f t="shared" si="98"/>
        <v>24.987431192660555</v>
      </c>
      <c r="I3382" s="1">
        <v>38749</v>
      </c>
      <c r="J3382">
        <v>65.03</v>
      </c>
      <c r="M3382" s="1">
        <v>32259</v>
      </c>
      <c r="N3382">
        <v>1.2379</v>
      </c>
      <c r="Q3382" s="1">
        <v>42548</v>
      </c>
      <c r="R3382">
        <v>53</v>
      </c>
      <c r="U3382" s="1">
        <v>43279</v>
      </c>
      <c r="V3382">
        <v>14.96</v>
      </c>
      <c r="Y3382" s="1">
        <v>42279</v>
      </c>
      <c r="Z3382">
        <v>17.7</v>
      </c>
      <c r="AC3382" s="1"/>
    </row>
    <row r="3383" spans="5:29" x14ac:dyDescent="0.3">
      <c r="E3383" s="1">
        <v>37201</v>
      </c>
      <c r="F3383">
        <v>19.07</v>
      </c>
      <c r="G3383">
        <f t="shared" si="98"/>
        <v>24.890091743119275</v>
      </c>
      <c r="I3383" s="1">
        <v>38748</v>
      </c>
      <c r="J3383">
        <v>65.989999999999995</v>
      </c>
      <c r="M3383" s="1">
        <v>32260</v>
      </c>
      <c r="N3383">
        <v>1.2393000000000001</v>
      </c>
      <c r="Q3383" s="1">
        <v>42549</v>
      </c>
      <c r="R3383">
        <v>53.75</v>
      </c>
      <c r="U3383" s="1">
        <v>43280</v>
      </c>
      <c r="V3383">
        <v>14.95</v>
      </c>
      <c r="Y3383" s="1">
        <v>42282</v>
      </c>
      <c r="Z3383">
        <v>17.75</v>
      </c>
      <c r="AC3383" s="1"/>
    </row>
    <row r="3384" spans="5:29" x14ac:dyDescent="0.3">
      <c r="E3384" s="1">
        <v>37202</v>
      </c>
      <c r="F3384">
        <v>19.329999999999998</v>
      </c>
      <c r="G3384">
        <f t="shared" si="98"/>
        <v>24.801743119266064</v>
      </c>
      <c r="I3384" s="1">
        <v>38747</v>
      </c>
      <c r="J3384">
        <v>66.59</v>
      </c>
      <c r="M3384" s="1">
        <v>32261</v>
      </c>
      <c r="N3384">
        <v>1.2417</v>
      </c>
      <c r="Q3384" s="1">
        <v>42550</v>
      </c>
      <c r="R3384">
        <v>54.05</v>
      </c>
      <c r="U3384" s="1">
        <v>43283</v>
      </c>
      <c r="V3384">
        <v>15.03</v>
      </c>
      <c r="Y3384" s="1">
        <v>42283</v>
      </c>
      <c r="Z3384">
        <v>18.149999999999999</v>
      </c>
      <c r="AC3384" s="1"/>
    </row>
    <row r="3385" spans="5:29" x14ac:dyDescent="0.3">
      <c r="E3385" s="1">
        <v>37203</v>
      </c>
      <c r="F3385">
        <v>20.28</v>
      </c>
      <c r="G3385">
        <f t="shared" si="98"/>
        <v>24.726330275229365</v>
      </c>
      <c r="I3385" s="1">
        <v>38744</v>
      </c>
      <c r="J3385">
        <v>66.239999999999995</v>
      </c>
      <c r="M3385" s="1">
        <v>32262</v>
      </c>
      <c r="N3385">
        <v>1.2367999999999999</v>
      </c>
      <c r="Q3385" s="1">
        <v>42551</v>
      </c>
      <c r="R3385">
        <v>55.05</v>
      </c>
      <c r="U3385" s="1">
        <v>43284</v>
      </c>
      <c r="V3385">
        <v>15.06</v>
      </c>
      <c r="Y3385" s="1">
        <v>42284</v>
      </c>
      <c r="Z3385">
        <v>18.420000000000002</v>
      </c>
      <c r="AC3385" s="1"/>
    </row>
    <row r="3386" spans="5:29" x14ac:dyDescent="0.3">
      <c r="E3386" s="1">
        <v>37204</v>
      </c>
      <c r="F3386">
        <v>21.38</v>
      </c>
      <c r="G3386">
        <f t="shared" si="98"/>
        <v>24.652385321100923</v>
      </c>
      <c r="I3386" s="1">
        <v>38743</v>
      </c>
      <c r="J3386">
        <v>64.92</v>
      </c>
      <c r="M3386" s="1">
        <v>32265</v>
      </c>
      <c r="N3386">
        <v>1.2366999999999999</v>
      </c>
      <c r="Q3386" s="1">
        <v>42552</v>
      </c>
      <c r="R3386">
        <v>57.14</v>
      </c>
      <c r="U3386" s="1">
        <v>43285</v>
      </c>
      <c r="V3386">
        <v>15.48</v>
      </c>
      <c r="Y3386" s="1">
        <v>42285</v>
      </c>
      <c r="Z3386">
        <v>18.670000000000002</v>
      </c>
      <c r="AC3386" s="1"/>
    </row>
    <row r="3387" spans="5:29" x14ac:dyDescent="0.3">
      <c r="E3387" s="1">
        <v>37207</v>
      </c>
      <c r="F3387">
        <v>20.39</v>
      </c>
      <c r="G3387">
        <f t="shared" si="98"/>
        <v>24.568165137614685</v>
      </c>
      <c r="I3387" s="1">
        <v>38742</v>
      </c>
      <c r="J3387">
        <v>64.23</v>
      </c>
      <c r="M3387" s="1">
        <v>32266</v>
      </c>
      <c r="N3387">
        <v>1.2350000000000001</v>
      </c>
      <c r="Q3387" s="1">
        <v>42555</v>
      </c>
      <c r="R3387">
        <v>56.68</v>
      </c>
      <c r="U3387" s="1">
        <v>43286</v>
      </c>
      <c r="V3387">
        <v>15.64</v>
      </c>
      <c r="Y3387" s="1">
        <v>42286</v>
      </c>
      <c r="Z3387">
        <v>18.75</v>
      </c>
      <c r="AC3387" s="1"/>
    </row>
    <row r="3388" spans="5:29" x14ac:dyDescent="0.3">
      <c r="E3388" s="1">
        <v>37208</v>
      </c>
      <c r="F3388">
        <v>20.81</v>
      </c>
      <c r="G3388">
        <f t="shared" si="98"/>
        <v>24.488807339449547</v>
      </c>
      <c r="I3388" s="1">
        <v>38741</v>
      </c>
      <c r="J3388">
        <v>65.34</v>
      </c>
      <c r="M3388" s="1">
        <v>32267</v>
      </c>
      <c r="N3388">
        <v>1.2353000000000001</v>
      </c>
      <c r="Q3388" s="1">
        <v>42556</v>
      </c>
      <c r="R3388">
        <v>58.4</v>
      </c>
      <c r="U3388" s="1">
        <v>43287</v>
      </c>
      <c r="V3388">
        <v>15.66</v>
      </c>
      <c r="Y3388" s="1">
        <v>42289</v>
      </c>
      <c r="Z3388">
        <v>18.68</v>
      </c>
      <c r="AC3388" s="1"/>
    </row>
    <row r="3389" spans="5:29" x14ac:dyDescent="0.3">
      <c r="E3389" s="1">
        <v>37209</v>
      </c>
      <c r="F3389">
        <v>18.75</v>
      </c>
      <c r="G3389">
        <f t="shared" si="98"/>
        <v>24.391651376146793</v>
      </c>
      <c r="I3389" s="1">
        <v>38740</v>
      </c>
      <c r="J3389">
        <v>66.16</v>
      </c>
      <c r="M3389" s="1">
        <v>32268</v>
      </c>
      <c r="N3389">
        <v>1.2297</v>
      </c>
      <c r="Q3389" s="1">
        <v>42557</v>
      </c>
      <c r="R3389">
        <v>57</v>
      </c>
      <c r="U3389" s="1">
        <v>43290</v>
      </c>
      <c r="V3389">
        <v>15.96</v>
      </c>
      <c r="Y3389" s="1">
        <v>42290</v>
      </c>
      <c r="Z3389">
        <v>18.399999999999999</v>
      </c>
      <c r="AC3389" s="1"/>
    </row>
    <row r="3390" spans="5:29" x14ac:dyDescent="0.3">
      <c r="E3390" s="1">
        <v>37210</v>
      </c>
      <c r="F3390">
        <v>17.68</v>
      </c>
      <c r="G3390">
        <f t="shared" si="98"/>
        <v>24.282385321100918</v>
      </c>
      <c r="I3390" s="1">
        <v>38737</v>
      </c>
      <c r="J3390">
        <v>66.430000000000007</v>
      </c>
      <c r="M3390" s="1">
        <v>32269</v>
      </c>
      <c r="N3390">
        <v>1.2339</v>
      </c>
      <c r="Q3390" s="1">
        <v>42558</v>
      </c>
      <c r="R3390">
        <v>57.73</v>
      </c>
      <c r="U3390" s="1">
        <v>43291</v>
      </c>
      <c r="V3390">
        <v>16.010000000000002</v>
      </c>
      <c r="Y3390" s="1">
        <v>42291</v>
      </c>
      <c r="Z3390">
        <v>18.25</v>
      </c>
      <c r="AC3390" s="1"/>
    </row>
    <row r="3391" spans="5:29" x14ac:dyDescent="0.3">
      <c r="E3391" s="1">
        <v>37211</v>
      </c>
      <c r="F3391">
        <v>17.75</v>
      </c>
      <c r="G3391">
        <f t="shared" si="98"/>
        <v>24.187247706422017</v>
      </c>
      <c r="I3391" s="1">
        <v>38736</v>
      </c>
      <c r="J3391">
        <v>65.23</v>
      </c>
      <c r="M3391" s="1">
        <v>32272</v>
      </c>
      <c r="N3391">
        <v>1.2352000000000001</v>
      </c>
      <c r="Q3391" s="1">
        <v>42559</v>
      </c>
      <c r="R3391">
        <v>58.07</v>
      </c>
      <c r="U3391" s="1">
        <v>43292</v>
      </c>
      <c r="V3391">
        <v>16.28</v>
      </c>
      <c r="Y3391" s="1">
        <v>42292</v>
      </c>
      <c r="Z3391">
        <v>18.5</v>
      </c>
      <c r="AC3391" s="1"/>
    </row>
    <row r="3392" spans="5:29" x14ac:dyDescent="0.3">
      <c r="E3392" s="1">
        <v>37214</v>
      </c>
      <c r="F3392">
        <v>18.010000000000002</v>
      </c>
      <c r="G3392">
        <f t="shared" si="98"/>
        <v>24.104678899082572</v>
      </c>
      <c r="I3392" s="1">
        <v>38735</v>
      </c>
      <c r="J3392">
        <v>64.19</v>
      </c>
      <c r="M3392" s="1">
        <v>32273</v>
      </c>
      <c r="N3392">
        <v>1.2377</v>
      </c>
      <c r="Q3392" s="1">
        <v>42562</v>
      </c>
      <c r="R3392">
        <v>58</v>
      </c>
      <c r="U3392" s="1">
        <v>43293</v>
      </c>
      <c r="V3392">
        <v>16.05</v>
      </c>
      <c r="Y3392" s="1">
        <v>42293</v>
      </c>
      <c r="Z3392">
        <v>18.329999999999998</v>
      </c>
      <c r="AC3392" s="1"/>
    </row>
    <row r="3393" spans="5:29" x14ac:dyDescent="0.3">
      <c r="E3393" s="1">
        <v>37215</v>
      </c>
      <c r="F3393">
        <v>18.75</v>
      </c>
      <c r="G3393">
        <f t="shared" si="98"/>
        <v>24.029174311926603</v>
      </c>
      <c r="I3393" s="1">
        <v>38734</v>
      </c>
      <c r="J3393">
        <v>64.900000000000006</v>
      </c>
      <c r="M3393" s="1">
        <v>32274</v>
      </c>
      <c r="N3393">
        <v>1.2349000000000001</v>
      </c>
      <c r="Q3393" s="1">
        <v>42563</v>
      </c>
      <c r="R3393">
        <v>59</v>
      </c>
      <c r="U3393" s="1">
        <v>43294</v>
      </c>
      <c r="V3393">
        <v>16.02</v>
      </c>
      <c r="Y3393" s="1">
        <v>42296</v>
      </c>
      <c r="Z3393">
        <v>18.75</v>
      </c>
      <c r="AC3393" s="1"/>
    </row>
    <row r="3394" spans="5:29" x14ac:dyDescent="0.3">
      <c r="E3394" s="1">
        <v>37216</v>
      </c>
      <c r="F3394">
        <v>18.73</v>
      </c>
      <c r="G3394">
        <f t="shared" si="98"/>
        <v>23.96165137614679</v>
      </c>
      <c r="I3394" s="1">
        <v>38733</v>
      </c>
      <c r="J3394">
        <v>62.93</v>
      </c>
      <c r="M3394" s="1">
        <v>32275</v>
      </c>
      <c r="N3394">
        <v>1.2297</v>
      </c>
      <c r="Q3394" s="1">
        <v>42564</v>
      </c>
      <c r="R3394">
        <v>59.88</v>
      </c>
      <c r="U3394" s="1">
        <v>43297</v>
      </c>
      <c r="V3394">
        <v>15.89</v>
      </c>
      <c r="Y3394" s="1">
        <v>42297</v>
      </c>
      <c r="Z3394">
        <v>18.350000000000001</v>
      </c>
      <c r="AC3394" s="1"/>
    </row>
    <row r="3395" spans="5:29" x14ac:dyDescent="0.3">
      <c r="E3395" s="1">
        <v>37217</v>
      </c>
      <c r="F3395">
        <v>19.899999999999999</v>
      </c>
      <c r="G3395">
        <f t="shared" si="98"/>
        <v>23.90293577981652</v>
      </c>
      <c r="I3395" s="1">
        <v>38730</v>
      </c>
      <c r="J3395">
        <v>62.26</v>
      </c>
      <c r="M3395" s="1">
        <v>32276</v>
      </c>
      <c r="N3395">
        <v>1.2351000000000001</v>
      </c>
      <c r="Q3395" s="1">
        <v>42565</v>
      </c>
      <c r="R3395">
        <v>61.25</v>
      </c>
      <c r="U3395" s="1">
        <v>43298</v>
      </c>
      <c r="V3395">
        <v>16.04</v>
      </c>
      <c r="Y3395" s="1">
        <v>42298</v>
      </c>
      <c r="Z3395">
        <v>18.25</v>
      </c>
      <c r="AC3395" s="1"/>
    </row>
    <row r="3396" spans="5:29" x14ac:dyDescent="0.3">
      <c r="E3396" s="1">
        <v>37218</v>
      </c>
      <c r="F3396">
        <v>19.28</v>
      </c>
      <c r="G3396">
        <f t="shared" si="98"/>
        <v>23.835871559633038</v>
      </c>
      <c r="I3396" s="1">
        <v>38729</v>
      </c>
      <c r="J3396">
        <v>62.62</v>
      </c>
      <c r="M3396" s="1">
        <v>32279</v>
      </c>
      <c r="N3396">
        <v>1.2312000000000001</v>
      </c>
      <c r="Q3396" s="1">
        <v>42566</v>
      </c>
      <c r="R3396">
        <v>61.1</v>
      </c>
      <c r="U3396" s="1">
        <v>43299</v>
      </c>
      <c r="V3396">
        <v>16.37</v>
      </c>
      <c r="Y3396" s="1">
        <v>42299</v>
      </c>
      <c r="Z3396">
        <v>18.3</v>
      </c>
      <c r="AC3396" s="1"/>
    </row>
    <row r="3397" spans="5:29" x14ac:dyDescent="0.3">
      <c r="E3397" s="1">
        <v>37221</v>
      </c>
      <c r="F3397">
        <v>18.36</v>
      </c>
      <c r="G3397">
        <f t="shared" si="98"/>
        <v>23.755963302752306</v>
      </c>
      <c r="I3397" s="1">
        <v>38728</v>
      </c>
      <c r="J3397">
        <v>62.17</v>
      </c>
      <c r="M3397" s="1">
        <v>32280</v>
      </c>
      <c r="N3397">
        <v>1.2186999999999999</v>
      </c>
      <c r="Q3397" s="1">
        <v>42569</v>
      </c>
      <c r="R3397">
        <v>61.63</v>
      </c>
      <c r="U3397" s="1">
        <v>43300</v>
      </c>
      <c r="V3397">
        <v>16.82</v>
      </c>
      <c r="Y3397" s="1">
        <v>42300</v>
      </c>
      <c r="Z3397">
        <v>18.25</v>
      </c>
      <c r="AC3397" s="1"/>
    </row>
    <row r="3398" spans="5:29" x14ac:dyDescent="0.3">
      <c r="E3398" s="1">
        <v>37222</v>
      </c>
      <c r="F3398">
        <v>19.02</v>
      </c>
      <c r="G3398">
        <f t="shared" si="98"/>
        <v>23.682844036697258</v>
      </c>
      <c r="I3398" s="1">
        <v>38727</v>
      </c>
      <c r="J3398">
        <v>61.92</v>
      </c>
      <c r="M3398" s="1">
        <v>32281</v>
      </c>
      <c r="N3398">
        <v>1.2228000000000001</v>
      </c>
      <c r="Q3398" s="1">
        <v>42570</v>
      </c>
      <c r="R3398">
        <v>60.33</v>
      </c>
      <c r="U3398" s="1">
        <v>43301</v>
      </c>
      <c r="V3398">
        <v>17.03</v>
      </c>
      <c r="Y3398" s="1">
        <v>42303</v>
      </c>
      <c r="Z3398">
        <v>17.899999999999999</v>
      </c>
      <c r="AC3398" s="1"/>
    </row>
    <row r="3399" spans="5:29" x14ac:dyDescent="0.3">
      <c r="E3399" s="1">
        <v>37223</v>
      </c>
      <c r="F3399">
        <v>18.690000000000001</v>
      </c>
      <c r="G3399">
        <f t="shared" si="98"/>
        <v>23.61889908256882</v>
      </c>
      <c r="I3399" s="1">
        <v>38726</v>
      </c>
      <c r="J3399">
        <v>62.01</v>
      </c>
      <c r="M3399" s="1">
        <v>32282</v>
      </c>
      <c r="N3399">
        <v>1.2225999999999999</v>
      </c>
      <c r="Q3399" s="1">
        <v>42571</v>
      </c>
      <c r="R3399">
        <v>58.55</v>
      </c>
      <c r="U3399" s="1">
        <v>43304</v>
      </c>
      <c r="V3399">
        <v>17.350000000000001</v>
      </c>
      <c r="Y3399" s="1">
        <v>42304</v>
      </c>
      <c r="Z3399">
        <v>17.98</v>
      </c>
      <c r="AC3399" s="1"/>
    </row>
    <row r="3400" spans="5:29" x14ac:dyDescent="0.3">
      <c r="E3400" s="1">
        <v>37224</v>
      </c>
      <c r="F3400">
        <v>18.41</v>
      </c>
      <c r="G3400">
        <f t="shared" si="98"/>
        <v>23.554770642201845</v>
      </c>
      <c r="I3400" s="1">
        <v>38723</v>
      </c>
      <c r="J3400">
        <v>62.72</v>
      </c>
      <c r="M3400" s="1">
        <v>32283</v>
      </c>
      <c r="N3400">
        <v>1.2225999999999999</v>
      </c>
      <c r="Q3400" s="1">
        <v>42572</v>
      </c>
      <c r="R3400">
        <v>58.5</v>
      </c>
      <c r="U3400" s="1">
        <v>43305</v>
      </c>
      <c r="V3400">
        <v>17.059999999999999</v>
      </c>
      <c r="Y3400" s="1">
        <v>42305</v>
      </c>
      <c r="Z3400">
        <v>18</v>
      </c>
      <c r="AC3400" s="1"/>
    </row>
    <row r="3401" spans="5:29" x14ac:dyDescent="0.3">
      <c r="E3401" s="1">
        <v>37225</v>
      </c>
      <c r="F3401">
        <v>19.14</v>
      </c>
      <c r="G3401">
        <f t="shared" si="98"/>
        <v>23.491100917431197</v>
      </c>
      <c r="I3401" s="1">
        <v>38722</v>
      </c>
      <c r="J3401">
        <v>61.13</v>
      </c>
      <c r="M3401" s="1">
        <v>32286</v>
      </c>
      <c r="N3401">
        <v>1.2239</v>
      </c>
      <c r="Q3401" s="1">
        <v>42573</v>
      </c>
      <c r="R3401">
        <v>58.85</v>
      </c>
      <c r="U3401" s="1">
        <v>43306</v>
      </c>
      <c r="V3401">
        <v>17.3</v>
      </c>
      <c r="Y3401" s="1">
        <v>42306</v>
      </c>
      <c r="Z3401">
        <v>18.149999999999999</v>
      </c>
      <c r="AC3401" s="1"/>
    </row>
    <row r="3402" spans="5:29" x14ac:dyDescent="0.3">
      <c r="E3402" s="1">
        <v>37228</v>
      </c>
      <c r="F3402">
        <v>19.71</v>
      </c>
      <c r="G3402">
        <f t="shared" si="98"/>
        <v>23.43669724770643</v>
      </c>
      <c r="I3402" s="1">
        <v>38721</v>
      </c>
      <c r="J3402">
        <v>61.68</v>
      </c>
      <c r="M3402" s="1">
        <v>32287</v>
      </c>
      <c r="N3402">
        <v>1.2234</v>
      </c>
      <c r="Q3402" s="1">
        <v>42576</v>
      </c>
      <c r="R3402">
        <v>58.8</v>
      </c>
      <c r="U3402" s="1">
        <v>43307</v>
      </c>
      <c r="V3402">
        <v>17.25</v>
      </c>
      <c r="Y3402" s="1">
        <v>42307</v>
      </c>
      <c r="Z3402">
        <v>17.829999999999998</v>
      </c>
      <c r="AC3402" s="1"/>
    </row>
    <row r="3403" spans="5:29" x14ac:dyDescent="0.3">
      <c r="E3403" s="1">
        <v>37229</v>
      </c>
      <c r="F3403">
        <v>19.29</v>
      </c>
      <c r="G3403">
        <f t="shared" si="98"/>
        <v>23.381009174311934</v>
      </c>
      <c r="I3403" s="1">
        <v>38720</v>
      </c>
      <c r="J3403">
        <v>61.35</v>
      </c>
      <c r="M3403" s="1">
        <v>32288</v>
      </c>
      <c r="N3403">
        <v>1.2206999999999999</v>
      </c>
      <c r="Q3403" s="1">
        <v>42577</v>
      </c>
      <c r="R3403">
        <v>59.95</v>
      </c>
      <c r="U3403" s="1">
        <v>43308</v>
      </c>
      <c r="V3403">
        <v>17.079999999999998</v>
      </c>
      <c r="Y3403" s="1">
        <v>42310</v>
      </c>
      <c r="Z3403">
        <v>17.7</v>
      </c>
      <c r="AC3403" s="1"/>
    </row>
    <row r="3404" spans="5:29" x14ac:dyDescent="0.3">
      <c r="E3404" s="1">
        <v>37230</v>
      </c>
      <c r="F3404">
        <v>19.22</v>
      </c>
      <c r="G3404">
        <f t="shared" si="98"/>
        <v>23.320642201834868</v>
      </c>
      <c r="I3404" s="1">
        <v>38716</v>
      </c>
      <c r="J3404">
        <v>58.98</v>
      </c>
      <c r="M3404" s="1">
        <v>32289</v>
      </c>
      <c r="N3404">
        <v>1.2196</v>
      </c>
      <c r="Q3404" s="1">
        <v>42578</v>
      </c>
      <c r="R3404">
        <v>60.75</v>
      </c>
      <c r="U3404" s="1">
        <v>43311</v>
      </c>
      <c r="V3404">
        <v>17</v>
      </c>
      <c r="Y3404" s="1">
        <v>42311</v>
      </c>
      <c r="Z3404">
        <v>17.5</v>
      </c>
      <c r="AC3404" s="1"/>
    </row>
    <row r="3405" spans="5:29" x14ac:dyDescent="0.3">
      <c r="E3405" s="1">
        <v>37231</v>
      </c>
      <c r="F3405">
        <v>18.39</v>
      </c>
      <c r="G3405">
        <f t="shared" si="98"/>
        <v>23.252293577981657</v>
      </c>
      <c r="I3405" s="1">
        <v>38715</v>
      </c>
      <c r="J3405">
        <v>58.07</v>
      </c>
      <c r="M3405" s="1">
        <v>32290</v>
      </c>
      <c r="N3405">
        <v>1.2143999999999999</v>
      </c>
      <c r="Q3405" s="1">
        <v>42579</v>
      </c>
      <c r="R3405">
        <v>61.41</v>
      </c>
      <c r="U3405" s="1">
        <v>43312</v>
      </c>
      <c r="V3405">
        <v>17.36</v>
      </c>
      <c r="Y3405" s="1">
        <v>42312</v>
      </c>
      <c r="Z3405">
        <v>17.399999999999999</v>
      </c>
      <c r="AC3405" s="1"/>
    </row>
    <row r="3406" spans="5:29" x14ac:dyDescent="0.3">
      <c r="E3406" s="1">
        <v>37232</v>
      </c>
      <c r="F3406">
        <v>19.03</v>
      </c>
      <c r="G3406">
        <f t="shared" si="98"/>
        <v>23.180917431192661</v>
      </c>
      <c r="I3406" s="1">
        <v>38714</v>
      </c>
      <c r="J3406">
        <v>57.64</v>
      </c>
      <c r="M3406" s="1">
        <v>32293</v>
      </c>
      <c r="N3406">
        <v>1.2093</v>
      </c>
      <c r="Q3406" s="1">
        <v>42580</v>
      </c>
      <c r="R3406">
        <v>61.78</v>
      </c>
      <c r="U3406" s="1">
        <v>43313</v>
      </c>
      <c r="V3406">
        <v>17.739999999999998</v>
      </c>
      <c r="Y3406" s="1">
        <v>42313</v>
      </c>
      <c r="Z3406">
        <v>17.079999999999998</v>
      </c>
      <c r="AC3406" s="1"/>
    </row>
    <row r="3407" spans="5:29" x14ac:dyDescent="0.3">
      <c r="E3407" s="1">
        <v>37235</v>
      </c>
      <c r="F3407">
        <v>18.170000000000002</v>
      </c>
      <c r="G3407">
        <f t="shared" si="98"/>
        <v>23.107706422018357</v>
      </c>
      <c r="I3407" s="1">
        <v>38713</v>
      </c>
      <c r="J3407">
        <v>56.29</v>
      </c>
      <c r="M3407" s="1">
        <v>32294</v>
      </c>
      <c r="N3407">
        <v>1.202</v>
      </c>
      <c r="Q3407" s="1">
        <v>42583</v>
      </c>
      <c r="R3407">
        <v>63.16</v>
      </c>
      <c r="U3407" s="1">
        <v>43314</v>
      </c>
      <c r="V3407">
        <v>17.59</v>
      </c>
      <c r="Y3407" s="1">
        <v>42314</v>
      </c>
      <c r="Z3407">
        <v>17.2</v>
      </c>
      <c r="AC3407" s="1"/>
    </row>
    <row r="3408" spans="5:29" x14ac:dyDescent="0.3">
      <c r="E3408" s="1">
        <v>37236</v>
      </c>
      <c r="F3408">
        <v>17.91</v>
      </c>
      <c r="G3408">
        <f t="shared" si="98"/>
        <v>23.034128440366974</v>
      </c>
      <c r="I3408" s="1">
        <v>38709</v>
      </c>
      <c r="J3408">
        <v>56.69</v>
      </c>
      <c r="M3408" s="1">
        <v>32295</v>
      </c>
      <c r="N3408">
        <v>1.2032</v>
      </c>
      <c r="Q3408" s="1">
        <v>42584</v>
      </c>
      <c r="R3408">
        <v>62.9</v>
      </c>
      <c r="U3408" s="1">
        <v>43315</v>
      </c>
      <c r="V3408">
        <v>17.63</v>
      </c>
      <c r="Y3408" s="1">
        <v>42317</v>
      </c>
      <c r="Z3408">
        <v>16.48</v>
      </c>
      <c r="AC3408" s="1"/>
    </row>
    <row r="3409" spans="5:29" x14ac:dyDescent="0.3">
      <c r="E3409" s="1">
        <v>37237</v>
      </c>
      <c r="F3409">
        <v>18.2</v>
      </c>
      <c r="G3409">
        <f t="shared" si="98"/>
        <v>22.966972477064221</v>
      </c>
      <c r="I3409" s="1">
        <v>38708</v>
      </c>
      <c r="J3409">
        <v>56.55</v>
      </c>
      <c r="M3409" s="1">
        <v>32296</v>
      </c>
      <c r="N3409">
        <v>1.2037</v>
      </c>
      <c r="Q3409" s="1">
        <v>42585</v>
      </c>
      <c r="R3409">
        <v>62.05</v>
      </c>
      <c r="U3409" s="1">
        <v>43318</v>
      </c>
      <c r="V3409">
        <v>17.53</v>
      </c>
      <c r="Y3409" s="1">
        <v>42318</v>
      </c>
      <c r="Z3409">
        <v>16.63</v>
      </c>
      <c r="AC3409" s="1"/>
    </row>
    <row r="3410" spans="5:29" x14ac:dyDescent="0.3">
      <c r="E3410" s="1">
        <v>37238</v>
      </c>
      <c r="F3410">
        <v>17.8</v>
      </c>
      <c r="G3410">
        <f t="shared" si="98"/>
        <v>22.899633027522935</v>
      </c>
      <c r="I3410" s="1">
        <v>38707</v>
      </c>
      <c r="J3410">
        <v>56.72</v>
      </c>
      <c r="M3410" s="1">
        <v>32297</v>
      </c>
      <c r="N3410">
        <v>1.2004999999999999</v>
      </c>
      <c r="Q3410" s="1">
        <v>42586</v>
      </c>
      <c r="R3410">
        <v>61</v>
      </c>
      <c r="U3410" s="1">
        <v>43319</v>
      </c>
      <c r="V3410">
        <v>17.47</v>
      </c>
      <c r="Y3410" s="1">
        <v>42319</v>
      </c>
      <c r="Z3410">
        <v>16.350000000000001</v>
      </c>
      <c r="AC3410" s="1"/>
    </row>
    <row r="3411" spans="5:29" x14ac:dyDescent="0.3">
      <c r="E3411" s="1">
        <v>37239</v>
      </c>
      <c r="F3411">
        <v>18.38</v>
      </c>
      <c r="G3411">
        <f t="shared" si="98"/>
        <v>22.839174311926609</v>
      </c>
      <c r="I3411" s="1">
        <v>38706</v>
      </c>
      <c r="J3411">
        <v>56.17</v>
      </c>
      <c r="M3411" s="1">
        <v>32300</v>
      </c>
      <c r="N3411">
        <v>1.2093</v>
      </c>
      <c r="Q3411" s="1">
        <v>42587</v>
      </c>
      <c r="R3411">
        <v>58.75</v>
      </c>
      <c r="U3411" s="1">
        <v>43320</v>
      </c>
      <c r="V3411">
        <v>17.36</v>
      </c>
      <c r="Y3411" s="1">
        <v>42320</v>
      </c>
      <c r="Z3411">
        <v>16.2</v>
      </c>
      <c r="AC3411" s="1"/>
    </row>
    <row r="3412" spans="5:29" x14ac:dyDescent="0.3">
      <c r="E3412" s="1">
        <v>37242</v>
      </c>
      <c r="F3412">
        <v>19.059999999999999</v>
      </c>
      <c r="G3412">
        <f t="shared" si="98"/>
        <v>22.786697247706424</v>
      </c>
      <c r="I3412" s="1">
        <v>38705</v>
      </c>
      <c r="J3412">
        <v>56.11</v>
      </c>
      <c r="M3412" s="1">
        <v>32301</v>
      </c>
      <c r="N3412">
        <v>1.2121</v>
      </c>
      <c r="Q3412" s="1">
        <v>42590</v>
      </c>
      <c r="R3412">
        <v>59.15</v>
      </c>
      <c r="U3412" s="1">
        <v>43321</v>
      </c>
      <c r="V3412">
        <v>17.559999999999999</v>
      </c>
      <c r="Y3412" s="1">
        <v>42321</v>
      </c>
      <c r="Z3412">
        <v>15.98</v>
      </c>
      <c r="AC3412" s="1"/>
    </row>
    <row r="3413" spans="5:29" x14ac:dyDescent="0.3">
      <c r="E3413" s="1">
        <v>37243</v>
      </c>
      <c r="F3413">
        <v>19.18</v>
      </c>
      <c r="G3413">
        <f t="shared" si="98"/>
        <v>22.734311926605507</v>
      </c>
      <c r="I3413" s="1">
        <v>38702</v>
      </c>
      <c r="J3413">
        <v>57.13</v>
      </c>
      <c r="M3413" s="1">
        <v>32302</v>
      </c>
      <c r="N3413">
        <v>1.2025999999999999</v>
      </c>
      <c r="Q3413" s="1">
        <v>42591</v>
      </c>
      <c r="R3413">
        <v>61.65</v>
      </c>
      <c r="U3413" s="1">
        <v>43322</v>
      </c>
      <c r="V3413">
        <v>17.850000000000001</v>
      </c>
      <c r="Y3413" s="1">
        <v>42324</v>
      </c>
      <c r="Z3413">
        <v>16.8</v>
      </c>
      <c r="AC3413" s="1"/>
    </row>
    <row r="3414" spans="5:29" x14ac:dyDescent="0.3">
      <c r="E3414" s="1">
        <v>37244</v>
      </c>
      <c r="F3414">
        <v>19.47</v>
      </c>
      <c r="G3414">
        <f t="shared" si="98"/>
        <v>22.690733944954133</v>
      </c>
      <c r="I3414" s="1">
        <v>38701</v>
      </c>
      <c r="J3414">
        <v>59.85</v>
      </c>
      <c r="M3414" s="1">
        <v>32303</v>
      </c>
      <c r="N3414">
        <v>1.2102999999999999</v>
      </c>
      <c r="Q3414" s="1">
        <v>42592</v>
      </c>
      <c r="R3414">
        <v>61.48</v>
      </c>
      <c r="U3414" s="1">
        <v>43325</v>
      </c>
      <c r="V3414">
        <v>18.02</v>
      </c>
      <c r="Y3414" s="1">
        <v>42325</v>
      </c>
      <c r="Z3414">
        <v>17.05</v>
      </c>
      <c r="AC3414" s="1"/>
    </row>
    <row r="3415" spans="5:29" x14ac:dyDescent="0.3">
      <c r="E3415" s="1">
        <v>37245</v>
      </c>
      <c r="F3415">
        <v>19.13</v>
      </c>
      <c r="G3415">
        <f t="shared" si="98"/>
        <v>22.645596330275232</v>
      </c>
      <c r="I3415" s="1">
        <v>38700</v>
      </c>
      <c r="J3415">
        <v>59.6</v>
      </c>
      <c r="M3415" s="1">
        <v>32304</v>
      </c>
      <c r="N3415">
        <v>1.2064999999999999</v>
      </c>
      <c r="Q3415" s="1">
        <v>42593</v>
      </c>
      <c r="R3415">
        <v>61.78</v>
      </c>
      <c r="U3415" s="1">
        <v>43326</v>
      </c>
      <c r="V3415">
        <v>18.12</v>
      </c>
      <c r="Y3415" s="1">
        <v>42326</v>
      </c>
      <c r="Z3415">
        <v>17.3</v>
      </c>
      <c r="AC3415" s="1"/>
    </row>
    <row r="3416" spans="5:29" x14ac:dyDescent="0.3">
      <c r="E3416" s="1">
        <v>37246</v>
      </c>
      <c r="F3416">
        <v>19.36</v>
      </c>
      <c r="G3416">
        <f t="shared" si="98"/>
        <v>22.597155963302754</v>
      </c>
      <c r="I3416" s="1">
        <v>38699</v>
      </c>
      <c r="J3416">
        <v>59.52</v>
      </c>
      <c r="M3416" s="1">
        <v>32307</v>
      </c>
      <c r="N3416">
        <v>1.2056</v>
      </c>
      <c r="Q3416" s="1">
        <v>42594</v>
      </c>
      <c r="R3416">
        <v>62.45</v>
      </c>
      <c r="U3416" s="1">
        <v>43327</v>
      </c>
      <c r="V3416">
        <v>18.05</v>
      </c>
      <c r="Y3416" s="1">
        <v>42327</v>
      </c>
      <c r="Z3416">
        <v>17.399999999999999</v>
      </c>
      <c r="AC3416" s="1"/>
    </row>
    <row r="3417" spans="5:29" x14ac:dyDescent="0.3">
      <c r="E3417" s="1">
        <v>37249</v>
      </c>
      <c r="F3417">
        <v>19.34</v>
      </c>
      <c r="G3417">
        <f t="shared" si="98"/>
        <v>22.545963302752295</v>
      </c>
      <c r="I3417" s="1">
        <v>38698</v>
      </c>
      <c r="J3417">
        <v>59.44</v>
      </c>
      <c r="M3417" s="1">
        <v>32308</v>
      </c>
      <c r="N3417">
        <v>1.1881999999999999</v>
      </c>
      <c r="Q3417" s="1">
        <v>42597</v>
      </c>
      <c r="R3417">
        <v>63.6</v>
      </c>
      <c r="U3417" s="1">
        <v>43328</v>
      </c>
      <c r="V3417">
        <v>17.95</v>
      </c>
      <c r="Y3417" s="1">
        <v>42328</v>
      </c>
      <c r="Z3417">
        <v>17.5</v>
      </c>
      <c r="AC3417" s="1"/>
    </row>
    <row r="3418" spans="5:29" x14ac:dyDescent="0.3">
      <c r="E3418" s="1">
        <v>37252</v>
      </c>
      <c r="F3418">
        <v>20.34</v>
      </c>
      <c r="G3418">
        <f t="shared" si="98"/>
        <v>22.504128440366976</v>
      </c>
      <c r="I3418" s="1">
        <v>38695</v>
      </c>
      <c r="J3418">
        <v>57.31</v>
      </c>
      <c r="M3418" s="1">
        <v>32309</v>
      </c>
      <c r="N3418">
        <v>1.1850000000000001</v>
      </c>
      <c r="Q3418" s="1">
        <v>42598</v>
      </c>
      <c r="R3418">
        <v>62.86</v>
      </c>
      <c r="U3418" s="1">
        <v>43329</v>
      </c>
      <c r="V3418">
        <v>18.100000000000001</v>
      </c>
      <c r="Y3418" s="1">
        <v>42331</v>
      </c>
      <c r="Z3418">
        <v>17.600000000000001</v>
      </c>
      <c r="AC3418" s="1"/>
    </row>
    <row r="3419" spans="5:29" x14ac:dyDescent="0.3">
      <c r="E3419" s="1">
        <v>37253</v>
      </c>
      <c r="F3419">
        <v>20.3</v>
      </c>
      <c r="G3419">
        <f t="shared" si="98"/>
        <v>22.458715596330279</v>
      </c>
      <c r="I3419" s="1">
        <v>38694</v>
      </c>
      <c r="J3419">
        <v>58.67</v>
      </c>
      <c r="M3419" s="1">
        <v>32310</v>
      </c>
      <c r="N3419">
        <v>1.1871</v>
      </c>
      <c r="Q3419" s="1">
        <v>42599</v>
      </c>
      <c r="R3419">
        <v>62.89</v>
      </c>
      <c r="U3419" s="1">
        <v>43332</v>
      </c>
      <c r="V3419">
        <v>18.45</v>
      </c>
      <c r="Y3419" s="1">
        <v>42332</v>
      </c>
      <c r="Z3419">
        <v>17.7</v>
      </c>
      <c r="AC3419" s="1"/>
    </row>
    <row r="3420" spans="5:29" x14ac:dyDescent="0.3">
      <c r="E3420" s="1">
        <v>37256</v>
      </c>
      <c r="F3420">
        <v>19.899999999999999</v>
      </c>
      <c r="G3420">
        <f t="shared" si="98"/>
        <v>22.410642201834868</v>
      </c>
      <c r="I3420" s="1">
        <v>38693</v>
      </c>
      <c r="J3420">
        <v>56.98</v>
      </c>
      <c r="M3420" s="1">
        <v>32311</v>
      </c>
      <c r="N3420">
        <v>1.1869000000000001</v>
      </c>
      <c r="Q3420" s="1">
        <v>42600</v>
      </c>
      <c r="R3420">
        <v>62.09</v>
      </c>
      <c r="U3420" s="1">
        <v>43333</v>
      </c>
      <c r="V3420">
        <v>19.29</v>
      </c>
      <c r="Y3420" s="1">
        <v>42333</v>
      </c>
      <c r="Z3420">
        <v>17.88</v>
      </c>
      <c r="AC3420" s="1"/>
    </row>
    <row r="3421" spans="5:29" x14ac:dyDescent="0.3">
      <c r="E3421" s="1">
        <v>37258</v>
      </c>
      <c r="F3421">
        <v>21</v>
      </c>
      <c r="G3421">
        <f t="shared" si="98"/>
        <v>22.372201834862391</v>
      </c>
      <c r="I3421" s="1">
        <v>38692</v>
      </c>
      <c r="J3421">
        <v>57.61</v>
      </c>
      <c r="M3421" s="1">
        <v>32314</v>
      </c>
      <c r="N3421">
        <v>1.1805000000000001</v>
      </c>
      <c r="Q3421" s="1">
        <v>42601</v>
      </c>
      <c r="R3421">
        <v>60</v>
      </c>
      <c r="U3421" s="1">
        <v>43334</v>
      </c>
      <c r="V3421">
        <v>19.78</v>
      </c>
      <c r="Y3421" s="1">
        <v>42334</v>
      </c>
      <c r="Z3421">
        <v>17.7</v>
      </c>
      <c r="AC3421" s="1"/>
    </row>
    <row r="3422" spans="5:29" x14ac:dyDescent="0.3">
      <c r="E3422" s="1">
        <v>37259</v>
      </c>
      <c r="F3422">
        <v>20.66</v>
      </c>
      <c r="G3422">
        <f t="shared" si="98"/>
        <v>22.332752293577986</v>
      </c>
      <c r="I3422" s="1">
        <v>38691</v>
      </c>
      <c r="J3422">
        <v>57.73</v>
      </c>
      <c r="M3422" s="1">
        <v>32315</v>
      </c>
      <c r="N3422">
        <v>1.1839</v>
      </c>
      <c r="Q3422" s="1">
        <v>42604</v>
      </c>
      <c r="R3422">
        <v>60</v>
      </c>
      <c r="U3422" s="1">
        <v>43335</v>
      </c>
      <c r="V3422">
        <v>20.36</v>
      </c>
      <c r="Y3422" s="1">
        <v>42335</v>
      </c>
      <c r="Z3422">
        <v>17.7</v>
      </c>
      <c r="AC3422" s="1"/>
    </row>
    <row r="3423" spans="5:29" x14ac:dyDescent="0.3">
      <c r="E3423" s="1">
        <v>37260</v>
      </c>
      <c r="F3423">
        <v>22.18</v>
      </c>
      <c r="G3423">
        <f t="shared" si="98"/>
        <v>22.309724770642205</v>
      </c>
      <c r="I3423" s="1">
        <v>38688</v>
      </c>
      <c r="J3423">
        <v>57.05</v>
      </c>
      <c r="M3423" s="1">
        <v>32316</v>
      </c>
      <c r="N3423">
        <v>1.1662999999999999</v>
      </c>
      <c r="Q3423" s="1">
        <v>42605</v>
      </c>
      <c r="R3423">
        <v>60.3</v>
      </c>
      <c r="U3423" s="1">
        <v>43336</v>
      </c>
      <c r="V3423">
        <v>20.65</v>
      </c>
      <c r="Y3423" s="1">
        <v>42338</v>
      </c>
      <c r="Z3423">
        <v>18.2</v>
      </c>
      <c r="AC3423" s="1"/>
    </row>
    <row r="3424" spans="5:29" x14ac:dyDescent="0.3">
      <c r="E3424" s="1">
        <v>37263</v>
      </c>
      <c r="F3424">
        <v>22.03</v>
      </c>
      <c r="G3424">
        <f t="shared" si="98"/>
        <v>22.282844036697256</v>
      </c>
      <c r="I3424" s="1">
        <v>38687</v>
      </c>
      <c r="J3424">
        <v>56.15</v>
      </c>
      <c r="M3424" s="1">
        <v>32317</v>
      </c>
      <c r="N3424">
        <v>1.1642999999999999</v>
      </c>
      <c r="Q3424" s="1">
        <v>42606</v>
      </c>
      <c r="R3424">
        <v>59.05</v>
      </c>
      <c r="U3424" s="1">
        <v>43339</v>
      </c>
      <c r="V3424">
        <v>21.28</v>
      </c>
      <c r="Y3424" s="1">
        <v>42339</v>
      </c>
      <c r="Z3424">
        <v>17.95</v>
      </c>
      <c r="AC3424" s="1"/>
    </row>
    <row r="3425" spans="5:29" x14ac:dyDescent="0.3">
      <c r="E3425" s="1">
        <v>37264</v>
      </c>
      <c r="F3425">
        <v>22.02</v>
      </c>
      <c r="G3425">
        <f t="shared" si="98"/>
        <v>22.245137614678907</v>
      </c>
      <c r="I3425" s="1">
        <v>38686</v>
      </c>
      <c r="J3425">
        <v>55.05</v>
      </c>
      <c r="M3425" s="1">
        <v>32318</v>
      </c>
      <c r="N3425">
        <v>1.1444000000000001</v>
      </c>
      <c r="Q3425" s="1">
        <v>42607</v>
      </c>
      <c r="R3425">
        <v>58.18</v>
      </c>
      <c r="U3425" s="1">
        <v>43340</v>
      </c>
      <c r="V3425">
        <v>20.65</v>
      </c>
      <c r="Y3425" s="1">
        <v>42340</v>
      </c>
      <c r="Z3425">
        <v>17.850000000000001</v>
      </c>
      <c r="AC3425" s="1"/>
    </row>
    <row r="3426" spans="5:29" x14ac:dyDescent="0.3">
      <c r="E3426" s="1">
        <v>37265</v>
      </c>
      <c r="F3426">
        <v>20.89</v>
      </c>
      <c r="G3426">
        <f t="shared" si="98"/>
        <v>22.201100917431198</v>
      </c>
      <c r="I3426" s="1">
        <v>38685</v>
      </c>
      <c r="J3426">
        <v>54.32</v>
      </c>
      <c r="M3426" s="1">
        <v>32321</v>
      </c>
      <c r="N3426">
        <v>1.1380999999999999</v>
      </c>
      <c r="Q3426" s="1">
        <v>42608</v>
      </c>
      <c r="R3426">
        <v>59.5</v>
      </c>
      <c r="U3426" s="1">
        <v>43341</v>
      </c>
      <c r="V3426">
        <v>21.02</v>
      </c>
      <c r="Y3426" s="1">
        <v>42341</v>
      </c>
      <c r="Z3426">
        <v>17.149999999999999</v>
      </c>
      <c r="AC3426" s="1"/>
    </row>
    <row r="3427" spans="5:29" x14ac:dyDescent="0.3">
      <c r="E3427" s="1">
        <v>37266</v>
      </c>
      <c r="F3427">
        <v>21.29</v>
      </c>
      <c r="G3427">
        <f t="shared" si="98"/>
        <v>22.159449541284413</v>
      </c>
      <c r="I3427" s="1">
        <v>38684</v>
      </c>
      <c r="J3427">
        <v>54.88</v>
      </c>
      <c r="M3427" s="1">
        <v>32322</v>
      </c>
      <c r="N3427">
        <v>1.1359999999999999</v>
      </c>
      <c r="Q3427" s="1">
        <v>42611</v>
      </c>
      <c r="R3427">
        <v>60.16</v>
      </c>
      <c r="U3427" s="1">
        <v>43342</v>
      </c>
      <c r="V3427">
        <v>21.13</v>
      </c>
      <c r="Y3427" s="1">
        <v>42342</v>
      </c>
      <c r="Z3427">
        <v>17.149999999999999</v>
      </c>
      <c r="AC3427" s="1"/>
    </row>
    <row r="3428" spans="5:29" x14ac:dyDescent="0.3">
      <c r="E3428" s="1">
        <v>37267</v>
      </c>
      <c r="F3428">
        <v>20.86</v>
      </c>
      <c r="G3428">
        <f t="shared" si="98"/>
        <v>22.111559633027529</v>
      </c>
      <c r="I3428" s="1">
        <v>38681</v>
      </c>
      <c r="J3428">
        <v>55.01</v>
      </c>
      <c r="M3428" s="1">
        <v>32323</v>
      </c>
      <c r="N3428">
        <v>1.1403000000000001</v>
      </c>
      <c r="Q3428" s="1">
        <v>42612</v>
      </c>
      <c r="R3428">
        <v>59.88</v>
      </c>
      <c r="U3428" s="1">
        <v>43343</v>
      </c>
      <c r="V3428">
        <v>21.06</v>
      </c>
      <c r="Y3428" s="1">
        <v>42345</v>
      </c>
      <c r="Z3428">
        <v>16.78</v>
      </c>
      <c r="AC3428" s="1"/>
    </row>
    <row r="3429" spans="5:29" x14ac:dyDescent="0.3">
      <c r="E3429" s="1">
        <v>37270</v>
      </c>
      <c r="F3429">
        <v>19.78</v>
      </c>
      <c r="G3429">
        <f t="shared" si="98"/>
        <v>22.057247706422025</v>
      </c>
      <c r="I3429" s="1">
        <v>38680</v>
      </c>
      <c r="J3429">
        <v>55.3</v>
      </c>
      <c r="M3429" s="1">
        <v>32324</v>
      </c>
      <c r="N3429">
        <v>1.1429</v>
      </c>
      <c r="Q3429" s="1">
        <v>42613</v>
      </c>
      <c r="R3429">
        <v>61.4</v>
      </c>
      <c r="U3429" s="1">
        <v>43346</v>
      </c>
      <c r="V3429">
        <v>20.12</v>
      </c>
      <c r="Y3429" s="1">
        <v>42346</v>
      </c>
      <c r="Z3429">
        <v>16.75</v>
      </c>
      <c r="AC3429" s="1"/>
    </row>
    <row r="3430" spans="5:29" x14ac:dyDescent="0.3">
      <c r="E3430" s="1">
        <v>37271</v>
      </c>
      <c r="F3430">
        <v>19.7</v>
      </c>
      <c r="G3430">
        <f t="shared" si="98"/>
        <v>22.002385321100924</v>
      </c>
      <c r="I3430" s="1">
        <v>38679</v>
      </c>
      <c r="J3430">
        <v>56.21</v>
      </c>
      <c r="M3430" s="1">
        <v>32325</v>
      </c>
      <c r="N3430">
        <v>1.1380999999999999</v>
      </c>
      <c r="Q3430" s="1">
        <v>42614</v>
      </c>
      <c r="R3430">
        <v>63.02</v>
      </c>
      <c r="U3430" s="1">
        <v>43347</v>
      </c>
      <c r="V3430">
        <v>20.14</v>
      </c>
      <c r="Y3430" s="1">
        <v>42347</v>
      </c>
      <c r="Z3430">
        <v>16.649999999999999</v>
      </c>
      <c r="AC3430" s="1"/>
    </row>
    <row r="3431" spans="5:29" x14ac:dyDescent="0.3">
      <c r="E3431" s="1">
        <v>37272</v>
      </c>
      <c r="F3431">
        <v>19.36</v>
      </c>
      <c r="G3431">
        <f t="shared" si="98"/>
        <v>21.941651376146798</v>
      </c>
      <c r="I3431" s="1">
        <v>38678</v>
      </c>
      <c r="J3431">
        <v>56.41</v>
      </c>
      <c r="M3431" s="1">
        <v>32328</v>
      </c>
      <c r="N3431">
        <v>1.133</v>
      </c>
      <c r="Q3431" s="1">
        <v>42615</v>
      </c>
      <c r="R3431">
        <v>63.28</v>
      </c>
      <c r="U3431" s="1">
        <v>43348</v>
      </c>
      <c r="V3431">
        <v>20.34</v>
      </c>
      <c r="Y3431" s="1">
        <v>42348</v>
      </c>
      <c r="Z3431">
        <v>16.5</v>
      </c>
      <c r="AC3431" s="1"/>
    </row>
    <row r="3432" spans="5:29" x14ac:dyDescent="0.3">
      <c r="E3432" s="1">
        <v>37273</v>
      </c>
      <c r="F3432">
        <v>18.41</v>
      </c>
      <c r="G3432">
        <f t="shared" si="98"/>
        <v>21.873119266055056</v>
      </c>
      <c r="I3432" s="1">
        <v>38677</v>
      </c>
      <c r="J3432">
        <v>55.34</v>
      </c>
      <c r="M3432" s="1">
        <v>32329</v>
      </c>
      <c r="N3432">
        <v>1.1411</v>
      </c>
      <c r="Q3432" s="1">
        <v>42618</v>
      </c>
      <c r="R3432">
        <v>63.93</v>
      </c>
      <c r="U3432" s="1">
        <v>43349</v>
      </c>
      <c r="V3432">
        <v>21.44</v>
      </c>
      <c r="Y3432" s="1">
        <v>42349</v>
      </c>
      <c r="Z3432">
        <v>16.23</v>
      </c>
      <c r="AC3432" s="1"/>
    </row>
    <row r="3433" spans="5:29" x14ac:dyDescent="0.3">
      <c r="E3433" s="1">
        <v>37274</v>
      </c>
      <c r="F3433">
        <v>18.45</v>
      </c>
      <c r="G3433">
        <f t="shared" si="98"/>
        <v>21.80394495412844</v>
      </c>
      <c r="I3433" s="1">
        <v>38674</v>
      </c>
      <c r="J3433">
        <v>54.88</v>
      </c>
      <c r="M3433" s="1">
        <v>32330</v>
      </c>
      <c r="N3433">
        <v>1.1427</v>
      </c>
      <c r="Q3433" s="1">
        <v>42619</v>
      </c>
      <c r="R3433">
        <v>64.16</v>
      </c>
      <c r="U3433" s="1">
        <v>43350</v>
      </c>
      <c r="V3433">
        <v>23.19</v>
      </c>
      <c r="Y3433" s="1">
        <v>42352</v>
      </c>
      <c r="Z3433">
        <v>16.079999999999998</v>
      </c>
      <c r="AC3433" s="1"/>
    </row>
    <row r="3434" spans="5:29" x14ac:dyDescent="0.3">
      <c r="E3434" s="1">
        <v>37277</v>
      </c>
      <c r="F3434">
        <v>18.57</v>
      </c>
      <c r="G3434">
        <f t="shared" si="98"/>
        <v>21.739908256880735</v>
      </c>
      <c r="I3434" s="1">
        <v>38673</v>
      </c>
      <c r="J3434">
        <v>54.85</v>
      </c>
      <c r="M3434" s="1">
        <v>32331</v>
      </c>
      <c r="N3434">
        <v>1.1392</v>
      </c>
      <c r="Q3434" s="1">
        <v>42620</v>
      </c>
      <c r="R3434">
        <v>63.2</v>
      </c>
      <c r="U3434" s="1">
        <v>43353</v>
      </c>
      <c r="V3434">
        <v>25.19</v>
      </c>
      <c r="Y3434" s="1">
        <v>42353</v>
      </c>
      <c r="Z3434">
        <v>15.95</v>
      </c>
      <c r="AC3434" s="1"/>
    </row>
    <row r="3435" spans="5:29" x14ac:dyDescent="0.3">
      <c r="E3435" s="1">
        <v>37278</v>
      </c>
      <c r="F3435">
        <v>18.75</v>
      </c>
      <c r="G3435">
        <f t="shared" si="98"/>
        <v>21.677522935779816</v>
      </c>
      <c r="I3435" s="1">
        <v>38672</v>
      </c>
      <c r="J3435">
        <v>56</v>
      </c>
      <c r="M3435" s="1">
        <v>32332</v>
      </c>
      <c r="N3435">
        <v>1.1315</v>
      </c>
      <c r="Q3435" s="1">
        <v>42621</v>
      </c>
      <c r="R3435">
        <v>61.91</v>
      </c>
      <c r="U3435" s="1">
        <v>43354</v>
      </c>
      <c r="V3435">
        <v>24.13</v>
      </c>
      <c r="Y3435" s="1">
        <v>42354</v>
      </c>
      <c r="Z3435">
        <v>15.25</v>
      </c>
      <c r="AC3435" s="1"/>
    </row>
    <row r="3436" spans="5:29" x14ac:dyDescent="0.3">
      <c r="E3436" s="1">
        <v>37279</v>
      </c>
      <c r="F3436">
        <v>19.190000000000001</v>
      </c>
      <c r="G3436">
        <f t="shared" si="98"/>
        <v>21.626697247706421</v>
      </c>
      <c r="I3436" s="1">
        <v>38671</v>
      </c>
      <c r="J3436">
        <v>54.05</v>
      </c>
      <c r="M3436" s="1">
        <v>32335</v>
      </c>
      <c r="N3436">
        <v>1.1279999999999999</v>
      </c>
      <c r="Q3436" s="1">
        <v>42622</v>
      </c>
      <c r="R3436">
        <v>61.45</v>
      </c>
      <c r="U3436" s="1">
        <v>43355</v>
      </c>
      <c r="V3436">
        <v>22.92</v>
      </c>
      <c r="Y3436" s="1">
        <v>42355</v>
      </c>
      <c r="Z3436">
        <v>15.5</v>
      </c>
      <c r="AC3436" s="1"/>
    </row>
    <row r="3437" spans="5:29" x14ac:dyDescent="0.3">
      <c r="E3437" s="1">
        <v>37280</v>
      </c>
      <c r="F3437">
        <v>19.13</v>
      </c>
      <c r="G3437">
        <f t="shared" si="98"/>
        <v>21.572385321100921</v>
      </c>
      <c r="I3437" s="1">
        <v>38670</v>
      </c>
      <c r="J3437">
        <v>54.73</v>
      </c>
      <c r="M3437" s="1">
        <v>32336</v>
      </c>
      <c r="N3437">
        <v>1.131</v>
      </c>
      <c r="Q3437" s="1">
        <v>42625</v>
      </c>
      <c r="R3437">
        <v>61.1</v>
      </c>
      <c r="U3437" s="1">
        <v>43356</v>
      </c>
      <c r="V3437">
        <v>18.87</v>
      </c>
      <c r="Y3437" s="1">
        <v>42356</v>
      </c>
      <c r="Z3437">
        <v>14.9</v>
      </c>
      <c r="AC3437" s="1"/>
    </row>
    <row r="3438" spans="5:29" x14ac:dyDescent="0.3">
      <c r="E3438" s="1">
        <v>37281</v>
      </c>
      <c r="F3438">
        <v>19.37</v>
      </c>
      <c r="G3438">
        <f t="shared" si="98"/>
        <v>21.516238532110094</v>
      </c>
      <c r="I3438" s="1">
        <v>38667</v>
      </c>
      <c r="J3438">
        <v>54.99</v>
      </c>
      <c r="M3438" s="1">
        <v>32337</v>
      </c>
      <c r="N3438">
        <v>1.1261000000000001</v>
      </c>
      <c r="Q3438" s="1">
        <v>42626</v>
      </c>
      <c r="R3438">
        <v>62.05</v>
      </c>
      <c r="U3438" s="1">
        <v>43357</v>
      </c>
      <c r="V3438">
        <v>19.940000000000001</v>
      </c>
      <c r="Y3438" s="1">
        <v>42359</v>
      </c>
      <c r="Z3438">
        <v>14.35</v>
      </c>
      <c r="AC3438" s="1"/>
    </row>
    <row r="3439" spans="5:29" x14ac:dyDescent="0.3">
      <c r="E3439" s="1">
        <v>37284</v>
      </c>
      <c r="F3439">
        <v>19.649999999999999</v>
      </c>
      <c r="G3439">
        <f t="shared" si="98"/>
        <v>21.46403669724771</v>
      </c>
      <c r="I3439" s="1">
        <v>38666</v>
      </c>
      <c r="J3439">
        <v>55.68</v>
      </c>
      <c r="M3439" s="1">
        <v>32338</v>
      </c>
      <c r="N3439">
        <v>1.1192</v>
      </c>
      <c r="Q3439" s="1">
        <v>42627</v>
      </c>
      <c r="R3439">
        <v>63.15</v>
      </c>
      <c r="U3439" s="1">
        <v>43360</v>
      </c>
      <c r="V3439">
        <v>20.9</v>
      </c>
      <c r="Y3439" s="1">
        <v>42360</v>
      </c>
      <c r="Z3439">
        <v>13.85</v>
      </c>
      <c r="AC3439" s="1"/>
    </row>
    <row r="3440" spans="5:29" x14ac:dyDescent="0.3">
      <c r="E3440" s="1">
        <v>37285</v>
      </c>
      <c r="F3440">
        <v>19.239999999999998</v>
      </c>
      <c r="G3440">
        <f t="shared" ref="G3440:G3503" si="99">+AVERAGE(F3332:F3440)</f>
        <v>21.405688073394497</v>
      </c>
      <c r="I3440" s="1">
        <v>38665</v>
      </c>
      <c r="J3440">
        <v>56.88</v>
      </c>
      <c r="M3440" s="1">
        <v>32339</v>
      </c>
      <c r="N3440">
        <v>1.1037999999999999</v>
      </c>
      <c r="Q3440" s="1">
        <v>42628</v>
      </c>
      <c r="R3440">
        <v>64.010000000000005</v>
      </c>
      <c r="U3440" s="1">
        <v>43361</v>
      </c>
      <c r="V3440">
        <v>20.190000000000001</v>
      </c>
      <c r="Y3440" s="1">
        <v>42361</v>
      </c>
      <c r="Z3440">
        <v>13.93</v>
      </c>
      <c r="AC3440" s="1"/>
    </row>
    <row r="3441" spans="5:29" x14ac:dyDescent="0.3">
      <c r="E3441" s="1">
        <v>37286</v>
      </c>
      <c r="F3441">
        <v>18.79</v>
      </c>
      <c r="G3441">
        <f t="shared" si="99"/>
        <v>21.340000000000003</v>
      </c>
      <c r="I3441" s="1">
        <v>38664</v>
      </c>
      <c r="J3441">
        <v>57.81</v>
      </c>
      <c r="M3441" s="1">
        <v>32342</v>
      </c>
      <c r="N3441">
        <v>1.1089</v>
      </c>
      <c r="Q3441" s="1">
        <v>42629</v>
      </c>
      <c r="R3441">
        <v>64.099999999999994</v>
      </c>
      <c r="U3441" s="1">
        <v>43362</v>
      </c>
      <c r="V3441">
        <v>21.43</v>
      </c>
      <c r="Y3441" s="1">
        <v>42362</v>
      </c>
      <c r="Z3441">
        <v>14.2</v>
      </c>
      <c r="AC3441" s="1"/>
    </row>
    <row r="3442" spans="5:29" x14ac:dyDescent="0.3">
      <c r="E3442" s="1">
        <v>37287</v>
      </c>
      <c r="F3442">
        <v>19.18</v>
      </c>
      <c r="G3442">
        <f t="shared" si="99"/>
        <v>21.273119266055044</v>
      </c>
      <c r="I3442" s="1">
        <v>38663</v>
      </c>
      <c r="J3442">
        <v>58.04</v>
      </c>
      <c r="M3442" s="1">
        <v>32343</v>
      </c>
      <c r="N3442">
        <v>1.121</v>
      </c>
      <c r="Q3442" s="1">
        <v>42632</v>
      </c>
      <c r="R3442">
        <v>64.5</v>
      </c>
      <c r="U3442" s="1">
        <v>43363</v>
      </c>
      <c r="V3442">
        <v>21.98</v>
      </c>
      <c r="Y3442" s="1">
        <v>42366</v>
      </c>
      <c r="Z3442">
        <v>14.42</v>
      </c>
      <c r="AC3442" s="1"/>
    </row>
    <row r="3443" spans="5:29" x14ac:dyDescent="0.3">
      <c r="E3443" s="1">
        <v>37288</v>
      </c>
      <c r="F3443">
        <v>19.98</v>
      </c>
      <c r="G3443">
        <f t="shared" si="99"/>
        <v>21.213027522935779</v>
      </c>
      <c r="I3443" s="1">
        <v>38660</v>
      </c>
      <c r="J3443">
        <v>59.25</v>
      </c>
      <c r="M3443" s="1">
        <v>32344</v>
      </c>
      <c r="N3443">
        <v>1.119</v>
      </c>
      <c r="Q3443" s="1">
        <v>42633</v>
      </c>
      <c r="R3443">
        <v>64.58</v>
      </c>
      <c r="U3443" s="1">
        <v>43364</v>
      </c>
      <c r="V3443">
        <v>22.08</v>
      </c>
      <c r="Y3443" s="1">
        <v>42367</v>
      </c>
      <c r="Z3443">
        <v>15.4</v>
      </c>
      <c r="AC3443" s="1"/>
    </row>
    <row r="3444" spans="5:29" x14ac:dyDescent="0.3">
      <c r="E3444" s="1">
        <v>37291</v>
      </c>
      <c r="F3444">
        <v>19.809999999999999</v>
      </c>
      <c r="G3444">
        <f t="shared" si="99"/>
        <v>21.155412844036697</v>
      </c>
      <c r="I3444" s="1">
        <v>38659</v>
      </c>
      <c r="J3444">
        <v>60.52</v>
      </c>
      <c r="M3444" s="1">
        <v>32345</v>
      </c>
      <c r="N3444">
        <v>1.1323000000000001</v>
      </c>
      <c r="Q3444" s="1">
        <v>42634</v>
      </c>
      <c r="R3444">
        <v>65.849999999999994</v>
      </c>
      <c r="U3444" s="1">
        <v>43367</v>
      </c>
      <c r="V3444">
        <v>22.37</v>
      </c>
      <c r="Y3444" s="1">
        <v>42368</v>
      </c>
      <c r="Z3444">
        <v>14.3</v>
      </c>
      <c r="AC3444" s="1"/>
    </row>
    <row r="3445" spans="5:29" x14ac:dyDescent="0.3">
      <c r="E3445" s="1">
        <v>37292</v>
      </c>
      <c r="F3445">
        <v>19.559999999999999</v>
      </c>
      <c r="G3445">
        <f t="shared" si="99"/>
        <v>21.09256880733945</v>
      </c>
      <c r="I3445" s="1">
        <v>38658</v>
      </c>
      <c r="J3445">
        <v>58.38</v>
      </c>
      <c r="M3445" s="1">
        <v>32346</v>
      </c>
      <c r="N3445">
        <v>1.1380999999999999</v>
      </c>
      <c r="Q3445" s="1">
        <v>42635</v>
      </c>
      <c r="R3445">
        <v>66.63</v>
      </c>
      <c r="U3445" s="1">
        <v>43368</v>
      </c>
      <c r="V3445">
        <v>21.19</v>
      </c>
      <c r="Y3445" s="1">
        <v>42369</v>
      </c>
      <c r="Z3445">
        <v>14.4</v>
      </c>
      <c r="AC3445" s="1"/>
    </row>
    <row r="3446" spans="5:29" x14ac:dyDescent="0.3">
      <c r="E3446" s="1">
        <v>37293</v>
      </c>
      <c r="F3446">
        <v>19.309999999999999</v>
      </c>
      <c r="G3446">
        <f t="shared" si="99"/>
        <v>21.026238532110096</v>
      </c>
      <c r="I3446" s="1">
        <v>38657</v>
      </c>
      <c r="J3446">
        <v>58.37</v>
      </c>
      <c r="M3446" s="1">
        <v>32349</v>
      </c>
      <c r="N3446">
        <v>1.1258999999999999</v>
      </c>
      <c r="Q3446" s="1">
        <v>42636</v>
      </c>
      <c r="R3446">
        <v>66.989999999999995</v>
      </c>
      <c r="U3446" s="1">
        <v>43369</v>
      </c>
      <c r="V3446">
        <v>20.18</v>
      </c>
      <c r="Y3446" s="1">
        <v>42370</v>
      </c>
      <c r="Z3446">
        <v>14.62</v>
      </c>
      <c r="AC3446" s="1"/>
    </row>
    <row r="3447" spans="5:29" x14ac:dyDescent="0.3">
      <c r="E3447" s="1">
        <v>37294</v>
      </c>
      <c r="F3447">
        <v>19.21</v>
      </c>
      <c r="G3447">
        <f t="shared" si="99"/>
        <v>20.961559633027527</v>
      </c>
      <c r="I3447" s="1">
        <v>38656</v>
      </c>
      <c r="J3447">
        <v>58.1</v>
      </c>
      <c r="M3447" s="1">
        <v>32350</v>
      </c>
      <c r="N3447">
        <v>1.1203000000000001</v>
      </c>
      <c r="Q3447" s="1">
        <v>42639</v>
      </c>
      <c r="R3447">
        <v>67.94</v>
      </c>
      <c r="U3447" s="1">
        <v>43370</v>
      </c>
      <c r="V3447">
        <v>20.77</v>
      </c>
      <c r="Y3447" s="1">
        <v>42373</v>
      </c>
      <c r="Z3447">
        <v>14.68</v>
      </c>
      <c r="AC3447" s="1"/>
    </row>
    <row r="3448" spans="5:29" x14ac:dyDescent="0.3">
      <c r="E3448" s="1">
        <v>37295</v>
      </c>
      <c r="F3448">
        <v>19.72</v>
      </c>
      <c r="G3448">
        <f t="shared" si="99"/>
        <v>20.901009174311927</v>
      </c>
      <c r="I3448" s="1">
        <v>38653</v>
      </c>
      <c r="J3448">
        <v>59.42</v>
      </c>
      <c r="M3448" s="1">
        <v>32351</v>
      </c>
      <c r="N3448">
        <v>1.1268</v>
      </c>
      <c r="Q3448" s="1">
        <v>42640</v>
      </c>
      <c r="R3448">
        <v>67.89</v>
      </c>
      <c r="U3448" s="1">
        <v>43371</v>
      </c>
      <c r="V3448">
        <v>21.16</v>
      </c>
      <c r="Y3448" s="1">
        <v>42374</v>
      </c>
      <c r="Z3448">
        <v>14.7</v>
      </c>
      <c r="AC3448" s="1"/>
    </row>
    <row r="3449" spans="5:29" x14ac:dyDescent="0.3">
      <c r="E3449" s="1">
        <v>37298</v>
      </c>
      <c r="F3449">
        <v>21.44</v>
      </c>
      <c r="G3449">
        <f t="shared" si="99"/>
        <v>20.850366972477069</v>
      </c>
      <c r="I3449" s="1">
        <v>38652</v>
      </c>
      <c r="J3449">
        <v>59.14</v>
      </c>
      <c r="M3449" s="1">
        <v>32352</v>
      </c>
      <c r="N3449">
        <v>1.1165</v>
      </c>
      <c r="Q3449" s="1">
        <v>42641</v>
      </c>
      <c r="R3449">
        <v>70</v>
      </c>
      <c r="U3449" s="1">
        <v>43374</v>
      </c>
      <c r="V3449">
        <v>21.32</v>
      </c>
      <c r="Y3449" s="1">
        <v>42375</v>
      </c>
      <c r="Z3449">
        <v>15.18</v>
      </c>
      <c r="AC3449" s="1"/>
    </row>
    <row r="3450" spans="5:29" x14ac:dyDescent="0.3">
      <c r="E3450" s="1">
        <v>37299</v>
      </c>
      <c r="F3450">
        <v>20.46</v>
      </c>
      <c r="G3450">
        <f t="shared" si="99"/>
        <v>20.784036697247707</v>
      </c>
      <c r="I3450" s="1">
        <v>38651</v>
      </c>
      <c r="J3450">
        <v>58.87</v>
      </c>
      <c r="M3450" s="1">
        <v>32353</v>
      </c>
      <c r="N3450">
        <v>1.1091</v>
      </c>
      <c r="Q3450" s="1">
        <v>42642</v>
      </c>
      <c r="R3450">
        <v>71.680000000000007</v>
      </c>
      <c r="U3450" s="1">
        <v>43375</v>
      </c>
      <c r="V3450">
        <v>20.95</v>
      </c>
      <c r="Y3450" s="1">
        <v>42376</v>
      </c>
      <c r="Z3450">
        <v>15.38</v>
      </c>
      <c r="AC3450" s="1"/>
    </row>
    <row r="3451" spans="5:29" x14ac:dyDescent="0.3">
      <c r="E3451" s="1">
        <v>37300</v>
      </c>
      <c r="F3451">
        <v>20.7</v>
      </c>
      <c r="G3451">
        <f t="shared" si="99"/>
        <v>20.722110091743122</v>
      </c>
      <c r="I3451" s="1">
        <v>38650</v>
      </c>
      <c r="J3451">
        <v>60.24</v>
      </c>
      <c r="M3451" s="1">
        <v>32356</v>
      </c>
      <c r="N3451">
        <v>1.1153999999999999</v>
      </c>
      <c r="Q3451" s="1">
        <v>42643</v>
      </c>
      <c r="R3451">
        <v>70.63</v>
      </c>
      <c r="U3451" s="1">
        <v>43376</v>
      </c>
      <c r="V3451">
        <v>21.14</v>
      </c>
      <c r="Y3451" s="1">
        <v>42377</v>
      </c>
      <c r="Z3451">
        <v>14.57</v>
      </c>
      <c r="AC3451" s="1"/>
    </row>
    <row r="3452" spans="5:29" x14ac:dyDescent="0.3">
      <c r="E3452" s="1">
        <v>37301</v>
      </c>
      <c r="F3452">
        <v>20.82</v>
      </c>
      <c r="G3452">
        <f t="shared" si="99"/>
        <v>20.646513761467894</v>
      </c>
      <c r="I3452" s="1">
        <v>38649</v>
      </c>
      <c r="J3452">
        <v>58.24</v>
      </c>
      <c r="M3452" s="1">
        <v>32357</v>
      </c>
      <c r="N3452">
        <v>1.1097999999999999</v>
      </c>
      <c r="Q3452" s="1">
        <v>42646</v>
      </c>
      <c r="R3452">
        <v>72.78</v>
      </c>
      <c r="U3452" s="1">
        <v>43377</v>
      </c>
      <c r="V3452">
        <v>21.3</v>
      </c>
      <c r="Y3452" s="1">
        <v>42380</v>
      </c>
      <c r="Z3452">
        <v>14.48</v>
      </c>
      <c r="AC3452" s="1"/>
    </row>
    <row r="3453" spans="5:29" x14ac:dyDescent="0.3">
      <c r="E3453" s="1">
        <v>37302</v>
      </c>
      <c r="F3453">
        <v>20.87</v>
      </c>
      <c r="G3453">
        <f t="shared" si="99"/>
        <v>20.580917431192663</v>
      </c>
      <c r="I3453" s="1">
        <v>38646</v>
      </c>
      <c r="J3453">
        <v>58.48</v>
      </c>
      <c r="M3453" s="1">
        <v>32358</v>
      </c>
      <c r="N3453">
        <v>1.1114999999999999</v>
      </c>
      <c r="Q3453" s="1">
        <v>42647</v>
      </c>
      <c r="R3453">
        <v>73.650000000000006</v>
      </c>
      <c r="U3453" s="1">
        <v>43378</v>
      </c>
      <c r="V3453">
        <v>22.11</v>
      </c>
      <c r="Y3453" s="1">
        <v>42381</v>
      </c>
      <c r="Z3453">
        <v>14.05</v>
      </c>
      <c r="AC3453" s="1"/>
    </row>
    <row r="3454" spans="5:29" x14ac:dyDescent="0.3">
      <c r="E3454" s="1">
        <v>37305</v>
      </c>
      <c r="F3454">
        <v>20.329999999999998</v>
      </c>
      <c r="G3454">
        <f t="shared" si="99"/>
        <v>20.509633027522938</v>
      </c>
      <c r="I3454" s="1">
        <v>38645</v>
      </c>
      <c r="J3454">
        <v>57.91</v>
      </c>
      <c r="M3454" s="1">
        <v>32359</v>
      </c>
      <c r="N3454">
        <v>1.1085</v>
      </c>
      <c r="Q3454" s="1">
        <v>42648</v>
      </c>
      <c r="R3454">
        <v>74.41</v>
      </c>
      <c r="U3454" s="1">
        <v>43381</v>
      </c>
      <c r="V3454">
        <v>21.89</v>
      </c>
      <c r="Y3454" s="1">
        <v>42382</v>
      </c>
      <c r="Z3454">
        <v>14.25</v>
      </c>
      <c r="AC3454" s="1"/>
    </row>
    <row r="3455" spans="5:29" x14ac:dyDescent="0.3">
      <c r="E3455" s="1">
        <v>37306</v>
      </c>
      <c r="F3455">
        <v>20.52</v>
      </c>
      <c r="G3455">
        <f t="shared" si="99"/>
        <v>20.42788990825688</v>
      </c>
      <c r="I3455" s="1">
        <v>38644</v>
      </c>
      <c r="J3455">
        <v>58.6</v>
      </c>
      <c r="M3455" s="1">
        <v>32360</v>
      </c>
      <c r="N3455">
        <v>1.0994999999999999</v>
      </c>
      <c r="Q3455" s="1">
        <v>42649</v>
      </c>
      <c r="R3455">
        <v>76.7</v>
      </c>
      <c r="U3455" s="1">
        <v>43382</v>
      </c>
      <c r="V3455">
        <v>20.75</v>
      </c>
      <c r="Y3455" s="1">
        <v>42383</v>
      </c>
      <c r="Z3455">
        <v>13.82</v>
      </c>
      <c r="AC3455" s="1"/>
    </row>
    <row r="3456" spans="5:29" x14ac:dyDescent="0.3">
      <c r="E3456" s="1">
        <v>37307</v>
      </c>
      <c r="F3456">
        <v>19.86</v>
      </c>
      <c r="G3456">
        <f t="shared" si="99"/>
        <v>20.349724770642204</v>
      </c>
      <c r="I3456" s="1">
        <v>38643</v>
      </c>
      <c r="J3456">
        <v>59.28</v>
      </c>
      <c r="M3456" s="1">
        <v>32363</v>
      </c>
      <c r="N3456">
        <v>1.0984</v>
      </c>
      <c r="Q3456" s="1">
        <v>42650</v>
      </c>
      <c r="R3456">
        <v>76.25</v>
      </c>
      <c r="U3456" s="1">
        <v>43383</v>
      </c>
      <c r="V3456">
        <v>19.43</v>
      </c>
      <c r="Y3456" s="1">
        <v>42384</v>
      </c>
      <c r="Z3456">
        <v>13.43</v>
      </c>
      <c r="AC3456" s="1"/>
    </row>
    <row r="3457" spans="5:29" x14ac:dyDescent="0.3">
      <c r="E3457" s="1">
        <v>37308</v>
      </c>
      <c r="F3457">
        <v>20.37</v>
      </c>
      <c r="G3457">
        <f t="shared" si="99"/>
        <v>20.286422018348627</v>
      </c>
      <c r="I3457" s="1">
        <v>38642</v>
      </c>
      <c r="J3457">
        <v>60.57</v>
      </c>
      <c r="M3457" s="1">
        <v>32364</v>
      </c>
      <c r="N3457">
        <v>1.0864</v>
      </c>
      <c r="Q3457" s="1">
        <v>42653</v>
      </c>
      <c r="R3457">
        <v>75.5</v>
      </c>
      <c r="U3457" s="1">
        <v>43384</v>
      </c>
      <c r="V3457">
        <v>19.850000000000001</v>
      </c>
      <c r="Y3457" s="1">
        <v>42387</v>
      </c>
      <c r="Z3457">
        <v>13.63</v>
      </c>
      <c r="AC3457" s="1"/>
    </row>
    <row r="3458" spans="5:29" x14ac:dyDescent="0.3">
      <c r="E3458" s="1">
        <v>37309</v>
      </c>
      <c r="F3458">
        <v>20.37</v>
      </c>
      <c r="G3458">
        <f t="shared" si="99"/>
        <v>20.231834862385327</v>
      </c>
      <c r="I3458" s="1">
        <v>38639</v>
      </c>
      <c r="J3458">
        <v>59.35</v>
      </c>
      <c r="M3458" s="1">
        <v>32365</v>
      </c>
      <c r="N3458">
        <v>1.0931999999999999</v>
      </c>
      <c r="Q3458" s="1">
        <v>42654</v>
      </c>
      <c r="R3458">
        <v>74.03</v>
      </c>
      <c r="U3458" s="1">
        <v>43385</v>
      </c>
      <c r="V3458">
        <v>20.350000000000001</v>
      </c>
      <c r="Y3458" s="1">
        <v>42388</v>
      </c>
      <c r="Z3458">
        <v>13.7</v>
      </c>
      <c r="AC3458" s="1"/>
    </row>
    <row r="3459" spans="5:29" x14ac:dyDescent="0.3">
      <c r="E3459" s="1">
        <v>37312</v>
      </c>
      <c r="F3459">
        <v>19.98</v>
      </c>
      <c r="G3459">
        <f t="shared" si="99"/>
        <v>20.177339449541289</v>
      </c>
      <c r="I3459" s="1">
        <v>38638</v>
      </c>
      <c r="J3459">
        <v>60.14</v>
      </c>
      <c r="M3459" s="1">
        <v>32366</v>
      </c>
      <c r="N3459">
        <v>1.1037999999999999</v>
      </c>
      <c r="Q3459" s="1">
        <v>42655</v>
      </c>
      <c r="R3459">
        <v>74.55</v>
      </c>
      <c r="U3459" s="1">
        <v>43388</v>
      </c>
      <c r="V3459">
        <v>18.57</v>
      </c>
      <c r="Y3459" s="1">
        <v>42389</v>
      </c>
      <c r="Z3459">
        <v>13.05</v>
      </c>
      <c r="AC3459" s="1"/>
    </row>
    <row r="3460" spans="5:29" x14ac:dyDescent="0.3">
      <c r="E3460" s="1">
        <v>37313</v>
      </c>
      <c r="F3460">
        <v>20.86</v>
      </c>
      <c r="G3460">
        <f t="shared" si="99"/>
        <v>20.135321100917434</v>
      </c>
      <c r="I3460" s="1">
        <v>38637</v>
      </c>
      <c r="J3460">
        <v>60.57</v>
      </c>
      <c r="M3460" s="1">
        <v>32367</v>
      </c>
      <c r="N3460">
        <v>1.1079000000000001</v>
      </c>
      <c r="Q3460" s="1">
        <v>42656</v>
      </c>
      <c r="R3460">
        <v>75.3</v>
      </c>
      <c r="U3460" s="1">
        <v>43389</v>
      </c>
      <c r="V3460">
        <v>19.28</v>
      </c>
      <c r="Y3460" s="1">
        <v>42390</v>
      </c>
      <c r="Z3460">
        <v>12.98</v>
      </c>
      <c r="AC3460" s="1"/>
    </row>
    <row r="3461" spans="5:29" x14ac:dyDescent="0.3">
      <c r="E3461" s="1">
        <v>37314</v>
      </c>
      <c r="F3461">
        <v>20.85</v>
      </c>
      <c r="G3461">
        <f t="shared" si="99"/>
        <v>20.124587155963304</v>
      </c>
      <c r="I3461" s="1">
        <v>38636</v>
      </c>
      <c r="J3461">
        <v>60.08</v>
      </c>
      <c r="M3461" s="1">
        <v>32370</v>
      </c>
      <c r="N3461">
        <v>1.107</v>
      </c>
      <c r="Q3461" s="1">
        <v>42657</v>
      </c>
      <c r="R3461">
        <v>75.7</v>
      </c>
      <c r="U3461" s="1">
        <v>43390</v>
      </c>
      <c r="V3461">
        <v>19.260000000000002</v>
      </c>
      <c r="Y3461" s="1">
        <v>42391</v>
      </c>
      <c r="Z3461">
        <v>13.5</v>
      </c>
      <c r="AC3461" s="1"/>
    </row>
    <row r="3462" spans="5:29" x14ac:dyDescent="0.3">
      <c r="E3462" s="1">
        <v>37315</v>
      </c>
      <c r="F3462">
        <v>21.33</v>
      </c>
      <c r="G3462">
        <f t="shared" si="99"/>
        <v>20.11495412844037</v>
      </c>
      <c r="I3462" s="1">
        <v>38635</v>
      </c>
      <c r="J3462">
        <v>58.78</v>
      </c>
      <c r="M3462" s="1">
        <v>32371</v>
      </c>
      <c r="N3462">
        <v>1.1015999999999999</v>
      </c>
      <c r="Q3462" s="1">
        <v>42660</v>
      </c>
      <c r="R3462">
        <v>75.7</v>
      </c>
      <c r="U3462" s="1">
        <v>43391</v>
      </c>
      <c r="V3462">
        <v>19.73</v>
      </c>
      <c r="Y3462" s="1">
        <v>42394</v>
      </c>
      <c r="Z3462">
        <v>12.77</v>
      </c>
      <c r="AC3462" s="1"/>
    </row>
    <row r="3463" spans="5:29" x14ac:dyDescent="0.3">
      <c r="E3463" s="1">
        <v>37316</v>
      </c>
      <c r="F3463">
        <v>21.89</v>
      </c>
      <c r="G3463">
        <f t="shared" si="99"/>
        <v>20.104770642201835</v>
      </c>
      <c r="I3463" s="1">
        <v>38632</v>
      </c>
      <c r="J3463">
        <v>59.21</v>
      </c>
      <c r="M3463" s="1">
        <v>32372</v>
      </c>
      <c r="N3463">
        <v>1.0904</v>
      </c>
      <c r="Q3463" s="1">
        <v>42661</v>
      </c>
      <c r="R3463">
        <v>83.5</v>
      </c>
      <c r="U3463" s="1">
        <v>43392</v>
      </c>
      <c r="V3463">
        <v>19.7</v>
      </c>
      <c r="Y3463" s="1">
        <v>42395</v>
      </c>
      <c r="Z3463">
        <v>13.05</v>
      </c>
      <c r="AC3463" s="1"/>
    </row>
    <row r="3464" spans="5:29" x14ac:dyDescent="0.3">
      <c r="E3464" s="1">
        <v>37319</v>
      </c>
      <c r="F3464">
        <v>21.94</v>
      </c>
      <c r="G3464">
        <f t="shared" si="99"/>
        <v>20.096972477064217</v>
      </c>
      <c r="I3464" s="1">
        <v>38631</v>
      </c>
      <c r="J3464">
        <v>58.37</v>
      </c>
      <c r="M3464" s="1">
        <v>32373</v>
      </c>
      <c r="N3464">
        <v>1.0967</v>
      </c>
      <c r="Q3464" s="1">
        <v>42662</v>
      </c>
      <c r="R3464">
        <v>81.2</v>
      </c>
      <c r="U3464" s="1">
        <v>43395</v>
      </c>
      <c r="V3464">
        <v>19</v>
      </c>
      <c r="Y3464" s="1">
        <v>42396</v>
      </c>
      <c r="Z3464">
        <v>13.4</v>
      </c>
      <c r="AC3464" s="1"/>
    </row>
    <row r="3465" spans="5:29" x14ac:dyDescent="0.3">
      <c r="E3465" s="1">
        <v>37320</v>
      </c>
      <c r="F3465">
        <v>22.79</v>
      </c>
      <c r="G3465">
        <f t="shared" si="99"/>
        <v>20.09266055045871</v>
      </c>
      <c r="I3465" s="1">
        <v>38630</v>
      </c>
      <c r="J3465">
        <v>60.12</v>
      </c>
      <c r="M3465" s="1">
        <v>32374</v>
      </c>
      <c r="N3465">
        <v>1.0971</v>
      </c>
      <c r="Q3465" s="1">
        <v>42663</v>
      </c>
      <c r="R3465">
        <v>80.5</v>
      </c>
      <c r="U3465" s="1">
        <v>43396</v>
      </c>
      <c r="V3465">
        <v>19.23</v>
      </c>
      <c r="Y3465" s="1">
        <v>42397</v>
      </c>
      <c r="Z3465">
        <v>13.75</v>
      </c>
      <c r="AC3465" s="1"/>
    </row>
    <row r="3466" spans="5:29" x14ac:dyDescent="0.3">
      <c r="E3466" s="1">
        <v>37321</v>
      </c>
      <c r="F3466">
        <v>22.72</v>
      </c>
      <c r="G3466">
        <f t="shared" si="99"/>
        <v>20.091100917431188</v>
      </c>
      <c r="I3466" s="1">
        <v>38629</v>
      </c>
      <c r="J3466">
        <v>61.22</v>
      </c>
      <c r="M3466" s="1">
        <v>32377</v>
      </c>
      <c r="N3466">
        <v>1.0914999999999999</v>
      </c>
      <c r="Q3466" s="1">
        <v>42664</v>
      </c>
      <c r="R3466">
        <v>80.95</v>
      </c>
      <c r="U3466" s="1">
        <v>43397</v>
      </c>
      <c r="V3466">
        <v>19.61</v>
      </c>
      <c r="Y3466" s="1">
        <v>42398</v>
      </c>
      <c r="Z3466">
        <v>13</v>
      </c>
      <c r="AC3466" s="1"/>
    </row>
    <row r="3467" spans="5:29" x14ac:dyDescent="0.3">
      <c r="E3467" s="1">
        <v>37322</v>
      </c>
      <c r="F3467">
        <v>23.3</v>
      </c>
      <c r="G3467">
        <f t="shared" si="99"/>
        <v>20.102568807339445</v>
      </c>
      <c r="I3467" s="1">
        <v>38628</v>
      </c>
      <c r="J3467">
        <v>62.8</v>
      </c>
      <c r="M3467" s="1">
        <v>32378</v>
      </c>
      <c r="N3467">
        <v>1.0871999999999999</v>
      </c>
      <c r="Q3467" s="1">
        <v>42667</v>
      </c>
      <c r="R3467">
        <v>84.3</v>
      </c>
      <c r="U3467" s="1">
        <v>43398</v>
      </c>
      <c r="V3467">
        <v>19.079999999999998</v>
      </c>
      <c r="Y3467" s="1">
        <v>42401</v>
      </c>
      <c r="Z3467">
        <v>12.82</v>
      </c>
      <c r="AC3467" s="1"/>
    </row>
    <row r="3468" spans="5:29" x14ac:dyDescent="0.3">
      <c r="E3468" s="1">
        <v>37323</v>
      </c>
      <c r="F3468">
        <v>23.33</v>
      </c>
      <c r="G3468">
        <f t="shared" si="99"/>
        <v>20.119174311926596</v>
      </c>
      <c r="I3468" s="1">
        <v>38625</v>
      </c>
      <c r="J3468">
        <v>63.48</v>
      </c>
      <c r="M3468" s="1">
        <v>32379</v>
      </c>
      <c r="N3468">
        <v>1.1032999999999999</v>
      </c>
      <c r="Q3468" s="1">
        <v>42668</v>
      </c>
      <c r="R3468">
        <v>84.5</v>
      </c>
      <c r="U3468" s="1">
        <v>43399</v>
      </c>
      <c r="V3468">
        <v>18.28</v>
      </c>
      <c r="Y3468" s="1">
        <v>42402</v>
      </c>
      <c r="Z3468">
        <v>13.05</v>
      </c>
      <c r="AC3468" s="1"/>
    </row>
    <row r="3469" spans="5:29" x14ac:dyDescent="0.3">
      <c r="E3469" s="1">
        <v>37326</v>
      </c>
      <c r="F3469">
        <v>23.89</v>
      </c>
      <c r="G3469">
        <f t="shared" si="99"/>
        <v>20.135137614678889</v>
      </c>
      <c r="I3469" s="1">
        <v>38624</v>
      </c>
      <c r="J3469">
        <v>63.84</v>
      </c>
      <c r="M3469" s="1">
        <v>32380</v>
      </c>
      <c r="N3469">
        <v>1.1126</v>
      </c>
      <c r="Q3469" s="1">
        <v>42669</v>
      </c>
      <c r="R3469">
        <v>85</v>
      </c>
      <c r="U3469" s="1">
        <v>43402</v>
      </c>
      <c r="V3469">
        <v>16.68</v>
      </c>
      <c r="Y3469" s="1">
        <v>42403</v>
      </c>
      <c r="Z3469">
        <v>13.15</v>
      </c>
      <c r="AC3469" s="1"/>
    </row>
    <row r="3470" spans="5:29" x14ac:dyDescent="0.3">
      <c r="E3470" s="1">
        <v>37327</v>
      </c>
      <c r="F3470">
        <v>23.7</v>
      </c>
      <c r="G3470">
        <f t="shared" si="99"/>
        <v>20.154128440366961</v>
      </c>
      <c r="I3470" s="1">
        <v>38623</v>
      </c>
      <c r="J3470">
        <v>63.93</v>
      </c>
      <c r="M3470" s="1">
        <v>32381</v>
      </c>
      <c r="N3470">
        <v>1.1147</v>
      </c>
      <c r="Q3470" s="1">
        <v>42670</v>
      </c>
      <c r="R3470">
        <v>84.06</v>
      </c>
      <c r="U3470" s="1">
        <v>43403</v>
      </c>
      <c r="V3470">
        <v>16.02</v>
      </c>
      <c r="Y3470" s="1">
        <v>42404</v>
      </c>
      <c r="Z3470">
        <v>12.45</v>
      </c>
      <c r="AC3470" s="1"/>
    </row>
    <row r="3471" spans="5:29" x14ac:dyDescent="0.3">
      <c r="E3471" s="1">
        <v>37328</v>
      </c>
      <c r="F3471">
        <v>23.89</v>
      </c>
      <c r="G3471">
        <f t="shared" si="99"/>
        <v>20.175412844036682</v>
      </c>
      <c r="I3471" s="1">
        <v>38622</v>
      </c>
      <c r="J3471">
        <v>62.97</v>
      </c>
      <c r="M3471" s="1">
        <v>32384</v>
      </c>
      <c r="N3471">
        <v>1.1077999999999999</v>
      </c>
      <c r="Q3471" s="1">
        <v>42671</v>
      </c>
      <c r="R3471">
        <v>82.64</v>
      </c>
      <c r="U3471" s="1">
        <v>43404</v>
      </c>
      <c r="V3471">
        <v>16.36</v>
      </c>
      <c r="Y3471" s="1">
        <v>42405</v>
      </c>
      <c r="Z3471">
        <v>12.7</v>
      </c>
      <c r="AC3471" s="1"/>
    </row>
    <row r="3472" spans="5:29" x14ac:dyDescent="0.3">
      <c r="E3472" s="1">
        <v>37329</v>
      </c>
      <c r="F3472">
        <v>24.06</v>
      </c>
      <c r="G3472">
        <f t="shared" si="99"/>
        <v>20.195412844036685</v>
      </c>
      <c r="I3472" s="1">
        <v>38621</v>
      </c>
      <c r="J3472">
        <v>63.93</v>
      </c>
      <c r="M3472" s="1">
        <v>32385</v>
      </c>
      <c r="N3472">
        <v>1.1108</v>
      </c>
      <c r="Q3472" s="1">
        <v>42674</v>
      </c>
      <c r="R3472">
        <v>84.06</v>
      </c>
      <c r="U3472" s="1">
        <v>43405</v>
      </c>
      <c r="V3472">
        <v>15.62</v>
      </c>
      <c r="Y3472" s="1">
        <v>42408</v>
      </c>
      <c r="Z3472">
        <v>12.25</v>
      </c>
      <c r="AC3472" s="1"/>
    </row>
    <row r="3473" spans="5:29" x14ac:dyDescent="0.3">
      <c r="E3473" s="1">
        <v>37330</v>
      </c>
      <c r="F3473">
        <v>24.55</v>
      </c>
      <c r="G3473">
        <f t="shared" si="99"/>
        <v>20.218715596330263</v>
      </c>
      <c r="I3473" s="1">
        <v>38618</v>
      </c>
      <c r="J3473">
        <v>62.44</v>
      </c>
      <c r="M3473" s="1">
        <v>32386</v>
      </c>
      <c r="N3473">
        <v>1.1052999999999999</v>
      </c>
      <c r="Q3473" s="1">
        <v>42675</v>
      </c>
      <c r="R3473">
        <v>85.2</v>
      </c>
      <c r="U3473" s="1">
        <v>43406</v>
      </c>
      <c r="V3473">
        <v>17.079999999999998</v>
      </c>
      <c r="Y3473" s="1">
        <v>42409</v>
      </c>
      <c r="Z3473">
        <v>12.18</v>
      </c>
      <c r="AC3473" s="1"/>
    </row>
    <row r="3474" spans="5:29" x14ac:dyDescent="0.3">
      <c r="E3474" s="1">
        <v>37333</v>
      </c>
      <c r="F3474">
        <v>25.07</v>
      </c>
      <c r="G3474">
        <f t="shared" si="99"/>
        <v>20.242660550458709</v>
      </c>
      <c r="I3474" s="1">
        <v>38617</v>
      </c>
      <c r="J3474">
        <v>64.599999999999994</v>
      </c>
      <c r="M3474" s="1">
        <v>32387</v>
      </c>
      <c r="N3474">
        <v>1.1059000000000001</v>
      </c>
      <c r="Q3474" s="1">
        <v>42676</v>
      </c>
      <c r="R3474">
        <v>84.6</v>
      </c>
      <c r="U3474" s="1">
        <v>43409</v>
      </c>
      <c r="V3474">
        <v>17.23</v>
      </c>
      <c r="Y3474" s="1">
        <v>42410</v>
      </c>
      <c r="Z3474">
        <v>12.18</v>
      </c>
      <c r="AC3474" s="1"/>
    </row>
    <row r="3475" spans="5:29" x14ac:dyDescent="0.3">
      <c r="E3475" s="1">
        <v>37334</v>
      </c>
      <c r="F3475">
        <v>24.91</v>
      </c>
      <c r="G3475">
        <f t="shared" si="99"/>
        <v>20.271834862385315</v>
      </c>
      <c r="I3475" s="1">
        <v>38616</v>
      </c>
      <c r="J3475">
        <v>64.73</v>
      </c>
      <c r="M3475" s="1">
        <v>32388</v>
      </c>
      <c r="N3475">
        <v>1.1173</v>
      </c>
      <c r="Q3475" s="1">
        <v>42677</v>
      </c>
      <c r="R3475">
        <v>85.5</v>
      </c>
      <c r="U3475" s="1">
        <v>43410</v>
      </c>
      <c r="V3475">
        <v>17.57</v>
      </c>
      <c r="Y3475" s="1">
        <v>42411</v>
      </c>
      <c r="Z3475">
        <v>12</v>
      </c>
      <c r="AC3475" s="1"/>
    </row>
    <row r="3476" spans="5:29" x14ac:dyDescent="0.3">
      <c r="E3476" s="1">
        <v>37335</v>
      </c>
      <c r="F3476">
        <v>24.66</v>
      </c>
      <c r="G3476">
        <f t="shared" si="99"/>
        <v>20.299174311926599</v>
      </c>
      <c r="I3476" s="1">
        <v>38615</v>
      </c>
      <c r="J3476">
        <v>64.2</v>
      </c>
      <c r="M3476" s="1">
        <v>32391</v>
      </c>
      <c r="N3476">
        <v>1.1157999999999999</v>
      </c>
      <c r="Q3476" s="1">
        <v>42678</v>
      </c>
      <c r="R3476">
        <v>86.2</v>
      </c>
      <c r="U3476" s="1">
        <v>43411</v>
      </c>
      <c r="V3476">
        <v>18.62</v>
      </c>
      <c r="Y3476" s="1">
        <v>42412</v>
      </c>
      <c r="Z3476">
        <v>12.15</v>
      </c>
      <c r="AC3476" s="1"/>
    </row>
    <row r="3477" spans="5:29" x14ac:dyDescent="0.3">
      <c r="E3477" s="1">
        <v>37336</v>
      </c>
      <c r="F3477">
        <v>25.42</v>
      </c>
      <c r="G3477">
        <f t="shared" si="99"/>
        <v>20.333302752293573</v>
      </c>
      <c r="I3477" s="1">
        <v>38614</v>
      </c>
      <c r="J3477">
        <v>65.61</v>
      </c>
      <c r="M3477" s="1">
        <v>32392</v>
      </c>
      <c r="N3477">
        <v>1.1236999999999999</v>
      </c>
      <c r="Q3477" s="1">
        <v>42681</v>
      </c>
      <c r="R3477">
        <v>89</v>
      </c>
      <c r="U3477" s="1">
        <v>43412</v>
      </c>
      <c r="V3477">
        <v>19.559999999999999</v>
      </c>
      <c r="Y3477" s="1">
        <v>42415</v>
      </c>
      <c r="Z3477">
        <v>12.5</v>
      </c>
      <c r="AC3477" s="1"/>
    </row>
    <row r="3478" spans="5:29" x14ac:dyDescent="0.3">
      <c r="E3478" s="1">
        <v>37337</v>
      </c>
      <c r="F3478">
        <v>25.36</v>
      </c>
      <c r="G3478">
        <f t="shared" si="99"/>
        <v>20.373394495412843</v>
      </c>
      <c r="I3478" s="1">
        <v>38611</v>
      </c>
      <c r="J3478">
        <v>61.81</v>
      </c>
      <c r="M3478" s="1">
        <v>32393</v>
      </c>
      <c r="N3478">
        <v>1.1240000000000001</v>
      </c>
      <c r="Q3478" s="1">
        <v>42682</v>
      </c>
      <c r="R3478">
        <v>87.54</v>
      </c>
      <c r="U3478" s="1">
        <v>43413</v>
      </c>
      <c r="V3478">
        <v>19.5</v>
      </c>
      <c r="Y3478" s="1">
        <v>42416</v>
      </c>
      <c r="Z3478">
        <v>12.58</v>
      </c>
      <c r="AC3478" s="1"/>
    </row>
    <row r="3479" spans="5:29" x14ac:dyDescent="0.3">
      <c r="E3479" s="1">
        <v>37340</v>
      </c>
      <c r="F3479">
        <v>25.13</v>
      </c>
      <c r="G3479">
        <f t="shared" si="99"/>
        <v>20.41477064220183</v>
      </c>
      <c r="I3479" s="1">
        <v>38610</v>
      </c>
      <c r="J3479">
        <v>63.16</v>
      </c>
      <c r="M3479" s="1">
        <v>32394</v>
      </c>
      <c r="N3479">
        <v>1.1214</v>
      </c>
      <c r="Q3479" s="1">
        <v>42683</v>
      </c>
      <c r="R3479">
        <v>90.5</v>
      </c>
      <c r="U3479" s="1">
        <v>43416</v>
      </c>
      <c r="V3479">
        <v>20.5</v>
      </c>
      <c r="Y3479" s="1">
        <v>42417</v>
      </c>
      <c r="Z3479">
        <v>12.32</v>
      </c>
      <c r="AC3479" s="1"/>
    </row>
    <row r="3480" spans="5:29" x14ac:dyDescent="0.3">
      <c r="E3480" s="1">
        <v>37341</v>
      </c>
      <c r="F3480">
        <v>25.31</v>
      </c>
      <c r="G3480">
        <f t="shared" si="99"/>
        <v>20.451100917431191</v>
      </c>
      <c r="I3480" s="1">
        <v>38609</v>
      </c>
      <c r="J3480">
        <v>63.37</v>
      </c>
      <c r="M3480" s="1">
        <v>32395</v>
      </c>
      <c r="N3480">
        <v>1.1186</v>
      </c>
      <c r="Q3480" s="1">
        <v>42685</v>
      </c>
      <c r="R3480">
        <v>87.5</v>
      </c>
      <c r="U3480" s="1">
        <v>43417</v>
      </c>
      <c r="V3480">
        <v>20.14</v>
      </c>
      <c r="Y3480" s="1">
        <v>42418</v>
      </c>
      <c r="Z3480">
        <v>12.35</v>
      </c>
      <c r="AC3480" s="1"/>
    </row>
    <row r="3481" spans="5:29" x14ac:dyDescent="0.3">
      <c r="E3481" s="1">
        <v>37342</v>
      </c>
      <c r="F3481">
        <v>25.44</v>
      </c>
      <c r="G3481">
        <f t="shared" si="99"/>
        <v>20.491376146788987</v>
      </c>
      <c r="I3481" s="1">
        <v>38608</v>
      </c>
      <c r="J3481">
        <v>61.61</v>
      </c>
      <c r="M3481" s="1">
        <v>32398</v>
      </c>
      <c r="N3481">
        <v>1.1215999999999999</v>
      </c>
      <c r="Q3481" s="1">
        <v>42688</v>
      </c>
      <c r="R3481">
        <v>89</v>
      </c>
      <c r="U3481" s="1">
        <v>43418</v>
      </c>
      <c r="V3481">
        <v>19.739999999999998</v>
      </c>
      <c r="Y3481" s="1">
        <v>42419</v>
      </c>
      <c r="Z3481">
        <v>12.23</v>
      </c>
      <c r="AC3481" s="1"/>
    </row>
    <row r="3482" spans="5:29" x14ac:dyDescent="0.3">
      <c r="E3482" s="1">
        <v>37343</v>
      </c>
      <c r="F3482">
        <v>25.92</v>
      </c>
      <c r="G3482">
        <f t="shared" si="99"/>
        <v>20.537064220183481</v>
      </c>
      <c r="I3482" s="1">
        <v>38607</v>
      </c>
      <c r="J3482">
        <v>61.8</v>
      </c>
      <c r="M3482" s="1">
        <v>32399</v>
      </c>
      <c r="N3482">
        <v>1.1176999999999999</v>
      </c>
      <c r="Q3482" s="1">
        <v>42689</v>
      </c>
      <c r="R3482">
        <v>86</v>
      </c>
      <c r="U3482" s="1">
        <v>43419</v>
      </c>
      <c r="V3482">
        <v>19</v>
      </c>
      <c r="Y3482" s="1">
        <v>42422</v>
      </c>
      <c r="Z3482">
        <v>12.65</v>
      </c>
      <c r="AC3482" s="1"/>
    </row>
    <row r="3483" spans="5:29" x14ac:dyDescent="0.3">
      <c r="E3483" s="1">
        <v>37348</v>
      </c>
      <c r="F3483">
        <v>27.66</v>
      </c>
      <c r="G3483">
        <f t="shared" si="99"/>
        <v>20.595779816513758</v>
      </c>
      <c r="I3483" s="1">
        <v>38604</v>
      </c>
      <c r="J3483">
        <v>62.84</v>
      </c>
      <c r="M3483" s="1">
        <v>32400</v>
      </c>
      <c r="N3483">
        <v>1.1048</v>
      </c>
      <c r="Q3483" s="1">
        <v>42690</v>
      </c>
      <c r="R3483">
        <v>84.5</v>
      </c>
      <c r="U3483" s="1">
        <v>43420</v>
      </c>
      <c r="V3483">
        <v>19.11</v>
      </c>
      <c r="Y3483" s="1">
        <v>42423</v>
      </c>
      <c r="Z3483">
        <v>12.7</v>
      </c>
      <c r="AC3483" s="1"/>
    </row>
    <row r="3484" spans="5:29" x14ac:dyDescent="0.3">
      <c r="E3484" s="1">
        <v>37349</v>
      </c>
      <c r="F3484">
        <v>27.27</v>
      </c>
      <c r="G3484">
        <f t="shared" si="99"/>
        <v>20.653211009174306</v>
      </c>
      <c r="I3484" s="1">
        <v>38603</v>
      </c>
      <c r="J3484">
        <v>63.08</v>
      </c>
      <c r="M3484" s="1">
        <v>32401</v>
      </c>
      <c r="N3484">
        <v>1.1052999999999999</v>
      </c>
      <c r="Q3484" s="1">
        <v>42691</v>
      </c>
      <c r="R3484">
        <v>80.5</v>
      </c>
      <c r="U3484" s="1">
        <v>43423</v>
      </c>
      <c r="V3484">
        <v>18.93</v>
      </c>
      <c r="Y3484" s="1">
        <v>42424</v>
      </c>
      <c r="Z3484">
        <v>12.48</v>
      </c>
      <c r="AC3484" s="1"/>
    </row>
    <row r="3485" spans="5:29" x14ac:dyDescent="0.3">
      <c r="E3485" s="1">
        <v>37350</v>
      </c>
      <c r="F3485">
        <v>27.31</v>
      </c>
      <c r="G3485">
        <f t="shared" si="99"/>
        <v>20.710917431192655</v>
      </c>
      <c r="I3485" s="1">
        <v>38602</v>
      </c>
      <c r="J3485">
        <v>62.89</v>
      </c>
      <c r="M3485" s="1">
        <v>32402</v>
      </c>
      <c r="N3485">
        <v>1.1069</v>
      </c>
      <c r="Q3485" s="1">
        <v>42692</v>
      </c>
      <c r="R3485">
        <v>79</v>
      </c>
      <c r="U3485" s="1">
        <v>43424</v>
      </c>
      <c r="V3485">
        <v>19.46</v>
      </c>
      <c r="Y3485" s="1">
        <v>42425</v>
      </c>
      <c r="Z3485">
        <v>12.27</v>
      </c>
      <c r="AC3485" s="1"/>
    </row>
    <row r="3486" spans="5:29" x14ac:dyDescent="0.3">
      <c r="E3486" s="1">
        <v>37351</v>
      </c>
      <c r="F3486">
        <v>25.99</v>
      </c>
      <c r="G3486">
        <f t="shared" si="99"/>
        <v>20.755779816513755</v>
      </c>
      <c r="I3486" s="1">
        <v>38601</v>
      </c>
      <c r="J3486">
        <v>64.67</v>
      </c>
      <c r="M3486" s="1">
        <v>32405</v>
      </c>
      <c r="N3486">
        <v>1.1089</v>
      </c>
      <c r="Q3486" s="1">
        <v>42695</v>
      </c>
      <c r="R3486">
        <v>78.7</v>
      </c>
      <c r="U3486" s="1">
        <v>43425</v>
      </c>
      <c r="V3486">
        <v>20.49</v>
      </c>
      <c r="Y3486" s="1">
        <v>42426</v>
      </c>
      <c r="Z3486">
        <v>12.25</v>
      </c>
      <c r="AC3486" s="1"/>
    </row>
    <row r="3487" spans="5:29" x14ac:dyDescent="0.3">
      <c r="E3487" s="1">
        <v>37354</v>
      </c>
      <c r="F3487">
        <v>27.02</v>
      </c>
      <c r="G3487">
        <f t="shared" si="99"/>
        <v>20.811834862385311</v>
      </c>
      <c r="I3487" s="1">
        <v>38600</v>
      </c>
      <c r="J3487">
        <v>64.849999999999994</v>
      </c>
      <c r="M3487" s="1">
        <v>32406</v>
      </c>
      <c r="N3487">
        <v>1.1100000000000001</v>
      </c>
      <c r="Q3487" s="1">
        <v>42696</v>
      </c>
      <c r="R3487">
        <v>80.2</v>
      </c>
      <c r="U3487" s="1">
        <v>43426</v>
      </c>
      <c r="V3487">
        <v>20.92</v>
      </c>
      <c r="Y3487" s="1">
        <v>42429</v>
      </c>
      <c r="Z3487">
        <v>12.75</v>
      </c>
      <c r="AC3487" s="1"/>
    </row>
    <row r="3488" spans="5:29" x14ac:dyDescent="0.3">
      <c r="E3488" s="1">
        <v>37355</v>
      </c>
      <c r="F3488">
        <v>26.08</v>
      </c>
      <c r="G3488">
        <f t="shared" si="99"/>
        <v>20.864220183486232</v>
      </c>
      <c r="I3488" s="1">
        <v>38597</v>
      </c>
      <c r="J3488">
        <v>66.06</v>
      </c>
      <c r="M3488" s="1">
        <v>32407</v>
      </c>
      <c r="N3488">
        <v>1.1055999999999999</v>
      </c>
      <c r="Q3488" s="1">
        <v>42697</v>
      </c>
      <c r="R3488">
        <v>81.08</v>
      </c>
      <c r="U3488" s="1">
        <v>43427</v>
      </c>
      <c r="V3488">
        <v>20.21</v>
      </c>
      <c r="Y3488" s="1">
        <v>42430</v>
      </c>
      <c r="Z3488">
        <v>12.55</v>
      </c>
      <c r="AC3488" s="1"/>
    </row>
    <row r="3489" spans="5:29" x14ac:dyDescent="0.3">
      <c r="E3489" s="1">
        <v>37356</v>
      </c>
      <c r="F3489">
        <v>26.01</v>
      </c>
      <c r="G3489">
        <f t="shared" si="99"/>
        <v>20.922844036697235</v>
      </c>
      <c r="I3489" s="1">
        <v>38596</v>
      </c>
      <c r="J3489">
        <v>67.72</v>
      </c>
      <c r="M3489" s="1">
        <v>32408</v>
      </c>
      <c r="N3489">
        <v>1.1032</v>
      </c>
      <c r="Q3489" s="1">
        <v>42698</v>
      </c>
      <c r="R3489">
        <v>82</v>
      </c>
      <c r="U3489" s="1">
        <v>43430</v>
      </c>
      <c r="V3489">
        <v>19.829999999999998</v>
      </c>
      <c r="Y3489" s="1">
        <v>42431</v>
      </c>
      <c r="Z3489">
        <v>12.6</v>
      </c>
      <c r="AC3489" s="1"/>
    </row>
    <row r="3490" spans="5:29" x14ac:dyDescent="0.3">
      <c r="E3490" s="1">
        <v>37357</v>
      </c>
      <c r="F3490">
        <v>25.04</v>
      </c>
      <c r="G3490">
        <f t="shared" si="99"/>
        <v>20.97119266055045</v>
      </c>
      <c r="I3490" s="1">
        <v>38595</v>
      </c>
      <c r="J3490">
        <v>67.02</v>
      </c>
      <c r="M3490" s="1">
        <v>32409</v>
      </c>
      <c r="N3490">
        <v>1.1040000000000001</v>
      </c>
      <c r="Q3490" s="1">
        <v>42699</v>
      </c>
      <c r="R3490">
        <v>82.18</v>
      </c>
      <c r="U3490" s="1">
        <v>43431</v>
      </c>
      <c r="V3490">
        <v>19.600000000000001</v>
      </c>
      <c r="Y3490" s="1">
        <v>42432</v>
      </c>
      <c r="Z3490">
        <v>12.5</v>
      </c>
      <c r="AC3490" s="1"/>
    </row>
    <row r="3491" spans="5:29" x14ac:dyDescent="0.3">
      <c r="E3491" s="1">
        <v>37358</v>
      </c>
      <c r="F3491">
        <v>24.29</v>
      </c>
      <c r="G3491">
        <f t="shared" si="99"/>
        <v>21.015688073394486</v>
      </c>
      <c r="I3491" s="1">
        <v>38594</v>
      </c>
      <c r="J3491">
        <v>67.569999999999993</v>
      </c>
      <c r="M3491" s="1">
        <v>32412</v>
      </c>
      <c r="N3491">
        <v>1.1014999999999999</v>
      </c>
      <c r="Q3491" s="1">
        <v>42702</v>
      </c>
      <c r="R3491">
        <v>84.08</v>
      </c>
      <c r="U3491" s="1">
        <v>43432</v>
      </c>
      <c r="V3491">
        <v>19.29</v>
      </c>
      <c r="Y3491" s="1">
        <v>42433</v>
      </c>
      <c r="Z3491">
        <v>12.28</v>
      </c>
      <c r="AC3491" s="1"/>
    </row>
    <row r="3492" spans="5:29" x14ac:dyDescent="0.3">
      <c r="E3492" s="1">
        <v>37361</v>
      </c>
      <c r="F3492">
        <v>24.7</v>
      </c>
      <c r="G3492">
        <f t="shared" si="99"/>
        <v>21.067339449541276</v>
      </c>
      <c r="I3492" s="1">
        <v>38590</v>
      </c>
      <c r="J3492">
        <v>64.87</v>
      </c>
      <c r="M3492" s="1">
        <v>32413</v>
      </c>
      <c r="N3492">
        <v>1.1032</v>
      </c>
      <c r="Q3492" s="1">
        <v>42703</v>
      </c>
      <c r="R3492">
        <v>85.65</v>
      </c>
      <c r="U3492" s="1">
        <v>43433</v>
      </c>
      <c r="V3492">
        <v>20.02</v>
      </c>
      <c r="Y3492" s="1">
        <v>42436</v>
      </c>
      <c r="Z3492">
        <v>12.48</v>
      </c>
      <c r="AC3492" s="1"/>
    </row>
    <row r="3493" spans="5:29" x14ac:dyDescent="0.3">
      <c r="E3493" s="1">
        <v>37362</v>
      </c>
      <c r="F3493">
        <v>24.58</v>
      </c>
      <c r="G3493">
        <f t="shared" si="99"/>
        <v>21.115504587155957</v>
      </c>
      <c r="I3493" s="1">
        <v>38589</v>
      </c>
      <c r="J3493">
        <v>66.27</v>
      </c>
      <c r="M3493" s="1">
        <v>32414</v>
      </c>
      <c r="N3493">
        <v>1.1046</v>
      </c>
      <c r="Q3493" s="1">
        <v>42704</v>
      </c>
      <c r="R3493">
        <v>86.25</v>
      </c>
      <c r="U3493" s="1">
        <v>43434</v>
      </c>
      <c r="V3493">
        <v>20.5</v>
      </c>
      <c r="Y3493" s="1">
        <v>42437</v>
      </c>
      <c r="Z3493">
        <v>12.35</v>
      </c>
      <c r="AC3493" s="1"/>
    </row>
    <row r="3494" spans="5:29" x14ac:dyDescent="0.3">
      <c r="E3494" s="1">
        <v>37363</v>
      </c>
      <c r="F3494">
        <v>25.38</v>
      </c>
      <c r="G3494">
        <f t="shared" si="99"/>
        <v>21.162293577981647</v>
      </c>
      <c r="I3494" s="1">
        <v>38588</v>
      </c>
      <c r="J3494">
        <v>66.010000000000005</v>
      </c>
      <c r="M3494" s="1">
        <v>32415</v>
      </c>
      <c r="N3494">
        <v>1.1019000000000001</v>
      </c>
      <c r="Q3494" s="1">
        <v>42705</v>
      </c>
      <c r="R3494">
        <v>78.27</v>
      </c>
      <c r="U3494" s="1">
        <v>43437</v>
      </c>
      <c r="V3494">
        <v>20.63</v>
      </c>
      <c r="Y3494" s="1">
        <v>42438</v>
      </c>
      <c r="Z3494">
        <v>12.3</v>
      </c>
      <c r="AC3494" s="1"/>
    </row>
    <row r="3495" spans="5:29" x14ac:dyDescent="0.3">
      <c r="E3495" s="1">
        <v>37364</v>
      </c>
      <c r="F3495">
        <v>25.77</v>
      </c>
      <c r="G3495">
        <f t="shared" si="99"/>
        <v>21.202568807339446</v>
      </c>
      <c r="I3495" s="1">
        <v>38587</v>
      </c>
      <c r="J3495">
        <v>64.650000000000006</v>
      </c>
      <c r="M3495" s="1">
        <v>32416</v>
      </c>
      <c r="N3495">
        <v>1.1093</v>
      </c>
      <c r="Q3495" s="1">
        <v>42706</v>
      </c>
      <c r="R3495">
        <v>78.260000000000005</v>
      </c>
      <c r="U3495" s="1">
        <v>43438</v>
      </c>
      <c r="V3495">
        <v>20.73</v>
      </c>
      <c r="Y3495" s="1">
        <v>42439</v>
      </c>
      <c r="Z3495">
        <v>12.13</v>
      </c>
      <c r="AC3495" s="1"/>
    </row>
    <row r="3496" spans="5:29" x14ac:dyDescent="0.3">
      <c r="E3496" s="1">
        <v>37365</v>
      </c>
      <c r="F3496">
        <v>25.85</v>
      </c>
      <c r="G3496">
        <f t="shared" si="99"/>
        <v>21.25266055045871</v>
      </c>
      <c r="I3496" s="1">
        <v>38586</v>
      </c>
      <c r="J3496">
        <v>64.5</v>
      </c>
      <c r="M3496" s="1">
        <v>32419</v>
      </c>
      <c r="N3496">
        <v>1.1141000000000001</v>
      </c>
      <c r="Q3496" s="1">
        <v>42709</v>
      </c>
      <c r="R3496">
        <v>75.13</v>
      </c>
      <c r="U3496" s="1">
        <v>43439</v>
      </c>
      <c r="V3496">
        <v>19.670000000000002</v>
      </c>
      <c r="Y3496" s="1">
        <v>42440</v>
      </c>
      <c r="Z3496">
        <v>12.4</v>
      </c>
      <c r="AC3496" s="1"/>
    </row>
    <row r="3497" spans="5:29" x14ac:dyDescent="0.3">
      <c r="E3497" s="1">
        <v>37368</v>
      </c>
      <c r="F3497">
        <v>25.89</v>
      </c>
      <c r="G3497">
        <f t="shared" si="99"/>
        <v>21.299266055045866</v>
      </c>
      <c r="I3497" s="1">
        <v>38583</v>
      </c>
      <c r="J3497">
        <v>64.36</v>
      </c>
      <c r="M3497" s="1">
        <v>32420</v>
      </c>
      <c r="N3497">
        <v>1.1117999999999999</v>
      </c>
      <c r="Q3497" s="1">
        <v>42710</v>
      </c>
      <c r="R3497">
        <v>72</v>
      </c>
      <c r="U3497" s="1">
        <v>43440</v>
      </c>
      <c r="V3497">
        <v>19.989999999999998</v>
      </c>
      <c r="Y3497" s="1">
        <v>42443</v>
      </c>
      <c r="Z3497">
        <v>12.33</v>
      </c>
      <c r="AC3497" s="1"/>
    </row>
    <row r="3498" spans="5:29" x14ac:dyDescent="0.3">
      <c r="E3498" s="1">
        <v>37369</v>
      </c>
      <c r="F3498">
        <v>26</v>
      </c>
      <c r="G3498">
        <f t="shared" si="99"/>
        <v>21.365779816513758</v>
      </c>
      <c r="I3498" s="1">
        <v>38582</v>
      </c>
      <c r="J3498">
        <v>62.4</v>
      </c>
      <c r="M3498" s="1">
        <v>32421</v>
      </c>
      <c r="N3498">
        <v>1.1117999999999999</v>
      </c>
      <c r="Q3498" s="1">
        <v>42711</v>
      </c>
      <c r="R3498">
        <v>69.25</v>
      </c>
      <c r="U3498" s="1">
        <v>43441</v>
      </c>
      <c r="V3498">
        <v>20.29</v>
      </c>
      <c r="Y3498" s="1">
        <v>42444</v>
      </c>
      <c r="Z3498">
        <v>12.25</v>
      </c>
      <c r="AC3498" s="1"/>
    </row>
    <row r="3499" spans="5:29" x14ac:dyDescent="0.3">
      <c r="E3499" s="1">
        <v>37370</v>
      </c>
      <c r="F3499">
        <v>25.76</v>
      </c>
      <c r="G3499">
        <f t="shared" si="99"/>
        <v>21.439908256880727</v>
      </c>
      <c r="I3499" s="1">
        <v>38581</v>
      </c>
      <c r="J3499">
        <v>62.56</v>
      </c>
      <c r="M3499" s="1">
        <v>32422</v>
      </c>
      <c r="N3499">
        <v>1.1108</v>
      </c>
      <c r="Q3499" s="1">
        <v>42712</v>
      </c>
      <c r="R3499">
        <v>72.16</v>
      </c>
      <c r="U3499" s="1">
        <v>43444</v>
      </c>
      <c r="V3499">
        <v>20.86</v>
      </c>
      <c r="Y3499" s="1">
        <v>42445</v>
      </c>
      <c r="Z3499">
        <v>12.4</v>
      </c>
      <c r="AC3499" s="1"/>
    </row>
    <row r="3500" spans="5:29" x14ac:dyDescent="0.3">
      <c r="E3500" s="1">
        <v>37371</v>
      </c>
      <c r="F3500">
        <v>25.93</v>
      </c>
      <c r="G3500">
        <f t="shared" si="99"/>
        <v>21.514954128440358</v>
      </c>
      <c r="I3500" s="1">
        <v>38580</v>
      </c>
      <c r="J3500">
        <v>65.41</v>
      </c>
      <c r="M3500" s="1">
        <v>32423</v>
      </c>
      <c r="N3500">
        <v>1.1126</v>
      </c>
      <c r="Q3500" s="1">
        <v>42713</v>
      </c>
      <c r="R3500">
        <v>75.5</v>
      </c>
      <c r="U3500" s="1">
        <v>43445</v>
      </c>
      <c r="V3500">
        <v>20.16</v>
      </c>
      <c r="Y3500" s="1">
        <v>42446</v>
      </c>
      <c r="Z3500">
        <v>12.38</v>
      </c>
      <c r="AC3500" s="1"/>
    </row>
    <row r="3501" spans="5:29" x14ac:dyDescent="0.3">
      <c r="E3501" s="1">
        <v>37372</v>
      </c>
      <c r="F3501">
        <v>26.19</v>
      </c>
      <c r="G3501">
        <f t="shared" si="99"/>
        <v>21.589999999999993</v>
      </c>
      <c r="I3501" s="1">
        <v>38579</v>
      </c>
      <c r="J3501">
        <v>65.58</v>
      </c>
      <c r="M3501" s="1">
        <v>32426</v>
      </c>
      <c r="N3501">
        <v>1.1173999999999999</v>
      </c>
      <c r="Q3501" s="1">
        <v>42716</v>
      </c>
      <c r="R3501">
        <v>77.510000000000005</v>
      </c>
      <c r="U3501" s="1">
        <v>43446</v>
      </c>
      <c r="V3501">
        <v>21.47</v>
      </c>
      <c r="Y3501" s="1">
        <v>42447</v>
      </c>
      <c r="Z3501">
        <v>12.28</v>
      </c>
      <c r="AC3501" s="1"/>
    </row>
    <row r="3502" spans="5:29" x14ac:dyDescent="0.3">
      <c r="E3502" s="1">
        <v>37375</v>
      </c>
      <c r="F3502">
        <v>26.68</v>
      </c>
      <c r="G3502">
        <f t="shared" si="99"/>
        <v>21.662752293577974</v>
      </c>
      <c r="I3502" s="1">
        <v>38576</v>
      </c>
      <c r="J3502">
        <v>66.45</v>
      </c>
      <c r="M3502" s="1">
        <v>32427</v>
      </c>
      <c r="N3502">
        <v>1.1182000000000001</v>
      </c>
      <c r="Q3502" s="1">
        <v>42717</v>
      </c>
      <c r="R3502">
        <v>78.75</v>
      </c>
      <c r="U3502" s="1">
        <v>43447</v>
      </c>
      <c r="V3502">
        <v>22.32</v>
      </c>
      <c r="Y3502" s="1">
        <v>42450</v>
      </c>
      <c r="Z3502">
        <v>12</v>
      </c>
      <c r="AC3502" s="1"/>
    </row>
    <row r="3503" spans="5:29" x14ac:dyDescent="0.3">
      <c r="E3503" s="1">
        <v>37376</v>
      </c>
      <c r="F3503">
        <v>26.47</v>
      </c>
      <c r="G3503">
        <f t="shared" si="99"/>
        <v>21.733761467889895</v>
      </c>
      <c r="I3503" s="1">
        <v>38575</v>
      </c>
      <c r="J3503">
        <v>65.38</v>
      </c>
      <c r="M3503" s="1">
        <v>32428</v>
      </c>
      <c r="N3503">
        <v>1.1302000000000001</v>
      </c>
      <c r="Q3503" s="1">
        <v>42718</v>
      </c>
      <c r="R3503">
        <v>80.25</v>
      </c>
      <c r="U3503" s="1">
        <v>43448</v>
      </c>
      <c r="V3503">
        <v>23.37</v>
      </c>
      <c r="Y3503" s="1">
        <v>42451</v>
      </c>
      <c r="Z3503">
        <v>12.15</v>
      </c>
      <c r="AC3503" s="1"/>
    </row>
    <row r="3504" spans="5:29" x14ac:dyDescent="0.3">
      <c r="E3504" s="1">
        <v>37377</v>
      </c>
      <c r="F3504">
        <v>25.87</v>
      </c>
      <c r="G3504">
        <f t="shared" ref="G3504:G3567" si="100">+AVERAGE(F3396:F3504)</f>
        <v>21.788532110091733</v>
      </c>
      <c r="I3504" s="1">
        <v>38574</v>
      </c>
      <c r="J3504">
        <v>63.99</v>
      </c>
      <c r="M3504" s="1">
        <v>32429</v>
      </c>
      <c r="N3504">
        <v>1.1420999999999999</v>
      </c>
      <c r="Q3504" s="1">
        <v>42719</v>
      </c>
      <c r="R3504">
        <v>80.95</v>
      </c>
      <c r="U3504" s="1">
        <v>43451</v>
      </c>
      <c r="V3504">
        <v>24.26</v>
      </c>
      <c r="Y3504" s="1">
        <v>42452</v>
      </c>
      <c r="Z3504">
        <v>12.05</v>
      </c>
      <c r="AC3504" s="1"/>
    </row>
    <row r="3505" spans="5:29" x14ac:dyDescent="0.3">
      <c r="E3505" s="1">
        <v>37378</v>
      </c>
      <c r="F3505">
        <v>25.43</v>
      </c>
      <c r="G3505">
        <f t="shared" si="100"/>
        <v>21.844954128440353</v>
      </c>
      <c r="I3505" s="1">
        <v>38573</v>
      </c>
      <c r="J3505">
        <v>61.98</v>
      </c>
      <c r="M3505" s="1">
        <v>32430</v>
      </c>
      <c r="N3505">
        <v>1.1476999999999999</v>
      </c>
      <c r="Q3505" s="1">
        <v>42720</v>
      </c>
      <c r="R3505">
        <v>82.25</v>
      </c>
      <c r="U3505" s="1">
        <v>43452</v>
      </c>
      <c r="V3505">
        <v>24.03</v>
      </c>
      <c r="Y3505" s="1">
        <v>42453</v>
      </c>
      <c r="Z3505">
        <v>11.95</v>
      </c>
      <c r="AC3505" s="1"/>
    </row>
    <row r="3506" spans="5:29" x14ac:dyDescent="0.3">
      <c r="E3506" s="1">
        <v>37379</v>
      </c>
      <c r="F3506">
        <v>25.75</v>
      </c>
      <c r="G3506">
        <f t="shared" si="100"/>
        <v>21.91275229357797</v>
      </c>
      <c r="I3506" s="1">
        <v>38572</v>
      </c>
      <c r="J3506">
        <v>62.7</v>
      </c>
      <c r="M3506" s="1">
        <v>32433</v>
      </c>
      <c r="N3506">
        <v>1.1456</v>
      </c>
      <c r="Q3506" s="1">
        <v>42723</v>
      </c>
      <c r="R3506">
        <v>81.5</v>
      </c>
      <c r="U3506" s="1">
        <v>43453</v>
      </c>
      <c r="V3506">
        <v>24.32</v>
      </c>
      <c r="Y3506" s="1">
        <v>42454</v>
      </c>
      <c r="Z3506">
        <v>12.13</v>
      </c>
      <c r="AC3506" s="1"/>
    </row>
    <row r="3507" spans="5:29" x14ac:dyDescent="0.3">
      <c r="E3507" s="1">
        <v>37383</v>
      </c>
      <c r="F3507">
        <v>25.41</v>
      </c>
      <c r="G3507">
        <f t="shared" si="100"/>
        <v>21.971376146788977</v>
      </c>
      <c r="I3507" s="1">
        <v>38569</v>
      </c>
      <c r="J3507">
        <v>61.07</v>
      </c>
      <c r="M3507" s="1">
        <v>32434</v>
      </c>
      <c r="N3507">
        <v>1.1442000000000001</v>
      </c>
      <c r="Q3507" s="1">
        <v>42724</v>
      </c>
      <c r="R3507">
        <v>82.8</v>
      </c>
      <c r="U3507" s="1">
        <v>43454</v>
      </c>
      <c r="V3507">
        <v>24.17</v>
      </c>
      <c r="Y3507" s="1">
        <v>42457</v>
      </c>
      <c r="Z3507">
        <v>12.22</v>
      </c>
      <c r="AC3507" s="1"/>
    </row>
    <row r="3508" spans="5:29" x14ac:dyDescent="0.3">
      <c r="E3508" s="1">
        <v>37384</v>
      </c>
      <c r="F3508">
        <v>26.03</v>
      </c>
      <c r="G3508">
        <f t="shared" si="100"/>
        <v>22.038715596330267</v>
      </c>
      <c r="I3508" s="1">
        <v>38568</v>
      </c>
      <c r="J3508">
        <v>60.12</v>
      </c>
      <c r="M3508" s="1">
        <v>32435</v>
      </c>
      <c r="N3508">
        <v>1.1431</v>
      </c>
      <c r="Q3508" s="1">
        <v>42725</v>
      </c>
      <c r="R3508">
        <v>82.75</v>
      </c>
      <c r="U3508" s="1">
        <v>43455</v>
      </c>
      <c r="V3508">
        <v>24.6</v>
      </c>
      <c r="Y3508" s="1">
        <v>42458</v>
      </c>
      <c r="Z3508">
        <v>11.93</v>
      </c>
      <c r="AC3508" s="1"/>
    </row>
    <row r="3509" spans="5:29" x14ac:dyDescent="0.3">
      <c r="E3509" s="1">
        <v>37385</v>
      </c>
      <c r="F3509">
        <v>25.94</v>
      </c>
      <c r="G3509">
        <f t="shared" si="100"/>
        <v>22.107798165137606</v>
      </c>
      <c r="I3509" s="1">
        <v>38567</v>
      </c>
      <c r="J3509">
        <v>59.65</v>
      </c>
      <c r="M3509" s="1">
        <v>32436</v>
      </c>
      <c r="N3509">
        <v>1.151</v>
      </c>
      <c r="Q3509" s="1">
        <v>42726</v>
      </c>
      <c r="R3509">
        <v>82.38</v>
      </c>
      <c r="U3509" s="1">
        <v>43458</v>
      </c>
      <c r="V3509">
        <v>24.84</v>
      </c>
      <c r="Y3509" s="1">
        <v>42459</v>
      </c>
      <c r="Z3509">
        <v>12.1</v>
      </c>
      <c r="AC3509" s="1"/>
    </row>
    <row r="3510" spans="5:29" x14ac:dyDescent="0.3">
      <c r="E3510" s="1">
        <v>37386</v>
      </c>
      <c r="F3510">
        <v>26.38</v>
      </c>
      <c r="G3510">
        <f t="shared" si="100"/>
        <v>22.174220183486231</v>
      </c>
      <c r="I3510" s="1">
        <v>38566</v>
      </c>
      <c r="J3510">
        <v>60.62</v>
      </c>
      <c r="M3510" s="1">
        <v>32437</v>
      </c>
      <c r="N3510">
        <v>1.1631</v>
      </c>
      <c r="Q3510" s="1">
        <v>42727</v>
      </c>
      <c r="R3510">
        <v>84</v>
      </c>
      <c r="U3510" s="1">
        <v>43461</v>
      </c>
      <c r="V3510">
        <v>24.67</v>
      </c>
      <c r="Y3510" s="1">
        <v>42460</v>
      </c>
      <c r="Z3510">
        <v>12.4</v>
      </c>
      <c r="AC3510" s="1"/>
    </row>
    <row r="3511" spans="5:29" x14ac:dyDescent="0.3">
      <c r="E3511" s="1">
        <v>37389</v>
      </c>
      <c r="F3511">
        <v>26.58</v>
      </c>
      <c r="G3511">
        <f t="shared" si="100"/>
        <v>22.237247706422014</v>
      </c>
      <c r="I3511" s="1">
        <v>38565</v>
      </c>
      <c r="J3511">
        <v>60.44</v>
      </c>
      <c r="M3511" s="1">
        <v>32440</v>
      </c>
      <c r="N3511">
        <v>1.1536</v>
      </c>
      <c r="Q3511" s="1">
        <v>42730</v>
      </c>
      <c r="R3511">
        <v>83.91</v>
      </c>
      <c r="U3511" s="1">
        <v>43462</v>
      </c>
      <c r="V3511">
        <v>24.64</v>
      </c>
      <c r="Y3511" s="1">
        <v>42461</v>
      </c>
      <c r="Z3511">
        <v>11.53</v>
      </c>
      <c r="AC3511" s="1"/>
    </row>
    <row r="3512" spans="5:29" x14ac:dyDescent="0.3">
      <c r="E3512" s="1">
        <v>37390</v>
      </c>
      <c r="F3512">
        <v>27.31</v>
      </c>
      <c r="G3512">
        <f t="shared" si="100"/>
        <v>22.31082568807339</v>
      </c>
      <c r="I3512" s="1">
        <v>38562</v>
      </c>
      <c r="J3512">
        <v>59.37</v>
      </c>
      <c r="M3512" s="1">
        <v>32441</v>
      </c>
      <c r="N3512">
        <v>1.1567000000000001</v>
      </c>
      <c r="Q3512" s="1">
        <v>42731</v>
      </c>
      <c r="R3512">
        <v>83.91</v>
      </c>
      <c r="U3512" s="1">
        <v>43465</v>
      </c>
      <c r="V3512">
        <v>24.67</v>
      </c>
      <c r="Y3512" s="1">
        <v>42464</v>
      </c>
      <c r="Z3512">
        <v>11.4</v>
      </c>
      <c r="AC3512" s="1"/>
    </row>
    <row r="3513" spans="5:29" x14ac:dyDescent="0.3">
      <c r="E3513" s="1">
        <v>37391</v>
      </c>
      <c r="F3513">
        <v>26.17</v>
      </c>
      <c r="G3513">
        <f t="shared" si="100"/>
        <v>22.374587155963297</v>
      </c>
      <c r="I3513" s="1">
        <v>38561</v>
      </c>
      <c r="J3513">
        <v>58.76</v>
      </c>
      <c r="M3513" s="1">
        <v>32442</v>
      </c>
      <c r="N3513">
        <v>1.1656</v>
      </c>
      <c r="Q3513" s="1">
        <v>42732</v>
      </c>
      <c r="R3513">
        <v>84.48</v>
      </c>
      <c r="U3513" s="1">
        <v>43467</v>
      </c>
      <c r="V3513">
        <v>25</v>
      </c>
      <c r="Y3513" s="1">
        <v>42465</v>
      </c>
      <c r="Z3513">
        <v>11.35</v>
      </c>
      <c r="AC3513" s="1"/>
    </row>
    <row r="3514" spans="5:29" x14ac:dyDescent="0.3">
      <c r="E3514" s="1">
        <v>37392</v>
      </c>
      <c r="F3514">
        <v>26.22</v>
      </c>
      <c r="G3514">
        <f t="shared" si="100"/>
        <v>22.446422018348617</v>
      </c>
      <c r="I3514" s="1">
        <v>38560</v>
      </c>
      <c r="J3514">
        <v>58.01</v>
      </c>
      <c r="M3514" s="1">
        <v>32443</v>
      </c>
      <c r="N3514">
        <v>1.165</v>
      </c>
      <c r="Q3514" s="1">
        <v>42733</v>
      </c>
      <c r="R3514">
        <v>86.5</v>
      </c>
      <c r="U3514" s="1">
        <v>43468</v>
      </c>
      <c r="V3514">
        <v>23.04</v>
      </c>
      <c r="Y3514" s="1">
        <v>42466</v>
      </c>
      <c r="Z3514">
        <v>11.32</v>
      </c>
      <c r="AC3514" s="1"/>
    </row>
    <row r="3515" spans="5:29" x14ac:dyDescent="0.3">
      <c r="E3515" s="1">
        <v>37393</v>
      </c>
      <c r="F3515">
        <v>26.36</v>
      </c>
      <c r="G3515">
        <f t="shared" si="100"/>
        <v>22.51366972477064</v>
      </c>
      <c r="I3515" s="1">
        <v>38559</v>
      </c>
      <c r="J3515">
        <v>58.03</v>
      </c>
      <c r="M3515" s="1">
        <v>32444</v>
      </c>
      <c r="N3515">
        <v>1.1687000000000001</v>
      </c>
      <c r="Q3515" s="1">
        <v>42734</v>
      </c>
      <c r="R3515">
        <v>86.85</v>
      </c>
      <c r="U3515" s="1">
        <v>43469</v>
      </c>
      <c r="V3515">
        <v>23.5</v>
      </c>
      <c r="Y3515" s="1">
        <v>42467</v>
      </c>
      <c r="Z3515">
        <v>11.43</v>
      </c>
      <c r="AC3515" s="1"/>
    </row>
    <row r="3516" spans="5:29" x14ac:dyDescent="0.3">
      <c r="E3516" s="1">
        <v>37396</v>
      </c>
      <c r="F3516">
        <v>26.38</v>
      </c>
      <c r="G3516">
        <f t="shared" si="100"/>
        <v>22.588990825688072</v>
      </c>
      <c r="I3516" s="1">
        <v>38558</v>
      </c>
      <c r="J3516">
        <v>57.86</v>
      </c>
      <c r="M3516" s="1">
        <v>32447</v>
      </c>
      <c r="N3516">
        <v>1.1596</v>
      </c>
      <c r="Q3516" s="1">
        <v>42737</v>
      </c>
      <c r="R3516">
        <v>80.12</v>
      </c>
      <c r="U3516" s="1">
        <v>43472</v>
      </c>
      <c r="V3516">
        <v>22.07</v>
      </c>
      <c r="Y3516" s="1">
        <v>42468</v>
      </c>
      <c r="Z3516">
        <v>11.2</v>
      </c>
      <c r="AC3516" s="1"/>
    </row>
    <row r="3517" spans="5:29" x14ac:dyDescent="0.3">
      <c r="E3517" s="1">
        <v>37397</v>
      </c>
      <c r="F3517">
        <v>25.6</v>
      </c>
      <c r="G3517">
        <f t="shared" si="100"/>
        <v>22.659541284403669</v>
      </c>
      <c r="I3517" s="1">
        <v>38555</v>
      </c>
      <c r="J3517">
        <v>57.58</v>
      </c>
      <c r="M3517" s="1">
        <v>32448</v>
      </c>
      <c r="N3517">
        <v>1.1631</v>
      </c>
      <c r="Q3517" s="1">
        <v>42738</v>
      </c>
      <c r="R3517">
        <v>78.25</v>
      </c>
      <c r="U3517" s="1">
        <v>43473</v>
      </c>
      <c r="V3517">
        <v>22.66</v>
      </c>
      <c r="Y3517" s="1">
        <v>42471</v>
      </c>
      <c r="Z3517">
        <v>10.95</v>
      </c>
      <c r="AC3517" s="1"/>
    </row>
    <row r="3518" spans="5:29" x14ac:dyDescent="0.3">
      <c r="E3518" s="1">
        <v>37398</v>
      </c>
      <c r="F3518">
        <v>25.5</v>
      </c>
      <c r="G3518">
        <f t="shared" si="100"/>
        <v>22.726513761467892</v>
      </c>
      <c r="I3518" s="1">
        <v>38554</v>
      </c>
      <c r="J3518">
        <v>55.72</v>
      </c>
      <c r="M3518" s="1">
        <v>32449</v>
      </c>
      <c r="N3518">
        <v>1.1680999999999999</v>
      </c>
      <c r="Q3518" s="1">
        <v>42739</v>
      </c>
      <c r="R3518">
        <v>78</v>
      </c>
      <c r="U3518" s="1">
        <v>43474</v>
      </c>
      <c r="V3518">
        <v>21.86</v>
      </c>
      <c r="Y3518" s="1">
        <v>42472</v>
      </c>
      <c r="Z3518">
        <v>11.5</v>
      </c>
      <c r="AC3518" s="1"/>
    </row>
    <row r="3519" spans="5:29" x14ac:dyDescent="0.3">
      <c r="E3519" s="1">
        <v>37399</v>
      </c>
      <c r="F3519">
        <v>25.39</v>
      </c>
      <c r="G3519">
        <f t="shared" si="100"/>
        <v>22.796146788990828</v>
      </c>
      <c r="I3519" s="1">
        <v>38553</v>
      </c>
      <c r="J3519">
        <v>56.65</v>
      </c>
      <c r="M3519" s="1">
        <v>32450</v>
      </c>
      <c r="N3519">
        <v>1.1652</v>
      </c>
      <c r="Q3519" s="1">
        <v>42740</v>
      </c>
      <c r="R3519">
        <v>78.8</v>
      </c>
      <c r="U3519" s="1">
        <v>43475</v>
      </c>
      <c r="V3519">
        <v>21.94</v>
      </c>
      <c r="Y3519" s="1">
        <v>42473</v>
      </c>
      <c r="Z3519">
        <v>11.35</v>
      </c>
      <c r="AC3519" s="1"/>
    </row>
    <row r="3520" spans="5:29" x14ac:dyDescent="0.3">
      <c r="E3520" s="1">
        <v>37400</v>
      </c>
      <c r="F3520">
        <v>25.18</v>
      </c>
      <c r="G3520">
        <f t="shared" si="100"/>
        <v>22.858532110091748</v>
      </c>
      <c r="I3520" s="1">
        <v>38552</v>
      </c>
      <c r="J3520">
        <v>57.36</v>
      </c>
      <c r="M3520" s="1">
        <v>32451</v>
      </c>
      <c r="N3520">
        <v>1.1576</v>
      </c>
      <c r="Q3520" s="1">
        <v>42741</v>
      </c>
      <c r="R3520">
        <v>79.069999999999993</v>
      </c>
      <c r="U3520" s="1">
        <v>43476</v>
      </c>
      <c r="V3520">
        <v>22.59</v>
      </c>
      <c r="Y3520" s="1">
        <v>42474</v>
      </c>
      <c r="Z3520">
        <v>11.28</v>
      </c>
      <c r="AC3520" s="1"/>
    </row>
    <row r="3521" spans="5:29" x14ac:dyDescent="0.3">
      <c r="E3521" s="1">
        <v>37403</v>
      </c>
      <c r="F3521">
        <v>24.94</v>
      </c>
      <c r="G3521">
        <f t="shared" si="100"/>
        <v>22.912477064220184</v>
      </c>
      <c r="I3521" s="1">
        <v>38551</v>
      </c>
      <c r="J3521">
        <v>56.99</v>
      </c>
      <c r="M3521" s="1">
        <v>32454</v>
      </c>
      <c r="N3521">
        <v>1.1656</v>
      </c>
      <c r="Q3521" s="1">
        <v>42744</v>
      </c>
      <c r="R3521">
        <v>78.33</v>
      </c>
      <c r="U3521" s="1">
        <v>43479</v>
      </c>
      <c r="V3521">
        <v>22.4</v>
      </c>
      <c r="Y3521" s="1">
        <v>42475</v>
      </c>
      <c r="Z3521">
        <v>11.27</v>
      </c>
      <c r="AC3521" s="1"/>
    </row>
    <row r="3522" spans="5:29" x14ac:dyDescent="0.3">
      <c r="E3522" s="1">
        <v>37404</v>
      </c>
      <c r="F3522">
        <v>24.76</v>
      </c>
      <c r="G3522">
        <f t="shared" si="100"/>
        <v>22.963669724770646</v>
      </c>
      <c r="I3522" s="1">
        <v>38548</v>
      </c>
      <c r="J3522">
        <v>57.61</v>
      </c>
      <c r="M3522" s="1">
        <v>32455</v>
      </c>
      <c r="N3522">
        <v>1.1588000000000001</v>
      </c>
      <c r="Q3522" s="1">
        <v>42745</v>
      </c>
      <c r="R3522">
        <v>79</v>
      </c>
      <c r="U3522" s="1">
        <v>43480</v>
      </c>
      <c r="V3522">
        <v>22.47</v>
      </c>
      <c r="Y3522" s="1">
        <v>42478</v>
      </c>
      <c r="Z3522">
        <v>11.77</v>
      </c>
      <c r="AC3522" s="1"/>
    </row>
    <row r="3523" spans="5:29" x14ac:dyDescent="0.3">
      <c r="E3523" s="1">
        <v>37405</v>
      </c>
      <c r="F3523">
        <v>25.12</v>
      </c>
      <c r="G3523">
        <f t="shared" si="100"/>
        <v>23.015504587155966</v>
      </c>
      <c r="I3523" s="1">
        <v>38547</v>
      </c>
      <c r="J3523">
        <v>57.31</v>
      </c>
      <c r="M3523" s="1">
        <v>32456</v>
      </c>
      <c r="N3523">
        <v>1.1753</v>
      </c>
      <c r="Q3523" s="1">
        <v>42746</v>
      </c>
      <c r="R3523">
        <v>82.45</v>
      </c>
      <c r="U3523" s="1">
        <v>43481</v>
      </c>
      <c r="V3523">
        <v>23.23</v>
      </c>
      <c r="Y3523" s="1">
        <v>42479</v>
      </c>
      <c r="Z3523">
        <v>11.93</v>
      </c>
      <c r="AC3523" s="1"/>
    </row>
    <row r="3524" spans="5:29" x14ac:dyDescent="0.3">
      <c r="E3524" s="1">
        <v>37406</v>
      </c>
      <c r="F3524">
        <v>24.05</v>
      </c>
      <c r="G3524">
        <f t="shared" si="100"/>
        <v>23.06064220183487</v>
      </c>
      <c r="I3524" s="1">
        <v>38546</v>
      </c>
      <c r="J3524">
        <v>58.27</v>
      </c>
      <c r="M3524" s="1">
        <v>32457</v>
      </c>
      <c r="N3524">
        <v>1.181</v>
      </c>
      <c r="Q3524" s="1">
        <v>42747</v>
      </c>
      <c r="R3524">
        <v>85</v>
      </c>
      <c r="U3524" s="1">
        <v>43482</v>
      </c>
      <c r="V3524">
        <v>23.49</v>
      </c>
      <c r="Y3524" s="1">
        <v>42480</v>
      </c>
      <c r="Z3524">
        <v>11.95</v>
      </c>
      <c r="AC3524" s="1"/>
    </row>
    <row r="3525" spans="5:29" x14ac:dyDescent="0.3">
      <c r="E3525" s="1">
        <v>37407</v>
      </c>
      <c r="F3525">
        <v>24.45</v>
      </c>
      <c r="G3525">
        <f t="shared" si="100"/>
        <v>23.107339449541293</v>
      </c>
      <c r="I3525" s="1">
        <v>38545</v>
      </c>
      <c r="J3525">
        <v>58.82</v>
      </c>
      <c r="M3525" s="1">
        <v>32458</v>
      </c>
      <c r="N3525">
        <v>1.1911</v>
      </c>
      <c r="Q3525" s="1">
        <v>42748</v>
      </c>
      <c r="R3525">
        <v>85.5</v>
      </c>
      <c r="U3525" s="1">
        <v>43483</v>
      </c>
      <c r="V3525">
        <v>24.68</v>
      </c>
      <c r="Y3525" s="1">
        <v>42481</v>
      </c>
      <c r="Z3525">
        <v>12.78</v>
      </c>
      <c r="AC3525" s="1"/>
    </row>
    <row r="3526" spans="5:29" x14ac:dyDescent="0.3">
      <c r="E3526" s="1">
        <v>37412</v>
      </c>
      <c r="F3526">
        <v>24.18</v>
      </c>
      <c r="G3526">
        <f t="shared" si="100"/>
        <v>23.151743119266058</v>
      </c>
      <c r="I3526" s="1">
        <v>38544</v>
      </c>
      <c r="J3526">
        <v>57.44</v>
      </c>
      <c r="M3526" s="1">
        <v>32461</v>
      </c>
      <c r="N3526">
        <v>1.1861999999999999</v>
      </c>
      <c r="Q3526" s="1">
        <v>42751</v>
      </c>
      <c r="R3526">
        <v>84</v>
      </c>
      <c r="U3526" s="1">
        <v>43486</v>
      </c>
      <c r="V3526">
        <v>24.28</v>
      </c>
      <c r="Y3526" s="1">
        <v>42482</v>
      </c>
      <c r="Z3526">
        <v>13.28</v>
      </c>
      <c r="AC3526" s="1"/>
    </row>
    <row r="3527" spans="5:29" x14ac:dyDescent="0.3">
      <c r="E3527" s="1">
        <v>37413</v>
      </c>
      <c r="F3527">
        <v>24.22</v>
      </c>
      <c r="G3527">
        <f t="shared" si="100"/>
        <v>23.187339449541284</v>
      </c>
      <c r="I3527" s="1">
        <v>38541</v>
      </c>
      <c r="J3527">
        <v>58.2</v>
      </c>
      <c r="M3527" s="1">
        <v>32462</v>
      </c>
      <c r="N3527">
        <v>1.1881999999999999</v>
      </c>
      <c r="Q3527" s="1">
        <v>42752</v>
      </c>
      <c r="R3527">
        <v>87.75</v>
      </c>
      <c r="U3527" s="1">
        <v>43487</v>
      </c>
      <c r="V3527">
        <v>25.01</v>
      </c>
      <c r="Y3527" s="1">
        <v>42485</v>
      </c>
      <c r="Z3527">
        <v>13.25</v>
      </c>
      <c r="AC3527" s="1"/>
    </row>
    <row r="3528" spans="5:29" x14ac:dyDescent="0.3">
      <c r="E3528" s="1">
        <v>37414</v>
      </c>
      <c r="F3528">
        <v>23.99</v>
      </c>
      <c r="G3528">
        <f t="shared" si="100"/>
        <v>23.221192660550461</v>
      </c>
      <c r="I3528" s="1">
        <v>38540</v>
      </c>
      <c r="J3528">
        <v>59.28</v>
      </c>
      <c r="M3528" s="1">
        <v>32463</v>
      </c>
      <c r="N3528">
        <v>1.2065999999999999</v>
      </c>
      <c r="Q3528" s="1">
        <v>42753</v>
      </c>
      <c r="R3528">
        <v>88.15</v>
      </c>
      <c r="U3528" s="1">
        <v>43488</v>
      </c>
      <c r="V3528">
        <v>24.53</v>
      </c>
      <c r="Y3528" s="1">
        <v>42486</v>
      </c>
      <c r="Z3528">
        <v>14.38</v>
      </c>
      <c r="AC3528" s="1"/>
    </row>
    <row r="3529" spans="5:29" x14ac:dyDescent="0.3">
      <c r="E3529" s="1">
        <v>37417</v>
      </c>
      <c r="F3529">
        <v>23.66</v>
      </c>
      <c r="G3529">
        <f t="shared" si="100"/>
        <v>23.255688073394495</v>
      </c>
      <c r="I3529" s="1">
        <v>38539</v>
      </c>
      <c r="J3529">
        <v>59.85</v>
      </c>
      <c r="M3529" s="1">
        <v>32464</v>
      </c>
      <c r="N3529">
        <v>1.2017</v>
      </c>
      <c r="Q3529" s="1">
        <v>42754</v>
      </c>
      <c r="R3529">
        <v>86.28</v>
      </c>
      <c r="U3529" s="1">
        <v>43489</v>
      </c>
      <c r="V3529">
        <v>23.89</v>
      </c>
      <c r="Y3529" s="1">
        <v>42487</v>
      </c>
      <c r="Z3529">
        <v>14.45</v>
      </c>
      <c r="AC3529" s="1"/>
    </row>
    <row r="3530" spans="5:29" x14ac:dyDescent="0.3">
      <c r="E3530" s="1">
        <v>37418</v>
      </c>
      <c r="F3530">
        <v>23.3</v>
      </c>
      <c r="G3530">
        <f t="shared" si="100"/>
        <v>23.27678899082569</v>
      </c>
      <c r="I3530" s="1">
        <v>38538</v>
      </c>
      <c r="J3530">
        <v>58.29</v>
      </c>
      <c r="M3530" s="1">
        <v>32465</v>
      </c>
      <c r="N3530">
        <v>1.1918</v>
      </c>
      <c r="Q3530" s="1">
        <v>42755</v>
      </c>
      <c r="R3530">
        <v>85.41</v>
      </c>
      <c r="U3530" s="1">
        <v>43490</v>
      </c>
      <c r="V3530">
        <v>23.76</v>
      </c>
      <c r="Y3530" s="1">
        <v>42488</v>
      </c>
      <c r="Z3530">
        <v>13.08</v>
      </c>
      <c r="AC3530" s="1"/>
    </row>
    <row r="3531" spans="5:29" x14ac:dyDescent="0.3">
      <c r="E3531" s="1">
        <v>37419</v>
      </c>
      <c r="F3531">
        <v>23.51</v>
      </c>
      <c r="G3531">
        <f t="shared" si="100"/>
        <v>23.302935779816519</v>
      </c>
      <c r="I3531" s="1">
        <v>38537</v>
      </c>
      <c r="J3531">
        <v>57.94</v>
      </c>
      <c r="M3531" s="1">
        <v>32468</v>
      </c>
      <c r="N3531">
        <v>1.1986000000000001</v>
      </c>
      <c r="Q3531" s="1">
        <v>42758</v>
      </c>
      <c r="R3531">
        <v>87.5</v>
      </c>
      <c r="U3531" s="1">
        <v>43493</v>
      </c>
      <c r="V3531">
        <v>22.6</v>
      </c>
      <c r="Y3531" s="1">
        <v>42489</v>
      </c>
      <c r="Z3531">
        <v>12.9</v>
      </c>
      <c r="AC3531" s="1"/>
    </row>
    <row r="3532" spans="5:29" x14ac:dyDescent="0.3">
      <c r="E3532" s="1">
        <v>37420</v>
      </c>
      <c r="F3532">
        <v>24.06</v>
      </c>
      <c r="G3532">
        <f t="shared" si="100"/>
        <v>23.320183486238534</v>
      </c>
      <c r="I3532" s="1">
        <v>38534</v>
      </c>
      <c r="J3532">
        <v>57.54</v>
      </c>
      <c r="M3532" s="1">
        <v>32469</v>
      </c>
      <c r="N3532">
        <v>1.2049000000000001</v>
      </c>
      <c r="Q3532" s="1">
        <v>42759</v>
      </c>
      <c r="R3532">
        <v>86.5</v>
      </c>
      <c r="U3532" s="1">
        <v>43494</v>
      </c>
      <c r="V3532">
        <v>23.23</v>
      </c>
      <c r="Y3532" s="1">
        <v>42492</v>
      </c>
      <c r="Z3532">
        <v>12.65</v>
      </c>
      <c r="AC3532" s="1"/>
    </row>
    <row r="3533" spans="5:29" x14ac:dyDescent="0.3">
      <c r="E3533" s="1">
        <v>37421</v>
      </c>
      <c r="F3533">
        <v>24.99</v>
      </c>
      <c r="G3533">
        <f t="shared" si="100"/>
        <v>23.34733944954128</v>
      </c>
      <c r="I3533" s="1">
        <v>38533</v>
      </c>
      <c r="J3533">
        <v>55.58</v>
      </c>
      <c r="M3533" s="1">
        <v>32470</v>
      </c>
      <c r="N3533">
        <v>1.2058</v>
      </c>
      <c r="Q3533" s="1">
        <v>42760</v>
      </c>
      <c r="R3533">
        <v>84.25</v>
      </c>
      <c r="U3533" s="1">
        <v>43495</v>
      </c>
      <c r="V3533">
        <v>22.9</v>
      </c>
      <c r="Y3533" s="1">
        <v>42493</v>
      </c>
      <c r="Z3533">
        <v>12.18</v>
      </c>
      <c r="AC3533" s="1"/>
    </row>
    <row r="3534" spans="5:29" x14ac:dyDescent="0.3">
      <c r="E3534" s="1">
        <v>37424</v>
      </c>
      <c r="F3534">
        <v>25.24</v>
      </c>
      <c r="G3534">
        <f t="shared" si="100"/>
        <v>23.376880733944954</v>
      </c>
      <c r="I3534" s="1">
        <v>38532</v>
      </c>
      <c r="J3534">
        <v>56.15</v>
      </c>
      <c r="M3534" s="1">
        <v>32471</v>
      </c>
      <c r="N3534">
        <v>1.2070000000000001</v>
      </c>
      <c r="Q3534" s="1">
        <v>42761</v>
      </c>
      <c r="R3534">
        <v>82.73</v>
      </c>
      <c r="U3534" s="1">
        <v>43496</v>
      </c>
      <c r="V3534">
        <v>22.15</v>
      </c>
      <c r="Y3534" s="1">
        <v>42494</v>
      </c>
      <c r="Z3534">
        <v>12.3</v>
      </c>
      <c r="AC3534" s="1"/>
    </row>
    <row r="3535" spans="5:29" x14ac:dyDescent="0.3">
      <c r="E3535" s="1">
        <v>37425</v>
      </c>
      <c r="F3535">
        <v>24.79</v>
      </c>
      <c r="G3535">
        <f t="shared" si="100"/>
        <v>23.41266055045871</v>
      </c>
      <c r="I3535" s="1">
        <v>38531</v>
      </c>
      <c r="J3535">
        <v>57.18</v>
      </c>
      <c r="M3535" s="1">
        <v>32472</v>
      </c>
      <c r="N3535">
        <v>1.2068000000000001</v>
      </c>
      <c r="Q3535" s="1">
        <v>42762</v>
      </c>
      <c r="R3535">
        <v>81.150000000000006</v>
      </c>
      <c r="U3535" s="1">
        <v>43497</v>
      </c>
      <c r="V3535">
        <v>21.84</v>
      </c>
      <c r="Y3535" s="1">
        <v>42495</v>
      </c>
      <c r="Z3535">
        <v>12.6</v>
      </c>
      <c r="AC3535" s="1"/>
    </row>
    <row r="3536" spans="5:29" x14ac:dyDescent="0.3">
      <c r="E3536" s="1">
        <v>37426</v>
      </c>
      <c r="F3536">
        <v>24.55</v>
      </c>
      <c r="G3536">
        <f t="shared" si="100"/>
        <v>23.442568807339445</v>
      </c>
      <c r="I3536" s="1">
        <v>38530</v>
      </c>
      <c r="J3536">
        <v>59.3</v>
      </c>
      <c r="M3536" s="1">
        <v>32475</v>
      </c>
      <c r="N3536">
        <v>1.1943999999999999</v>
      </c>
      <c r="Q3536" s="1">
        <v>42765</v>
      </c>
      <c r="R3536">
        <v>81.5</v>
      </c>
      <c r="U3536" s="1">
        <v>43500</v>
      </c>
      <c r="V3536">
        <v>22.91</v>
      </c>
      <c r="Y3536" s="1">
        <v>42496</v>
      </c>
      <c r="Z3536">
        <v>12.75</v>
      </c>
      <c r="AC3536" s="1"/>
    </row>
    <row r="3537" spans="5:29" x14ac:dyDescent="0.3">
      <c r="E3537" s="1">
        <v>37427</v>
      </c>
      <c r="F3537">
        <v>25.07</v>
      </c>
      <c r="G3537">
        <f t="shared" si="100"/>
        <v>23.481192660550455</v>
      </c>
      <c r="I3537" s="1">
        <v>38527</v>
      </c>
      <c r="J3537">
        <v>58.36</v>
      </c>
      <c r="M3537" s="1">
        <v>32476</v>
      </c>
      <c r="N3537">
        <v>1.1975</v>
      </c>
      <c r="Q3537" s="1">
        <v>42766</v>
      </c>
      <c r="R3537">
        <v>85.5</v>
      </c>
      <c r="U3537" s="1">
        <v>43501</v>
      </c>
      <c r="V3537">
        <v>23.02</v>
      </c>
      <c r="Y3537" s="1">
        <v>42499</v>
      </c>
      <c r="Z3537">
        <v>12.95</v>
      </c>
      <c r="AC3537" s="1"/>
    </row>
    <row r="3538" spans="5:29" x14ac:dyDescent="0.3">
      <c r="E3538" s="1">
        <v>37428</v>
      </c>
      <c r="F3538">
        <v>24.75</v>
      </c>
      <c r="G3538">
        <f t="shared" si="100"/>
        <v>23.526788990825686</v>
      </c>
      <c r="I3538" s="1">
        <v>38526</v>
      </c>
      <c r="J3538">
        <v>57.96</v>
      </c>
      <c r="M3538" s="1">
        <v>32477</v>
      </c>
      <c r="N3538">
        <v>1.2001999999999999</v>
      </c>
      <c r="Q3538" s="1">
        <v>42767</v>
      </c>
      <c r="R3538">
        <v>81.5</v>
      </c>
      <c r="U3538" s="1">
        <v>43502</v>
      </c>
      <c r="V3538">
        <v>23.55</v>
      </c>
      <c r="Y3538" s="1">
        <v>42500</v>
      </c>
      <c r="Z3538">
        <v>12.82</v>
      </c>
      <c r="AC3538" s="1"/>
    </row>
    <row r="3539" spans="5:29" x14ac:dyDescent="0.3">
      <c r="E3539" s="1">
        <v>37431</v>
      </c>
      <c r="F3539">
        <v>25.27</v>
      </c>
      <c r="G3539">
        <f t="shared" si="100"/>
        <v>23.577889908256878</v>
      </c>
      <c r="I3539" s="1">
        <v>38525</v>
      </c>
      <c r="J3539">
        <v>56.58</v>
      </c>
      <c r="M3539" s="1">
        <v>32478</v>
      </c>
      <c r="N3539">
        <v>1.1998</v>
      </c>
      <c r="Q3539" s="1">
        <v>42768</v>
      </c>
      <c r="R3539">
        <v>81</v>
      </c>
      <c r="U3539" s="1">
        <v>43503</v>
      </c>
      <c r="V3539">
        <v>23.33</v>
      </c>
      <c r="Y3539" s="1">
        <v>42501</v>
      </c>
      <c r="Z3539">
        <v>13</v>
      </c>
      <c r="AC3539" s="1"/>
    </row>
    <row r="3540" spans="5:29" x14ac:dyDescent="0.3">
      <c r="E3540" s="1">
        <v>37432</v>
      </c>
      <c r="F3540">
        <v>25.2</v>
      </c>
      <c r="G3540">
        <f t="shared" si="100"/>
        <v>23.631467889908251</v>
      </c>
      <c r="I3540" s="1">
        <v>38524</v>
      </c>
      <c r="J3540">
        <v>57.5</v>
      </c>
      <c r="M3540" s="1">
        <v>32479</v>
      </c>
      <c r="N3540">
        <v>1.2063999999999999</v>
      </c>
      <c r="Q3540" s="1">
        <v>42769</v>
      </c>
      <c r="R3540">
        <v>81.3</v>
      </c>
      <c r="U3540" s="1">
        <v>43504</v>
      </c>
      <c r="V3540">
        <v>22.23</v>
      </c>
      <c r="Y3540" s="1">
        <v>42502</v>
      </c>
      <c r="Z3540">
        <v>12.73</v>
      </c>
      <c r="AC3540" s="1"/>
    </row>
    <row r="3541" spans="5:29" x14ac:dyDescent="0.3">
      <c r="E3541" s="1">
        <v>37433</v>
      </c>
      <c r="F3541">
        <v>25.24</v>
      </c>
      <c r="G3541">
        <f t="shared" si="100"/>
        <v>23.694128440366967</v>
      </c>
      <c r="I3541" s="1">
        <v>38523</v>
      </c>
      <c r="J3541">
        <v>58.32</v>
      </c>
      <c r="M3541" s="1">
        <v>32482</v>
      </c>
      <c r="N3541">
        <v>1.2044999999999999</v>
      </c>
      <c r="Q3541" s="1">
        <v>42772</v>
      </c>
      <c r="R3541">
        <v>80.25</v>
      </c>
      <c r="U3541" s="1">
        <v>43507</v>
      </c>
      <c r="V3541">
        <v>22.26</v>
      </c>
      <c r="Y3541" s="1">
        <v>42503</v>
      </c>
      <c r="Z3541">
        <v>12.9</v>
      </c>
      <c r="AC3541" s="1"/>
    </row>
    <row r="3542" spans="5:29" x14ac:dyDescent="0.3">
      <c r="E3542" s="1">
        <v>37434</v>
      </c>
      <c r="F3542">
        <v>25.45</v>
      </c>
      <c r="G3542">
        <f t="shared" si="100"/>
        <v>23.758348623853205</v>
      </c>
      <c r="I3542" s="1">
        <v>38520</v>
      </c>
      <c r="J3542">
        <v>57.76</v>
      </c>
      <c r="M3542" s="1">
        <v>32483</v>
      </c>
      <c r="N3542">
        <v>1.1962999999999999</v>
      </c>
      <c r="Q3542" s="1">
        <v>42773</v>
      </c>
      <c r="R3542">
        <v>80.2</v>
      </c>
      <c r="U3542" s="1">
        <v>43508</v>
      </c>
      <c r="V3542">
        <v>20.58</v>
      </c>
      <c r="Y3542" s="1">
        <v>42506</v>
      </c>
      <c r="Z3542">
        <v>13.1</v>
      </c>
      <c r="AC3542" s="1"/>
    </row>
    <row r="3543" spans="5:29" x14ac:dyDescent="0.3">
      <c r="E3543" s="1">
        <v>37435</v>
      </c>
      <c r="F3543">
        <v>25.58</v>
      </c>
      <c r="G3543">
        <f t="shared" si="100"/>
        <v>23.822660550458707</v>
      </c>
      <c r="I3543" s="1">
        <v>38519</v>
      </c>
      <c r="J3543">
        <v>56.22</v>
      </c>
      <c r="M3543" s="1">
        <v>32484</v>
      </c>
      <c r="N3543">
        <v>1.1815</v>
      </c>
      <c r="Q3543" s="1">
        <v>42774</v>
      </c>
      <c r="R3543">
        <v>79.349999999999994</v>
      </c>
      <c r="U3543" s="1">
        <v>43509</v>
      </c>
      <c r="V3543">
        <v>20.83</v>
      </c>
      <c r="Y3543" s="1">
        <v>42507</v>
      </c>
      <c r="Z3543">
        <v>13.07</v>
      </c>
      <c r="AC3543" s="1"/>
    </row>
    <row r="3544" spans="5:29" x14ac:dyDescent="0.3">
      <c r="E3544" s="1">
        <v>37438</v>
      </c>
      <c r="F3544">
        <v>25.64</v>
      </c>
      <c r="G3544">
        <f t="shared" si="100"/>
        <v>23.885871559633017</v>
      </c>
      <c r="I3544" s="1">
        <v>38518</v>
      </c>
      <c r="J3544">
        <v>54.5</v>
      </c>
      <c r="M3544" s="1">
        <v>32485</v>
      </c>
      <c r="N3544">
        <v>1.1955</v>
      </c>
      <c r="Q3544" s="1">
        <v>42775</v>
      </c>
      <c r="R3544">
        <v>79.5</v>
      </c>
      <c r="U3544" s="1">
        <v>43510</v>
      </c>
      <c r="V3544">
        <v>19.670000000000002</v>
      </c>
      <c r="Y3544" s="1">
        <v>42508</v>
      </c>
      <c r="Z3544">
        <v>13.15</v>
      </c>
      <c r="AC3544" s="1"/>
    </row>
    <row r="3545" spans="5:29" x14ac:dyDescent="0.3">
      <c r="E3545" s="1">
        <v>37439</v>
      </c>
      <c r="F3545">
        <v>25.75</v>
      </c>
      <c r="G3545">
        <f t="shared" si="100"/>
        <v>23.94605504587155</v>
      </c>
      <c r="I3545" s="1">
        <v>38517</v>
      </c>
      <c r="J3545">
        <v>53.73</v>
      </c>
      <c r="M3545" s="1">
        <v>32486</v>
      </c>
      <c r="N3545">
        <v>1.1957</v>
      </c>
      <c r="Q3545" s="1">
        <v>42776</v>
      </c>
      <c r="R3545">
        <v>77.5</v>
      </c>
      <c r="U3545" s="1">
        <v>43511</v>
      </c>
      <c r="V3545">
        <v>20.3</v>
      </c>
      <c r="Y3545" s="1">
        <v>42509</v>
      </c>
      <c r="Z3545">
        <v>12.9</v>
      </c>
      <c r="AC3545" s="1"/>
    </row>
    <row r="3546" spans="5:29" x14ac:dyDescent="0.3">
      <c r="E3546" s="1">
        <v>37440</v>
      </c>
      <c r="F3546">
        <v>25.84</v>
      </c>
      <c r="G3546">
        <f t="shared" si="100"/>
        <v>24.007614678899074</v>
      </c>
      <c r="I3546" s="1">
        <v>38516</v>
      </c>
      <c r="J3546">
        <v>54.78</v>
      </c>
      <c r="M3546" s="1">
        <v>32489</v>
      </c>
      <c r="N3546">
        <v>1.1928000000000001</v>
      </c>
      <c r="Q3546" s="1">
        <v>42779</v>
      </c>
      <c r="R3546">
        <v>75.25</v>
      </c>
      <c r="U3546" s="1">
        <v>43514</v>
      </c>
      <c r="V3546">
        <v>19.89</v>
      </c>
      <c r="Y3546" s="1">
        <v>42510</v>
      </c>
      <c r="Z3546">
        <v>12.85</v>
      </c>
      <c r="AC3546" s="1"/>
    </row>
    <row r="3547" spans="5:29" x14ac:dyDescent="0.3">
      <c r="E3547" s="1">
        <v>37441</v>
      </c>
      <c r="F3547">
        <v>25.55</v>
      </c>
      <c r="G3547">
        <f t="shared" si="100"/>
        <v>24.064311926605495</v>
      </c>
      <c r="I3547" s="1">
        <v>38513</v>
      </c>
      <c r="J3547">
        <v>52.67</v>
      </c>
      <c r="M3547" s="1">
        <v>32490</v>
      </c>
      <c r="N3547">
        <v>1.1858</v>
      </c>
      <c r="Q3547" s="1">
        <v>42780</v>
      </c>
      <c r="R3547">
        <v>74.900000000000006</v>
      </c>
      <c r="U3547" s="1">
        <v>43515</v>
      </c>
      <c r="V3547">
        <v>20.09</v>
      </c>
      <c r="Y3547" s="1">
        <v>42513</v>
      </c>
      <c r="Z3547">
        <v>12.83</v>
      </c>
      <c r="AC3547" s="1"/>
    </row>
    <row r="3548" spans="5:29" x14ac:dyDescent="0.3">
      <c r="E3548" s="1">
        <v>37442</v>
      </c>
      <c r="F3548">
        <v>25.73</v>
      </c>
      <c r="G3548">
        <f t="shared" si="100"/>
        <v>24.120091743119261</v>
      </c>
      <c r="I3548" s="1">
        <v>38512</v>
      </c>
      <c r="J3548">
        <v>53.82</v>
      </c>
      <c r="M3548" s="1">
        <v>32491</v>
      </c>
      <c r="N3548">
        <v>1.1921999999999999</v>
      </c>
      <c r="Q3548" s="1">
        <v>42781</v>
      </c>
      <c r="R3548">
        <v>76</v>
      </c>
      <c r="U3548" s="1">
        <v>43516</v>
      </c>
      <c r="V3548">
        <v>20.36</v>
      </c>
      <c r="Y3548" s="1">
        <v>42514</v>
      </c>
      <c r="Z3548">
        <v>13.02</v>
      </c>
      <c r="AC3548" s="1"/>
    </row>
    <row r="3549" spans="5:29" x14ac:dyDescent="0.3">
      <c r="E3549" s="1">
        <v>37445</v>
      </c>
      <c r="F3549">
        <v>25.08</v>
      </c>
      <c r="G3549">
        <f t="shared" si="100"/>
        <v>24.173669724770633</v>
      </c>
      <c r="I3549" s="1">
        <v>38511</v>
      </c>
      <c r="J3549">
        <v>52.11</v>
      </c>
      <c r="M3549" s="1">
        <v>32492</v>
      </c>
      <c r="N3549">
        <v>1.1822999999999999</v>
      </c>
      <c r="Q3549" s="1">
        <v>42782</v>
      </c>
      <c r="R3549">
        <v>77</v>
      </c>
      <c r="U3549" s="1">
        <v>43517</v>
      </c>
      <c r="V3549">
        <v>18.7</v>
      </c>
      <c r="Y3549" s="1">
        <v>42515</v>
      </c>
      <c r="Z3549">
        <v>13.18</v>
      </c>
      <c r="AC3549" s="1"/>
    </row>
    <row r="3550" spans="5:29" x14ac:dyDescent="0.3">
      <c r="E3550" s="1">
        <v>37446</v>
      </c>
      <c r="F3550">
        <v>25.17</v>
      </c>
      <c r="G3550">
        <f t="shared" si="100"/>
        <v>24.23220183486238</v>
      </c>
      <c r="I3550" s="1">
        <v>38510</v>
      </c>
      <c r="J3550">
        <v>53.13</v>
      </c>
      <c r="M3550" s="1">
        <v>32493</v>
      </c>
      <c r="N3550">
        <v>1.1812</v>
      </c>
      <c r="Q3550" s="1">
        <v>42783</v>
      </c>
      <c r="R3550">
        <v>78.08</v>
      </c>
      <c r="U3550" s="1">
        <v>43518</v>
      </c>
      <c r="V3550">
        <v>18.84</v>
      </c>
      <c r="Y3550" s="1">
        <v>42516</v>
      </c>
      <c r="Z3550">
        <v>13.6</v>
      </c>
      <c r="AC3550" s="1"/>
    </row>
    <row r="3551" spans="5:29" x14ac:dyDescent="0.3">
      <c r="E3551" s="1">
        <v>37447</v>
      </c>
      <c r="F3551">
        <v>25.93</v>
      </c>
      <c r="G3551">
        <f t="shared" si="100"/>
        <v>24.294128440366968</v>
      </c>
      <c r="I3551" s="1">
        <v>38509</v>
      </c>
      <c r="J3551">
        <v>53.67</v>
      </c>
      <c r="M3551" s="1">
        <v>32496</v>
      </c>
      <c r="N3551">
        <v>1.1771</v>
      </c>
      <c r="Q3551" s="1">
        <v>42786</v>
      </c>
      <c r="R3551">
        <v>79.75</v>
      </c>
      <c r="U3551" s="1">
        <v>43521</v>
      </c>
      <c r="V3551">
        <v>19.14</v>
      </c>
      <c r="Y3551" s="1">
        <v>42517</v>
      </c>
      <c r="Z3551">
        <v>14.1</v>
      </c>
      <c r="AC3551" s="1"/>
    </row>
    <row r="3552" spans="5:29" x14ac:dyDescent="0.3">
      <c r="E3552" s="1">
        <v>37448</v>
      </c>
      <c r="F3552">
        <v>25.96</v>
      </c>
      <c r="G3552">
        <f t="shared" si="100"/>
        <v>24.34899082568807</v>
      </c>
      <c r="I3552" s="1">
        <v>38506</v>
      </c>
      <c r="J3552">
        <v>54.17</v>
      </c>
      <c r="M3552" s="1">
        <v>32497</v>
      </c>
      <c r="N3552">
        <v>1.1664000000000001</v>
      </c>
      <c r="Q3552" s="1">
        <v>42787</v>
      </c>
      <c r="R3552">
        <v>81.08</v>
      </c>
      <c r="U3552" s="1">
        <v>43522</v>
      </c>
      <c r="V3552">
        <v>19.559999999999999</v>
      </c>
      <c r="Y3552" s="1">
        <v>42520</v>
      </c>
      <c r="Z3552">
        <v>14.04</v>
      </c>
      <c r="AC3552" s="1"/>
    </row>
    <row r="3553" spans="5:29" x14ac:dyDescent="0.3">
      <c r="E3553" s="1">
        <v>37449</v>
      </c>
      <c r="F3553">
        <v>26.32</v>
      </c>
      <c r="G3553">
        <f t="shared" si="100"/>
        <v>24.408715596330278</v>
      </c>
      <c r="I3553" s="1">
        <v>38505</v>
      </c>
      <c r="J3553">
        <v>52.4</v>
      </c>
      <c r="M3553" s="1">
        <v>32498</v>
      </c>
      <c r="N3553">
        <v>1.1741999999999999</v>
      </c>
      <c r="Q3553" s="1">
        <v>42788</v>
      </c>
      <c r="R3553">
        <v>80.2</v>
      </c>
      <c r="U3553" s="1">
        <v>43523</v>
      </c>
      <c r="V3553">
        <v>21.17</v>
      </c>
      <c r="Y3553" s="1">
        <v>42521</v>
      </c>
      <c r="Z3553">
        <v>14.18</v>
      </c>
      <c r="AC3553" s="1"/>
    </row>
    <row r="3554" spans="5:29" x14ac:dyDescent="0.3">
      <c r="E3554" s="1">
        <v>37452</v>
      </c>
      <c r="F3554">
        <v>26.06</v>
      </c>
      <c r="G3554">
        <f t="shared" si="100"/>
        <v>24.468348623853213</v>
      </c>
      <c r="I3554" s="1">
        <v>38504</v>
      </c>
      <c r="J3554">
        <v>53.27</v>
      </c>
      <c r="M3554" s="1">
        <v>32499</v>
      </c>
      <c r="N3554">
        <v>1.1707000000000001</v>
      </c>
      <c r="Q3554" s="1">
        <v>42789</v>
      </c>
      <c r="R3554">
        <v>80.75</v>
      </c>
      <c r="U3554" s="1">
        <v>43524</v>
      </c>
      <c r="V3554">
        <v>21.59</v>
      </c>
      <c r="Y3554" s="1">
        <v>42522</v>
      </c>
      <c r="Z3554">
        <v>14.35</v>
      </c>
      <c r="AC3554" s="1"/>
    </row>
    <row r="3555" spans="5:29" x14ac:dyDescent="0.3">
      <c r="E3555" s="1">
        <v>37453</v>
      </c>
      <c r="F3555">
        <v>26.28</v>
      </c>
      <c r="G3555">
        <f t="shared" si="100"/>
        <v>24.532293577981651</v>
      </c>
      <c r="I3555" s="1">
        <v>38503</v>
      </c>
      <c r="J3555">
        <v>50.73</v>
      </c>
      <c r="M3555" s="1">
        <v>32500</v>
      </c>
      <c r="N3555">
        <v>1.1714</v>
      </c>
      <c r="Q3555" s="1">
        <v>42790</v>
      </c>
      <c r="R3555">
        <v>80</v>
      </c>
      <c r="U3555" s="1">
        <v>43525</v>
      </c>
      <c r="V3555">
        <v>22.18</v>
      </c>
      <c r="Y3555" s="1">
        <v>42523</v>
      </c>
      <c r="Z3555">
        <v>14.68</v>
      </c>
      <c r="AC3555" s="1"/>
    </row>
    <row r="3556" spans="5:29" x14ac:dyDescent="0.3">
      <c r="E3556" s="1">
        <v>37454</v>
      </c>
      <c r="F3556">
        <v>26.44</v>
      </c>
      <c r="G3556">
        <f t="shared" si="100"/>
        <v>24.598623853211009</v>
      </c>
      <c r="I3556" s="1">
        <v>38499</v>
      </c>
      <c r="J3556">
        <v>50.7</v>
      </c>
      <c r="M3556" s="1">
        <v>32503</v>
      </c>
      <c r="N3556">
        <v>1.1705000000000001</v>
      </c>
      <c r="Q3556" s="1">
        <v>42793</v>
      </c>
      <c r="R3556">
        <v>79</v>
      </c>
      <c r="U3556" s="1">
        <v>43528</v>
      </c>
      <c r="V3556">
        <v>23.03</v>
      </c>
      <c r="Y3556" s="1">
        <v>42524</v>
      </c>
      <c r="Z3556">
        <v>14.3</v>
      </c>
      <c r="AC3556" s="1"/>
    </row>
    <row r="3557" spans="5:29" x14ac:dyDescent="0.3">
      <c r="E3557" s="1">
        <v>37455</v>
      </c>
      <c r="F3557">
        <v>26.28</v>
      </c>
      <c r="G3557">
        <f t="shared" si="100"/>
        <v>24.658807339449542</v>
      </c>
      <c r="I3557" s="1">
        <v>38498</v>
      </c>
      <c r="J3557">
        <v>50.16</v>
      </c>
      <c r="M3557" s="1">
        <v>32504</v>
      </c>
      <c r="N3557">
        <v>1.1685000000000001</v>
      </c>
      <c r="Q3557" s="1">
        <v>42794</v>
      </c>
      <c r="R3557">
        <v>78.58</v>
      </c>
      <c r="U3557" s="1">
        <v>43529</v>
      </c>
      <c r="V3557">
        <v>22.83</v>
      </c>
      <c r="Y3557" s="1">
        <v>42527</v>
      </c>
      <c r="Z3557">
        <v>14.6</v>
      </c>
      <c r="AC3557" s="1"/>
    </row>
    <row r="3558" spans="5:29" x14ac:dyDescent="0.3">
      <c r="E3558" s="1">
        <v>37456</v>
      </c>
      <c r="F3558">
        <v>26.43</v>
      </c>
      <c r="G3558">
        <f t="shared" si="100"/>
        <v>24.704587155963303</v>
      </c>
      <c r="I3558" s="1">
        <v>38497</v>
      </c>
      <c r="J3558">
        <v>50.07</v>
      </c>
      <c r="M3558" s="1">
        <v>32505</v>
      </c>
      <c r="N3558">
        <v>1.1601999999999999</v>
      </c>
      <c r="Q3558" s="1">
        <v>42795</v>
      </c>
      <c r="R3558">
        <v>75.25</v>
      </c>
      <c r="U3558" s="1">
        <v>43530</v>
      </c>
      <c r="V3558">
        <v>22.04</v>
      </c>
      <c r="Y3558" s="1">
        <v>42528</v>
      </c>
      <c r="Z3558">
        <v>14.93</v>
      </c>
      <c r="AC3558" s="1"/>
    </row>
    <row r="3559" spans="5:29" x14ac:dyDescent="0.3">
      <c r="E3559" s="1">
        <v>37459</v>
      </c>
      <c r="F3559">
        <v>25.42</v>
      </c>
      <c r="G3559">
        <f t="shared" si="100"/>
        <v>24.750091743119267</v>
      </c>
      <c r="I3559" s="1">
        <v>38496</v>
      </c>
      <c r="J3559">
        <v>48.82</v>
      </c>
      <c r="M3559" s="1">
        <v>32506</v>
      </c>
      <c r="N3559">
        <v>1.1627000000000001</v>
      </c>
      <c r="Q3559" s="1">
        <v>42796</v>
      </c>
      <c r="R3559">
        <v>75.53</v>
      </c>
      <c r="U3559" s="1">
        <v>43531</v>
      </c>
      <c r="V3559">
        <v>23.17</v>
      </c>
      <c r="Y3559" s="1">
        <v>42529</v>
      </c>
      <c r="Z3559">
        <v>14.53</v>
      </c>
      <c r="AC3559" s="1"/>
    </row>
    <row r="3560" spans="5:29" x14ac:dyDescent="0.3">
      <c r="E3560" s="1">
        <v>37460</v>
      </c>
      <c r="F3560">
        <v>25.04</v>
      </c>
      <c r="G3560">
        <f t="shared" si="100"/>
        <v>24.789908256880736</v>
      </c>
      <c r="I3560" s="1">
        <v>38495</v>
      </c>
      <c r="J3560">
        <v>48.37</v>
      </c>
      <c r="M3560" s="1">
        <v>32507</v>
      </c>
      <c r="N3560">
        <v>1.1734</v>
      </c>
      <c r="Q3560" s="1">
        <v>42797</v>
      </c>
      <c r="R3560">
        <v>73.349999999999994</v>
      </c>
      <c r="U3560" s="1">
        <v>43532</v>
      </c>
      <c r="V3560">
        <v>22.91</v>
      </c>
      <c r="Y3560" s="1">
        <v>42530</v>
      </c>
      <c r="Z3560">
        <v>14.32</v>
      </c>
      <c r="AC3560" s="1"/>
    </row>
    <row r="3561" spans="5:29" x14ac:dyDescent="0.3">
      <c r="E3561" s="1">
        <v>37461</v>
      </c>
      <c r="F3561">
        <v>25.33</v>
      </c>
      <c r="G3561">
        <f t="shared" si="100"/>
        <v>24.831284403669731</v>
      </c>
      <c r="I3561" s="1">
        <v>38492</v>
      </c>
      <c r="J3561">
        <v>48.03</v>
      </c>
      <c r="M3561" s="1">
        <v>32510</v>
      </c>
      <c r="N3561">
        <v>1.173</v>
      </c>
      <c r="Q3561" s="1">
        <v>42800</v>
      </c>
      <c r="R3561">
        <v>73.599999999999994</v>
      </c>
      <c r="Y3561" s="1">
        <v>42531</v>
      </c>
      <c r="Z3561">
        <v>13.85</v>
      </c>
      <c r="AC3561" s="1"/>
    </row>
    <row r="3562" spans="5:29" x14ac:dyDescent="0.3">
      <c r="E3562" s="1">
        <v>37462</v>
      </c>
      <c r="F3562">
        <v>25.26</v>
      </c>
      <c r="G3562">
        <f t="shared" si="100"/>
        <v>24.871559633027527</v>
      </c>
      <c r="I3562" s="1">
        <v>38491</v>
      </c>
      <c r="J3562">
        <v>47.88</v>
      </c>
      <c r="M3562" s="1">
        <v>32511</v>
      </c>
      <c r="N3562">
        <v>1.1762999999999999</v>
      </c>
      <c r="Q3562" s="1">
        <v>42801</v>
      </c>
      <c r="R3562">
        <v>72.930000000000007</v>
      </c>
      <c r="Y3562" s="1">
        <v>42534</v>
      </c>
      <c r="Z3562">
        <v>13.78</v>
      </c>
      <c r="AC3562" s="1"/>
    </row>
    <row r="3563" spans="5:29" x14ac:dyDescent="0.3">
      <c r="E3563" s="1">
        <v>37463</v>
      </c>
      <c r="F3563">
        <v>25.03</v>
      </c>
      <c r="G3563">
        <f t="shared" si="100"/>
        <v>24.914678899082574</v>
      </c>
      <c r="I3563" s="1">
        <v>38490</v>
      </c>
      <c r="J3563">
        <v>48.15</v>
      </c>
      <c r="M3563" s="1">
        <v>32512</v>
      </c>
      <c r="N3563">
        <v>1.1637</v>
      </c>
      <c r="Q3563" s="1">
        <v>42802</v>
      </c>
      <c r="R3563">
        <v>72.25</v>
      </c>
      <c r="Y3563" s="1">
        <v>42535</v>
      </c>
      <c r="Z3563">
        <v>14.13</v>
      </c>
      <c r="AC3563" s="1"/>
    </row>
    <row r="3564" spans="5:29" x14ac:dyDescent="0.3">
      <c r="E3564" s="1">
        <v>37466</v>
      </c>
      <c r="F3564">
        <v>25</v>
      </c>
      <c r="G3564">
        <f t="shared" si="100"/>
        <v>24.955779816513765</v>
      </c>
      <c r="I3564" s="1">
        <v>38489</v>
      </c>
      <c r="J3564">
        <v>49.34</v>
      </c>
      <c r="M3564" s="1">
        <v>32513</v>
      </c>
      <c r="N3564">
        <v>1.1555</v>
      </c>
      <c r="Q3564" s="1">
        <v>42803</v>
      </c>
      <c r="R3564">
        <v>72</v>
      </c>
      <c r="Y3564" s="1">
        <v>42536</v>
      </c>
      <c r="Z3564">
        <v>14.1</v>
      </c>
      <c r="AC3564" s="1"/>
    </row>
    <row r="3565" spans="5:29" x14ac:dyDescent="0.3">
      <c r="E3565" s="1">
        <v>37467</v>
      </c>
      <c r="F3565">
        <v>25.68</v>
      </c>
      <c r="G3565">
        <f t="shared" si="100"/>
        <v>25.009174311926611</v>
      </c>
      <c r="I3565" s="1">
        <v>38488</v>
      </c>
      <c r="J3565">
        <v>48.05</v>
      </c>
      <c r="M3565" s="1">
        <v>32514</v>
      </c>
      <c r="N3565">
        <v>1.1452</v>
      </c>
      <c r="Q3565" s="1">
        <v>42804</v>
      </c>
      <c r="R3565">
        <v>72.349999999999994</v>
      </c>
      <c r="Y3565" s="1">
        <v>42537</v>
      </c>
      <c r="Z3565">
        <v>14.27</v>
      </c>
      <c r="AC3565" s="1"/>
    </row>
    <row r="3566" spans="5:29" x14ac:dyDescent="0.3">
      <c r="E3566" s="1">
        <v>37468</v>
      </c>
      <c r="F3566">
        <v>25.44</v>
      </c>
      <c r="G3566">
        <f t="shared" si="100"/>
        <v>25.055688073394499</v>
      </c>
      <c r="I3566" s="1">
        <v>38485</v>
      </c>
      <c r="J3566">
        <v>48.66</v>
      </c>
      <c r="M3566" s="1">
        <v>32517</v>
      </c>
      <c r="N3566">
        <v>1.1429</v>
      </c>
      <c r="Q3566" s="1">
        <v>42807</v>
      </c>
      <c r="R3566">
        <v>72.75</v>
      </c>
      <c r="Y3566" s="1">
        <v>42538</v>
      </c>
      <c r="Z3566">
        <v>14.35</v>
      </c>
      <c r="AC3566" s="1"/>
    </row>
    <row r="3567" spans="5:29" x14ac:dyDescent="0.3">
      <c r="E3567" s="1">
        <v>37469</v>
      </c>
      <c r="F3567">
        <v>25.01</v>
      </c>
      <c r="G3567">
        <f t="shared" si="100"/>
        <v>25.098256880733953</v>
      </c>
      <c r="I3567" s="1">
        <v>38484</v>
      </c>
      <c r="J3567">
        <v>48.34</v>
      </c>
      <c r="M3567" s="1">
        <v>32518</v>
      </c>
      <c r="N3567">
        <v>1.1355</v>
      </c>
      <c r="Q3567" s="1">
        <v>42808</v>
      </c>
      <c r="R3567">
        <v>73</v>
      </c>
      <c r="Y3567" s="1">
        <v>42541</v>
      </c>
      <c r="Z3567">
        <v>15</v>
      </c>
      <c r="AC3567" s="1"/>
    </row>
    <row r="3568" spans="5:29" x14ac:dyDescent="0.3">
      <c r="E3568" s="1">
        <v>37470</v>
      </c>
      <c r="F3568">
        <v>25.31</v>
      </c>
      <c r="G3568">
        <f t="shared" ref="G3568:G3631" si="101">+AVERAGE(F3460:F3568)</f>
        <v>25.147155963302762</v>
      </c>
      <c r="I3568" s="1">
        <v>38483</v>
      </c>
      <c r="J3568">
        <v>50.07</v>
      </c>
      <c r="M3568" s="1">
        <v>32519</v>
      </c>
      <c r="N3568">
        <v>1.1409</v>
      </c>
      <c r="Q3568" s="1">
        <v>42809</v>
      </c>
      <c r="R3568">
        <v>72</v>
      </c>
      <c r="Y3568" s="1">
        <v>42542</v>
      </c>
      <c r="Z3568">
        <v>14.82</v>
      </c>
      <c r="AC3568" s="1"/>
    </row>
    <row r="3569" spans="5:29" x14ac:dyDescent="0.3">
      <c r="E3569" s="1">
        <v>37473</v>
      </c>
      <c r="F3569">
        <v>24.89</v>
      </c>
      <c r="G3569">
        <f t="shared" si="101"/>
        <v>25.18412844036698</v>
      </c>
      <c r="I3569" s="1">
        <v>38482</v>
      </c>
      <c r="J3569">
        <v>51.43</v>
      </c>
      <c r="M3569" s="1">
        <v>32520</v>
      </c>
      <c r="N3569">
        <v>1.1399999999999999</v>
      </c>
      <c r="Q3569" s="1">
        <v>42810</v>
      </c>
      <c r="R3569">
        <v>72.03</v>
      </c>
      <c r="Y3569" s="1">
        <v>42543</v>
      </c>
      <c r="Z3569">
        <v>15.05</v>
      </c>
      <c r="AC3569" s="1"/>
    </row>
    <row r="3570" spans="5:29" x14ac:dyDescent="0.3">
      <c r="E3570" s="1">
        <v>37474</v>
      </c>
      <c r="F3570">
        <v>25.53</v>
      </c>
      <c r="G3570">
        <f t="shared" si="101"/>
        <v>25.2270642201835</v>
      </c>
      <c r="I3570" s="1">
        <v>38481</v>
      </c>
      <c r="J3570">
        <v>51.29</v>
      </c>
      <c r="M3570" s="1">
        <v>32521</v>
      </c>
      <c r="N3570">
        <v>1.1299999999999999</v>
      </c>
      <c r="Q3570" s="1">
        <v>42811</v>
      </c>
      <c r="R3570">
        <v>72.13</v>
      </c>
      <c r="Y3570" s="1">
        <v>42544</v>
      </c>
      <c r="Z3570">
        <v>15.15</v>
      </c>
      <c r="AC3570" s="1"/>
    </row>
    <row r="3571" spans="5:29" x14ac:dyDescent="0.3">
      <c r="E3571" s="1">
        <v>37475</v>
      </c>
      <c r="F3571">
        <v>24.95</v>
      </c>
      <c r="G3571">
        <f t="shared" si="101"/>
        <v>25.260275229357809</v>
      </c>
      <c r="I3571" s="1">
        <v>38478</v>
      </c>
      <c r="J3571">
        <v>50.77</v>
      </c>
      <c r="M3571" s="1">
        <v>32524</v>
      </c>
      <c r="N3571">
        <v>1.1218999999999999</v>
      </c>
      <c r="Q3571" s="1">
        <v>42814</v>
      </c>
      <c r="R3571">
        <v>71</v>
      </c>
      <c r="Y3571" s="1">
        <v>42545</v>
      </c>
      <c r="Z3571">
        <v>14.45</v>
      </c>
      <c r="AC3571" s="1"/>
    </row>
    <row r="3572" spans="5:29" x14ac:dyDescent="0.3">
      <c r="E3572" s="1">
        <v>37476</v>
      </c>
      <c r="F3572">
        <v>25.11</v>
      </c>
      <c r="G3572">
        <f t="shared" si="101"/>
        <v>25.289816513761483</v>
      </c>
      <c r="I3572" s="1">
        <v>38477</v>
      </c>
      <c r="J3572">
        <v>51.13</v>
      </c>
      <c r="M3572" s="1">
        <v>32525</v>
      </c>
      <c r="N3572">
        <v>1.1269</v>
      </c>
      <c r="Q3572" s="1">
        <v>42815</v>
      </c>
      <c r="R3572">
        <v>70.5</v>
      </c>
      <c r="Y3572" s="1">
        <v>42548</v>
      </c>
      <c r="Z3572">
        <v>14.05</v>
      </c>
      <c r="AC3572" s="1"/>
    </row>
    <row r="3573" spans="5:29" x14ac:dyDescent="0.3">
      <c r="E3573" s="1">
        <v>37477</v>
      </c>
      <c r="F3573">
        <v>25.34</v>
      </c>
      <c r="G3573">
        <f t="shared" si="101"/>
        <v>25.321009174311943</v>
      </c>
      <c r="I3573" s="1">
        <v>38476</v>
      </c>
      <c r="J3573">
        <v>50.97</v>
      </c>
      <c r="M3573" s="1">
        <v>32526</v>
      </c>
      <c r="N3573">
        <v>1.1143000000000001</v>
      </c>
      <c r="Q3573" s="1">
        <v>42816</v>
      </c>
      <c r="R3573">
        <v>69.45</v>
      </c>
      <c r="Y3573" s="1">
        <v>42549</v>
      </c>
      <c r="Z3573">
        <v>14.13</v>
      </c>
      <c r="AC3573" s="1"/>
    </row>
    <row r="3574" spans="5:29" x14ac:dyDescent="0.3">
      <c r="E3574" s="1">
        <v>37480</v>
      </c>
      <c r="F3574">
        <v>26.04</v>
      </c>
      <c r="G3574">
        <f t="shared" si="101"/>
        <v>25.350825688073407</v>
      </c>
      <c r="I3574" s="1">
        <v>38475</v>
      </c>
      <c r="J3574">
        <v>50.52</v>
      </c>
      <c r="M3574" s="1">
        <v>32527</v>
      </c>
      <c r="N3574">
        <v>1.1246</v>
      </c>
      <c r="Q3574" s="1">
        <v>42817</v>
      </c>
      <c r="R3574">
        <v>70.5</v>
      </c>
      <c r="Y3574" s="1">
        <v>42550</v>
      </c>
      <c r="Z3574">
        <v>14.33</v>
      </c>
      <c r="AC3574" s="1"/>
    </row>
    <row r="3575" spans="5:29" x14ac:dyDescent="0.3">
      <c r="E3575" s="1">
        <v>37481</v>
      </c>
      <c r="F3575">
        <v>26.15</v>
      </c>
      <c r="G3575">
        <f t="shared" si="101"/>
        <v>25.38229357798166</v>
      </c>
      <c r="I3575" s="1">
        <v>38471</v>
      </c>
      <c r="J3575">
        <v>51.09</v>
      </c>
      <c r="M3575" s="1">
        <v>32528</v>
      </c>
      <c r="N3575">
        <v>1.1355999999999999</v>
      </c>
      <c r="Q3575" s="1">
        <v>42818</v>
      </c>
      <c r="R3575">
        <v>70.5</v>
      </c>
      <c r="Y3575" s="1">
        <v>42551</v>
      </c>
      <c r="Z3575">
        <v>14</v>
      </c>
      <c r="AC3575" s="1"/>
    </row>
    <row r="3576" spans="5:29" x14ac:dyDescent="0.3">
      <c r="E3576" s="1">
        <v>37482</v>
      </c>
      <c r="F3576">
        <v>26.38</v>
      </c>
      <c r="G3576">
        <f t="shared" si="101"/>
        <v>25.410550458715605</v>
      </c>
      <c r="I3576" s="1">
        <v>38470</v>
      </c>
      <c r="J3576">
        <v>52.48</v>
      </c>
      <c r="M3576" s="1">
        <v>32531</v>
      </c>
      <c r="N3576">
        <v>1.1385000000000001</v>
      </c>
      <c r="Q3576" s="1">
        <v>42821</v>
      </c>
      <c r="R3576">
        <v>69.95</v>
      </c>
      <c r="Y3576" s="1">
        <v>42552</v>
      </c>
      <c r="Z3576">
        <v>14.35</v>
      </c>
      <c r="AC3576" s="1"/>
    </row>
    <row r="3577" spans="5:29" x14ac:dyDescent="0.3">
      <c r="E3577" s="1">
        <v>37483</v>
      </c>
      <c r="F3577">
        <v>26.8</v>
      </c>
      <c r="G3577">
        <f t="shared" si="101"/>
        <v>25.442385321100929</v>
      </c>
      <c r="I3577" s="1">
        <v>38469</v>
      </c>
      <c r="J3577">
        <v>52.29</v>
      </c>
      <c r="M3577" s="1">
        <v>32532</v>
      </c>
      <c r="N3577">
        <v>1.1315999999999999</v>
      </c>
      <c r="Q3577" s="1">
        <v>42822</v>
      </c>
      <c r="R3577">
        <v>69.25</v>
      </c>
      <c r="Y3577" s="1">
        <v>42555</v>
      </c>
      <c r="Z3577">
        <v>14.4</v>
      </c>
      <c r="AC3577" s="1"/>
    </row>
    <row r="3578" spans="5:29" x14ac:dyDescent="0.3">
      <c r="E3578" s="1">
        <v>37484</v>
      </c>
      <c r="F3578">
        <v>27</v>
      </c>
      <c r="G3578">
        <f t="shared" si="101"/>
        <v>25.470917431192667</v>
      </c>
      <c r="I3578" s="1">
        <v>38468</v>
      </c>
      <c r="J3578">
        <v>54.14</v>
      </c>
      <c r="M3578" s="1">
        <v>32533</v>
      </c>
      <c r="N3578">
        <v>1.1335</v>
      </c>
      <c r="Q3578" s="1">
        <v>42823</v>
      </c>
      <c r="R3578">
        <v>70.8</v>
      </c>
      <c r="Y3578" s="1">
        <v>42556</v>
      </c>
      <c r="Z3578">
        <v>14.15</v>
      </c>
      <c r="AC3578" s="1"/>
    </row>
    <row r="3579" spans="5:29" x14ac:dyDescent="0.3">
      <c r="E3579" s="1">
        <v>37487</v>
      </c>
      <c r="F3579">
        <v>27.26</v>
      </c>
      <c r="G3579">
        <f t="shared" si="101"/>
        <v>25.503577981651393</v>
      </c>
      <c r="I3579" s="1">
        <v>38467</v>
      </c>
      <c r="J3579">
        <v>54.4</v>
      </c>
      <c r="M3579" s="1">
        <v>32534</v>
      </c>
      <c r="N3579">
        <v>1.1287</v>
      </c>
      <c r="Q3579" s="1">
        <v>42824</v>
      </c>
      <c r="R3579">
        <v>71.099999999999994</v>
      </c>
      <c r="Y3579" s="1">
        <v>42557</v>
      </c>
      <c r="Z3579">
        <v>14.07</v>
      </c>
      <c r="AC3579" s="1"/>
    </row>
    <row r="3580" spans="5:29" x14ac:dyDescent="0.3">
      <c r="E3580" s="1">
        <v>37488</v>
      </c>
      <c r="F3580">
        <v>27.1</v>
      </c>
      <c r="G3580">
        <f t="shared" si="101"/>
        <v>25.533027522935793</v>
      </c>
      <c r="I3580" s="1">
        <v>38464</v>
      </c>
      <c r="J3580">
        <v>54.97</v>
      </c>
      <c r="M3580" s="1">
        <v>32535</v>
      </c>
      <c r="N3580">
        <v>1.1193</v>
      </c>
      <c r="Q3580" s="1">
        <v>42825</v>
      </c>
      <c r="R3580">
        <v>72.349999999999994</v>
      </c>
      <c r="Y3580" s="1">
        <v>42558</v>
      </c>
      <c r="Z3580">
        <v>14.3</v>
      </c>
      <c r="AC3580" s="1"/>
    </row>
    <row r="3581" spans="5:29" x14ac:dyDescent="0.3">
      <c r="E3581" s="1">
        <v>37489</v>
      </c>
      <c r="F3581">
        <v>27.41</v>
      </c>
      <c r="G3581">
        <f t="shared" si="101"/>
        <v>25.563761467889918</v>
      </c>
      <c r="I3581" s="1">
        <v>38463</v>
      </c>
      <c r="J3581">
        <v>54.01</v>
      </c>
      <c r="M3581" s="1">
        <v>32538</v>
      </c>
      <c r="N3581">
        <v>1.1218999999999999</v>
      </c>
      <c r="Q3581" s="1">
        <v>42828</v>
      </c>
      <c r="R3581">
        <v>75.5</v>
      </c>
      <c r="Y3581" s="1">
        <v>42559</v>
      </c>
      <c r="Z3581">
        <v>14</v>
      </c>
      <c r="AC3581" s="1"/>
    </row>
    <row r="3582" spans="5:29" x14ac:dyDescent="0.3">
      <c r="E3582" s="1">
        <v>37490</v>
      </c>
      <c r="F3582">
        <v>27.02</v>
      </c>
      <c r="G3582">
        <f t="shared" si="101"/>
        <v>25.586422018348635</v>
      </c>
      <c r="I3582" s="1">
        <v>38462</v>
      </c>
      <c r="J3582">
        <v>53.78</v>
      </c>
      <c r="M3582" s="1">
        <v>32539</v>
      </c>
      <c r="N3582">
        <v>1.1128</v>
      </c>
      <c r="Q3582" s="1">
        <v>42829</v>
      </c>
      <c r="R3582">
        <v>76.099999999999994</v>
      </c>
      <c r="Y3582" s="1">
        <v>42562</v>
      </c>
      <c r="Z3582">
        <v>13.88</v>
      </c>
      <c r="AC3582" s="1"/>
    </row>
    <row r="3583" spans="5:29" x14ac:dyDescent="0.3">
      <c r="E3583" s="1">
        <v>37491</v>
      </c>
      <c r="F3583">
        <v>26.99</v>
      </c>
      <c r="G3583">
        <f t="shared" si="101"/>
        <v>25.604036697247711</v>
      </c>
      <c r="I3583" s="1">
        <v>38461</v>
      </c>
      <c r="J3583">
        <v>52.94</v>
      </c>
      <c r="M3583" s="1">
        <v>32540</v>
      </c>
      <c r="N3583">
        <v>1.1127</v>
      </c>
      <c r="Q3583" s="1">
        <v>42830</v>
      </c>
      <c r="R3583">
        <v>76.19</v>
      </c>
      <c r="Y3583" s="1">
        <v>42563</v>
      </c>
      <c r="Z3583">
        <v>14.3</v>
      </c>
      <c r="AC3583" s="1"/>
    </row>
    <row r="3584" spans="5:29" x14ac:dyDescent="0.3">
      <c r="E3584" s="1">
        <v>37495</v>
      </c>
      <c r="F3584">
        <v>27.22</v>
      </c>
      <c r="G3584">
        <f t="shared" si="101"/>
        <v>25.625229357798169</v>
      </c>
      <c r="I3584" s="1">
        <v>38460</v>
      </c>
      <c r="J3584">
        <v>50.78</v>
      </c>
      <c r="M3584" s="1">
        <v>32541</v>
      </c>
      <c r="N3584">
        <v>1.1115999999999999</v>
      </c>
      <c r="Q3584" s="1">
        <v>42831</v>
      </c>
      <c r="R3584">
        <v>76.73</v>
      </c>
      <c r="Y3584" s="1">
        <v>42564</v>
      </c>
      <c r="Z3584">
        <v>14.2</v>
      </c>
      <c r="AC3584" s="1"/>
    </row>
    <row r="3585" spans="5:29" x14ac:dyDescent="0.3">
      <c r="E3585" s="1">
        <v>37496</v>
      </c>
      <c r="F3585">
        <v>26.95</v>
      </c>
      <c r="G3585">
        <f t="shared" si="101"/>
        <v>25.646238532110093</v>
      </c>
      <c r="I3585" s="1">
        <v>38457</v>
      </c>
      <c r="J3585">
        <v>51.61</v>
      </c>
      <c r="M3585" s="1">
        <v>32542</v>
      </c>
      <c r="N3585">
        <v>1.1109</v>
      </c>
      <c r="Q3585" s="1">
        <v>42832</v>
      </c>
      <c r="R3585">
        <v>76</v>
      </c>
      <c r="Y3585" s="1">
        <v>42565</v>
      </c>
      <c r="Z3585">
        <v>14.25</v>
      </c>
      <c r="AC3585" s="1"/>
    </row>
    <row r="3586" spans="5:29" x14ac:dyDescent="0.3">
      <c r="E3586" s="1">
        <v>37497</v>
      </c>
      <c r="F3586">
        <v>27.52</v>
      </c>
      <c r="G3586">
        <f t="shared" si="101"/>
        <v>25.665504587155962</v>
      </c>
      <c r="I3586" s="1">
        <v>38456</v>
      </c>
      <c r="J3586">
        <v>50.91</v>
      </c>
      <c r="M3586" s="1">
        <v>32545</v>
      </c>
      <c r="N3586">
        <v>1.1138999999999999</v>
      </c>
      <c r="Q3586" s="1">
        <v>42835</v>
      </c>
      <c r="R3586">
        <v>75.260000000000005</v>
      </c>
      <c r="Y3586" s="1">
        <v>42566</v>
      </c>
      <c r="Z3586">
        <v>14.2</v>
      </c>
      <c r="AC3586" s="1"/>
    </row>
    <row r="3587" spans="5:29" x14ac:dyDescent="0.3">
      <c r="E3587" s="1">
        <v>37498</v>
      </c>
      <c r="F3587">
        <v>27.47</v>
      </c>
      <c r="G3587">
        <f t="shared" si="101"/>
        <v>25.6848623853211</v>
      </c>
      <c r="I3587" s="1">
        <v>38455</v>
      </c>
      <c r="J3587">
        <v>50.48</v>
      </c>
      <c r="M3587" s="1">
        <v>32546</v>
      </c>
      <c r="N3587">
        <v>1.1134999999999999</v>
      </c>
      <c r="Q3587" s="1">
        <v>42836</v>
      </c>
      <c r="R3587">
        <v>73.7</v>
      </c>
      <c r="Y3587" s="1">
        <v>42569</v>
      </c>
      <c r="Z3587">
        <v>14.15</v>
      </c>
      <c r="AC3587" s="1"/>
    </row>
    <row r="3588" spans="5:29" x14ac:dyDescent="0.3">
      <c r="E3588" s="1">
        <v>37501</v>
      </c>
      <c r="F3588">
        <v>27.54</v>
      </c>
      <c r="G3588">
        <f t="shared" si="101"/>
        <v>25.70697247706422</v>
      </c>
      <c r="I3588" s="1">
        <v>38454</v>
      </c>
      <c r="J3588">
        <v>51.98</v>
      </c>
      <c r="M3588" s="1">
        <v>32547</v>
      </c>
      <c r="N3588">
        <v>1.1148</v>
      </c>
      <c r="Q3588" s="1">
        <v>42837</v>
      </c>
      <c r="R3588">
        <v>73.099999999999994</v>
      </c>
      <c r="Y3588" s="1">
        <v>42570</v>
      </c>
      <c r="Z3588">
        <v>14.25</v>
      </c>
      <c r="AC3588" s="1"/>
    </row>
    <row r="3589" spans="5:29" x14ac:dyDescent="0.3">
      <c r="E3589" s="1">
        <v>37502</v>
      </c>
      <c r="F3589">
        <v>26.57</v>
      </c>
      <c r="G3589">
        <f t="shared" si="101"/>
        <v>25.718532110091743</v>
      </c>
      <c r="I3589" s="1">
        <v>38453</v>
      </c>
      <c r="J3589">
        <v>53.21</v>
      </c>
      <c r="M3589" s="1">
        <v>32548</v>
      </c>
      <c r="N3589">
        <v>1.1274999999999999</v>
      </c>
      <c r="Q3589" s="1">
        <v>42838</v>
      </c>
      <c r="R3589">
        <v>73.53</v>
      </c>
      <c r="Y3589" s="1">
        <v>42571</v>
      </c>
      <c r="Z3589">
        <v>14.52</v>
      </c>
      <c r="AC3589" s="1"/>
    </row>
    <row r="3590" spans="5:29" x14ac:dyDescent="0.3">
      <c r="E3590" s="1">
        <v>37503</v>
      </c>
      <c r="F3590">
        <v>27.1</v>
      </c>
      <c r="G3590">
        <f t="shared" si="101"/>
        <v>25.733761467889906</v>
      </c>
      <c r="I3590" s="1">
        <v>38450</v>
      </c>
      <c r="J3590">
        <v>52.89</v>
      </c>
      <c r="M3590" s="1">
        <v>32549</v>
      </c>
      <c r="N3590">
        <v>1.1146</v>
      </c>
      <c r="Q3590" s="1">
        <v>42839</v>
      </c>
      <c r="R3590">
        <v>74.150000000000006</v>
      </c>
      <c r="Y3590" s="1">
        <v>42572</v>
      </c>
      <c r="Z3590">
        <v>14.8</v>
      </c>
      <c r="AC3590" s="1"/>
    </row>
    <row r="3591" spans="5:29" x14ac:dyDescent="0.3">
      <c r="E3591" s="1">
        <v>37504</v>
      </c>
      <c r="F3591">
        <v>27.66</v>
      </c>
      <c r="G3591">
        <f t="shared" si="101"/>
        <v>25.749724770642196</v>
      </c>
      <c r="I3591" s="1">
        <v>38449</v>
      </c>
      <c r="J3591">
        <v>54.04</v>
      </c>
      <c r="M3591" s="1">
        <v>32552</v>
      </c>
      <c r="N3591">
        <v>1.1195999999999999</v>
      </c>
      <c r="Q3591" s="1">
        <v>42842</v>
      </c>
      <c r="R3591">
        <v>74.150000000000006</v>
      </c>
      <c r="Y3591" s="1">
        <v>42573</v>
      </c>
      <c r="Z3591">
        <v>14.55</v>
      </c>
      <c r="AC3591" s="1"/>
    </row>
    <row r="3592" spans="5:29" x14ac:dyDescent="0.3">
      <c r="E3592" s="1">
        <v>37505</v>
      </c>
      <c r="F3592">
        <v>28.29</v>
      </c>
      <c r="G3592">
        <f t="shared" si="101"/>
        <v>25.755504587155958</v>
      </c>
      <c r="I3592" s="1">
        <v>38448</v>
      </c>
      <c r="J3592">
        <v>55.27</v>
      </c>
      <c r="M3592" s="1">
        <v>32553</v>
      </c>
      <c r="N3592">
        <v>1.1315</v>
      </c>
      <c r="Q3592" s="1">
        <v>42843</v>
      </c>
      <c r="R3592">
        <v>73.5</v>
      </c>
      <c r="Y3592" s="1">
        <v>42576</v>
      </c>
      <c r="Z3592">
        <v>14.63</v>
      </c>
      <c r="AC3592" s="1"/>
    </row>
    <row r="3593" spans="5:29" x14ac:dyDescent="0.3">
      <c r="E3593" s="1">
        <v>37508</v>
      </c>
      <c r="F3593">
        <v>28.49</v>
      </c>
      <c r="G3593">
        <f t="shared" si="101"/>
        <v>25.766697247706414</v>
      </c>
      <c r="I3593" s="1">
        <v>38447</v>
      </c>
      <c r="J3593">
        <v>55.44</v>
      </c>
      <c r="M3593" s="1">
        <v>32554</v>
      </c>
      <c r="N3593">
        <v>1.1315</v>
      </c>
      <c r="Q3593" s="1">
        <v>42844</v>
      </c>
      <c r="R3593">
        <v>74</v>
      </c>
      <c r="Y3593" s="1">
        <v>42577</v>
      </c>
      <c r="Z3593">
        <v>14.5</v>
      </c>
      <c r="AC3593" s="1"/>
    </row>
    <row r="3594" spans="5:29" x14ac:dyDescent="0.3">
      <c r="E3594" s="1">
        <v>37509</v>
      </c>
      <c r="F3594">
        <v>28.58</v>
      </c>
      <c r="G3594">
        <f t="shared" si="101"/>
        <v>25.778348623853205</v>
      </c>
      <c r="I3594" s="1">
        <v>38446</v>
      </c>
      <c r="J3594">
        <v>56.23</v>
      </c>
      <c r="M3594" s="1">
        <v>32555</v>
      </c>
      <c r="N3594">
        <v>1.1333</v>
      </c>
      <c r="Q3594" s="1">
        <v>42845</v>
      </c>
      <c r="R3594">
        <v>74.540000000000006</v>
      </c>
      <c r="Y3594" s="1">
        <v>42578</v>
      </c>
      <c r="Z3594">
        <v>14.23</v>
      </c>
      <c r="AC3594" s="1"/>
    </row>
    <row r="3595" spans="5:29" x14ac:dyDescent="0.3">
      <c r="E3595" s="1">
        <v>37510</v>
      </c>
      <c r="F3595">
        <v>28.39</v>
      </c>
      <c r="G3595">
        <f t="shared" si="101"/>
        <v>25.800366972477057</v>
      </c>
      <c r="I3595" s="1">
        <v>38443</v>
      </c>
      <c r="J3595">
        <v>56.51</v>
      </c>
      <c r="M3595" s="1">
        <v>32556</v>
      </c>
      <c r="N3595">
        <v>1.1337999999999999</v>
      </c>
      <c r="Q3595" s="1">
        <v>42846</v>
      </c>
      <c r="R3595">
        <v>74.5</v>
      </c>
      <c r="Y3595" s="1">
        <v>42579</v>
      </c>
      <c r="Z3595">
        <v>13.8</v>
      </c>
      <c r="AC3595" s="1"/>
    </row>
    <row r="3596" spans="5:29" x14ac:dyDescent="0.3">
      <c r="E3596" s="1">
        <v>37511</v>
      </c>
      <c r="F3596">
        <v>27.73</v>
      </c>
      <c r="G3596">
        <f t="shared" si="101"/>
        <v>25.806880733944944</v>
      </c>
      <c r="I3596" s="1">
        <v>38442</v>
      </c>
      <c r="J3596">
        <v>54.29</v>
      </c>
      <c r="M3596" s="1">
        <v>32559</v>
      </c>
      <c r="N3596">
        <v>1.1296999999999999</v>
      </c>
      <c r="Q3596" s="1">
        <v>42849</v>
      </c>
      <c r="R3596">
        <v>73.75</v>
      </c>
      <c r="Y3596" s="1">
        <v>42580</v>
      </c>
      <c r="Z3596">
        <v>13.55</v>
      </c>
      <c r="AC3596" s="1"/>
    </row>
    <row r="3597" spans="5:29" x14ac:dyDescent="0.3">
      <c r="E3597" s="1">
        <v>37512</v>
      </c>
      <c r="F3597">
        <v>28.31</v>
      </c>
      <c r="G3597">
        <f t="shared" si="101"/>
        <v>25.827339449541274</v>
      </c>
      <c r="I3597" s="1">
        <v>38441</v>
      </c>
      <c r="J3597">
        <v>52.09</v>
      </c>
      <c r="M3597" s="1">
        <v>32560</v>
      </c>
      <c r="N3597">
        <v>1.1297999999999999</v>
      </c>
      <c r="Q3597" s="1">
        <v>42850</v>
      </c>
      <c r="R3597">
        <v>73.2</v>
      </c>
      <c r="Y3597" s="1">
        <v>42583</v>
      </c>
      <c r="Z3597">
        <v>13.65</v>
      </c>
      <c r="AC3597" s="1"/>
    </row>
    <row r="3598" spans="5:29" x14ac:dyDescent="0.3">
      <c r="E3598" s="1">
        <v>37515</v>
      </c>
      <c r="F3598">
        <v>28.52</v>
      </c>
      <c r="G3598">
        <f t="shared" si="101"/>
        <v>25.850366972477055</v>
      </c>
      <c r="I3598" s="1">
        <v>38440</v>
      </c>
      <c r="J3598">
        <v>53.03</v>
      </c>
      <c r="M3598" s="1">
        <v>32561</v>
      </c>
      <c r="N3598">
        <v>1.1337999999999999</v>
      </c>
      <c r="Q3598" s="1">
        <v>42851</v>
      </c>
      <c r="R3598">
        <v>73.78</v>
      </c>
      <c r="Y3598" s="1">
        <v>42584</v>
      </c>
      <c r="Z3598">
        <v>13.5</v>
      </c>
      <c r="AC3598" s="1"/>
    </row>
    <row r="3599" spans="5:29" x14ac:dyDescent="0.3">
      <c r="E3599" s="1">
        <v>37516</v>
      </c>
      <c r="F3599">
        <v>27.97</v>
      </c>
      <c r="G3599">
        <f t="shared" si="101"/>
        <v>25.877247706422008</v>
      </c>
      <c r="I3599" s="1">
        <v>38435</v>
      </c>
      <c r="J3599">
        <v>53.93</v>
      </c>
      <c r="M3599" s="1">
        <v>32562</v>
      </c>
      <c r="N3599">
        <v>1.139</v>
      </c>
      <c r="Q3599" s="1">
        <v>42852</v>
      </c>
      <c r="R3599">
        <v>74.150000000000006</v>
      </c>
      <c r="Y3599" s="1">
        <v>42585</v>
      </c>
      <c r="Z3599">
        <v>13.15</v>
      </c>
      <c r="AC3599" s="1"/>
    </row>
    <row r="3600" spans="5:29" x14ac:dyDescent="0.3">
      <c r="E3600" s="1">
        <v>37517</v>
      </c>
      <c r="F3600">
        <v>28.32</v>
      </c>
      <c r="G3600">
        <f t="shared" si="101"/>
        <v>25.914220183486226</v>
      </c>
      <c r="I3600" s="1">
        <v>38434</v>
      </c>
      <c r="J3600">
        <v>53.04</v>
      </c>
      <c r="M3600" s="1">
        <v>32563</v>
      </c>
      <c r="N3600">
        <v>1.1417999999999999</v>
      </c>
      <c r="Q3600" s="1">
        <v>42853</v>
      </c>
      <c r="R3600">
        <v>74.63</v>
      </c>
      <c r="Y3600" s="1">
        <v>42586</v>
      </c>
      <c r="Z3600">
        <v>13.35</v>
      </c>
      <c r="AC3600" s="1"/>
    </row>
    <row r="3601" spans="5:29" x14ac:dyDescent="0.3">
      <c r="E3601" s="1">
        <v>37518</v>
      </c>
      <c r="F3601">
        <v>28.38</v>
      </c>
      <c r="G3601">
        <f t="shared" si="101"/>
        <v>25.947981651376132</v>
      </c>
      <c r="I3601" s="1">
        <v>38433</v>
      </c>
      <c r="J3601">
        <v>54.59</v>
      </c>
      <c r="M3601" s="1">
        <v>32566</v>
      </c>
      <c r="N3601">
        <v>1.1377999999999999</v>
      </c>
      <c r="Q3601" s="1">
        <v>42856</v>
      </c>
      <c r="R3601">
        <v>74.349999999999994</v>
      </c>
      <c r="Y3601" s="1">
        <v>42587</v>
      </c>
      <c r="Z3601">
        <v>12.45</v>
      </c>
      <c r="AC3601" s="1"/>
    </row>
    <row r="3602" spans="5:29" x14ac:dyDescent="0.3">
      <c r="E3602" s="1">
        <v>37519</v>
      </c>
      <c r="F3602">
        <v>28.43</v>
      </c>
      <c r="G3602">
        <f t="shared" si="101"/>
        <v>25.983302752293564</v>
      </c>
      <c r="I3602" s="1">
        <v>38432</v>
      </c>
      <c r="J3602">
        <v>55.65</v>
      </c>
      <c r="M3602" s="1">
        <v>32567</v>
      </c>
      <c r="N3602">
        <v>1.1386000000000001</v>
      </c>
      <c r="Q3602" s="1">
        <v>42857</v>
      </c>
      <c r="R3602">
        <v>73.5</v>
      </c>
      <c r="Y3602" s="1">
        <v>42590</v>
      </c>
      <c r="Z3602">
        <v>12.52</v>
      </c>
      <c r="AC3602" s="1"/>
    </row>
    <row r="3603" spans="5:29" x14ac:dyDescent="0.3">
      <c r="E3603" s="1">
        <v>37522</v>
      </c>
      <c r="F3603">
        <v>29.13</v>
      </c>
      <c r="G3603">
        <f t="shared" si="101"/>
        <v>26.017706422018335</v>
      </c>
      <c r="I3603" s="1">
        <v>38429</v>
      </c>
      <c r="J3603">
        <v>55.59</v>
      </c>
      <c r="M3603" s="1">
        <v>32568</v>
      </c>
      <c r="N3603">
        <v>1.1292</v>
      </c>
      <c r="Q3603" s="1">
        <v>42858</v>
      </c>
      <c r="R3603">
        <v>73.63</v>
      </c>
      <c r="Y3603" s="1">
        <v>42591</v>
      </c>
      <c r="Z3603">
        <v>12.65</v>
      </c>
      <c r="AC3603" s="1"/>
    </row>
    <row r="3604" spans="5:29" x14ac:dyDescent="0.3">
      <c r="E3604" s="1">
        <v>37523</v>
      </c>
      <c r="F3604">
        <v>29.11</v>
      </c>
      <c r="G3604">
        <f t="shared" si="101"/>
        <v>26.048348623853197</v>
      </c>
      <c r="I3604" s="1">
        <v>38428</v>
      </c>
      <c r="J3604">
        <v>55.06</v>
      </c>
      <c r="M3604" s="1">
        <v>32569</v>
      </c>
      <c r="N3604">
        <v>1.1233</v>
      </c>
      <c r="Q3604" s="1">
        <v>42859</v>
      </c>
      <c r="R3604">
        <v>72.75</v>
      </c>
      <c r="Y3604" s="1">
        <v>42592</v>
      </c>
      <c r="Z3604">
        <v>12.68</v>
      </c>
      <c r="AC3604" s="1"/>
    </row>
    <row r="3605" spans="5:29" x14ac:dyDescent="0.3">
      <c r="E3605" s="1">
        <v>37524</v>
      </c>
      <c r="F3605">
        <v>29.06</v>
      </c>
      <c r="G3605">
        <f t="shared" si="101"/>
        <v>26.077798165137601</v>
      </c>
      <c r="I3605" s="1">
        <v>38427</v>
      </c>
      <c r="J3605">
        <v>54.8</v>
      </c>
      <c r="M3605" s="1">
        <v>32570</v>
      </c>
      <c r="N3605">
        <v>1.1263000000000001</v>
      </c>
      <c r="Q3605" s="1">
        <v>42860</v>
      </c>
      <c r="R3605">
        <v>72.599999999999994</v>
      </c>
      <c r="Y3605" s="1">
        <v>42593</v>
      </c>
      <c r="Z3605">
        <v>12</v>
      </c>
      <c r="AC3605" s="1"/>
    </row>
    <row r="3606" spans="5:29" x14ac:dyDescent="0.3">
      <c r="E3606" s="1">
        <v>37525</v>
      </c>
      <c r="F3606">
        <v>28.89</v>
      </c>
      <c r="G3606">
        <f t="shared" si="101"/>
        <v>26.105321100917415</v>
      </c>
      <c r="I3606" s="1">
        <v>38426</v>
      </c>
      <c r="J3606">
        <v>53.85</v>
      </c>
      <c r="M3606" s="1">
        <v>32573</v>
      </c>
      <c r="N3606">
        <v>1.1215999999999999</v>
      </c>
      <c r="Q3606" s="1">
        <v>42863</v>
      </c>
      <c r="R3606">
        <v>71.650000000000006</v>
      </c>
      <c r="Y3606" s="1">
        <v>42594</v>
      </c>
      <c r="Z3606">
        <v>11.7</v>
      </c>
      <c r="AC3606" s="1"/>
    </row>
    <row r="3607" spans="5:29" x14ac:dyDescent="0.3">
      <c r="E3607" s="1">
        <v>37526</v>
      </c>
      <c r="F3607">
        <v>28.88</v>
      </c>
      <c r="G3607">
        <f t="shared" si="101"/>
        <v>26.131743119266041</v>
      </c>
      <c r="I3607" s="1">
        <v>38425</v>
      </c>
      <c r="J3607">
        <v>53.66</v>
      </c>
      <c r="M3607" s="1">
        <v>32574</v>
      </c>
      <c r="N3607">
        <v>1.1212</v>
      </c>
      <c r="Q3607" s="1">
        <v>42864</v>
      </c>
      <c r="R3607">
        <v>70.849999999999994</v>
      </c>
      <c r="Y3607" s="1">
        <v>42597</v>
      </c>
      <c r="Z3607">
        <v>11.15</v>
      </c>
      <c r="AC3607" s="1"/>
    </row>
    <row r="3608" spans="5:29" x14ac:dyDescent="0.3">
      <c r="E3608" s="1">
        <v>37529</v>
      </c>
      <c r="F3608">
        <v>28.75</v>
      </c>
      <c r="G3608">
        <f t="shared" si="101"/>
        <v>26.159174311926591</v>
      </c>
      <c r="I3608" s="1">
        <v>38422</v>
      </c>
      <c r="J3608">
        <v>53.1</v>
      </c>
      <c r="M3608" s="1">
        <v>32575</v>
      </c>
      <c r="N3608">
        <v>1.1152</v>
      </c>
      <c r="Q3608" s="1">
        <v>42865</v>
      </c>
      <c r="R3608">
        <v>71.900000000000006</v>
      </c>
      <c r="Y3608" s="1">
        <v>42598</v>
      </c>
      <c r="Z3608">
        <v>11.5</v>
      </c>
      <c r="AC3608" s="1"/>
    </row>
    <row r="3609" spans="5:29" x14ac:dyDescent="0.3">
      <c r="E3609" s="1">
        <v>37530</v>
      </c>
      <c r="F3609">
        <v>29.01</v>
      </c>
      <c r="G3609">
        <f t="shared" si="101"/>
        <v>26.187431192660537</v>
      </c>
      <c r="I3609" s="1">
        <v>38421</v>
      </c>
      <c r="J3609">
        <v>52.66</v>
      </c>
      <c r="M3609" s="1">
        <v>32576</v>
      </c>
      <c r="N3609">
        <v>1.1207</v>
      </c>
      <c r="Q3609" s="1">
        <v>42866</v>
      </c>
      <c r="R3609">
        <v>71.53</v>
      </c>
      <c r="Y3609" s="1">
        <v>42599</v>
      </c>
      <c r="Z3609">
        <v>11.6</v>
      </c>
      <c r="AC3609" s="1"/>
    </row>
    <row r="3610" spans="5:29" x14ac:dyDescent="0.3">
      <c r="E3610" s="1">
        <v>37531</v>
      </c>
      <c r="F3610">
        <v>28.82</v>
      </c>
      <c r="G3610">
        <f t="shared" si="101"/>
        <v>26.211559633027512</v>
      </c>
      <c r="I3610" s="1">
        <v>38420</v>
      </c>
      <c r="J3610">
        <v>53.38</v>
      </c>
      <c r="M3610" s="1">
        <v>32577</v>
      </c>
      <c r="N3610">
        <v>1.117</v>
      </c>
      <c r="Q3610" s="1">
        <v>42867</v>
      </c>
      <c r="R3610">
        <v>71.75</v>
      </c>
      <c r="Y3610" s="1">
        <v>42600</v>
      </c>
      <c r="Z3610">
        <v>11.43</v>
      </c>
      <c r="AC3610" s="1"/>
    </row>
    <row r="3611" spans="5:29" x14ac:dyDescent="0.3">
      <c r="E3611" s="1">
        <v>37532</v>
      </c>
      <c r="F3611">
        <v>28.26</v>
      </c>
      <c r="G3611">
        <f t="shared" si="101"/>
        <v>26.226055045871554</v>
      </c>
      <c r="I3611" s="1">
        <v>38419</v>
      </c>
      <c r="J3611">
        <v>52.84</v>
      </c>
      <c r="M3611" s="1">
        <v>32580</v>
      </c>
      <c r="N3611">
        <v>1.1138999999999999</v>
      </c>
      <c r="Q3611" s="1">
        <v>42870</v>
      </c>
      <c r="R3611">
        <v>72.03</v>
      </c>
      <c r="Y3611" s="1">
        <v>42601</v>
      </c>
      <c r="Z3611">
        <v>10.58</v>
      </c>
      <c r="AC3611" s="1"/>
    </row>
    <row r="3612" spans="5:29" x14ac:dyDescent="0.3">
      <c r="E3612" s="1">
        <v>37533</v>
      </c>
      <c r="F3612">
        <v>28.12</v>
      </c>
      <c r="G3612">
        <f t="shared" si="101"/>
        <v>26.241192660550453</v>
      </c>
      <c r="I3612" s="1">
        <v>38418</v>
      </c>
      <c r="J3612">
        <v>52.09</v>
      </c>
      <c r="M3612" s="1">
        <v>32581</v>
      </c>
      <c r="N3612">
        <v>1.1185</v>
      </c>
      <c r="Q3612" s="1">
        <v>42871</v>
      </c>
      <c r="R3612">
        <v>72.75</v>
      </c>
      <c r="Y3612" s="1">
        <v>42604</v>
      </c>
      <c r="Z3612">
        <v>11.05</v>
      </c>
      <c r="AC3612" s="1"/>
    </row>
    <row r="3613" spans="5:29" x14ac:dyDescent="0.3">
      <c r="E3613" s="1">
        <v>37536</v>
      </c>
      <c r="F3613">
        <v>28.23</v>
      </c>
      <c r="G3613">
        <f t="shared" si="101"/>
        <v>26.262844036697246</v>
      </c>
      <c r="I3613" s="1">
        <v>38415</v>
      </c>
      <c r="J3613">
        <v>51.8</v>
      </c>
      <c r="M3613" s="1">
        <v>32582</v>
      </c>
      <c r="N3613">
        <v>1.1124000000000001</v>
      </c>
      <c r="Q3613" s="1">
        <v>42872</v>
      </c>
      <c r="R3613">
        <v>74</v>
      </c>
      <c r="Y3613" s="1">
        <v>42605</v>
      </c>
      <c r="Z3613">
        <v>11.35</v>
      </c>
      <c r="AC3613" s="1"/>
    </row>
    <row r="3614" spans="5:29" x14ac:dyDescent="0.3">
      <c r="E3614" s="1">
        <v>37537</v>
      </c>
      <c r="F3614">
        <v>28.09</v>
      </c>
      <c r="G3614">
        <f t="shared" si="101"/>
        <v>26.287247706422018</v>
      </c>
      <c r="I3614" s="1">
        <v>38414</v>
      </c>
      <c r="J3614">
        <v>51.95</v>
      </c>
      <c r="M3614" s="1">
        <v>32583</v>
      </c>
      <c r="N3614">
        <v>1.1141000000000001</v>
      </c>
      <c r="Q3614" s="1">
        <v>42873</v>
      </c>
      <c r="R3614">
        <v>74.3</v>
      </c>
      <c r="Y3614" s="1">
        <v>42606</v>
      </c>
      <c r="Z3614">
        <v>11.05</v>
      </c>
      <c r="AC3614" s="1"/>
    </row>
    <row r="3615" spans="5:29" x14ac:dyDescent="0.3">
      <c r="E3615" s="1">
        <v>37538</v>
      </c>
      <c r="F3615">
        <v>28.13</v>
      </c>
      <c r="G3615">
        <f t="shared" si="101"/>
        <v>26.309082568807341</v>
      </c>
      <c r="I3615" s="1">
        <v>38413</v>
      </c>
      <c r="J3615">
        <v>51.22</v>
      </c>
      <c r="M3615" s="1">
        <v>32584</v>
      </c>
      <c r="N3615">
        <v>1.1095999999999999</v>
      </c>
      <c r="Q3615" s="1">
        <v>42874</v>
      </c>
      <c r="R3615">
        <v>76.2</v>
      </c>
      <c r="Y3615" s="1">
        <v>42607</v>
      </c>
      <c r="Z3615">
        <v>11.1</v>
      </c>
      <c r="AC3615" s="1"/>
    </row>
    <row r="3616" spans="5:29" x14ac:dyDescent="0.3">
      <c r="E3616" s="1">
        <v>37539</v>
      </c>
      <c r="F3616">
        <v>27.74</v>
      </c>
      <c r="G3616">
        <f t="shared" si="101"/>
        <v>26.330458715596329</v>
      </c>
      <c r="I3616" s="1">
        <v>38412</v>
      </c>
      <c r="J3616">
        <v>50.11</v>
      </c>
      <c r="M3616" s="1">
        <v>32587</v>
      </c>
      <c r="N3616">
        <v>1.1141000000000001</v>
      </c>
      <c r="Q3616" s="1">
        <v>42877</v>
      </c>
      <c r="R3616">
        <v>75.3</v>
      </c>
      <c r="Y3616" s="1">
        <v>42608</v>
      </c>
      <c r="Z3616">
        <v>11.5</v>
      </c>
      <c r="AC3616" s="1"/>
    </row>
    <row r="3617" spans="5:29" x14ac:dyDescent="0.3">
      <c r="E3617" s="1">
        <v>37540</v>
      </c>
      <c r="F3617">
        <v>27.99</v>
      </c>
      <c r="G3617">
        <f t="shared" si="101"/>
        <v>26.348440366972476</v>
      </c>
      <c r="I3617" s="1">
        <v>38411</v>
      </c>
      <c r="J3617">
        <v>50.06</v>
      </c>
      <c r="M3617" s="1">
        <v>32588</v>
      </c>
      <c r="N3617">
        <v>1.1115999999999999</v>
      </c>
      <c r="Q3617" s="1">
        <v>42878</v>
      </c>
      <c r="R3617">
        <v>76.7</v>
      </c>
      <c r="Y3617" s="1">
        <v>42611</v>
      </c>
      <c r="Z3617">
        <v>12.05</v>
      </c>
      <c r="AC3617" s="1"/>
    </row>
    <row r="3618" spans="5:29" x14ac:dyDescent="0.3">
      <c r="E3618" s="1">
        <v>37543</v>
      </c>
      <c r="F3618">
        <v>28.5</v>
      </c>
      <c r="G3618">
        <f t="shared" si="101"/>
        <v>26.371926605504587</v>
      </c>
      <c r="I3618" s="1">
        <v>38408</v>
      </c>
      <c r="J3618">
        <v>49.61</v>
      </c>
      <c r="M3618" s="1">
        <v>32589</v>
      </c>
      <c r="N3618">
        <v>1.1156999999999999</v>
      </c>
      <c r="Q3618" s="1">
        <v>42879</v>
      </c>
      <c r="R3618">
        <v>76.5</v>
      </c>
      <c r="Y3618" s="1">
        <v>42612</v>
      </c>
      <c r="Z3618">
        <v>11.8</v>
      </c>
      <c r="AC3618" s="1"/>
    </row>
    <row r="3619" spans="5:29" x14ac:dyDescent="0.3">
      <c r="E3619" s="1">
        <v>37544</v>
      </c>
      <c r="F3619">
        <v>28.5</v>
      </c>
      <c r="G3619">
        <f t="shared" si="101"/>
        <v>26.391376146788989</v>
      </c>
      <c r="I3619" s="1">
        <v>38407</v>
      </c>
      <c r="J3619">
        <v>49.44</v>
      </c>
      <c r="M3619" s="1">
        <v>32590</v>
      </c>
      <c r="N3619">
        <v>1.1120000000000001</v>
      </c>
      <c r="Q3619" s="1">
        <v>42880</v>
      </c>
      <c r="R3619">
        <v>76.48</v>
      </c>
      <c r="Y3619" s="1">
        <v>42613</v>
      </c>
      <c r="Z3619">
        <v>11.75</v>
      </c>
      <c r="AC3619" s="1"/>
    </row>
    <row r="3620" spans="5:29" x14ac:dyDescent="0.3">
      <c r="E3620" s="1">
        <v>37545</v>
      </c>
      <c r="F3620">
        <v>28.58</v>
      </c>
      <c r="G3620">
        <f t="shared" si="101"/>
        <v>26.4097247706422</v>
      </c>
      <c r="I3620" s="1">
        <v>38406</v>
      </c>
      <c r="J3620">
        <v>48.51</v>
      </c>
      <c r="M3620" s="1">
        <v>32591</v>
      </c>
      <c r="N3620">
        <v>1.1109</v>
      </c>
      <c r="Q3620" s="1">
        <v>42881</v>
      </c>
      <c r="R3620">
        <v>76.08</v>
      </c>
      <c r="Y3620" s="1">
        <v>42614</v>
      </c>
      <c r="Z3620">
        <v>11.88</v>
      </c>
      <c r="AC3620" s="1"/>
    </row>
    <row r="3621" spans="5:29" x14ac:dyDescent="0.3">
      <c r="E3621" s="1">
        <v>37546</v>
      </c>
      <c r="F3621">
        <v>27.97</v>
      </c>
      <c r="G3621">
        <f t="shared" si="101"/>
        <v>26.415779816513759</v>
      </c>
      <c r="I3621" s="1">
        <v>38405</v>
      </c>
      <c r="J3621">
        <v>48.62</v>
      </c>
      <c r="M3621" s="1">
        <v>32594</v>
      </c>
      <c r="N3621">
        <v>1.1059000000000001</v>
      </c>
      <c r="Q3621" s="1">
        <v>42884</v>
      </c>
      <c r="R3621">
        <v>76.62</v>
      </c>
      <c r="Y3621" s="1">
        <v>42615</v>
      </c>
      <c r="Z3621">
        <v>12.25</v>
      </c>
      <c r="AC3621" s="1"/>
    </row>
    <row r="3622" spans="5:29" x14ac:dyDescent="0.3">
      <c r="E3622" s="1">
        <v>37547</v>
      </c>
      <c r="F3622">
        <v>27.84</v>
      </c>
      <c r="G3622">
        <f t="shared" si="101"/>
        <v>26.431100917431195</v>
      </c>
      <c r="I3622" s="1">
        <v>38404</v>
      </c>
      <c r="J3622">
        <v>46.73</v>
      </c>
      <c r="M3622" s="1">
        <v>32595</v>
      </c>
      <c r="N3622">
        <v>1.0983000000000001</v>
      </c>
      <c r="Q3622" s="1">
        <v>42885</v>
      </c>
      <c r="R3622">
        <v>77.7</v>
      </c>
      <c r="Y3622" s="1">
        <v>42618</v>
      </c>
      <c r="Z3622">
        <v>12.1</v>
      </c>
      <c r="AC3622" s="1"/>
    </row>
    <row r="3623" spans="5:29" x14ac:dyDescent="0.3">
      <c r="E3623" s="1">
        <v>37550</v>
      </c>
      <c r="F3623">
        <v>26.59</v>
      </c>
      <c r="G3623">
        <f t="shared" si="101"/>
        <v>26.434495412844043</v>
      </c>
      <c r="I3623" s="1">
        <v>38401</v>
      </c>
      <c r="J3623">
        <v>46.34</v>
      </c>
      <c r="M3623" s="1">
        <v>32596</v>
      </c>
      <c r="N3623">
        <v>1.0993999999999999</v>
      </c>
      <c r="Q3623" s="1">
        <v>42886</v>
      </c>
      <c r="R3623">
        <v>77.150000000000006</v>
      </c>
      <c r="Y3623" s="1">
        <v>42619</v>
      </c>
      <c r="Z3623">
        <v>11.9</v>
      </c>
      <c r="AC3623" s="1"/>
    </row>
    <row r="3624" spans="5:29" x14ac:dyDescent="0.3">
      <c r="E3624" s="1">
        <v>37551</v>
      </c>
      <c r="F3624">
        <v>26.43</v>
      </c>
      <c r="G3624">
        <f t="shared" si="101"/>
        <v>26.435137614678901</v>
      </c>
      <c r="I3624" s="1">
        <v>38400</v>
      </c>
      <c r="J3624">
        <v>45.82</v>
      </c>
      <c r="M3624" s="1">
        <v>32597</v>
      </c>
      <c r="N3624">
        <v>1.1006</v>
      </c>
      <c r="Q3624" s="1">
        <v>42887</v>
      </c>
      <c r="R3624">
        <v>75.95</v>
      </c>
      <c r="Y3624" s="1">
        <v>42620</v>
      </c>
      <c r="Z3624">
        <v>11.2</v>
      </c>
      <c r="AC3624" s="1"/>
    </row>
    <row r="3625" spans="5:29" x14ac:dyDescent="0.3">
      <c r="E3625" s="1">
        <v>37552</v>
      </c>
      <c r="F3625">
        <v>26.51</v>
      </c>
      <c r="G3625">
        <f t="shared" si="101"/>
        <v>26.436330275229363</v>
      </c>
      <c r="I3625" s="1">
        <v>38399</v>
      </c>
      <c r="J3625">
        <v>46.15</v>
      </c>
      <c r="M3625" s="1">
        <v>32598</v>
      </c>
      <c r="N3625">
        <v>1.0975999999999999</v>
      </c>
      <c r="Q3625" s="1">
        <v>42888</v>
      </c>
      <c r="R3625">
        <v>77.08</v>
      </c>
      <c r="Y3625" s="1">
        <v>42621</v>
      </c>
      <c r="Z3625">
        <v>11.18</v>
      </c>
      <c r="AC3625" s="1"/>
    </row>
    <row r="3626" spans="5:29" x14ac:dyDescent="0.3">
      <c r="E3626" s="1">
        <v>37553</v>
      </c>
      <c r="F3626">
        <v>26.46</v>
      </c>
      <c r="G3626">
        <f t="shared" si="101"/>
        <v>26.444220183486244</v>
      </c>
      <c r="I3626" s="1">
        <v>38398</v>
      </c>
      <c r="J3626">
        <v>45.39</v>
      </c>
      <c r="M3626" s="1">
        <v>32601</v>
      </c>
      <c r="N3626">
        <v>1.1106</v>
      </c>
      <c r="Q3626" s="1">
        <v>42891</v>
      </c>
      <c r="R3626">
        <v>77.900000000000006</v>
      </c>
      <c r="Y3626" s="1">
        <v>42622</v>
      </c>
      <c r="Z3626">
        <v>11.15</v>
      </c>
      <c r="AC3626" s="1"/>
    </row>
    <row r="3627" spans="5:29" x14ac:dyDescent="0.3">
      <c r="E3627" s="1">
        <v>37554</v>
      </c>
      <c r="F3627">
        <v>25.46</v>
      </c>
      <c r="G3627">
        <f t="shared" si="101"/>
        <v>26.443853211009181</v>
      </c>
      <c r="I3627" s="1">
        <v>38397</v>
      </c>
      <c r="J3627">
        <v>45.53</v>
      </c>
      <c r="M3627" s="1">
        <v>32602</v>
      </c>
      <c r="N3627">
        <v>1.1128</v>
      </c>
      <c r="Q3627" s="1">
        <v>42892</v>
      </c>
      <c r="R3627">
        <v>77.55</v>
      </c>
      <c r="Y3627" s="1">
        <v>42625</v>
      </c>
      <c r="Z3627">
        <v>10.7</v>
      </c>
      <c r="AC3627" s="1"/>
    </row>
    <row r="3628" spans="5:29" x14ac:dyDescent="0.3">
      <c r="E3628" s="1">
        <v>37557</v>
      </c>
      <c r="F3628">
        <v>25.68</v>
      </c>
      <c r="G3628">
        <f t="shared" si="101"/>
        <v>26.446513761467894</v>
      </c>
      <c r="I3628" s="1">
        <v>38394</v>
      </c>
      <c r="J3628">
        <v>44.8</v>
      </c>
      <c r="M3628" s="1">
        <v>32603</v>
      </c>
      <c r="N3628">
        <v>1.1122000000000001</v>
      </c>
      <c r="Q3628" s="1">
        <v>42893</v>
      </c>
      <c r="R3628">
        <v>77.400000000000006</v>
      </c>
      <c r="Y3628" s="1">
        <v>42626</v>
      </c>
      <c r="Z3628">
        <v>11.05</v>
      </c>
      <c r="AC3628" s="1"/>
    </row>
    <row r="3629" spans="5:29" x14ac:dyDescent="0.3">
      <c r="E3629" s="1">
        <v>37558</v>
      </c>
      <c r="F3629">
        <v>25.31</v>
      </c>
      <c r="G3629">
        <f t="shared" si="101"/>
        <v>26.447706422018349</v>
      </c>
      <c r="I3629" s="1">
        <v>38393</v>
      </c>
      <c r="J3629">
        <v>44.48</v>
      </c>
      <c r="M3629" s="1">
        <v>32604</v>
      </c>
      <c r="N3629">
        <v>1.1109</v>
      </c>
      <c r="Q3629" s="1">
        <v>42894</v>
      </c>
      <c r="R3629">
        <v>77.849999999999994</v>
      </c>
      <c r="Y3629" s="1">
        <v>42627</v>
      </c>
      <c r="Z3629">
        <v>10.93</v>
      </c>
      <c r="AC3629" s="1"/>
    </row>
    <row r="3630" spans="5:29" x14ac:dyDescent="0.3">
      <c r="E3630" s="1">
        <v>37559</v>
      </c>
      <c r="F3630">
        <v>25.3</v>
      </c>
      <c r="G3630">
        <f t="shared" si="101"/>
        <v>26.451009174311935</v>
      </c>
      <c r="I3630" s="1">
        <v>38392</v>
      </c>
      <c r="J3630">
        <v>43.13</v>
      </c>
      <c r="M3630" s="1">
        <v>32605</v>
      </c>
      <c r="N3630">
        <v>1.1082000000000001</v>
      </c>
      <c r="Q3630" s="1">
        <v>42895</v>
      </c>
      <c r="R3630">
        <v>78.680000000000007</v>
      </c>
      <c r="Y3630" s="1">
        <v>42628</v>
      </c>
      <c r="Z3630">
        <v>11.65</v>
      </c>
      <c r="AC3630" s="1"/>
    </row>
    <row r="3631" spans="5:29" x14ac:dyDescent="0.3">
      <c r="E3631" s="1">
        <v>37560</v>
      </c>
      <c r="F3631">
        <v>25.72</v>
      </c>
      <c r="G3631">
        <f t="shared" si="101"/>
        <v>26.459816513761471</v>
      </c>
      <c r="I3631" s="1">
        <v>38391</v>
      </c>
      <c r="J3631">
        <v>43.07</v>
      </c>
      <c r="M3631" s="1">
        <v>32608</v>
      </c>
      <c r="N3631">
        <v>1.1052999999999999</v>
      </c>
      <c r="Q3631" s="1">
        <v>42898</v>
      </c>
      <c r="R3631">
        <v>78.13</v>
      </c>
      <c r="Y3631" s="1">
        <v>42629</v>
      </c>
      <c r="Z3631">
        <v>11.88</v>
      </c>
      <c r="AC3631" s="1"/>
    </row>
    <row r="3632" spans="5:29" x14ac:dyDescent="0.3">
      <c r="E3632" s="1">
        <v>37561</v>
      </c>
      <c r="F3632">
        <v>25.41</v>
      </c>
      <c r="G3632">
        <f t="shared" ref="G3632:G3695" si="102">+AVERAGE(F3524:F3632)</f>
        <v>26.462477064220188</v>
      </c>
      <c r="I3632" s="1">
        <v>38390</v>
      </c>
      <c r="J3632">
        <v>43.04</v>
      </c>
      <c r="M3632" s="1">
        <v>32609</v>
      </c>
      <c r="N3632">
        <v>1.1028</v>
      </c>
      <c r="Q3632" s="1">
        <v>42899</v>
      </c>
      <c r="R3632">
        <v>77.900000000000006</v>
      </c>
      <c r="Y3632" s="1">
        <v>42632</v>
      </c>
      <c r="Z3632">
        <v>13.4</v>
      </c>
      <c r="AC3632" s="1"/>
    </row>
    <row r="3633" spans="5:29" x14ac:dyDescent="0.3">
      <c r="E3633" s="1">
        <v>37564</v>
      </c>
      <c r="F3633">
        <v>25.02</v>
      </c>
      <c r="G3633">
        <f t="shared" si="102"/>
        <v>26.471376146788991</v>
      </c>
      <c r="I3633" s="1">
        <v>38387</v>
      </c>
      <c r="J3633">
        <v>43.89</v>
      </c>
      <c r="M3633" s="1">
        <v>32610</v>
      </c>
      <c r="N3633">
        <v>1.1052999999999999</v>
      </c>
      <c r="Q3633" s="1">
        <v>42900</v>
      </c>
      <c r="R3633">
        <v>77.349999999999994</v>
      </c>
      <c r="Y3633" s="1">
        <v>42633</v>
      </c>
      <c r="Z3633">
        <v>12.43</v>
      </c>
      <c r="AC3633" s="1"/>
    </row>
    <row r="3634" spans="5:29" x14ac:dyDescent="0.3">
      <c r="E3634" s="1">
        <v>37565</v>
      </c>
      <c r="F3634">
        <v>24.12</v>
      </c>
      <c r="G3634">
        <f t="shared" si="102"/>
        <v>26.46834862385321</v>
      </c>
      <c r="I3634" s="1">
        <v>38386</v>
      </c>
      <c r="J3634">
        <v>43.85</v>
      </c>
      <c r="M3634" s="1">
        <v>32611</v>
      </c>
      <c r="N3634">
        <v>1.1104000000000001</v>
      </c>
      <c r="Q3634" s="1">
        <v>42901</v>
      </c>
      <c r="R3634">
        <v>77.650000000000006</v>
      </c>
      <c r="Y3634" s="1">
        <v>42634</v>
      </c>
      <c r="Z3634">
        <v>13.1</v>
      </c>
      <c r="AC3634" s="1"/>
    </row>
    <row r="3635" spans="5:29" x14ac:dyDescent="0.3">
      <c r="E3635" s="1">
        <v>37566</v>
      </c>
      <c r="F3635">
        <v>23.7</v>
      </c>
      <c r="G3635">
        <f t="shared" si="102"/>
        <v>26.463944954128436</v>
      </c>
      <c r="I3635" s="1">
        <v>38385</v>
      </c>
      <c r="J3635">
        <v>44.01</v>
      </c>
      <c r="M3635" s="1">
        <v>32612</v>
      </c>
      <c r="N3635">
        <v>1.1156999999999999</v>
      </c>
      <c r="Q3635" s="1">
        <v>42902</v>
      </c>
      <c r="R3635">
        <v>78.180000000000007</v>
      </c>
      <c r="Y3635" s="1">
        <v>42635</v>
      </c>
      <c r="Z3635">
        <v>13.18</v>
      </c>
      <c r="AC3635" s="1"/>
    </row>
    <row r="3636" spans="5:29" x14ac:dyDescent="0.3">
      <c r="E3636" s="1">
        <v>37567</v>
      </c>
      <c r="F3636">
        <v>23.48</v>
      </c>
      <c r="G3636">
        <f t="shared" si="102"/>
        <v>26.457155963302753</v>
      </c>
      <c r="I3636" s="1">
        <v>38384</v>
      </c>
      <c r="J3636">
        <v>44.82</v>
      </c>
      <c r="M3636" s="1">
        <v>32615</v>
      </c>
      <c r="N3636">
        <v>1.1174999999999999</v>
      </c>
      <c r="Q3636" s="1">
        <v>42905</v>
      </c>
      <c r="R3636">
        <v>78.75</v>
      </c>
      <c r="Y3636" s="1">
        <v>42636</v>
      </c>
      <c r="Z3636">
        <v>13.5</v>
      </c>
      <c r="AC3636" s="1"/>
    </row>
    <row r="3637" spans="5:29" x14ac:dyDescent="0.3">
      <c r="E3637" s="1">
        <v>37568</v>
      </c>
      <c r="F3637">
        <v>23.58</v>
      </c>
      <c r="G3637">
        <f t="shared" si="102"/>
        <v>26.453394495412841</v>
      </c>
      <c r="I3637" s="1">
        <v>38383</v>
      </c>
      <c r="J3637">
        <v>45.92</v>
      </c>
      <c r="M3637" s="1">
        <v>32616</v>
      </c>
      <c r="N3637">
        <v>1.1218999999999999</v>
      </c>
      <c r="Q3637" s="1">
        <v>42906</v>
      </c>
      <c r="R3637">
        <v>79.599999999999994</v>
      </c>
      <c r="Y3637" s="1">
        <v>42639</v>
      </c>
      <c r="Z3637">
        <v>13.45</v>
      </c>
      <c r="AC3637" s="1"/>
    </row>
    <row r="3638" spans="5:29" x14ac:dyDescent="0.3">
      <c r="E3638" s="1">
        <v>37571</v>
      </c>
      <c r="F3638">
        <v>23.79</v>
      </c>
      <c r="G3638">
        <f t="shared" si="102"/>
        <v>26.454587155963299</v>
      </c>
      <c r="I3638" s="1">
        <v>38380</v>
      </c>
      <c r="J3638">
        <v>44.95</v>
      </c>
      <c r="M3638" s="1">
        <v>32617</v>
      </c>
      <c r="N3638">
        <v>1.1167</v>
      </c>
      <c r="Q3638" s="1">
        <v>42907</v>
      </c>
      <c r="R3638">
        <v>79.010000000000005</v>
      </c>
      <c r="Y3638" s="1">
        <v>42640</v>
      </c>
      <c r="Z3638">
        <v>12.85</v>
      </c>
      <c r="AC3638" s="1"/>
    </row>
    <row r="3639" spans="5:29" x14ac:dyDescent="0.3">
      <c r="E3639" s="1">
        <v>37572</v>
      </c>
      <c r="F3639">
        <v>23.72</v>
      </c>
      <c r="G3639">
        <f t="shared" si="102"/>
        <v>26.458440366972471</v>
      </c>
      <c r="I3639" s="1">
        <v>38379</v>
      </c>
      <c r="J3639">
        <v>46.44</v>
      </c>
      <c r="M3639" s="1">
        <v>32618</v>
      </c>
      <c r="N3639">
        <v>1.1234</v>
      </c>
      <c r="Q3639" s="1">
        <v>42908</v>
      </c>
      <c r="R3639">
        <v>78.7</v>
      </c>
      <c r="Y3639" s="1">
        <v>42641</v>
      </c>
      <c r="Z3639">
        <v>13.5</v>
      </c>
      <c r="AC3639" s="1"/>
    </row>
    <row r="3640" spans="5:29" x14ac:dyDescent="0.3">
      <c r="E3640" s="1">
        <v>37573</v>
      </c>
      <c r="F3640">
        <v>22.7</v>
      </c>
      <c r="G3640">
        <f t="shared" si="102"/>
        <v>26.45100917431192</v>
      </c>
      <c r="I3640" s="1">
        <v>38378</v>
      </c>
      <c r="J3640">
        <v>46.51</v>
      </c>
      <c r="M3640" s="1">
        <v>32619</v>
      </c>
      <c r="N3640">
        <v>1.1231</v>
      </c>
      <c r="Q3640" s="1">
        <v>42909</v>
      </c>
      <c r="R3640">
        <v>78.73</v>
      </c>
      <c r="Y3640" s="1">
        <v>42642</v>
      </c>
      <c r="Z3640">
        <v>13.55</v>
      </c>
      <c r="AC3640" s="1"/>
    </row>
    <row r="3641" spans="5:29" x14ac:dyDescent="0.3">
      <c r="E3641" s="1">
        <v>37574</v>
      </c>
      <c r="F3641">
        <v>22.81</v>
      </c>
      <c r="G3641">
        <f t="shared" si="102"/>
        <v>26.43954128440366</v>
      </c>
      <c r="I3641" s="1">
        <v>38377</v>
      </c>
      <c r="J3641">
        <v>46.96</v>
      </c>
      <c r="M3641" s="1">
        <v>32622</v>
      </c>
      <c r="N3641">
        <v>1.1168</v>
      </c>
      <c r="Q3641" s="1">
        <v>42912</v>
      </c>
      <c r="R3641">
        <v>79.3</v>
      </c>
      <c r="Y3641" s="1">
        <v>42643</v>
      </c>
      <c r="Z3641">
        <v>13.48</v>
      </c>
      <c r="AC3641" s="1"/>
    </row>
    <row r="3642" spans="5:29" x14ac:dyDescent="0.3">
      <c r="E3642" s="1">
        <v>37575</v>
      </c>
      <c r="F3642">
        <v>23.35</v>
      </c>
      <c r="G3642">
        <f t="shared" si="102"/>
        <v>26.424495412844024</v>
      </c>
      <c r="I3642" s="1">
        <v>38376</v>
      </c>
      <c r="J3642">
        <v>46.01</v>
      </c>
      <c r="M3642" s="1">
        <v>32623</v>
      </c>
      <c r="N3642">
        <v>1.1133</v>
      </c>
      <c r="Q3642" s="1">
        <v>42913</v>
      </c>
      <c r="R3642">
        <v>78.98</v>
      </c>
      <c r="Y3642" s="1">
        <v>42646</v>
      </c>
      <c r="Z3642">
        <v>12.5</v>
      </c>
      <c r="AC3642" s="1"/>
    </row>
    <row r="3643" spans="5:29" x14ac:dyDescent="0.3">
      <c r="E3643" s="1">
        <v>37578</v>
      </c>
      <c r="F3643">
        <v>24.28</v>
      </c>
      <c r="G3643">
        <f t="shared" si="102"/>
        <v>26.415688073394488</v>
      </c>
      <c r="I3643" s="1">
        <v>38373</v>
      </c>
      <c r="J3643">
        <v>45.73</v>
      </c>
      <c r="M3643" s="1">
        <v>32624</v>
      </c>
      <c r="N3643">
        <v>1.1065</v>
      </c>
      <c r="Q3643" s="1">
        <v>42914</v>
      </c>
      <c r="R3643">
        <v>80</v>
      </c>
      <c r="Y3643" s="1">
        <v>42647</v>
      </c>
      <c r="Z3643">
        <v>13.82</v>
      </c>
      <c r="AC3643" s="1"/>
    </row>
    <row r="3644" spans="5:29" x14ac:dyDescent="0.3">
      <c r="E3644" s="1">
        <v>37579</v>
      </c>
      <c r="F3644">
        <v>24.08</v>
      </c>
      <c r="G3644">
        <f t="shared" si="102"/>
        <v>26.409174311926591</v>
      </c>
      <c r="I3644" s="1">
        <v>38372</v>
      </c>
      <c r="J3644">
        <v>44.32</v>
      </c>
      <c r="M3644" s="1">
        <v>32625</v>
      </c>
      <c r="N3644">
        <v>1.1075999999999999</v>
      </c>
      <c r="Q3644" s="1">
        <v>42915</v>
      </c>
      <c r="R3644">
        <v>79.5</v>
      </c>
      <c r="Y3644" s="1">
        <v>42648</v>
      </c>
      <c r="Z3644">
        <v>15.1</v>
      </c>
      <c r="AC3644" s="1"/>
    </row>
    <row r="3645" spans="5:29" x14ac:dyDescent="0.3">
      <c r="E3645" s="1">
        <v>37580</v>
      </c>
      <c r="F3645">
        <v>24.53</v>
      </c>
      <c r="G3645">
        <f t="shared" si="102"/>
        <v>26.408990825688061</v>
      </c>
      <c r="I3645" s="1">
        <v>38371</v>
      </c>
      <c r="J3645">
        <v>44.71</v>
      </c>
      <c r="M3645" s="1">
        <v>32626</v>
      </c>
      <c r="N3645">
        <v>1.1052999999999999</v>
      </c>
      <c r="Q3645" s="1">
        <v>42916</v>
      </c>
      <c r="R3645">
        <v>80.150000000000006</v>
      </c>
      <c r="Y3645" s="1">
        <v>42649</v>
      </c>
      <c r="Z3645">
        <v>15.38</v>
      </c>
      <c r="AC3645" s="1"/>
    </row>
    <row r="3646" spans="5:29" x14ac:dyDescent="0.3">
      <c r="E3646" s="1">
        <v>37581</v>
      </c>
      <c r="F3646">
        <v>24.83</v>
      </c>
      <c r="G3646">
        <f t="shared" si="102"/>
        <v>26.406788990825678</v>
      </c>
      <c r="I3646" s="1">
        <v>38370</v>
      </c>
      <c r="J3646">
        <v>45.39</v>
      </c>
      <c r="M3646" s="1">
        <v>32629</v>
      </c>
      <c r="N3646">
        <v>1.1001000000000001</v>
      </c>
      <c r="Q3646" s="1">
        <v>42919</v>
      </c>
      <c r="R3646">
        <v>80</v>
      </c>
      <c r="Y3646" s="1">
        <v>42650</v>
      </c>
      <c r="Z3646">
        <v>15.45</v>
      </c>
      <c r="AC3646" s="1"/>
    </row>
    <row r="3647" spans="5:29" x14ac:dyDescent="0.3">
      <c r="E3647" s="1">
        <v>37582</v>
      </c>
      <c r="F3647">
        <v>25.21</v>
      </c>
      <c r="G3647">
        <f t="shared" si="102"/>
        <v>26.411009174311911</v>
      </c>
      <c r="I3647" s="1">
        <v>38369</v>
      </c>
      <c r="J3647">
        <v>45.03</v>
      </c>
      <c r="M3647" s="1">
        <v>32630</v>
      </c>
      <c r="N3647">
        <v>1.0992999999999999</v>
      </c>
      <c r="Q3647" s="1">
        <v>42920</v>
      </c>
      <c r="R3647">
        <v>80.239999999999995</v>
      </c>
      <c r="Y3647" s="1">
        <v>42653</v>
      </c>
      <c r="Z3647">
        <v>15.55</v>
      </c>
      <c r="AC3647" s="1"/>
    </row>
    <row r="3648" spans="5:29" x14ac:dyDescent="0.3">
      <c r="E3648" s="1">
        <v>37585</v>
      </c>
      <c r="F3648">
        <v>24.67</v>
      </c>
      <c r="G3648">
        <f t="shared" si="102"/>
        <v>26.405504587155953</v>
      </c>
      <c r="I3648" s="1">
        <v>38366</v>
      </c>
      <c r="J3648">
        <v>45.15</v>
      </c>
      <c r="M3648" s="1">
        <v>32631</v>
      </c>
      <c r="N3648">
        <v>1.0992999999999999</v>
      </c>
      <c r="Q3648" s="1">
        <v>42921</v>
      </c>
      <c r="R3648">
        <v>81.900000000000006</v>
      </c>
      <c r="Y3648" s="1">
        <v>42654</v>
      </c>
      <c r="Z3648">
        <v>15.55</v>
      </c>
      <c r="AC3648" s="1"/>
    </row>
    <row r="3649" spans="5:29" x14ac:dyDescent="0.3">
      <c r="E3649" s="1">
        <v>37586</v>
      </c>
      <c r="F3649">
        <v>24.85</v>
      </c>
      <c r="G3649">
        <f t="shared" si="102"/>
        <v>26.402293577981641</v>
      </c>
      <c r="I3649" s="1">
        <v>38365</v>
      </c>
      <c r="J3649">
        <v>45.21</v>
      </c>
      <c r="M3649" s="1">
        <v>32632</v>
      </c>
      <c r="N3649">
        <v>1.0986</v>
      </c>
      <c r="Q3649" s="1">
        <v>42922</v>
      </c>
      <c r="R3649">
        <v>84</v>
      </c>
      <c r="Y3649" s="1">
        <v>42655</v>
      </c>
      <c r="Z3649">
        <v>15.35</v>
      </c>
      <c r="AC3649" s="1"/>
    </row>
    <row r="3650" spans="5:29" x14ac:dyDescent="0.3">
      <c r="E3650" s="1">
        <v>37587</v>
      </c>
      <c r="F3650">
        <v>25.25</v>
      </c>
      <c r="G3650">
        <f t="shared" si="102"/>
        <v>26.402385321100912</v>
      </c>
      <c r="I3650" s="1">
        <v>38364</v>
      </c>
      <c r="J3650">
        <v>43.68</v>
      </c>
      <c r="M3650" s="1">
        <v>32633</v>
      </c>
      <c r="N3650">
        <v>1.097</v>
      </c>
      <c r="Q3650" s="1">
        <v>42923</v>
      </c>
      <c r="R3650">
        <v>83.5</v>
      </c>
      <c r="Y3650" s="1">
        <v>42656</v>
      </c>
      <c r="Z3650">
        <v>15.65</v>
      </c>
      <c r="AC3650" s="1"/>
    </row>
    <row r="3651" spans="5:29" x14ac:dyDescent="0.3">
      <c r="E3651" s="1">
        <v>37588</v>
      </c>
      <c r="F3651">
        <v>25.01</v>
      </c>
      <c r="G3651">
        <f t="shared" si="102"/>
        <v>26.398348623853206</v>
      </c>
      <c r="I3651" s="1">
        <v>38363</v>
      </c>
      <c r="J3651">
        <v>43.12</v>
      </c>
      <c r="M3651" s="1">
        <v>32636</v>
      </c>
      <c r="N3651">
        <v>1.0905</v>
      </c>
      <c r="Q3651" s="1">
        <v>42926</v>
      </c>
      <c r="R3651">
        <v>83</v>
      </c>
      <c r="Y3651" s="1">
        <v>42657</v>
      </c>
      <c r="Z3651">
        <v>15.5</v>
      </c>
      <c r="AC3651" s="1"/>
    </row>
    <row r="3652" spans="5:29" x14ac:dyDescent="0.3">
      <c r="E3652" s="1">
        <v>37589</v>
      </c>
      <c r="F3652">
        <v>25.16</v>
      </c>
      <c r="G3652">
        <f t="shared" si="102"/>
        <v>26.39449541284403</v>
      </c>
      <c r="I3652" s="1">
        <v>38362</v>
      </c>
      <c r="J3652">
        <v>42.92</v>
      </c>
      <c r="M3652" s="1">
        <v>32637</v>
      </c>
      <c r="N3652">
        <v>1.0901000000000001</v>
      </c>
      <c r="Q3652" s="1">
        <v>42927</v>
      </c>
      <c r="R3652">
        <v>82.7</v>
      </c>
      <c r="Y3652" s="1">
        <v>42660</v>
      </c>
      <c r="Z3652">
        <v>16</v>
      </c>
      <c r="AC3652" s="1"/>
    </row>
    <row r="3653" spans="5:29" x14ac:dyDescent="0.3">
      <c r="E3653" s="1">
        <v>37592</v>
      </c>
      <c r="F3653">
        <v>25.62</v>
      </c>
      <c r="G3653">
        <f t="shared" si="102"/>
        <v>26.394311926605496</v>
      </c>
      <c r="I3653" s="1">
        <v>38359</v>
      </c>
      <c r="J3653">
        <v>43.18</v>
      </c>
      <c r="M3653" s="1">
        <v>32638</v>
      </c>
      <c r="N3653">
        <v>1.0949</v>
      </c>
      <c r="Q3653" s="1">
        <v>42928</v>
      </c>
      <c r="R3653">
        <v>82.43</v>
      </c>
      <c r="Y3653" s="1">
        <v>42661</v>
      </c>
      <c r="Z3653">
        <v>16.75</v>
      </c>
      <c r="AC3653" s="1"/>
    </row>
    <row r="3654" spans="5:29" x14ac:dyDescent="0.3">
      <c r="E3654" s="1">
        <v>37593</v>
      </c>
      <c r="F3654">
        <v>25.85</v>
      </c>
      <c r="G3654">
        <f t="shared" si="102"/>
        <v>26.395229357798158</v>
      </c>
      <c r="I3654" s="1">
        <v>38358</v>
      </c>
      <c r="J3654">
        <v>42.85</v>
      </c>
      <c r="M3654" s="1">
        <v>32639</v>
      </c>
      <c r="N3654">
        <v>1.0873999999999999</v>
      </c>
      <c r="Q3654" s="1">
        <v>42929</v>
      </c>
      <c r="R3654">
        <v>81.849999999999994</v>
      </c>
      <c r="Y3654" s="1">
        <v>42662</v>
      </c>
      <c r="Z3654">
        <v>16.95</v>
      </c>
      <c r="AC3654" s="1"/>
    </row>
    <row r="3655" spans="5:29" x14ac:dyDescent="0.3">
      <c r="E3655" s="1">
        <v>37594</v>
      </c>
      <c r="F3655">
        <v>25.18</v>
      </c>
      <c r="G3655">
        <f t="shared" si="102"/>
        <v>26.389174311926599</v>
      </c>
      <c r="I3655" s="1">
        <v>38357</v>
      </c>
      <c r="J3655">
        <v>40.51</v>
      </c>
      <c r="M3655" s="1">
        <v>32640</v>
      </c>
      <c r="N3655">
        <v>1.0842000000000001</v>
      </c>
      <c r="Q3655" s="1">
        <v>42930</v>
      </c>
      <c r="R3655">
        <v>81.400000000000006</v>
      </c>
      <c r="Y3655" s="1">
        <v>42663</v>
      </c>
      <c r="Z3655">
        <v>17.05</v>
      </c>
      <c r="AC3655" s="1"/>
    </row>
    <row r="3656" spans="5:29" x14ac:dyDescent="0.3">
      <c r="E3656" s="1">
        <v>37595</v>
      </c>
      <c r="F3656">
        <v>25.8</v>
      </c>
      <c r="G3656">
        <f t="shared" si="102"/>
        <v>26.391467889908245</v>
      </c>
      <c r="I3656" s="1">
        <v>38356</v>
      </c>
      <c r="J3656">
        <v>41.04</v>
      </c>
      <c r="M3656" s="1">
        <v>32643</v>
      </c>
      <c r="N3656">
        <v>1.0738000000000001</v>
      </c>
      <c r="Q3656" s="1">
        <v>42933</v>
      </c>
      <c r="R3656">
        <v>81.88</v>
      </c>
      <c r="Y3656" s="1">
        <v>42664</v>
      </c>
      <c r="Z3656">
        <v>17</v>
      </c>
      <c r="AC3656" s="1"/>
    </row>
    <row r="3657" spans="5:29" x14ac:dyDescent="0.3">
      <c r="E3657" s="1">
        <v>37596</v>
      </c>
      <c r="F3657">
        <v>25.46</v>
      </c>
      <c r="G3657">
        <f t="shared" si="102"/>
        <v>26.388990825688062</v>
      </c>
      <c r="I3657" s="1">
        <v>38352</v>
      </c>
      <c r="J3657">
        <v>40.46</v>
      </c>
      <c r="M3657" s="1">
        <v>32644</v>
      </c>
      <c r="N3657">
        <v>1.0746</v>
      </c>
      <c r="Q3657" s="1">
        <v>42934</v>
      </c>
      <c r="R3657">
        <v>83.08</v>
      </c>
      <c r="Y3657" s="1">
        <v>42667</v>
      </c>
      <c r="Z3657">
        <v>17.350000000000001</v>
      </c>
      <c r="AC3657" s="1"/>
    </row>
    <row r="3658" spans="5:29" x14ac:dyDescent="0.3">
      <c r="E3658" s="1">
        <v>37599</v>
      </c>
      <c r="F3658">
        <v>25.76</v>
      </c>
      <c r="G3658">
        <f t="shared" si="102"/>
        <v>26.395229357798161</v>
      </c>
      <c r="I3658" s="1">
        <v>38351</v>
      </c>
      <c r="J3658">
        <v>40.369999999999997</v>
      </c>
      <c r="M3658" s="1">
        <v>32645</v>
      </c>
      <c r="N3658">
        <v>1.0556000000000001</v>
      </c>
      <c r="Q3658" s="1">
        <v>42935</v>
      </c>
      <c r="R3658">
        <v>82</v>
      </c>
      <c r="Y3658" s="1">
        <v>42668</v>
      </c>
      <c r="Z3658">
        <v>17.7</v>
      </c>
      <c r="AC3658" s="1"/>
    </row>
    <row r="3659" spans="5:29" x14ac:dyDescent="0.3">
      <c r="E3659" s="1">
        <v>37600</v>
      </c>
      <c r="F3659">
        <v>26.42</v>
      </c>
      <c r="G3659">
        <f t="shared" si="102"/>
        <v>26.406697247706411</v>
      </c>
      <c r="I3659" s="1">
        <v>38350</v>
      </c>
      <c r="J3659">
        <v>39.17</v>
      </c>
      <c r="M3659" s="1">
        <v>32646</v>
      </c>
      <c r="N3659">
        <v>1.0568</v>
      </c>
      <c r="Q3659" s="1">
        <v>42936</v>
      </c>
      <c r="R3659">
        <v>82.5</v>
      </c>
      <c r="Y3659" s="1">
        <v>42669</v>
      </c>
      <c r="Z3659">
        <v>17.27</v>
      </c>
      <c r="AC3659" s="1"/>
    </row>
    <row r="3660" spans="5:29" x14ac:dyDescent="0.3">
      <c r="E3660" s="1">
        <v>37601</v>
      </c>
      <c r="F3660">
        <v>26.25</v>
      </c>
      <c r="G3660">
        <f t="shared" si="102"/>
        <v>26.409633027522929</v>
      </c>
      <c r="I3660" s="1">
        <v>38345</v>
      </c>
      <c r="J3660">
        <v>40.07</v>
      </c>
      <c r="M3660" s="1">
        <v>32647</v>
      </c>
      <c r="N3660">
        <v>1.0525</v>
      </c>
      <c r="Q3660" s="1">
        <v>42937</v>
      </c>
      <c r="R3660">
        <v>82.89</v>
      </c>
      <c r="Y3660" s="1">
        <v>42670</v>
      </c>
      <c r="Z3660">
        <v>17.350000000000001</v>
      </c>
      <c r="AC3660" s="1"/>
    </row>
    <row r="3661" spans="5:29" x14ac:dyDescent="0.3">
      <c r="E3661" s="1">
        <v>37602</v>
      </c>
      <c r="F3661">
        <v>26.87</v>
      </c>
      <c r="G3661">
        <f t="shared" si="102"/>
        <v>26.417981651376138</v>
      </c>
      <c r="I3661" s="1">
        <v>38344</v>
      </c>
      <c r="J3661">
        <v>40.71</v>
      </c>
      <c r="M3661" s="1">
        <v>32650</v>
      </c>
      <c r="N3661">
        <v>1.0342</v>
      </c>
      <c r="Q3661" s="1">
        <v>42940</v>
      </c>
      <c r="R3661">
        <v>81.75</v>
      </c>
      <c r="Y3661" s="1">
        <v>42671</v>
      </c>
      <c r="Z3661">
        <v>16.899999999999999</v>
      </c>
      <c r="AC3661" s="1"/>
    </row>
    <row r="3662" spans="5:29" x14ac:dyDescent="0.3">
      <c r="E3662" s="1">
        <v>37603</v>
      </c>
      <c r="F3662">
        <v>27.21</v>
      </c>
      <c r="G3662">
        <f t="shared" si="102"/>
        <v>26.42614678899082</v>
      </c>
      <c r="I3662" s="1">
        <v>38343</v>
      </c>
      <c r="J3662">
        <v>40.64</v>
      </c>
      <c r="M3662" s="1">
        <v>32651</v>
      </c>
      <c r="N3662">
        <v>1.0331999999999999</v>
      </c>
      <c r="Q3662" s="1">
        <v>42941</v>
      </c>
      <c r="R3662">
        <v>82.3</v>
      </c>
      <c r="Y3662" s="1">
        <v>42674</v>
      </c>
      <c r="Z3662">
        <v>17.8</v>
      </c>
      <c r="AC3662" s="1"/>
    </row>
    <row r="3663" spans="5:29" x14ac:dyDescent="0.3">
      <c r="E3663" s="1">
        <v>37606</v>
      </c>
      <c r="F3663">
        <v>28.38</v>
      </c>
      <c r="G3663">
        <f t="shared" si="102"/>
        <v>26.447431192660545</v>
      </c>
      <c r="I3663" s="1">
        <v>38342</v>
      </c>
      <c r="J3663">
        <v>42.37</v>
      </c>
      <c r="M3663" s="1">
        <v>32652</v>
      </c>
      <c r="N3663">
        <v>1.0338000000000001</v>
      </c>
      <c r="Q3663" s="1">
        <v>42942</v>
      </c>
      <c r="R3663">
        <v>82.63</v>
      </c>
      <c r="Y3663" s="1">
        <v>42675</v>
      </c>
      <c r="Z3663">
        <v>18.05</v>
      </c>
      <c r="AC3663" s="1"/>
    </row>
    <row r="3664" spans="5:29" x14ac:dyDescent="0.3">
      <c r="E3664" s="1">
        <v>37607</v>
      </c>
      <c r="F3664">
        <v>27.92</v>
      </c>
      <c r="G3664">
        <f t="shared" si="102"/>
        <v>26.462477064220177</v>
      </c>
      <c r="I3664" s="1">
        <v>38341</v>
      </c>
      <c r="J3664">
        <v>42.45</v>
      </c>
      <c r="M3664" s="1">
        <v>32653</v>
      </c>
      <c r="N3664">
        <v>1.0488999999999999</v>
      </c>
      <c r="Q3664" s="1">
        <v>42943</v>
      </c>
      <c r="R3664">
        <v>81.849999999999994</v>
      </c>
      <c r="Y3664" s="1">
        <v>42676</v>
      </c>
      <c r="Z3664">
        <v>19.149999999999999</v>
      </c>
      <c r="AC3664" s="1"/>
    </row>
    <row r="3665" spans="5:29" x14ac:dyDescent="0.3">
      <c r="E3665" s="1">
        <v>37608</v>
      </c>
      <c r="F3665">
        <v>28.49</v>
      </c>
      <c r="G3665">
        <f t="shared" si="102"/>
        <v>26.481284403669722</v>
      </c>
      <c r="I3665" s="1">
        <v>38338</v>
      </c>
      <c r="J3665">
        <v>43.39</v>
      </c>
      <c r="M3665" s="1">
        <v>32654</v>
      </c>
      <c r="N3665">
        <v>1.0487</v>
      </c>
      <c r="Q3665" s="1">
        <v>42944</v>
      </c>
      <c r="R3665">
        <v>81.849999999999994</v>
      </c>
      <c r="Y3665" s="1">
        <v>42677</v>
      </c>
      <c r="Z3665">
        <v>18.8</v>
      </c>
      <c r="AC3665" s="1"/>
    </row>
    <row r="3666" spans="5:29" x14ac:dyDescent="0.3">
      <c r="E3666" s="1">
        <v>37609</v>
      </c>
      <c r="F3666">
        <v>28.22</v>
      </c>
      <c r="G3666">
        <f t="shared" si="102"/>
        <v>26.499082568807335</v>
      </c>
      <c r="I3666" s="1">
        <v>38337</v>
      </c>
      <c r="J3666">
        <v>41.45</v>
      </c>
      <c r="M3666" s="1">
        <v>32657</v>
      </c>
      <c r="N3666">
        <v>1.0357000000000001</v>
      </c>
      <c r="Q3666" s="1">
        <v>42947</v>
      </c>
      <c r="R3666">
        <v>83.38</v>
      </c>
      <c r="Y3666" s="1">
        <v>42678</v>
      </c>
      <c r="Z3666">
        <v>18.25</v>
      </c>
      <c r="AC3666" s="1"/>
    </row>
    <row r="3667" spans="5:29" x14ac:dyDescent="0.3">
      <c r="E3667" s="1">
        <v>37610</v>
      </c>
      <c r="F3667">
        <v>28.34</v>
      </c>
      <c r="G3667">
        <f t="shared" si="102"/>
        <v>26.516605504587151</v>
      </c>
      <c r="I3667" s="1">
        <v>38336</v>
      </c>
      <c r="J3667">
        <v>42.22</v>
      </c>
      <c r="M3667" s="1">
        <v>32658</v>
      </c>
      <c r="N3667">
        <v>1.0432999999999999</v>
      </c>
      <c r="Q3667" s="1">
        <v>42948</v>
      </c>
      <c r="R3667">
        <v>82.58</v>
      </c>
      <c r="Y3667" s="1">
        <v>42681</v>
      </c>
      <c r="Z3667">
        <v>17.88</v>
      </c>
      <c r="AC3667" s="1"/>
    </row>
    <row r="3668" spans="5:29" x14ac:dyDescent="0.3">
      <c r="E3668" s="1">
        <v>37613</v>
      </c>
      <c r="F3668">
        <v>29.72</v>
      </c>
      <c r="G3668">
        <f t="shared" si="102"/>
        <v>26.556055045871556</v>
      </c>
      <c r="I3668" s="1">
        <v>38335</v>
      </c>
      <c r="J3668">
        <v>39.25</v>
      </c>
      <c r="M3668" s="1">
        <v>32659</v>
      </c>
      <c r="N3668">
        <v>1.0468999999999999</v>
      </c>
      <c r="Q3668" s="1">
        <v>42949</v>
      </c>
      <c r="R3668">
        <v>81.45</v>
      </c>
      <c r="Y3668" s="1">
        <v>42682</v>
      </c>
      <c r="Z3668">
        <v>17.850000000000001</v>
      </c>
      <c r="AC3668" s="1"/>
    </row>
    <row r="3669" spans="5:29" x14ac:dyDescent="0.3">
      <c r="E3669" s="1">
        <v>37614</v>
      </c>
      <c r="F3669">
        <v>29.61</v>
      </c>
      <c r="G3669">
        <f t="shared" si="102"/>
        <v>26.597981651376141</v>
      </c>
      <c r="I3669" s="1">
        <v>38334</v>
      </c>
      <c r="J3669">
        <v>37.840000000000003</v>
      </c>
      <c r="M3669" s="1">
        <v>32660</v>
      </c>
      <c r="N3669">
        <v>1.0485</v>
      </c>
      <c r="Q3669" s="1">
        <v>42950</v>
      </c>
      <c r="R3669">
        <v>81.760000000000005</v>
      </c>
      <c r="Y3669" s="1">
        <v>42683</v>
      </c>
      <c r="Z3669">
        <v>18.02</v>
      </c>
      <c r="AC3669" s="1"/>
    </row>
    <row r="3670" spans="5:29" x14ac:dyDescent="0.3">
      <c r="E3670" s="1">
        <v>37617</v>
      </c>
      <c r="F3670">
        <v>30.16</v>
      </c>
      <c r="G3670">
        <f t="shared" si="102"/>
        <v>26.642293577981651</v>
      </c>
      <c r="I3670" s="1">
        <v>38331</v>
      </c>
      <c r="J3670">
        <v>37.380000000000003</v>
      </c>
      <c r="M3670" s="1">
        <v>32661</v>
      </c>
      <c r="N3670">
        <v>1.0673999999999999</v>
      </c>
      <c r="Q3670" s="1">
        <v>42951</v>
      </c>
      <c r="R3670">
        <v>83.28</v>
      </c>
      <c r="Y3670" s="1">
        <v>42684</v>
      </c>
      <c r="Z3670">
        <v>18.100000000000001</v>
      </c>
      <c r="AC3670" s="1"/>
    </row>
    <row r="3671" spans="5:29" x14ac:dyDescent="0.3">
      <c r="E3671" s="1">
        <v>37620</v>
      </c>
      <c r="F3671">
        <v>29.66</v>
      </c>
      <c r="G3671">
        <f t="shared" si="102"/>
        <v>26.682660550458714</v>
      </c>
      <c r="I3671" s="1">
        <v>38330</v>
      </c>
      <c r="J3671">
        <v>39.67</v>
      </c>
      <c r="M3671" s="1">
        <v>32664</v>
      </c>
      <c r="N3671">
        <v>1.046</v>
      </c>
      <c r="Q3671" s="1">
        <v>42954</v>
      </c>
      <c r="R3671">
        <v>83.6</v>
      </c>
      <c r="Y3671" s="1">
        <v>42685</v>
      </c>
      <c r="Z3671">
        <v>18.18</v>
      </c>
      <c r="AC3671" s="1"/>
    </row>
    <row r="3672" spans="5:29" x14ac:dyDescent="0.3">
      <c r="E3672" s="1">
        <v>37621</v>
      </c>
      <c r="F3672">
        <v>28.66</v>
      </c>
      <c r="G3672">
        <f t="shared" si="102"/>
        <v>26.715963302752289</v>
      </c>
      <c r="I3672" s="1">
        <v>38329</v>
      </c>
      <c r="J3672">
        <v>38.69</v>
      </c>
      <c r="M3672" s="1">
        <v>32665</v>
      </c>
      <c r="N3672">
        <v>1.0508</v>
      </c>
      <c r="Q3672" s="1">
        <v>42955</v>
      </c>
      <c r="R3672">
        <v>83.45</v>
      </c>
      <c r="Y3672" s="1">
        <v>42688</v>
      </c>
      <c r="Z3672">
        <v>17.600000000000001</v>
      </c>
      <c r="AC3672" s="1"/>
    </row>
    <row r="3673" spans="5:29" x14ac:dyDescent="0.3">
      <c r="E3673" s="1">
        <v>37623</v>
      </c>
      <c r="F3673">
        <v>29.43</v>
      </c>
      <c r="G3673">
        <f t="shared" si="102"/>
        <v>26.756605504587153</v>
      </c>
      <c r="I3673" s="1">
        <v>38328</v>
      </c>
      <c r="J3673">
        <v>38.270000000000003</v>
      </c>
      <c r="M3673" s="1">
        <v>32666</v>
      </c>
      <c r="N3673">
        <v>1.0507</v>
      </c>
      <c r="Q3673" s="1">
        <v>42956</v>
      </c>
      <c r="R3673">
        <v>83.75</v>
      </c>
      <c r="Y3673" s="1">
        <v>42689</v>
      </c>
      <c r="Z3673">
        <v>17.920000000000002</v>
      </c>
      <c r="AC3673" s="1"/>
    </row>
    <row r="3674" spans="5:29" x14ac:dyDescent="0.3">
      <c r="E3674" s="1">
        <v>37624</v>
      </c>
      <c r="F3674">
        <v>30.77</v>
      </c>
      <c r="G3674">
        <f t="shared" si="102"/>
        <v>26.803302752293572</v>
      </c>
      <c r="I3674" s="1">
        <v>38327</v>
      </c>
      <c r="J3674">
        <v>39.65</v>
      </c>
      <c r="M3674" s="1">
        <v>32667</v>
      </c>
      <c r="N3674">
        <v>1.0528999999999999</v>
      </c>
      <c r="Q3674" s="1">
        <v>42957</v>
      </c>
      <c r="R3674">
        <v>84.5</v>
      </c>
      <c r="Y3674" s="1">
        <v>42690</v>
      </c>
      <c r="Z3674">
        <v>17.45</v>
      </c>
      <c r="AC3674" s="1"/>
    </row>
    <row r="3675" spans="5:29" x14ac:dyDescent="0.3">
      <c r="E3675" s="1">
        <v>37627</v>
      </c>
      <c r="F3675">
        <v>30.2</v>
      </c>
      <c r="G3675">
        <f t="shared" si="102"/>
        <v>26.846972477064213</v>
      </c>
      <c r="I3675" s="1">
        <v>38324</v>
      </c>
      <c r="J3675">
        <v>39.36</v>
      </c>
      <c r="M3675" s="1">
        <v>32668</v>
      </c>
      <c r="N3675">
        <v>1.0317000000000001</v>
      </c>
      <c r="Q3675" s="1">
        <v>42958</v>
      </c>
      <c r="R3675">
        <v>84.5</v>
      </c>
      <c r="Y3675" s="1">
        <v>42691</v>
      </c>
      <c r="Z3675">
        <v>17.78</v>
      </c>
      <c r="AC3675" s="1"/>
    </row>
    <row r="3676" spans="5:29" x14ac:dyDescent="0.3">
      <c r="E3676" s="1">
        <v>37628</v>
      </c>
      <c r="F3676">
        <v>29.33</v>
      </c>
      <c r="G3676">
        <f t="shared" si="102"/>
        <v>26.886605504587145</v>
      </c>
      <c r="I3676" s="1">
        <v>38323</v>
      </c>
      <c r="J3676">
        <v>40.15</v>
      </c>
      <c r="M3676" s="1">
        <v>32671</v>
      </c>
      <c r="N3676">
        <v>1.0271999999999999</v>
      </c>
      <c r="Q3676" s="1">
        <v>42961</v>
      </c>
      <c r="R3676">
        <v>86</v>
      </c>
      <c r="Y3676" s="1">
        <v>42692</v>
      </c>
      <c r="Z3676">
        <v>17.98</v>
      </c>
      <c r="AC3676" s="1"/>
    </row>
    <row r="3677" spans="5:29" x14ac:dyDescent="0.3">
      <c r="E3677" s="1">
        <v>37629</v>
      </c>
      <c r="F3677">
        <v>28.79</v>
      </c>
      <c r="G3677">
        <f t="shared" si="102"/>
        <v>26.918532110091729</v>
      </c>
      <c r="I3677" s="1">
        <v>38322</v>
      </c>
      <c r="J3677">
        <v>42.31</v>
      </c>
      <c r="M3677" s="1">
        <v>32672</v>
      </c>
      <c r="N3677">
        <v>1.0284</v>
      </c>
      <c r="Q3677" s="1">
        <v>42962</v>
      </c>
      <c r="R3677">
        <v>85.13</v>
      </c>
      <c r="Y3677" s="1">
        <v>42695</v>
      </c>
      <c r="Z3677">
        <v>17.3</v>
      </c>
      <c r="AC3677" s="1"/>
    </row>
    <row r="3678" spans="5:29" x14ac:dyDescent="0.3">
      <c r="E3678" s="1">
        <v>37630</v>
      </c>
      <c r="F3678">
        <v>29.64</v>
      </c>
      <c r="G3678">
        <f t="shared" si="102"/>
        <v>26.962110091743106</v>
      </c>
      <c r="I3678" s="1">
        <v>38321</v>
      </c>
      <c r="J3678">
        <v>45.51</v>
      </c>
      <c r="M3678" s="1">
        <v>32673</v>
      </c>
      <c r="N3678">
        <v>1.0190999999999999</v>
      </c>
      <c r="Q3678" s="1">
        <v>42969</v>
      </c>
      <c r="R3678">
        <v>86.4</v>
      </c>
      <c r="Y3678" s="1">
        <v>42696</v>
      </c>
      <c r="Z3678">
        <v>17.649999999999999</v>
      </c>
      <c r="AC3678" s="1"/>
    </row>
    <row r="3679" spans="5:29" x14ac:dyDescent="0.3">
      <c r="E3679" s="1">
        <v>37631</v>
      </c>
      <c r="F3679">
        <v>29.67</v>
      </c>
      <c r="G3679">
        <f t="shared" si="102"/>
        <v>27.000091743119253</v>
      </c>
      <c r="I3679" s="1">
        <v>38320</v>
      </c>
      <c r="J3679">
        <v>45.75</v>
      </c>
      <c r="M3679" s="1">
        <v>32674</v>
      </c>
      <c r="N3679">
        <v>1.0294000000000001</v>
      </c>
      <c r="Q3679" s="1">
        <v>42970</v>
      </c>
      <c r="R3679">
        <v>86.76</v>
      </c>
      <c r="Y3679" s="1">
        <v>42697</v>
      </c>
      <c r="Z3679">
        <v>17.73</v>
      </c>
      <c r="AC3679" s="1"/>
    </row>
    <row r="3680" spans="5:29" x14ac:dyDescent="0.3">
      <c r="E3680" s="1">
        <v>37634</v>
      </c>
      <c r="F3680">
        <v>30.2</v>
      </c>
      <c r="G3680">
        <f t="shared" si="102"/>
        <v>27.048256880733927</v>
      </c>
      <c r="I3680" s="1">
        <v>38317</v>
      </c>
      <c r="J3680">
        <v>44.57</v>
      </c>
      <c r="M3680" s="1">
        <v>32675</v>
      </c>
      <c r="N3680">
        <v>1.0436000000000001</v>
      </c>
      <c r="Q3680" s="1">
        <v>42971</v>
      </c>
      <c r="R3680">
        <v>87.1</v>
      </c>
      <c r="Y3680" s="1">
        <v>42698</v>
      </c>
      <c r="Z3680">
        <v>17.88</v>
      </c>
      <c r="AC3680" s="1"/>
    </row>
    <row r="3681" spans="5:29" x14ac:dyDescent="0.3">
      <c r="E3681" s="1">
        <v>37635</v>
      </c>
      <c r="F3681">
        <v>30.61</v>
      </c>
      <c r="G3681">
        <f t="shared" si="102"/>
        <v>27.098715596330262</v>
      </c>
      <c r="I3681" s="1">
        <v>38316</v>
      </c>
      <c r="J3681">
        <v>44.66</v>
      </c>
      <c r="M3681" s="1">
        <v>32678</v>
      </c>
      <c r="N3681">
        <v>1.0469999999999999</v>
      </c>
      <c r="Q3681" s="1">
        <v>42972</v>
      </c>
      <c r="R3681">
        <v>88.5</v>
      </c>
      <c r="Y3681" s="1">
        <v>42699</v>
      </c>
      <c r="Z3681">
        <v>17.78</v>
      </c>
      <c r="AC3681" s="1"/>
    </row>
    <row r="3682" spans="5:29" x14ac:dyDescent="0.3">
      <c r="E3682" s="1">
        <v>37636</v>
      </c>
      <c r="F3682">
        <v>31.22</v>
      </c>
      <c r="G3682">
        <f t="shared" si="102"/>
        <v>27.152660550458702</v>
      </c>
      <c r="I3682" s="1">
        <v>38315</v>
      </c>
      <c r="J3682">
        <v>44.82</v>
      </c>
      <c r="M3682" s="1">
        <v>32679</v>
      </c>
      <c r="N3682">
        <v>1.0415000000000001</v>
      </c>
      <c r="Q3682" s="1">
        <v>42976</v>
      </c>
      <c r="R3682">
        <v>89.5</v>
      </c>
      <c r="Y3682" s="1">
        <v>42702</v>
      </c>
      <c r="Z3682">
        <v>18.399999999999999</v>
      </c>
      <c r="AC3682" s="1"/>
    </row>
    <row r="3683" spans="5:29" x14ac:dyDescent="0.3">
      <c r="E3683" s="1">
        <v>37637</v>
      </c>
      <c r="F3683">
        <v>31.66</v>
      </c>
      <c r="G3683">
        <f t="shared" si="102"/>
        <v>27.204220183486221</v>
      </c>
      <c r="I3683" s="1">
        <v>38314</v>
      </c>
      <c r="J3683">
        <v>44.45</v>
      </c>
      <c r="M3683" s="1">
        <v>32680</v>
      </c>
      <c r="N3683">
        <v>1.0564</v>
      </c>
      <c r="Q3683" s="1">
        <v>42977</v>
      </c>
      <c r="R3683">
        <v>89</v>
      </c>
      <c r="Y3683" s="1">
        <v>42703</v>
      </c>
      <c r="Z3683">
        <v>18.399999999999999</v>
      </c>
      <c r="AC3683" s="1"/>
    </row>
    <row r="3684" spans="5:29" x14ac:dyDescent="0.3">
      <c r="E3684" s="1">
        <v>37638</v>
      </c>
      <c r="F3684">
        <v>30.54</v>
      </c>
      <c r="G3684">
        <f t="shared" si="102"/>
        <v>27.244495412844021</v>
      </c>
      <c r="I3684" s="1">
        <v>38313</v>
      </c>
      <c r="J3684">
        <v>44.38</v>
      </c>
      <c r="M3684" s="1">
        <v>32681</v>
      </c>
      <c r="N3684">
        <v>1.0623</v>
      </c>
      <c r="Q3684" s="1">
        <v>42978</v>
      </c>
      <c r="R3684">
        <v>87.63</v>
      </c>
      <c r="Y3684" s="1">
        <v>42704</v>
      </c>
      <c r="Z3684">
        <v>18.2</v>
      </c>
      <c r="AC3684" s="1"/>
    </row>
    <row r="3685" spans="5:29" x14ac:dyDescent="0.3">
      <c r="E3685" s="1">
        <v>37641</v>
      </c>
      <c r="F3685">
        <v>30.65</v>
      </c>
      <c r="G3685">
        <f t="shared" si="102"/>
        <v>27.283669724770625</v>
      </c>
      <c r="I3685" s="1">
        <v>38310</v>
      </c>
      <c r="J3685">
        <v>44.89</v>
      </c>
      <c r="M3685" s="1">
        <v>32682</v>
      </c>
      <c r="N3685">
        <v>1.0638000000000001</v>
      </c>
      <c r="Q3685" s="1">
        <v>42979</v>
      </c>
      <c r="R3685">
        <v>86.7</v>
      </c>
      <c r="Y3685" s="1">
        <v>42705</v>
      </c>
      <c r="Z3685">
        <v>18.079999999999998</v>
      </c>
      <c r="AC3685" s="1"/>
    </row>
    <row r="3686" spans="5:29" x14ac:dyDescent="0.3">
      <c r="E3686" s="1">
        <v>37642</v>
      </c>
      <c r="F3686">
        <v>30.74</v>
      </c>
      <c r="G3686">
        <f t="shared" si="102"/>
        <v>27.319816513761452</v>
      </c>
      <c r="I3686" s="1">
        <v>38309</v>
      </c>
      <c r="J3686">
        <v>42.72</v>
      </c>
      <c r="M3686" s="1">
        <v>32685</v>
      </c>
      <c r="N3686">
        <v>1.0549999999999999</v>
      </c>
      <c r="Q3686" s="1">
        <v>42982</v>
      </c>
      <c r="R3686">
        <v>86.75</v>
      </c>
      <c r="Y3686" s="1">
        <v>42706</v>
      </c>
      <c r="Z3686">
        <v>17.600000000000001</v>
      </c>
      <c r="AC3686" s="1"/>
    </row>
    <row r="3687" spans="5:29" x14ac:dyDescent="0.3">
      <c r="E3687" s="1">
        <v>37643</v>
      </c>
      <c r="F3687">
        <v>30.34</v>
      </c>
      <c r="G3687">
        <f t="shared" si="102"/>
        <v>27.350458715596314</v>
      </c>
      <c r="I3687" s="1">
        <v>38308</v>
      </c>
      <c r="J3687">
        <v>42.76</v>
      </c>
      <c r="M3687" s="1">
        <v>32686</v>
      </c>
      <c r="N3687">
        <v>1.0588</v>
      </c>
      <c r="Q3687" s="1">
        <v>42983</v>
      </c>
      <c r="R3687">
        <v>87.63</v>
      </c>
      <c r="Y3687" s="1">
        <v>42709</v>
      </c>
      <c r="Z3687">
        <v>16.920000000000002</v>
      </c>
      <c r="AC3687" s="1"/>
    </row>
    <row r="3688" spans="5:29" x14ac:dyDescent="0.3">
      <c r="E3688" s="1">
        <v>37644</v>
      </c>
      <c r="F3688">
        <v>29.72</v>
      </c>
      <c r="G3688">
        <f t="shared" si="102"/>
        <v>27.373027522935761</v>
      </c>
      <c r="I3688" s="1">
        <v>38307</v>
      </c>
      <c r="J3688">
        <v>42.29</v>
      </c>
      <c r="M3688" s="1">
        <v>32687</v>
      </c>
      <c r="N3688">
        <v>1.0538000000000001</v>
      </c>
      <c r="Q3688" s="1">
        <v>42984</v>
      </c>
      <c r="R3688">
        <v>88.53</v>
      </c>
      <c r="Y3688" s="1">
        <v>42710</v>
      </c>
      <c r="Z3688">
        <v>16.48</v>
      </c>
      <c r="AC3688" s="1"/>
    </row>
    <row r="3689" spans="5:29" x14ac:dyDescent="0.3">
      <c r="E3689" s="1">
        <v>37645</v>
      </c>
      <c r="F3689">
        <v>30.49</v>
      </c>
      <c r="G3689">
        <f t="shared" si="102"/>
        <v>27.40412844036695</v>
      </c>
      <c r="I3689" s="1">
        <v>38306</v>
      </c>
      <c r="J3689">
        <v>40.340000000000003</v>
      </c>
      <c r="M3689" s="1">
        <v>32688</v>
      </c>
      <c r="N3689">
        <v>1.0530999999999999</v>
      </c>
      <c r="Q3689" s="1">
        <v>42985</v>
      </c>
      <c r="R3689">
        <v>88.5</v>
      </c>
      <c r="Y3689" s="1">
        <v>42711</v>
      </c>
      <c r="Z3689">
        <v>16.43</v>
      </c>
      <c r="AC3689" s="1"/>
    </row>
    <row r="3690" spans="5:29" x14ac:dyDescent="0.3">
      <c r="E3690" s="1">
        <v>37648</v>
      </c>
      <c r="F3690">
        <v>29.86</v>
      </c>
      <c r="G3690">
        <f t="shared" si="102"/>
        <v>27.426605504587137</v>
      </c>
      <c r="I3690" s="1">
        <v>38303</v>
      </c>
      <c r="J3690">
        <v>42.31</v>
      </c>
      <c r="M3690" s="1">
        <v>32689</v>
      </c>
      <c r="N3690">
        <v>1.0588</v>
      </c>
      <c r="Q3690" s="1">
        <v>42986</v>
      </c>
      <c r="R3690">
        <v>88.85</v>
      </c>
      <c r="Y3690" s="1">
        <v>42712</v>
      </c>
      <c r="Z3690">
        <v>16.600000000000001</v>
      </c>
      <c r="AC3690" s="1"/>
    </row>
    <row r="3691" spans="5:29" x14ac:dyDescent="0.3">
      <c r="E3691" s="1">
        <v>37649</v>
      </c>
      <c r="F3691">
        <v>30.27</v>
      </c>
      <c r="G3691">
        <f t="shared" si="102"/>
        <v>27.456422018348597</v>
      </c>
      <c r="I3691" s="1">
        <v>38302</v>
      </c>
      <c r="J3691">
        <v>43.02</v>
      </c>
      <c r="M3691" s="1">
        <v>32692</v>
      </c>
      <c r="N3691">
        <v>1.0714999999999999</v>
      </c>
      <c r="Q3691" s="1">
        <v>42989</v>
      </c>
      <c r="R3691">
        <v>90.3</v>
      </c>
      <c r="Y3691" s="1">
        <v>42713</v>
      </c>
      <c r="Z3691">
        <v>16.600000000000001</v>
      </c>
      <c r="AC3691" s="1"/>
    </row>
    <row r="3692" spans="5:29" x14ac:dyDescent="0.3">
      <c r="E3692" s="1">
        <v>37650</v>
      </c>
      <c r="F3692">
        <v>31.02</v>
      </c>
      <c r="G3692">
        <f t="shared" si="102"/>
        <v>27.493394495412822</v>
      </c>
      <c r="I3692" s="1">
        <v>38301</v>
      </c>
      <c r="J3692">
        <v>44.75</v>
      </c>
      <c r="M3692" s="1">
        <v>32693</v>
      </c>
      <c r="N3692">
        <v>1.0766</v>
      </c>
      <c r="Q3692" s="1">
        <v>42990</v>
      </c>
      <c r="R3692">
        <v>90.08</v>
      </c>
      <c r="Y3692" s="1">
        <v>42716</v>
      </c>
      <c r="Z3692">
        <v>17.2</v>
      </c>
      <c r="AC3692" s="1"/>
    </row>
    <row r="3693" spans="5:29" x14ac:dyDescent="0.3">
      <c r="E3693" s="1">
        <v>37651</v>
      </c>
      <c r="F3693">
        <v>31.21</v>
      </c>
      <c r="G3693">
        <f t="shared" si="102"/>
        <v>27.52999999999998</v>
      </c>
      <c r="I3693" s="1">
        <v>38300</v>
      </c>
      <c r="J3693">
        <v>43.71</v>
      </c>
      <c r="M3693" s="1">
        <v>32694</v>
      </c>
      <c r="N3693">
        <v>1.1003000000000001</v>
      </c>
      <c r="Q3693" s="1">
        <v>42991</v>
      </c>
      <c r="R3693">
        <v>90.95</v>
      </c>
      <c r="Y3693" s="1">
        <v>42717</v>
      </c>
      <c r="Z3693">
        <v>17.3</v>
      </c>
      <c r="AC3693" s="1"/>
    </row>
    <row r="3694" spans="5:29" x14ac:dyDescent="0.3">
      <c r="E3694" s="1">
        <v>37652</v>
      </c>
      <c r="F3694">
        <v>31.1</v>
      </c>
      <c r="G3694">
        <f t="shared" si="102"/>
        <v>27.568073394495393</v>
      </c>
      <c r="I3694" s="1">
        <v>38299</v>
      </c>
      <c r="J3694">
        <v>45.92</v>
      </c>
      <c r="M3694" s="1">
        <v>32695</v>
      </c>
      <c r="N3694">
        <v>1.0998000000000001</v>
      </c>
      <c r="Q3694" s="1">
        <v>42992</v>
      </c>
      <c r="R3694">
        <v>93.38</v>
      </c>
      <c r="Y3694" s="1">
        <v>42718</v>
      </c>
      <c r="Z3694">
        <v>17</v>
      </c>
      <c r="AC3694" s="1"/>
    </row>
    <row r="3695" spans="5:29" x14ac:dyDescent="0.3">
      <c r="E3695" s="1">
        <v>37655</v>
      </c>
      <c r="F3695">
        <v>30.25</v>
      </c>
      <c r="G3695">
        <f t="shared" si="102"/>
        <v>27.593119266055027</v>
      </c>
      <c r="I3695" s="1">
        <v>38296</v>
      </c>
      <c r="J3695">
        <v>46.42</v>
      </c>
      <c r="M3695" s="1">
        <v>32696</v>
      </c>
      <c r="N3695">
        <v>1.1055999999999999</v>
      </c>
      <c r="Q3695" s="1">
        <v>42993</v>
      </c>
      <c r="R3695">
        <v>93.4</v>
      </c>
      <c r="Y3695" s="1">
        <v>42719</v>
      </c>
      <c r="Z3695">
        <v>17</v>
      </c>
      <c r="AC3695" s="1"/>
    </row>
    <row r="3696" spans="5:29" x14ac:dyDescent="0.3">
      <c r="E3696" s="1">
        <v>37656</v>
      </c>
      <c r="F3696">
        <v>31.09</v>
      </c>
      <c r="G3696">
        <f t="shared" ref="G3696:G3759" si="103">+AVERAGE(F3588:F3696)</f>
        <v>27.626330275229343</v>
      </c>
      <c r="I3696" s="1">
        <v>38295</v>
      </c>
      <c r="J3696">
        <v>46.01</v>
      </c>
      <c r="M3696" s="1">
        <v>32699</v>
      </c>
      <c r="N3696">
        <v>1.1100000000000001</v>
      </c>
      <c r="Q3696" s="1">
        <v>42996</v>
      </c>
      <c r="R3696">
        <v>92.7</v>
      </c>
      <c r="Y3696" s="1">
        <v>42720</v>
      </c>
      <c r="Z3696">
        <v>17.5</v>
      </c>
      <c r="AC3696" s="1"/>
    </row>
    <row r="3697" spans="5:29" x14ac:dyDescent="0.3">
      <c r="E3697" s="1">
        <v>37657</v>
      </c>
      <c r="F3697">
        <v>31.36</v>
      </c>
      <c r="G3697">
        <f t="shared" si="103"/>
        <v>27.661376146788974</v>
      </c>
      <c r="I3697" s="1">
        <v>38294</v>
      </c>
      <c r="J3697">
        <v>47.56</v>
      </c>
      <c r="M3697" s="1">
        <v>32700</v>
      </c>
      <c r="N3697">
        <v>1.0984</v>
      </c>
      <c r="Q3697" s="1">
        <v>42997</v>
      </c>
      <c r="R3697">
        <v>92.9</v>
      </c>
      <c r="Y3697" s="1">
        <v>42723</v>
      </c>
      <c r="Z3697">
        <v>17.8</v>
      </c>
      <c r="AC3697" s="1"/>
    </row>
    <row r="3698" spans="5:29" x14ac:dyDescent="0.3">
      <c r="E3698" s="1">
        <v>37658</v>
      </c>
      <c r="F3698">
        <v>31.44</v>
      </c>
      <c r="G3698">
        <f t="shared" si="103"/>
        <v>27.706055045871548</v>
      </c>
      <c r="I3698" s="1">
        <v>38293</v>
      </c>
      <c r="J3698">
        <v>46.55</v>
      </c>
      <c r="M3698" s="1">
        <v>32701</v>
      </c>
      <c r="N3698">
        <v>1.1042000000000001</v>
      </c>
      <c r="Q3698" s="1">
        <v>42998</v>
      </c>
      <c r="R3698">
        <v>94</v>
      </c>
      <c r="Y3698" s="1">
        <v>42724</v>
      </c>
      <c r="Z3698">
        <v>17.73</v>
      </c>
      <c r="AC3698" s="1"/>
    </row>
    <row r="3699" spans="5:29" x14ac:dyDescent="0.3">
      <c r="E3699" s="1">
        <v>37659</v>
      </c>
      <c r="F3699">
        <v>32.340000000000003</v>
      </c>
      <c r="G3699">
        <f t="shared" si="103"/>
        <v>27.754128440366959</v>
      </c>
      <c r="I3699" s="1">
        <v>38292</v>
      </c>
      <c r="J3699">
        <v>47.06</v>
      </c>
      <c r="M3699" s="1">
        <v>32702</v>
      </c>
      <c r="N3699">
        <v>1.0940000000000001</v>
      </c>
      <c r="Q3699" s="1">
        <v>42999</v>
      </c>
      <c r="R3699">
        <v>92.25</v>
      </c>
      <c r="Y3699" s="1">
        <v>42725</v>
      </c>
      <c r="Z3699">
        <v>17.95</v>
      </c>
      <c r="AC3699" s="1"/>
    </row>
    <row r="3700" spans="5:29" x14ac:dyDescent="0.3">
      <c r="E3700" s="1">
        <v>37662</v>
      </c>
      <c r="F3700">
        <v>31.7</v>
      </c>
      <c r="G3700">
        <f t="shared" si="103"/>
        <v>27.791192660550443</v>
      </c>
      <c r="I3700" s="1">
        <v>38289</v>
      </c>
      <c r="J3700">
        <v>48.98</v>
      </c>
      <c r="M3700" s="1">
        <v>32703</v>
      </c>
      <c r="N3700">
        <v>1.0820000000000001</v>
      </c>
      <c r="Q3700" s="1">
        <v>43000</v>
      </c>
      <c r="R3700">
        <v>91.95</v>
      </c>
      <c r="Y3700" s="1">
        <v>42726</v>
      </c>
      <c r="Z3700">
        <v>18.13</v>
      </c>
      <c r="AC3700" s="1"/>
    </row>
    <row r="3701" spans="5:29" x14ac:dyDescent="0.3">
      <c r="E3701" s="1">
        <v>37663</v>
      </c>
      <c r="F3701">
        <v>32.369999999999997</v>
      </c>
      <c r="G3701">
        <f t="shared" si="103"/>
        <v>27.828623853210996</v>
      </c>
      <c r="I3701" s="1">
        <v>38288</v>
      </c>
      <c r="J3701">
        <v>48.37</v>
      </c>
      <c r="M3701" s="1">
        <v>32706</v>
      </c>
      <c r="N3701">
        <v>1.0875999999999999</v>
      </c>
      <c r="Q3701" s="1">
        <v>43003</v>
      </c>
      <c r="R3701">
        <v>92.5</v>
      </c>
      <c r="Y3701" s="1">
        <v>42727</v>
      </c>
      <c r="Z3701">
        <v>18.399999999999999</v>
      </c>
      <c r="AC3701" s="1"/>
    </row>
    <row r="3702" spans="5:29" x14ac:dyDescent="0.3">
      <c r="E3702" s="1">
        <v>37664</v>
      </c>
      <c r="F3702">
        <v>32.450000000000003</v>
      </c>
      <c r="G3702">
        <f t="shared" si="103"/>
        <v>27.864954128440349</v>
      </c>
      <c r="I3702" s="1">
        <v>38287</v>
      </c>
      <c r="J3702">
        <v>49.45</v>
      </c>
      <c r="M3702" s="1">
        <v>32707</v>
      </c>
      <c r="N3702">
        <v>1.0918000000000001</v>
      </c>
      <c r="Q3702" s="1">
        <v>43004</v>
      </c>
      <c r="R3702">
        <v>91.88</v>
      </c>
      <c r="Y3702" s="1">
        <v>42730</v>
      </c>
      <c r="Z3702">
        <v>18.399999999999999</v>
      </c>
      <c r="AC3702" s="1"/>
    </row>
    <row r="3703" spans="5:29" x14ac:dyDescent="0.3">
      <c r="E3703" s="1">
        <v>37665</v>
      </c>
      <c r="F3703">
        <v>33.06</v>
      </c>
      <c r="G3703">
        <f t="shared" si="103"/>
        <v>27.90605504587154</v>
      </c>
      <c r="I3703" s="1">
        <v>38286</v>
      </c>
      <c r="J3703">
        <v>51.56</v>
      </c>
      <c r="M3703" s="1">
        <v>32708</v>
      </c>
      <c r="N3703">
        <v>1.0820000000000001</v>
      </c>
      <c r="Q3703" s="1">
        <v>43005</v>
      </c>
      <c r="R3703">
        <v>90.98</v>
      </c>
      <c r="Y3703" s="1">
        <v>42731</v>
      </c>
      <c r="Z3703">
        <v>18.600000000000001</v>
      </c>
      <c r="AC3703" s="1"/>
    </row>
    <row r="3704" spans="5:29" x14ac:dyDescent="0.3">
      <c r="E3704" s="1">
        <v>37666</v>
      </c>
      <c r="F3704">
        <v>32.5</v>
      </c>
      <c r="G3704">
        <f t="shared" si="103"/>
        <v>27.943761467889896</v>
      </c>
      <c r="I3704" s="1">
        <v>38285</v>
      </c>
      <c r="J3704">
        <v>50.78</v>
      </c>
      <c r="M3704" s="1">
        <v>32709</v>
      </c>
      <c r="N3704">
        <v>1.0875999999999999</v>
      </c>
      <c r="Q3704" s="1">
        <v>43006</v>
      </c>
      <c r="R3704">
        <v>90.49</v>
      </c>
      <c r="Y3704" s="1">
        <v>42732</v>
      </c>
      <c r="Z3704">
        <v>18.78</v>
      </c>
      <c r="AC3704" s="1"/>
    </row>
    <row r="3705" spans="5:29" x14ac:dyDescent="0.3">
      <c r="E3705" s="1">
        <v>37669</v>
      </c>
      <c r="F3705">
        <v>31.92</v>
      </c>
      <c r="G3705">
        <f t="shared" si="103"/>
        <v>27.982201834862373</v>
      </c>
      <c r="I3705" s="1">
        <v>38282</v>
      </c>
      <c r="J3705">
        <v>51.22</v>
      </c>
      <c r="M3705" s="1">
        <v>32710</v>
      </c>
      <c r="N3705">
        <v>1.0847</v>
      </c>
      <c r="Q3705" s="1">
        <v>43007</v>
      </c>
      <c r="R3705">
        <v>89.8</v>
      </c>
      <c r="Y3705" s="1">
        <v>42733</v>
      </c>
      <c r="Z3705">
        <v>18.920000000000002</v>
      </c>
      <c r="AC3705" s="1"/>
    </row>
    <row r="3706" spans="5:29" x14ac:dyDescent="0.3">
      <c r="E3706" s="1">
        <v>37670</v>
      </c>
      <c r="F3706">
        <v>32.54</v>
      </c>
      <c r="G3706">
        <f t="shared" si="103"/>
        <v>28.021009174311917</v>
      </c>
      <c r="I3706" s="1">
        <v>38281</v>
      </c>
      <c r="J3706">
        <v>50.72</v>
      </c>
      <c r="M3706" s="1">
        <v>32713</v>
      </c>
      <c r="N3706">
        <v>1.0931</v>
      </c>
      <c r="Q3706" s="1">
        <v>43010</v>
      </c>
      <c r="R3706">
        <v>89.25</v>
      </c>
      <c r="Y3706" s="1">
        <v>42734</v>
      </c>
      <c r="Z3706">
        <v>19.75</v>
      </c>
      <c r="AC3706" s="1"/>
    </row>
    <row r="3707" spans="5:29" x14ac:dyDescent="0.3">
      <c r="E3707" s="1">
        <v>37671</v>
      </c>
      <c r="F3707">
        <v>32.33</v>
      </c>
      <c r="G3707">
        <f t="shared" si="103"/>
        <v>28.055963302752279</v>
      </c>
      <c r="I3707" s="1">
        <v>38280</v>
      </c>
      <c r="J3707">
        <v>50.52</v>
      </c>
      <c r="M3707" s="1">
        <v>32714</v>
      </c>
      <c r="N3707">
        <v>1.1012999999999999</v>
      </c>
      <c r="Q3707" s="1">
        <v>43011</v>
      </c>
      <c r="R3707">
        <v>90.5</v>
      </c>
      <c r="Y3707" s="1">
        <v>42737</v>
      </c>
      <c r="Z3707">
        <v>19.399999999999999</v>
      </c>
      <c r="AC3707" s="1"/>
    </row>
    <row r="3708" spans="5:29" x14ac:dyDescent="0.3">
      <c r="E3708" s="1">
        <v>37672</v>
      </c>
      <c r="F3708">
        <v>31.56</v>
      </c>
      <c r="G3708">
        <f t="shared" si="103"/>
        <v>28.088899082568801</v>
      </c>
      <c r="I3708" s="1">
        <v>38279</v>
      </c>
      <c r="J3708">
        <v>48.77</v>
      </c>
      <c r="M3708" s="1">
        <v>32715</v>
      </c>
      <c r="N3708">
        <v>1.1114999999999999</v>
      </c>
      <c r="Q3708" s="1">
        <v>43012</v>
      </c>
      <c r="R3708">
        <v>91.5</v>
      </c>
      <c r="Y3708" s="1">
        <v>42738</v>
      </c>
      <c r="Z3708">
        <v>18.5</v>
      </c>
      <c r="AC3708" s="1"/>
    </row>
    <row r="3709" spans="5:29" x14ac:dyDescent="0.3">
      <c r="E3709" s="1">
        <v>37673</v>
      </c>
      <c r="F3709">
        <v>32.270000000000003</v>
      </c>
      <c r="G3709">
        <f t="shared" si="103"/>
        <v>28.125137614678888</v>
      </c>
      <c r="I3709" s="1">
        <v>38278</v>
      </c>
      <c r="J3709">
        <v>48.91</v>
      </c>
      <c r="M3709" s="1">
        <v>32716</v>
      </c>
      <c r="N3709">
        <v>1.1067</v>
      </c>
      <c r="Q3709" s="1">
        <v>43013</v>
      </c>
      <c r="R3709">
        <v>90.75</v>
      </c>
      <c r="Y3709" s="1">
        <v>42739</v>
      </c>
      <c r="Z3709">
        <v>19.38</v>
      </c>
      <c r="AC3709" s="1"/>
    </row>
    <row r="3710" spans="5:29" x14ac:dyDescent="0.3">
      <c r="E3710" s="1">
        <v>37676</v>
      </c>
      <c r="F3710">
        <v>33.15</v>
      </c>
      <c r="G3710">
        <f t="shared" si="103"/>
        <v>28.168899082568796</v>
      </c>
      <c r="I3710" s="1">
        <v>38275</v>
      </c>
      <c r="J3710">
        <v>49.93</v>
      </c>
      <c r="M3710" s="1">
        <v>32717</v>
      </c>
      <c r="N3710">
        <v>1.1047</v>
      </c>
      <c r="Q3710" s="1">
        <v>43014</v>
      </c>
      <c r="R3710">
        <v>89.35</v>
      </c>
      <c r="Y3710" s="1">
        <v>42740</v>
      </c>
      <c r="Z3710">
        <v>18.77</v>
      </c>
      <c r="AC3710" s="1"/>
    </row>
    <row r="3711" spans="5:29" x14ac:dyDescent="0.3">
      <c r="E3711" s="1">
        <v>37677</v>
      </c>
      <c r="F3711">
        <v>32.32</v>
      </c>
      <c r="G3711">
        <f t="shared" si="103"/>
        <v>28.204587155963296</v>
      </c>
      <c r="I3711" s="1">
        <v>38274</v>
      </c>
      <c r="J3711">
        <v>50.84</v>
      </c>
      <c r="M3711" s="1">
        <v>32720</v>
      </c>
      <c r="N3711">
        <v>1.1133</v>
      </c>
      <c r="Q3711" s="1">
        <v>43017</v>
      </c>
      <c r="R3711">
        <v>89.25</v>
      </c>
      <c r="Y3711" s="1">
        <v>42741</v>
      </c>
      <c r="Z3711">
        <v>18.649999999999999</v>
      </c>
      <c r="AC3711" s="1"/>
    </row>
    <row r="3712" spans="5:29" x14ac:dyDescent="0.3">
      <c r="E3712" s="1">
        <v>37678</v>
      </c>
      <c r="F3712">
        <v>33.07</v>
      </c>
      <c r="G3712">
        <f t="shared" si="103"/>
        <v>28.240733944954126</v>
      </c>
      <c r="I3712" s="1">
        <v>38273</v>
      </c>
      <c r="J3712">
        <v>50.05</v>
      </c>
      <c r="M3712" s="1">
        <v>32721</v>
      </c>
      <c r="N3712">
        <v>1.1183000000000001</v>
      </c>
      <c r="Q3712" s="1">
        <v>43018</v>
      </c>
      <c r="R3712">
        <v>90</v>
      </c>
      <c r="Y3712" s="1">
        <v>42744</v>
      </c>
      <c r="Z3712">
        <v>19.2</v>
      </c>
      <c r="AC3712" s="1"/>
    </row>
    <row r="3713" spans="5:29" x14ac:dyDescent="0.3">
      <c r="E3713" s="1">
        <v>37679</v>
      </c>
      <c r="F3713">
        <v>33.04</v>
      </c>
      <c r="G3713">
        <f t="shared" si="103"/>
        <v>28.276788990825686</v>
      </c>
      <c r="I3713" s="1">
        <v>38272</v>
      </c>
      <c r="J3713">
        <v>49.6</v>
      </c>
      <c r="M3713" s="1">
        <v>32722</v>
      </c>
      <c r="N3713">
        <v>1.1153999999999999</v>
      </c>
      <c r="Q3713" s="1">
        <v>43019</v>
      </c>
      <c r="R3713">
        <v>89.75</v>
      </c>
      <c r="Y3713" s="1">
        <v>42745</v>
      </c>
      <c r="Z3713">
        <v>20.100000000000001</v>
      </c>
      <c r="AC3713" s="1"/>
    </row>
    <row r="3714" spans="5:29" x14ac:dyDescent="0.3">
      <c r="E3714" s="1">
        <v>37680</v>
      </c>
      <c r="F3714">
        <v>32.79</v>
      </c>
      <c r="G3714">
        <f t="shared" si="103"/>
        <v>28.311009174311923</v>
      </c>
      <c r="I3714" s="1">
        <v>38271</v>
      </c>
      <c r="J3714">
        <v>50.66</v>
      </c>
      <c r="M3714" s="1">
        <v>32723</v>
      </c>
      <c r="N3714">
        <v>1.1061000000000001</v>
      </c>
      <c r="Q3714" s="1">
        <v>43020</v>
      </c>
      <c r="R3714">
        <v>90.5</v>
      </c>
      <c r="Y3714" s="1">
        <v>42746</v>
      </c>
      <c r="Z3714">
        <v>20.6</v>
      </c>
      <c r="AC3714" s="1"/>
    </row>
    <row r="3715" spans="5:29" x14ac:dyDescent="0.3">
      <c r="E3715" s="1">
        <v>37683</v>
      </c>
      <c r="F3715">
        <v>32.479999999999997</v>
      </c>
      <c r="G3715">
        <f t="shared" si="103"/>
        <v>28.343944954128443</v>
      </c>
      <c r="I3715" s="1">
        <v>38268</v>
      </c>
      <c r="J3715">
        <v>49.71</v>
      </c>
      <c r="M3715" s="1">
        <v>32724</v>
      </c>
      <c r="N3715">
        <v>1.0851</v>
      </c>
      <c r="Q3715" s="1">
        <v>43021</v>
      </c>
      <c r="R3715">
        <v>91</v>
      </c>
      <c r="Y3715" s="1">
        <v>42747</v>
      </c>
      <c r="Z3715">
        <v>20.8</v>
      </c>
      <c r="AC3715" s="1"/>
    </row>
    <row r="3716" spans="5:29" x14ac:dyDescent="0.3">
      <c r="E3716" s="1">
        <v>37684</v>
      </c>
      <c r="F3716">
        <v>33.090000000000003</v>
      </c>
      <c r="G3716">
        <f t="shared" si="103"/>
        <v>28.382568807339453</v>
      </c>
      <c r="I3716" s="1">
        <v>38267</v>
      </c>
      <c r="J3716">
        <v>48.9</v>
      </c>
      <c r="M3716" s="1">
        <v>32727</v>
      </c>
      <c r="N3716">
        <v>1.0812999999999999</v>
      </c>
      <c r="Q3716" s="1">
        <v>43024</v>
      </c>
      <c r="R3716">
        <v>92.4</v>
      </c>
      <c r="Y3716" s="1">
        <v>42748</v>
      </c>
      <c r="Z3716">
        <v>20.170000000000002</v>
      </c>
      <c r="AC3716" s="1"/>
    </row>
    <row r="3717" spans="5:29" x14ac:dyDescent="0.3">
      <c r="E3717" s="1">
        <v>37685</v>
      </c>
      <c r="F3717">
        <v>33</v>
      </c>
      <c r="G3717">
        <f t="shared" si="103"/>
        <v>28.421559633027524</v>
      </c>
      <c r="I3717" s="1">
        <v>38266</v>
      </c>
      <c r="J3717">
        <v>47.99</v>
      </c>
      <c r="M3717" s="1">
        <v>32728</v>
      </c>
      <c r="N3717">
        <v>1.0955999999999999</v>
      </c>
      <c r="Q3717" s="1">
        <v>43025</v>
      </c>
      <c r="R3717">
        <v>93.25</v>
      </c>
      <c r="Y3717" s="1">
        <v>42751</v>
      </c>
      <c r="Z3717">
        <v>19.079999999999998</v>
      </c>
      <c r="AC3717" s="1"/>
    </row>
    <row r="3718" spans="5:29" x14ac:dyDescent="0.3">
      <c r="E3718" s="1">
        <v>37686</v>
      </c>
      <c r="F3718">
        <v>33.53</v>
      </c>
      <c r="G3718">
        <f t="shared" si="103"/>
        <v>28.463027522935782</v>
      </c>
      <c r="I3718" s="1">
        <v>38265</v>
      </c>
      <c r="J3718">
        <v>47.13</v>
      </c>
      <c r="M3718" s="1">
        <v>32729</v>
      </c>
      <c r="N3718">
        <v>1.0935999999999999</v>
      </c>
      <c r="Q3718" s="1">
        <v>43026</v>
      </c>
      <c r="R3718">
        <v>93.75</v>
      </c>
      <c r="Y3718" s="1">
        <v>42752</v>
      </c>
      <c r="Z3718">
        <v>20.05</v>
      </c>
      <c r="AC3718" s="1"/>
    </row>
    <row r="3719" spans="5:29" x14ac:dyDescent="0.3">
      <c r="E3719" s="1">
        <v>37687</v>
      </c>
      <c r="F3719">
        <v>34.1</v>
      </c>
      <c r="G3719">
        <f t="shared" si="103"/>
        <v>28.511467889908261</v>
      </c>
      <c r="I3719" s="1">
        <v>38264</v>
      </c>
      <c r="J3719">
        <v>46.19</v>
      </c>
      <c r="M3719" s="1">
        <v>32730</v>
      </c>
      <c r="N3719">
        <v>1.0886</v>
      </c>
      <c r="Q3719" s="1">
        <v>43027</v>
      </c>
      <c r="R3719">
        <v>93.4</v>
      </c>
      <c r="Y3719" s="1">
        <v>42753</v>
      </c>
      <c r="Z3719">
        <v>20.05</v>
      </c>
      <c r="AC3719" s="1"/>
    </row>
    <row r="3720" spans="5:29" x14ac:dyDescent="0.3">
      <c r="E3720" s="1">
        <v>37690</v>
      </c>
      <c r="F3720">
        <v>33.69</v>
      </c>
      <c r="G3720">
        <f t="shared" si="103"/>
        <v>28.561284403669731</v>
      </c>
      <c r="I3720" s="1">
        <v>38261</v>
      </c>
      <c r="J3720">
        <v>46.62</v>
      </c>
      <c r="M3720" s="1">
        <v>32731</v>
      </c>
      <c r="N3720">
        <v>1.0703</v>
      </c>
      <c r="Q3720" s="1">
        <v>43028</v>
      </c>
      <c r="R3720">
        <v>92.3</v>
      </c>
      <c r="Y3720" s="1">
        <v>42754</v>
      </c>
      <c r="Z3720">
        <v>20.67</v>
      </c>
      <c r="AC3720" s="1"/>
    </row>
    <row r="3721" spans="5:29" x14ac:dyDescent="0.3">
      <c r="E3721" s="1">
        <v>37691</v>
      </c>
      <c r="F3721">
        <v>33.29</v>
      </c>
      <c r="G3721">
        <f t="shared" si="103"/>
        <v>28.608715596330281</v>
      </c>
      <c r="I3721" s="1">
        <v>38260</v>
      </c>
      <c r="J3721">
        <v>46.38</v>
      </c>
      <c r="M3721" s="1">
        <v>32734</v>
      </c>
      <c r="N3721">
        <v>1.0633999999999999</v>
      </c>
      <c r="Q3721" s="1">
        <v>43031</v>
      </c>
      <c r="R3721">
        <v>91</v>
      </c>
      <c r="Y3721" s="1">
        <v>42755</v>
      </c>
      <c r="Z3721">
        <v>20.75</v>
      </c>
      <c r="AC3721" s="1"/>
    </row>
    <row r="3722" spans="5:29" x14ac:dyDescent="0.3">
      <c r="E3722" s="1">
        <v>37692</v>
      </c>
      <c r="F3722">
        <v>33.909999999999997</v>
      </c>
      <c r="G3722">
        <f t="shared" si="103"/>
        <v>28.660825688073402</v>
      </c>
      <c r="I3722" s="1">
        <v>38259</v>
      </c>
      <c r="J3722">
        <v>46.08</v>
      </c>
      <c r="M3722" s="1">
        <v>32735</v>
      </c>
      <c r="N3722">
        <v>1.0669</v>
      </c>
      <c r="Q3722" s="1">
        <v>43032</v>
      </c>
      <c r="R3722">
        <v>91.25</v>
      </c>
      <c r="Y3722" s="1">
        <v>42758</v>
      </c>
      <c r="Z3722">
        <v>22.2</v>
      </c>
      <c r="AC3722" s="1"/>
    </row>
    <row r="3723" spans="5:29" x14ac:dyDescent="0.3">
      <c r="E3723" s="1">
        <v>37693</v>
      </c>
      <c r="F3723">
        <v>32.43</v>
      </c>
      <c r="G3723">
        <f t="shared" si="103"/>
        <v>28.700642201834871</v>
      </c>
      <c r="I3723" s="1">
        <v>38258</v>
      </c>
      <c r="J3723">
        <v>46.45</v>
      </c>
      <c r="M3723" s="1">
        <v>32736</v>
      </c>
      <c r="N3723">
        <v>1.069</v>
      </c>
      <c r="Q3723" s="1">
        <v>43033</v>
      </c>
      <c r="R3723">
        <v>92.3</v>
      </c>
      <c r="Y3723" s="1">
        <v>42759</v>
      </c>
      <c r="Z3723">
        <v>21.83</v>
      </c>
      <c r="AC3723" s="1"/>
    </row>
    <row r="3724" spans="5:29" x14ac:dyDescent="0.3">
      <c r="E3724" s="1">
        <v>37694</v>
      </c>
      <c r="F3724">
        <v>31.38</v>
      </c>
      <c r="G3724">
        <f t="shared" si="103"/>
        <v>28.730458715596338</v>
      </c>
      <c r="I3724" s="1">
        <v>38257</v>
      </c>
      <c r="J3724">
        <v>45.93</v>
      </c>
      <c r="M3724" s="1">
        <v>32737</v>
      </c>
      <c r="N3724">
        <v>1.0555000000000001</v>
      </c>
      <c r="Q3724" s="1">
        <v>43034</v>
      </c>
      <c r="R3724">
        <v>92.18</v>
      </c>
      <c r="Y3724" s="1">
        <v>42760</v>
      </c>
      <c r="Z3724">
        <v>20.65</v>
      </c>
      <c r="AC3724" s="1"/>
    </row>
    <row r="3725" spans="5:29" x14ac:dyDescent="0.3">
      <c r="E3725" s="1">
        <v>37697</v>
      </c>
      <c r="F3725">
        <v>29.48</v>
      </c>
      <c r="G3725">
        <f t="shared" si="103"/>
        <v>28.746422018348628</v>
      </c>
      <c r="I3725" s="1">
        <v>38254</v>
      </c>
      <c r="J3725">
        <v>45.33</v>
      </c>
      <c r="M3725" s="1">
        <v>32738</v>
      </c>
      <c r="N3725">
        <v>1.0605</v>
      </c>
      <c r="Q3725" s="1">
        <v>43035</v>
      </c>
      <c r="R3725">
        <v>92.25</v>
      </c>
      <c r="Y3725" s="1">
        <v>42761</v>
      </c>
      <c r="Z3725">
        <v>20.25</v>
      </c>
      <c r="AC3725" s="1"/>
    </row>
    <row r="3726" spans="5:29" x14ac:dyDescent="0.3">
      <c r="E3726" s="1">
        <v>37698</v>
      </c>
      <c r="F3726">
        <v>27.25</v>
      </c>
      <c r="G3726">
        <f t="shared" si="103"/>
        <v>28.739633027522942</v>
      </c>
      <c r="I3726" s="1">
        <v>38253</v>
      </c>
      <c r="J3726">
        <v>45.13</v>
      </c>
      <c r="M3726" s="1">
        <v>32741</v>
      </c>
      <c r="N3726">
        <v>1.0603</v>
      </c>
      <c r="Q3726" s="1">
        <v>43038</v>
      </c>
      <c r="R3726">
        <v>92.9</v>
      </c>
      <c r="Y3726" s="1">
        <v>42762</v>
      </c>
      <c r="Z3726">
        <v>19.7</v>
      </c>
      <c r="AC3726" s="1"/>
    </row>
    <row r="3727" spans="5:29" x14ac:dyDescent="0.3">
      <c r="E3727" s="1">
        <v>37699</v>
      </c>
      <c r="F3727">
        <v>26.75</v>
      </c>
      <c r="G3727">
        <f t="shared" si="103"/>
        <v>28.723577981651385</v>
      </c>
      <c r="I3727" s="1">
        <v>38252</v>
      </c>
      <c r="J3727">
        <v>44.93</v>
      </c>
      <c r="M3727" s="1">
        <v>32742</v>
      </c>
      <c r="N3727">
        <v>1.0708</v>
      </c>
      <c r="Q3727" s="1">
        <v>43039</v>
      </c>
      <c r="R3727">
        <v>92.9</v>
      </c>
      <c r="Y3727" s="1">
        <v>42765</v>
      </c>
      <c r="Z3727">
        <v>20.7</v>
      </c>
      <c r="AC3727" s="1"/>
    </row>
    <row r="3728" spans="5:29" x14ac:dyDescent="0.3">
      <c r="E3728" s="1">
        <v>37700</v>
      </c>
      <c r="F3728">
        <v>25.5</v>
      </c>
      <c r="G3728">
        <f t="shared" si="103"/>
        <v>28.696055045871567</v>
      </c>
      <c r="I3728" s="1">
        <v>38251</v>
      </c>
      <c r="J3728">
        <v>43.39</v>
      </c>
      <c r="M3728" s="1">
        <v>32743</v>
      </c>
      <c r="N3728">
        <v>1.0626</v>
      </c>
      <c r="Q3728" s="1">
        <v>43040</v>
      </c>
      <c r="R3728">
        <v>94.63</v>
      </c>
      <c r="Y3728" s="1">
        <v>42766</v>
      </c>
      <c r="Z3728">
        <v>21.2</v>
      </c>
      <c r="AC3728" s="1"/>
    </row>
    <row r="3729" spans="5:29" x14ac:dyDescent="0.3">
      <c r="E3729" s="1">
        <v>37701</v>
      </c>
      <c r="F3729">
        <v>24.35</v>
      </c>
      <c r="G3729">
        <f t="shared" si="103"/>
        <v>28.657247706422023</v>
      </c>
      <c r="I3729" s="1">
        <v>38250</v>
      </c>
      <c r="J3729">
        <v>42.91</v>
      </c>
      <c r="M3729" s="1">
        <v>32744</v>
      </c>
      <c r="N3729">
        <v>1.0608</v>
      </c>
      <c r="Q3729" s="1">
        <v>43041</v>
      </c>
      <c r="R3729">
        <v>94.63</v>
      </c>
      <c r="Y3729" s="1">
        <v>42767</v>
      </c>
      <c r="Z3729">
        <v>22.27</v>
      </c>
      <c r="AC3729" s="1"/>
    </row>
    <row r="3730" spans="5:29" x14ac:dyDescent="0.3">
      <c r="E3730" s="1">
        <v>37704</v>
      </c>
      <c r="F3730">
        <v>26.09</v>
      </c>
      <c r="G3730">
        <f t="shared" si="103"/>
        <v>28.640000000000008</v>
      </c>
      <c r="I3730" s="1">
        <v>38247</v>
      </c>
      <c r="J3730">
        <v>42.45</v>
      </c>
      <c r="M3730" s="1">
        <v>32745</v>
      </c>
      <c r="N3730">
        <v>1.0589</v>
      </c>
      <c r="Q3730" s="1">
        <v>43042</v>
      </c>
      <c r="R3730">
        <v>93.15</v>
      </c>
      <c r="Y3730" s="1">
        <v>42768</v>
      </c>
      <c r="Z3730">
        <v>22</v>
      </c>
      <c r="AC3730" s="1"/>
    </row>
    <row r="3731" spans="5:29" x14ac:dyDescent="0.3">
      <c r="E3731" s="1">
        <v>37705</v>
      </c>
      <c r="F3731">
        <v>24.81</v>
      </c>
      <c r="G3731">
        <f t="shared" si="103"/>
        <v>28.61220183486239</v>
      </c>
      <c r="I3731" s="1">
        <v>38246</v>
      </c>
      <c r="J3731">
        <v>40.75</v>
      </c>
      <c r="M3731" s="1">
        <v>32748</v>
      </c>
      <c r="N3731">
        <v>1.0573999999999999</v>
      </c>
      <c r="Q3731" s="1">
        <v>43045</v>
      </c>
      <c r="R3731">
        <v>93.95</v>
      </c>
      <c r="Y3731" s="1">
        <v>42769</v>
      </c>
      <c r="Z3731">
        <v>23</v>
      </c>
      <c r="AC3731" s="1"/>
    </row>
    <row r="3732" spans="5:29" x14ac:dyDescent="0.3">
      <c r="E3732" s="1">
        <v>37706</v>
      </c>
      <c r="F3732">
        <v>25.29</v>
      </c>
      <c r="G3732">
        <f t="shared" si="103"/>
        <v>28.600275229357798</v>
      </c>
      <c r="I3732" s="1">
        <v>38245</v>
      </c>
      <c r="J3732">
        <v>41.85</v>
      </c>
      <c r="M3732" s="1">
        <v>32749</v>
      </c>
      <c r="N3732">
        <v>1.0710999999999999</v>
      </c>
      <c r="Q3732" s="1">
        <v>43046</v>
      </c>
      <c r="R3732">
        <v>93.05</v>
      </c>
      <c r="Y3732" s="1">
        <v>42772</v>
      </c>
      <c r="Z3732">
        <v>23</v>
      </c>
      <c r="AC3732" s="1"/>
    </row>
    <row r="3733" spans="5:29" x14ac:dyDescent="0.3">
      <c r="E3733" s="1">
        <v>37707</v>
      </c>
      <c r="F3733">
        <v>26.82</v>
      </c>
      <c r="G3733">
        <f t="shared" si="103"/>
        <v>28.603853211009177</v>
      </c>
      <c r="I3733" s="1">
        <v>38244</v>
      </c>
      <c r="J3733">
        <v>41.73</v>
      </c>
      <c r="M3733" s="1">
        <v>32750</v>
      </c>
      <c r="N3733">
        <v>1.0628</v>
      </c>
      <c r="Q3733" s="1">
        <v>43047</v>
      </c>
      <c r="R3733">
        <v>93.53</v>
      </c>
      <c r="Y3733" s="1">
        <v>42773</v>
      </c>
      <c r="Z3733">
        <v>21.88</v>
      </c>
      <c r="AC3733" s="1"/>
    </row>
    <row r="3734" spans="5:29" x14ac:dyDescent="0.3">
      <c r="E3734" s="1">
        <v>37708</v>
      </c>
      <c r="F3734">
        <v>26.35</v>
      </c>
      <c r="G3734">
        <f t="shared" si="103"/>
        <v>28.602385321100915</v>
      </c>
      <c r="I3734" s="1">
        <v>38243</v>
      </c>
      <c r="J3734">
        <v>41.06</v>
      </c>
      <c r="M3734" s="1">
        <v>32751</v>
      </c>
      <c r="N3734">
        <v>1.0569</v>
      </c>
      <c r="Q3734" s="1">
        <v>43048</v>
      </c>
      <c r="R3734">
        <v>93.5</v>
      </c>
      <c r="Y3734" s="1">
        <v>42774</v>
      </c>
      <c r="Z3734">
        <v>20.55</v>
      </c>
      <c r="AC3734" s="1"/>
    </row>
    <row r="3735" spans="5:29" x14ac:dyDescent="0.3">
      <c r="E3735" s="1">
        <v>37711</v>
      </c>
      <c r="F3735">
        <v>27.18</v>
      </c>
      <c r="G3735">
        <f t="shared" si="103"/>
        <v>28.608990825688071</v>
      </c>
      <c r="I3735" s="1">
        <v>38240</v>
      </c>
      <c r="J3735">
        <v>40.200000000000003</v>
      </c>
      <c r="M3735" s="1">
        <v>32752</v>
      </c>
      <c r="N3735">
        <v>1.0490999999999999</v>
      </c>
      <c r="Q3735" s="1">
        <v>43049</v>
      </c>
      <c r="R3735">
        <v>92.75</v>
      </c>
      <c r="Y3735" s="1">
        <v>42775</v>
      </c>
      <c r="Z3735">
        <v>20.6</v>
      </c>
      <c r="AC3735" s="1"/>
    </row>
    <row r="3736" spans="5:29" x14ac:dyDescent="0.3">
      <c r="E3736" s="1">
        <v>37712</v>
      </c>
      <c r="F3736">
        <v>26.36</v>
      </c>
      <c r="G3736">
        <f t="shared" si="103"/>
        <v>28.61724770642202</v>
      </c>
      <c r="I3736" s="1">
        <v>38239</v>
      </c>
      <c r="J3736">
        <v>42.22</v>
      </c>
      <c r="M3736" s="1">
        <v>32755</v>
      </c>
      <c r="N3736">
        <v>1.0484</v>
      </c>
      <c r="Q3736" s="1">
        <v>43052</v>
      </c>
      <c r="R3736">
        <v>93.5</v>
      </c>
      <c r="Y3736" s="1">
        <v>42776</v>
      </c>
      <c r="Z3736">
        <v>20.100000000000001</v>
      </c>
      <c r="AC3736" s="1"/>
    </row>
    <row r="3737" spans="5:29" x14ac:dyDescent="0.3">
      <c r="E3737" s="1">
        <v>37713</v>
      </c>
      <c r="F3737">
        <v>25.21</v>
      </c>
      <c r="G3737">
        <f t="shared" si="103"/>
        <v>28.612935779816517</v>
      </c>
      <c r="I3737" s="1">
        <v>38238</v>
      </c>
      <c r="J3737">
        <v>40.39</v>
      </c>
      <c r="M3737" s="1">
        <v>32756</v>
      </c>
      <c r="N3737">
        <v>1.0436000000000001</v>
      </c>
      <c r="Q3737" s="1">
        <v>43053</v>
      </c>
      <c r="R3737">
        <v>92.7</v>
      </c>
      <c r="Y3737" s="1">
        <v>42779</v>
      </c>
      <c r="Z3737">
        <v>19.079999999999998</v>
      </c>
      <c r="AC3737" s="1"/>
    </row>
    <row r="3738" spans="5:29" x14ac:dyDescent="0.3">
      <c r="E3738" s="1">
        <v>37714</v>
      </c>
      <c r="F3738">
        <v>25.5</v>
      </c>
      <c r="G3738">
        <f t="shared" si="103"/>
        <v>28.614678899082573</v>
      </c>
      <c r="I3738" s="1">
        <v>38237</v>
      </c>
      <c r="J3738">
        <v>40.76</v>
      </c>
      <c r="M3738" s="1">
        <v>32757</v>
      </c>
      <c r="N3738">
        <v>1.0508</v>
      </c>
      <c r="Q3738" s="1">
        <v>43054</v>
      </c>
      <c r="R3738">
        <v>91</v>
      </c>
      <c r="Y3738" s="1">
        <v>42780</v>
      </c>
      <c r="Z3738">
        <v>18.600000000000001</v>
      </c>
      <c r="AC3738" s="1"/>
    </row>
    <row r="3739" spans="5:29" x14ac:dyDescent="0.3">
      <c r="E3739" s="1">
        <v>37715</v>
      </c>
      <c r="F3739">
        <v>24.68</v>
      </c>
      <c r="G3739">
        <f t="shared" si="103"/>
        <v>28.608990825688075</v>
      </c>
      <c r="I3739" s="1">
        <v>38236</v>
      </c>
      <c r="J3739">
        <v>40.619999999999997</v>
      </c>
      <c r="M3739" s="1">
        <v>32758</v>
      </c>
      <c r="N3739">
        <v>1.0491999999999999</v>
      </c>
      <c r="Q3739" s="1">
        <v>43055</v>
      </c>
      <c r="R3739">
        <v>90.75</v>
      </c>
      <c r="Y3739" s="1">
        <v>42781</v>
      </c>
      <c r="Z3739">
        <v>18.8</v>
      </c>
      <c r="AC3739" s="1"/>
    </row>
    <row r="3740" spans="5:29" x14ac:dyDescent="0.3">
      <c r="E3740" s="1">
        <v>37718</v>
      </c>
      <c r="F3740">
        <v>24.58</v>
      </c>
      <c r="G3740">
        <f t="shared" si="103"/>
        <v>28.598532110091742</v>
      </c>
      <c r="I3740" s="1">
        <v>38233</v>
      </c>
      <c r="J3740">
        <v>41.23</v>
      </c>
      <c r="M3740" s="1">
        <v>32759</v>
      </c>
      <c r="N3740">
        <v>1.0403</v>
      </c>
      <c r="Q3740" s="1">
        <v>43056</v>
      </c>
      <c r="R3740">
        <v>91.1</v>
      </c>
      <c r="Y3740" s="1">
        <v>42782</v>
      </c>
      <c r="Z3740">
        <v>18.899999999999999</v>
      </c>
      <c r="AC3740" s="1"/>
    </row>
    <row r="3741" spans="5:29" x14ac:dyDescent="0.3">
      <c r="E3741" s="1">
        <v>37719</v>
      </c>
      <c r="F3741">
        <v>24.6</v>
      </c>
      <c r="G3741">
        <f t="shared" si="103"/>
        <v>28.591100917431191</v>
      </c>
      <c r="I3741" s="1">
        <v>38232</v>
      </c>
      <c r="J3741">
        <v>41.57</v>
      </c>
      <c r="M3741" s="1">
        <v>32762</v>
      </c>
      <c r="N3741">
        <v>1.0448999999999999</v>
      </c>
      <c r="Q3741" s="1">
        <v>43059</v>
      </c>
      <c r="R3741">
        <v>90.5</v>
      </c>
      <c r="Y3741" s="1">
        <v>42783</v>
      </c>
      <c r="Z3741">
        <v>18.23</v>
      </c>
      <c r="AC3741" s="1"/>
    </row>
    <row r="3742" spans="5:29" x14ac:dyDescent="0.3">
      <c r="E3742" s="1">
        <v>37720</v>
      </c>
      <c r="F3742">
        <v>25.25</v>
      </c>
      <c r="G3742">
        <f t="shared" si="103"/>
        <v>28.593211009174311</v>
      </c>
      <c r="I3742" s="1">
        <v>38231</v>
      </c>
      <c r="J3742">
        <v>41.47</v>
      </c>
      <c r="M3742" s="1">
        <v>32763</v>
      </c>
      <c r="N3742">
        <v>1.0448999999999999</v>
      </c>
      <c r="Q3742" s="1">
        <v>43060</v>
      </c>
      <c r="R3742">
        <v>91</v>
      </c>
      <c r="Y3742" s="1">
        <v>42786</v>
      </c>
      <c r="Z3742">
        <v>18.149999999999999</v>
      </c>
      <c r="AC3742" s="1"/>
    </row>
    <row r="3743" spans="5:29" x14ac:dyDescent="0.3">
      <c r="E3743" s="1">
        <v>37721</v>
      </c>
      <c r="F3743">
        <v>24.47</v>
      </c>
      <c r="G3743">
        <f t="shared" si="103"/>
        <v>28.596422018348623</v>
      </c>
      <c r="I3743" s="1">
        <v>38230</v>
      </c>
      <c r="J3743">
        <v>39.61</v>
      </c>
      <c r="M3743" s="1">
        <v>32764</v>
      </c>
      <c r="N3743">
        <v>1.0530999999999999</v>
      </c>
      <c r="Q3743" s="1">
        <v>43061</v>
      </c>
      <c r="R3743">
        <v>90.9</v>
      </c>
      <c r="Y3743" s="1">
        <v>42787</v>
      </c>
      <c r="Z3743">
        <v>17.77</v>
      </c>
      <c r="AC3743" s="1"/>
    </row>
    <row r="3744" spans="5:29" x14ac:dyDescent="0.3">
      <c r="E3744" s="1">
        <v>37722</v>
      </c>
      <c r="F3744">
        <v>24.75</v>
      </c>
      <c r="G3744">
        <f t="shared" si="103"/>
        <v>28.606055045871553</v>
      </c>
      <c r="I3744" s="1">
        <v>38226</v>
      </c>
      <c r="J3744">
        <v>40.64</v>
      </c>
      <c r="M3744" s="1">
        <v>32765</v>
      </c>
      <c r="N3744">
        <v>1.0508</v>
      </c>
      <c r="Q3744" s="1">
        <v>43062</v>
      </c>
      <c r="R3744">
        <v>90.9</v>
      </c>
      <c r="Y3744" s="1">
        <v>42788</v>
      </c>
      <c r="Z3744">
        <v>17.8</v>
      </c>
      <c r="AC3744" s="1"/>
    </row>
    <row r="3745" spans="5:29" x14ac:dyDescent="0.3">
      <c r="E3745" s="1">
        <v>37725</v>
      </c>
      <c r="F3745">
        <v>24.99</v>
      </c>
      <c r="G3745">
        <f t="shared" si="103"/>
        <v>28.619908256880727</v>
      </c>
      <c r="I3745" s="1">
        <v>38225</v>
      </c>
      <c r="J3745">
        <v>40.33</v>
      </c>
      <c r="M3745" s="1">
        <v>32766</v>
      </c>
      <c r="N3745">
        <v>1.0555000000000001</v>
      </c>
      <c r="Q3745" s="1">
        <v>43063</v>
      </c>
      <c r="R3745">
        <v>90.8</v>
      </c>
      <c r="Y3745" s="1">
        <v>42789</v>
      </c>
      <c r="Z3745">
        <v>18.45</v>
      </c>
      <c r="AC3745" s="1"/>
    </row>
    <row r="3746" spans="5:29" x14ac:dyDescent="0.3">
      <c r="E3746" s="1">
        <v>37726</v>
      </c>
      <c r="F3746">
        <v>25.2</v>
      </c>
      <c r="G3746">
        <f t="shared" si="103"/>
        <v>28.634770642201826</v>
      </c>
      <c r="I3746" s="1">
        <v>38224</v>
      </c>
      <c r="J3746">
        <v>40.68</v>
      </c>
      <c r="M3746" s="1">
        <v>32769</v>
      </c>
      <c r="N3746">
        <v>1.0639000000000001</v>
      </c>
      <c r="Q3746" s="1">
        <v>43066</v>
      </c>
      <c r="R3746">
        <v>91.65</v>
      </c>
      <c r="Y3746" s="1">
        <v>42790</v>
      </c>
      <c r="Z3746">
        <v>17.55</v>
      </c>
      <c r="AC3746" s="1"/>
    </row>
    <row r="3747" spans="5:29" x14ac:dyDescent="0.3">
      <c r="E3747" s="1">
        <v>37727</v>
      </c>
      <c r="F3747">
        <v>25.02</v>
      </c>
      <c r="G3747">
        <f t="shared" si="103"/>
        <v>28.646055045871552</v>
      </c>
      <c r="I3747" s="1">
        <v>38223</v>
      </c>
      <c r="J3747">
        <v>42.32</v>
      </c>
      <c r="M3747" s="1">
        <v>32770</v>
      </c>
      <c r="N3747">
        <v>1.0616000000000001</v>
      </c>
      <c r="Q3747" s="1">
        <v>43067</v>
      </c>
      <c r="R3747">
        <v>92</v>
      </c>
      <c r="Y3747" s="1">
        <v>42793</v>
      </c>
      <c r="Z3747">
        <v>17.23</v>
      </c>
      <c r="AC3747" s="1"/>
    </row>
    <row r="3748" spans="5:29" x14ac:dyDescent="0.3">
      <c r="E3748" s="1">
        <v>37728</v>
      </c>
      <c r="F3748">
        <v>25.88</v>
      </c>
      <c r="G3748">
        <f t="shared" si="103"/>
        <v>28.665871559633018</v>
      </c>
      <c r="I3748" s="1">
        <v>38222</v>
      </c>
      <c r="J3748">
        <v>43.03</v>
      </c>
      <c r="M3748" s="1">
        <v>32771</v>
      </c>
      <c r="N3748">
        <v>1.0677000000000001</v>
      </c>
      <c r="Q3748" s="1">
        <v>43068</v>
      </c>
      <c r="R3748">
        <v>92.5</v>
      </c>
      <c r="Y3748" s="1">
        <v>42794</v>
      </c>
      <c r="Z3748">
        <v>17.100000000000001</v>
      </c>
      <c r="AC3748" s="1"/>
    </row>
    <row r="3749" spans="5:29" x14ac:dyDescent="0.3">
      <c r="E3749" s="1">
        <v>37733</v>
      </c>
      <c r="F3749">
        <v>25.46</v>
      </c>
      <c r="G3749">
        <f t="shared" si="103"/>
        <v>28.691192660550453</v>
      </c>
      <c r="I3749" s="1">
        <v>38219</v>
      </c>
      <c r="J3749">
        <v>43.54</v>
      </c>
      <c r="M3749" s="1">
        <v>32772</v>
      </c>
      <c r="N3749">
        <v>1.0663</v>
      </c>
      <c r="Q3749" s="1">
        <v>43069</v>
      </c>
      <c r="R3749">
        <v>93</v>
      </c>
      <c r="Y3749" s="1">
        <v>42795</v>
      </c>
      <c r="Z3749">
        <v>17.149999999999999</v>
      </c>
      <c r="AC3749" s="1"/>
    </row>
    <row r="3750" spans="5:29" x14ac:dyDescent="0.3">
      <c r="E3750" s="1">
        <v>37734</v>
      </c>
      <c r="F3750">
        <v>24.26</v>
      </c>
      <c r="G3750">
        <f t="shared" si="103"/>
        <v>28.704495412844029</v>
      </c>
      <c r="I3750" s="1">
        <v>38218</v>
      </c>
      <c r="J3750">
        <v>44.33</v>
      </c>
      <c r="M3750" s="1">
        <v>32773</v>
      </c>
      <c r="N3750">
        <v>1.0620000000000001</v>
      </c>
      <c r="Q3750" s="1">
        <v>43070</v>
      </c>
      <c r="R3750">
        <v>90.5</v>
      </c>
      <c r="Y3750" s="1">
        <v>42796</v>
      </c>
      <c r="Z3750">
        <v>17.02</v>
      </c>
      <c r="AC3750" s="1"/>
    </row>
    <row r="3751" spans="5:29" x14ac:dyDescent="0.3">
      <c r="E3751" s="1">
        <v>37735</v>
      </c>
      <c r="F3751">
        <v>24.33</v>
      </c>
      <c r="G3751">
        <f t="shared" si="103"/>
        <v>28.713486238532102</v>
      </c>
      <c r="I3751" s="1">
        <v>38217</v>
      </c>
      <c r="J3751">
        <v>43.03</v>
      </c>
      <c r="M3751" s="1">
        <v>32776</v>
      </c>
      <c r="N3751">
        <v>1.0904</v>
      </c>
      <c r="Q3751" s="1">
        <v>43073</v>
      </c>
      <c r="R3751">
        <v>91.85</v>
      </c>
      <c r="Y3751" s="1">
        <v>42797</v>
      </c>
      <c r="Z3751">
        <v>16.7</v>
      </c>
      <c r="AC3751" s="1"/>
    </row>
    <row r="3752" spans="5:29" x14ac:dyDescent="0.3">
      <c r="E3752" s="1">
        <v>37736</v>
      </c>
      <c r="F3752">
        <v>24.09</v>
      </c>
      <c r="G3752">
        <f t="shared" si="103"/>
        <v>28.711743119266046</v>
      </c>
      <c r="I3752" s="1">
        <v>38216</v>
      </c>
      <c r="J3752">
        <v>42.99</v>
      </c>
      <c r="M3752" s="1">
        <v>32777</v>
      </c>
      <c r="N3752">
        <v>1.0928</v>
      </c>
      <c r="Q3752" s="1">
        <v>43074</v>
      </c>
      <c r="R3752">
        <v>91.75</v>
      </c>
      <c r="Y3752" s="1">
        <v>42800</v>
      </c>
      <c r="Z3752">
        <v>16.829999999999998</v>
      </c>
      <c r="AC3752" s="1"/>
    </row>
    <row r="3753" spans="5:29" x14ac:dyDescent="0.3">
      <c r="E3753" s="1">
        <v>37739</v>
      </c>
      <c r="F3753">
        <v>23.5</v>
      </c>
      <c r="G3753">
        <f t="shared" si="103"/>
        <v>28.706422018348615</v>
      </c>
      <c r="I3753" s="1">
        <v>38215</v>
      </c>
      <c r="J3753">
        <v>43.67</v>
      </c>
      <c r="M3753" s="1">
        <v>32778</v>
      </c>
      <c r="N3753">
        <v>1.0993999999999999</v>
      </c>
      <c r="Q3753" s="1">
        <v>43075</v>
      </c>
      <c r="R3753">
        <v>91.65</v>
      </c>
      <c r="Y3753" s="1">
        <v>42801</v>
      </c>
      <c r="Z3753">
        <v>16.399999999999999</v>
      </c>
      <c r="AC3753" s="1"/>
    </row>
    <row r="3754" spans="5:29" x14ac:dyDescent="0.3">
      <c r="E3754" s="1">
        <v>37740</v>
      </c>
      <c r="F3754">
        <v>23.26</v>
      </c>
      <c r="G3754">
        <f t="shared" si="103"/>
        <v>28.694770642201828</v>
      </c>
      <c r="I3754" s="1">
        <v>38212</v>
      </c>
      <c r="J3754">
        <v>43.88</v>
      </c>
      <c r="M3754" s="1">
        <v>32779</v>
      </c>
      <c r="N3754">
        <v>1.0960000000000001</v>
      </c>
      <c r="Q3754" s="1">
        <v>43076</v>
      </c>
      <c r="R3754">
        <v>91.65</v>
      </c>
      <c r="Y3754" s="1">
        <v>42802</v>
      </c>
      <c r="Z3754">
        <v>16.45</v>
      </c>
      <c r="AC3754" s="1"/>
    </row>
    <row r="3755" spans="5:29" x14ac:dyDescent="0.3">
      <c r="E3755" s="1">
        <v>37741</v>
      </c>
      <c r="F3755">
        <v>23.68</v>
      </c>
      <c r="G3755">
        <f t="shared" si="103"/>
        <v>28.684220183486229</v>
      </c>
      <c r="I3755" s="1">
        <v>38211</v>
      </c>
      <c r="J3755">
        <v>42.29</v>
      </c>
      <c r="M3755" s="1">
        <v>32780</v>
      </c>
      <c r="N3755">
        <v>1.1012</v>
      </c>
      <c r="Q3755" s="1">
        <v>43077</v>
      </c>
      <c r="R3755">
        <v>93.13</v>
      </c>
      <c r="Y3755" s="1">
        <v>42803</v>
      </c>
      <c r="Z3755">
        <v>16.05</v>
      </c>
      <c r="AC3755" s="1"/>
    </row>
    <row r="3756" spans="5:29" x14ac:dyDescent="0.3">
      <c r="E3756" s="1">
        <v>37742</v>
      </c>
      <c r="F3756">
        <v>23.82</v>
      </c>
      <c r="G3756">
        <f t="shared" si="103"/>
        <v>28.67146788990825</v>
      </c>
      <c r="I3756" s="1">
        <v>38210</v>
      </c>
      <c r="J3756">
        <v>41.57</v>
      </c>
      <c r="M3756" s="1">
        <v>32783</v>
      </c>
      <c r="N3756">
        <v>1.0976999999999999</v>
      </c>
      <c r="Q3756" s="1">
        <v>43080</v>
      </c>
      <c r="R3756">
        <v>94.23</v>
      </c>
      <c r="Y3756" s="1">
        <v>42804</v>
      </c>
      <c r="Z3756">
        <v>16</v>
      </c>
      <c r="AC3756" s="1"/>
    </row>
    <row r="3757" spans="5:29" x14ac:dyDescent="0.3">
      <c r="E3757" s="1">
        <v>37743</v>
      </c>
      <c r="F3757">
        <v>23.52</v>
      </c>
      <c r="G3757">
        <f t="shared" si="103"/>
        <v>28.660917431192651</v>
      </c>
      <c r="I3757" s="1">
        <v>38209</v>
      </c>
      <c r="J3757">
        <v>41.28</v>
      </c>
      <c r="M3757" s="1">
        <v>32784</v>
      </c>
      <c r="N3757">
        <v>1.0928</v>
      </c>
      <c r="Q3757" s="1">
        <v>43081</v>
      </c>
      <c r="R3757">
        <v>96.13</v>
      </c>
      <c r="Y3757" s="1">
        <v>42807</v>
      </c>
      <c r="Z3757">
        <v>15.83</v>
      </c>
      <c r="AC3757" s="1"/>
    </row>
    <row r="3758" spans="5:29" x14ac:dyDescent="0.3">
      <c r="E3758" s="1">
        <v>37747</v>
      </c>
      <c r="F3758">
        <v>23.57</v>
      </c>
      <c r="G3758">
        <f t="shared" si="103"/>
        <v>28.649174311926593</v>
      </c>
      <c r="I3758" s="1">
        <v>38208</v>
      </c>
      <c r="J3758">
        <v>41.56</v>
      </c>
      <c r="M3758" s="1">
        <v>32785</v>
      </c>
      <c r="N3758">
        <v>1.0952999999999999</v>
      </c>
      <c r="Q3758" s="1">
        <v>43082</v>
      </c>
      <c r="R3758">
        <v>95.88</v>
      </c>
      <c r="Y3758" s="1">
        <v>42808</v>
      </c>
      <c r="Z3758">
        <v>15.95</v>
      </c>
      <c r="AC3758" s="1"/>
    </row>
    <row r="3759" spans="5:29" x14ac:dyDescent="0.3">
      <c r="E3759" s="1">
        <v>37748</v>
      </c>
      <c r="F3759">
        <v>24.11</v>
      </c>
      <c r="G3759">
        <f t="shared" si="103"/>
        <v>28.638715596330265</v>
      </c>
      <c r="I3759" s="1">
        <v>38205</v>
      </c>
      <c r="J3759">
        <v>40.630000000000003</v>
      </c>
      <c r="M3759" s="1">
        <v>32786</v>
      </c>
      <c r="N3759">
        <v>1.0951</v>
      </c>
      <c r="Q3759" s="1">
        <v>43083</v>
      </c>
      <c r="R3759">
        <v>94.25</v>
      </c>
      <c r="Y3759" s="1">
        <v>42809</v>
      </c>
      <c r="Z3759">
        <v>15.77</v>
      </c>
      <c r="AC3759" s="1"/>
    </row>
    <row r="3760" spans="5:29" x14ac:dyDescent="0.3">
      <c r="E3760" s="1">
        <v>37749</v>
      </c>
      <c r="F3760">
        <v>24.65</v>
      </c>
      <c r="G3760">
        <f t="shared" ref="G3760:G3823" si="104">+AVERAGE(F3652:F3760)</f>
        <v>28.635412844036686</v>
      </c>
      <c r="I3760" s="1">
        <v>38204</v>
      </c>
      <c r="J3760">
        <v>41.12</v>
      </c>
      <c r="M3760" s="1">
        <v>32787</v>
      </c>
      <c r="N3760">
        <v>1.0919000000000001</v>
      </c>
      <c r="Q3760" s="1">
        <v>43084</v>
      </c>
      <c r="R3760">
        <v>95.56</v>
      </c>
      <c r="Y3760" s="1">
        <v>42810</v>
      </c>
      <c r="Z3760">
        <v>15.73</v>
      </c>
      <c r="AC3760" s="1"/>
    </row>
    <row r="3761" spans="5:29" x14ac:dyDescent="0.3">
      <c r="E3761" s="1">
        <v>37750</v>
      </c>
      <c r="F3761">
        <v>25.1</v>
      </c>
      <c r="G3761">
        <f t="shared" si="104"/>
        <v>28.634862385321092</v>
      </c>
      <c r="I3761" s="1">
        <v>38203</v>
      </c>
      <c r="J3761">
        <v>39.700000000000003</v>
      </c>
      <c r="M3761" s="1">
        <v>32790</v>
      </c>
      <c r="N3761">
        <v>1.0898000000000001</v>
      </c>
      <c r="Q3761" s="1">
        <v>43087</v>
      </c>
      <c r="R3761">
        <v>95.9</v>
      </c>
      <c r="Y3761" s="1">
        <v>42811</v>
      </c>
      <c r="Z3761">
        <v>15.7</v>
      </c>
      <c r="AC3761" s="1"/>
    </row>
    <row r="3762" spans="5:29" x14ac:dyDescent="0.3">
      <c r="E3762" s="1">
        <v>37753</v>
      </c>
      <c r="F3762">
        <v>24.89</v>
      </c>
      <c r="G3762">
        <f t="shared" si="104"/>
        <v>28.628165137614669</v>
      </c>
      <c r="I3762" s="1">
        <v>38202</v>
      </c>
      <c r="J3762">
        <v>40.64</v>
      </c>
      <c r="M3762" s="1">
        <v>32791</v>
      </c>
      <c r="N3762">
        <v>1.0777000000000001</v>
      </c>
      <c r="Q3762" s="1">
        <v>43088</v>
      </c>
      <c r="R3762">
        <v>95.2</v>
      </c>
      <c r="Y3762" s="1">
        <v>42814</v>
      </c>
      <c r="Z3762">
        <v>15.4</v>
      </c>
      <c r="AC3762" s="1"/>
    </row>
    <row r="3763" spans="5:29" x14ac:dyDescent="0.3">
      <c r="E3763" s="1">
        <v>37754</v>
      </c>
      <c r="F3763">
        <v>25.9</v>
      </c>
      <c r="G3763">
        <f t="shared" si="104"/>
        <v>28.628623853211</v>
      </c>
      <c r="I3763" s="1">
        <v>38201</v>
      </c>
      <c r="J3763">
        <v>39.97</v>
      </c>
      <c r="M3763" s="1">
        <v>32792</v>
      </c>
      <c r="N3763">
        <v>1.0731999999999999</v>
      </c>
      <c r="Q3763" s="1">
        <v>43089</v>
      </c>
      <c r="R3763">
        <v>95.25</v>
      </c>
      <c r="Y3763" s="1">
        <v>42815</v>
      </c>
      <c r="Z3763">
        <v>15.52</v>
      </c>
      <c r="AC3763" s="1"/>
    </row>
    <row r="3764" spans="5:29" x14ac:dyDescent="0.3">
      <c r="E3764" s="1">
        <v>37755</v>
      </c>
      <c r="F3764">
        <v>26.75</v>
      </c>
      <c r="G3764">
        <f t="shared" si="104"/>
        <v>28.643027522935771</v>
      </c>
      <c r="I3764" s="1">
        <v>38198</v>
      </c>
      <c r="J3764">
        <v>40.03</v>
      </c>
      <c r="M3764" s="1">
        <v>32793</v>
      </c>
      <c r="N3764">
        <v>1.0783</v>
      </c>
      <c r="Q3764" s="1">
        <v>43090</v>
      </c>
      <c r="R3764">
        <v>95.33</v>
      </c>
      <c r="Y3764" s="1">
        <v>42816</v>
      </c>
      <c r="Z3764">
        <v>15.45</v>
      </c>
      <c r="AC3764" s="1"/>
    </row>
    <row r="3765" spans="5:29" x14ac:dyDescent="0.3">
      <c r="E3765" s="1">
        <v>37756</v>
      </c>
      <c r="F3765">
        <v>26.73</v>
      </c>
      <c r="G3765">
        <f t="shared" si="104"/>
        <v>28.651559633027517</v>
      </c>
      <c r="I3765" s="1">
        <v>38197</v>
      </c>
      <c r="J3765">
        <v>39.25</v>
      </c>
      <c r="M3765" s="1">
        <v>32794</v>
      </c>
      <c r="N3765">
        <v>1.1007</v>
      </c>
      <c r="Q3765" s="1">
        <v>43091</v>
      </c>
      <c r="R3765">
        <v>95.31</v>
      </c>
      <c r="Y3765" s="1">
        <v>42817</v>
      </c>
      <c r="Z3765">
        <v>15.2</v>
      </c>
      <c r="AC3765" s="1"/>
    </row>
    <row r="3766" spans="5:29" x14ac:dyDescent="0.3">
      <c r="E3766" s="1">
        <v>37757</v>
      </c>
      <c r="F3766">
        <v>26.1</v>
      </c>
      <c r="G3766">
        <f t="shared" si="104"/>
        <v>28.657431192660546</v>
      </c>
      <c r="I3766" s="1">
        <v>38196</v>
      </c>
      <c r="J3766">
        <v>39.53</v>
      </c>
      <c r="M3766" s="1">
        <v>32797</v>
      </c>
      <c r="N3766">
        <v>1.0981000000000001</v>
      </c>
      <c r="Q3766" s="1">
        <v>43094</v>
      </c>
      <c r="R3766">
        <v>95.28</v>
      </c>
      <c r="Y3766" s="1">
        <v>42818</v>
      </c>
      <c r="Z3766">
        <v>14.9</v>
      </c>
      <c r="AC3766" s="1"/>
    </row>
    <row r="3767" spans="5:29" x14ac:dyDescent="0.3">
      <c r="E3767" s="1">
        <v>37760</v>
      </c>
      <c r="F3767">
        <v>25.61</v>
      </c>
      <c r="G3767">
        <f t="shared" si="104"/>
        <v>28.656055045871554</v>
      </c>
      <c r="I3767" s="1">
        <v>38195</v>
      </c>
      <c r="J3767">
        <v>38.54</v>
      </c>
      <c r="M3767" s="1">
        <v>32798</v>
      </c>
      <c r="N3767">
        <v>1.0995999999999999</v>
      </c>
      <c r="Q3767" s="1">
        <v>43095</v>
      </c>
      <c r="R3767">
        <v>95.28</v>
      </c>
      <c r="Y3767" s="1">
        <v>42821</v>
      </c>
      <c r="Z3767">
        <v>14.73</v>
      </c>
      <c r="AC3767" s="1"/>
    </row>
    <row r="3768" spans="5:29" x14ac:dyDescent="0.3">
      <c r="E3768" s="1">
        <v>37761</v>
      </c>
      <c r="F3768">
        <v>25.65</v>
      </c>
      <c r="G3768">
        <f t="shared" si="104"/>
        <v>28.64899082568807</v>
      </c>
      <c r="I3768" s="1">
        <v>38194</v>
      </c>
      <c r="J3768">
        <v>38.11</v>
      </c>
      <c r="M3768" s="1">
        <v>32799</v>
      </c>
      <c r="N3768">
        <v>1.1096999999999999</v>
      </c>
      <c r="Q3768" s="1">
        <v>43096</v>
      </c>
      <c r="R3768">
        <v>95.4</v>
      </c>
      <c r="Y3768" s="1">
        <v>42822</v>
      </c>
      <c r="Z3768">
        <v>14.6</v>
      </c>
      <c r="AC3768" s="1"/>
    </row>
    <row r="3769" spans="5:29" x14ac:dyDescent="0.3">
      <c r="E3769" s="1">
        <v>37762</v>
      </c>
      <c r="F3769">
        <v>26.21</v>
      </c>
      <c r="G3769">
        <f t="shared" si="104"/>
        <v>28.64862385321101</v>
      </c>
      <c r="I3769" s="1">
        <v>38191</v>
      </c>
      <c r="J3769">
        <v>38.270000000000003</v>
      </c>
      <c r="M3769" s="1">
        <v>32800</v>
      </c>
      <c r="N3769">
        <v>1.1114999999999999</v>
      </c>
      <c r="Q3769" s="1">
        <v>43097</v>
      </c>
      <c r="R3769">
        <v>95.68</v>
      </c>
      <c r="Y3769" s="1">
        <v>42823</v>
      </c>
      <c r="Z3769">
        <v>15</v>
      </c>
      <c r="AC3769" s="1"/>
    </row>
    <row r="3770" spans="5:29" x14ac:dyDescent="0.3">
      <c r="E3770" s="1">
        <v>37763</v>
      </c>
      <c r="F3770">
        <v>25.97</v>
      </c>
      <c r="G3770">
        <f t="shared" si="104"/>
        <v>28.640366972477061</v>
      </c>
      <c r="I3770" s="1">
        <v>38190</v>
      </c>
      <c r="J3770">
        <v>38.01</v>
      </c>
      <c r="M3770" s="1">
        <v>32801</v>
      </c>
      <c r="N3770">
        <v>1.105</v>
      </c>
      <c r="Q3770" s="1">
        <v>43098</v>
      </c>
      <c r="R3770">
        <v>96.03</v>
      </c>
      <c r="Y3770" s="1">
        <v>42824</v>
      </c>
      <c r="Z3770">
        <v>15.68</v>
      </c>
      <c r="AC3770" s="1"/>
    </row>
    <row r="3771" spans="5:29" x14ac:dyDescent="0.3">
      <c r="E3771" s="1">
        <v>37764</v>
      </c>
      <c r="F3771">
        <v>26.24</v>
      </c>
      <c r="G3771">
        <f t="shared" si="104"/>
        <v>28.631467889908258</v>
      </c>
      <c r="I3771" s="1">
        <v>38189</v>
      </c>
      <c r="J3771">
        <v>37.159999999999997</v>
      </c>
      <c r="M3771" s="1">
        <v>32804</v>
      </c>
      <c r="N3771">
        <v>1.1112</v>
      </c>
      <c r="Q3771" s="1">
        <v>43101</v>
      </c>
      <c r="R3771">
        <v>94.77</v>
      </c>
      <c r="Y3771" s="1">
        <v>42825</v>
      </c>
      <c r="Z3771">
        <v>15.32</v>
      </c>
      <c r="AC3771" s="1"/>
    </row>
    <row r="3772" spans="5:29" x14ac:dyDescent="0.3">
      <c r="E3772" s="1">
        <v>37768</v>
      </c>
      <c r="F3772">
        <v>26.34</v>
      </c>
      <c r="G3772">
        <f t="shared" si="104"/>
        <v>28.612752293577977</v>
      </c>
      <c r="I3772" s="1">
        <v>38188</v>
      </c>
      <c r="J3772">
        <v>37.01</v>
      </c>
      <c r="M3772" s="1">
        <v>32805</v>
      </c>
      <c r="N3772">
        <v>1.1186</v>
      </c>
      <c r="Q3772" s="1">
        <v>43102</v>
      </c>
      <c r="R3772">
        <v>95.4</v>
      </c>
      <c r="Y3772" s="1">
        <v>42828</v>
      </c>
      <c r="Z3772">
        <v>16.100000000000001</v>
      </c>
      <c r="AC3772" s="1"/>
    </row>
    <row r="3773" spans="5:29" x14ac:dyDescent="0.3">
      <c r="E3773" s="1">
        <v>37769</v>
      </c>
      <c r="F3773">
        <v>25.59</v>
      </c>
      <c r="G3773">
        <f t="shared" si="104"/>
        <v>28.591376146788988</v>
      </c>
      <c r="I3773" s="1">
        <v>38187</v>
      </c>
      <c r="J3773">
        <v>37.9</v>
      </c>
      <c r="M3773" s="1">
        <v>32806</v>
      </c>
      <c r="N3773">
        <v>1.1194</v>
      </c>
      <c r="Q3773" s="1">
        <v>43103</v>
      </c>
      <c r="R3773">
        <v>95.4</v>
      </c>
      <c r="Y3773" s="1">
        <v>42829</v>
      </c>
      <c r="Z3773">
        <v>16.05</v>
      </c>
      <c r="AC3773" s="1"/>
    </row>
    <row r="3774" spans="5:29" x14ac:dyDescent="0.3">
      <c r="E3774" s="1">
        <v>37770</v>
      </c>
      <c r="F3774">
        <v>26.03</v>
      </c>
      <c r="G3774">
        <f t="shared" si="104"/>
        <v>28.568807339449542</v>
      </c>
      <c r="I3774" s="1">
        <v>38184</v>
      </c>
      <c r="J3774">
        <v>38</v>
      </c>
      <c r="M3774" s="1">
        <v>32807</v>
      </c>
      <c r="N3774">
        <v>1.1126</v>
      </c>
      <c r="Q3774" s="1">
        <v>43104</v>
      </c>
      <c r="R3774">
        <v>94.45</v>
      </c>
      <c r="Y3774" s="1">
        <v>42830</v>
      </c>
      <c r="Z3774">
        <v>16.3</v>
      </c>
      <c r="AC3774" s="1"/>
    </row>
    <row r="3775" spans="5:29" x14ac:dyDescent="0.3">
      <c r="E3775" s="1">
        <v>37771</v>
      </c>
      <c r="F3775">
        <v>26.32</v>
      </c>
      <c r="G3775">
        <f t="shared" si="104"/>
        <v>28.551376146788989</v>
      </c>
      <c r="I3775" s="1">
        <v>38183</v>
      </c>
      <c r="J3775">
        <v>38.11</v>
      </c>
      <c r="M3775" s="1">
        <v>32808</v>
      </c>
      <c r="N3775">
        <v>1.1194</v>
      </c>
      <c r="Q3775" s="1">
        <v>43105</v>
      </c>
      <c r="R3775">
        <v>94.45</v>
      </c>
      <c r="Y3775" s="1">
        <v>42831</v>
      </c>
      <c r="Z3775">
        <v>15.98</v>
      </c>
      <c r="AC3775" s="1"/>
    </row>
    <row r="3776" spans="5:29" x14ac:dyDescent="0.3">
      <c r="E3776" s="1">
        <v>37774</v>
      </c>
      <c r="F3776">
        <v>27.38</v>
      </c>
      <c r="G3776">
        <f t="shared" si="104"/>
        <v>28.542568807339453</v>
      </c>
      <c r="I3776" s="1">
        <v>38182</v>
      </c>
      <c r="J3776">
        <v>38.54</v>
      </c>
      <c r="M3776" s="1">
        <v>32811</v>
      </c>
      <c r="N3776">
        <v>1.1177999999999999</v>
      </c>
      <c r="Q3776" s="1">
        <v>43108</v>
      </c>
      <c r="R3776">
        <v>95.23</v>
      </c>
      <c r="Y3776" s="1">
        <v>42832</v>
      </c>
      <c r="Z3776">
        <v>15.6</v>
      </c>
      <c r="AC3776" s="1"/>
    </row>
    <row r="3777" spans="5:29" x14ac:dyDescent="0.3">
      <c r="E3777" s="1">
        <v>37775</v>
      </c>
      <c r="F3777">
        <v>27.28</v>
      </c>
      <c r="G3777">
        <f t="shared" si="104"/>
        <v>28.52018348623854</v>
      </c>
      <c r="I3777" s="1">
        <v>38181</v>
      </c>
      <c r="J3777">
        <v>36.69</v>
      </c>
      <c r="M3777" s="1">
        <v>32812</v>
      </c>
      <c r="N3777">
        <v>1.1135999999999999</v>
      </c>
      <c r="Q3777" s="1">
        <v>43109</v>
      </c>
      <c r="R3777">
        <v>94.75</v>
      </c>
      <c r="Y3777" s="1">
        <v>42835</v>
      </c>
      <c r="Z3777">
        <v>15.6</v>
      </c>
      <c r="AC3777" s="1"/>
    </row>
    <row r="3778" spans="5:29" x14ac:dyDescent="0.3">
      <c r="E3778" s="1">
        <v>37776</v>
      </c>
      <c r="F3778">
        <v>26.81</v>
      </c>
      <c r="G3778">
        <f t="shared" si="104"/>
        <v>28.494495412844042</v>
      </c>
      <c r="I3778" s="1">
        <v>38180</v>
      </c>
      <c r="J3778">
        <v>36.630000000000003</v>
      </c>
      <c r="M3778" s="1">
        <v>32813</v>
      </c>
      <c r="N3778">
        <v>1.1099000000000001</v>
      </c>
      <c r="Q3778" s="1">
        <v>43110</v>
      </c>
      <c r="R3778">
        <v>94.4</v>
      </c>
      <c r="Y3778" s="1">
        <v>42836</v>
      </c>
      <c r="Z3778">
        <v>15.65</v>
      </c>
      <c r="AC3778" s="1"/>
    </row>
    <row r="3779" spans="5:29" x14ac:dyDescent="0.3">
      <c r="E3779" s="1">
        <v>37777</v>
      </c>
      <c r="F3779">
        <v>27.44</v>
      </c>
      <c r="G3779">
        <f t="shared" si="104"/>
        <v>28.469541284403675</v>
      </c>
      <c r="I3779" s="1">
        <v>38177</v>
      </c>
      <c r="J3779">
        <v>37.049999999999997</v>
      </c>
      <c r="M3779" s="1">
        <v>32814</v>
      </c>
      <c r="N3779">
        <v>1.1125</v>
      </c>
      <c r="Q3779" s="1">
        <v>43111</v>
      </c>
      <c r="R3779">
        <v>94.1</v>
      </c>
      <c r="Y3779" s="1">
        <v>42837</v>
      </c>
      <c r="Z3779">
        <v>15.73</v>
      </c>
      <c r="AC3779" s="1"/>
    </row>
    <row r="3780" spans="5:29" x14ac:dyDescent="0.3">
      <c r="E3780" s="1">
        <v>37778</v>
      </c>
      <c r="F3780">
        <v>27.78</v>
      </c>
      <c r="G3780">
        <f t="shared" si="104"/>
        <v>28.452293577981656</v>
      </c>
      <c r="I3780" s="1">
        <v>38176</v>
      </c>
      <c r="J3780">
        <v>37.770000000000003</v>
      </c>
      <c r="M3780" s="1">
        <v>32815</v>
      </c>
      <c r="N3780">
        <v>1.1094999999999999</v>
      </c>
      <c r="Q3780" s="1">
        <v>43112</v>
      </c>
      <c r="R3780">
        <v>94.25</v>
      </c>
      <c r="Y3780" s="1">
        <v>42838</v>
      </c>
      <c r="Z3780">
        <v>15.7</v>
      </c>
      <c r="AC3780" s="1"/>
    </row>
    <row r="3781" spans="5:29" x14ac:dyDescent="0.3">
      <c r="E3781" s="1">
        <v>37781</v>
      </c>
      <c r="F3781">
        <v>27.85</v>
      </c>
      <c r="G3781">
        <f t="shared" si="104"/>
        <v>28.444862385321109</v>
      </c>
      <c r="I3781" s="1">
        <v>38175</v>
      </c>
      <c r="J3781">
        <v>36.61</v>
      </c>
      <c r="M3781" s="1">
        <v>32818</v>
      </c>
      <c r="N3781">
        <v>1.1093</v>
      </c>
      <c r="Q3781" s="1">
        <v>43115</v>
      </c>
      <c r="R3781">
        <v>93.65</v>
      </c>
      <c r="Y3781" s="1">
        <v>42839</v>
      </c>
      <c r="Z3781">
        <v>15.7</v>
      </c>
      <c r="AC3781" s="1"/>
    </row>
    <row r="3782" spans="5:29" x14ac:dyDescent="0.3">
      <c r="E3782" s="1">
        <v>37782</v>
      </c>
      <c r="F3782">
        <v>28.08</v>
      </c>
      <c r="G3782">
        <f t="shared" si="104"/>
        <v>28.43247706422019</v>
      </c>
      <c r="I3782" s="1">
        <v>38174</v>
      </c>
      <c r="J3782">
        <v>37.18</v>
      </c>
      <c r="M3782" s="1">
        <v>32819</v>
      </c>
      <c r="N3782">
        <v>1.1149</v>
      </c>
      <c r="Q3782" s="1">
        <v>43116</v>
      </c>
      <c r="R3782">
        <v>94.4</v>
      </c>
      <c r="Y3782" s="1">
        <v>42842</v>
      </c>
      <c r="Z3782">
        <v>15.97</v>
      </c>
      <c r="AC3782" s="1"/>
    </row>
    <row r="3783" spans="5:29" x14ac:dyDescent="0.3">
      <c r="E3783" s="1">
        <v>37783</v>
      </c>
      <c r="F3783">
        <v>28.39</v>
      </c>
      <c r="G3783">
        <f t="shared" si="104"/>
        <v>28.410642201834868</v>
      </c>
      <c r="I3783" s="1">
        <v>38173</v>
      </c>
      <c r="J3783">
        <v>36.299999999999997</v>
      </c>
      <c r="M3783" s="1">
        <v>32820</v>
      </c>
      <c r="N3783">
        <v>1.1137999999999999</v>
      </c>
      <c r="Q3783" s="1">
        <v>43117</v>
      </c>
      <c r="R3783">
        <v>93.3</v>
      </c>
      <c r="Y3783" s="1">
        <v>42843</v>
      </c>
      <c r="Z3783">
        <v>16.399999999999999</v>
      </c>
      <c r="AC3783" s="1"/>
    </row>
    <row r="3784" spans="5:29" x14ac:dyDescent="0.3">
      <c r="E3784" s="1">
        <v>37784</v>
      </c>
      <c r="F3784">
        <v>27.83</v>
      </c>
      <c r="G3784">
        <f t="shared" si="104"/>
        <v>28.388899082568816</v>
      </c>
      <c r="I3784" s="1">
        <v>38170</v>
      </c>
      <c r="J3784">
        <v>35.92</v>
      </c>
      <c r="M3784" s="1">
        <v>32821</v>
      </c>
      <c r="N3784">
        <v>1.1096999999999999</v>
      </c>
      <c r="Q3784" s="1">
        <v>43118</v>
      </c>
      <c r="R3784">
        <v>92.5</v>
      </c>
      <c r="Y3784" s="1">
        <v>42844</v>
      </c>
      <c r="Z3784">
        <v>16.25</v>
      </c>
      <c r="AC3784" s="1"/>
    </row>
    <row r="3785" spans="5:29" x14ac:dyDescent="0.3">
      <c r="E3785" s="1">
        <v>37785</v>
      </c>
      <c r="F3785">
        <v>27.46</v>
      </c>
      <c r="G3785">
        <f t="shared" si="104"/>
        <v>28.371743119266064</v>
      </c>
      <c r="I3785" s="1">
        <v>38169</v>
      </c>
      <c r="J3785">
        <v>36.07</v>
      </c>
      <c r="M3785" s="1">
        <v>32822</v>
      </c>
      <c r="N3785">
        <v>1.1016999999999999</v>
      </c>
      <c r="Q3785" s="1">
        <v>43119</v>
      </c>
      <c r="R3785">
        <v>92.75</v>
      </c>
      <c r="Y3785" s="1">
        <v>42845</v>
      </c>
      <c r="Z3785">
        <v>16.100000000000001</v>
      </c>
      <c r="AC3785" s="1"/>
    </row>
    <row r="3786" spans="5:29" x14ac:dyDescent="0.3">
      <c r="E3786" s="1">
        <v>37788</v>
      </c>
      <c r="F3786">
        <v>26.65</v>
      </c>
      <c r="G3786">
        <f t="shared" si="104"/>
        <v>28.352110091743128</v>
      </c>
      <c r="I3786" s="1">
        <v>38168</v>
      </c>
      <c r="J3786">
        <v>34.5</v>
      </c>
      <c r="M3786" s="1">
        <v>32825</v>
      </c>
      <c r="N3786">
        <v>1.1052999999999999</v>
      </c>
      <c r="Q3786" s="1">
        <v>43122</v>
      </c>
      <c r="R3786">
        <v>93</v>
      </c>
      <c r="Y3786" s="1">
        <v>42846</v>
      </c>
      <c r="Z3786">
        <v>16.579999999999998</v>
      </c>
      <c r="AC3786" s="1"/>
    </row>
    <row r="3787" spans="5:29" x14ac:dyDescent="0.3">
      <c r="E3787" s="1">
        <v>37789</v>
      </c>
      <c r="F3787">
        <v>26.67</v>
      </c>
      <c r="G3787">
        <f t="shared" si="104"/>
        <v>28.324862385321111</v>
      </c>
      <c r="I3787" s="1">
        <v>38167</v>
      </c>
      <c r="J3787">
        <v>33.11</v>
      </c>
      <c r="M3787" s="1">
        <v>32826</v>
      </c>
      <c r="N3787">
        <v>1.1183000000000001</v>
      </c>
      <c r="Q3787" s="1">
        <v>43123</v>
      </c>
      <c r="R3787">
        <v>92.85</v>
      </c>
      <c r="Y3787" s="1">
        <v>42849</v>
      </c>
      <c r="Z3787">
        <v>16.27</v>
      </c>
      <c r="AC3787" s="1"/>
    </row>
    <row r="3788" spans="5:29" x14ac:dyDescent="0.3">
      <c r="E3788" s="1">
        <v>37790</v>
      </c>
      <c r="F3788">
        <v>26.26</v>
      </c>
      <c r="G3788">
        <f t="shared" si="104"/>
        <v>28.293577981651389</v>
      </c>
      <c r="I3788" s="1">
        <v>38166</v>
      </c>
      <c r="J3788">
        <v>33.700000000000003</v>
      </c>
      <c r="M3788" s="1">
        <v>32827</v>
      </c>
      <c r="N3788">
        <v>1.1143000000000001</v>
      </c>
      <c r="Q3788" s="1">
        <v>43124</v>
      </c>
      <c r="R3788">
        <v>92.25</v>
      </c>
      <c r="Y3788" s="1">
        <v>42850</v>
      </c>
      <c r="Z3788">
        <v>16.079999999999998</v>
      </c>
      <c r="AC3788" s="1"/>
    </row>
    <row r="3789" spans="5:29" x14ac:dyDescent="0.3">
      <c r="E3789" s="1">
        <v>37791</v>
      </c>
      <c r="F3789">
        <v>26.29</v>
      </c>
      <c r="G3789">
        <f t="shared" si="104"/>
        <v>28.257706422018362</v>
      </c>
      <c r="I3789" s="1">
        <v>38163</v>
      </c>
      <c r="J3789">
        <v>34.97</v>
      </c>
      <c r="M3789" s="1">
        <v>32828</v>
      </c>
      <c r="N3789">
        <v>1.1119000000000001</v>
      </c>
      <c r="Q3789" s="1">
        <v>43125</v>
      </c>
      <c r="R3789">
        <v>92.4</v>
      </c>
      <c r="Y3789" s="1">
        <v>42851</v>
      </c>
      <c r="Z3789">
        <v>16.399999999999999</v>
      </c>
      <c r="AC3789" s="1"/>
    </row>
    <row r="3790" spans="5:29" x14ac:dyDescent="0.3">
      <c r="E3790" s="1">
        <v>37792</v>
      </c>
      <c r="F3790">
        <v>27.02</v>
      </c>
      <c r="G3790">
        <f t="shared" si="104"/>
        <v>28.224770642201847</v>
      </c>
      <c r="I3790" s="1">
        <v>38162</v>
      </c>
      <c r="J3790">
        <v>35.299999999999997</v>
      </c>
      <c r="M3790" s="1">
        <v>32829</v>
      </c>
      <c r="N3790">
        <v>1.1115999999999999</v>
      </c>
      <c r="Q3790" s="1">
        <v>43126</v>
      </c>
      <c r="R3790">
        <v>92.4</v>
      </c>
      <c r="Y3790" s="1">
        <v>42852</v>
      </c>
      <c r="Z3790">
        <v>16.149999999999999</v>
      </c>
      <c r="AC3790" s="1"/>
    </row>
    <row r="3791" spans="5:29" x14ac:dyDescent="0.3">
      <c r="E3791" s="1">
        <v>37795</v>
      </c>
      <c r="F3791">
        <v>26.93</v>
      </c>
      <c r="G3791">
        <f t="shared" si="104"/>
        <v>28.185412844036705</v>
      </c>
      <c r="I3791" s="1">
        <v>38161</v>
      </c>
      <c r="J3791">
        <v>35.03</v>
      </c>
      <c r="M3791" s="1">
        <v>32832</v>
      </c>
      <c r="N3791">
        <v>1.1140000000000001</v>
      </c>
      <c r="Q3791" s="1">
        <v>43129</v>
      </c>
      <c r="R3791">
        <v>92.3</v>
      </c>
      <c r="Y3791" s="1">
        <v>42853</v>
      </c>
      <c r="Z3791">
        <v>16.55</v>
      </c>
      <c r="AC3791" s="1"/>
    </row>
    <row r="3792" spans="5:29" x14ac:dyDescent="0.3">
      <c r="E3792" s="1">
        <v>37796</v>
      </c>
      <c r="F3792">
        <v>26.62</v>
      </c>
      <c r="G3792">
        <f t="shared" si="104"/>
        <v>28.139174311926613</v>
      </c>
      <c r="I3792" s="1">
        <v>38160</v>
      </c>
      <c r="J3792">
        <v>35.61</v>
      </c>
      <c r="M3792" s="1">
        <v>32833</v>
      </c>
      <c r="N3792">
        <v>1.125</v>
      </c>
      <c r="Q3792" s="1">
        <v>43130</v>
      </c>
      <c r="R3792">
        <v>92.3</v>
      </c>
      <c r="Y3792" s="1">
        <v>42856</v>
      </c>
      <c r="Z3792">
        <v>16.72</v>
      </c>
      <c r="AC3792" s="1"/>
    </row>
    <row r="3793" spans="5:29" x14ac:dyDescent="0.3">
      <c r="E3793" s="1">
        <v>37797</v>
      </c>
      <c r="F3793">
        <v>27.65</v>
      </c>
      <c r="G3793">
        <f t="shared" si="104"/>
        <v>28.11266055045872</v>
      </c>
      <c r="I3793" s="1">
        <v>38159</v>
      </c>
      <c r="J3793">
        <v>35.130000000000003</v>
      </c>
      <c r="M3793" s="1">
        <v>32834</v>
      </c>
      <c r="N3793">
        <v>1.1262000000000001</v>
      </c>
      <c r="Q3793" s="1">
        <v>43131</v>
      </c>
      <c r="R3793">
        <v>89.75</v>
      </c>
      <c r="Y3793" s="1">
        <v>42857</v>
      </c>
      <c r="Z3793">
        <v>16.7</v>
      </c>
      <c r="AC3793" s="1"/>
    </row>
    <row r="3794" spans="5:29" x14ac:dyDescent="0.3">
      <c r="E3794" s="1">
        <v>37798</v>
      </c>
      <c r="F3794">
        <v>27.04</v>
      </c>
      <c r="G3794">
        <f t="shared" si="104"/>
        <v>28.079541284403675</v>
      </c>
      <c r="I3794" s="1">
        <v>38156</v>
      </c>
      <c r="J3794">
        <v>36.21</v>
      </c>
      <c r="M3794" s="1">
        <v>32835</v>
      </c>
      <c r="N3794">
        <v>1.1233</v>
      </c>
      <c r="Q3794" s="1">
        <v>43132</v>
      </c>
      <c r="R3794">
        <v>87.4</v>
      </c>
      <c r="Y3794" s="1">
        <v>42858</v>
      </c>
      <c r="Z3794">
        <v>16.600000000000001</v>
      </c>
      <c r="AC3794" s="1"/>
    </row>
    <row r="3795" spans="5:29" x14ac:dyDescent="0.3">
      <c r="E3795" s="1">
        <v>37799</v>
      </c>
      <c r="F3795">
        <v>27.3</v>
      </c>
      <c r="G3795">
        <f t="shared" si="104"/>
        <v>28.047981651376155</v>
      </c>
      <c r="I3795" s="1">
        <v>38155</v>
      </c>
      <c r="J3795">
        <v>36.21</v>
      </c>
      <c r="M3795" s="1">
        <v>32836</v>
      </c>
      <c r="N3795">
        <v>1.1316999999999999</v>
      </c>
      <c r="Q3795" s="1">
        <v>43133</v>
      </c>
      <c r="R3795">
        <v>87.3</v>
      </c>
      <c r="Y3795" s="1">
        <v>42859</v>
      </c>
      <c r="Z3795">
        <v>16.100000000000001</v>
      </c>
      <c r="AC3795" s="1"/>
    </row>
    <row r="3796" spans="5:29" x14ac:dyDescent="0.3">
      <c r="E3796" s="1">
        <v>37802</v>
      </c>
      <c r="F3796">
        <v>28.33</v>
      </c>
      <c r="G3796">
        <f t="shared" si="104"/>
        <v>28.02954128440367</v>
      </c>
      <c r="I3796" s="1">
        <v>38154</v>
      </c>
      <c r="J3796">
        <v>35.200000000000003</v>
      </c>
      <c r="M3796" s="1">
        <v>32839</v>
      </c>
      <c r="N3796">
        <v>1.1372</v>
      </c>
      <c r="Q3796" s="1">
        <v>43136</v>
      </c>
      <c r="R3796">
        <v>85.9</v>
      </c>
      <c r="Y3796" s="1">
        <v>42860</v>
      </c>
      <c r="Z3796">
        <v>16</v>
      </c>
      <c r="AC3796" s="1"/>
    </row>
    <row r="3797" spans="5:29" x14ac:dyDescent="0.3">
      <c r="E3797" s="1">
        <v>37803</v>
      </c>
      <c r="F3797">
        <v>28.31</v>
      </c>
      <c r="G3797">
        <f t="shared" si="104"/>
        <v>28.016605504587154</v>
      </c>
      <c r="I3797" s="1">
        <v>38153</v>
      </c>
      <c r="J3797">
        <v>35.29</v>
      </c>
      <c r="M3797" s="1">
        <v>32840</v>
      </c>
      <c r="N3797">
        <v>1.1446000000000001</v>
      </c>
      <c r="Q3797" s="1">
        <v>43137</v>
      </c>
      <c r="R3797">
        <v>84.1</v>
      </c>
      <c r="Y3797" s="1">
        <v>42863</v>
      </c>
      <c r="Z3797">
        <v>15.82</v>
      </c>
      <c r="AC3797" s="1"/>
    </row>
    <row r="3798" spans="5:29" x14ac:dyDescent="0.3">
      <c r="E3798" s="1">
        <v>37804</v>
      </c>
      <c r="F3798">
        <v>27.97</v>
      </c>
      <c r="G3798">
        <f t="shared" si="104"/>
        <v>27.99348623853211</v>
      </c>
      <c r="I3798" s="1">
        <v>38152</v>
      </c>
      <c r="J3798">
        <v>35.49</v>
      </c>
      <c r="M3798" s="1">
        <v>32841</v>
      </c>
      <c r="N3798">
        <v>1.1388</v>
      </c>
      <c r="Q3798" s="1">
        <v>43138</v>
      </c>
      <c r="R3798">
        <v>84.3</v>
      </c>
      <c r="Y3798" s="1">
        <v>42864</v>
      </c>
      <c r="Z3798">
        <v>15.85</v>
      </c>
      <c r="AC3798" s="1"/>
    </row>
    <row r="3799" spans="5:29" x14ac:dyDescent="0.3">
      <c r="E3799" s="1">
        <v>37805</v>
      </c>
      <c r="F3799">
        <v>28.2</v>
      </c>
      <c r="G3799">
        <f t="shared" si="104"/>
        <v>27.978256880733944</v>
      </c>
      <c r="I3799" s="1">
        <v>38149</v>
      </c>
      <c r="J3799">
        <v>35.44</v>
      </c>
      <c r="M3799" s="1">
        <v>32842</v>
      </c>
      <c r="N3799">
        <v>1.1428</v>
      </c>
      <c r="Q3799" s="1">
        <v>43139</v>
      </c>
      <c r="R3799">
        <v>81.5</v>
      </c>
      <c r="Y3799" s="1">
        <v>42865</v>
      </c>
      <c r="Z3799">
        <v>15.95</v>
      </c>
      <c r="AC3799" s="1"/>
    </row>
    <row r="3800" spans="5:29" x14ac:dyDescent="0.3">
      <c r="E3800" s="1">
        <v>37806</v>
      </c>
      <c r="F3800">
        <v>27.63</v>
      </c>
      <c r="G3800">
        <f t="shared" si="104"/>
        <v>27.954036697247705</v>
      </c>
      <c r="I3800" s="1">
        <v>38148</v>
      </c>
      <c r="J3800">
        <v>35.74</v>
      </c>
      <c r="M3800" s="1">
        <v>32843</v>
      </c>
      <c r="N3800">
        <v>1.1385000000000001</v>
      </c>
      <c r="Q3800" s="1">
        <v>43140</v>
      </c>
      <c r="R3800">
        <v>80.099999999999994</v>
      </c>
      <c r="Y3800" s="1">
        <v>42866</v>
      </c>
      <c r="Z3800">
        <v>15.3</v>
      </c>
      <c r="AC3800" s="1"/>
    </row>
    <row r="3801" spans="5:29" x14ac:dyDescent="0.3">
      <c r="E3801" s="1">
        <v>37809</v>
      </c>
      <c r="F3801">
        <v>27.82</v>
      </c>
      <c r="G3801">
        <f t="shared" si="104"/>
        <v>27.924678899082569</v>
      </c>
      <c r="I3801" s="1">
        <v>38147</v>
      </c>
      <c r="J3801">
        <v>35.29</v>
      </c>
      <c r="M3801" s="1">
        <v>32846</v>
      </c>
      <c r="N3801">
        <v>1.1393</v>
      </c>
      <c r="Q3801" s="1">
        <v>43143</v>
      </c>
      <c r="R3801">
        <v>80.25</v>
      </c>
      <c r="Y3801" s="1">
        <v>42867</v>
      </c>
      <c r="Z3801">
        <v>15.58</v>
      </c>
      <c r="AC3801" s="1"/>
    </row>
    <row r="3802" spans="5:29" x14ac:dyDescent="0.3">
      <c r="E3802" s="1">
        <v>37810</v>
      </c>
      <c r="F3802">
        <v>27.97</v>
      </c>
      <c r="G3802">
        <f t="shared" si="104"/>
        <v>27.894954128440368</v>
      </c>
      <c r="I3802" s="1">
        <v>38146</v>
      </c>
      <c r="J3802">
        <v>35.049999999999997</v>
      </c>
      <c r="M3802" s="1">
        <v>32847</v>
      </c>
      <c r="N3802">
        <v>1.1451</v>
      </c>
      <c r="Q3802" s="1">
        <v>43144</v>
      </c>
      <c r="R3802">
        <v>82.95</v>
      </c>
      <c r="Y3802" s="1">
        <v>42870</v>
      </c>
      <c r="Z3802">
        <v>15.48</v>
      </c>
      <c r="AC3802" s="1"/>
    </row>
    <row r="3803" spans="5:29" x14ac:dyDescent="0.3">
      <c r="E3803" s="1">
        <v>37811</v>
      </c>
      <c r="F3803">
        <v>28.71</v>
      </c>
      <c r="G3803">
        <f t="shared" si="104"/>
        <v>27.873027522935779</v>
      </c>
      <c r="I3803" s="1">
        <v>38145</v>
      </c>
      <c r="J3803">
        <v>35.96</v>
      </c>
      <c r="M3803" s="1">
        <v>32848</v>
      </c>
      <c r="N3803">
        <v>1.1513</v>
      </c>
      <c r="Q3803" s="1">
        <v>43145</v>
      </c>
      <c r="R3803">
        <v>83.5</v>
      </c>
      <c r="Y3803" s="1">
        <v>42871</v>
      </c>
      <c r="Z3803">
        <v>15.57</v>
      </c>
      <c r="AC3803" s="1"/>
    </row>
    <row r="3804" spans="5:29" x14ac:dyDescent="0.3">
      <c r="E3804" s="1">
        <v>37812</v>
      </c>
      <c r="F3804">
        <v>28.88</v>
      </c>
      <c r="G3804">
        <f t="shared" si="104"/>
        <v>27.860458715596327</v>
      </c>
      <c r="I3804" s="1">
        <v>38142</v>
      </c>
      <c r="J3804">
        <v>35.67</v>
      </c>
      <c r="M3804" s="1">
        <v>32849</v>
      </c>
      <c r="N3804">
        <v>1.1477999999999999</v>
      </c>
      <c r="Q3804" s="1">
        <v>43146</v>
      </c>
      <c r="R3804">
        <v>83.5</v>
      </c>
      <c r="Y3804" s="1">
        <v>42872</v>
      </c>
      <c r="Z3804">
        <v>15.5</v>
      </c>
      <c r="AC3804" s="1"/>
    </row>
    <row r="3805" spans="5:29" x14ac:dyDescent="0.3">
      <c r="E3805" s="1">
        <v>37813</v>
      </c>
      <c r="F3805">
        <v>29.19</v>
      </c>
      <c r="G3805">
        <f t="shared" si="104"/>
        <v>27.843027522935778</v>
      </c>
      <c r="I3805" s="1">
        <v>38141</v>
      </c>
      <c r="J3805">
        <v>36.4</v>
      </c>
      <c r="M3805" s="1">
        <v>32850</v>
      </c>
      <c r="N3805">
        <v>1.1503000000000001</v>
      </c>
      <c r="Q3805" s="1">
        <v>43147</v>
      </c>
      <c r="R3805">
        <v>82.6</v>
      </c>
      <c r="Y3805" s="1">
        <v>42873</v>
      </c>
      <c r="Z3805">
        <v>15.6</v>
      </c>
      <c r="AC3805" s="1"/>
    </row>
    <row r="3806" spans="5:29" x14ac:dyDescent="0.3">
      <c r="E3806" s="1">
        <v>37816</v>
      </c>
      <c r="F3806">
        <v>28.96</v>
      </c>
      <c r="G3806">
        <f t="shared" si="104"/>
        <v>27.821009174311929</v>
      </c>
      <c r="I3806" s="1">
        <v>38140</v>
      </c>
      <c r="J3806">
        <v>36.86</v>
      </c>
      <c r="M3806" s="1">
        <v>32853</v>
      </c>
      <c r="N3806">
        <v>1.1568000000000001</v>
      </c>
      <c r="Q3806" s="1">
        <v>43150</v>
      </c>
      <c r="R3806">
        <v>84.58</v>
      </c>
      <c r="Y3806" s="1">
        <v>42874</v>
      </c>
      <c r="Z3806">
        <v>15.3</v>
      </c>
      <c r="AC3806" s="1"/>
    </row>
    <row r="3807" spans="5:29" x14ac:dyDescent="0.3">
      <c r="E3807" s="1">
        <v>37817</v>
      </c>
      <c r="F3807">
        <v>29.17</v>
      </c>
      <c r="G3807">
        <f t="shared" si="104"/>
        <v>27.800183486238538</v>
      </c>
      <c r="I3807" s="1">
        <v>38139</v>
      </c>
      <c r="J3807">
        <v>39.08</v>
      </c>
      <c r="M3807" s="1">
        <v>32854</v>
      </c>
      <c r="N3807">
        <v>1.1725000000000001</v>
      </c>
      <c r="Q3807" s="1">
        <v>43151</v>
      </c>
      <c r="R3807">
        <v>85.9</v>
      </c>
      <c r="Y3807" s="1">
        <v>42877</v>
      </c>
      <c r="Z3807">
        <v>15.25</v>
      </c>
      <c r="AC3807" s="1"/>
    </row>
    <row r="3808" spans="5:29" x14ac:dyDescent="0.3">
      <c r="E3808" s="1">
        <v>37818</v>
      </c>
      <c r="F3808">
        <v>28.72</v>
      </c>
      <c r="G3808">
        <f t="shared" si="104"/>
        <v>27.766972477064222</v>
      </c>
      <c r="I3808" s="1">
        <v>38135</v>
      </c>
      <c r="J3808">
        <v>36.58</v>
      </c>
      <c r="M3808" s="1">
        <v>32855</v>
      </c>
      <c r="N3808">
        <v>1.1731</v>
      </c>
      <c r="Q3808" s="1">
        <v>43152</v>
      </c>
      <c r="R3808">
        <v>85.8</v>
      </c>
      <c r="Y3808" s="1">
        <v>42878</v>
      </c>
      <c r="Z3808">
        <v>15.55</v>
      </c>
      <c r="AC3808" s="1"/>
    </row>
    <row r="3809" spans="5:29" x14ac:dyDescent="0.3">
      <c r="E3809" s="1">
        <v>37819</v>
      </c>
      <c r="F3809">
        <v>28.62</v>
      </c>
      <c r="G3809">
        <f t="shared" si="104"/>
        <v>27.738715596330277</v>
      </c>
      <c r="I3809" s="1">
        <v>38134</v>
      </c>
      <c r="J3809">
        <v>36.25</v>
      </c>
      <c r="M3809" s="1">
        <v>32856</v>
      </c>
      <c r="N3809">
        <v>1.1707000000000001</v>
      </c>
      <c r="Q3809" s="1">
        <v>43153</v>
      </c>
      <c r="R3809">
        <v>87.25</v>
      </c>
      <c r="Y3809" s="1">
        <v>42879</v>
      </c>
      <c r="Z3809">
        <v>15.2</v>
      </c>
      <c r="AC3809" s="1"/>
    </row>
    <row r="3810" spans="5:29" x14ac:dyDescent="0.3">
      <c r="E3810" s="1">
        <v>37820</v>
      </c>
      <c r="F3810">
        <v>28.93</v>
      </c>
      <c r="G3810">
        <f t="shared" si="104"/>
        <v>27.707155963302746</v>
      </c>
      <c r="I3810" s="1">
        <v>38133</v>
      </c>
      <c r="J3810">
        <v>37.08</v>
      </c>
      <c r="M3810" s="1">
        <v>32857</v>
      </c>
      <c r="N3810">
        <v>1.18</v>
      </c>
      <c r="Q3810" s="1">
        <v>43154</v>
      </c>
      <c r="R3810">
        <v>88</v>
      </c>
      <c r="Y3810" s="1">
        <v>42880</v>
      </c>
      <c r="Z3810">
        <v>15</v>
      </c>
      <c r="AC3810" s="1"/>
    </row>
    <row r="3811" spans="5:29" x14ac:dyDescent="0.3">
      <c r="E3811" s="1">
        <v>37823</v>
      </c>
      <c r="F3811">
        <v>28.69</v>
      </c>
      <c r="G3811">
        <f t="shared" si="104"/>
        <v>27.672660550458708</v>
      </c>
      <c r="I3811" s="1">
        <v>38132</v>
      </c>
      <c r="J3811">
        <v>37.44</v>
      </c>
      <c r="M3811" s="1">
        <v>32860</v>
      </c>
      <c r="N3811">
        <v>1.1771</v>
      </c>
      <c r="Q3811" s="1">
        <v>43157</v>
      </c>
      <c r="R3811">
        <v>84.03</v>
      </c>
      <c r="Y3811" s="1">
        <v>42881</v>
      </c>
      <c r="Z3811">
        <v>15.1</v>
      </c>
      <c r="AC3811" s="1"/>
    </row>
    <row r="3812" spans="5:29" x14ac:dyDescent="0.3">
      <c r="E3812" s="1">
        <v>37824</v>
      </c>
      <c r="F3812">
        <v>27.49</v>
      </c>
      <c r="G3812">
        <f t="shared" si="104"/>
        <v>27.621559633027516</v>
      </c>
      <c r="I3812" s="1">
        <v>38131</v>
      </c>
      <c r="J3812">
        <v>38.17</v>
      </c>
      <c r="M3812" s="1">
        <v>32861</v>
      </c>
      <c r="N3812">
        <v>1.1702999999999999</v>
      </c>
      <c r="Q3812" s="1">
        <v>43158</v>
      </c>
      <c r="R3812">
        <v>81.7</v>
      </c>
      <c r="Y3812" s="1">
        <v>42884</v>
      </c>
      <c r="Z3812">
        <v>15.34</v>
      </c>
      <c r="AC3812" s="1"/>
    </row>
    <row r="3813" spans="5:29" x14ac:dyDescent="0.3">
      <c r="E3813" s="1">
        <v>37825</v>
      </c>
      <c r="F3813">
        <v>27.78</v>
      </c>
      <c r="G3813">
        <f t="shared" si="104"/>
        <v>27.578256880733939</v>
      </c>
      <c r="I3813" s="1">
        <v>38128</v>
      </c>
      <c r="J3813">
        <v>36.51</v>
      </c>
      <c r="M3813" s="1">
        <v>32862</v>
      </c>
      <c r="N3813">
        <v>1.175</v>
      </c>
      <c r="Q3813" s="1">
        <v>43159</v>
      </c>
      <c r="R3813">
        <v>81.25</v>
      </c>
      <c r="Y3813" s="1">
        <v>42885</v>
      </c>
      <c r="Z3813">
        <v>15.58</v>
      </c>
      <c r="AC3813" s="1"/>
    </row>
    <row r="3814" spans="5:29" x14ac:dyDescent="0.3">
      <c r="E3814" s="1">
        <v>37826</v>
      </c>
      <c r="F3814">
        <v>28.16</v>
      </c>
      <c r="G3814">
        <f t="shared" si="104"/>
        <v>27.543761467889901</v>
      </c>
      <c r="I3814" s="1">
        <v>38127</v>
      </c>
      <c r="J3814">
        <v>37.26</v>
      </c>
      <c r="M3814" s="1">
        <v>32863</v>
      </c>
      <c r="N3814">
        <v>1.1775</v>
      </c>
      <c r="Q3814" s="1">
        <v>43160</v>
      </c>
      <c r="R3814">
        <v>80</v>
      </c>
      <c r="Y3814" s="1">
        <v>42886</v>
      </c>
      <c r="Z3814">
        <v>15.3</v>
      </c>
      <c r="AC3814" s="1"/>
    </row>
    <row r="3815" spans="5:29" x14ac:dyDescent="0.3">
      <c r="E3815" s="1">
        <v>37827</v>
      </c>
      <c r="F3815">
        <v>28.18</v>
      </c>
      <c r="G3815">
        <f t="shared" si="104"/>
        <v>27.503761467889898</v>
      </c>
      <c r="I3815" s="1">
        <v>38126</v>
      </c>
      <c r="J3815">
        <v>37.9</v>
      </c>
      <c r="M3815" s="1">
        <v>32864</v>
      </c>
      <c r="N3815">
        <v>1.1883999999999999</v>
      </c>
      <c r="Q3815" s="1">
        <v>43161</v>
      </c>
      <c r="R3815">
        <v>79.8</v>
      </c>
      <c r="Y3815" s="1">
        <v>42887</v>
      </c>
      <c r="Z3815">
        <v>15.07</v>
      </c>
      <c r="AC3815" s="1"/>
    </row>
    <row r="3816" spans="5:29" x14ac:dyDescent="0.3">
      <c r="E3816" s="1">
        <v>37830</v>
      </c>
      <c r="F3816">
        <v>28.03</v>
      </c>
      <c r="G3816">
        <f t="shared" si="104"/>
        <v>27.464311926605497</v>
      </c>
      <c r="I3816" s="1">
        <v>38125</v>
      </c>
      <c r="J3816">
        <v>36.950000000000003</v>
      </c>
      <c r="M3816" s="1">
        <v>32867</v>
      </c>
      <c r="N3816">
        <v>1.1883999999999999</v>
      </c>
      <c r="Q3816" s="1">
        <v>43164</v>
      </c>
      <c r="R3816">
        <v>79.650000000000006</v>
      </c>
      <c r="Y3816" s="1">
        <v>42888</v>
      </c>
      <c r="Z3816">
        <v>14.65</v>
      </c>
      <c r="AC3816" s="1"/>
    </row>
    <row r="3817" spans="5:29" x14ac:dyDescent="0.3">
      <c r="E3817" s="1">
        <v>37831</v>
      </c>
      <c r="F3817">
        <v>28.1</v>
      </c>
      <c r="G3817">
        <f t="shared" si="104"/>
        <v>27.432568807339447</v>
      </c>
      <c r="I3817" s="1">
        <v>38124</v>
      </c>
      <c r="J3817">
        <v>37.909999999999997</v>
      </c>
      <c r="M3817" s="1">
        <v>32868</v>
      </c>
      <c r="N3817">
        <v>1.1939</v>
      </c>
      <c r="Q3817" s="1">
        <v>43165</v>
      </c>
      <c r="R3817">
        <v>82</v>
      </c>
      <c r="Y3817" s="1">
        <v>42891</v>
      </c>
      <c r="Z3817">
        <v>15.05</v>
      </c>
      <c r="AC3817" s="1"/>
    </row>
    <row r="3818" spans="5:29" x14ac:dyDescent="0.3">
      <c r="E3818" s="1">
        <v>37832</v>
      </c>
      <c r="F3818">
        <v>28.5</v>
      </c>
      <c r="G3818">
        <f t="shared" si="104"/>
        <v>27.397981651376139</v>
      </c>
      <c r="I3818" s="1">
        <v>38121</v>
      </c>
      <c r="J3818">
        <v>38.76</v>
      </c>
      <c r="M3818" s="1">
        <v>32869</v>
      </c>
      <c r="N3818">
        <v>1.2011000000000001</v>
      </c>
      <c r="Q3818" s="1">
        <v>43166</v>
      </c>
      <c r="R3818">
        <v>82.1</v>
      </c>
      <c r="Y3818" s="1">
        <v>42892</v>
      </c>
      <c r="Z3818">
        <v>14.85</v>
      </c>
      <c r="AC3818" s="1"/>
    </row>
    <row r="3819" spans="5:29" x14ac:dyDescent="0.3">
      <c r="E3819" s="1">
        <v>37833</v>
      </c>
      <c r="F3819">
        <v>28.37</v>
      </c>
      <c r="G3819">
        <f t="shared" si="104"/>
        <v>27.354128440366964</v>
      </c>
      <c r="I3819" s="1">
        <v>38120</v>
      </c>
      <c r="J3819">
        <v>38.49</v>
      </c>
      <c r="M3819" s="1">
        <v>32870</v>
      </c>
      <c r="N3819">
        <v>1.1986000000000001</v>
      </c>
      <c r="Q3819" s="1">
        <v>43167</v>
      </c>
      <c r="R3819">
        <v>82.1</v>
      </c>
      <c r="Y3819" s="1">
        <v>42893</v>
      </c>
      <c r="Z3819">
        <v>14.98</v>
      </c>
      <c r="AC3819" s="1"/>
    </row>
    <row r="3820" spans="5:29" x14ac:dyDescent="0.3">
      <c r="E3820" s="1">
        <v>37834</v>
      </c>
      <c r="F3820">
        <v>29.99</v>
      </c>
      <c r="G3820">
        <f t="shared" si="104"/>
        <v>27.332752293577968</v>
      </c>
      <c r="I3820" s="1">
        <v>38119</v>
      </c>
      <c r="J3820">
        <v>37.950000000000003</v>
      </c>
      <c r="M3820" s="1">
        <v>32871</v>
      </c>
      <c r="N3820">
        <v>1.1913</v>
      </c>
      <c r="Q3820" s="1">
        <v>43168</v>
      </c>
      <c r="R3820">
        <v>82.24</v>
      </c>
      <c r="Y3820" s="1">
        <v>42894</v>
      </c>
      <c r="Z3820">
        <v>15.08</v>
      </c>
      <c r="AC3820" s="1"/>
    </row>
    <row r="3821" spans="5:29" x14ac:dyDescent="0.3">
      <c r="E3821" s="1">
        <v>37837</v>
      </c>
      <c r="F3821">
        <v>29.53</v>
      </c>
      <c r="G3821">
        <f t="shared" si="104"/>
        <v>27.300275229357791</v>
      </c>
      <c r="I3821" s="1">
        <v>38118</v>
      </c>
      <c r="J3821">
        <v>37.36</v>
      </c>
      <c r="M3821" s="1">
        <v>32875</v>
      </c>
      <c r="N3821">
        <v>1.1835</v>
      </c>
      <c r="Q3821" s="1">
        <v>43171</v>
      </c>
      <c r="R3821">
        <v>82.13</v>
      </c>
      <c r="Y3821" s="1">
        <v>42895</v>
      </c>
      <c r="Z3821">
        <v>15.07</v>
      </c>
      <c r="AC3821" s="1"/>
    </row>
    <row r="3822" spans="5:29" x14ac:dyDescent="0.3">
      <c r="E3822" s="1">
        <v>37838</v>
      </c>
      <c r="F3822">
        <v>29.93</v>
      </c>
      <c r="G3822">
        <f t="shared" si="104"/>
        <v>27.271743119266045</v>
      </c>
      <c r="I3822" s="1">
        <v>38117</v>
      </c>
      <c r="J3822">
        <v>35.97</v>
      </c>
      <c r="M3822" s="1">
        <v>32876</v>
      </c>
      <c r="N3822">
        <v>1.1774</v>
      </c>
      <c r="Q3822" s="1">
        <v>43172</v>
      </c>
      <c r="R3822">
        <v>81.25</v>
      </c>
      <c r="Y3822" s="1">
        <v>42898</v>
      </c>
      <c r="Z3822">
        <v>15.13</v>
      </c>
      <c r="AC3822" s="1"/>
    </row>
    <row r="3823" spans="5:29" x14ac:dyDescent="0.3">
      <c r="E3823" s="1">
        <v>37839</v>
      </c>
      <c r="F3823">
        <v>29.48</v>
      </c>
      <c r="G3823">
        <f t="shared" si="104"/>
        <v>27.241376146788983</v>
      </c>
      <c r="I3823" s="1">
        <v>38114</v>
      </c>
      <c r="J3823">
        <v>37</v>
      </c>
      <c r="M3823" s="1">
        <v>32877</v>
      </c>
      <c r="N3823">
        <v>1.2062999999999999</v>
      </c>
      <c r="Q3823" s="1">
        <v>43173</v>
      </c>
      <c r="R3823">
        <v>80.7</v>
      </c>
      <c r="Y3823" s="1">
        <v>42899</v>
      </c>
      <c r="Z3823">
        <v>15.18</v>
      </c>
      <c r="AC3823" s="1"/>
    </row>
    <row r="3824" spans="5:29" x14ac:dyDescent="0.3">
      <c r="E3824" s="1">
        <v>37840</v>
      </c>
      <c r="F3824">
        <v>30.25</v>
      </c>
      <c r="G3824">
        <f t="shared" ref="G3824:G3887" si="105">+AVERAGE(F3716:F3824)</f>
        <v>27.220917431192653</v>
      </c>
      <c r="I3824" s="1">
        <v>38113</v>
      </c>
      <c r="J3824">
        <v>36.53</v>
      </c>
      <c r="M3824" s="1">
        <v>32878</v>
      </c>
      <c r="N3824">
        <v>1.1980999999999999</v>
      </c>
      <c r="Q3824" s="1">
        <v>43174</v>
      </c>
      <c r="R3824">
        <v>80.7</v>
      </c>
      <c r="Y3824" s="1">
        <v>42900</v>
      </c>
      <c r="Z3824">
        <v>15.1</v>
      </c>
      <c r="AC3824" s="1"/>
    </row>
    <row r="3825" spans="5:29" x14ac:dyDescent="0.3">
      <c r="E3825" s="1">
        <v>37841</v>
      </c>
      <c r="F3825">
        <v>29.99</v>
      </c>
      <c r="G3825">
        <f t="shared" si="105"/>
        <v>27.192477064220171</v>
      </c>
      <c r="I3825" s="1">
        <v>38112</v>
      </c>
      <c r="J3825">
        <v>36.72</v>
      </c>
      <c r="M3825" s="1">
        <v>32881</v>
      </c>
      <c r="N3825">
        <v>1.2158</v>
      </c>
      <c r="Q3825" s="1">
        <v>43175</v>
      </c>
      <c r="R3825">
        <v>80.650000000000006</v>
      </c>
      <c r="Y3825" s="1">
        <v>42901</v>
      </c>
      <c r="Z3825">
        <v>14.7</v>
      </c>
      <c r="AC3825" s="1"/>
    </row>
    <row r="3826" spans="5:29" x14ac:dyDescent="0.3">
      <c r="E3826" s="1">
        <v>37844</v>
      </c>
      <c r="F3826">
        <v>29.91</v>
      </c>
      <c r="G3826">
        <f t="shared" si="105"/>
        <v>27.164128440366959</v>
      </c>
      <c r="I3826" s="1">
        <v>38111</v>
      </c>
      <c r="J3826">
        <v>35.93</v>
      </c>
      <c r="M3826" s="1">
        <v>32882</v>
      </c>
      <c r="N3826">
        <v>1.2112000000000001</v>
      </c>
      <c r="Q3826" s="1">
        <v>43178</v>
      </c>
      <c r="R3826">
        <v>79</v>
      </c>
      <c r="Y3826" s="1">
        <v>42902</v>
      </c>
      <c r="Z3826">
        <v>15.18</v>
      </c>
      <c r="AC3826" s="1"/>
    </row>
    <row r="3827" spans="5:29" x14ac:dyDescent="0.3">
      <c r="E3827" s="1">
        <v>37845</v>
      </c>
      <c r="F3827">
        <v>29.87</v>
      </c>
      <c r="G3827">
        <f t="shared" si="105"/>
        <v>27.130550458715582</v>
      </c>
      <c r="I3827" s="1">
        <v>38107</v>
      </c>
      <c r="J3827">
        <v>34.479999999999997</v>
      </c>
      <c r="M3827" s="1">
        <v>32883</v>
      </c>
      <c r="N3827">
        <v>1.2079</v>
      </c>
      <c r="Q3827" s="1">
        <v>43179</v>
      </c>
      <c r="R3827">
        <v>80.400000000000006</v>
      </c>
      <c r="Y3827" s="1">
        <v>42905</v>
      </c>
      <c r="Z3827">
        <v>15.38</v>
      </c>
      <c r="AC3827" s="1"/>
    </row>
    <row r="3828" spans="5:29" x14ac:dyDescent="0.3">
      <c r="E3828" s="1">
        <v>37846</v>
      </c>
      <c r="F3828">
        <v>29.01</v>
      </c>
      <c r="G3828">
        <f t="shared" si="105"/>
        <v>27.083853211009163</v>
      </c>
      <c r="I3828" s="1">
        <v>38106</v>
      </c>
      <c r="J3828">
        <v>34.380000000000003</v>
      </c>
      <c r="M3828" s="1">
        <v>32884</v>
      </c>
      <c r="N3828">
        <v>1.2087000000000001</v>
      </c>
      <c r="Q3828" s="1">
        <v>43180</v>
      </c>
      <c r="R3828">
        <v>80.25</v>
      </c>
      <c r="Y3828" s="1">
        <v>42906</v>
      </c>
      <c r="Z3828">
        <v>15.38</v>
      </c>
      <c r="AC3828" s="1"/>
    </row>
    <row r="3829" spans="5:29" x14ac:dyDescent="0.3">
      <c r="E3829" s="1">
        <v>37847</v>
      </c>
      <c r="F3829">
        <v>28.83</v>
      </c>
      <c r="G3829">
        <f t="shared" si="105"/>
        <v>27.039266055045861</v>
      </c>
      <c r="I3829" s="1">
        <v>38105</v>
      </c>
      <c r="J3829">
        <v>34.31</v>
      </c>
      <c r="M3829" s="1">
        <v>32885</v>
      </c>
      <c r="N3829">
        <v>1.2054</v>
      </c>
      <c r="Q3829" s="1">
        <v>43181</v>
      </c>
      <c r="R3829">
        <v>80.3</v>
      </c>
      <c r="Y3829" s="1">
        <v>42907</v>
      </c>
      <c r="Z3829">
        <v>15.38</v>
      </c>
      <c r="AC3829" s="1"/>
    </row>
    <row r="3830" spans="5:29" x14ac:dyDescent="0.3">
      <c r="E3830" s="1">
        <v>37848</v>
      </c>
      <c r="F3830">
        <v>28.81</v>
      </c>
      <c r="G3830">
        <f t="shared" si="105"/>
        <v>26.998165137614674</v>
      </c>
      <c r="I3830" s="1">
        <v>38104</v>
      </c>
      <c r="J3830">
        <v>34.28</v>
      </c>
      <c r="M3830" s="1">
        <v>32888</v>
      </c>
      <c r="N3830">
        <v>1.2004999999999999</v>
      </c>
      <c r="Q3830" s="1">
        <v>43182</v>
      </c>
      <c r="R3830">
        <v>78.75</v>
      </c>
      <c r="Y3830" s="1">
        <v>42908</v>
      </c>
      <c r="Z3830">
        <v>15.23</v>
      </c>
      <c r="AC3830" s="1"/>
    </row>
    <row r="3831" spans="5:29" x14ac:dyDescent="0.3">
      <c r="E3831" s="1">
        <v>37851</v>
      </c>
      <c r="F3831">
        <v>28.66</v>
      </c>
      <c r="G3831">
        <f t="shared" si="105"/>
        <v>26.949999999999989</v>
      </c>
      <c r="I3831" s="1">
        <v>38103</v>
      </c>
      <c r="J3831">
        <v>33.58</v>
      </c>
      <c r="M3831" s="1">
        <v>32889</v>
      </c>
      <c r="N3831">
        <v>1.2016</v>
      </c>
      <c r="Q3831" s="1">
        <v>43185</v>
      </c>
      <c r="R3831">
        <v>78.23</v>
      </c>
      <c r="Y3831" s="1">
        <v>42909</v>
      </c>
      <c r="Z3831">
        <v>15.07</v>
      </c>
      <c r="AC3831" s="1"/>
    </row>
    <row r="3832" spans="5:29" x14ac:dyDescent="0.3">
      <c r="E3832" s="1">
        <v>37852</v>
      </c>
      <c r="F3832">
        <v>28.47</v>
      </c>
      <c r="G3832">
        <f t="shared" si="105"/>
        <v>26.913669724770628</v>
      </c>
      <c r="I3832" s="1">
        <v>38100</v>
      </c>
      <c r="J3832">
        <v>33.090000000000003</v>
      </c>
      <c r="M3832" s="1">
        <v>32890</v>
      </c>
      <c r="N3832">
        <v>1.2045999999999999</v>
      </c>
      <c r="Q3832" s="1">
        <v>43186</v>
      </c>
      <c r="R3832">
        <v>78.430000000000007</v>
      </c>
      <c r="Y3832" s="1">
        <v>42912</v>
      </c>
      <c r="Z3832">
        <v>15.4</v>
      </c>
      <c r="AC3832" s="1"/>
    </row>
    <row r="3833" spans="5:29" x14ac:dyDescent="0.3">
      <c r="E3833" s="1">
        <v>37853</v>
      </c>
      <c r="F3833">
        <v>28.84</v>
      </c>
      <c r="G3833">
        <f t="shared" si="105"/>
        <v>26.89036697247705</v>
      </c>
      <c r="I3833" s="1">
        <v>38099</v>
      </c>
      <c r="J3833">
        <v>33.39</v>
      </c>
      <c r="M3833" s="1">
        <v>32891</v>
      </c>
      <c r="N3833">
        <v>1.1884999999999999</v>
      </c>
      <c r="Q3833" s="1">
        <v>43187</v>
      </c>
      <c r="R3833">
        <v>77.900000000000006</v>
      </c>
      <c r="Y3833" s="1">
        <v>42913</v>
      </c>
      <c r="Z3833">
        <v>15.32</v>
      </c>
      <c r="AC3833" s="1"/>
    </row>
    <row r="3834" spans="5:29" x14ac:dyDescent="0.3">
      <c r="E3834" s="1">
        <v>37854</v>
      </c>
      <c r="F3834">
        <v>29.71</v>
      </c>
      <c r="G3834">
        <f t="shared" si="105"/>
        <v>26.892477064220174</v>
      </c>
      <c r="I3834" s="1">
        <v>38098</v>
      </c>
      <c r="J3834">
        <v>32.46</v>
      </c>
      <c r="M3834" s="1">
        <v>32892</v>
      </c>
      <c r="N3834">
        <v>1.1893</v>
      </c>
      <c r="Q3834" s="1">
        <v>43188</v>
      </c>
      <c r="R3834">
        <v>78.09</v>
      </c>
      <c r="Y3834" s="1">
        <v>42914</v>
      </c>
      <c r="Z3834">
        <v>15.43</v>
      </c>
      <c r="AC3834" s="1"/>
    </row>
    <row r="3835" spans="5:29" x14ac:dyDescent="0.3">
      <c r="E3835" s="1">
        <v>37855</v>
      </c>
      <c r="F3835">
        <v>29.7</v>
      </c>
      <c r="G3835">
        <f t="shared" si="105"/>
        <v>26.914954128440353</v>
      </c>
      <c r="I3835" s="1">
        <v>38097</v>
      </c>
      <c r="J3835">
        <v>33.11</v>
      </c>
      <c r="M3835" s="1">
        <v>32895</v>
      </c>
      <c r="N3835">
        <v>1.1814</v>
      </c>
      <c r="Q3835" s="1">
        <v>43189</v>
      </c>
      <c r="R3835">
        <v>78.209999999999994</v>
      </c>
      <c r="Y3835" s="1">
        <v>42915</v>
      </c>
      <c r="Z3835">
        <v>14.98</v>
      </c>
      <c r="AC3835" s="1"/>
    </row>
    <row r="3836" spans="5:29" x14ac:dyDescent="0.3">
      <c r="E3836" s="1">
        <v>37859</v>
      </c>
      <c r="F3836">
        <v>29.77</v>
      </c>
      <c r="G3836">
        <f t="shared" si="105"/>
        <v>26.942660550458704</v>
      </c>
      <c r="I3836" s="1">
        <v>38096</v>
      </c>
      <c r="J3836">
        <v>33.46</v>
      </c>
      <c r="M3836" s="1">
        <v>32896</v>
      </c>
      <c r="N3836">
        <v>1.2012</v>
      </c>
      <c r="Q3836" s="1">
        <v>43194</v>
      </c>
      <c r="R3836">
        <v>80.430000000000007</v>
      </c>
      <c r="Y3836" s="1">
        <v>42916</v>
      </c>
      <c r="Z3836">
        <v>15.35</v>
      </c>
      <c r="AC3836" s="1"/>
    </row>
    <row r="3837" spans="5:29" x14ac:dyDescent="0.3">
      <c r="E3837" s="1">
        <v>37860</v>
      </c>
      <c r="F3837">
        <v>29.18</v>
      </c>
      <c r="G3837">
        <f t="shared" si="105"/>
        <v>26.976422018348611</v>
      </c>
      <c r="I3837" s="1">
        <v>38093</v>
      </c>
      <c r="J3837">
        <v>33.64</v>
      </c>
      <c r="M3837" s="1">
        <v>32897</v>
      </c>
      <c r="N3837">
        <v>1.2047000000000001</v>
      </c>
      <c r="Q3837" s="1">
        <v>43195</v>
      </c>
      <c r="R3837">
        <v>81</v>
      </c>
      <c r="Y3837" s="1">
        <v>42919</v>
      </c>
      <c r="Z3837">
        <v>15.8</v>
      </c>
      <c r="AC3837" s="1"/>
    </row>
    <row r="3838" spans="5:29" x14ac:dyDescent="0.3">
      <c r="E3838" s="1">
        <v>37861</v>
      </c>
      <c r="F3838">
        <v>29.44</v>
      </c>
      <c r="G3838">
        <f t="shared" si="105"/>
        <v>27.023119266055033</v>
      </c>
      <c r="I3838" s="1">
        <v>38092</v>
      </c>
      <c r="J3838">
        <v>33.119999999999997</v>
      </c>
      <c r="M3838" s="1">
        <v>32898</v>
      </c>
      <c r="N3838">
        <v>1.2078</v>
      </c>
      <c r="Q3838" s="1">
        <v>43196</v>
      </c>
      <c r="R3838">
        <v>81</v>
      </c>
      <c r="Y3838" s="1">
        <v>42920</v>
      </c>
      <c r="Z3838">
        <v>15.35</v>
      </c>
      <c r="AC3838" s="1"/>
    </row>
    <row r="3839" spans="5:29" x14ac:dyDescent="0.3">
      <c r="E3839" s="1">
        <v>37862</v>
      </c>
      <c r="F3839">
        <v>29.49</v>
      </c>
      <c r="G3839">
        <f t="shared" si="105"/>
        <v>27.054311926605489</v>
      </c>
      <c r="I3839" s="1">
        <v>38091</v>
      </c>
      <c r="J3839">
        <v>33.450000000000003</v>
      </c>
      <c r="M3839" s="1">
        <v>32899</v>
      </c>
      <c r="N3839">
        <v>1.2076</v>
      </c>
      <c r="Q3839" s="1">
        <v>43199</v>
      </c>
      <c r="R3839">
        <v>82.75</v>
      </c>
      <c r="Y3839" s="1">
        <v>42921</v>
      </c>
      <c r="Z3839">
        <v>15.35</v>
      </c>
      <c r="AC3839" s="1"/>
    </row>
    <row r="3840" spans="5:29" x14ac:dyDescent="0.3">
      <c r="E3840" s="1">
        <v>37865</v>
      </c>
      <c r="F3840">
        <v>29.25</v>
      </c>
      <c r="G3840">
        <f t="shared" si="105"/>
        <v>27.095045871559623</v>
      </c>
      <c r="I3840" s="1">
        <v>38090</v>
      </c>
      <c r="J3840">
        <v>33.19</v>
      </c>
      <c r="M3840" s="1">
        <v>32902</v>
      </c>
      <c r="N3840">
        <v>1.2141999999999999</v>
      </c>
      <c r="Q3840" s="1">
        <v>43200</v>
      </c>
      <c r="R3840">
        <v>82.9</v>
      </c>
      <c r="Y3840" s="1">
        <v>42922</v>
      </c>
      <c r="Z3840">
        <v>15.13</v>
      </c>
      <c r="AC3840" s="1"/>
    </row>
    <row r="3841" spans="5:29" x14ac:dyDescent="0.3">
      <c r="E3841" s="1">
        <v>37866</v>
      </c>
      <c r="F3841">
        <v>27.52</v>
      </c>
      <c r="G3841">
        <f t="shared" si="105"/>
        <v>27.115504587155954</v>
      </c>
      <c r="I3841" s="1">
        <v>38085</v>
      </c>
      <c r="J3841">
        <v>33.340000000000003</v>
      </c>
      <c r="M3841" s="1">
        <v>32903</v>
      </c>
      <c r="N3841">
        <v>1.2152000000000001</v>
      </c>
      <c r="Q3841" s="1">
        <v>43201</v>
      </c>
      <c r="R3841">
        <v>83.13</v>
      </c>
      <c r="Y3841" s="1">
        <v>42923</v>
      </c>
      <c r="Z3841">
        <v>15.02</v>
      </c>
      <c r="AC3841" s="1"/>
    </row>
    <row r="3842" spans="5:29" x14ac:dyDescent="0.3">
      <c r="E3842" s="1">
        <v>37867</v>
      </c>
      <c r="F3842">
        <v>27.74</v>
      </c>
      <c r="G3842">
        <f t="shared" si="105"/>
        <v>27.123944954128426</v>
      </c>
      <c r="I3842" s="1">
        <v>38084</v>
      </c>
      <c r="J3842">
        <v>32.450000000000003</v>
      </c>
      <c r="M3842" s="1">
        <v>32904</v>
      </c>
      <c r="N3842">
        <v>1.2081</v>
      </c>
      <c r="Q3842" s="1">
        <v>43202</v>
      </c>
      <c r="R3842">
        <v>83.13</v>
      </c>
      <c r="Y3842" s="1">
        <v>42926</v>
      </c>
      <c r="Z3842">
        <v>15.03</v>
      </c>
      <c r="AC3842" s="1"/>
    </row>
    <row r="3843" spans="5:29" x14ac:dyDescent="0.3">
      <c r="E3843" s="1">
        <v>37868</v>
      </c>
      <c r="F3843">
        <v>27.31</v>
      </c>
      <c r="G3843">
        <f t="shared" si="105"/>
        <v>27.132752293577973</v>
      </c>
      <c r="I3843" s="1">
        <v>38083</v>
      </c>
      <c r="J3843">
        <v>31.35</v>
      </c>
      <c r="M3843" s="1">
        <v>32905</v>
      </c>
      <c r="N3843">
        <v>1.2155</v>
      </c>
      <c r="Q3843" s="1">
        <v>43203</v>
      </c>
      <c r="R3843">
        <v>84.3</v>
      </c>
      <c r="Y3843" s="1">
        <v>42927</v>
      </c>
      <c r="Z3843">
        <v>14.7</v>
      </c>
      <c r="AC3843" s="1"/>
    </row>
    <row r="3844" spans="5:29" x14ac:dyDescent="0.3">
      <c r="E3844" s="1">
        <v>37869</v>
      </c>
      <c r="F3844">
        <v>27.21</v>
      </c>
      <c r="G3844">
        <f t="shared" si="105"/>
        <v>27.133027522935766</v>
      </c>
      <c r="I3844" s="1">
        <v>38082</v>
      </c>
      <c r="J3844">
        <v>30.69</v>
      </c>
      <c r="M3844" s="1">
        <v>32906</v>
      </c>
      <c r="N3844">
        <v>1.2123999999999999</v>
      </c>
      <c r="Q3844" s="1">
        <v>43206</v>
      </c>
      <c r="R3844">
        <v>83.95</v>
      </c>
      <c r="Y3844" s="1">
        <v>42928</v>
      </c>
      <c r="Z3844">
        <v>14.75</v>
      </c>
      <c r="AC3844" s="1"/>
    </row>
    <row r="3845" spans="5:29" x14ac:dyDescent="0.3">
      <c r="E3845" s="1">
        <v>37872</v>
      </c>
      <c r="F3845">
        <v>27.17</v>
      </c>
      <c r="G3845">
        <f t="shared" si="105"/>
        <v>27.140458715596321</v>
      </c>
      <c r="I3845" s="1">
        <v>38079</v>
      </c>
      <c r="J3845">
        <v>30.21</v>
      </c>
      <c r="M3845" s="1">
        <v>32909</v>
      </c>
      <c r="N3845">
        <v>1.2283999999999999</v>
      </c>
      <c r="Q3845" s="1">
        <v>43207</v>
      </c>
      <c r="R3845">
        <v>82.25</v>
      </c>
      <c r="Y3845" s="1">
        <v>42929</v>
      </c>
      <c r="Z3845">
        <v>15.05</v>
      </c>
      <c r="AC3845" s="1"/>
    </row>
    <row r="3846" spans="5:29" x14ac:dyDescent="0.3">
      <c r="E3846" s="1">
        <v>37873</v>
      </c>
      <c r="F3846">
        <v>27.37</v>
      </c>
      <c r="G3846">
        <f t="shared" si="105"/>
        <v>27.160275229357786</v>
      </c>
      <c r="I3846" s="1">
        <v>38078</v>
      </c>
      <c r="J3846">
        <v>31.55</v>
      </c>
      <c r="M3846" s="1">
        <v>32910</v>
      </c>
      <c r="N3846">
        <v>1.2289000000000001</v>
      </c>
      <c r="Q3846" s="1">
        <v>43208</v>
      </c>
      <c r="R3846">
        <v>82.35</v>
      </c>
      <c r="Y3846" s="1">
        <v>42930</v>
      </c>
      <c r="Z3846">
        <v>15</v>
      </c>
      <c r="AC3846" s="1"/>
    </row>
    <row r="3847" spans="5:29" x14ac:dyDescent="0.3">
      <c r="E3847" s="1">
        <v>37874</v>
      </c>
      <c r="F3847">
        <v>27.52</v>
      </c>
      <c r="G3847">
        <f t="shared" si="105"/>
        <v>27.178807339449531</v>
      </c>
      <c r="I3847" s="1">
        <v>38077</v>
      </c>
      <c r="J3847">
        <v>31.51</v>
      </c>
      <c r="M3847" s="1">
        <v>32911</v>
      </c>
      <c r="N3847">
        <v>1.2266999999999999</v>
      </c>
      <c r="Q3847" s="1">
        <v>43209</v>
      </c>
      <c r="R3847">
        <v>83.5</v>
      </c>
      <c r="Y3847" s="1">
        <v>42933</v>
      </c>
      <c r="Z3847">
        <v>14.9</v>
      </c>
      <c r="AC3847" s="1"/>
    </row>
    <row r="3848" spans="5:29" x14ac:dyDescent="0.3">
      <c r="E3848" s="1">
        <v>37875</v>
      </c>
      <c r="F3848">
        <v>27.02</v>
      </c>
      <c r="G3848">
        <f t="shared" si="105"/>
        <v>27.200275229357789</v>
      </c>
      <c r="I3848" s="1">
        <v>38076</v>
      </c>
      <c r="J3848">
        <v>32.450000000000003</v>
      </c>
      <c r="M3848" s="1">
        <v>32912</v>
      </c>
      <c r="N3848">
        <v>1.2221</v>
      </c>
      <c r="Q3848" s="1">
        <v>43210</v>
      </c>
      <c r="R3848">
        <v>84.2</v>
      </c>
      <c r="Y3848" s="1">
        <v>42934</v>
      </c>
      <c r="Z3848">
        <v>14.98</v>
      </c>
      <c r="AC3848" s="1"/>
    </row>
    <row r="3849" spans="5:29" x14ac:dyDescent="0.3">
      <c r="E3849" s="1">
        <v>37876</v>
      </c>
      <c r="F3849">
        <v>26.77</v>
      </c>
      <c r="G3849">
        <f t="shared" si="105"/>
        <v>27.220366972477052</v>
      </c>
      <c r="I3849" s="1">
        <v>38075</v>
      </c>
      <c r="J3849">
        <v>31.74</v>
      </c>
      <c r="M3849" s="1">
        <v>32913</v>
      </c>
      <c r="N3849">
        <v>1.2215</v>
      </c>
      <c r="Q3849" s="1">
        <v>43213</v>
      </c>
      <c r="R3849">
        <v>84</v>
      </c>
      <c r="Y3849" s="1">
        <v>42935</v>
      </c>
      <c r="Z3849">
        <v>15.03</v>
      </c>
      <c r="AC3849" s="1"/>
    </row>
    <row r="3850" spans="5:29" x14ac:dyDescent="0.3">
      <c r="E3850" s="1">
        <v>37879</v>
      </c>
      <c r="F3850">
        <v>26.7</v>
      </c>
      <c r="G3850">
        <f t="shared" si="105"/>
        <v>27.239633027522924</v>
      </c>
      <c r="I3850" s="1">
        <v>38072</v>
      </c>
      <c r="J3850">
        <v>31.99</v>
      </c>
      <c r="M3850" s="1">
        <v>32916</v>
      </c>
      <c r="N3850">
        <v>1.2175</v>
      </c>
      <c r="Q3850" s="1">
        <v>43214</v>
      </c>
      <c r="R3850">
        <v>83.73</v>
      </c>
      <c r="Y3850" s="1">
        <v>42936</v>
      </c>
      <c r="Z3850">
        <v>15.3</v>
      </c>
      <c r="AC3850" s="1"/>
    </row>
    <row r="3851" spans="5:29" x14ac:dyDescent="0.3">
      <c r="E3851" s="1">
        <v>37880</v>
      </c>
      <c r="F3851">
        <v>25.99</v>
      </c>
      <c r="G3851">
        <f t="shared" si="105"/>
        <v>27.246422018348614</v>
      </c>
      <c r="I3851" s="1">
        <v>38071</v>
      </c>
      <c r="J3851">
        <v>31.83</v>
      </c>
      <c r="M3851" s="1">
        <v>32917</v>
      </c>
      <c r="N3851">
        <v>1.2170000000000001</v>
      </c>
      <c r="Q3851" s="1">
        <v>43215</v>
      </c>
      <c r="R3851">
        <v>83.86</v>
      </c>
      <c r="Y3851" s="1">
        <v>42937</v>
      </c>
      <c r="Z3851">
        <v>15.07</v>
      </c>
      <c r="AC3851" s="1"/>
    </row>
    <row r="3852" spans="5:29" x14ac:dyDescent="0.3">
      <c r="E3852" s="1">
        <v>37881</v>
      </c>
      <c r="F3852">
        <v>25.67</v>
      </c>
      <c r="G3852">
        <f t="shared" si="105"/>
        <v>27.257431192660537</v>
      </c>
      <c r="I3852" s="1">
        <v>38070</v>
      </c>
      <c r="J3852">
        <v>33.01</v>
      </c>
      <c r="M3852" s="1">
        <v>32918</v>
      </c>
      <c r="N3852">
        <v>1.216</v>
      </c>
      <c r="Q3852" s="1">
        <v>43216</v>
      </c>
      <c r="R3852">
        <v>84.35</v>
      </c>
      <c r="Y3852" s="1">
        <v>42940</v>
      </c>
      <c r="Z3852">
        <v>14.95</v>
      </c>
      <c r="AC3852" s="1"/>
    </row>
    <row r="3853" spans="5:29" x14ac:dyDescent="0.3">
      <c r="E3853" s="1">
        <v>37882</v>
      </c>
      <c r="F3853">
        <v>25.59</v>
      </c>
      <c r="G3853">
        <f t="shared" si="105"/>
        <v>27.265137614678888</v>
      </c>
      <c r="I3853" s="1">
        <v>38069</v>
      </c>
      <c r="J3853">
        <v>33.31</v>
      </c>
      <c r="M3853" s="1">
        <v>32919</v>
      </c>
      <c r="N3853">
        <v>1.2040999999999999</v>
      </c>
      <c r="Q3853" s="1">
        <v>43217</v>
      </c>
      <c r="R3853">
        <v>84.25</v>
      </c>
      <c r="Y3853" s="1">
        <v>42941</v>
      </c>
      <c r="Z3853">
        <v>15.1</v>
      </c>
      <c r="AC3853" s="1"/>
    </row>
    <row r="3854" spans="5:29" x14ac:dyDescent="0.3">
      <c r="E3854" s="1">
        <v>37883</v>
      </c>
      <c r="F3854">
        <v>25.32</v>
      </c>
      <c r="G3854">
        <f t="shared" si="105"/>
        <v>27.26816513761467</v>
      </c>
      <c r="I3854" s="1">
        <v>38068</v>
      </c>
      <c r="J3854">
        <v>32.799999999999997</v>
      </c>
      <c r="M3854" s="1">
        <v>32920</v>
      </c>
      <c r="N3854">
        <v>1.2184999999999999</v>
      </c>
      <c r="Q3854" s="1">
        <v>43220</v>
      </c>
      <c r="R3854">
        <v>85</v>
      </c>
      <c r="Y3854" s="1">
        <v>42942</v>
      </c>
      <c r="Z3854">
        <v>15.4</v>
      </c>
      <c r="AC3854" s="1"/>
    </row>
    <row r="3855" spans="5:29" x14ac:dyDescent="0.3">
      <c r="E3855" s="1">
        <v>37886</v>
      </c>
      <c r="F3855">
        <v>25.53</v>
      </c>
      <c r="G3855">
        <f t="shared" si="105"/>
        <v>27.271192660550451</v>
      </c>
      <c r="I3855" s="1">
        <v>38065</v>
      </c>
      <c r="J3855">
        <v>33.26</v>
      </c>
      <c r="M3855" s="1">
        <v>32923</v>
      </c>
      <c r="N3855">
        <v>1.2172000000000001</v>
      </c>
      <c r="Q3855" s="1">
        <v>43221</v>
      </c>
      <c r="R3855">
        <v>87</v>
      </c>
      <c r="Y3855" s="1">
        <v>42943</v>
      </c>
      <c r="Z3855">
        <v>15.05</v>
      </c>
      <c r="AC3855" s="1"/>
    </row>
    <row r="3856" spans="5:29" x14ac:dyDescent="0.3">
      <c r="E3856" s="1">
        <v>37887</v>
      </c>
      <c r="F3856">
        <v>25.52</v>
      </c>
      <c r="G3856">
        <f t="shared" si="105"/>
        <v>27.275779816513754</v>
      </c>
      <c r="I3856" s="1">
        <v>38064</v>
      </c>
      <c r="J3856">
        <v>33.130000000000003</v>
      </c>
      <c r="M3856" s="1">
        <v>32924</v>
      </c>
      <c r="N3856">
        <v>1.2242</v>
      </c>
      <c r="Q3856" s="1">
        <v>43222</v>
      </c>
      <c r="R3856">
        <v>86.5</v>
      </c>
      <c r="Y3856" s="1">
        <v>42944</v>
      </c>
      <c r="Z3856">
        <v>15</v>
      </c>
      <c r="AC3856" s="1"/>
    </row>
    <row r="3857" spans="5:29" x14ac:dyDescent="0.3">
      <c r="E3857" s="1">
        <v>37888</v>
      </c>
      <c r="F3857">
        <v>26.67</v>
      </c>
      <c r="G3857">
        <f t="shared" si="105"/>
        <v>27.283027522935772</v>
      </c>
      <c r="I3857" s="1">
        <v>38063</v>
      </c>
      <c r="J3857">
        <v>33.53</v>
      </c>
      <c r="M3857" s="1">
        <v>32925</v>
      </c>
      <c r="N3857">
        <v>1.222</v>
      </c>
      <c r="Q3857" s="1">
        <v>43223</v>
      </c>
      <c r="R3857">
        <v>86.5</v>
      </c>
      <c r="Y3857" s="1">
        <v>42947</v>
      </c>
      <c r="Z3857">
        <v>15.05</v>
      </c>
      <c r="AC3857" s="1"/>
    </row>
    <row r="3858" spans="5:29" x14ac:dyDescent="0.3">
      <c r="E3858" s="1">
        <v>37889</v>
      </c>
      <c r="F3858">
        <v>26.81</v>
      </c>
      <c r="G3858">
        <f t="shared" si="105"/>
        <v>27.29541284403669</v>
      </c>
      <c r="I3858" s="1">
        <v>38062</v>
      </c>
      <c r="J3858">
        <v>33.450000000000003</v>
      </c>
      <c r="M3858" s="1">
        <v>32926</v>
      </c>
      <c r="N3858">
        <v>1.2239</v>
      </c>
      <c r="Q3858" s="1">
        <v>43224</v>
      </c>
      <c r="R3858">
        <v>86.4</v>
      </c>
      <c r="Y3858" s="1">
        <v>42948</v>
      </c>
      <c r="Z3858">
        <v>14.75</v>
      </c>
      <c r="AC3858" s="1"/>
    </row>
    <row r="3859" spans="5:29" x14ac:dyDescent="0.3">
      <c r="E3859" s="1">
        <v>37890</v>
      </c>
      <c r="F3859">
        <v>26.64</v>
      </c>
      <c r="G3859">
        <f t="shared" si="105"/>
        <v>27.317247706422012</v>
      </c>
      <c r="I3859" s="1">
        <v>38061</v>
      </c>
      <c r="J3859">
        <v>33.799999999999997</v>
      </c>
      <c r="M3859" s="1">
        <v>32927</v>
      </c>
      <c r="N3859">
        <v>1.2184999999999999</v>
      </c>
      <c r="Q3859" s="1">
        <v>43228</v>
      </c>
      <c r="R3859">
        <v>87.5</v>
      </c>
      <c r="Y3859" s="1">
        <v>42949</v>
      </c>
      <c r="Z3859">
        <v>14.93</v>
      </c>
      <c r="AC3859" s="1"/>
    </row>
    <row r="3860" spans="5:29" x14ac:dyDescent="0.3">
      <c r="E3860" s="1">
        <v>37893</v>
      </c>
      <c r="F3860">
        <v>26.83</v>
      </c>
      <c r="G3860">
        <f t="shared" si="105"/>
        <v>27.340183486238526</v>
      </c>
      <c r="I3860" s="1">
        <v>38058</v>
      </c>
      <c r="J3860">
        <v>32.24</v>
      </c>
      <c r="M3860" s="1">
        <v>32930</v>
      </c>
      <c r="N3860">
        <v>1.2123999999999999</v>
      </c>
      <c r="Q3860" s="1">
        <v>43229</v>
      </c>
      <c r="R3860">
        <v>88.8</v>
      </c>
      <c r="Y3860" s="1">
        <v>42950</v>
      </c>
      <c r="Z3860">
        <v>15.13</v>
      </c>
      <c r="AC3860" s="1"/>
    </row>
    <row r="3861" spans="5:29" x14ac:dyDescent="0.3">
      <c r="E3861" s="1">
        <v>37894</v>
      </c>
      <c r="F3861">
        <v>27.61</v>
      </c>
      <c r="G3861">
        <f t="shared" si="105"/>
        <v>27.372477064220174</v>
      </c>
      <c r="I3861" s="1">
        <v>38057</v>
      </c>
      <c r="J3861">
        <v>32.83</v>
      </c>
      <c r="M3861" s="1">
        <v>32931</v>
      </c>
      <c r="N3861">
        <v>1.2099</v>
      </c>
      <c r="Q3861" s="1">
        <v>43230</v>
      </c>
      <c r="R3861">
        <v>88.8</v>
      </c>
      <c r="Y3861" s="1">
        <v>42951</v>
      </c>
      <c r="Z3861">
        <v>15.18</v>
      </c>
      <c r="AC3861" s="1"/>
    </row>
    <row r="3862" spans="5:29" x14ac:dyDescent="0.3">
      <c r="E3862" s="1">
        <v>37895</v>
      </c>
      <c r="F3862">
        <v>27.88</v>
      </c>
      <c r="G3862">
        <f t="shared" si="105"/>
        <v>27.412660550458707</v>
      </c>
      <c r="I3862" s="1">
        <v>38056</v>
      </c>
      <c r="J3862">
        <v>31.99</v>
      </c>
      <c r="M3862" s="1">
        <v>32932</v>
      </c>
      <c r="N3862">
        <v>1.2004999999999999</v>
      </c>
      <c r="Q3862" s="1">
        <v>43231</v>
      </c>
      <c r="R3862">
        <v>91.3</v>
      </c>
      <c r="Y3862" s="1">
        <v>42954</v>
      </c>
      <c r="Z3862">
        <v>15.55</v>
      </c>
      <c r="AC3862" s="1"/>
    </row>
    <row r="3863" spans="5:29" x14ac:dyDescent="0.3">
      <c r="E3863" s="1">
        <v>37896</v>
      </c>
      <c r="F3863">
        <v>28.27</v>
      </c>
      <c r="G3863">
        <f t="shared" si="105"/>
        <v>27.458623853211002</v>
      </c>
      <c r="I3863" s="1">
        <v>38055</v>
      </c>
      <c r="J3863">
        <v>32.229999999999997</v>
      </c>
      <c r="M3863" s="1">
        <v>32933</v>
      </c>
      <c r="N3863">
        <v>1.1915</v>
      </c>
      <c r="Q3863" s="1">
        <v>43234</v>
      </c>
      <c r="R3863">
        <v>91.85</v>
      </c>
      <c r="Y3863" s="1">
        <v>42955</v>
      </c>
      <c r="Z3863">
        <v>15.48</v>
      </c>
      <c r="AC3863" s="1"/>
    </row>
    <row r="3864" spans="5:29" x14ac:dyDescent="0.3">
      <c r="E3864" s="1">
        <v>37897</v>
      </c>
      <c r="F3864">
        <v>28.71</v>
      </c>
      <c r="G3864">
        <f t="shared" si="105"/>
        <v>27.504770642201827</v>
      </c>
      <c r="I3864" s="1">
        <v>38054</v>
      </c>
      <c r="J3864">
        <v>32.770000000000003</v>
      </c>
      <c r="M3864" s="1">
        <v>32934</v>
      </c>
      <c r="N3864">
        <v>1.1909000000000001</v>
      </c>
      <c r="Q3864" s="1">
        <v>43235</v>
      </c>
      <c r="R3864">
        <v>91.85</v>
      </c>
      <c r="Y3864" s="1">
        <v>42956</v>
      </c>
      <c r="Z3864">
        <v>15.88</v>
      </c>
      <c r="AC3864" s="1"/>
    </row>
    <row r="3865" spans="5:29" x14ac:dyDescent="0.3">
      <c r="E3865" s="1">
        <v>37900</v>
      </c>
      <c r="F3865">
        <v>28.89</v>
      </c>
      <c r="G3865">
        <f t="shared" si="105"/>
        <v>27.551284403669719</v>
      </c>
      <c r="I3865" s="1">
        <v>38051</v>
      </c>
      <c r="J3865">
        <v>33.35</v>
      </c>
      <c r="M3865" s="1">
        <v>32937</v>
      </c>
      <c r="N3865">
        <v>1.2020999999999999</v>
      </c>
      <c r="Q3865" s="1">
        <v>43236</v>
      </c>
      <c r="R3865">
        <v>92.75</v>
      </c>
      <c r="Y3865" s="1">
        <v>42957</v>
      </c>
      <c r="Z3865">
        <v>16.149999999999999</v>
      </c>
      <c r="AC3865" s="1"/>
    </row>
    <row r="3866" spans="5:29" x14ac:dyDescent="0.3">
      <c r="E3866" s="1">
        <v>37901</v>
      </c>
      <c r="F3866">
        <v>29.03</v>
      </c>
      <c r="G3866">
        <f t="shared" si="105"/>
        <v>27.601834862385317</v>
      </c>
      <c r="I3866" s="1">
        <v>38050</v>
      </c>
      <c r="J3866">
        <v>32.89</v>
      </c>
      <c r="M3866" s="1">
        <v>32938</v>
      </c>
      <c r="N3866">
        <v>1.1987000000000001</v>
      </c>
      <c r="Q3866" s="1">
        <v>43237</v>
      </c>
      <c r="R3866">
        <v>93.8</v>
      </c>
      <c r="Y3866" s="1">
        <v>42958</v>
      </c>
      <c r="Z3866">
        <v>16.2</v>
      </c>
      <c r="AC3866" s="1"/>
    </row>
    <row r="3867" spans="5:29" x14ac:dyDescent="0.3">
      <c r="E3867" s="1">
        <v>37902</v>
      </c>
      <c r="F3867">
        <v>28.73</v>
      </c>
      <c r="G3867">
        <f t="shared" si="105"/>
        <v>27.649174311926604</v>
      </c>
      <c r="I3867" s="1">
        <v>38049</v>
      </c>
      <c r="J3867">
        <v>32.229999999999997</v>
      </c>
      <c r="M3867" s="1">
        <v>32939</v>
      </c>
      <c r="N3867">
        <v>1.2035</v>
      </c>
      <c r="Q3867" s="1">
        <v>43238</v>
      </c>
      <c r="R3867">
        <v>93.8</v>
      </c>
      <c r="Y3867" s="1">
        <v>42961</v>
      </c>
      <c r="Z3867">
        <v>15.83</v>
      </c>
      <c r="AC3867" s="1"/>
    </row>
    <row r="3868" spans="5:29" x14ac:dyDescent="0.3">
      <c r="E3868" s="1">
        <v>37903</v>
      </c>
      <c r="F3868">
        <v>30.14</v>
      </c>
      <c r="G3868">
        <f t="shared" si="105"/>
        <v>27.704495412844032</v>
      </c>
      <c r="I3868" s="1">
        <v>38048</v>
      </c>
      <c r="J3868">
        <v>33.15</v>
      </c>
      <c r="M3868" s="1">
        <v>32940</v>
      </c>
      <c r="N3868">
        <v>1.2000999999999999</v>
      </c>
      <c r="Q3868" s="1">
        <v>43241</v>
      </c>
      <c r="R3868">
        <v>93</v>
      </c>
      <c r="Y3868" s="1">
        <v>42962</v>
      </c>
      <c r="Z3868">
        <v>15.8</v>
      </c>
      <c r="AC3868" s="1"/>
    </row>
    <row r="3869" spans="5:29" x14ac:dyDescent="0.3">
      <c r="E3869" s="1">
        <v>37904</v>
      </c>
      <c r="F3869">
        <v>30.9</v>
      </c>
      <c r="G3869">
        <f t="shared" si="105"/>
        <v>27.761834862385317</v>
      </c>
      <c r="I3869" s="1">
        <v>38047</v>
      </c>
      <c r="J3869">
        <v>33.340000000000003</v>
      </c>
      <c r="M3869" s="1">
        <v>32941</v>
      </c>
      <c r="N3869">
        <v>1.1961999999999999</v>
      </c>
      <c r="Q3869" s="1">
        <v>43242</v>
      </c>
      <c r="R3869">
        <v>93.5</v>
      </c>
      <c r="Y3869" s="1">
        <v>42963</v>
      </c>
      <c r="Z3869">
        <v>16.2</v>
      </c>
      <c r="AC3869" s="1"/>
    </row>
    <row r="3870" spans="5:29" x14ac:dyDescent="0.3">
      <c r="E3870" s="1">
        <v>37907</v>
      </c>
      <c r="F3870">
        <v>30.67</v>
      </c>
      <c r="G3870">
        <f t="shared" si="105"/>
        <v>27.81293577981651</v>
      </c>
      <c r="I3870" s="1">
        <v>38044</v>
      </c>
      <c r="J3870">
        <v>32.229999999999997</v>
      </c>
      <c r="M3870" s="1">
        <v>32944</v>
      </c>
      <c r="N3870">
        <v>1.1891</v>
      </c>
      <c r="Q3870" s="1">
        <v>43243</v>
      </c>
      <c r="R3870">
        <v>91.9</v>
      </c>
      <c r="Y3870" s="1">
        <v>42964</v>
      </c>
      <c r="Z3870">
        <v>16.100000000000001</v>
      </c>
      <c r="AC3870" s="1"/>
    </row>
    <row r="3871" spans="5:29" x14ac:dyDescent="0.3">
      <c r="E3871" s="1">
        <v>37908</v>
      </c>
      <c r="F3871">
        <v>30.69</v>
      </c>
      <c r="G3871">
        <f t="shared" si="105"/>
        <v>27.866146788990825</v>
      </c>
      <c r="I3871" s="1">
        <v>38043</v>
      </c>
      <c r="J3871">
        <v>31.57</v>
      </c>
      <c r="M3871" s="1">
        <v>32945</v>
      </c>
      <c r="N3871">
        <v>1.1903999999999999</v>
      </c>
      <c r="Q3871" s="1">
        <v>43244</v>
      </c>
      <c r="R3871">
        <v>92.1</v>
      </c>
      <c r="Y3871" s="1">
        <v>42965</v>
      </c>
      <c r="Z3871">
        <v>16.399999999999999</v>
      </c>
      <c r="AC3871" s="1"/>
    </row>
    <row r="3872" spans="5:29" x14ac:dyDescent="0.3">
      <c r="E3872" s="1">
        <v>37909</v>
      </c>
      <c r="F3872">
        <v>30.87</v>
      </c>
      <c r="G3872">
        <f t="shared" si="105"/>
        <v>27.911743119266056</v>
      </c>
      <c r="I3872" s="1">
        <v>38042</v>
      </c>
      <c r="J3872">
        <v>31.57</v>
      </c>
      <c r="M3872" s="1">
        <v>32946</v>
      </c>
      <c r="N3872">
        <v>1.1916</v>
      </c>
      <c r="Q3872" s="1">
        <v>43245</v>
      </c>
      <c r="R3872">
        <v>91.5</v>
      </c>
      <c r="Y3872" s="1">
        <v>42968</v>
      </c>
      <c r="Z3872">
        <v>16.3</v>
      </c>
      <c r="AC3872" s="1"/>
    </row>
    <row r="3873" spans="5:29" x14ac:dyDescent="0.3">
      <c r="E3873" s="1">
        <v>37910</v>
      </c>
      <c r="F3873">
        <v>31.11</v>
      </c>
      <c r="G3873">
        <f t="shared" si="105"/>
        <v>27.951743119266052</v>
      </c>
      <c r="I3873" s="1">
        <v>38041</v>
      </c>
      <c r="J3873">
        <v>30.81</v>
      </c>
      <c r="M3873" s="1">
        <v>32947</v>
      </c>
      <c r="N3873">
        <v>1.2007000000000001</v>
      </c>
      <c r="Q3873" s="1">
        <v>43249</v>
      </c>
      <c r="R3873">
        <v>93.25</v>
      </c>
      <c r="Y3873" s="1">
        <v>42969</v>
      </c>
      <c r="Z3873">
        <v>16.25</v>
      </c>
      <c r="AC3873" s="1"/>
    </row>
    <row r="3874" spans="5:29" x14ac:dyDescent="0.3">
      <c r="E3874" s="1">
        <v>37911</v>
      </c>
      <c r="F3874">
        <v>29.03</v>
      </c>
      <c r="G3874">
        <f t="shared" si="105"/>
        <v>27.97284403669725</v>
      </c>
      <c r="I3874" s="1">
        <v>38040</v>
      </c>
      <c r="J3874">
        <v>30.81</v>
      </c>
      <c r="M3874" s="1">
        <v>32948</v>
      </c>
      <c r="N3874">
        <v>1.1997</v>
      </c>
      <c r="Q3874" s="1">
        <v>43251</v>
      </c>
      <c r="R3874">
        <v>95.9</v>
      </c>
      <c r="Y3874" s="1">
        <v>42970</v>
      </c>
      <c r="Z3874">
        <v>16.579999999999998</v>
      </c>
      <c r="AC3874" s="1"/>
    </row>
    <row r="3875" spans="5:29" x14ac:dyDescent="0.3">
      <c r="E3875" s="1">
        <v>37914</v>
      </c>
      <c r="F3875">
        <v>28.62</v>
      </c>
      <c r="G3875">
        <f t="shared" si="105"/>
        <v>27.995963302752298</v>
      </c>
      <c r="I3875" s="1">
        <v>38037</v>
      </c>
      <c r="J3875">
        <v>30.69</v>
      </c>
      <c r="M3875" s="1">
        <v>32951</v>
      </c>
      <c r="N3875">
        <v>1.2067000000000001</v>
      </c>
      <c r="Q3875" s="1">
        <v>43252</v>
      </c>
      <c r="R3875">
        <v>94.7</v>
      </c>
      <c r="Y3875" s="1">
        <v>42971</v>
      </c>
      <c r="Z3875">
        <v>16.3</v>
      </c>
      <c r="AC3875" s="1"/>
    </row>
    <row r="3876" spans="5:29" x14ac:dyDescent="0.3">
      <c r="E3876" s="1">
        <v>37915</v>
      </c>
      <c r="F3876">
        <v>28.63</v>
      </c>
      <c r="G3876">
        <f t="shared" si="105"/>
        <v>28.023669724770645</v>
      </c>
      <c r="I3876" s="1">
        <v>38036</v>
      </c>
      <c r="J3876">
        <v>30.82</v>
      </c>
      <c r="M3876" s="1">
        <v>32952</v>
      </c>
      <c r="N3876">
        <v>1.1938</v>
      </c>
      <c r="Q3876" s="1">
        <v>43255</v>
      </c>
      <c r="R3876">
        <v>96.1</v>
      </c>
      <c r="Y3876" s="1">
        <v>42972</v>
      </c>
      <c r="Z3876">
        <v>16.45</v>
      </c>
      <c r="AC3876" s="1"/>
    </row>
    <row r="3877" spans="5:29" x14ac:dyDescent="0.3">
      <c r="E3877" s="1">
        <v>37916</v>
      </c>
      <c r="F3877">
        <v>28.28</v>
      </c>
      <c r="G3877">
        <f t="shared" si="105"/>
        <v>28.047798165137618</v>
      </c>
      <c r="I3877" s="1">
        <v>38035</v>
      </c>
      <c r="J3877">
        <v>30.99</v>
      </c>
      <c r="M3877" s="1">
        <v>32953</v>
      </c>
      <c r="N3877">
        <v>1.1898</v>
      </c>
      <c r="Q3877" s="1">
        <v>43256</v>
      </c>
      <c r="R3877">
        <v>95.75</v>
      </c>
      <c r="Y3877" s="1">
        <v>42975</v>
      </c>
      <c r="Z3877">
        <v>16.77</v>
      </c>
      <c r="AC3877" s="1"/>
    </row>
    <row r="3878" spans="5:29" x14ac:dyDescent="0.3">
      <c r="E3878" s="1">
        <v>37917</v>
      </c>
      <c r="F3878">
        <v>28.63</v>
      </c>
      <c r="G3878">
        <f t="shared" si="105"/>
        <v>28.070000000000011</v>
      </c>
      <c r="I3878" s="1">
        <v>38034</v>
      </c>
      <c r="J3878">
        <v>30.69</v>
      </c>
      <c r="M3878" s="1">
        <v>32954</v>
      </c>
      <c r="N3878">
        <v>1.1964999999999999</v>
      </c>
      <c r="Q3878" s="1">
        <v>43257</v>
      </c>
      <c r="R3878">
        <v>94.48</v>
      </c>
      <c r="Y3878" s="1">
        <v>42976</v>
      </c>
      <c r="Z3878">
        <v>16.45</v>
      </c>
      <c r="AC3878" s="1"/>
    </row>
    <row r="3879" spans="5:29" x14ac:dyDescent="0.3">
      <c r="E3879" s="1">
        <v>37918</v>
      </c>
      <c r="F3879">
        <v>28.58</v>
      </c>
      <c r="G3879">
        <f t="shared" si="105"/>
        <v>28.093944954128446</v>
      </c>
      <c r="I3879" s="1">
        <v>38033</v>
      </c>
      <c r="J3879">
        <v>30.32</v>
      </c>
      <c r="M3879" s="1">
        <v>32955</v>
      </c>
      <c r="N3879">
        <v>1.1912</v>
      </c>
      <c r="Q3879" s="1">
        <v>43258</v>
      </c>
      <c r="R3879">
        <v>95.25</v>
      </c>
      <c r="Y3879" s="1">
        <v>42977</v>
      </c>
      <c r="Z3879">
        <v>16.829999999999998</v>
      </c>
      <c r="AC3879" s="1"/>
    </row>
    <row r="3880" spans="5:29" x14ac:dyDescent="0.3">
      <c r="E3880" s="1">
        <v>37921</v>
      </c>
      <c r="F3880">
        <v>28.39</v>
      </c>
      <c r="G3880">
        <f t="shared" si="105"/>
        <v>28.113669724770649</v>
      </c>
      <c r="I3880" s="1">
        <v>38030</v>
      </c>
      <c r="J3880">
        <v>30.57</v>
      </c>
      <c r="M3880" s="1">
        <v>32958</v>
      </c>
      <c r="N3880">
        <v>1.196</v>
      </c>
      <c r="Q3880" s="1">
        <v>43259</v>
      </c>
      <c r="R3880">
        <v>95.5</v>
      </c>
      <c r="Y3880" s="1">
        <v>42978</v>
      </c>
      <c r="Z3880">
        <v>16.329999999999998</v>
      </c>
      <c r="AC3880" s="1"/>
    </row>
    <row r="3881" spans="5:29" x14ac:dyDescent="0.3">
      <c r="E3881" s="1">
        <v>37922</v>
      </c>
      <c r="F3881">
        <v>28.04</v>
      </c>
      <c r="G3881">
        <f t="shared" si="105"/>
        <v>28.129266055045878</v>
      </c>
      <c r="I3881" s="1">
        <v>38029</v>
      </c>
      <c r="J3881">
        <v>30.07</v>
      </c>
      <c r="M3881" s="1">
        <v>32959</v>
      </c>
      <c r="N3881">
        <v>1.1936</v>
      </c>
      <c r="Q3881" s="1">
        <v>43262</v>
      </c>
      <c r="R3881">
        <v>96.5</v>
      </c>
      <c r="Y3881" s="1">
        <v>42979</v>
      </c>
      <c r="Z3881">
        <v>16.48</v>
      </c>
      <c r="AC3881" s="1"/>
    </row>
    <row r="3882" spans="5:29" x14ac:dyDescent="0.3">
      <c r="E3882" s="1">
        <v>37923</v>
      </c>
      <c r="F3882">
        <v>27.44</v>
      </c>
      <c r="G3882">
        <f t="shared" si="105"/>
        <v>28.1462385321101</v>
      </c>
      <c r="I3882" s="1">
        <v>38028</v>
      </c>
      <c r="J3882">
        <v>29.87</v>
      </c>
      <c r="M3882" s="1">
        <v>32960</v>
      </c>
      <c r="N3882">
        <v>1.1956</v>
      </c>
      <c r="Q3882" s="1">
        <v>43263</v>
      </c>
      <c r="R3882">
        <v>97</v>
      </c>
      <c r="Y3882" s="1">
        <v>42982</v>
      </c>
      <c r="Z3882">
        <v>16.52</v>
      </c>
      <c r="AC3882" s="1"/>
    </row>
    <row r="3883" spans="5:29" x14ac:dyDescent="0.3">
      <c r="E3883" s="1">
        <v>37924</v>
      </c>
      <c r="F3883">
        <v>27.1</v>
      </c>
      <c r="G3883">
        <f t="shared" si="105"/>
        <v>28.156055045871565</v>
      </c>
      <c r="I3883" s="1">
        <v>38027</v>
      </c>
      <c r="J3883">
        <v>30.04</v>
      </c>
      <c r="M3883" s="1">
        <v>32961</v>
      </c>
      <c r="N3883">
        <v>1.2070000000000001</v>
      </c>
      <c r="Q3883" s="1">
        <v>43266</v>
      </c>
      <c r="R3883">
        <v>97.33</v>
      </c>
      <c r="Y3883" s="1">
        <v>42983</v>
      </c>
      <c r="Z3883">
        <v>16.95</v>
      </c>
      <c r="AC3883" s="1"/>
    </row>
    <row r="3884" spans="5:29" x14ac:dyDescent="0.3">
      <c r="E3884" s="1">
        <v>37925</v>
      </c>
      <c r="F3884">
        <v>27.7</v>
      </c>
      <c r="G3884">
        <f t="shared" si="105"/>
        <v>28.168715596330284</v>
      </c>
      <c r="I3884" s="1">
        <v>38026</v>
      </c>
      <c r="J3884">
        <v>29.11</v>
      </c>
      <c r="M3884" s="1">
        <v>32962</v>
      </c>
      <c r="N3884">
        <v>1.2060999999999999</v>
      </c>
      <c r="Q3884" s="1">
        <v>43269</v>
      </c>
      <c r="R3884">
        <v>97.7</v>
      </c>
      <c r="Y3884" s="1">
        <v>42984</v>
      </c>
      <c r="Z3884">
        <v>17</v>
      </c>
      <c r="AC3884" s="1"/>
    </row>
    <row r="3885" spans="5:29" x14ac:dyDescent="0.3">
      <c r="E3885" s="1">
        <v>37928</v>
      </c>
      <c r="F3885">
        <v>27.36</v>
      </c>
      <c r="G3885">
        <f t="shared" si="105"/>
        <v>28.16853211009175</v>
      </c>
      <c r="I3885" s="1">
        <v>38023</v>
      </c>
      <c r="J3885">
        <v>28.83</v>
      </c>
      <c r="M3885" s="1">
        <v>32965</v>
      </c>
      <c r="N3885">
        <v>1.2015</v>
      </c>
      <c r="Q3885" s="1">
        <v>43270</v>
      </c>
      <c r="R3885">
        <v>98.4</v>
      </c>
      <c r="Y3885" s="1">
        <v>42985</v>
      </c>
      <c r="Z3885">
        <v>16.7</v>
      </c>
      <c r="AC3885" s="1"/>
    </row>
    <row r="3886" spans="5:29" x14ac:dyDescent="0.3">
      <c r="E3886" s="1">
        <v>37929</v>
      </c>
      <c r="F3886">
        <v>27.16</v>
      </c>
      <c r="G3886">
        <f t="shared" si="105"/>
        <v>28.167431192660555</v>
      </c>
      <c r="I3886" s="1">
        <v>38022</v>
      </c>
      <c r="J3886">
        <v>29.27</v>
      </c>
      <c r="M3886" s="1">
        <v>32966</v>
      </c>
      <c r="N3886">
        <v>1.2047000000000001</v>
      </c>
      <c r="Q3886" s="1">
        <v>43272</v>
      </c>
      <c r="R3886">
        <v>95.83</v>
      </c>
      <c r="Y3886" s="1">
        <v>42986</v>
      </c>
      <c r="Z3886">
        <v>17.05</v>
      </c>
      <c r="AC3886" s="1"/>
    </row>
    <row r="3887" spans="5:29" x14ac:dyDescent="0.3">
      <c r="E3887" s="1">
        <v>37930</v>
      </c>
      <c r="F3887">
        <v>28.6</v>
      </c>
      <c r="G3887">
        <f t="shared" si="105"/>
        <v>28.183853211009183</v>
      </c>
      <c r="I3887" s="1">
        <v>38021</v>
      </c>
      <c r="J3887">
        <v>28.88</v>
      </c>
      <c r="M3887" s="1">
        <v>32967</v>
      </c>
      <c r="N3887">
        <v>1.2034</v>
      </c>
      <c r="Q3887" s="1">
        <v>43273</v>
      </c>
      <c r="R3887">
        <v>94.25</v>
      </c>
      <c r="Y3887" s="1">
        <v>42989</v>
      </c>
      <c r="Z3887">
        <v>17.23</v>
      </c>
      <c r="AC3887" s="1"/>
    </row>
    <row r="3888" spans="5:29" x14ac:dyDescent="0.3">
      <c r="E3888" s="1">
        <v>37931</v>
      </c>
      <c r="F3888">
        <v>28.41</v>
      </c>
      <c r="G3888">
        <f t="shared" ref="G3888:G3951" si="106">+AVERAGE(F3780:F3888)</f>
        <v>28.192752293577989</v>
      </c>
      <c r="I3888" s="1">
        <v>38020</v>
      </c>
      <c r="J3888">
        <v>29.5</v>
      </c>
      <c r="M3888" s="1">
        <v>32968</v>
      </c>
      <c r="N3888">
        <v>1.2033</v>
      </c>
      <c r="Q3888" s="1">
        <v>43276</v>
      </c>
      <c r="R3888">
        <v>95</v>
      </c>
      <c r="Y3888" s="1">
        <v>42990</v>
      </c>
      <c r="Z3888">
        <v>17.25</v>
      </c>
      <c r="AC3888" s="1"/>
    </row>
    <row r="3889" spans="5:29" x14ac:dyDescent="0.3">
      <c r="E3889" s="1">
        <v>37932</v>
      </c>
      <c r="F3889">
        <v>28.91</v>
      </c>
      <c r="G3889">
        <f t="shared" si="106"/>
        <v>28.203119266055047</v>
      </c>
      <c r="I3889" s="1">
        <v>38019</v>
      </c>
      <c r="J3889">
        <v>30.23</v>
      </c>
      <c r="M3889" s="1">
        <v>32969</v>
      </c>
      <c r="N3889">
        <v>1.2064999999999999</v>
      </c>
      <c r="Q3889" s="1">
        <v>43277</v>
      </c>
      <c r="R3889">
        <v>95</v>
      </c>
      <c r="Y3889" s="1">
        <v>42991</v>
      </c>
      <c r="Z3889">
        <v>17.68</v>
      </c>
      <c r="AC3889" s="1"/>
    </row>
    <row r="3890" spans="5:29" x14ac:dyDescent="0.3">
      <c r="E3890" s="1">
        <v>37935</v>
      </c>
      <c r="F3890">
        <v>28.99</v>
      </c>
      <c r="G3890">
        <f t="shared" si="106"/>
        <v>28.21357798165138</v>
      </c>
      <c r="I3890" s="1">
        <v>38016</v>
      </c>
      <c r="J3890">
        <v>29.18</v>
      </c>
      <c r="M3890" s="1">
        <v>32972</v>
      </c>
      <c r="N3890">
        <v>1.2081999999999999</v>
      </c>
      <c r="Q3890" s="1">
        <v>43278</v>
      </c>
      <c r="R3890">
        <v>96.9</v>
      </c>
      <c r="Y3890" s="1">
        <v>42992</v>
      </c>
      <c r="Z3890">
        <v>17.98</v>
      </c>
      <c r="AC3890" s="1"/>
    </row>
    <row r="3891" spans="5:29" x14ac:dyDescent="0.3">
      <c r="E3891" s="1">
        <v>37936</v>
      </c>
      <c r="F3891">
        <v>29.09</v>
      </c>
      <c r="G3891">
        <f t="shared" si="106"/>
        <v>28.222844036697246</v>
      </c>
      <c r="I3891" s="1">
        <v>38015</v>
      </c>
      <c r="J3891">
        <v>29.13</v>
      </c>
      <c r="M3891" s="1">
        <v>32973</v>
      </c>
      <c r="N3891">
        <v>1.2205999999999999</v>
      </c>
      <c r="Q3891" s="1">
        <v>43279</v>
      </c>
      <c r="R3891">
        <v>96.9</v>
      </c>
      <c r="Y3891" s="1">
        <v>42993</v>
      </c>
      <c r="Z3891">
        <v>17.8</v>
      </c>
      <c r="AC3891" s="1"/>
    </row>
    <row r="3892" spans="5:29" x14ac:dyDescent="0.3">
      <c r="E3892" s="1">
        <v>37937</v>
      </c>
      <c r="F3892">
        <v>29.2</v>
      </c>
      <c r="G3892">
        <f t="shared" si="106"/>
        <v>28.230275229357797</v>
      </c>
      <c r="I3892" s="1">
        <v>38014</v>
      </c>
      <c r="J3892">
        <v>29.77</v>
      </c>
      <c r="M3892" s="1">
        <v>32974</v>
      </c>
      <c r="N3892">
        <v>1.2218</v>
      </c>
      <c r="Q3892" s="1">
        <v>43280</v>
      </c>
      <c r="R3892">
        <v>97.75</v>
      </c>
      <c r="Y3892" s="1">
        <v>42996</v>
      </c>
      <c r="Z3892">
        <v>18</v>
      </c>
      <c r="AC3892" s="1"/>
    </row>
    <row r="3893" spans="5:29" x14ac:dyDescent="0.3">
      <c r="E3893" s="1">
        <v>37938</v>
      </c>
      <c r="F3893">
        <v>29.21</v>
      </c>
      <c r="G3893">
        <f t="shared" si="106"/>
        <v>28.242935779816513</v>
      </c>
      <c r="I3893" s="1">
        <v>38013</v>
      </c>
      <c r="J3893">
        <v>30.23</v>
      </c>
      <c r="M3893" s="1">
        <v>32975</v>
      </c>
      <c r="N3893">
        <v>1.2215</v>
      </c>
      <c r="Q3893" s="1">
        <v>43283</v>
      </c>
      <c r="R3893">
        <v>98.3</v>
      </c>
      <c r="Y3893" s="1">
        <v>42997</v>
      </c>
      <c r="Z3893">
        <v>17.579999999999998</v>
      </c>
      <c r="AC3893" s="1"/>
    </row>
    <row r="3894" spans="5:29" x14ac:dyDescent="0.3">
      <c r="E3894" s="1">
        <v>37939</v>
      </c>
      <c r="F3894">
        <v>29.56</v>
      </c>
      <c r="G3894">
        <f t="shared" si="106"/>
        <v>28.262201834862381</v>
      </c>
      <c r="I3894" s="1">
        <v>38012</v>
      </c>
      <c r="J3894">
        <v>30.45</v>
      </c>
      <c r="M3894" s="1">
        <v>32976</v>
      </c>
      <c r="N3894">
        <v>1.2206999999999999</v>
      </c>
      <c r="Q3894" s="1">
        <v>43284</v>
      </c>
      <c r="R3894">
        <v>97</v>
      </c>
      <c r="Y3894" s="1">
        <v>42998</v>
      </c>
      <c r="Z3894">
        <v>17.5</v>
      </c>
      <c r="AC3894" s="1"/>
    </row>
    <row r="3895" spans="5:29" x14ac:dyDescent="0.3">
      <c r="E3895" s="1">
        <v>37942</v>
      </c>
      <c r="F3895">
        <v>29.05</v>
      </c>
      <c r="G3895">
        <f t="shared" si="106"/>
        <v>28.284220183486237</v>
      </c>
      <c r="I3895" s="1">
        <v>38009</v>
      </c>
      <c r="J3895">
        <v>30.96</v>
      </c>
      <c r="M3895" s="1">
        <v>32979</v>
      </c>
      <c r="N3895">
        <v>1.2166999999999999</v>
      </c>
      <c r="Q3895" s="1">
        <v>43285</v>
      </c>
      <c r="R3895">
        <v>97</v>
      </c>
      <c r="Y3895" s="1">
        <v>42999</v>
      </c>
      <c r="Z3895">
        <v>17.23</v>
      </c>
      <c r="AC3895" s="1"/>
    </row>
    <row r="3896" spans="5:29" x14ac:dyDescent="0.3">
      <c r="E3896" s="1">
        <v>37943</v>
      </c>
      <c r="F3896">
        <v>30.47</v>
      </c>
      <c r="G3896">
        <f t="shared" si="106"/>
        <v>28.319082568807339</v>
      </c>
      <c r="I3896" s="1">
        <v>38008</v>
      </c>
      <c r="J3896">
        <v>31.11</v>
      </c>
      <c r="M3896" s="1">
        <v>32980</v>
      </c>
      <c r="N3896">
        <v>1.2171000000000001</v>
      </c>
      <c r="Q3896" s="1">
        <v>43286</v>
      </c>
      <c r="R3896">
        <v>99.25</v>
      </c>
      <c r="Y3896" s="1">
        <v>43000</v>
      </c>
      <c r="Z3896">
        <v>17.23</v>
      </c>
      <c r="AC3896" s="1"/>
    </row>
    <row r="3897" spans="5:29" x14ac:dyDescent="0.3">
      <c r="E3897" s="1">
        <v>37944</v>
      </c>
      <c r="F3897">
        <v>29.78</v>
      </c>
      <c r="G3897">
        <f t="shared" si="106"/>
        <v>28.35137614678899</v>
      </c>
      <c r="I3897" s="1">
        <v>38007</v>
      </c>
      <c r="J3897">
        <v>30.86</v>
      </c>
      <c r="M3897" s="1">
        <v>32981</v>
      </c>
      <c r="N3897">
        <v>1.2205999999999999</v>
      </c>
      <c r="Q3897" s="1">
        <v>43287</v>
      </c>
      <c r="R3897">
        <v>99.25</v>
      </c>
      <c r="Y3897" s="1">
        <v>43003</v>
      </c>
      <c r="Z3897">
        <v>17.88</v>
      </c>
      <c r="AC3897" s="1"/>
    </row>
    <row r="3898" spans="5:29" x14ac:dyDescent="0.3">
      <c r="E3898" s="1">
        <v>37945</v>
      </c>
      <c r="F3898">
        <v>29.56</v>
      </c>
      <c r="G3898">
        <f t="shared" si="106"/>
        <v>28.381376146788984</v>
      </c>
      <c r="I3898" s="1">
        <v>38006</v>
      </c>
      <c r="J3898">
        <v>31.23</v>
      </c>
      <c r="M3898" s="1">
        <v>32982</v>
      </c>
      <c r="N3898">
        <v>1.2163999999999999</v>
      </c>
      <c r="Q3898" s="1">
        <v>43290</v>
      </c>
      <c r="R3898">
        <v>101</v>
      </c>
      <c r="Y3898" s="1">
        <v>43004</v>
      </c>
      <c r="Z3898">
        <v>17.7</v>
      </c>
      <c r="AC3898" s="1"/>
    </row>
    <row r="3899" spans="5:29" x14ac:dyDescent="0.3">
      <c r="E3899" s="1">
        <v>37946</v>
      </c>
      <c r="F3899">
        <v>29.36</v>
      </c>
      <c r="G3899">
        <f t="shared" si="106"/>
        <v>28.402844036697246</v>
      </c>
      <c r="I3899" s="1">
        <v>38005</v>
      </c>
      <c r="J3899">
        <v>30.57</v>
      </c>
      <c r="M3899" s="1">
        <v>32983</v>
      </c>
      <c r="N3899">
        <v>1.2116</v>
      </c>
      <c r="Q3899" s="1">
        <v>43291</v>
      </c>
      <c r="R3899">
        <v>101</v>
      </c>
      <c r="Y3899" s="1">
        <v>43005</v>
      </c>
      <c r="Z3899">
        <v>17.5</v>
      </c>
      <c r="AC3899" s="1"/>
    </row>
    <row r="3900" spans="5:29" x14ac:dyDescent="0.3">
      <c r="E3900" s="1">
        <v>37949</v>
      </c>
      <c r="F3900">
        <v>27.86</v>
      </c>
      <c r="G3900">
        <f t="shared" si="106"/>
        <v>28.411376146788989</v>
      </c>
      <c r="I3900" s="1">
        <v>38002</v>
      </c>
      <c r="J3900">
        <v>30.47</v>
      </c>
      <c r="M3900" s="1">
        <v>32986</v>
      </c>
      <c r="N3900">
        <v>1.2043999999999999</v>
      </c>
      <c r="Q3900" s="1">
        <v>43292</v>
      </c>
      <c r="R3900">
        <v>101.75</v>
      </c>
      <c r="Y3900" s="1">
        <v>43006</v>
      </c>
      <c r="Z3900">
        <v>17.7</v>
      </c>
      <c r="AC3900" s="1"/>
    </row>
    <row r="3901" spans="5:29" x14ac:dyDescent="0.3">
      <c r="E3901" s="1">
        <v>37950</v>
      </c>
      <c r="F3901">
        <v>27.94</v>
      </c>
      <c r="G3901">
        <f t="shared" si="106"/>
        <v>28.42348623853211</v>
      </c>
      <c r="I3901" s="1">
        <v>38001</v>
      </c>
      <c r="J3901">
        <v>31.56</v>
      </c>
      <c r="M3901" s="1">
        <v>32987</v>
      </c>
      <c r="N3901">
        <v>1.2053</v>
      </c>
      <c r="Q3901" s="1">
        <v>43293</v>
      </c>
      <c r="R3901">
        <v>101.75</v>
      </c>
      <c r="Y3901" s="1">
        <v>43007</v>
      </c>
      <c r="Z3901">
        <v>16.399999999999999</v>
      </c>
      <c r="AC3901" s="1"/>
    </row>
    <row r="3902" spans="5:29" x14ac:dyDescent="0.3">
      <c r="E3902" s="1">
        <v>37951</v>
      </c>
      <c r="F3902">
        <v>28.47</v>
      </c>
      <c r="G3902">
        <f t="shared" si="106"/>
        <v>28.431009174311921</v>
      </c>
      <c r="I3902" s="1">
        <v>38000</v>
      </c>
      <c r="J3902">
        <v>31.03</v>
      </c>
      <c r="M3902" s="1">
        <v>32988</v>
      </c>
      <c r="N3902">
        <v>1.2186999999999999</v>
      </c>
      <c r="Q3902" s="1">
        <v>43294</v>
      </c>
      <c r="R3902">
        <v>99.03</v>
      </c>
      <c r="Y3902" s="1">
        <v>43010</v>
      </c>
      <c r="Z3902">
        <v>16.53</v>
      </c>
      <c r="AC3902" s="1"/>
    </row>
    <row r="3903" spans="5:29" x14ac:dyDescent="0.3">
      <c r="E3903" s="1">
        <v>37952</v>
      </c>
      <c r="F3903">
        <v>28.7</v>
      </c>
      <c r="G3903">
        <f t="shared" si="106"/>
        <v>28.446238532110087</v>
      </c>
      <c r="I3903" s="1">
        <v>37999</v>
      </c>
      <c r="J3903">
        <v>31.37</v>
      </c>
      <c r="M3903" s="1">
        <v>32989</v>
      </c>
      <c r="N3903">
        <v>1.2172000000000001</v>
      </c>
      <c r="Q3903" s="1">
        <v>43297</v>
      </c>
      <c r="R3903">
        <v>99.5</v>
      </c>
      <c r="Y3903" s="1">
        <v>43011</v>
      </c>
      <c r="Z3903">
        <v>17.399999999999999</v>
      </c>
      <c r="AC3903" s="1"/>
    </row>
    <row r="3904" spans="5:29" x14ac:dyDescent="0.3">
      <c r="E3904" s="1">
        <v>37953</v>
      </c>
      <c r="F3904">
        <v>28.45</v>
      </c>
      <c r="G3904">
        <f t="shared" si="106"/>
        <v>28.456788990825682</v>
      </c>
      <c r="I3904" s="1">
        <v>37998</v>
      </c>
      <c r="J3904">
        <v>31.76</v>
      </c>
      <c r="M3904" s="1">
        <v>32990</v>
      </c>
      <c r="N3904">
        <v>1.2181999999999999</v>
      </c>
      <c r="Q3904" s="1">
        <v>43298</v>
      </c>
      <c r="R3904">
        <v>100</v>
      </c>
      <c r="Y3904" s="1">
        <v>43012</v>
      </c>
      <c r="Z3904">
        <v>17.48</v>
      </c>
      <c r="AC3904" s="1"/>
    </row>
    <row r="3905" spans="5:29" x14ac:dyDescent="0.3">
      <c r="E3905" s="1">
        <v>37956</v>
      </c>
      <c r="F3905">
        <v>28.25</v>
      </c>
      <c r="G3905">
        <f t="shared" si="106"/>
        <v>28.456055045871555</v>
      </c>
      <c r="I3905" s="1">
        <v>37995</v>
      </c>
      <c r="J3905">
        <v>31.37</v>
      </c>
      <c r="M3905" s="1">
        <v>32993</v>
      </c>
      <c r="N3905">
        <v>1.2184999999999999</v>
      </c>
      <c r="Q3905" s="1">
        <v>43299</v>
      </c>
      <c r="R3905">
        <v>100</v>
      </c>
      <c r="Y3905" s="1">
        <v>43013</v>
      </c>
      <c r="Z3905">
        <v>17.899999999999999</v>
      </c>
      <c r="AC3905" s="1"/>
    </row>
    <row r="3906" spans="5:29" x14ac:dyDescent="0.3">
      <c r="E3906" s="1">
        <v>37957</v>
      </c>
      <c r="F3906">
        <v>28.94</v>
      </c>
      <c r="G3906">
        <f t="shared" si="106"/>
        <v>28.461834862385317</v>
      </c>
      <c r="I3906" s="1">
        <v>37994</v>
      </c>
      <c r="J3906">
        <v>31.08</v>
      </c>
      <c r="M3906" s="1">
        <v>32994</v>
      </c>
      <c r="N3906">
        <v>1.218</v>
      </c>
      <c r="Q3906" s="1">
        <v>43300</v>
      </c>
      <c r="R3906">
        <v>100</v>
      </c>
      <c r="Y3906" s="1">
        <v>43014</v>
      </c>
      <c r="Z3906">
        <v>17.73</v>
      </c>
      <c r="AC3906" s="1"/>
    </row>
    <row r="3907" spans="5:29" x14ac:dyDescent="0.3">
      <c r="E3907" s="1">
        <v>37958</v>
      </c>
      <c r="F3907">
        <v>29.14</v>
      </c>
      <c r="G3907">
        <f t="shared" si="106"/>
        <v>28.472568807339442</v>
      </c>
      <c r="I3907" s="1">
        <v>37993</v>
      </c>
      <c r="J3907">
        <v>30.76</v>
      </c>
      <c r="M3907" s="1">
        <v>32995</v>
      </c>
      <c r="N3907">
        <v>1.2151000000000001</v>
      </c>
      <c r="Q3907" s="1">
        <v>43301</v>
      </c>
      <c r="R3907">
        <v>98.5</v>
      </c>
      <c r="Y3907" s="1">
        <v>43017</v>
      </c>
      <c r="Z3907">
        <v>17.899999999999999</v>
      </c>
      <c r="AC3907" s="1"/>
    </row>
    <row r="3908" spans="5:29" x14ac:dyDescent="0.3">
      <c r="E3908" s="1">
        <v>37959</v>
      </c>
      <c r="F3908">
        <v>29.23</v>
      </c>
      <c r="G3908">
        <f t="shared" si="106"/>
        <v>28.48201834862385</v>
      </c>
      <c r="I3908" s="1">
        <v>37992</v>
      </c>
      <c r="J3908">
        <v>30.82</v>
      </c>
      <c r="M3908" s="1">
        <v>32996</v>
      </c>
      <c r="N3908">
        <v>1.2166999999999999</v>
      </c>
      <c r="Q3908" s="1">
        <v>43304</v>
      </c>
      <c r="R3908">
        <v>97.4</v>
      </c>
      <c r="Y3908" s="1">
        <v>43018</v>
      </c>
      <c r="Z3908">
        <v>17.63</v>
      </c>
      <c r="AC3908" s="1"/>
    </row>
    <row r="3909" spans="5:29" x14ac:dyDescent="0.3">
      <c r="E3909" s="1">
        <v>37960</v>
      </c>
      <c r="F3909">
        <v>28.74</v>
      </c>
      <c r="G3909">
        <f t="shared" si="106"/>
        <v>28.492201834862378</v>
      </c>
      <c r="I3909" s="1">
        <v>37991</v>
      </c>
      <c r="J3909">
        <v>30.89</v>
      </c>
      <c r="M3909" s="1">
        <v>32997</v>
      </c>
      <c r="N3909">
        <v>1.2292000000000001</v>
      </c>
      <c r="Q3909" s="1">
        <v>43305</v>
      </c>
      <c r="R3909">
        <v>96.75</v>
      </c>
      <c r="Y3909" s="1">
        <v>43019</v>
      </c>
      <c r="Z3909">
        <v>17.2</v>
      </c>
      <c r="AC3909" s="1"/>
    </row>
    <row r="3910" spans="5:29" x14ac:dyDescent="0.3">
      <c r="E3910" s="1">
        <v>37963</v>
      </c>
      <c r="F3910">
        <v>29.98</v>
      </c>
      <c r="G3910">
        <f t="shared" si="106"/>
        <v>28.512018348623844</v>
      </c>
      <c r="I3910" s="1">
        <v>37988</v>
      </c>
      <c r="J3910">
        <v>29.32</v>
      </c>
      <c r="M3910" s="1">
        <v>33000</v>
      </c>
      <c r="N3910">
        <v>1.2361</v>
      </c>
      <c r="Q3910" s="1">
        <v>43306</v>
      </c>
      <c r="R3910">
        <v>96.75</v>
      </c>
      <c r="Y3910" s="1">
        <v>43020</v>
      </c>
      <c r="Z3910">
        <v>16.98</v>
      </c>
      <c r="AC3910" s="1"/>
    </row>
    <row r="3911" spans="5:29" x14ac:dyDescent="0.3">
      <c r="E3911" s="1">
        <v>37964</v>
      </c>
      <c r="F3911">
        <v>29.63</v>
      </c>
      <c r="G3911">
        <f t="shared" si="106"/>
        <v>28.527247706422013</v>
      </c>
      <c r="I3911" s="1">
        <v>37986</v>
      </c>
      <c r="J3911">
        <v>30.17</v>
      </c>
      <c r="M3911" s="1">
        <v>33001</v>
      </c>
      <c r="N3911">
        <v>1.2350000000000001</v>
      </c>
      <c r="Q3911" s="1">
        <v>43307</v>
      </c>
      <c r="R3911">
        <v>95.5</v>
      </c>
      <c r="Y3911" s="1">
        <v>43021</v>
      </c>
      <c r="Z3911">
        <v>16.55</v>
      </c>
      <c r="AC3911" s="1"/>
    </row>
    <row r="3912" spans="5:29" x14ac:dyDescent="0.3">
      <c r="E3912" s="1">
        <v>37965</v>
      </c>
      <c r="F3912">
        <v>29.66</v>
      </c>
      <c r="G3912">
        <f t="shared" si="106"/>
        <v>28.535963302752283</v>
      </c>
      <c r="I3912" s="1">
        <v>37985</v>
      </c>
      <c r="J3912">
        <v>29.74</v>
      </c>
      <c r="M3912" s="1">
        <v>33002</v>
      </c>
      <c r="N3912">
        <v>1.2491000000000001</v>
      </c>
      <c r="Q3912" s="1">
        <v>43308</v>
      </c>
      <c r="R3912">
        <v>95</v>
      </c>
      <c r="Y3912" s="1">
        <v>43024</v>
      </c>
      <c r="Z3912">
        <v>16.149999999999999</v>
      </c>
      <c r="AC3912" s="1"/>
    </row>
    <row r="3913" spans="5:29" x14ac:dyDescent="0.3">
      <c r="E3913" s="1">
        <v>37966</v>
      </c>
      <c r="F3913">
        <v>29.57</v>
      </c>
      <c r="G3913">
        <f t="shared" si="106"/>
        <v>28.542293577981638</v>
      </c>
      <c r="I3913" s="1">
        <v>37984</v>
      </c>
      <c r="J3913">
        <v>29.31</v>
      </c>
      <c r="M3913" s="1">
        <v>33003</v>
      </c>
      <c r="N3913">
        <v>1.2522</v>
      </c>
      <c r="Q3913" s="1">
        <v>43311</v>
      </c>
      <c r="R3913">
        <v>94.93</v>
      </c>
      <c r="Y3913" s="1">
        <v>43025</v>
      </c>
      <c r="Z3913">
        <v>16.850000000000001</v>
      </c>
      <c r="AC3913" s="1"/>
    </row>
    <row r="3914" spans="5:29" x14ac:dyDescent="0.3">
      <c r="E3914" s="1">
        <v>37967</v>
      </c>
      <c r="F3914">
        <v>30.37</v>
      </c>
      <c r="G3914">
        <f t="shared" si="106"/>
        <v>28.553119266055035</v>
      </c>
      <c r="I3914" s="1">
        <v>37979</v>
      </c>
      <c r="J3914">
        <v>29.06</v>
      </c>
      <c r="M3914" s="1">
        <v>33004</v>
      </c>
      <c r="N3914">
        <v>1.2455000000000001</v>
      </c>
      <c r="Q3914" s="1">
        <v>43312</v>
      </c>
      <c r="R3914">
        <v>95.3</v>
      </c>
      <c r="Y3914" s="1">
        <v>43026</v>
      </c>
      <c r="Z3914">
        <v>16.829999999999998</v>
      </c>
      <c r="AC3914" s="1"/>
    </row>
    <row r="3915" spans="5:29" x14ac:dyDescent="0.3">
      <c r="E3915" s="1">
        <v>37970</v>
      </c>
      <c r="F3915">
        <v>30.32</v>
      </c>
      <c r="G3915">
        <f t="shared" si="106"/>
        <v>28.565596330275223</v>
      </c>
      <c r="I3915" s="1">
        <v>37978</v>
      </c>
      <c r="J3915">
        <v>29.04</v>
      </c>
      <c r="M3915" s="1">
        <v>33007</v>
      </c>
      <c r="N3915">
        <v>1.2444</v>
      </c>
      <c r="Q3915" s="1">
        <v>43313</v>
      </c>
      <c r="R3915">
        <v>93.48</v>
      </c>
      <c r="Y3915" s="1">
        <v>43027</v>
      </c>
      <c r="Z3915">
        <v>16.45</v>
      </c>
      <c r="AC3915" s="1"/>
    </row>
    <row r="3916" spans="5:29" x14ac:dyDescent="0.3">
      <c r="E3916" s="1">
        <v>37971</v>
      </c>
      <c r="F3916">
        <v>30.38</v>
      </c>
      <c r="G3916">
        <f t="shared" si="106"/>
        <v>28.576697247706417</v>
      </c>
      <c r="I3916" s="1">
        <v>37977</v>
      </c>
      <c r="J3916">
        <v>28.99</v>
      </c>
      <c r="M3916" s="1">
        <v>33008</v>
      </c>
      <c r="N3916">
        <v>1.2414000000000001</v>
      </c>
      <c r="Q3916" s="1">
        <v>43314</v>
      </c>
      <c r="R3916">
        <v>93.5</v>
      </c>
      <c r="Y3916" s="1">
        <v>43028</v>
      </c>
      <c r="Z3916">
        <v>16.350000000000001</v>
      </c>
      <c r="AC3916" s="1"/>
    </row>
    <row r="3917" spans="5:29" x14ac:dyDescent="0.3">
      <c r="E3917" s="1">
        <v>37972</v>
      </c>
      <c r="F3917">
        <v>30.59</v>
      </c>
      <c r="G3917">
        <f t="shared" si="106"/>
        <v>28.593853211009169</v>
      </c>
      <c r="I3917" s="1">
        <v>37974</v>
      </c>
      <c r="J3917">
        <v>30.05</v>
      </c>
      <c r="M3917" s="1">
        <v>33009</v>
      </c>
      <c r="N3917">
        <v>1.2413000000000001</v>
      </c>
      <c r="Q3917" s="1">
        <v>43315</v>
      </c>
      <c r="R3917">
        <v>94.55</v>
      </c>
      <c r="Y3917" s="1">
        <v>43031</v>
      </c>
      <c r="Z3917">
        <v>16.88</v>
      </c>
      <c r="AC3917" s="1"/>
    </row>
    <row r="3918" spans="5:29" x14ac:dyDescent="0.3">
      <c r="E3918" s="1">
        <v>37973</v>
      </c>
      <c r="F3918">
        <v>30.8</v>
      </c>
      <c r="G3918">
        <f t="shared" si="106"/>
        <v>28.613853211009168</v>
      </c>
      <c r="I3918" s="1">
        <v>37973</v>
      </c>
      <c r="J3918">
        <v>30.8</v>
      </c>
      <c r="M3918" s="1">
        <v>33010</v>
      </c>
      <c r="N3918">
        <v>1.2412000000000001</v>
      </c>
      <c r="Q3918" s="1">
        <v>43318</v>
      </c>
      <c r="R3918">
        <v>94</v>
      </c>
      <c r="Y3918" s="1">
        <v>43032</v>
      </c>
      <c r="Z3918">
        <v>16.579999999999998</v>
      </c>
      <c r="AC3918" s="1"/>
    </row>
    <row r="3919" spans="5:29" x14ac:dyDescent="0.3">
      <c r="E3919" s="1">
        <v>37974</v>
      </c>
      <c r="F3919">
        <v>30.05</v>
      </c>
      <c r="G3919">
        <f t="shared" si="106"/>
        <v>28.62412844036697</v>
      </c>
      <c r="I3919" s="1">
        <v>37972</v>
      </c>
      <c r="J3919">
        <v>30.59</v>
      </c>
      <c r="M3919" s="1">
        <v>33011</v>
      </c>
      <c r="N3919">
        <v>1.2412000000000001</v>
      </c>
      <c r="Q3919" s="1">
        <v>43319</v>
      </c>
      <c r="R3919">
        <v>96.5</v>
      </c>
      <c r="Y3919" s="1">
        <v>43033</v>
      </c>
      <c r="Z3919">
        <v>16.98</v>
      </c>
      <c r="AC3919" s="1"/>
    </row>
    <row r="3920" spans="5:29" x14ac:dyDescent="0.3">
      <c r="E3920" s="1">
        <v>37977</v>
      </c>
      <c r="F3920">
        <v>28.99</v>
      </c>
      <c r="G3920">
        <f t="shared" si="106"/>
        <v>28.626880733944954</v>
      </c>
      <c r="I3920" s="1">
        <v>37971</v>
      </c>
      <c r="J3920">
        <v>30.38</v>
      </c>
      <c r="M3920" s="1">
        <v>33014</v>
      </c>
      <c r="N3920">
        <v>1.2324999999999999</v>
      </c>
      <c r="Q3920" s="1">
        <v>43320</v>
      </c>
      <c r="R3920">
        <v>97.1</v>
      </c>
      <c r="Y3920" s="1">
        <v>43034</v>
      </c>
      <c r="Z3920">
        <v>17.05</v>
      </c>
      <c r="AC3920" s="1"/>
    </row>
    <row r="3921" spans="5:29" x14ac:dyDescent="0.3">
      <c r="E3921" s="1">
        <v>37978</v>
      </c>
      <c r="F3921">
        <v>29.04</v>
      </c>
      <c r="G3921">
        <f t="shared" si="106"/>
        <v>28.641100917431189</v>
      </c>
      <c r="I3921" s="1">
        <v>37970</v>
      </c>
      <c r="J3921">
        <v>30.32</v>
      </c>
      <c r="M3921" s="1">
        <v>33015</v>
      </c>
      <c r="N3921">
        <v>1.2279</v>
      </c>
      <c r="Q3921" s="1">
        <v>43321</v>
      </c>
      <c r="R3921">
        <v>95.75</v>
      </c>
      <c r="Y3921" s="1">
        <v>43035</v>
      </c>
      <c r="Z3921">
        <v>17.079999999999998</v>
      </c>
      <c r="AC3921" s="1"/>
    </row>
    <row r="3922" spans="5:29" x14ac:dyDescent="0.3">
      <c r="E3922" s="1">
        <v>37979</v>
      </c>
      <c r="F3922">
        <v>29.06</v>
      </c>
      <c r="G3922">
        <f t="shared" si="106"/>
        <v>28.652844036697246</v>
      </c>
      <c r="I3922" s="1">
        <v>37967</v>
      </c>
      <c r="J3922">
        <v>30.37</v>
      </c>
      <c r="M3922" s="1">
        <v>33016</v>
      </c>
      <c r="N3922">
        <v>1.2249000000000001</v>
      </c>
      <c r="Q3922" s="1">
        <v>43322</v>
      </c>
      <c r="R3922">
        <v>96.43</v>
      </c>
      <c r="Y3922" s="1">
        <v>43038</v>
      </c>
      <c r="Z3922">
        <v>17.88</v>
      </c>
      <c r="AC3922" s="1"/>
    </row>
    <row r="3923" spans="5:29" x14ac:dyDescent="0.3">
      <c r="E3923" s="1">
        <v>37984</v>
      </c>
      <c r="F3923">
        <v>29.31</v>
      </c>
      <c r="G3923">
        <f t="shared" si="106"/>
        <v>28.663394495412845</v>
      </c>
      <c r="I3923" s="1">
        <v>37966</v>
      </c>
      <c r="J3923">
        <v>29.57</v>
      </c>
      <c r="M3923" s="1">
        <v>33017</v>
      </c>
      <c r="N3923">
        <v>1.2186999999999999</v>
      </c>
      <c r="Q3923" s="1">
        <v>43325</v>
      </c>
      <c r="R3923">
        <v>97.4</v>
      </c>
      <c r="Y3923" s="1">
        <v>43039</v>
      </c>
      <c r="Z3923">
        <v>17.899999999999999</v>
      </c>
      <c r="AC3923" s="1"/>
    </row>
    <row r="3924" spans="5:29" x14ac:dyDescent="0.3">
      <c r="E3924" s="1">
        <v>37985</v>
      </c>
      <c r="F3924">
        <v>29.74</v>
      </c>
      <c r="G3924">
        <f t="shared" si="106"/>
        <v>28.677706422018343</v>
      </c>
      <c r="I3924" s="1">
        <v>37965</v>
      </c>
      <c r="J3924">
        <v>29.66</v>
      </c>
      <c r="M3924" s="1">
        <v>33018</v>
      </c>
      <c r="N3924">
        <v>1.2206999999999999</v>
      </c>
      <c r="Q3924" s="1">
        <v>43326</v>
      </c>
      <c r="R3924">
        <v>99.25</v>
      </c>
      <c r="Y3924" s="1">
        <v>43040</v>
      </c>
      <c r="Z3924">
        <v>18.38</v>
      </c>
      <c r="AC3924" s="1"/>
    </row>
    <row r="3925" spans="5:29" x14ac:dyDescent="0.3">
      <c r="E3925" s="1">
        <v>37986</v>
      </c>
      <c r="F3925">
        <v>30.17</v>
      </c>
      <c r="G3925">
        <f t="shared" si="106"/>
        <v>28.697339449541282</v>
      </c>
      <c r="I3925" s="1">
        <v>37964</v>
      </c>
      <c r="J3925">
        <v>29.63</v>
      </c>
      <c r="M3925" s="1">
        <v>33021</v>
      </c>
      <c r="N3925">
        <v>1.2239</v>
      </c>
      <c r="Q3925" s="1">
        <v>43328</v>
      </c>
      <c r="R3925">
        <v>98</v>
      </c>
      <c r="Y3925" s="1">
        <v>43041</v>
      </c>
      <c r="Z3925">
        <v>18.100000000000001</v>
      </c>
      <c r="AC3925" s="1"/>
    </row>
    <row r="3926" spans="5:29" x14ac:dyDescent="0.3">
      <c r="E3926" s="1">
        <v>37988</v>
      </c>
      <c r="F3926">
        <v>29.32</v>
      </c>
      <c r="G3926">
        <f t="shared" si="106"/>
        <v>28.708532110091742</v>
      </c>
      <c r="I3926" s="1">
        <v>37963</v>
      </c>
      <c r="J3926">
        <v>29.98</v>
      </c>
      <c r="M3926" s="1">
        <v>33022</v>
      </c>
      <c r="N3926">
        <v>1.2266999999999999</v>
      </c>
      <c r="Q3926" s="1">
        <v>43329</v>
      </c>
      <c r="R3926">
        <v>99.35</v>
      </c>
      <c r="Y3926" s="1">
        <v>43042</v>
      </c>
      <c r="Z3926">
        <v>18.3</v>
      </c>
      <c r="AC3926" s="1"/>
    </row>
    <row r="3927" spans="5:29" x14ac:dyDescent="0.3">
      <c r="E3927" s="1">
        <v>37991</v>
      </c>
      <c r="F3927">
        <v>30.89</v>
      </c>
      <c r="G3927">
        <f t="shared" si="106"/>
        <v>28.730458715596335</v>
      </c>
      <c r="I3927" s="1">
        <v>37960</v>
      </c>
      <c r="J3927">
        <v>28.74</v>
      </c>
      <c r="M3927" s="1">
        <v>33023</v>
      </c>
      <c r="N3927">
        <v>1.2197</v>
      </c>
      <c r="Q3927" s="1">
        <v>43332</v>
      </c>
      <c r="R3927">
        <v>99.25</v>
      </c>
      <c r="Y3927" s="1">
        <v>43045</v>
      </c>
      <c r="Z3927">
        <v>18.93</v>
      </c>
      <c r="AC3927" s="1"/>
    </row>
    <row r="3928" spans="5:29" x14ac:dyDescent="0.3">
      <c r="E3928" s="1">
        <v>37992</v>
      </c>
      <c r="F3928">
        <v>30.82</v>
      </c>
      <c r="G3928">
        <f t="shared" si="106"/>
        <v>28.752935779816514</v>
      </c>
      <c r="I3928" s="1">
        <v>37959</v>
      </c>
      <c r="J3928">
        <v>29.23</v>
      </c>
      <c r="M3928" s="1">
        <v>33024</v>
      </c>
      <c r="N3928">
        <v>1.2114</v>
      </c>
      <c r="Q3928" s="1">
        <v>43333</v>
      </c>
      <c r="R3928">
        <v>98.8</v>
      </c>
      <c r="Y3928" s="1">
        <v>43046</v>
      </c>
      <c r="Z3928">
        <v>19.25</v>
      </c>
      <c r="AC3928" s="1"/>
    </row>
    <row r="3929" spans="5:29" x14ac:dyDescent="0.3">
      <c r="E3929" s="1">
        <v>37993</v>
      </c>
      <c r="F3929">
        <v>30.76</v>
      </c>
      <c r="G3929">
        <f t="shared" si="106"/>
        <v>28.760000000000005</v>
      </c>
      <c r="I3929" s="1">
        <v>37958</v>
      </c>
      <c r="J3929">
        <v>29.14</v>
      </c>
      <c r="M3929" s="1">
        <v>33025</v>
      </c>
      <c r="N3929">
        <v>1.2092000000000001</v>
      </c>
      <c r="Q3929" s="1">
        <v>43334</v>
      </c>
      <c r="R3929">
        <v>97.75</v>
      </c>
      <c r="Y3929" s="1">
        <v>43047</v>
      </c>
      <c r="Z3929">
        <v>19.3</v>
      </c>
      <c r="AC3929" s="1"/>
    </row>
    <row r="3930" spans="5:29" x14ac:dyDescent="0.3">
      <c r="E3930" s="1">
        <v>37994</v>
      </c>
      <c r="F3930">
        <v>31.08</v>
      </c>
      <c r="G3930">
        <f t="shared" si="106"/>
        <v>28.774220183486243</v>
      </c>
      <c r="I3930" s="1">
        <v>37957</v>
      </c>
      <c r="J3930">
        <v>28.94</v>
      </c>
      <c r="M3930" s="1">
        <v>33028</v>
      </c>
      <c r="N3930">
        <v>1.2163999999999999</v>
      </c>
      <c r="Q3930" s="1">
        <v>43335</v>
      </c>
      <c r="R3930">
        <v>95.75</v>
      </c>
      <c r="Y3930" s="1">
        <v>43048</v>
      </c>
      <c r="Z3930">
        <v>19.329999999999998</v>
      </c>
      <c r="AC3930" s="1"/>
    </row>
    <row r="3931" spans="5:29" x14ac:dyDescent="0.3">
      <c r="E3931" s="1">
        <v>37995</v>
      </c>
      <c r="F3931">
        <v>31.37</v>
      </c>
      <c r="G3931">
        <f t="shared" si="106"/>
        <v>28.787431192660549</v>
      </c>
      <c r="I3931" s="1">
        <v>37956</v>
      </c>
      <c r="J3931">
        <v>28.25</v>
      </c>
      <c r="M3931" s="1">
        <v>33029</v>
      </c>
      <c r="N3931">
        <v>1.2183999999999999</v>
      </c>
      <c r="Q3931" s="1">
        <v>43336</v>
      </c>
      <c r="R3931">
        <v>95.75</v>
      </c>
      <c r="Y3931" s="1">
        <v>43049</v>
      </c>
      <c r="Z3931">
        <v>19.850000000000001</v>
      </c>
      <c r="AC3931" s="1"/>
    </row>
    <row r="3932" spans="5:29" x14ac:dyDescent="0.3">
      <c r="E3932" s="1">
        <v>37998</v>
      </c>
      <c r="F3932">
        <v>31.76</v>
      </c>
      <c r="G3932">
        <f t="shared" si="106"/>
        <v>28.808348623853213</v>
      </c>
      <c r="I3932" s="1">
        <v>37953</v>
      </c>
      <c r="J3932">
        <v>28.45</v>
      </c>
      <c r="M3932" s="1">
        <v>33030</v>
      </c>
      <c r="N3932">
        <v>1.2166999999999999</v>
      </c>
      <c r="Q3932" s="1">
        <v>43340</v>
      </c>
      <c r="R3932">
        <v>100</v>
      </c>
      <c r="Y3932" s="1">
        <v>43052</v>
      </c>
      <c r="Z3932">
        <v>19.98</v>
      </c>
      <c r="AC3932" s="1"/>
    </row>
    <row r="3933" spans="5:29" x14ac:dyDescent="0.3">
      <c r="E3933" s="1">
        <v>37999</v>
      </c>
      <c r="F3933">
        <v>31.37</v>
      </c>
      <c r="G3933">
        <f t="shared" si="106"/>
        <v>28.818623853211015</v>
      </c>
      <c r="I3933" s="1">
        <v>37952</v>
      </c>
      <c r="J3933">
        <v>28.7</v>
      </c>
      <c r="M3933" s="1">
        <v>33031</v>
      </c>
      <c r="N3933">
        <v>1.2133</v>
      </c>
      <c r="Q3933" s="1">
        <v>43341</v>
      </c>
      <c r="R3933">
        <v>100</v>
      </c>
      <c r="Y3933" s="1">
        <v>43053</v>
      </c>
      <c r="Z3933">
        <v>19.329999999999998</v>
      </c>
      <c r="AC3933" s="1"/>
    </row>
    <row r="3934" spans="5:29" x14ac:dyDescent="0.3">
      <c r="E3934" s="1">
        <v>38000</v>
      </c>
      <c r="F3934">
        <v>31.03</v>
      </c>
      <c r="G3934">
        <f t="shared" si="106"/>
        <v>28.828165137614683</v>
      </c>
      <c r="I3934" s="1">
        <v>37951</v>
      </c>
      <c r="J3934">
        <v>28.47</v>
      </c>
      <c r="M3934" s="1">
        <v>33032</v>
      </c>
      <c r="N3934">
        <v>1.2109000000000001</v>
      </c>
      <c r="Q3934" s="1">
        <v>43342</v>
      </c>
      <c r="R3934">
        <v>100.2</v>
      </c>
      <c r="Y3934" s="1">
        <v>43054</v>
      </c>
      <c r="Z3934">
        <v>19.02</v>
      </c>
      <c r="AC3934" s="1"/>
    </row>
    <row r="3935" spans="5:29" x14ac:dyDescent="0.3">
      <c r="E3935" s="1">
        <v>38001</v>
      </c>
      <c r="F3935">
        <v>31.56</v>
      </c>
      <c r="G3935">
        <f t="shared" si="106"/>
        <v>28.843302752293582</v>
      </c>
      <c r="I3935" s="1">
        <v>37950</v>
      </c>
      <c r="J3935">
        <v>27.94</v>
      </c>
      <c r="M3935" s="1">
        <v>33035</v>
      </c>
      <c r="N3935">
        <v>1.2135</v>
      </c>
      <c r="Q3935" s="1">
        <v>43343</v>
      </c>
      <c r="R3935">
        <v>98.35</v>
      </c>
      <c r="Y3935" s="1">
        <v>43055</v>
      </c>
      <c r="Z3935">
        <v>19.170000000000002</v>
      </c>
      <c r="AC3935" s="1"/>
    </row>
    <row r="3936" spans="5:29" x14ac:dyDescent="0.3">
      <c r="E3936" s="1">
        <v>38002</v>
      </c>
      <c r="F3936">
        <v>30.47</v>
      </c>
      <c r="G3936">
        <f t="shared" si="106"/>
        <v>28.848807339449539</v>
      </c>
      <c r="I3936" s="1">
        <v>37949</v>
      </c>
      <c r="J3936">
        <v>27.86</v>
      </c>
      <c r="M3936" s="1">
        <v>33036</v>
      </c>
      <c r="N3936">
        <v>1.2190000000000001</v>
      </c>
      <c r="Q3936" s="1">
        <v>43346</v>
      </c>
      <c r="R3936">
        <v>99.25</v>
      </c>
      <c r="Y3936" s="1">
        <v>43056</v>
      </c>
      <c r="Z3936">
        <v>19.05</v>
      </c>
      <c r="AC3936" s="1"/>
    </row>
    <row r="3937" spans="5:29" x14ac:dyDescent="0.3">
      <c r="E3937" s="1">
        <v>38005</v>
      </c>
      <c r="F3937">
        <v>30.57</v>
      </c>
      <c r="G3937">
        <f t="shared" si="106"/>
        <v>28.86311926605504</v>
      </c>
      <c r="I3937" s="1">
        <v>37946</v>
      </c>
      <c r="J3937">
        <v>29.36</v>
      </c>
      <c r="M3937" s="1">
        <v>33037</v>
      </c>
      <c r="N3937">
        <v>1.2163999999999999</v>
      </c>
      <c r="Q3937" s="1">
        <v>43347</v>
      </c>
      <c r="R3937">
        <v>100.08</v>
      </c>
      <c r="Y3937" s="1">
        <v>43059</v>
      </c>
      <c r="Z3937">
        <v>19.52</v>
      </c>
      <c r="AC3937" s="1"/>
    </row>
    <row r="3938" spans="5:29" x14ac:dyDescent="0.3">
      <c r="E3938" s="1">
        <v>38006</v>
      </c>
      <c r="F3938">
        <v>31.23</v>
      </c>
      <c r="G3938">
        <f t="shared" si="106"/>
        <v>28.8851376146789</v>
      </c>
      <c r="I3938" s="1">
        <v>37945</v>
      </c>
      <c r="J3938">
        <v>29.56</v>
      </c>
      <c r="M3938" s="1">
        <v>33038</v>
      </c>
      <c r="N3938">
        <v>1.2244999999999999</v>
      </c>
      <c r="Q3938" s="1">
        <v>43348</v>
      </c>
      <c r="R3938">
        <v>101.7</v>
      </c>
      <c r="Y3938" s="1">
        <v>43060</v>
      </c>
      <c r="Z3938">
        <v>19.649999999999999</v>
      </c>
      <c r="AC3938" s="1"/>
    </row>
    <row r="3939" spans="5:29" x14ac:dyDescent="0.3">
      <c r="E3939" s="1">
        <v>38007</v>
      </c>
      <c r="F3939">
        <v>30.86</v>
      </c>
      <c r="G3939">
        <f t="shared" si="106"/>
        <v>28.903944954128441</v>
      </c>
      <c r="I3939" s="1">
        <v>37944</v>
      </c>
      <c r="J3939">
        <v>29.78</v>
      </c>
      <c r="M3939" s="1">
        <v>33039</v>
      </c>
      <c r="N3939">
        <v>1.2179</v>
      </c>
      <c r="Q3939" s="1">
        <v>43349</v>
      </c>
      <c r="R3939">
        <v>100.5</v>
      </c>
      <c r="Y3939" s="1">
        <v>43061</v>
      </c>
      <c r="Z3939">
        <v>19.600000000000001</v>
      </c>
      <c r="AC3939" s="1"/>
    </row>
    <row r="3940" spans="5:29" x14ac:dyDescent="0.3">
      <c r="E3940" s="1">
        <v>38008</v>
      </c>
      <c r="F3940">
        <v>31.11</v>
      </c>
      <c r="G3940">
        <f t="shared" si="106"/>
        <v>28.926422018348628</v>
      </c>
      <c r="I3940" s="1">
        <v>37943</v>
      </c>
      <c r="J3940">
        <v>30.47</v>
      </c>
      <c r="M3940" s="1">
        <v>33042</v>
      </c>
      <c r="N3940">
        <v>1.23</v>
      </c>
      <c r="Q3940" s="1">
        <v>43350</v>
      </c>
      <c r="R3940">
        <v>100.5</v>
      </c>
      <c r="Y3940" s="1">
        <v>43062</v>
      </c>
      <c r="Z3940">
        <v>20.25</v>
      </c>
      <c r="AC3940" s="1"/>
    </row>
    <row r="3941" spans="5:29" x14ac:dyDescent="0.3">
      <c r="E3941" s="1">
        <v>38009</v>
      </c>
      <c r="F3941">
        <v>30.96</v>
      </c>
      <c r="G3941">
        <f t="shared" si="106"/>
        <v>28.949266055045875</v>
      </c>
      <c r="I3941" s="1">
        <v>37942</v>
      </c>
      <c r="J3941">
        <v>29.05</v>
      </c>
      <c r="M3941" s="1">
        <v>33043</v>
      </c>
      <c r="N3941">
        <v>1.2342</v>
      </c>
      <c r="Q3941" s="1">
        <v>43353</v>
      </c>
      <c r="R3941">
        <v>99.6</v>
      </c>
      <c r="Y3941" s="1">
        <v>43063</v>
      </c>
      <c r="Z3941">
        <v>20.5</v>
      </c>
      <c r="AC3941" s="1"/>
    </row>
    <row r="3942" spans="5:29" x14ac:dyDescent="0.3">
      <c r="E3942" s="1">
        <v>38012</v>
      </c>
      <c r="F3942">
        <v>30.45</v>
      </c>
      <c r="G3942">
        <f t="shared" si="106"/>
        <v>28.96403669724771</v>
      </c>
      <c r="I3942" s="1">
        <v>37939</v>
      </c>
      <c r="J3942">
        <v>29.56</v>
      </c>
      <c r="M3942" s="1">
        <v>33044</v>
      </c>
      <c r="N3942">
        <v>1.2304999999999999</v>
      </c>
      <c r="Q3942" s="1">
        <v>43354</v>
      </c>
      <c r="R3942">
        <v>100.55</v>
      </c>
      <c r="Y3942" s="1">
        <v>43066</v>
      </c>
      <c r="Z3942">
        <v>20.9</v>
      </c>
      <c r="AC3942" s="1"/>
    </row>
    <row r="3943" spans="5:29" x14ac:dyDescent="0.3">
      <c r="E3943" s="1">
        <v>38013</v>
      </c>
      <c r="F3943">
        <v>30.23</v>
      </c>
      <c r="G3943">
        <f t="shared" si="106"/>
        <v>28.968807339449544</v>
      </c>
      <c r="I3943" s="1">
        <v>37938</v>
      </c>
      <c r="J3943">
        <v>29.21</v>
      </c>
      <c r="M3943" s="1">
        <v>33045</v>
      </c>
      <c r="N3943">
        <v>1.2302999999999999</v>
      </c>
      <c r="Q3943" s="1">
        <v>43355</v>
      </c>
      <c r="R3943">
        <v>100.5</v>
      </c>
      <c r="Y3943" s="1">
        <v>43067</v>
      </c>
      <c r="Z3943">
        <v>20.65</v>
      </c>
      <c r="AC3943" s="1"/>
    </row>
    <row r="3944" spans="5:29" x14ac:dyDescent="0.3">
      <c r="E3944" s="1">
        <v>38014</v>
      </c>
      <c r="F3944">
        <v>29.77</v>
      </c>
      <c r="G3944">
        <f t="shared" si="106"/>
        <v>28.969449541284408</v>
      </c>
      <c r="I3944" s="1">
        <v>37937</v>
      </c>
      <c r="J3944">
        <v>29.2</v>
      </c>
      <c r="M3944" s="1">
        <v>33046</v>
      </c>
      <c r="N3944">
        <v>1.2315</v>
      </c>
      <c r="Q3944" s="1">
        <v>43356</v>
      </c>
      <c r="R3944">
        <v>100.5</v>
      </c>
      <c r="Y3944" s="1">
        <v>43068</v>
      </c>
      <c r="Z3944">
        <v>20.8</v>
      </c>
      <c r="AC3944" s="1"/>
    </row>
    <row r="3945" spans="5:29" x14ac:dyDescent="0.3">
      <c r="E3945" s="1">
        <v>38015</v>
      </c>
      <c r="F3945">
        <v>29.13</v>
      </c>
      <c r="G3945">
        <f t="shared" si="106"/>
        <v>28.963577981651383</v>
      </c>
      <c r="I3945" s="1">
        <v>37936</v>
      </c>
      <c r="J3945">
        <v>29.09</v>
      </c>
      <c r="M3945" s="1">
        <v>33049</v>
      </c>
      <c r="N3945">
        <v>1.2297</v>
      </c>
      <c r="Q3945" s="1">
        <v>43357</v>
      </c>
      <c r="R3945">
        <v>100.05</v>
      </c>
      <c r="Y3945" s="1">
        <v>43069</v>
      </c>
      <c r="Z3945">
        <v>20.7</v>
      </c>
      <c r="AC3945" s="1"/>
    </row>
    <row r="3946" spans="5:29" x14ac:dyDescent="0.3">
      <c r="E3946" s="1">
        <v>38016</v>
      </c>
      <c r="F3946">
        <v>29.18</v>
      </c>
      <c r="G3946">
        <f t="shared" si="106"/>
        <v>28.963577981651383</v>
      </c>
      <c r="I3946" s="1">
        <v>37935</v>
      </c>
      <c r="J3946">
        <v>28.99</v>
      </c>
      <c r="M3946" s="1">
        <v>33050</v>
      </c>
      <c r="N3946">
        <v>1.2344999999999999</v>
      </c>
      <c r="Q3946" s="1">
        <v>43360</v>
      </c>
      <c r="R3946">
        <v>99.5</v>
      </c>
      <c r="Y3946" s="1">
        <v>43070</v>
      </c>
      <c r="Z3946">
        <v>20.85</v>
      </c>
      <c r="AC3946" s="1"/>
    </row>
    <row r="3947" spans="5:29" x14ac:dyDescent="0.3">
      <c r="E3947" s="1">
        <v>38019</v>
      </c>
      <c r="F3947">
        <v>30.23</v>
      </c>
      <c r="G3947">
        <f t="shared" si="106"/>
        <v>28.970825688073404</v>
      </c>
      <c r="I3947" s="1">
        <v>37932</v>
      </c>
      <c r="J3947">
        <v>28.91</v>
      </c>
      <c r="M3947" s="1">
        <v>33051</v>
      </c>
      <c r="N3947">
        <v>1.2393000000000001</v>
      </c>
      <c r="Q3947" s="1">
        <v>43361</v>
      </c>
      <c r="R3947">
        <v>99.5</v>
      </c>
      <c r="Y3947" s="1">
        <v>43073</v>
      </c>
      <c r="Z3947">
        <v>21.55</v>
      </c>
      <c r="AC3947" s="1"/>
    </row>
    <row r="3948" spans="5:29" x14ac:dyDescent="0.3">
      <c r="E3948" s="1">
        <v>38020</v>
      </c>
      <c r="F3948">
        <v>29.5</v>
      </c>
      <c r="G3948">
        <f t="shared" si="106"/>
        <v>28.970917431192671</v>
      </c>
      <c r="I3948" s="1">
        <v>37931</v>
      </c>
      <c r="J3948">
        <v>28.41</v>
      </c>
      <c r="M3948" s="1">
        <v>33052</v>
      </c>
      <c r="N3948">
        <v>1.2373000000000001</v>
      </c>
      <c r="Q3948" s="1">
        <v>43362</v>
      </c>
      <c r="R3948">
        <v>100.2</v>
      </c>
      <c r="Y3948" s="1">
        <v>43074</v>
      </c>
      <c r="Z3948">
        <v>21.4</v>
      </c>
      <c r="AC3948" s="1"/>
    </row>
    <row r="3949" spans="5:29" x14ac:dyDescent="0.3">
      <c r="E3949" s="1">
        <v>38021</v>
      </c>
      <c r="F3949">
        <v>28.88</v>
      </c>
      <c r="G3949">
        <f t="shared" si="106"/>
        <v>28.967522935779829</v>
      </c>
      <c r="I3949" s="1">
        <v>37930</v>
      </c>
      <c r="J3949">
        <v>28.6</v>
      </c>
      <c r="M3949" s="1">
        <v>33053</v>
      </c>
      <c r="N3949">
        <v>1.236</v>
      </c>
      <c r="Q3949" s="1">
        <v>43363</v>
      </c>
      <c r="R3949">
        <v>100.2</v>
      </c>
      <c r="Y3949" s="1">
        <v>43075</v>
      </c>
      <c r="Z3949">
        <v>21.15</v>
      </c>
      <c r="AC3949" s="1"/>
    </row>
    <row r="3950" spans="5:29" x14ac:dyDescent="0.3">
      <c r="E3950" s="1">
        <v>38022</v>
      </c>
      <c r="F3950">
        <v>29.27</v>
      </c>
      <c r="G3950">
        <f t="shared" si="106"/>
        <v>28.983577981651386</v>
      </c>
      <c r="I3950" s="1">
        <v>37929</v>
      </c>
      <c r="J3950">
        <v>27.16</v>
      </c>
      <c r="M3950" s="1">
        <v>33056</v>
      </c>
      <c r="N3950">
        <v>1.246</v>
      </c>
      <c r="Q3950" s="1">
        <v>43364</v>
      </c>
      <c r="R3950">
        <v>99.93</v>
      </c>
      <c r="Y3950" s="1">
        <v>43076</v>
      </c>
      <c r="Z3950">
        <v>21.4</v>
      </c>
      <c r="AC3950" s="1"/>
    </row>
    <row r="3951" spans="5:29" x14ac:dyDescent="0.3">
      <c r="E3951" s="1">
        <v>38023</v>
      </c>
      <c r="F3951">
        <v>28.83</v>
      </c>
      <c r="G3951">
        <f t="shared" si="106"/>
        <v>28.993577981651381</v>
      </c>
      <c r="I3951" s="1">
        <v>37928</v>
      </c>
      <c r="J3951">
        <v>27.36</v>
      </c>
      <c r="M3951" s="1">
        <v>33057</v>
      </c>
      <c r="N3951">
        <v>1.2504</v>
      </c>
      <c r="Q3951" s="1">
        <v>43367</v>
      </c>
      <c r="R3951">
        <v>101.18</v>
      </c>
      <c r="Y3951" s="1">
        <v>43077</v>
      </c>
      <c r="Z3951">
        <v>21</v>
      </c>
      <c r="AC3951" s="1"/>
    </row>
    <row r="3952" spans="5:29" x14ac:dyDescent="0.3">
      <c r="E3952" s="1">
        <v>38026</v>
      </c>
      <c r="F3952">
        <v>29.11</v>
      </c>
      <c r="G3952">
        <f t="shared" ref="G3952:G4015" si="107">+AVERAGE(F3844:F3952)</f>
        <v>29.010091743119272</v>
      </c>
      <c r="I3952" s="1">
        <v>37925</v>
      </c>
      <c r="J3952">
        <v>27.7</v>
      </c>
      <c r="M3952" s="1">
        <v>33058</v>
      </c>
      <c r="N3952">
        <v>1.2559</v>
      </c>
      <c r="Q3952" s="1">
        <v>43368</v>
      </c>
      <c r="R3952">
        <v>102.4</v>
      </c>
      <c r="Y3952" s="1">
        <v>43080</v>
      </c>
      <c r="Z3952">
        <v>21.77</v>
      </c>
      <c r="AC3952" s="1"/>
    </row>
    <row r="3953" spans="5:29" x14ac:dyDescent="0.3">
      <c r="E3953" s="1">
        <v>38027</v>
      </c>
      <c r="F3953">
        <v>30.04</v>
      </c>
      <c r="G3953">
        <f t="shared" si="107"/>
        <v>29.036055045871567</v>
      </c>
      <c r="I3953" s="1">
        <v>37924</v>
      </c>
      <c r="J3953">
        <v>27.1</v>
      </c>
      <c r="M3953" s="1">
        <v>33059</v>
      </c>
      <c r="N3953">
        <v>1.2529999999999999</v>
      </c>
      <c r="Q3953" s="1">
        <v>43369</v>
      </c>
      <c r="R3953">
        <v>102.4</v>
      </c>
      <c r="Y3953" s="1">
        <v>43081</v>
      </c>
      <c r="Z3953">
        <v>22.17</v>
      </c>
      <c r="AC3953" s="1"/>
    </row>
    <row r="3954" spans="5:29" x14ac:dyDescent="0.3">
      <c r="E3954" s="1">
        <v>38028</v>
      </c>
      <c r="F3954">
        <v>29.87</v>
      </c>
      <c r="G3954">
        <f t="shared" si="107"/>
        <v>29.0608256880734</v>
      </c>
      <c r="I3954" s="1">
        <v>37923</v>
      </c>
      <c r="J3954">
        <v>27.44</v>
      </c>
      <c r="M3954" s="1">
        <v>33060</v>
      </c>
      <c r="N3954">
        <v>1.2508999999999999</v>
      </c>
      <c r="Q3954" s="1">
        <v>43370</v>
      </c>
      <c r="R3954">
        <v>100.6</v>
      </c>
      <c r="Y3954" s="1">
        <v>43082</v>
      </c>
      <c r="Z3954">
        <v>21.5</v>
      </c>
      <c r="AC3954" s="1"/>
    </row>
    <row r="3955" spans="5:29" x14ac:dyDescent="0.3">
      <c r="E3955" s="1">
        <v>38029</v>
      </c>
      <c r="F3955">
        <v>30.07</v>
      </c>
      <c r="G3955">
        <f t="shared" si="107"/>
        <v>29.085596330275234</v>
      </c>
      <c r="I3955" s="1">
        <v>37922</v>
      </c>
      <c r="J3955">
        <v>28.04</v>
      </c>
      <c r="M3955" s="1">
        <v>33063</v>
      </c>
      <c r="N3955">
        <v>1.256</v>
      </c>
      <c r="Q3955" s="1">
        <v>43371</v>
      </c>
      <c r="R3955">
        <v>100.5</v>
      </c>
      <c r="Y3955" s="1">
        <v>43083</v>
      </c>
      <c r="Z3955">
        <v>21.6</v>
      </c>
      <c r="AC3955" s="1"/>
    </row>
    <row r="3956" spans="5:29" x14ac:dyDescent="0.3">
      <c r="E3956" s="1">
        <v>38030</v>
      </c>
      <c r="F3956">
        <v>30.57</v>
      </c>
      <c r="G3956">
        <f t="shared" si="107"/>
        <v>29.113577981651382</v>
      </c>
      <c r="I3956" s="1">
        <v>37921</v>
      </c>
      <c r="J3956">
        <v>28.39</v>
      </c>
      <c r="M3956" s="1">
        <v>33064</v>
      </c>
      <c r="N3956">
        <v>1.2604</v>
      </c>
      <c r="Q3956" s="1">
        <v>43374</v>
      </c>
      <c r="R3956">
        <v>101.8</v>
      </c>
      <c r="Y3956" s="1">
        <v>43084</v>
      </c>
      <c r="Z3956">
        <v>21.53</v>
      </c>
      <c r="AC3956" s="1"/>
    </row>
    <row r="3957" spans="5:29" x14ac:dyDescent="0.3">
      <c r="E3957" s="1">
        <v>38033</v>
      </c>
      <c r="F3957">
        <v>30.32</v>
      </c>
      <c r="G3957">
        <f t="shared" si="107"/>
        <v>29.14385321100918</v>
      </c>
      <c r="I3957" s="1">
        <v>37918</v>
      </c>
      <c r="J3957">
        <v>28.58</v>
      </c>
      <c r="M3957" s="1">
        <v>33065</v>
      </c>
      <c r="N3957">
        <v>1.2538</v>
      </c>
      <c r="Q3957" s="1">
        <v>43375</v>
      </c>
      <c r="R3957">
        <v>102.45</v>
      </c>
      <c r="Y3957" s="1">
        <v>43087</v>
      </c>
      <c r="Z3957">
        <v>21.2</v>
      </c>
      <c r="AC3957" s="1"/>
    </row>
    <row r="3958" spans="5:29" x14ac:dyDescent="0.3">
      <c r="E3958" s="1">
        <v>38034</v>
      </c>
      <c r="F3958">
        <v>30.69</v>
      </c>
      <c r="G3958">
        <f t="shared" si="107"/>
        <v>29.179816513761477</v>
      </c>
      <c r="I3958" s="1">
        <v>37917</v>
      </c>
      <c r="J3958">
        <v>28.63</v>
      </c>
      <c r="M3958" s="1">
        <v>33066</v>
      </c>
      <c r="N3958">
        <v>1.2473000000000001</v>
      </c>
      <c r="Q3958" s="1">
        <v>43376</v>
      </c>
      <c r="R3958">
        <v>102.5</v>
      </c>
      <c r="Y3958" s="1">
        <v>43088</v>
      </c>
      <c r="Z3958">
        <v>20.170000000000002</v>
      </c>
      <c r="AC3958" s="1"/>
    </row>
    <row r="3959" spans="5:29" x14ac:dyDescent="0.3">
      <c r="E3959" s="1">
        <v>38035</v>
      </c>
      <c r="F3959">
        <v>30.99</v>
      </c>
      <c r="G3959">
        <f t="shared" si="107"/>
        <v>29.219174311926611</v>
      </c>
      <c r="I3959" s="1">
        <v>37916</v>
      </c>
      <c r="J3959">
        <v>28.28</v>
      </c>
      <c r="M3959" s="1">
        <v>33067</v>
      </c>
      <c r="N3959">
        <v>1.26</v>
      </c>
      <c r="Q3959" s="1">
        <v>43377</v>
      </c>
      <c r="R3959">
        <v>101.65</v>
      </c>
      <c r="Y3959" s="1">
        <v>43089</v>
      </c>
      <c r="Z3959">
        <v>20.38</v>
      </c>
      <c r="AC3959" s="1"/>
    </row>
    <row r="3960" spans="5:29" x14ac:dyDescent="0.3">
      <c r="E3960" s="1">
        <v>38036</v>
      </c>
      <c r="F3960">
        <v>30.82</v>
      </c>
      <c r="G3960">
        <f t="shared" si="107"/>
        <v>29.263486238532117</v>
      </c>
      <c r="I3960" s="1">
        <v>37915</v>
      </c>
      <c r="J3960">
        <v>28.63</v>
      </c>
      <c r="M3960" s="1">
        <v>33070</v>
      </c>
      <c r="N3960">
        <v>1.2532000000000001</v>
      </c>
      <c r="Q3960" s="1">
        <v>43378</v>
      </c>
      <c r="R3960">
        <v>101.95</v>
      </c>
      <c r="Y3960" s="1">
        <v>43090</v>
      </c>
      <c r="Z3960">
        <v>20.2</v>
      </c>
      <c r="AC3960" s="1"/>
    </row>
    <row r="3961" spans="5:29" x14ac:dyDescent="0.3">
      <c r="E3961" s="1">
        <v>38037</v>
      </c>
      <c r="F3961">
        <v>30.69</v>
      </c>
      <c r="G3961">
        <f t="shared" si="107"/>
        <v>29.309541284403675</v>
      </c>
      <c r="I3961" s="1">
        <v>37914</v>
      </c>
      <c r="J3961">
        <v>28.62</v>
      </c>
      <c r="M3961" s="1">
        <v>33071</v>
      </c>
      <c r="N3961">
        <v>1.2575000000000001</v>
      </c>
      <c r="Q3961" s="1">
        <v>43381</v>
      </c>
      <c r="R3961">
        <v>101.85</v>
      </c>
      <c r="Y3961" s="1">
        <v>43091</v>
      </c>
      <c r="Z3961">
        <v>20</v>
      </c>
      <c r="AC3961" s="1"/>
    </row>
    <row r="3962" spans="5:29" x14ac:dyDescent="0.3">
      <c r="E3962" s="1">
        <v>38040</v>
      </c>
      <c r="F3962">
        <v>30.81</v>
      </c>
      <c r="G3962">
        <f t="shared" si="107"/>
        <v>29.357431192660556</v>
      </c>
      <c r="I3962" s="1">
        <v>37911</v>
      </c>
      <c r="J3962">
        <v>29.03</v>
      </c>
      <c r="M3962" s="1">
        <v>33072</v>
      </c>
      <c r="N3962">
        <v>1.2609999999999999</v>
      </c>
      <c r="Q3962" s="1">
        <v>43382</v>
      </c>
      <c r="R3962">
        <v>100.55</v>
      </c>
      <c r="Y3962" s="1">
        <v>43094</v>
      </c>
      <c r="Z3962">
        <v>19.899999999999999</v>
      </c>
      <c r="AC3962" s="1"/>
    </row>
    <row r="3963" spans="5:29" x14ac:dyDescent="0.3">
      <c r="E3963" s="1">
        <v>38041</v>
      </c>
      <c r="F3963">
        <v>30.81</v>
      </c>
      <c r="G3963">
        <f t="shared" si="107"/>
        <v>29.407798165137621</v>
      </c>
      <c r="I3963" s="1">
        <v>37910</v>
      </c>
      <c r="J3963">
        <v>31.11</v>
      </c>
      <c r="M3963" s="1">
        <v>33073</v>
      </c>
      <c r="N3963">
        <v>1.2625</v>
      </c>
      <c r="Q3963" s="1">
        <v>43383</v>
      </c>
      <c r="R3963">
        <v>99.5</v>
      </c>
      <c r="Y3963" s="1">
        <v>43095</v>
      </c>
      <c r="Z3963">
        <v>19.850000000000001</v>
      </c>
      <c r="AC3963" s="1"/>
    </row>
    <row r="3964" spans="5:29" x14ac:dyDescent="0.3">
      <c r="E3964" s="1">
        <v>38042</v>
      </c>
      <c r="F3964">
        <v>31.57</v>
      </c>
      <c r="G3964">
        <f t="shared" si="107"/>
        <v>29.463211009174323</v>
      </c>
      <c r="I3964" s="1">
        <v>37909</v>
      </c>
      <c r="J3964">
        <v>30.87</v>
      </c>
      <c r="M3964" s="1">
        <v>33074</v>
      </c>
      <c r="N3964">
        <v>1.2622</v>
      </c>
      <c r="Q3964" s="1">
        <v>43384</v>
      </c>
      <c r="R3964">
        <v>99.5</v>
      </c>
      <c r="Y3964" s="1">
        <v>43096</v>
      </c>
      <c r="Z3964">
        <v>19.95</v>
      </c>
      <c r="AC3964" s="1"/>
    </row>
    <row r="3965" spans="5:29" x14ac:dyDescent="0.3">
      <c r="E3965" s="1">
        <v>38043</v>
      </c>
      <c r="F3965">
        <v>31.57</v>
      </c>
      <c r="G3965">
        <f t="shared" si="107"/>
        <v>29.518715596330289</v>
      </c>
      <c r="I3965" s="1">
        <v>37908</v>
      </c>
      <c r="J3965">
        <v>30.69</v>
      </c>
      <c r="M3965" s="1">
        <v>33077</v>
      </c>
      <c r="N3965">
        <v>1.2735000000000001</v>
      </c>
      <c r="Q3965" s="1">
        <v>43385</v>
      </c>
      <c r="R3965">
        <v>98.5</v>
      </c>
      <c r="Y3965" s="1">
        <v>43097</v>
      </c>
      <c r="Z3965">
        <v>19.78</v>
      </c>
      <c r="AC3965" s="1"/>
    </row>
    <row r="3966" spans="5:29" x14ac:dyDescent="0.3">
      <c r="E3966" s="1">
        <v>38044</v>
      </c>
      <c r="F3966">
        <v>32.229999999999997</v>
      </c>
      <c r="G3966">
        <f t="shared" si="107"/>
        <v>29.569724770642214</v>
      </c>
      <c r="I3966" s="1">
        <v>37907</v>
      </c>
      <c r="J3966">
        <v>30.67</v>
      </c>
      <c r="M3966" s="1">
        <v>33078</v>
      </c>
      <c r="N3966">
        <v>1.2768999999999999</v>
      </c>
      <c r="Q3966" s="1">
        <v>43388</v>
      </c>
      <c r="R3966">
        <v>98.4</v>
      </c>
      <c r="Y3966" s="1">
        <v>43098</v>
      </c>
      <c r="Z3966">
        <v>19.350000000000001</v>
      </c>
      <c r="AC3966" s="1"/>
    </row>
    <row r="3967" spans="5:29" x14ac:dyDescent="0.3">
      <c r="E3967" s="1">
        <v>38047</v>
      </c>
      <c r="F3967">
        <v>33.340000000000003</v>
      </c>
      <c r="G3967">
        <f t="shared" si="107"/>
        <v>29.629633027522946</v>
      </c>
      <c r="I3967" s="1">
        <v>37904</v>
      </c>
      <c r="J3967">
        <v>30.9</v>
      </c>
      <c r="M3967" s="1">
        <v>33079</v>
      </c>
      <c r="N3967">
        <v>1.2769999999999999</v>
      </c>
      <c r="Q3967" s="1">
        <v>43389</v>
      </c>
      <c r="R3967">
        <v>97.5</v>
      </c>
      <c r="Y3967" s="1">
        <v>43101</v>
      </c>
      <c r="Z3967">
        <v>19.55</v>
      </c>
      <c r="AC3967" s="1"/>
    </row>
    <row r="3968" spans="5:29" x14ac:dyDescent="0.3">
      <c r="E3968" s="1">
        <v>38048</v>
      </c>
      <c r="F3968">
        <v>33.15</v>
      </c>
      <c r="G3968">
        <f t="shared" si="107"/>
        <v>29.689357798165148</v>
      </c>
      <c r="I3968" s="1">
        <v>37903</v>
      </c>
      <c r="J3968">
        <v>30.14</v>
      </c>
      <c r="M3968" s="1">
        <v>33080</v>
      </c>
      <c r="N3968">
        <v>1.2762</v>
      </c>
      <c r="Q3968" s="1">
        <v>43390</v>
      </c>
      <c r="R3968">
        <v>97.5</v>
      </c>
      <c r="Y3968" s="1">
        <v>43102</v>
      </c>
      <c r="Z3968">
        <v>19.149999999999999</v>
      </c>
      <c r="AC3968" s="1"/>
    </row>
    <row r="3969" spans="5:29" x14ac:dyDescent="0.3">
      <c r="E3969" s="1">
        <v>38049</v>
      </c>
      <c r="F3969">
        <v>32.229999999999997</v>
      </c>
      <c r="G3969">
        <f t="shared" si="107"/>
        <v>29.738899082568821</v>
      </c>
      <c r="I3969" s="1">
        <v>37902</v>
      </c>
      <c r="J3969">
        <v>28.73</v>
      </c>
      <c r="M3969" s="1">
        <v>33081</v>
      </c>
      <c r="N3969">
        <v>1.2834000000000001</v>
      </c>
      <c r="Q3969" s="1">
        <v>43391</v>
      </c>
      <c r="R3969">
        <v>99.43</v>
      </c>
      <c r="Y3969" s="1">
        <v>43103</v>
      </c>
      <c r="Z3969">
        <v>19.05</v>
      </c>
      <c r="AC3969" s="1"/>
    </row>
    <row r="3970" spans="5:29" x14ac:dyDescent="0.3">
      <c r="E3970" s="1">
        <v>38050</v>
      </c>
      <c r="F3970">
        <v>32.89</v>
      </c>
      <c r="G3970">
        <f t="shared" si="107"/>
        <v>29.787339449541296</v>
      </c>
      <c r="I3970" s="1">
        <v>37901</v>
      </c>
      <c r="J3970">
        <v>29.03</v>
      </c>
      <c r="M3970" s="1">
        <v>33084</v>
      </c>
      <c r="N3970">
        <v>1.2875000000000001</v>
      </c>
      <c r="Q3970" s="1">
        <v>43395</v>
      </c>
      <c r="R3970">
        <v>101.38</v>
      </c>
      <c r="Y3970" s="1">
        <v>43104</v>
      </c>
      <c r="Z3970">
        <v>19.100000000000001</v>
      </c>
      <c r="AC3970" s="1"/>
    </row>
    <row r="3971" spans="5:29" x14ac:dyDescent="0.3">
      <c r="E3971" s="1">
        <v>38051</v>
      </c>
      <c r="F3971">
        <v>33.35</v>
      </c>
      <c r="G3971">
        <f t="shared" si="107"/>
        <v>29.837522935779823</v>
      </c>
      <c r="I3971" s="1">
        <v>37900</v>
      </c>
      <c r="J3971">
        <v>28.89</v>
      </c>
      <c r="M3971" s="1">
        <v>33085</v>
      </c>
      <c r="N3971">
        <v>1.3045</v>
      </c>
      <c r="Q3971" s="1">
        <v>43396</v>
      </c>
      <c r="R3971">
        <v>100.75</v>
      </c>
      <c r="Y3971" s="1">
        <v>43105</v>
      </c>
      <c r="Z3971">
        <v>18.77</v>
      </c>
      <c r="AC3971" s="1"/>
    </row>
    <row r="3972" spans="5:29" x14ac:dyDescent="0.3">
      <c r="E3972" s="1">
        <v>38054</v>
      </c>
      <c r="F3972">
        <v>32.770000000000003</v>
      </c>
      <c r="G3972">
        <f t="shared" si="107"/>
        <v>29.878807339449548</v>
      </c>
      <c r="I3972" s="1">
        <v>37897</v>
      </c>
      <c r="J3972">
        <v>28.71</v>
      </c>
      <c r="M3972" s="1">
        <v>33086</v>
      </c>
      <c r="N3972">
        <v>1.3003</v>
      </c>
      <c r="Q3972" s="1">
        <v>43397</v>
      </c>
      <c r="R3972">
        <v>101.25</v>
      </c>
      <c r="Y3972" s="1">
        <v>43108</v>
      </c>
      <c r="Z3972">
        <v>18.95</v>
      </c>
      <c r="AC3972" s="1"/>
    </row>
    <row r="3973" spans="5:29" x14ac:dyDescent="0.3">
      <c r="E3973" s="1">
        <v>38055</v>
      </c>
      <c r="F3973">
        <v>32.229999999999997</v>
      </c>
      <c r="G3973">
        <f t="shared" si="107"/>
        <v>29.911100917431199</v>
      </c>
      <c r="I3973" s="1">
        <v>37896</v>
      </c>
      <c r="J3973">
        <v>28.27</v>
      </c>
      <c r="M3973" s="1">
        <v>33087</v>
      </c>
      <c r="N3973">
        <v>1.3006</v>
      </c>
      <c r="Q3973" s="1">
        <v>43398</v>
      </c>
      <c r="R3973">
        <v>100</v>
      </c>
      <c r="Y3973" s="1">
        <v>43109</v>
      </c>
      <c r="Z3973">
        <v>19.420000000000002</v>
      </c>
      <c r="AC3973" s="1"/>
    </row>
    <row r="3974" spans="5:29" x14ac:dyDescent="0.3">
      <c r="E3974" s="1">
        <v>38056</v>
      </c>
      <c r="F3974">
        <v>31.99</v>
      </c>
      <c r="G3974">
        <f t="shared" si="107"/>
        <v>29.939541284403674</v>
      </c>
      <c r="I3974" s="1">
        <v>37895</v>
      </c>
      <c r="J3974">
        <v>27.88</v>
      </c>
      <c r="M3974" s="1">
        <v>33088</v>
      </c>
      <c r="N3974">
        <v>1.2992999999999999</v>
      </c>
      <c r="Q3974" s="1">
        <v>43399</v>
      </c>
      <c r="R3974">
        <v>98.5</v>
      </c>
      <c r="Y3974" s="1">
        <v>43110</v>
      </c>
      <c r="Z3974">
        <v>19.43</v>
      </c>
      <c r="AC3974" s="1"/>
    </row>
    <row r="3975" spans="5:29" x14ac:dyDescent="0.3">
      <c r="E3975" s="1">
        <v>38057</v>
      </c>
      <c r="F3975">
        <v>32.83</v>
      </c>
      <c r="G3975">
        <f t="shared" si="107"/>
        <v>29.974403669724776</v>
      </c>
      <c r="I3975" s="1">
        <v>37894</v>
      </c>
      <c r="J3975">
        <v>27.61</v>
      </c>
      <c r="M3975" s="1">
        <v>33091</v>
      </c>
      <c r="N3975">
        <v>1.3151999999999999</v>
      </c>
      <c r="Q3975" s="1">
        <v>43402</v>
      </c>
      <c r="R3975">
        <v>99</v>
      </c>
      <c r="Y3975" s="1">
        <v>43111</v>
      </c>
      <c r="Z3975">
        <v>19.27</v>
      </c>
      <c r="AC3975" s="1"/>
    </row>
    <row r="3976" spans="5:29" x14ac:dyDescent="0.3">
      <c r="E3976" s="1">
        <v>38058</v>
      </c>
      <c r="F3976">
        <v>32.24</v>
      </c>
      <c r="G3976">
        <f t="shared" si="107"/>
        <v>30.00660550458716</v>
      </c>
      <c r="I3976" s="1">
        <v>37893</v>
      </c>
      <c r="J3976">
        <v>26.83</v>
      </c>
      <c r="M3976" s="1">
        <v>33092</v>
      </c>
      <c r="N3976">
        <v>1.3119000000000001</v>
      </c>
      <c r="Q3976" s="1">
        <v>43403</v>
      </c>
      <c r="R3976">
        <v>98.5</v>
      </c>
      <c r="Y3976" s="1">
        <v>43112</v>
      </c>
      <c r="Z3976">
        <v>19.600000000000001</v>
      </c>
      <c r="AC3976" s="1"/>
    </row>
    <row r="3977" spans="5:29" x14ac:dyDescent="0.3">
      <c r="E3977" s="1">
        <v>38061</v>
      </c>
      <c r="F3977">
        <v>33.799999999999997</v>
      </c>
      <c r="G3977">
        <f t="shared" si="107"/>
        <v>30.040183486238533</v>
      </c>
      <c r="I3977" s="1">
        <v>37890</v>
      </c>
      <c r="J3977">
        <v>26.64</v>
      </c>
      <c r="M3977" s="1">
        <v>33093</v>
      </c>
      <c r="N3977">
        <v>1.304</v>
      </c>
      <c r="Q3977" s="1">
        <v>43404</v>
      </c>
      <c r="R3977">
        <v>98</v>
      </c>
      <c r="Y3977" s="1">
        <v>43115</v>
      </c>
      <c r="Z3977">
        <v>19</v>
      </c>
      <c r="AC3977" s="1"/>
    </row>
    <row r="3978" spans="5:29" x14ac:dyDescent="0.3">
      <c r="E3978" s="1">
        <v>38062</v>
      </c>
      <c r="F3978">
        <v>33.450000000000003</v>
      </c>
      <c r="G3978">
        <f t="shared" si="107"/>
        <v>30.063577981651378</v>
      </c>
      <c r="I3978" s="1">
        <v>37889</v>
      </c>
      <c r="J3978">
        <v>26.81</v>
      </c>
      <c r="M3978" s="1">
        <v>33094</v>
      </c>
      <c r="N3978">
        <v>1.3043</v>
      </c>
      <c r="Q3978" s="1">
        <v>43405</v>
      </c>
      <c r="R3978">
        <v>95.25</v>
      </c>
      <c r="Y3978" s="1">
        <v>43116</v>
      </c>
      <c r="Z3978">
        <v>18.8</v>
      </c>
      <c r="AC3978" s="1"/>
    </row>
    <row r="3979" spans="5:29" x14ac:dyDescent="0.3">
      <c r="E3979" s="1">
        <v>38063</v>
      </c>
      <c r="F3979">
        <v>33.53</v>
      </c>
      <c r="G3979">
        <f t="shared" si="107"/>
        <v>30.089816513761466</v>
      </c>
      <c r="I3979" s="1">
        <v>37888</v>
      </c>
      <c r="J3979">
        <v>26.67</v>
      </c>
      <c r="M3979" s="1">
        <v>33095</v>
      </c>
      <c r="N3979">
        <v>1.3045</v>
      </c>
      <c r="Q3979" s="1">
        <v>43406</v>
      </c>
      <c r="R3979">
        <v>95</v>
      </c>
      <c r="Y3979" s="1">
        <v>43117</v>
      </c>
      <c r="Z3979">
        <v>18.420000000000002</v>
      </c>
      <c r="AC3979" s="1"/>
    </row>
    <row r="3980" spans="5:29" x14ac:dyDescent="0.3">
      <c r="E3980" s="1">
        <v>38064</v>
      </c>
      <c r="F3980">
        <v>33.130000000000003</v>
      </c>
      <c r="G3980">
        <f t="shared" si="107"/>
        <v>30.112201834862386</v>
      </c>
      <c r="I3980" s="1">
        <v>37887</v>
      </c>
      <c r="J3980">
        <v>25.52</v>
      </c>
      <c r="M3980" s="1">
        <v>33098</v>
      </c>
      <c r="N3980">
        <v>1.3180000000000001</v>
      </c>
      <c r="Q3980" s="1">
        <v>43409</v>
      </c>
      <c r="R3980">
        <v>94.13</v>
      </c>
      <c r="Y3980" s="1">
        <v>43118</v>
      </c>
      <c r="Z3980">
        <v>18.73</v>
      </c>
      <c r="AC3980" s="1"/>
    </row>
    <row r="3981" spans="5:29" x14ac:dyDescent="0.3">
      <c r="E3981" s="1">
        <v>38065</v>
      </c>
      <c r="F3981">
        <v>33.26</v>
      </c>
      <c r="G3981">
        <f t="shared" si="107"/>
        <v>30.134128440366975</v>
      </c>
      <c r="I3981" s="1">
        <v>37886</v>
      </c>
      <c r="J3981">
        <v>25.53</v>
      </c>
      <c r="M3981" s="1">
        <v>33099</v>
      </c>
      <c r="N3981">
        <v>1.3243</v>
      </c>
      <c r="Q3981" s="1">
        <v>43410</v>
      </c>
      <c r="R3981">
        <v>92.55</v>
      </c>
      <c r="Y3981" s="1">
        <v>43119</v>
      </c>
      <c r="Z3981">
        <v>18.3</v>
      </c>
      <c r="AC3981" s="1"/>
    </row>
    <row r="3982" spans="5:29" x14ac:dyDescent="0.3">
      <c r="E3982" s="1">
        <v>38068</v>
      </c>
      <c r="F3982">
        <v>32.799999999999997</v>
      </c>
      <c r="G3982">
        <f t="shared" si="107"/>
        <v>30.149633027522938</v>
      </c>
      <c r="I3982" s="1">
        <v>37883</v>
      </c>
      <c r="J3982">
        <v>25.32</v>
      </c>
      <c r="M3982" s="1">
        <v>33100</v>
      </c>
      <c r="N3982">
        <v>1.33</v>
      </c>
      <c r="Q3982" s="1">
        <v>43411</v>
      </c>
      <c r="R3982">
        <v>92.55</v>
      </c>
      <c r="Y3982" s="1">
        <v>43122</v>
      </c>
      <c r="Z3982">
        <v>18.5</v>
      </c>
      <c r="AC3982" s="1"/>
    </row>
    <row r="3983" spans="5:29" x14ac:dyDescent="0.3">
      <c r="E3983" s="1">
        <v>38069</v>
      </c>
      <c r="F3983">
        <v>33.31</v>
      </c>
      <c r="G3983">
        <f t="shared" si="107"/>
        <v>30.188899082568813</v>
      </c>
      <c r="I3983" s="1">
        <v>37882</v>
      </c>
      <c r="J3983">
        <v>25.59</v>
      </c>
      <c r="M3983" s="1">
        <v>33101</v>
      </c>
      <c r="N3983">
        <v>1.3260000000000001</v>
      </c>
      <c r="Q3983" s="1">
        <v>43412</v>
      </c>
      <c r="R3983">
        <v>91.45</v>
      </c>
      <c r="Y3983" s="1">
        <v>43123</v>
      </c>
      <c r="Z3983">
        <v>18</v>
      </c>
      <c r="AC3983" s="1"/>
    </row>
    <row r="3984" spans="5:29" x14ac:dyDescent="0.3">
      <c r="E3984" s="1">
        <v>38070</v>
      </c>
      <c r="F3984">
        <v>33.01</v>
      </c>
      <c r="G3984">
        <f t="shared" si="107"/>
        <v>30.229174311926609</v>
      </c>
      <c r="I3984" s="1">
        <v>37881</v>
      </c>
      <c r="J3984">
        <v>25.67</v>
      </c>
      <c r="M3984" s="1">
        <v>33102</v>
      </c>
      <c r="N3984">
        <v>1.3365</v>
      </c>
      <c r="Q3984" s="1">
        <v>43413</v>
      </c>
      <c r="R3984">
        <v>89.75</v>
      </c>
      <c r="Y3984" s="1">
        <v>43124</v>
      </c>
      <c r="Z3984">
        <v>17.850000000000001</v>
      </c>
      <c r="AC3984" s="1"/>
    </row>
    <row r="3985" spans="5:29" x14ac:dyDescent="0.3">
      <c r="E3985" s="1">
        <v>38071</v>
      </c>
      <c r="F3985">
        <v>31.83</v>
      </c>
      <c r="G3985">
        <f t="shared" si="107"/>
        <v>30.25853211009175</v>
      </c>
      <c r="I3985" s="1">
        <v>37880</v>
      </c>
      <c r="J3985">
        <v>25.99</v>
      </c>
      <c r="M3985" s="1">
        <v>33105</v>
      </c>
      <c r="N3985">
        <v>1.3306</v>
      </c>
      <c r="Q3985" s="1">
        <v>43416</v>
      </c>
      <c r="R3985">
        <v>91.3</v>
      </c>
      <c r="Y3985" s="1">
        <v>43125</v>
      </c>
      <c r="Z3985">
        <v>17.829999999999998</v>
      </c>
      <c r="AC3985" s="1"/>
    </row>
    <row r="3986" spans="5:29" x14ac:dyDescent="0.3">
      <c r="E3986" s="1">
        <v>38072</v>
      </c>
      <c r="F3986">
        <v>31.99</v>
      </c>
      <c r="G3986">
        <f t="shared" si="107"/>
        <v>30.292568807339453</v>
      </c>
      <c r="I3986" s="1">
        <v>37879</v>
      </c>
      <c r="J3986">
        <v>26.7</v>
      </c>
      <c r="M3986" s="1">
        <v>33106</v>
      </c>
      <c r="N3986">
        <v>1.3222</v>
      </c>
      <c r="Q3986" s="1">
        <v>43417</v>
      </c>
      <c r="R3986">
        <v>89.5</v>
      </c>
      <c r="Y3986" s="1">
        <v>43126</v>
      </c>
      <c r="Z3986">
        <v>17.399999999999999</v>
      </c>
      <c r="AC3986" s="1"/>
    </row>
    <row r="3987" spans="5:29" x14ac:dyDescent="0.3">
      <c r="E3987" s="1">
        <v>38075</v>
      </c>
      <c r="F3987">
        <v>31.74</v>
      </c>
      <c r="G3987">
        <f t="shared" si="107"/>
        <v>30.321100917431195</v>
      </c>
      <c r="I3987" s="1">
        <v>37876</v>
      </c>
      <c r="J3987">
        <v>26.77</v>
      </c>
      <c r="M3987" s="1">
        <v>33107</v>
      </c>
      <c r="N3987">
        <v>1.3277000000000001</v>
      </c>
      <c r="Q3987" s="1">
        <v>43418</v>
      </c>
      <c r="R3987">
        <v>87.6</v>
      </c>
      <c r="Y3987" s="1">
        <v>43129</v>
      </c>
      <c r="Z3987">
        <v>17.45</v>
      </c>
      <c r="AC3987" s="1"/>
    </row>
    <row r="3988" spans="5:29" x14ac:dyDescent="0.3">
      <c r="E3988" s="1">
        <v>38076</v>
      </c>
      <c r="F3988">
        <v>32.450000000000003</v>
      </c>
      <c r="G3988">
        <f t="shared" si="107"/>
        <v>30.356605504587154</v>
      </c>
      <c r="I3988" s="1">
        <v>37875</v>
      </c>
      <c r="J3988">
        <v>27.02</v>
      </c>
      <c r="M3988" s="1">
        <v>33108</v>
      </c>
      <c r="N3988">
        <v>1.333</v>
      </c>
      <c r="Q3988" s="1">
        <v>43419</v>
      </c>
      <c r="R3988">
        <v>88.2</v>
      </c>
      <c r="Y3988" s="1">
        <v>43130</v>
      </c>
      <c r="Z3988">
        <v>17.399999999999999</v>
      </c>
      <c r="AC3988" s="1"/>
    </row>
    <row r="3989" spans="5:29" x14ac:dyDescent="0.3">
      <c r="E3989" s="1">
        <v>38077</v>
      </c>
      <c r="F3989">
        <v>31.51</v>
      </c>
      <c r="G3989">
        <f t="shared" si="107"/>
        <v>30.38522935779817</v>
      </c>
      <c r="I3989" s="1">
        <v>37874</v>
      </c>
      <c r="J3989">
        <v>27.52</v>
      </c>
      <c r="M3989" s="1">
        <v>33109</v>
      </c>
      <c r="N3989">
        <v>1.3383</v>
      </c>
      <c r="Q3989" s="1">
        <v>43420</v>
      </c>
      <c r="R3989">
        <v>88</v>
      </c>
      <c r="Y3989" s="1">
        <v>43131</v>
      </c>
      <c r="Z3989">
        <v>17.829999999999998</v>
      </c>
      <c r="AC3989" s="1"/>
    </row>
    <row r="3990" spans="5:29" x14ac:dyDescent="0.3">
      <c r="E3990" s="1">
        <v>38078</v>
      </c>
      <c r="F3990">
        <v>31.55</v>
      </c>
      <c r="G3990">
        <f t="shared" si="107"/>
        <v>30.417431192660558</v>
      </c>
      <c r="I3990" s="1">
        <v>37873</v>
      </c>
      <c r="J3990">
        <v>27.37</v>
      </c>
      <c r="M3990" s="1">
        <v>33112</v>
      </c>
      <c r="N3990">
        <v>1.3401000000000001</v>
      </c>
      <c r="Q3990" s="1">
        <v>43423</v>
      </c>
      <c r="R3990">
        <v>83.9</v>
      </c>
      <c r="Y3990" s="1">
        <v>43132</v>
      </c>
      <c r="Z3990">
        <v>18.100000000000001</v>
      </c>
      <c r="AC3990" s="1"/>
    </row>
    <row r="3991" spans="5:29" x14ac:dyDescent="0.3">
      <c r="E3991" s="1">
        <v>38079</v>
      </c>
      <c r="F3991">
        <v>30.21</v>
      </c>
      <c r="G3991">
        <f t="shared" si="107"/>
        <v>30.442844036697252</v>
      </c>
      <c r="I3991" s="1">
        <v>37872</v>
      </c>
      <c r="J3991">
        <v>27.17</v>
      </c>
      <c r="M3991" s="1">
        <v>33113</v>
      </c>
      <c r="N3991">
        <v>1.3374999999999999</v>
      </c>
      <c r="Q3991" s="1">
        <v>43424</v>
      </c>
      <c r="R3991">
        <v>83.9</v>
      </c>
      <c r="Y3991" s="1">
        <v>43133</v>
      </c>
      <c r="Z3991">
        <v>18.27</v>
      </c>
      <c r="AC3991" s="1"/>
    </row>
    <row r="3992" spans="5:29" x14ac:dyDescent="0.3">
      <c r="E3992" s="1">
        <v>38082</v>
      </c>
      <c r="F3992">
        <v>30.69</v>
      </c>
      <c r="G3992">
        <f t="shared" si="107"/>
        <v>30.475779816513768</v>
      </c>
      <c r="I3992" s="1">
        <v>37869</v>
      </c>
      <c r="J3992">
        <v>27.21</v>
      </c>
      <c r="M3992" s="1">
        <v>33114</v>
      </c>
      <c r="N3992">
        <v>1.3362000000000001</v>
      </c>
      <c r="Q3992" s="1">
        <v>43425</v>
      </c>
      <c r="R3992">
        <v>82.25</v>
      </c>
      <c r="Y3992" s="1">
        <v>43136</v>
      </c>
      <c r="Z3992">
        <v>17.75</v>
      </c>
      <c r="AC3992" s="1"/>
    </row>
    <row r="3993" spans="5:29" x14ac:dyDescent="0.3">
      <c r="E3993" s="1">
        <v>38083</v>
      </c>
      <c r="F3993">
        <v>31.35</v>
      </c>
      <c r="G3993">
        <f t="shared" si="107"/>
        <v>30.509266055045877</v>
      </c>
      <c r="I3993" s="1">
        <v>37868</v>
      </c>
      <c r="J3993">
        <v>27.31</v>
      </c>
      <c r="M3993" s="1">
        <v>33115</v>
      </c>
      <c r="N3993">
        <v>1.3265</v>
      </c>
      <c r="Q3993" s="1">
        <v>43426</v>
      </c>
      <c r="R3993">
        <v>82.6</v>
      </c>
      <c r="Y3993" s="1">
        <v>43137</v>
      </c>
      <c r="Z3993">
        <v>17.98</v>
      </c>
      <c r="AC3993" s="1"/>
    </row>
    <row r="3994" spans="5:29" x14ac:dyDescent="0.3">
      <c r="E3994" s="1">
        <v>38084</v>
      </c>
      <c r="F3994">
        <v>32.450000000000003</v>
      </c>
      <c r="G3994">
        <f t="shared" si="107"/>
        <v>30.555963302752296</v>
      </c>
      <c r="I3994" s="1">
        <v>37867</v>
      </c>
      <c r="J3994">
        <v>27.74</v>
      </c>
      <c r="M3994" s="1">
        <v>33116</v>
      </c>
      <c r="N3994">
        <v>1.3154999999999999</v>
      </c>
      <c r="Q3994" s="1">
        <v>43430</v>
      </c>
      <c r="R3994">
        <v>82.4</v>
      </c>
      <c r="Y3994" s="1">
        <v>43138</v>
      </c>
      <c r="Z3994">
        <v>18.350000000000001</v>
      </c>
      <c r="AC3994" s="1"/>
    </row>
    <row r="3995" spans="5:29" x14ac:dyDescent="0.3">
      <c r="E3995" s="1">
        <v>38085</v>
      </c>
      <c r="F3995">
        <v>33.340000000000003</v>
      </c>
      <c r="G3995">
        <f t="shared" si="107"/>
        <v>30.612660550458717</v>
      </c>
      <c r="I3995" s="1">
        <v>37866</v>
      </c>
      <c r="J3995">
        <v>27.52</v>
      </c>
      <c r="M3995" s="1">
        <v>33119</v>
      </c>
      <c r="N3995">
        <v>1.3080000000000001</v>
      </c>
      <c r="Q3995" s="1">
        <v>43431</v>
      </c>
      <c r="R3995">
        <v>82.4</v>
      </c>
      <c r="Y3995" s="1">
        <v>43139</v>
      </c>
      <c r="Z3995">
        <v>17.98</v>
      </c>
      <c r="AC3995" s="1"/>
    </row>
    <row r="3996" spans="5:29" x14ac:dyDescent="0.3">
      <c r="E3996" s="1">
        <v>38090</v>
      </c>
      <c r="F3996">
        <v>33.19</v>
      </c>
      <c r="G3996">
        <f t="shared" si="107"/>
        <v>30.654770642201832</v>
      </c>
      <c r="I3996" s="1">
        <v>37865</v>
      </c>
      <c r="J3996">
        <v>29.25</v>
      </c>
      <c r="M3996" s="1">
        <v>33120</v>
      </c>
      <c r="N3996">
        <v>1.3085</v>
      </c>
      <c r="Q3996" s="1">
        <v>43432</v>
      </c>
      <c r="R3996">
        <v>84</v>
      </c>
      <c r="Y3996" s="1">
        <v>43140</v>
      </c>
      <c r="Z3996">
        <v>17.95</v>
      </c>
      <c r="AC3996" s="1"/>
    </row>
    <row r="3997" spans="5:29" x14ac:dyDescent="0.3">
      <c r="E3997" s="1">
        <v>38091</v>
      </c>
      <c r="F3997">
        <v>33.450000000000003</v>
      </c>
      <c r="G3997">
        <f t="shared" si="107"/>
        <v>30.701009174311924</v>
      </c>
      <c r="I3997" s="1">
        <v>37862</v>
      </c>
      <c r="J3997">
        <v>29.49</v>
      </c>
      <c r="M3997" s="1">
        <v>33121</v>
      </c>
      <c r="N3997">
        <v>1.323</v>
      </c>
      <c r="Q3997" s="1">
        <v>43433</v>
      </c>
      <c r="R3997">
        <v>83.93</v>
      </c>
      <c r="Y3997" s="1">
        <v>43143</v>
      </c>
      <c r="Z3997">
        <v>18.05</v>
      </c>
      <c r="AC3997" s="1"/>
    </row>
    <row r="3998" spans="5:29" x14ac:dyDescent="0.3">
      <c r="E3998" s="1">
        <v>38092</v>
      </c>
      <c r="F3998">
        <v>33.119999999999997</v>
      </c>
      <c r="G3998">
        <f t="shared" si="107"/>
        <v>30.739633027522931</v>
      </c>
      <c r="I3998" s="1">
        <v>37861</v>
      </c>
      <c r="J3998">
        <v>29.44</v>
      </c>
      <c r="M3998" s="1">
        <v>33122</v>
      </c>
      <c r="N3998">
        <v>1.3288</v>
      </c>
      <c r="Q3998" s="1">
        <v>43434</v>
      </c>
      <c r="R3998">
        <v>85.5</v>
      </c>
      <c r="Y3998" s="1">
        <v>43144</v>
      </c>
      <c r="Z3998">
        <v>18.43</v>
      </c>
      <c r="AC3998" s="1"/>
    </row>
    <row r="3999" spans="5:29" x14ac:dyDescent="0.3">
      <c r="E3999" s="1">
        <v>38093</v>
      </c>
      <c r="F3999">
        <v>33.64</v>
      </c>
      <c r="G3999">
        <f t="shared" si="107"/>
        <v>30.782293577981644</v>
      </c>
      <c r="I3999" s="1">
        <v>37860</v>
      </c>
      <c r="J3999">
        <v>29.18</v>
      </c>
      <c r="M3999" s="1">
        <v>33123</v>
      </c>
      <c r="N3999">
        <v>1.3205</v>
      </c>
      <c r="Q3999" s="1">
        <v>43438</v>
      </c>
      <c r="R3999">
        <v>85.85</v>
      </c>
      <c r="Y3999" s="1">
        <v>43145</v>
      </c>
      <c r="Z3999">
        <v>18.23</v>
      </c>
      <c r="AC3999" s="1"/>
    </row>
    <row r="4000" spans="5:29" x14ac:dyDescent="0.3">
      <c r="E4000" s="1">
        <v>38096</v>
      </c>
      <c r="F4000">
        <v>33.46</v>
      </c>
      <c r="G4000">
        <f t="shared" si="107"/>
        <v>30.822385321100914</v>
      </c>
      <c r="I4000" s="1">
        <v>37859</v>
      </c>
      <c r="J4000">
        <v>29.77</v>
      </c>
      <c r="M4000" s="1">
        <v>33126</v>
      </c>
      <c r="N4000">
        <v>1.3080000000000001</v>
      </c>
      <c r="Q4000" s="1">
        <v>43439</v>
      </c>
      <c r="R4000">
        <v>86.25</v>
      </c>
      <c r="Y4000" s="1">
        <v>43146</v>
      </c>
      <c r="Z4000">
        <v>17.98</v>
      </c>
      <c r="AC4000" s="1"/>
    </row>
    <row r="4001" spans="5:29" x14ac:dyDescent="0.3">
      <c r="E4001" s="1">
        <v>38097</v>
      </c>
      <c r="F4001">
        <v>33.11</v>
      </c>
      <c r="G4001">
        <f t="shared" si="107"/>
        <v>30.85825688073394</v>
      </c>
      <c r="I4001" s="1">
        <v>37855</v>
      </c>
      <c r="J4001">
        <v>29.7</v>
      </c>
      <c r="M4001" s="1">
        <v>33127</v>
      </c>
      <c r="N4001">
        <v>1.3029999999999999</v>
      </c>
      <c r="Q4001" s="1">
        <v>43440</v>
      </c>
      <c r="R4001">
        <v>86.25</v>
      </c>
      <c r="Y4001" s="1">
        <v>43147</v>
      </c>
      <c r="Z4001">
        <v>18.23</v>
      </c>
      <c r="AC4001" s="1"/>
    </row>
    <row r="4002" spans="5:29" x14ac:dyDescent="0.3">
      <c r="E4002" s="1">
        <v>38098</v>
      </c>
      <c r="F4002">
        <v>32.46</v>
      </c>
      <c r="G4002">
        <f t="shared" si="107"/>
        <v>30.888073394495407</v>
      </c>
      <c r="I4002" s="1">
        <v>37854</v>
      </c>
      <c r="J4002">
        <v>29.71</v>
      </c>
      <c r="M4002" s="1">
        <v>33128</v>
      </c>
      <c r="N4002">
        <v>1.3051999999999999</v>
      </c>
      <c r="Q4002" s="1">
        <v>43441</v>
      </c>
      <c r="R4002">
        <v>86.5</v>
      </c>
      <c r="Y4002" s="1">
        <v>43150</v>
      </c>
      <c r="Z4002">
        <v>19.600000000000001</v>
      </c>
      <c r="AC4002" s="1"/>
    </row>
    <row r="4003" spans="5:29" x14ac:dyDescent="0.3">
      <c r="E4003" s="1">
        <v>38099</v>
      </c>
      <c r="F4003">
        <v>33.39</v>
      </c>
      <c r="G4003">
        <f t="shared" si="107"/>
        <v>30.92321100917431</v>
      </c>
      <c r="I4003" s="1">
        <v>37853</v>
      </c>
      <c r="J4003">
        <v>28.84</v>
      </c>
      <c r="M4003" s="1">
        <v>33129</v>
      </c>
      <c r="N4003">
        <v>1.3011999999999999</v>
      </c>
      <c r="Q4003" s="1">
        <v>43444</v>
      </c>
      <c r="R4003">
        <v>87.45</v>
      </c>
      <c r="Y4003" s="1">
        <v>43151</v>
      </c>
      <c r="Z4003">
        <v>21.13</v>
      </c>
      <c r="AC4003" s="1"/>
    </row>
    <row r="4004" spans="5:29" x14ac:dyDescent="0.3">
      <c r="E4004" s="1">
        <v>38100</v>
      </c>
      <c r="F4004">
        <v>33.090000000000003</v>
      </c>
      <c r="G4004">
        <f t="shared" si="107"/>
        <v>30.960275229357791</v>
      </c>
      <c r="I4004" s="1">
        <v>37852</v>
      </c>
      <c r="J4004">
        <v>28.47</v>
      </c>
      <c r="M4004" s="1">
        <v>33130</v>
      </c>
      <c r="N4004">
        <v>1.3183</v>
      </c>
      <c r="Q4004" s="1">
        <v>43445</v>
      </c>
      <c r="R4004">
        <v>87.58</v>
      </c>
      <c r="Y4004" s="1">
        <v>43152</v>
      </c>
      <c r="Z4004">
        <v>22.05</v>
      </c>
      <c r="AC4004" s="1"/>
    </row>
    <row r="4005" spans="5:29" x14ac:dyDescent="0.3">
      <c r="E4005" s="1">
        <v>38103</v>
      </c>
      <c r="F4005">
        <v>33.58</v>
      </c>
      <c r="G4005">
        <f t="shared" si="107"/>
        <v>30.988807339449536</v>
      </c>
      <c r="I4005" s="1">
        <v>37851</v>
      </c>
      <c r="J4005">
        <v>28.66</v>
      </c>
      <c r="M4005" s="1">
        <v>33133</v>
      </c>
      <c r="N4005">
        <v>1.3341000000000001</v>
      </c>
      <c r="Q4005" s="1">
        <v>43446</v>
      </c>
      <c r="R4005">
        <v>87.58</v>
      </c>
      <c r="Y4005" s="1">
        <v>43153</v>
      </c>
      <c r="Z4005">
        <v>22</v>
      </c>
      <c r="AC4005" s="1"/>
    </row>
    <row r="4006" spans="5:29" x14ac:dyDescent="0.3">
      <c r="E4006" s="1">
        <v>38104</v>
      </c>
      <c r="F4006">
        <v>34.28</v>
      </c>
      <c r="G4006">
        <f t="shared" si="107"/>
        <v>31.030091743119261</v>
      </c>
      <c r="I4006" s="1">
        <v>37848</v>
      </c>
      <c r="J4006">
        <v>28.81</v>
      </c>
      <c r="M4006" s="1">
        <v>33134</v>
      </c>
      <c r="N4006">
        <v>1.3363</v>
      </c>
      <c r="Q4006" s="1">
        <v>43447</v>
      </c>
      <c r="R4006">
        <v>89.5</v>
      </c>
      <c r="Y4006" s="1">
        <v>43154</v>
      </c>
      <c r="Z4006">
        <v>26.6</v>
      </c>
      <c r="AC4006" s="1"/>
    </row>
    <row r="4007" spans="5:29" x14ac:dyDescent="0.3">
      <c r="E4007" s="1">
        <v>38105</v>
      </c>
      <c r="F4007">
        <v>34.31</v>
      </c>
      <c r="G4007">
        <f t="shared" si="107"/>
        <v>31.073669724770635</v>
      </c>
      <c r="I4007" s="1">
        <v>37847</v>
      </c>
      <c r="J4007">
        <v>28.83</v>
      </c>
      <c r="M4007" s="1">
        <v>33135</v>
      </c>
      <c r="N4007">
        <v>1.321</v>
      </c>
      <c r="Q4007" s="1">
        <v>43448</v>
      </c>
      <c r="R4007">
        <v>89.5</v>
      </c>
      <c r="Y4007" s="1">
        <v>43157</v>
      </c>
      <c r="Z4007">
        <v>25.4</v>
      </c>
      <c r="AC4007" s="1"/>
    </row>
    <row r="4008" spans="5:29" x14ac:dyDescent="0.3">
      <c r="E4008" s="1">
        <v>38106</v>
      </c>
      <c r="F4008">
        <v>34.380000000000003</v>
      </c>
      <c r="G4008">
        <f t="shared" si="107"/>
        <v>31.119724770642197</v>
      </c>
      <c r="I4008" s="1">
        <v>37846</v>
      </c>
      <c r="J4008">
        <v>29.01</v>
      </c>
      <c r="M4008" s="1">
        <v>33136</v>
      </c>
      <c r="N4008">
        <v>1.3128</v>
      </c>
      <c r="Q4008" s="1">
        <v>43451</v>
      </c>
      <c r="R4008">
        <v>91.18</v>
      </c>
      <c r="Y4008" s="1">
        <v>43158</v>
      </c>
      <c r="Z4008">
        <v>34.4</v>
      </c>
      <c r="AC4008" s="1"/>
    </row>
    <row r="4009" spans="5:29" x14ac:dyDescent="0.3">
      <c r="E4009" s="1">
        <v>38107</v>
      </c>
      <c r="F4009">
        <v>34.479999999999997</v>
      </c>
      <c r="G4009">
        <f t="shared" si="107"/>
        <v>31.180458715596323</v>
      </c>
      <c r="I4009" s="1">
        <v>37845</v>
      </c>
      <c r="J4009">
        <v>29.87</v>
      </c>
      <c r="M4009" s="1">
        <v>33137</v>
      </c>
      <c r="N4009">
        <v>1.3129999999999999</v>
      </c>
      <c r="Q4009" s="1">
        <v>43452</v>
      </c>
      <c r="R4009">
        <v>90.05</v>
      </c>
      <c r="Y4009" s="1">
        <v>43159</v>
      </c>
      <c r="Z4009">
        <v>45.1</v>
      </c>
      <c r="AC4009" s="1"/>
    </row>
    <row r="4010" spans="5:29" x14ac:dyDescent="0.3">
      <c r="E4010" s="1">
        <v>38111</v>
      </c>
      <c r="F4010">
        <v>35.93</v>
      </c>
      <c r="G4010">
        <f t="shared" si="107"/>
        <v>31.253761467889898</v>
      </c>
      <c r="I4010" s="1">
        <v>37844</v>
      </c>
      <c r="J4010">
        <v>29.91</v>
      </c>
      <c r="M4010" s="1">
        <v>33140</v>
      </c>
      <c r="N4010">
        <v>1.3302</v>
      </c>
      <c r="Q4010" s="1">
        <v>43453</v>
      </c>
      <c r="R4010">
        <v>90</v>
      </c>
      <c r="Y4010" s="1">
        <v>43160</v>
      </c>
      <c r="Z4010">
        <v>76</v>
      </c>
      <c r="AC4010" s="1"/>
    </row>
    <row r="4011" spans="5:29" x14ac:dyDescent="0.3">
      <c r="E4011" s="1">
        <v>38112</v>
      </c>
      <c r="F4011">
        <v>36.72</v>
      </c>
      <c r="G4011">
        <f t="shared" si="107"/>
        <v>31.329449541284394</v>
      </c>
      <c r="I4011" s="1">
        <v>37841</v>
      </c>
      <c r="J4011">
        <v>29.99</v>
      </c>
      <c r="M4011" s="1">
        <v>33141</v>
      </c>
      <c r="N4011">
        <v>1.3260000000000001</v>
      </c>
      <c r="Q4011" s="1">
        <v>43454</v>
      </c>
      <c r="R4011">
        <v>88.68</v>
      </c>
      <c r="Y4011" s="1">
        <v>43161</v>
      </c>
      <c r="Z4011">
        <v>28.5</v>
      </c>
      <c r="AC4011" s="1"/>
    </row>
    <row r="4012" spans="5:29" x14ac:dyDescent="0.3">
      <c r="E4012" s="1">
        <v>38113</v>
      </c>
      <c r="F4012">
        <v>36.53</v>
      </c>
      <c r="G4012">
        <f t="shared" si="107"/>
        <v>31.40128440366972</v>
      </c>
      <c r="I4012" s="1">
        <v>37840</v>
      </c>
      <c r="J4012">
        <v>30.25</v>
      </c>
      <c r="M4012" s="1">
        <v>33142</v>
      </c>
      <c r="N4012">
        <v>1.3167</v>
      </c>
      <c r="Q4012" s="1">
        <v>43455</v>
      </c>
      <c r="R4012">
        <v>88.5</v>
      </c>
      <c r="Y4012" s="1">
        <v>43164</v>
      </c>
      <c r="Z4012">
        <v>20.3</v>
      </c>
      <c r="AC4012" s="1"/>
    </row>
    <row r="4013" spans="5:29" x14ac:dyDescent="0.3">
      <c r="E4013" s="1">
        <v>38114</v>
      </c>
      <c r="F4013">
        <v>37</v>
      </c>
      <c r="G4013">
        <f t="shared" si="107"/>
        <v>31.479724770642196</v>
      </c>
      <c r="I4013" s="1">
        <v>37839</v>
      </c>
      <c r="J4013">
        <v>29.48</v>
      </c>
      <c r="M4013" s="1">
        <v>33143</v>
      </c>
      <c r="N4013">
        <v>1.3120000000000001</v>
      </c>
      <c r="Q4013" s="1">
        <v>43461</v>
      </c>
      <c r="R4013">
        <v>86.93</v>
      </c>
      <c r="Y4013" s="1">
        <v>43165</v>
      </c>
      <c r="Z4013">
        <v>19.600000000000001</v>
      </c>
      <c r="AC4013" s="1"/>
    </row>
    <row r="4014" spans="5:29" x14ac:dyDescent="0.3">
      <c r="E4014" s="1">
        <v>38117</v>
      </c>
      <c r="F4014">
        <v>35.97</v>
      </c>
      <c r="G4014">
        <f t="shared" si="107"/>
        <v>31.550550458715591</v>
      </c>
      <c r="I4014" s="1">
        <v>37838</v>
      </c>
      <c r="J4014">
        <v>29.93</v>
      </c>
      <c r="M4014" s="1">
        <v>33144</v>
      </c>
      <c r="N4014">
        <v>1.3152999999999999</v>
      </c>
      <c r="Q4014" s="1">
        <v>43462</v>
      </c>
      <c r="R4014">
        <v>86.25</v>
      </c>
      <c r="Y4014" s="1">
        <v>43166</v>
      </c>
      <c r="Z4014">
        <v>18.8</v>
      </c>
      <c r="AC4014" s="1"/>
    </row>
    <row r="4015" spans="5:29" x14ac:dyDescent="0.3">
      <c r="E4015" s="1">
        <v>38118</v>
      </c>
      <c r="F4015">
        <v>37.36</v>
      </c>
      <c r="G4015">
        <f t="shared" si="107"/>
        <v>31.627798165137612</v>
      </c>
      <c r="I4015" s="1">
        <v>37837</v>
      </c>
      <c r="J4015">
        <v>29.53</v>
      </c>
      <c r="M4015" s="1">
        <v>33147</v>
      </c>
      <c r="N4015">
        <v>1.3280000000000001</v>
      </c>
      <c r="Q4015" s="1">
        <v>43467</v>
      </c>
      <c r="R4015">
        <v>85.3</v>
      </c>
      <c r="Y4015" s="1">
        <v>43167</v>
      </c>
      <c r="Z4015">
        <v>19.399999999999999</v>
      </c>
      <c r="AC4015" s="1"/>
    </row>
    <row r="4016" spans="5:29" x14ac:dyDescent="0.3">
      <c r="E4016" s="1">
        <v>38119</v>
      </c>
      <c r="F4016">
        <v>37.950000000000003</v>
      </c>
      <c r="G4016">
        <f t="shared" ref="G4016:G4079" si="108">+AVERAGE(F3908:F4016)</f>
        <v>31.708623853211009</v>
      </c>
      <c r="I4016" s="1">
        <v>37834</v>
      </c>
      <c r="J4016">
        <v>29.99</v>
      </c>
      <c r="M4016" s="1">
        <v>33148</v>
      </c>
      <c r="N4016">
        <v>1.33</v>
      </c>
      <c r="Q4016" s="1">
        <v>43468</v>
      </c>
      <c r="R4016">
        <v>83.8</v>
      </c>
      <c r="Y4016" s="1">
        <v>43168</v>
      </c>
      <c r="Z4016">
        <v>19.95</v>
      </c>
      <c r="AC4016" s="1"/>
    </row>
    <row r="4017" spans="5:29" x14ac:dyDescent="0.3">
      <c r="E4017" s="1">
        <v>38120</v>
      </c>
      <c r="F4017">
        <v>38.49</v>
      </c>
      <c r="G4017">
        <f t="shared" si="108"/>
        <v>31.793577981651371</v>
      </c>
      <c r="I4017" s="1">
        <v>37833</v>
      </c>
      <c r="J4017">
        <v>28.37</v>
      </c>
      <c r="M4017" s="1">
        <v>33149</v>
      </c>
      <c r="N4017">
        <v>1.3385</v>
      </c>
      <c r="Q4017" s="1">
        <v>43469</v>
      </c>
      <c r="R4017">
        <v>83.8</v>
      </c>
      <c r="Y4017" s="1">
        <v>43171</v>
      </c>
      <c r="Z4017">
        <v>26.35</v>
      </c>
      <c r="AC4017" s="1"/>
    </row>
    <row r="4018" spans="5:29" x14ac:dyDescent="0.3">
      <c r="E4018" s="1">
        <v>38121</v>
      </c>
      <c r="F4018">
        <v>38.76</v>
      </c>
      <c r="G4018">
        <f t="shared" si="108"/>
        <v>31.885504587155964</v>
      </c>
      <c r="I4018" s="1">
        <v>37832</v>
      </c>
      <c r="J4018">
        <v>28.5</v>
      </c>
      <c r="M4018" s="1">
        <v>33150</v>
      </c>
      <c r="N4018">
        <v>1.3435999999999999</v>
      </c>
      <c r="Q4018" s="1">
        <v>43472</v>
      </c>
      <c r="R4018">
        <v>81.599999999999994</v>
      </c>
      <c r="Y4018" s="1">
        <v>43172</v>
      </c>
      <c r="Z4018">
        <v>25</v>
      </c>
      <c r="AC4018" s="1"/>
    </row>
    <row r="4019" spans="5:29" x14ac:dyDescent="0.3">
      <c r="E4019" s="1">
        <v>38124</v>
      </c>
      <c r="F4019">
        <v>37.909999999999997</v>
      </c>
      <c r="G4019">
        <f t="shared" si="108"/>
        <v>31.958256880733945</v>
      </c>
      <c r="I4019" s="1">
        <v>37831</v>
      </c>
      <c r="J4019">
        <v>28.1</v>
      </c>
      <c r="M4019" s="1">
        <v>33151</v>
      </c>
      <c r="N4019">
        <v>1.3345</v>
      </c>
      <c r="Q4019" s="1">
        <v>43473</v>
      </c>
      <c r="R4019">
        <v>81.599999999999994</v>
      </c>
      <c r="Y4019" s="1">
        <v>43173</v>
      </c>
      <c r="Z4019">
        <v>22.65</v>
      </c>
      <c r="AC4019" s="1"/>
    </row>
    <row r="4020" spans="5:29" x14ac:dyDescent="0.3">
      <c r="E4020" s="1">
        <v>38125</v>
      </c>
      <c r="F4020">
        <v>36.950000000000003</v>
      </c>
      <c r="G4020">
        <f t="shared" si="108"/>
        <v>32.025412844036694</v>
      </c>
      <c r="I4020" s="1">
        <v>37830</v>
      </c>
      <c r="J4020">
        <v>28.03</v>
      </c>
      <c r="M4020" s="1">
        <v>33154</v>
      </c>
      <c r="N4020">
        <v>1.3492999999999999</v>
      </c>
      <c r="Q4020" s="1">
        <v>43474</v>
      </c>
      <c r="R4020">
        <v>81.13</v>
      </c>
      <c r="Y4020" s="1">
        <v>43174</v>
      </c>
      <c r="Z4020">
        <v>24.3</v>
      </c>
      <c r="AC4020" s="1"/>
    </row>
    <row r="4021" spans="5:29" x14ac:dyDescent="0.3">
      <c r="E4021" s="1">
        <v>38126</v>
      </c>
      <c r="F4021">
        <v>37.9</v>
      </c>
      <c r="G4021">
        <f t="shared" si="108"/>
        <v>32.101009174311919</v>
      </c>
      <c r="I4021" s="1">
        <v>37827</v>
      </c>
      <c r="J4021">
        <v>28.18</v>
      </c>
      <c r="M4021" s="1">
        <v>33155</v>
      </c>
      <c r="N4021">
        <v>1.3594999999999999</v>
      </c>
      <c r="Q4021" s="1">
        <v>43475</v>
      </c>
      <c r="R4021">
        <v>81.400000000000006</v>
      </c>
      <c r="Y4021" s="1">
        <v>43175</v>
      </c>
      <c r="Z4021">
        <v>20.2</v>
      </c>
      <c r="AC4021" s="1"/>
    </row>
    <row r="4022" spans="5:29" x14ac:dyDescent="0.3">
      <c r="E4022" s="1">
        <v>38127</v>
      </c>
      <c r="F4022">
        <v>37.26</v>
      </c>
      <c r="G4022">
        <f t="shared" si="108"/>
        <v>32.17155963302752</v>
      </c>
      <c r="I4022" s="1">
        <v>37826</v>
      </c>
      <c r="J4022">
        <v>28.16</v>
      </c>
      <c r="M4022" s="1">
        <v>33156</v>
      </c>
      <c r="N4022">
        <v>1.3560000000000001</v>
      </c>
      <c r="Q4022" s="1">
        <v>43476</v>
      </c>
      <c r="R4022">
        <v>81.400000000000006</v>
      </c>
      <c r="Y4022" s="1">
        <v>43178</v>
      </c>
      <c r="Z4022">
        <v>20.65</v>
      </c>
      <c r="AC4022" s="1"/>
    </row>
    <row r="4023" spans="5:29" x14ac:dyDescent="0.3">
      <c r="E4023" s="1">
        <v>38128</v>
      </c>
      <c r="F4023">
        <v>36.51</v>
      </c>
      <c r="G4023">
        <f t="shared" si="108"/>
        <v>32.227889908256877</v>
      </c>
      <c r="I4023" s="1">
        <v>37825</v>
      </c>
      <c r="J4023">
        <v>27.78</v>
      </c>
      <c r="M4023" s="1">
        <v>33157</v>
      </c>
      <c r="N4023">
        <v>1.3615999999999999</v>
      </c>
      <c r="Q4023" s="1">
        <v>43479</v>
      </c>
      <c r="R4023">
        <v>81.150000000000006</v>
      </c>
      <c r="Y4023" s="1">
        <v>43179</v>
      </c>
      <c r="Z4023">
        <v>21.42</v>
      </c>
      <c r="AC4023" s="1"/>
    </row>
    <row r="4024" spans="5:29" x14ac:dyDescent="0.3">
      <c r="E4024" s="1">
        <v>38131</v>
      </c>
      <c r="F4024">
        <v>38.17</v>
      </c>
      <c r="G4024">
        <f t="shared" si="108"/>
        <v>32.299908256880727</v>
      </c>
      <c r="I4024" s="1">
        <v>37824</v>
      </c>
      <c r="J4024">
        <v>27.49</v>
      </c>
      <c r="M4024" s="1">
        <v>33158</v>
      </c>
      <c r="N4024">
        <v>1.3625</v>
      </c>
      <c r="Q4024" s="1">
        <v>43480</v>
      </c>
      <c r="R4024">
        <v>82.65</v>
      </c>
      <c r="Y4024" s="1">
        <v>43180</v>
      </c>
      <c r="Z4024">
        <v>21.8</v>
      </c>
      <c r="AC4024" s="1"/>
    </row>
    <row r="4025" spans="5:29" x14ac:dyDescent="0.3">
      <c r="E4025" s="1">
        <v>38132</v>
      </c>
      <c r="F4025">
        <v>37.44</v>
      </c>
      <c r="G4025">
        <f t="shared" si="108"/>
        <v>32.364678899082563</v>
      </c>
      <c r="I4025" s="1">
        <v>37823</v>
      </c>
      <c r="J4025">
        <v>28.69</v>
      </c>
      <c r="M4025" s="1">
        <v>33161</v>
      </c>
      <c r="N4025">
        <v>1.3608</v>
      </c>
      <c r="Q4025" s="1">
        <v>43481</v>
      </c>
      <c r="R4025">
        <v>84.3</v>
      </c>
      <c r="Y4025" s="1">
        <v>43181</v>
      </c>
      <c r="Z4025">
        <v>20.65</v>
      </c>
      <c r="AC4025" s="1"/>
    </row>
    <row r="4026" spans="5:29" x14ac:dyDescent="0.3">
      <c r="E4026" s="1">
        <v>38133</v>
      </c>
      <c r="F4026">
        <v>37.08</v>
      </c>
      <c r="G4026">
        <f t="shared" si="108"/>
        <v>32.424220183486234</v>
      </c>
      <c r="I4026" s="1">
        <v>37820</v>
      </c>
      <c r="J4026">
        <v>28.93</v>
      </c>
      <c r="M4026" s="1">
        <v>33162</v>
      </c>
      <c r="N4026">
        <v>1.3683000000000001</v>
      </c>
      <c r="Q4026" s="1">
        <v>43482</v>
      </c>
      <c r="R4026">
        <v>85.55</v>
      </c>
      <c r="Y4026" s="1">
        <v>43182</v>
      </c>
      <c r="Z4026">
        <v>19.600000000000001</v>
      </c>
      <c r="AC4026" s="1"/>
    </row>
    <row r="4027" spans="5:29" x14ac:dyDescent="0.3">
      <c r="E4027" s="1">
        <v>38134</v>
      </c>
      <c r="F4027">
        <v>36.25</v>
      </c>
      <c r="G4027">
        <f t="shared" si="108"/>
        <v>32.474220183486231</v>
      </c>
      <c r="I4027" s="1">
        <v>37819</v>
      </c>
      <c r="J4027">
        <v>28.62</v>
      </c>
      <c r="M4027" s="1">
        <v>33163</v>
      </c>
      <c r="N4027">
        <v>1.3673</v>
      </c>
      <c r="Q4027" s="1">
        <v>43483</v>
      </c>
      <c r="R4027">
        <v>85.5</v>
      </c>
      <c r="Y4027" s="1">
        <v>43185</v>
      </c>
      <c r="Z4027">
        <v>18.399999999999999</v>
      </c>
      <c r="AC4027" s="1"/>
    </row>
    <row r="4028" spans="5:29" x14ac:dyDescent="0.3">
      <c r="E4028" s="1">
        <v>38135</v>
      </c>
      <c r="F4028">
        <v>36.58</v>
      </c>
      <c r="G4028">
        <f t="shared" si="108"/>
        <v>32.534128440366963</v>
      </c>
      <c r="I4028" s="1">
        <v>37818</v>
      </c>
      <c r="J4028">
        <v>28.72</v>
      </c>
      <c r="M4028" s="1">
        <v>33164</v>
      </c>
      <c r="N4028">
        <v>1.3680000000000001</v>
      </c>
      <c r="Q4028" s="1">
        <v>43486</v>
      </c>
      <c r="R4028">
        <v>81.400000000000006</v>
      </c>
      <c r="Y4028" s="1">
        <v>43186</v>
      </c>
      <c r="Z4028">
        <v>18.63</v>
      </c>
      <c r="AC4028" s="1"/>
    </row>
    <row r="4029" spans="5:29" x14ac:dyDescent="0.3">
      <c r="E4029" s="1">
        <v>38139</v>
      </c>
      <c r="F4029">
        <v>39.08</v>
      </c>
      <c r="G4029">
        <f t="shared" si="108"/>
        <v>32.62669724770641</v>
      </c>
      <c r="I4029" s="1">
        <v>37817</v>
      </c>
      <c r="J4029">
        <v>29.17</v>
      </c>
      <c r="M4029" s="1">
        <v>33165</v>
      </c>
      <c r="N4029">
        <v>1.3754999999999999</v>
      </c>
      <c r="Q4029" s="1">
        <v>43487</v>
      </c>
      <c r="R4029">
        <v>81.400000000000006</v>
      </c>
      <c r="Y4029" s="1">
        <v>43187</v>
      </c>
      <c r="Z4029">
        <v>18.5</v>
      </c>
      <c r="AC4029" s="1"/>
    </row>
    <row r="4030" spans="5:29" x14ac:dyDescent="0.3">
      <c r="E4030" s="1">
        <v>38140</v>
      </c>
      <c r="F4030">
        <v>36.86</v>
      </c>
      <c r="G4030">
        <f t="shared" si="108"/>
        <v>32.698440366972477</v>
      </c>
      <c r="I4030" s="1">
        <v>37816</v>
      </c>
      <c r="J4030">
        <v>28.96</v>
      </c>
      <c r="M4030" s="1">
        <v>33168</v>
      </c>
      <c r="N4030">
        <v>1.3636999999999999</v>
      </c>
      <c r="Q4030" s="1">
        <v>43488</v>
      </c>
      <c r="R4030">
        <v>82</v>
      </c>
      <c r="Y4030" s="1">
        <v>43188</v>
      </c>
      <c r="Z4030">
        <v>19.5</v>
      </c>
      <c r="AC4030" s="1"/>
    </row>
    <row r="4031" spans="5:29" x14ac:dyDescent="0.3">
      <c r="E4031" s="1">
        <v>38141</v>
      </c>
      <c r="F4031">
        <v>36.4</v>
      </c>
      <c r="G4031">
        <f t="shared" si="108"/>
        <v>32.765779816513756</v>
      </c>
      <c r="I4031" s="1">
        <v>37813</v>
      </c>
      <c r="J4031">
        <v>29.19</v>
      </c>
      <c r="M4031" s="1">
        <v>33169</v>
      </c>
      <c r="N4031">
        <v>1.3640000000000001</v>
      </c>
      <c r="Q4031" s="1">
        <v>43489</v>
      </c>
      <c r="R4031">
        <v>81.25</v>
      </c>
      <c r="Y4031" s="1">
        <v>43189</v>
      </c>
      <c r="Z4031">
        <v>19.5</v>
      </c>
      <c r="AC4031" s="1"/>
    </row>
    <row r="4032" spans="5:29" x14ac:dyDescent="0.3">
      <c r="E4032" s="1">
        <v>38142</v>
      </c>
      <c r="F4032">
        <v>35.67</v>
      </c>
      <c r="G4032">
        <f t="shared" si="108"/>
        <v>32.82412844036697</v>
      </c>
      <c r="I4032" s="1">
        <v>37812</v>
      </c>
      <c r="J4032">
        <v>28.88</v>
      </c>
      <c r="M4032" s="1">
        <v>33170</v>
      </c>
      <c r="N4032">
        <v>1.373</v>
      </c>
      <c r="Q4032" s="1">
        <v>43490</v>
      </c>
      <c r="R4032">
        <v>78.849999999999994</v>
      </c>
      <c r="Y4032" s="1">
        <v>43192</v>
      </c>
      <c r="Z4032">
        <v>19.77</v>
      </c>
      <c r="AC4032" s="1"/>
    </row>
    <row r="4033" spans="5:29" x14ac:dyDescent="0.3">
      <c r="E4033" s="1">
        <v>38145</v>
      </c>
      <c r="F4033">
        <v>35.96</v>
      </c>
      <c r="G4033">
        <f t="shared" si="108"/>
        <v>32.881192660550454</v>
      </c>
      <c r="I4033" s="1">
        <v>37811</v>
      </c>
      <c r="J4033">
        <v>28.71</v>
      </c>
      <c r="M4033" s="1">
        <v>33171</v>
      </c>
      <c r="N4033">
        <v>1.3680000000000001</v>
      </c>
      <c r="Q4033" s="1">
        <v>43493</v>
      </c>
      <c r="R4033">
        <v>78.849999999999994</v>
      </c>
      <c r="Y4033" s="1">
        <v>43193</v>
      </c>
      <c r="Z4033">
        <v>18.649999999999999</v>
      </c>
      <c r="AC4033" s="1"/>
    </row>
    <row r="4034" spans="5:29" x14ac:dyDescent="0.3">
      <c r="E4034" s="1">
        <v>38146</v>
      </c>
      <c r="F4034">
        <v>35.049999999999997</v>
      </c>
      <c r="G4034">
        <f t="shared" si="108"/>
        <v>32.925963302752294</v>
      </c>
      <c r="I4034" s="1">
        <v>37810</v>
      </c>
      <c r="J4034">
        <v>27.97</v>
      </c>
      <c r="M4034" s="1">
        <v>33172</v>
      </c>
      <c r="N4034">
        <v>1.3665</v>
      </c>
      <c r="Q4034" s="1">
        <v>43494</v>
      </c>
      <c r="R4034">
        <v>79</v>
      </c>
      <c r="Y4034" s="1">
        <v>43194</v>
      </c>
      <c r="Z4034">
        <v>19.100000000000001</v>
      </c>
      <c r="AC4034" s="1"/>
    </row>
    <row r="4035" spans="5:29" x14ac:dyDescent="0.3">
      <c r="E4035" s="1">
        <v>38147</v>
      </c>
      <c r="F4035">
        <v>35.29</v>
      </c>
      <c r="G4035">
        <f t="shared" si="108"/>
        <v>32.980733944954132</v>
      </c>
      <c r="I4035" s="1">
        <v>37809</v>
      </c>
      <c r="J4035">
        <v>27.82</v>
      </c>
      <c r="M4035" s="1">
        <v>33175</v>
      </c>
      <c r="N4035">
        <v>1.3654999999999999</v>
      </c>
      <c r="Q4035" s="1">
        <v>43495</v>
      </c>
      <c r="R4035">
        <v>79.75</v>
      </c>
      <c r="Y4035" s="1">
        <v>43195</v>
      </c>
      <c r="Z4035">
        <v>19.079999999999998</v>
      </c>
      <c r="AC4035" s="1"/>
    </row>
    <row r="4036" spans="5:29" x14ac:dyDescent="0.3">
      <c r="E4036" s="1">
        <v>38148</v>
      </c>
      <c r="F4036">
        <v>35.74</v>
      </c>
      <c r="G4036">
        <f t="shared" si="108"/>
        <v>33.025229357798167</v>
      </c>
      <c r="I4036" s="1">
        <v>37806</v>
      </c>
      <c r="J4036">
        <v>27.63</v>
      </c>
      <c r="M4036" s="1">
        <v>33176</v>
      </c>
      <c r="N4036">
        <v>1.3643000000000001</v>
      </c>
      <c r="Q4036" s="1">
        <v>43496</v>
      </c>
      <c r="R4036">
        <v>79.13</v>
      </c>
      <c r="Y4036" s="1">
        <v>43196</v>
      </c>
      <c r="Z4036">
        <v>18.829999999999998</v>
      </c>
      <c r="AC4036" s="1"/>
    </row>
    <row r="4037" spans="5:29" x14ac:dyDescent="0.3">
      <c r="E4037" s="1">
        <v>38149</v>
      </c>
      <c r="F4037">
        <v>35.44</v>
      </c>
      <c r="G4037">
        <f t="shared" si="108"/>
        <v>33.067614678899083</v>
      </c>
      <c r="I4037" s="1">
        <v>37805</v>
      </c>
      <c r="J4037">
        <v>28.2</v>
      </c>
      <c r="M4037" s="1">
        <v>33177</v>
      </c>
      <c r="N4037">
        <v>1.3674999999999999</v>
      </c>
      <c r="Q4037" s="1">
        <v>43497</v>
      </c>
      <c r="R4037">
        <v>79.05</v>
      </c>
      <c r="Y4037" s="1">
        <v>43199</v>
      </c>
      <c r="Z4037">
        <v>19</v>
      </c>
      <c r="AC4037" s="1"/>
    </row>
    <row r="4038" spans="5:29" x14ac:dyDescent="0.3">
      <c r="E4038" s="1">
        <v>38152</v>
      </c>
      <c r="F4038">
        <v>35.49</v>
      </c>
      <c r="G4038">
        <f t="shared" si="108"/>
        <v>33.111009174311924</v>
      </c>
      <c r="I4038" s="1">
        <v>37804</v>
      </c>
      <c r="J4038">
        <v>27.97</v>
      </c>
      <c r="M4038" s="1">
        <v>33178</v>
      </c>
      <c r="N4038">
        <v>1.3734999999999999</v>
      </c>
      <c r="Q4038" s="1">
        <v>43500</v>
      </c>
      <c r="R4038">
        <v>77</v>
      </c>
      <c r="Y4038" s="1">
        <v>43200</v>
      </c>
      <c r="Z4038">
        <v>20.2</v>
      </c>
      <c r="AC4038" s="1"/>
    </row>
    <row r="4039" spans="5:29" x14ac:dyDescent="0.3">
      <c r="E4039" s="1">
        <v>38153</v>
      </c>
      <c r="F4039">
        <v>35.29</v>
      </c>
      <c r="G4039">
        <f t="shared" si="108"/>
        <v>33.149633027522931</v>
      </c>
      <c r="I4039" s="1">
        <v>37803</v>
      </c>
      <c r="J4039">
        <v>28.31</v>
      </c>
      <c r="M4039" s="1">
        <v>33179</v>
      </c>
      <c r="N4039">
        <v>1.3759999999999999</v>
      </c>
      <c r="Q4039" s="1">
        <v>43501</v>
      </c>
      <c r="R4039">
        <v>76.5</v>
      </c>
      <c r="Y4039" s="1">
        <v>43201</v>
      </c>
      <c r="Z4039">
        <v>19.53</v>
      </c>
      <c r="AC4039" s="1"/>
    </row>
    <row r="4040" spans="5:29" x14ac:dyDescent="0.3">
      <c r="E4040" s="1">
        <v>38154</v>
      </c>
      <c r="F4040">
        <v>35.200000000000003</v>
      </c>
      <c r="G4040">
        <f t="shared" si="108"/>
        <v>33.184770642201833</v>
      </c>
      <c r="I4040" s="1">
        <v>37802</v>
      </c>
      <c r="J4040">
        <v>28.33</v>
      </c>
      <c r="M4040" s="1">
        <v>33182</v>
      </c>
      <c r="N4040">
        <v>1.3895</v>
      </c>
      <c r="Q4040" s="1">
        <v>43502</v>
      </c>
      <c r="R4040">
        <v>76.8</v>
      </c>
      <c r="Y4040" s="1">
        <v>43202</v>
      </c>
      <c r="Z4040">
        <v>20.77</v>
      </c>
      <c r="AC4040" s="1"/>
    </row>
    <row r="4041" spans="5:29" x14ac:dyDescent="0.3">
      <c r="E4041" s="1">
        <v>38155</v>
      </c>
      <c r="F4041">
        <v>36.21</v>
      </c>
      <c r="G4041">
        <f t="shared" si="108"/>
        <v>33.225596330275231</v>
      </c>
      <c r="I4041" s="1">
        <v>37799</v>
      </c>
      <c r="J4041">
        <v>27.3</v>
      </c>
      <c r="M4041" s="1">
        <v>33183</v>
      </c>
      <c r="N4041">
        <v>1.3911</v>
      </c>
      <c r="Q4041" s="1">
        <v>43503</v>
      </c>
      <c r="R4041">
        <v>74.3</v>
      </c>
      <c r="Y4041" s="1">
        <v>43203</v>
      </c>
      <c r="Z4041">
        <v>20.2</v>
      </c>
      <c r="AC4041" s="1"/>
    </row>
    <row r="4042" spans="5:29" x14ac:dyDescent="0.3">
      <c r="E4042" s="1">
        <v>38156</v>
      </c>
      <c r="F4042">
        <v>36.21</v>
      </c>
      <c r="G4042">
        <f t="shared" si="108"/>
        <v>33.270000000000003</v>
      </c>
      <c r="I4042" s="1">
        <v>37798</v>
      </c>
      <c r="J4042">
        <v>27.04</v>
      </c>
      <c r="M4042" s="1">
        <v>33184</v>
      </c>
      <c r="N4042">
        <v>1.3923000000000001</v>
      </c>
      <c r="Q4042" s="1">
        <v>43504</v>
      </c>
      <c r="R4042">
        <v>72.75</v>
      </c>
      <c r="Y4042" s="1">
        <v>43206</v>
      </c>
      <c r="Z4042">
        <v>19.3</v>
      </c>
      <c r="AC4042" s="1"/>
    </row>
    <row r="4043" spans="5:29" x14ac:dyDescent="0.3">
      <c r="E4043" s="1">
        <v>38159</v>
      </c>
      <c r="F4043">
        <v>35.130000000000003</v>
      </c>
      <c r="G4043">
        <f t="shared" si="108"/>
        <v>33.307614678899085</v>
      </c>
      <c r="I4043" s="1">
        <v>37797</v>
      </c>
      <c r="J4043">
        <v>27.65</v>
      </c>
      <c r="M4043" s="1">
        <v>33185</v>
      </c>
      <c r="N4043">
        <v>1.3875</v>
      </c>
      <c r="Q4043" s="1">
        <v>43507</v>
      </c>
      <c r="R4043">
        <v>71.75</v>
      </c>
      <c r="Y4043" s="1">
        <v>43207</v>
      </c>
      <c r="Z4043">
        <v>19</v>
      </c>
      <c r="AC4043" s="1"/>
    </row>
    <row r="4044" spans="5:29" x14ac:dyDescent="0.3">
      <c r="E4044" s="1">
        <v>38160</v>
      </c>
      <c r="F4044">
        <v>35.61</v>
      </c>
      <c r="G4044">
        <f t="shared" si="108"/>
        <v>33.344770642201837</v>
      </c>
      <c r="I4044" s="1">
        <v>37796</v>
      </c>
      <c r="J4044">
        <v>26.62</v>
      </c>
      <c r="M4044" s="1">
        <v>33186</v>
      </c>
      <c r="N4044">
        <v>1.3865000000000001</v>
      </c>
      <c r="Q4044" s="1">
        <v>43508</v>
      </c>
      <c r="R4044">
        <v>71.75</v>
      </c>
      <c r="Y4044" s="1">
        <v>43208</v>
      </c>
      <c r="Z4044">
        <v>19.149999999999999</v>
      </c>
      <c r="AC4044" s="1"/>
    </row>
    <row r="4045" spans="5:29" x14ac:dyDescent="0.3">
      <c r="E4045" s="1">
        <v>38161</v>
      </c>
      <c r="F4045">
        <v>35.03</v>
      </c>
      <c r="G4045">
        <f t="shared" si="108"/>
        <v>33.386605504587166</v>
      </c>
      <c r="I4045" s="1">
        <v>37795</v>
      </c>
      <c r="J4045">
        <v>26.93</v>
      </c>
      <c r="M4045" s="1">
        <v>33189</v>
      </c>
      <c r="N4045">
        <v>1.391</v>
      </c>
      <c r="Q4045" s="1">
        <v>43509</v>
      </c>
      <c r="R4045">
        <v>72</v>
      </c>
      <c r="Y4045" s="1">
        <v>43209</v>
      </c>
      <c r="Z4045">
        <v>19.920000000000002</v>
      </c>
      <c r="AC4045" s="1"/>
    </row>
    <row r="4046" spans="5:29" x14ac:dyDescent="0.3">
      <c r="E4046" s="1">
        <v>38162</v>
      </c>
      <c r="F4046">
        <v>35.299999999999997</v>
      </c>
      <c r="G4046">
        <f t="shared" si="108"/>
        <v>33.43</v>
      </c>
      <c r="I4046" s="1">
        <v>37792</v>
      </c>
      <c r="J4046">
        <v>27.02</v>
      </c>
      <c r="M4046" s="1">
        <v>33190</v>
      </c>
      <c r="N4046">
        <v>1.3918999999999999</v>
      </c>
      <c r="Q4046" s="1">
        <v>43510</v>
      </c>
      <c r="R4046">
        <v>72.349999999999994</v>
      </c>
      <c r="Y4046" s="1">
        <v>43210</v>
      </c>
      <c r="Z4046">
        <v>19.63</v>
      </c>
      <c r="AC4046" s="1"/>
    </row>
    <row r="4047" spans="5:29" x14ac:dyDescent="0.3">
      <c r="E4047" s="1">
        <v>38163</v>
      </c>
      <c r="F4047">
        <v>34.97</v>
      </c>
      <c r="G4047">
        <f t="shared" si="108"/>
        <v>33.464311926605511</v>
      </c>
      <c r="I4047" s="1">
        <v>37791</v>
      </c>
      <c r="J4047">
        <v>26.29</v>
      </c>
      <c r="M4047" s="1">
        <v>33191</v>
      </c>
      <c r="N4047">
        <v>1.3915</v>
      </c>
      <c r="Q4047" s="1">
        <v>43511</v>
      </c>
      <c r="R4047">
        <v>73.75</v>
      </c>
      <c r="Y4047" s="1">
        <v>43213</v>
      </c>
      <c r="Z4047">
        <v>19.8</v>
      </c>
      <c r="AC4047" s="1"/>
    </row>
    <row r="4048" spans="5:29" x14ac:dyDescent="0.3">
      <c r="E4048" s="1">
        <v>38166</v>
      </c>
      <c r="F4048">
        <v>33.700000000000003</v>
      </c>
      <c r="G4048">
        <f t="shared" si="108"/>
        <v>33.490366972477069</v>
      </c>
      <c r="I4048" s="1">
        <v>37790</v>
      </c>
      <c r="J4048">
        <v>26.26</v>
      </c>
      <c r="M4048" s="1">
        <v>33192</v>
      </c>
      <c r="N4048">
        <v>1.3922000000000001</v>
      </c>
      <c r="Q4048" s="1">
        <v>43514</v>
      </c>
      <c r="R4048">
        <v>74</v>
      </c>
      <c r="Y4048" s="1">
        <v>43214</v>
      </c>
      <c r="Z4048">
        <v>19.68</v>
      </c>
      <c r="AC4048" s="1"/>
    </row>
    <row r="4049" spans="5:29" x14ac:dyDescent="0.3">
      <c r="E4049" s="1">
        <v>38167</v>
      </c>
      <c r="F4049">
        <v>33.11</v>
      </c>
      <c r="G4049">
        <f t="shared" si="108"/>
        <v>33.508715596330276</v>
      </c>
      <c r="I4049" s="1">
        <v>37789</v>
      </c>
      <c r="J4049">
        <v>26.67</v>
      </c>
      <c r="M4049" s="1">
        <v>33193</v>
      </c>
      <c r="N4049">
        <v>1.3982000000000001</v>
      </c>
      <c r="Q4049" s="1">
        <v>43515</v>
      </c>
      <c r="R4049">
        <v>73</v>
      </c>
      <c r="Y4049" s="1">
        <v>43215</v>
      </c>
      <c r="Z4049">
        <v>19.88</v>
      </c>
      <c r="AC4049" s="1"/>
    </row>
    <row r="4050" spans="5:29" x14ac:dyDescent="0.3">
      <c r="E4050" s="1">
        <v>38168</v>
      </c>
      <c r="F4050">
        <v>34.5</v>
      </c>
      <c r="G4050">
        <f t="shared" si="108"/>
        <v>33.541192660550458</v>
      </c>
      <c r="I4050" s="1">
        <v>37788</v>
      </c>
      <c r="J4050">
        <v>26.65</v>
      </c>
      <c r="M4050" s="1">
        <v>33196</v>
      </c>
      <c r="N4050">
        <v>1.3979999999999999</v>
      </c>
      <c r="Q4050" s="1">
        <v>43516</v>
      </c>
      <c r="R4050">
        <v>74.25</v>
      </c>
      <c r="Y4050" s="1">
        <v>43216</v>
      </c>
      <c r="Z4050">
        <v>20.13</v>
      </c>
      <c r="AC4050" s="1"/>
    </row>
    <row r="4051" spans="5:29" x14ac:dyDescent="0.3">
      <c r="E4051" s="1">
        <v>38169</v>
      </c>
      <c r="F4051">
        <v>36.07</v>
      </c>
      <c r="G4051">
        <f t="shared" si="108"/>
        <v>33.592752293577981</v>
      </c>
      <c r="I4051" s="1">
        <v>37785</v>
      </c>
      <c r="J4051">
        <v>27.46</v>
      </c>
      <c r="M4051" s="1">
        <v>33197</v>
      </c>
      <c r="N4051">
        <v>1.3959999999999999</v>
      </c>
      <c r="Q4051" s="1">
        <v>43517</v>
      </c>
      <c r="R4051">
        <v>74.25</v>
      </c>
      <c r="Y4051" s="1">
        <v>43217</v>
      </c>
      <c r="Z4051">
        <v>20.149999999999999</v>
      </c>
      <c r="AC4051" s="1"/>
    </row>
    <row r="4052" spans="5:29" x14ac:dyDescent="0.3">
      <c r="E4052" s="1">
        <v>38170</v>
      </c>
      <c r="F4052">
        <v>35.92</v>
      </c>
      <c r="G4052">
        <f t="shared" si="108"/>
        <v>33.644954128440368</v>
      </c>
      <c r="I4052" s="1">
        <v>37784</v>
      </c>
      <c r="J4052">
        <v>27.83</v>
      </c>
      <c r="M4052" s="1">
        <v>33198</v>
      </c>
      <c r="N4052">
        <v>1.3927</v>
      </c>
      <c r="Q4052" s="1">
        <v>43518</v>
      </c>
      <c r="R4052">
        <v>73</v>
      </c>
      <c r="Y4052" s="1">
        <v>43220</v>
      </c>
      <c r="Z4052">
        <v>20.78</v>
      </c>
      <c r="AC4052" s="1"/>
    </row>
    <row r="4053" spans="5:29" x14ac:dyDescent="0.3">
      <c r="E4053" s="1">
        <v>38173</v>
      </c>
      <c r="F4053">
        <v>36.299999999999997</v>
      </c>
      <c r="G4053">
        <f t="shared" si="108"/>
        <v>33.704862385321107</v>
      </c>
      <c r="I4053" s="1">
        <v>37783</v>
      </c>
      <c r="J4053">
        <v>28.39</v>
      </c>
      <c r="M4053" s="1">
        <v>33199</v>
      </c>
      <c r="N4053">
        <v>1.3954</v>
      </c>
      <c r="Q4053" s="1">
        <v>43521</v>
      </c>
      <c r="R4053">
        <v>73.7</v>
      </c>
      <c r="Y4053" s="1">
        <v>43221</v>
      </c>
      <c r="Z4053">
        <v>20.149999999999999</v>
      </c>
      <c r="AC4053" s="1"/>
    </row>
    <row r="4054" spans="5:29" x14ac:dyDescent="0.3">
      <c r="E4054" s="1">
        <v>38174</v>
      </c>
      <c r="F4054">
        <v>37.18</v>
      </c>
      <c r="G4054">
        <f t="shared" si="108"/>
        <v>33.778715596330279</v>
      </c>
      <c r="I4054" s="1">
        <v>37782</v>
      </c>
      <c r="J4054">
        <v>28.08</v>
      </c>
      <c r="M4054" s="1">
        <v>33200</v>
      </c>
      <c r="N4054">
        <v>1.3883000000000001</v>
      </c>
      <c r="Q4054" s="1">
        <v>43522</v>
      </c>
      <c r="R4054">
        <v>74.650000000000006</v>
      </c>
      <c r="Y4054" s="1">
        <v>43222</v>
      </c>
      <c r="Z4054">
        <v>20.38</v>
      </c>
      <c r="AC4054" s="1"/>
    </row>
    <row r="4055" spans="5:29" x14ac:dyDescent="0.3">
      <c r="E4055" s="1">
        <v>38175</v>
      </c>
      <c r="F4055">
        <v>36.61</v>
      </c>
      <c r="G4055">
        <f t="shared" si="108"/>
        <v>33.846880733944964</v>
      </c>
      <c r="I4055" s="1">
        <v>37781</v>
      </c>
      <c r="J4055">
        <v>27.85</v>
      </c>
      <c r="M4055" s="1">
        <v>33203</v>
      </c>
      <c r="N4055">
        <v>1.3829</v>
      </c>
      <c r="Q4055" s="1">
        <v>43523</v>
      </c>
      <c r="R4055">
        <v>74.650000000000006</v>
      </c>
      <c r="Y4055" s="1">
        <v>43223</v>
      </c>
      <c r="Z4055">
        <v>19.98</v>
      </c>
      <c r="AC4055" s="1"/>
    </row>
    <row r="4056" spans="5:29" x14ac:dyDescent="0.3">
      <c r="E4056" s="1">
        <v>38176</v>
      </c>
      <c r="F4056">
        <v>37.770000000000003</v>
      </c>
      <c r="G4056">
        <f t="shared" si="108"/>
        <v>33.916055045871566</v>
      </c>
      <c r="I4056" s="1">
        <v>37778</v>
      </c>
      <c r="J4056">
        <v>27.78</v>
      </c>
      <c r="M4056" s="1">
        <v>33204</v>
      </c>
      <c r="N4056">
        <v>1.3939999999999999</v>
      </c>
      <c r="Q4056" s="1">
        <v>43524</v>
      </c>
      <c r="R4056">
        <v>75.25</v>
      </c>
      <c r="Y4056" s="1">
        <v>43224</v>
      </c>
      <c r="Z4056">
        <v>20.420000000000002</v>
      </c>
      <c r="AC4056" s="1"/>
    </row>
    <row r="4057" spans="5:29" x14ac:dyDescent="0.3">
      <c r="E4057" s="1">
        <v>38177</v>
      </c>
      <c r="F4057">
        <v>37.049999999999997</v>
      </c>
      <c r="G4057">
        <f t="shared" si="108"/>
        <v>33.985321100917439</v>
      </c>
      <c r="I4057" s="1">
        <v>37777</v>
      </c>
      <c r="J4057">
        <v>27.44</v>
      </c>
      <c r="M4057" s="1">
        <v>33205</v>
      </c>
      <c r="N4057">
        <v>1.3898999999999999</v>
      </c>
      <c r="Q4057" s="1">
        <v>43528</v>
      </c>
      <c r="R4057">
        <v>75.650000000000006</v>
      </c>
      <c r="Y4057" s="1">
        <v>43228</v>
      </c>
      <c r="Z4057">
        <v>20.7</v>
      </c>
      <c r="AC4057" s="1"/>
    </row>
    <row r="4058" spans="5:29" x14ac:dyDescent="0.3">
      <c r="E4058" s="1">
        <v>38180</v>
      </c>
      <c r="F4058">
        <v>36.630000000000003</v>
      </c>
      <c r="G4058">
        <f t="shared" si="108"/>
        <v>34.056422018348634</v>
      </c>
      <c r="I4058" s="1">
        <v>37776</v>
      </c>
      <c r="J4058">
        <v>26.81</v>
      </c>
      <c r="M4058" s="1">
        <v>33206</v>
      </c>
      <c r="N4058">
        <v>1.3874</v>
      </c>
      <c r="Q4058" s="1">
        <v>43529</v>
      </c>
      <c r="R4058">
        <v>75.75</v>
      </c>
      <c r="Y4058" s="1">
        <v>43229</v>
      </c>
      <c r="Z4058">
        <v>20.6</v>
      </c>
      <c r="AC4058" s="1"/>
    </row>
    <row r="4059" spans="5:29" x14ac:dyDescent="0.3">
      <c r="E4059" s="1">
        <v>38181</v>
      </c>
      <c r="F4059">
        <v>36.69</v>
      </c>
      <c r="G4059">
        <f t="shared" si="108"/>
        <v>34.124495412844048</v>
      </c>
      <c r="I4059" s="1">
        <v>37775</v>
      </c>
      <c r="J4059">
        <v>27.28</v>
      </c>
      <c r="M4059" s="1">
        <v>33207</v>
      </c>
      <c r="N4059">
        <v>1.3708</v>
      </c>
      <c r="Q4059" s="1">
        <v>43530</v>
      </c>
      <c r="R4059">
        <v>73.5</v>
      </c>
      <c r="Y4059" s="1">
        <v>43230</v>
      </c>
      <c r="Z4059">
        <v>20.9</v>
      </c>
      <c r="AC4059" s="1"/>
    </row>
    <row r="4060" spans="5:29" x14ac:dyDescent="0.3">
      <c r="E4060" s="1">
        <v>38182</v>
      </c>
      <c r="F4060">
        <v>38.54</v>
      </c>
      <c r="G4060">
        <f t="shared" si="108"/>
        <v>34.213577981651383</v>
      </c>
      <c r="I4060" s="1">
        <v>37774</v>
      </c>
      <c r="J4060">
        <v>27.38</v>
      </c>
      <c r="M4060" s="1">
        <v>33210</v>
      </c>
      <c r="N4060">
        <v>1.361</v>
      </c>
      <c r="Q4060" s="1">
        <v>43531</v>
      </c>
      <c r="R4060">
        <v>73</v>
      </c>
      <c r="Y4060" s="1">
        <v>43231</v>
      </c>
      <c r="Z4060">
        <v>21.25</v>
      </c>
      <c r="AC4060" s="1"/>
    </row>
    <row r="4061" spans="5:29" x14ac:dyDescent="0.3">
      <c r="E4061" s="1">
        <v>38183</v>
      </c>
      <c r="F4061">
        <v>38.11</v>
      </c>
      <c r="G4061">
        <f t="shared" si="108"/>
        <v>34.296146788990839</v>
      </c>
      <c r="I4061" s="1">
        <v>37771</v>
      </c>
      <c r="J4061">
        <v>26.32</v>
      </c>
      <c r="M4061" s="1">
        <v>33211</v>
      </c>
      <c r="N4061">
        <v>1.3694999999999999</v>
      </c>
      <c r="Q4061" s="1">
        <v>43532</v>
      </c>
      <c r="R4061">
        <v>73</v>
      </c>
      <c r="Y4061" s="1">
        <v>43234</v>
      </c>
      <c r="Z4061">
        <v>21.53</v>
      </c>
      <c r="AC4061" s="1"/>
    </row>
    <row r="4062" spans="5:29" x14ac:dyDescent="0.3">
      <c r="E4062" s="1">
        <v>38184</v>
      </c>
      <c r="F4062">
        <v>38</v>
      </c>
      <c r="G4062">
        <f t="shared" si="108"/>
        <v>34.369174311926614</v>
      </c>
      <c r="I4062" s="1">
        <v>37770</v>
      </c>
      <c r="J4062">
        <v>26.03</v>
      </c>
      <c r="M4062" s="1">
        <v>33212</v>
      </c>
      <c r="N4062">
        <v>1.3694999999999999</v>
      </c>
      <c r="Y4062" s="1">
        <v>43235</v>
      </c>
      <c r="Z4062">
        <v>21.38</v>
      </c>
      <c r="AC4062" s="1"/>
    </row>
    <row r="4063" spans="5:29" x14ac:dyDescent="0.3">
      <c r="E4063" s="1">
        <v>38187</v>
      </c>
      <c r="F4063">
        <v>37.9</v>
      </c>
      <c r="G4063">
        <f t="shared" si="108"/>
        <v>34.442844036697259</v>
      </c>
      <c r="I4063" s="1">
        <v>37769</v>
      </c>
      <c r="J4063">
        <v>25.59</v>
      </c>
      <c r="M4063" s="1">
        <v>33213</v>
      </c>
      <c r="N4063">
        <v>1.3791</v>
      </c>
      <c r="Y4063" s="1">
        <v>43236</v>
      </c>
      <c r="Z4063">
        <v>21.75</v>
      </c>
      <c r="AC4063" s="1"/>
    </row>
    <row r="4064" spans="5:29" x14ac:dyDescent="0.3">
      <c r="E4064" s="1">
        <v>38188</v>
      </c>
      <c r="F4064">
        <v>37.01</v>
      </c>
      <c r="G4064">
        <f t="shared" si="108"/>
        <v>34.5065137614679</v>
      </c>
      <c r="I4064" s="1">
        <v>37768</v>
      </c>
      <c r="J4064">
        <v>26.34</v>
      </c>
      <c r="M4064" s="1">
        <v>33214</v>
      </c>
      <c r="N4064">
        <v>1.389</v>
      </c>
      <c r="Y4064" s="1">
        <v>43237</v>
      </c>
      <c r="Z4064">
        <v>22.3</v>
      </c>
      <c r="AC4064" s="1"/>
    </row>
    <row r="4065" spans="5:29" x14ac:dyDescent="0.3">
      <c r="E4065" s="1">
        <v>38189</v>
      </c>
      <c r="F4065">
        <v>37.159999999999997</v>
      </c>
      <c r="G4065">
        <f t="shared" si="108"/>
        <v>34.566972477064233</v>
      </c>
      <c r="I4065" s="1">
        <v>37764</v>
      </c>
      <c r="J4065">
        <v>26.24</v>
      </c>
      <c r="M4065" s="1">
        <v>33217</v>
      </c>
      <c r="N4065">
        <v>1.3942000000000001</v>
      </c>
      <c r="Y4065" s="1">
        <v>43238</v>
      </c>
      <c r="Z4065">
        <v>22.08</v>
      </c>
      <c r="AC4065" s="1"/>
    </row>
    <row r="4066" spans="5:29" x14ac:dyDescent="0.3">
      <c r="E4066" s="1">
        <v>38190</v>
      </c>
      <c r="F4066">
        <v>38.01</v>
      </c>
      <c r="G4066">
        <f t="shared" si="108"/>
        <v>34.637522935779835</v>
      </c>
      <c r="I4066" s="1">
        <v>37763</v>
      </c>
      <c r="J4066">
        <v>25.97</v>
      </c>
      <c r="M4066" s="1">
        <v>33218</v>
      </c>
      <c r="N4066">
        <v>1.3875999999999999</v>
      </c>
      <c r="Y4066" s="1">
        <v>43241</v>
      </c>
      <c r="Z4066">
        <v>22.23</v>
      </c>
      <c r="AC4066" s="1"/>
    </row>
    <row r="4067" spans="5:29" x14ac:dyDescent="0.3">
      <c r="E4067" s="1">
        <v>38191</v>
      </c>
      <c r="F4067">
        <v>38.270000000000003</v>
      </c>
      <c r="G4067">
        <f t="shared" si="108"/>
        <v>34.707064220183504</v>
      </c>
      <c r="I4067" s="1">
        <v>37762</v>
      </c>
      <c r="J4067">
        <v>26.21</v>
      </c>
      <c r="M4067" s="1">
        <v>33219</v>
      </c>
      <c r="N4067">
        <v>1.3865000000000001</v>
      </c>
      <c r="Y4067" s="1">
        <v>43242</v>
      </c>
      <c r="Z4067">
        <v>22.8</v>
      </c>
      <c r="AC4067" s="1"/>
    </row>
    <row r="4068" spans="5:29" x14ac:dyDescent="0.3">
      <c r="E4068" s="1">
        <v>38194</v>
      </c>
      <c r="F4068">
        <v>38.11</v>
      </c>
      <c r="G4068">
        <f t="shared" si="108"/>
        <v>34.772385321100934</v>
      </c>
      <c r="I4068" s="1">
        <v>37761</v>
      </c>
      <c r="J4068">
        <v>25.65</v>
      </c>
      <c r="M4068" s="1">
        <v>33220</v>
      </c>
      <c r="N4068">
        <v>1.3867</v>
      </c>
      <c r="Y4068" s="1">
        <v>43243</v>
      </c>
      <c r="Z4068">
        <v>22.8</v>
      </c>
      <c r="AC4068" s="1"/>
    </row>
    <row r="4069" spans="5:29" x14ac:dyDescent="0.3">
      <c r="E4069" s="1">
        <v>38195</v>
      </c>
      <c r="F4069">
        <v>38.54</v>
      </c>
      <c r="G4069">
        <f t="shared" si="108"/>
        <v>34.843211009174325</v>
      </c>
      <c r="I4069" s="1">
        <v>37760</v>
      </c>
      <c r="J4069">
        <v>25.61</v>
      </c>
      <c r="M4069" s="1">
        <v>33221</v>
      </c>
      <c r="N4069">
        <v>1.3835</v>
      </c>
      <c r="Y4069" s="1">
        <v>43244</v>
      </c>
      <c r="Z4069">
        <v>22.7</v>
      </c>
      <c r="AC4069" s="1"/>
    </row>
    <row r="4070" spans="5:29" x14ac:dyDescent="0.3">
      <c r="E4070" s="1">
        <v>38196</v>
      </c>
      <c r="F4070">
        <v>39.53</v>
      </c>
      <c r="G4070">
        <f t="shared" si="108"/>
        <v>34.924311926605526</v>
      </c>
      <c r="I4070" s="1">
        <v>37757</v>
      </c>
      <c r="J4070">
        <v>26.1</v>
      </c>
      <c r="M4070" s="1">
        <v>33224</v>
      </c>
      <c r="N4070">
        <v>1.3772</v>
      </c>
      <c r="Y4070" s="1">
        <v>43245</v>
      </c>
      <c r="Z4070">
        <v>21.8</v>
      </c>
      <c r="AC4070" s="1"/>
    </row>
    <row r="4071" spans="5:29" x14ac:dyDescent="0.3">
      <c r="E4071" s="1">
        <v>38197</v>
      </c>
      <c r="F4071">
        <v>39.25</v>
      </c>
      <c r="G4071">
        <f t="shared" si="108"/>
        <v>35.001743119266074</v>
      </c>
      <c r="I4071" s="1">
        <v>37756</v>
      </c>
      <c r="J4071">
        <v>26.73</v>
      </c>
      <c r="M4071" s="1">
        <v>33225</v>
      </c>
      <c r="N4071">
        <v>1.3781000000000001</v>
      </c>
      <c r="Y4071" s="1">
        <v>43249</v>
      </c>
      <c r="Z4071">
        <v>22.6</v>
      </c>
      <c r="AC4071" s="1"/>
    </row>
    <row r="4072" spans="5:29" x14ac:dyDescent="0.3">
      <c r="E4072" s="1">
        <v>38198</v>
      </c>
      <c r="F4072">
        <v>40.03</v>
      </c>
      <c r="G4072">
        <f t="shared" si="108"/>
        <v>35.086330275229379</v>
      </c>
      <c r="I4072" s="1">
        <v>37755</v>
      </c>
      <c r="J4072">
        <v>26.75</v>
      </c>
      <c r="M4072" s="1">
        <v>33226</v>
      </c>
      <c r="N4072">
        <v>1.383</v>
      </c>
      <c r="Y4072" s="1">
        <v>43250</v>
      </c>
      <c r="Z4072">
        <v>22.75</v>
      </c>
      <c r="AC4072" s="1"/>
    </row>
    <row r="4073" spans="5:29" x14ac:dyDescent="0.3">
      <c r="E4073" s="1">
        <v>38201</v>
      </c>
      <c r="F4073">
        <v>39.97</v>
      </c>
      <c r="G4073">
        <f t="shared" si="108"/>
        <v>35.163394495412859</v>
      </c>
      <c r="I4073" s="1">
        <v>37754</v>
      </c>
      <c r="J4073">
        <v>25.9</v>
      </c>
      <c r="M4073" s="1">
        <v>33227</v>
      </c>
      <c r="N4073">
        <v>1.363</v>
      </c>
      <c r="Y4073" s="1">
        <v>43251</v>
      </c>
      <c r="Z4073">
        <v>22.45</v>
      </c>
      <c r="AC4073" s="1"/>
    </row>
    <row r="4074" spans="5:29" x14ac:dyDescent="0.3">
      <c r="E4074" s="1">
        <v>38202</v>
      </c>
      <c r="F4074">
        <v>40.64</v>
      </c>
      <c r="G4074">
        <f t="shared" si="108"/>
        <v>35.246605504587173</v>
      </c>
      <c r="I4074" s="1">
        <v>37753</v>
      </c>
      <c r="J4074">
        <v>24.89</v>
      </c>
      <c r="M4074" s="1">
        <v>33228</v>
      </c>
      <c r="N4074">
        <v>1.34</v>
      </c>
      <c r="Y4074" s="1">
        <v>43252</v>
      </c>
      <c r="Z4074">
        <v>21.85</v>
      </c>
      <c r="AC4074" s="1"/>
    </row>
    <row r="4075" spans="5:29" x14ac:dyDescent="0.3">
      <c r="E4075" s="1">
        <v>38203</v>
      </c>
      <c r="F4075">
        <v>39.700000000000003</v>
      </c>
      <c r="G4075">
        <f t="shared" si="108"/>
        <v>35.315137614678918</v>
      </c>
      <c r="I4075" s="1">
        <v>37750</v>
      </c>
      <c r="J4075">
        <v>25.1</v>
      </c>
      <c r="M4075" s="1">
        <v>33231</v>
      </c>
      <c r="N4075">
        <v>1.3333999999999999</v>
      </c>
      <c r="Y4075" s="1">
        <v>43255</v>
      </c>
      <c r="Z4075">
        <v>22.15</v>
      </c>
      <c r="AC4075" s="1"/>
    </row>
    <row r="4076" spans="5:29" x14ac:dyDescent="0.3">
      <c r="E4076" s="1">
        <v>38204</v>
      </c>
      <c r="F4076">
        <v>41.12</v>
      </c>
      <c r="G4076">
        <f t="shared" si="108"/>
        <v>35.38651376146791</v>
      </c>
      <c r="I4076" s="1">
        <v>37749</v>
      </c>
      <c r="J4076">
        <v>24.65</v>
      </c>
      <c r="M4076" s="1">
        <v>33232</v>
      </c>
      <c r="N4076">
        <v>1.3333999999999999</v>
      </c>
      <c r="Y4076" s="1">
        <v>43256</v>
      </c>
      <c r="Z4076">
        <v>21.85</v>
      </c>
      <c r="AC4076" s="1"/>
    </row>
    <row r="4077" spans="5:29" x14ac:dyDescent="0.3">
      <c r="E4077" s="1">
        <v>38205</v>
      </c>
      <c r="F4077">
        <v>40.630000000000003</v>
      </c>
      <c r="G4077">
        <f t="shared" si="108"/>
        <v>35.455137614678918</v>
      </c>
      <c r="I4077" s="1">
        <v>37748</v>
      </c>
      <c r="J4077">
        <v>24.11</v>
      </c>
      <c r="M4077" s="1">
        <v>33233</v>
      </c>
      <c r="N4077">
        <v>1.3333999999999999</v>
      </c>
      <c r="Y4077" s="1">
        <v>43257</v>
      </c>
      <c r="Z4077">
        <v>21.6</v>
      </c>
      <c r="AC4077" s="1"/>
    </row>
    <row r="4078" spans="5:29" x14ac:dyDescent="0.3">
      <c r="E4078" s="1">
        <v>38208</v>
      </c>
      <c r="F4078">
        <v>41.56</v>
      </c>
      <c r="G4078">
        <f t="shared" si="108"/>
        <v>35.540733944954148</v>
      </c>
      <c r="I4078" s="1">
        <v>37747</v>
      </c>
      <c r="J4078">
        <v>23.57</v>
      </c>
      <c r="M4078" s="1">
        <v>33234</v>
      </c>
      <c r="N4078">
        <v>1.34</v>
      </c>
      <c r="Y4078" s="1">
        <v>43258</v>
      </c>
      <c r="Z4078">
        <v>21.75</v>
      </c>
      <c r="AC4078" s="1"/>
    </row>
    <row r="4079" spans="5:29" x14ac:dyDescent="0.3">
      <c r="E4079" s="1">
        <v>38209</v>
      </c>
      <c r="F4079">
        <v>41.28</v>
      </c>
      <c r="G4079">
        <f t="shared" si="108"/>
        <v>35.617706422018365</v>
      </c>
      <c r="I4079" s="1">
        <v>37743</v>
      </c>
      <c r="J4079">
        <v>23.52</v>
      </c>
      <c r="M4079" s="1">
        <v>33235</v>
      </c>
      <c r="N4079">
        <v>1.3569</v>
      </c>
      <c r="Y4079" s="1">
        <v>43259</v>
      </c>
      <c r="Z4079">
        <v>21.7</v>
      </c>
      <c r="AC4079" s="1"/>
    </row>
    <row r="4080" spans="5:29" x14ac:dyDescent="0.3">
      <c r="E4080" s="1">
        <v>38210</v>
      </c>
      <c r="F4080">
        <v>41.57</v>
      </c>
      <c r="G4080">
        <f t="shared" ref="G4080:G4143" si="109">+AVERAGE(F3972:F4080)</f>
        <v>35.693119266055064</v>
      </c>
      <c r="I4080" s="1">
        <v>37742</v>
      </c>
      <c r="J4080">
        <v>23.82</v>
      </c>
      <c r="M4080" s="1">
        <v>33238</v>
      </c>
      <c r="N4080">
        <v>1.3665</v>
      </c>
      <c r="Y4080" s="1">
        <v>43262</v>
      </c>
      <c r="Z4080">
        <v>21.6</v>
      </c>
      <c r="AC4080" s="1"/>
    </row>
    <row r="4081" spans="5:29" x14ac:dyDescent="0.3">
      <c r="E4081" s="1">
        <v>38211</v>
      </c>
      <c r="F4081">
        <v>42.29</v>
      </c>
      <c r="G4081">
        <f t="shared" si="109"/>
        <v>35.780458715596346</v>
      </c>
      <c r="I4081" s="1">
        <v>37741</v>
      </c>
      <c r="J4081">
        <v>23.68</v>
      </c>
      <c r="M4081" s="1">
        <v>33240</v>
      </c>
      <c r="N4081">
        <v>1.377</v>
      </c>
      <c r="Y4081" s="1">
        <v>43263</v>
      </c>
      <c r="Z4081">
        <v>21.93</v>
      </c>
      <c r="AC4081" s="1"/>
    </row>
    <row r="4082" spans="5:29" x14ac:dyDescent="0.3">
      <c r="E4082" s="1">
        <v>38212</v>
      </c>
      <c r="F4082">
        <v>43.88</v>
      </c>
      <c r="G4082">
        <f t="shared" si="109"/>
        <v>35.887339449541301</v>
      </c>
      <c r="I4082" s="1">
        <v>37740</v>
      </c>
      <c r="J4082">
        <v>23.26</v>
      </c>
      <c r="M4082" s="1">
        <v>33241</v>
      </c>
      <c r="N4082">
        <v>1.3774999999999999</v>
      </c>
      <c r="Y4082" s="1">
        <v>43264</v>
      </c>
      <c r="Z4082">
        <v>22.48</v>
      </c>
      <c r="AC4082" s="1"/>
    </row>
    <row r="4083" spans="5:29" x14ac:dyDescent="0.3">
      <c r="E4083" s="1">
        <v>38215</v>
      </c>
      <c r="F4083">
        <v>43.67</v>
      </c>
      <c r="G4083">
        <f t="shared" si="109"/>
        <v>35.994495412844053</v>
      </c>
      <c r="I4083" s="1">
        <v>37739</v>
      </c>
      <c r="J4083">
        <v>23.5</v>
      </c>
      <c r="M4083" s="1">
        <v>33242</v>
      </c>
      <c r="N4083">
        <v>1.367</v>
      </c>
      <c r="Y4083" s="1">
        <v>43265</v>
      </c>
      <c r="Z4083">
        <v>22.77</v>
      </c>
      <c r="AC4083" s="1"/>
    </row>
    <row r="4084" spans="5:29" x14ac:dyDescent="0.3">
      <c r="E4084" s="1">
        <v>38216</v>
      </c>
      <c r="F4084">
        <v>42.99</v>
      </c>
      <c r="G4084">
        <f t="shared" si="109"/>
        <v>36.087706422018364</v>
      </c>
      <c r="I4084" s="1">
        <v>37736</v>
      </c>
      <c r="J4084">
        <v>24.09</v>
      </c>
      <c r="M4084" s="1">
        <v>33245</v>
      </c>
      <c r="N4084">
        <v>1.3454999999999999</v>
      </c>
      <c r="Y4084" s="1">
        <v>43266</v>
      </c>
      <c r="Z4084">
        <v>21.88</v>
      </c>
      <c r="AC4084" s="1"/>
    </row>
    <row r="4085" spans="5:29" x14ac:dyDescent="0.3">
      <c r="E4085" s="1">
        <v>38217</v>
      </c>
      <c r="F4085">
        <v>43.03</v>
      </c>
      <c r="G4085">
        <f t="shared" si="109"/>
        <v>36.186697247706441</v>
      </c>
      <c r="I4085" s="1">
        <v>37735</v>
      </c>
      <c r="J4085">
        <v>24.33</v>
      </c>
      <c r="M4085" s="1">
        <v>33246</v>
      </c>
      <c r="N4085">
        <v>1.343</v>
      </c>
      <c r="Y4085" s="1">
        <v>43269</v>
      </c>
      <c r="Z4085">
        <v>22.55</v>
      </c>
      <c r="AC4085" s="1"/>
    </row>
    <row r="4086" spans="5:29" x14ac:dyDescent="0.3">
      <c r="E4086" s="1">
        <v>38218</v>
      </c>
      <c r="F4086">
        <v>44.33</v>
      </c>
      <c r="G4086">
        <f t="shared" si="109"/>
        <v>36.283302752293594</v>
      </c>
      <c r="I4086" s="1">
        <v>37734</v>
      </c>
      <c r="J4086">
        <v>24.26</v>
      </c>
      <c r="M4086" s="1">
        <v>33247</v>
      </c>
      <c r="N4086">
        <v>1.363</v>
      </c>
      <c r="Y4086" s="1">
        <v>43270</v>
      </c>
      <c r="Z4086">
        <v>22.13</v>
      </c>
      <c r="AC4086" s="1"/>
    </row>
    <row r="4087" spans="5:29" x14ac:dyDescent="0.3">
      <c r="E4087" s="1">
        <v>38219</v>
      </c>
      <c r="F4087">
        <v>43.54</v>
      </c>
      <c r="G4087">
        <f t="shared" si="109"/>
        <v>36.37587155963304</v>
      </c>
      <c r="I4087" s="1">
        <v>37733</v>
      </c>
      <c r="J4087">
        <v>25.46</v>
      </c>
      <c r="M4087" s="1">
        <v>33248</v>
      </c>
      <c r="N4087">
        <v>1.3528</v>
      </c>
      <c r="Y4087" s="1">
        <v>43271</v>
      </c>
      <c r="Z4087">
        <v>21.88</v>
      </c>
      <c r="AC4087" s="1"/>
    </row>
    <row r="4088" spans="5:29" x14ac:dyDescent="0.3">
      <c r="E4088" s="1">
        <v>38222</v>
      </c>
      <c r="F4088">
        <v>43.03</v>
      </c>
      <c r="G4088">
        <f t="shared" si="109"/>
        <v>36.463027522935796</v>
      </c>
      <c r="I4088" s="1">
        <v>37728</v>
      </c>
      <c r="J4088">
        <v>25.88</v>
      </c>
      <c r="M4088" s="1">
        <v>33249</v>
      </c>
      <c r="N4088">
        <v>1.3460000000000001</v>
      </c>
      <c r="Y4088" s="1">
        <v>43272</v>
      </c>
      <c r="Z4088">
        <v>21.7</v>
      </c>
      <c r="AC4088" s="1"/>
    </row>
    <row r="4089" spans="5:29" x14ac:dyDescent="0.3">
      <c r="E4089" s="1">
        <v>38223</v>
      </c>
      <c r="F4089">
        <v>42.32</v>
      </c>
      <c r="G4089">
        <f t="shared" si="109"/>
        <v>36.547339449541305</v>
      </c>
      <c r="I4089" s="1">
        <v>37727</v>
      </c>
      <c r="J4089">
        <v>25.02</v>
      </c>
      <c r="M4089" s="1">
        <v>33252</v>
      </c>
      <c r="N4089">
        <v>1.3418000000000001</v>
      </c>
      <c r="Y4089" s="1">
        <v>43273</v>
      </c>
      <c r="Z4089">
        <v>21.8</v>
      </c>
      <c r="AC4089" s="1"/>
    </row>
    <row r="4090" spans="5:29" x14ac:dyDescent="0.3">
      <c r="E4090" s="1">
        <v>38224</v>
      </c>
      <c r="F4090">
        <v>40.68</v>
      </c>
      <c r="G4090">
        <f t="shared" si="109"/>
        <v>36.615412844036719</v>
      </c>
      <c r="I4090" s="1">
        <v>37726</v>
      </c>
      <c r="J4090">
        <v>25.2</v>
      </c>
      <c r="M4090" s="1">
        <v>33253</v>
      </c>
      <c r="N4090">
        <v>1.337</v>
      </c>
      <c r="Y4090" s="1">
        <v>43276</v>
      </c>
      <c r="Z4090">
        <v>21.6</v>
      </c>
      <c r="AC4090" s="1"/>
    </row>
    <row r="4091" spans="5:29" x14ac:dyDescent="0.3">
      <c r="E4091" s="1">
        <v>38225</v>
      </c>
      <c r="F4091">
        <v>40.33</v>
      </c>
      <c r="G4091">
        <f t="shared" si="109"/>
        <v>36.684495412844058</v>
      </c>
      <c r="I4091" s="1">
        <v>37725</v>
      </c>
      <c r="J4091">
        <v>24.99</v>
      </c>
      <c r="M4091" s="1">
        <v>33254</v>
      </c>
      <c r="N4091">
        <v>1.3360000000000001</v>
      </c>
      <c r="Y4091" s="1">
        <v>43277</v>
      </c>
      <c r="Z4091">
        <v>21.63</v>
      </c>
      <c r="AC4091" s="1"/>
    </row>
    <row r="4092" spans="5:29" x14ac:dyDescent="0.3">
      <c r="E4092" s="1">
        <v>38226</v>
      </c>
      <c r="F4092">
        <v>40.64</v>
      </c>
      <c r="G4092">
        <f t="shared" si="109"/>
        <v>36.751743119266074</v>
      </c>
      <c r="I4092" s="1">
        <v>37722</v>
      </c>
      <c r="J4092">
        <v>24.75</v>
      </c>
      <c r="M4092" s="1">
        <v>33255</v>
      </c>
      <c r="N4092">
        <v>1.3622000000000001</v>
      </c>
      <c r="Y4092" s="1">
        <v>43278</v>
      </c>
      <c r="Z4092">
        <v>22.15</v>
      </c>
      <c r="AC4092" s="1"/>
    </row>
    <row r="4093" spans="5:29" x14ac:dyDescent="0.3">
      <c r="E4093" s="1">
        <v>38230</v>
      </c>
      <c r="F4093">
        <v>39.61</v>
      </c>
      <c r="G4093">
        <f t="shared" si="109"/>
        <v>36.81229357798167</v>
      </c>
      <c r="I4093" s="1">
        <v>37721</v>
      </c>
      <c r="J4093">
        <v>24.47</v>
      </c>
      <c r="M4093" s="1">
        <v>33256</v>
      </c>
      <c r="N4093">
        <v>1.3734999999999999</v>
      </c>
      <c r="Y4093" s="1">
        <v>43279</v>
      </c>
      <c r="Z4093">
        <v>21.9</v>
      </c>
      <c r="AC4093" s="1"/>
    </row>
    <row r="4094" spans="5:29" x14ac:dyDescent="0.3">
      <c r="E4094" s="1">
        <v>38231</v>
      </c>
      <c r="F4094">
        <v>41.47</v>
      </c>
      <c r="G4094">
        <f t="shared" si="109"/>
        <v>36.90073394495414</v>
      </c>
      <c r="I4094" s="1">
        <v>37720</v>
      </c>
      <c r="J4094">
        <v>25.25</v>
      </c>
      <c r="M4094" s="1">
        <v>33259</v>
      </c>
      <c r="N4094">
        <v>1.381</v>
      </c>
      <c r="Y4094" s="1">
        <v>43280</v>
      </c>
      <c r="Z4094">
        <v>21.58</v>
      </c>
      <c r="AC4094" s="1"/>
    </row>
    <row r="4095" spans="5:29" x14ac:dyDescent="0.3">
      <c r="E4095" s="1">
        <v>38232</v>
      </c>
      <c r="F4095">
        <v>41.57</v>
      </c>
      <c r="G4095">
        <f t="shared" si="109"/>
        <v>36.988623853211024</v>
      </c>
      <c r="I4095" s="1">
        <v>37719</v>
      </c>
      <c r="J4095">
        <v>24.6</v>
      </c>
      <c r="M4095" s="1">
        <v>33260</v>
      </c>
      <c r="N4095">
        <v>1.3781000000000001</v>
      </c>
      <c r="Y4095" s="1">
        <v>43283</v>
      </c>
      <c r="Z4095">
        <v>22.13</v>
      </c>
      <c r="AC4095" s="1"/>
    </row>
    <row r="4096" spans="5:29" x14ac:dyDescent="0.3">
      <c r="E4096" s="1">
        <v>38233</v>
      </c>
      <c r="F4096">
        <v>41.23</v>
      </c>
      <c r="G4096">
        <f t="shared" si="109"/>
        <v>37.07568807339451</v>
      </c>
      <c r="I4096" s="1">
        <v>37718</v>
      </c>
      <c r="J4096">
        <v>24.58</v>
      </c>
      <c r="M4096" s="1">
        <v>33261</v>
      </c>
      <c r="N4096">
        <v>1.3839999999999999</v>
      </c>
      <c r="Y4096" s="1">
        <v>43284</v>
      </c>
      <c r="Z4096">
        <v>22.25</v>
      </c>
      <c r="AC4096" s="1"/>
    </row>
    <row r="4097" spans="5:29" x14ac:dyDescent="0.3">
      <c r="E4097" s="1">
        <v>38236</v>
      </c>
      <c r="F4097">
        <v>40.619999999999997</v>
      </c>
      <c r="G4097">
        <f t="shared" si="109"/>
        <v>37.150642201834877</v>
      </c>
      <c r="I4097" s="1">
        <v>37715</v>
      </c>
      <c r="J4097">
        <v>24.68</v>
      </c>
      <c r="M4097" s="1">
        <v>33262</v>
      </c>
      <c r="N4097">
        <v>1.3859999999999999</v>
      </c>
      <c r="Y4097" s="1">
        <v>43285</v>
      </c>
      <c r="Z4097">
        <v>22.35</v>
      </c>
      <c r="AC4097" s="1"/>
    </row>
    <row r="4098" spans="5:29" x14ac:dyDescent="0.3">
      <c r="E4098" s="1">
        <v>38237</v>
      </c>
      <c r="F4098">
        <v>40.76</v>
      </c>
      <c r="G4098">
        <f t="shared" si="109"/>
        <v>37.23550458715598</v>
      </c>
      <c r="I4098" s="1">
        <v>37714</v>
      </c>
      <c r="J4098">
        <v>25.5</v>
      </c>
      <c r="M4098" s="1">
        <v>33263</v>
      </c>
      <c r="N4098">
        <v>1.3829</v>
      </c>
      <c r="Y4098" s="1">
        <v>43286</v>
      </c>
      <c r="Z4098">
        <v>22.35</v>
      </c>
      <c r="AC4098" s="1"/>
    </row>
    <row r="4099" spans="5:29" x14ac:dyDescent="0.3">
      <c r="E4099" s="1">
        <v>38238</v>
      </c>
      <c r="F4099">
        <v>40.39</v>
      </c>
      <c r="G4099">
        <f t="shared" si="109"/>
        <v>37.316605504587173</v>
      </c>
      <c r="I4099" s="1">
        <v>37713</v>
      </c>
      <c r="J4099">
        <v>25.21</v>
      </c>
      <c r="M4099" s="1">
        <v>33266</v>
      </c>
      <c r="N4099">
        <v>1.3835</v>
      </c>
      <c r="Y4099" s="1">
        <v>43287</v>
      </c>
      <c r="Z4099">
        <v>22.23</v>
      </c>
      <c r="AC4099" s="1"/>
    </row>
    <row r="4100" spans="5:29" x14ac:dyDescent="0.3">
      <c r="E4100" s="1">
        <v>38239</v>
      </c>
      <c r="F4100">
        <v>42.22</v>
      </c>
      <c r="G4100">
        <f t="shared" si="109"/>
        <v>37.426788990825706</v>
      </c>
      <c r="I4100" s="1">
        <v>37712</v>
      </c>
      <c r="J4100">
        <v>26.36</v>
      </c>
      <c r="M4100" s="1">
        <v>33267</v>
      </c>
      <c r="N4100">
        <v>1.3872</v>
      </c>
      <c r="Y4100" s="1">
        <v>43290</v>
      </c>
      <c r="Z4100">
        <v>22.63</v>
      </c>
      <c r="AC4100" s="1"/>
    </row>
    <row r="4101" spans="5:29" x14ac:dyDescent="0.3">
      <c r="E4101" s="1">
        <v>38240</v>
      </c>
      <c r="F4101">
        <v>40.200000000000003</v>
      </c>
      <c r="G4101">
        <f t="shared" si="109"/>
        <v>37.514036697247718</v>
      </c>
      <c r="I4101" s="1">
        <v>37711</v>
      </c>
      <c r="J4101">
        <v>27.18</v>
      </c>
      <c r="M4101" s="1">
        <v>33268</v>
      </c>
      <c r="N4101">
        <v>1.3836999999999999</v>
      </c>
      <c r="Y4101" s="1">
        <v>43291</v>
      </c>
      <c r="Z4101">
        <v>22.78</v>
      </c>
      <c r="AC4101" s="1"/>
    </row>
    <row r="4102" spans="5:29" x14ac:dyDescent="0.3">
      <c r="E4102" s="1">
        <v>38243</v>
      </c>
      <c r="F4102">
        <v>41.06</v>
      </c>
      <c r="G4102">
        <f t="shared" si="109"/>
        <v>37.60311926605506</v>
      </c>
      <c r="I4102" s="1">
        <v>37708</v>
      </c>
      <c r="J4102">
        <v>26.35</v>
      </c>
      <c r="M4102" s="1">
        <v>33269</v>
      </c>
      <c r="N4102">
        <v>1.3927</v>
      </c>
      <c r="Y4102" s="1">
        <v>43292</v>
      </c>
      <c r="Z4102">
        <v>22.52</v>
      </c>
      <c r="AC4102" s="1"/>
    </row>
    <row r="4103" spans="5:29" x14ac:dyDescent="0.3">
      <c r="E4103" s="1">
        <v>38244</v>
      </c>
      <c r="F4103">
        <v>41.73</v>
      </c>
      <c r="G4103">
        <f t="shared" si="109"/>
        <v>37.688256880733952</v>
      </c>
      <c r="I4103" s="1">
        <v>37707</v>
      </c>
      <c r="J4103">
        <v>26.82</v>
      </c>
      <c r="M4103" s="1">
        <v>33270</v>
      </c>
      <c r="N4103">
        <v>1.4000999999999999</v>
      </c>
      <c r="Y4103" s="1">
        <v>43293</v>
      </c>
      <c r="Z4103">
        <v>22.1</v>
      </c>
      <c r="AC4103" s="1"/>
    </row>
    <row r="4104" spans="5:29" x14ac:dyDescent="0.3">
      <c r="E4104" s="1">
        <v>38245</v>
      </c>
      <c r="F4104">
        <v>41.85</v>
      </c>
      <c r="G4104">
        <f t="shared" si="109"/>
        <v>37.766330275229365</v>
      </c>
      <c r="I4104" s="1">
        <v>37706</v>
      </c>
      <c r="J4104">
        <v>25.29</v>
      </c>
      <c r="M4104" s="1">
        <v>33273</v>
      </c>
      <c r="N4104">
        <v>1.401</v>
      </c>
      <c r="Y4104" s="1">
        <v>43294</v>
      </c>
      <c r="Z4104">
        <v>22.48</v>
      </c>
      <c r="AC4104" s="1"/>
    </row>
    <row r="4105" spans="5:29" x14ac:dyDescent="0.3">
      <c r="E4105" s="1">
        <v>38246</v>
      </c>
      <c r="F4105">
        <v>40.75</v>
      </c>
      <c r="G4105">
        <f t="shared" si="109"/>
        <v>37.835688073394493</v>
      </c>
      <c r="I4105" s="1">
        <v>37705</v>
      </c>
      <c r="J4105">
        <v>24.81</v>
      </c>
      <c r="M4105" s="1">
        <v>33274</v>
      </c>
      <c r="N4105">
        <v>1.407</v>
      </c>
      <c r="Y4105" s="1">
        <v>43297</v>
      </c>
      <c r="Z4105">
        <v>22.05</v>
      </c>
      <c r="AC4105" s="1"/>
    </row>
    <row r="4106" spans="5:29" x14ac:dyDescent="0.3">
      <c r="E4106" s="1">
        <v>38247</v>
      </c>
      <c r="F4106">
        <v>42.45</v>
      </c>
      <c r="G4106">
        <f t="shared" si="109"/>
        <v>37.918256880733956</v>
      </c>
      <c r="I4106" s="1">
        <v>37704</v>
      </c>
      <c r="J4106">
        <v>26.09</v>
      </c>
      <c r="M4106" s="1">
        <v>33275</v>
      </c>
      <c r="N4106">
        <v>1.4157</v>
      </c>
      <c r="Y4106" s="1">
        <v>43298</v>
      </c>
      <c r="Z4106">
        <v>21.95</v>
      </c>
      <c r="AC4106" s="1"/>
    </row>
    <row r="4107" spans="5:29" x14ac:dyDescent="0.3">
      <c r="E4107" s="1">
        <v>38250</v>
      </c>
      <c r="F4107">
        <v>42.91</v>
      </c>
      <c r="G4107">
        <f t="shared" si="109"/>
        <v>38.008073394495419</v>
      </c>
      <c r="I4107" s="1">
        <v>37701</v>
      </c>
      <c r="J4107">
        <v>24.35</v>
      </c>
      <c r="M4107" s="1">
        <v>33276</v>
      </c>
      <c r="N4107">
        <v>1.4179999999999999</v>
      </c>
      <c r="Y4107" s="1">
        <v>43299</v>
      </c>
      <c r="Z4107">
        <v>22.2</v>
      </c>
      <c r="AC4107" s="1"/>
    </row>
    <row r="4108" spans="5:29" x14ac:dyDescent="0.3">
      <c r="E4108" s="1">
        <v>38251</v>
      </c>
      <c r="F4108">
        <v>43.39</v>
      </c>
      <c r="G4108">
        <f t="shared" si="109"/>
        <v>38.097522935779828</v>
      </c>
      <c r="I4108" s="1">
        <v>37700</v>
      </c>
      <c r="J4108">
        <v>25.5</v>
      </c>
      <c r="M4108" s="1">
        <v>33277</v>
      </c>
      <c r="N4108">
        <v>1.4083000000000001</v>
      </c>
      <c r="Y4108" s="1">
        <v>43300</v>
      </c>
      <c r="Z4108">
        <v>22.23</v>
      </c>
      <c r="AC4108" s="1"/>
    </row>
    <row r="4109" spans="5:29" x14ac:dyDescent="0.3">
      <c r="E4109" s="1">
        <v>38252</v>
      </c>
      <c r="F4109">
        <v>44.93</v>
      </c>
      <c r="G4109">
        <f t="shared" si="109"/>
        <v>38.202752293577987</v>
      </c>
      <c r="I4109" s="1">
        <v>37699</v>
      </c>
      <c r="J4109">
        <v>26.75</v>
      </c>
      <c r="M4109" s="1">
        <v>33280</v>
      </c>
      <c r="N4109">
        <v>1.4180999999999999</v>
      </c>
      <c r="Y4109" s="1">
        <v>43301</v>
      </c>
      <c r="Z4109">
        <v>21.95</v>
      </c>
      <c r="AC4109" s="1"/>
    </row>
    <row r="4110" spans="5:29" x14ac:dyDescent="0.3">
      <c r="E4110" s="1">
        <v>38253</v>
      </c>
      <c r="F4110">
        <v>45.13</v>
      </c>
      <c r="G4110">
        <f t="shared" si="109"/>
        <v>38.313027522935776</v>
      </c>
      <c r="I4110" s="1">
        <v>37698</v>
      </c>
      <c r="J4110">
        <v>27.25</v>
      </c>
      <c r="M4110" s="1">
        <v>33281</v>
      </c>
      <c r="N4110">
        <v>1.4119999999999999</v>
      </c>
      <c r="Y4110" s="1">
        <v>43304</v>
      </c>
      <c r="Z4110">
        <v>22.23</v>
      </c>
      <c r="AC4110" s="1"/>
    </row>
    <row r="4111" spans="5:29" x14ac:dyDescent="0.3">
      <c r="E4111" s="1">
        <v>38254</v>
      </c>
      <c r="F4111">
        <v>45.33</v>
      </c>
      <c r="G4111">
        <f t="shared" si="109"/>
        <v>38.431100917431188</v>
      </c>
      <c r="I4111" s="1">
        <v>37697</v>
      </c>
      <c r="J4111">
        <v>29.48</v>
      </c>
      <c r="M4111" s="1">
        <v>33282</v>
      </c>
      <c r="N4111">
        <v>1.409</v>
      </c>
      <c r="Y4111" s="1">
        <v>43305</v>
      </c>
      <c r="Z4111">
        <v>22.15</v>
      </c>
      <c r="AC4111" s="1"/>
    </row>
    <row r="4112" spans="5:29" x14ac:dyDescent="0.3">
      <c r="E4112" s="1">
        <v>38257</v>
      </c>
      <c r="F4112">
        <v>45.93</v>
      </c>
      <c r="G4112">
        <f t="shared" si="109"/>
        <v>38.546146788990825</v>
      </c>
      <c r="I4112" s="1">
        <v>37694</v>
      </c>
      <c r="J4112">
        <v>31.38</v>
      </c>
      <c r="M4112" s="1">
        <v>33283</v>
      </c>
      <c r="N4112">
        <v>1.3986000000000001</v>
      </c>
      <c r="Y4112" s="1">
        <v>43306</v>
      </c>
      <c r="Z4112">
        <v>22.23</v>
      </c>
      <c r="AC4112" s="1"/>
    </row>
    <row r="4113" spans="5:29" x14ac:dyDescent="0.3">
      <c r="E4113" s="1">
        <v>38258</v>
      </c>
      <c r="F4113">
        <v>46.45</v>
      </c>
      <c r="G4113">
        <f t="shared" si="109"/>
        <v>38.66871559633028</v>
      </c>
      <c r="I4113" s="1">
        <v>37693</v>
      </c>
      <c r="J4113">
        <v>32.43</v>
      </c>
      <c r="M4113" s="1">
        <v>33284</v>
      </c>
      <c r="N4113">
        <v>1.391</v>
      </c>
      <c r="Y4113" s="1">
        <v>43307</v>
      </c>
      <c r="Z4113">
        <v>22.27</v>
      </c>
      <c r="AC4113" s="1"/>
    </row>
    <row r="4114" spans="5:29" x14ac:dyDescent="0.3">
      <c r="E4114" s="1">
        <v>38259</v>
      </c>
      <c r="F4114">
        <v>46.08</v>
      </c>
      <c r="G4114">
        <f t="shared" si="109"/>
        <v>38.783394495412836</v>
      </c>
      <c r="I4114" s="1">
        <v>37692</v>
      </c>
      <c r="J4114">
        <v>33.909999999999997</v>
      </c>
      <c r="M4114" s="1">
        <v>33287</v>
      </c>
      <c r="N4114">
        <v>1.3866000000000001</v>
      </c>
      <c r="Y4114" s="1">
        <v>43308</v>
      </c>
      <c r="Z4114">
        <v>22.15</v>
      </c>
      <c r="AC4114" s="1"/>
    </row>
    <row r="4115" spans="5:29" x14ac:dyDescent="0.3">
      <c r="E4115" s="1">
        <v>38260</v>
      </c>
      <c r="F4115">
        <v>46.38</v>
      </c>
      <c r="G4115">
        <f t="shared" si="109"/>
        <v>38.894403669724767</v>
      </c>
      <c r="I4115" s="1">
        <v>37691</v>
      </c>
      <c r="J4115">
        <v>33.29</v>
      </c>
      <c r="M4115" s="1">
        <v>33288</v>
      </c>
      <c r="N4115">
        <v>1.3815999999999999</v>
      </c>
      <c r="Y4115" s="1">
        <v>43311</v>
      </c>
      <c r="Z4115">
        <v>22.3</v>
      </c>
      <c r="AC4115" s="1"/>
    </row>
    <row r="4116" spans="5:29" x14ac:dyDescent="0.3">
      <c r="E4116" s="1">
        <v>38261</v>
      </c>
      <c r="F4116">
        <v>46.62</v>
      </c>
      <c r="G4116">
        <f t="shared" si="109"/>
        <v>39.007339449541277</v>
      </c>
      <c r="I4116" s="1">
        <v>37690</v>
      </c>
      <c r="J4116">
        <v>33.69</v>
      </c>
      <c r="M4116" s="1">
        <v>33289</v>
      </c>
      <c r="N4116">
        <v>1.3763000000000001</v>
      </c>
      <c r="Y4116" s="1">
        <v>43312</v>
      </c>
      <c r="Z4116">
        <v>22.05</v>
      </c>
      <c r="AC4116" s="1"/>
    </row>
    <row r="4117" spans="5:29" x14ac:dyDescent="0.3">
      <c r="E4117" s="1">
        <v>38264</v>
      </c>
      <c r="F4117">
        <v>46.19</v>
      </c>
      <c r="G4117">
        <f t="shared" si="109"/>
        <v>39.115688073394487</v>
      </c>
      <c r="I4117" s="1">
        <v>37687</v>
      </c>
      <c r="J4117">
        <v>34.1</v>
      </c>
      <c r="M4117" s="1">
        <v>33290</v>
      </c>
      <c r="N4117">
        <v>1.3819999999999999</v>
      </c>
      <c r="Y4117" s="1">
        <v>43313</v>
      </c>
      <c r="Z4117">
        <v>22.13</v>
      </c>
      <c r="AC4117" s="1"/>
    </row>
    <row r="4118" spans="5:29" x14ac:dyDescent="0.3">
      <c r="E4118" s="1">
        <v>38265</v>
      </c>
      <c r="F4118">
        <v>47.13</v>
      </c>
      <c r="G4118">
        <f t="shared" si="109"/>
        <v>39.231743119266042</v>
      </c>
      <c r="I4118" s="1">
        <v>37686</v>
      </c>
      <c r="J4118">
        <v>33.53</v>
      </c>
      <c r="M4118" s="1">
        <v>33291</v>
      </c>
      <c r="N4118">
        <v>1.3687</v>
      </c>
      <c r="Y4118" s="1">
        <v>43314</v>
      </c>
      <c r="Z4118">
        <v>22.15</v>
      </c>
      <c r="AC4118" s="1"/>
    </row>
    <row r="4119" spans="5:29" x14ac:dyDescent="0.3">
      <c r="E4119" s="1">
        <v>38266</v>
      </c>
      <c r="F4119">
        <v>47.99</v>
      </c>
      <c r="G4119">
        <f t="shared" si="109"/>
        <v>39.342385321100899</v>
      </c>
      <c r="I4119" s="1">
        <v>37685</v>
      </c>
      <c r="J4119">
        <v>33</v>
      </c>
      <c r="M4119" s="1">
        <v>33294</v>
      </c>
      <c r="N4119">
        <v>1.3528</v>
      </c>
      <c r="Y4119" s="1">
        <v>43315</v>
      </c>
      <c r="Z4119">
        <v>22.18</v>
      </c>
      <c r="AC4119" s="1"/>
    </row>
    <row r="4120" spans="5:29" x14ac:dyDescent="0.3">
      <c r="E4120" s="1">
        <v>38267</v>
      </c>
      <c r="F4120">
        <v>48.9</v>
      </c>
      <c r="G4120">
        <f t="shared" si="109"/>
        <v>39.454128440366958</v>
      </c>
      <c r="I4120" s="1">
        <v>37684</v>
      </c>
      <c r="J4120">
        <v>33.090000000000003</v>
      </c>
      <c r="M4120" s="1">
        <v>33295</v>
      </c>
      <c r="N4120">
        <v>1.3492</v>
      </c>
      <c r="Y4120" s="1">
        <v>43318</v>
      </c>
      <c r="Z4120">
        <v>22.48</v>
      </c>
      <c r="AC4120" s="1"/>
    </row>
    <row r="4121" spans="5:29" x14ac:dyDescent="0.3">
      <c r="E4121" s="1">
        <v>38268</v>
      </c>
      <c r="F4121">
        <v>49.71</v>
      </c>
      <c r="G4121">
        <f t="shared" si="109"/>
        <v>39.575045871559617</v>
      </c>
      <c r="I4121" s="1">
        <v>37683</v>
      </c>
      <c r="J4121">
        <v>32.479999999999997</v>
      </c>
      <c r="M4121" s="1">
        <v>33296</v>
      </c>
      <c r="N4121">
        <v>1.351</v>
      </c>
      <c r="Y4121" s="1">
        <v>43319</v>
      </c>
      <c r="Z4121">
        <v>22.73</v>
      </c>
      <c r="AC4121" s="1"/>
    </row>
    <row r="4122" spans="5:29" x14ac:dyDescent="0.3">
      <c r="E4122" s="1">
        <v>38271</v>
      </c>
      <c r="F4122">
        <v>50.66</v>
      </c>
      <c r="G4122">
        <f t="shared" si="109"/>
        <v>39.700366972477049</v>
      </c>
      <c r="I4122" s="1">
        <v>37680</v>
      </c>
      <c r="J4122">
        <v>32.79</v>
      </c>
      <c r="M4122" s="1">
        <v>33297</v>
      </c>
      <c r="N4122">
        <v>1.3454999999999999</v>
      </c>
      <c r="Y4122" s="1">
        <v>43320</v>
      </c>
      <c r="Z4122">
        <v>22.63</v>
      </c>
      <c r="AC4122" s="1"/>
    </row>
    <row r="4123" spans="5:29" x14ac:dyDescent="0.3">
      <c r="E4123" s="1">
        <v>38272</v>
      </c>
      <c r="F4123">
        <v>49.6</v>
      </c>
      <c r="G4123">
        <f t="shared" si="109"/>
        <v>39.825412844036684</v>
      </c>
      <c r="I4123" s="1">
        <v>37679</v>
      </c>
      <c r="J4123">
        <v>33.04</v>
      </c>
      <c r="M4123" s="1">
        <v>33298</v>
      </c>
      <c r="N4123">
        <v>1.3363</v>
      </c>
      <c r="Y4123" s="1">
        <v>43321</v>
      </c>
      <c r="Z4123">
        <v>22.67</v>
      </c>
      <c r="AC4123" s="1"/>
    </row>
    <row r="4124" spans="5:29" x14ac:dyDescent="0.3">
      <c r="E4124" s="1">
        <v>38273</v>
      </c>
      <c r="F4124">
        <v>50.05</v>
      </c>
      <c r="G4124">
        <f t="shared" si="109"/>
        <v>39.941834862385313</v>
      </c>
      <c r="I4124" s="1">
        <v>37678</v>
      </c>
      <c r="J4124">
        <v>33.07</v>
      </c>
      <c r="M4124" s="1">
        <v>33301</v>
      </c>
      <c r="N4124">
        <v>1.3386</v>
      </c>
      <c r="Y4124" s="1">
        <v>43322</v>
      </c>
      <c r="Z4124">
        <v>23.1</v>
      </c>
      <c r="AC4124" s="1"/>
    </row>
    <row r="4125" spans="5:29" x14ac:dyDescent="0.3">
      <c r="E4125" s="1">
        <v>38274</v>
      </c>
      <c r="F4125">
        <v>50.84</v>
      </c>
      <c r="G4125">
        <f t="shared" si="109"/>
        <v>40.060091743119251</v>
      </c>
      <c r="I4125" s="1">
        <v>37677</v>
      </c>
      <c r="J4125">
        <v>32.32</v>
      </c>
      <c r="M4125" s="1">
        <v>33302</v>
      </c>
      <c r="N4125">
        <v>1.337</v>
      </c>
      <c r="Y4125" s="1">
        <v>43325</v>
      </c>
      <c r="Z4125">
        <v>23.6</v>
      </c>
      <c r="AC4125" s="1"/>
    </row>
    <row r="4126" spans="5:29" x14ac:dyDescent="0.3">
      <c r="E4126" s="1">
        <v>38275</v>
      </c>
      <c r="F4126">
        <v>49.93</v>
      </c>
      <c r="G4126">
        <f t="shared" si="109"/>
        <v>40.16504587155962</v>
      </c>
      <c r="I4126" s="1">
        <v>37676</v>
      </c>
      <c r="J4126">
        <v>33.15</v>
      </c>
      <c r="M4126" s="1">
        <v>33303</v>
      </c>
      <c r="N4126">
        <v>1.335</v>
      </c>
      <c r="Y4126" s="1">
        <v>43326</v>
      </c>
      <c r="Z4126">
        <v>23.55</v>
      </c>
      <c r="AC4126" s="1"/>
    </row>
    <row r="4127" spans="5:29" x14ac:dyDescent="0.3">
      <c r="E4127" s="1">
        <v>38278</v>
      </c>
      <c r="F4127">
        <v>48.91</v>
      </c>
      <c r="G4127">
        <f t="shared" si="109"/>
        <v>40.258165137614675</v>
      </c>
      <c r="I4127" s="1">
        <v>37673</v>
      </c>
      <c r="J4127">
        <v>32.270000000000003</v>
      </c>
      <c r="M4127" s="1">
        <v>33304</v>
      </c>
      <c r="N4127">
        <v>1.3280000000000001</v>
      </c>
      <c r="Y4127" s="1">
        <v>43327</v>
      </c>
      <c r="Z4127">
        <v>23.4</v>
      </c>
      <c r="AC4127" s="1"/>
    </row>
    <row r="4128" spans="5:29" x14ac:dyDescent="0.3">
      <c r="E4128" s="1">
        <v>38279</v>
      </c>
      <c r="F4128">
        <v>48.77</v>
      </c>
      <c r="G4128">
        <f t="shared" si="109"/>
        <v>40.357798165137616</v>
      </c>
      <c r="I4128" s="1">
        <v>37672</v>
      </c>
      <c r="J4128">
        <v>31.56</v>
      </c>
      <c r="M4128" s="1">
        <v>33305</v>
      </c>
      <c r="N4128">
        <v>1.3145</v>
      </c>
      <c r="Y4128" s="1">
        <v>43328</v>
      </c>
      <c r="Z4128">
        <v>23.63</v>
      </c>
      <c r="AC4128" s="1"/>
    </row>
    <row r="4129" spans="5:29" x14ac:dyDescent="0.3">
      <c r="E4129" s="1">
        <v>38280</v>
      </c>
      <c r="F4129">
        <v>50.52</v>
      </c>
      <c r="G4129">
        <f t="shared" si="109"/>
        <v>40.482293577981658</v>
      </c>
      <c r="I4129" s="1">
        <v>37671</v>
      </c>
      <c r="J4129">
        <v>32.33</v>
      </c>
      <c r="M4129" s="1">
        <v>33308</v>
      </c>
      <c r="N4129">
        <v>1.302</v>
      </c>
      <c r="Y4129" s="1">
        <v>43329</v>
      </c>
      <c r="Z4129">
        <v>24.1</v>
      </c>
      <c r="AC4129" s="1"/>
    </row>
    <row r="4130" spans="5:29" x14ac:dyDescent="0.3">
      <c r="E4130" s="1">
        <v>38281</v>
      </c>
      <c r="F4130">
        <v>50.72</v>
      </c>
      <c r="G4130">
        <f t="shared" si="109"/>
        <v>40.599908256880738</v>
      </c>
      <c r="I4130" s="1">
        <v>37670</v>
      </c>
      <c r="J4130">
        <v>32.54</v>
      </c>
      <c r="M4130" s="1">
        <v>33309</v>
      </c>
      <c r="N4130">
        <v>1.306</v>
      </c>
      <c r="Y4130" s="1">
        <v>43332</v>
      </c>
      <c r="Z4130">
        <v>24.17</v>
      </c>
      <c r="AC4130" s="1"/>
    </row>
    <row r="4131" spans="5:29" x14ac:dyDescent="0.3">
      <c r="E4131" s="1">
        <v>38282</v>
      </c>
      <c r="F4131">
        <v>51.22</v>
      </c>
      <c r="G4131">
        <f t="shared" si="109"/>
        <v>40.727981651376147</v>
      </c>
      <c r="I4131" s="1">
        <v>37669</v>
      </c>
      <c r="J4131">
        <v>31.92</v>
      </c>
      <c r="M4131" s="1">
        <v>33310</v>
      </c>
      <c r="N4131">
        <v>1.3016000000000001</v>
      </c>
      <c r="Y4131" s="1">
        <v>43333</v>
      </c>
      <c r="Z4131">
        <v>24.2</v>
      </c>
      <c r="AC4131" s="1"/>
    </row>
    <row r="4132" spans="5:29" x14ac:dyDescent="0.3">
      <c r="E4132" s="1">
        <v>38285</v>
      </c>
      <c r="F4132">
        <v>50.78</v>
      </c>
      <c r="G4132">
        <f t="shared" si="109"/>
        <v>40.858899082568804</v>
      </c>
      <c r="I4132" s="1">
        <v>37666</v>
      </c>
      <c r="J4132">
        <v>32.5</v>
      </c>
      <c r="M4132" s="1">
        <v>33311</v>
      </c>
      <c r="N4132">
        <v>1.3009999999999999</v>
      </c>
      <c r="Y4132" s="1">
        <v>43334</v>
      </c>
      <c r="Z4132">
        <v>24.63</v>
      </c>
      <c r="AC4132" s="1"/>
    </row>
    <row r="4133" spans="5:29" x14ac:dyDescent="0.3">
      <c r="E4133" s="1">
        <v>38286</v>
      </c>
      <c r="F4133">
        <v>51.56</v>
      </c>
      <c r="G4133">
        <f t="shared" si="109"/>
        <v>40.981743119266056</v>
      </c>
      <c r="I4133" s="1">
        <v>37665</v>
      </c>
      <c r="J4133">
        <v>33.06</v>
      </c>
      <c r="M4133" s="1">
        <v>33312</v>
      </c>
      <c r="N4133">
        <v>1.2835000000000001</v>
      </c>
      <c r="Y4133" s="1">
        <v>43335</v>
      </c>
      <c r="Z4133">
        <v>24.85</v>
      </c>
      <c r="AC4133" s="1"/>
    </row>
    <row r="4134" spans="5:29" x14ac:dyDescent="0.3">
      <c r="E4134" s="1">
        <v>38287</v>
      </c>
      <c r="F4134">
        <v>49.45</v>
      </c>
      <c r="G4134">
        <f t="shared" si="109"/>
        <v>41.09192660550459</v>
      </c>
      <c r="I4134" s="1">
        <v>37664</v>
      </c>
      <c r="J4134">
        <v>32.450000000000003</v>
      </c>
      <c r="M4134" s="1">
        <v>33315</v>
      </c>
      <c r="N4134">
        <v>1.264</v>
      </c>
      <c r="Y4134" s="1">
        <v>43336</v>
      </c>
      <c r="Z4134">
        <v>25.15</v>
      </c>
      <c r="AC4134" s="1"/>
    </row>
    <row r="4135" spans="5:29" x14ac:dyDescent="0.3">
      <c r="E4135" s="1">
        <v>38288</v>
      </c>
      <c r="F4135">
        <v>48.37</v>
      </c>
      <c r="G4135">
        <f t="shared" si="109"/>
        <v>41.195504587155959</v>
      </c>
      <c r="I4135" s="1">
        <v>37663</v>
      </c>
      <c r="J4135">
        <v>32.369999999999997</v>
      </c>
      <c r="M4135" s="1">
        <v>33316</v>
      </c>
      <c r="N4135">
        <v>1.24</v>
      </c>
      <c r="Y4135" s="1">
        <v>43340</v>
      </c>
      <c r="Z4135">
        <v>25.75</v>
      </c>
      <c r="AC4135" s="1"/>
    </row>
    <row r="4136" spans="5:29" x14ac:dyDescent="0.3">
      <c r="E4136" s="1">
        <v>38289</v>
      </c>
      <c r="F4136">
        <v>48.98</v>
      </c>
      <c r="G4136">
        <f t="shared" si="109"/>
        <v>41.312293577981642</v>
      </c>
      <c r="I4136" s="1">
        <v>37662</v>
      </c>
      <c r="J4136">
        <v>31.7</v>
      </c>
      <c r="M4136" s="1">
        <v>33317</v>
      </c>
      <c r="N4136">
        <v>1.2450000000000001</v>
      </c>
      <c r="Y4136" s="1">
        <v>43341</v>
      </c>
      <c r="Z4136">
        <v>26.3</v>
      </c>
      <c r="AC4136" s="1"/>
    </row>
    <row r="4137" spans="5:29" x14ac:dyDescent="0.3">
      <c r="E4137" s="1">
        <v>38292</v>
      </c>
      <c r="F4137">
        <v>47.06</v>
      </c>
      <c r="G4137">
        <f t="shared" si="109"/>
        <v>41.408440366972464</v>
      </c>
      <c r="I4137" s="1">
        <v>37659</v>
      </c>
      <c r="J4137">
        <v>32.340000000000003</v>
      </c>
      <c r="M4137" s="1">
        <v>33318</v>
      </c>
      <c r="N4137">
        <v>1.2543</v>
      </c>
      <c r="Y4137" s="1">
        <v>43342</v>
      </c>
      <c r="Z4137">
        <v>26.25</v>
      </c>
      <c r="AC4137" s="1"/>
    </row>
    <row r="4138" spans="5:29" x14ac:dyDescent="0.3">
      <c r="E4138" s="1">
        <v>38293</v>
      </c>
      <c r="F4138">
        <v>46.55</v>
      </c>
      <c r="G4138">
        <f t="shared" si="109"/>
        <v>41.476972477064209</v>
      </c>
      <c r="I4138" s="1">
        <v>37658</v>
      </c>
      <c r="J4138">
        <v>31.44</v>
      </c>
      <c r="M4138" s="1">
        <v>33319</v>
      </c>
      <c r="N4138">
        <v>1.2515000000000001</v>
      </c>
      <c r="Y4138" s="1">
        <v>43343</v>
      </c>
      <c r="Z4138">
        <v>25.9</v>
      </c>
      <c r="AC4138" s="1"/>
    </row>
    <row r="4139" spans="5:29" x14ac:dyDescent="0.3">
      <c r="E4139" s="1">
        <v>38294</v>
      </c>
      <c r="F4139">
        <v>47.56</v>
      </c>
      <c r="G4139">
        <f t="shared" si="109"/>
        <v>41.575137614678887</v>
      </c>
      <c r="I4139" s="1">
        <v>37657</v>
      </c>
      <c r="J4139">
        <v>31.36</v>
      </c>
      <c r="M4139" s="1">
        <v>33322</v>
      </c>
      <c r="N4139">
        <v>1.2321</v>
      </c>
      <c r="Y4139" s="1">
        <v>43346</v>
      </c>
      <c r="Z4139">
        <v>26.35</v>
      </c>
      <c r="AC4139" s="1"/>
    </row>
    <row r="4140" spans="5:29" x14ac:dyDescent="0.3">
      <c r="E4140" s="1">
        <v>38295</v>
      </c>
      <c r="F4140">
        <v>46.01</v>
      </c>
      <c r="G4140">
        <f t="shared" si="109"/>
        <v>41.663302752293561</v>
      </c>
      <c r="I4140" s="1">
        <v>37656</v>
      </c>
      <c r="J4140">
        <v>31.09</v>
      </c>
      <c r="M4140" s="1">
        <v>33323</v>
      </c>
      <c r="N4140">
        <v>1.2190000000000001</v>
      </c>
      <c r="Y4140" s="1">
        <v>43347</v>
      </c>
      <c r="Z4140">
        <v>26.95</v>
      </c>
      <c r="AC4140" s="1"/>
    </row>
    <row r="4141" spans="5:29" x14ac:dyDescent="0.3">
      <c r="E4141" s="1">
        <v>38296</v>
      </c>
      <c r="F4141">
        <v>46.42</v>
      </c>
      <c r="G4141">
        <f t="shared" si="109"/>
        <v>41.76192660550457</v>
      </c>
      <c r="I4141" s="1">
        <v>37655</v>
      </c>
      <c r="J4141">
        <v>30.25</v>
      </c>
      <c r="M4141" s="1">
        <v>33324</v>
      </c>
      <c r="N4141">
        <v>1.2090000000000001</v>
      </c>
      <c r="Y4141" s="1">
        <v>43348</v>
      </c>
      <c r="Z4141">
        <v>27.2</v>
      </c>
      <c r="AC4141" s="1"/>
    </row>
    <row r="4142" spans="5:29" x14ac:dyDescent="0.3">
      <c r="E4142" s="1">
        <v>38299</v>
      </c>
      <c r="F4142">
        <v>45.92</v>
      </c>
      <c r="G4142">
        <f t="shared" si="109"/>
        <v>41.853302752293573</v>
      </c>
      <c r="I4142" s="1">
        <v>37652</v>
      </c>
      <c r="J4142">
        <v>31.1</v>
      </c>
      <c r="M4142" s="1">
        <v>33325</v>
      </c>
      <c r="N4142">
        <v>1.204</v>
      </c>
      <c r="Y4142" s="1">
        <v>43349</v>
      </c>
      <c r="Z4142">
        <v>27.45</v>
      </c>
      <c r="AC4142" s="1"/>
    </row>
    <row r="4143" spans="5:29" x14ac:dyDescent="0.3">
      <c r="E4143" s="1">
        <v>38300</v>
      </c>
      <c r="F4143">
        <v>43.71</v>
      </c>
      <c r="G4143">
        <f t="shared" si="109"/>
        <v>41.932752293577963</v>
      </c>
      <c r="I4143" s="1">
        <v>37651</v>
      </c>
      <c r="J4143">
        <v>31.21</v>
      </c>
      <c r="M4143" s="1">
        <v>33326</v>
      </c>
      <c r="N4143">
        <v>1.2114</v>
      </c>
      <c r="Y4143" s="1">
        <v>43350</v>
      </c>
      <c r="Z4143">
        <v>28.2</v>
      </c>
      <c r="AC4143" s="1"/>
    </row>
    <row r="4144" spans="5:29" x14ac:dyDescent="0.3">
      <c r="E4144" s="1">
        <v>38301</v>
      </c>
      <c r="F4144">
        <v>44.75</v>
      </c>
      <c r="G4144">
        <f t="shared" ref="G4144:G4207" si="110">+AVERAGE(F4036:F4144)</f>
        <v>42.019541284403651</v>
      </c>
      <c r="I4144" s="1">
        <v>37650</v>
      </c>
      <c r="J4144">
        <v>31.02</v>
      </c>
      <c r="M4144" s="1">
        <v>33329</v>
      </c>
      <c r="N4144">
        <v>1.2114</v>
      </c>
      <c r="Y4144" s="1">
        <v>43353</v>
      </c>
      <c r="Z4144">
        <v>29.18</v>
      </c>
      <c r="AC4144" s="1"/>
    </row>
    <row r="4145" spans="5:29" x14ac:dyDescent="0.3">
      <c r="E4145" s="1">
        <v>38302</v>
      </c>
      <c r="F4145">
        <v>43.02</v>
      </c>
      <c r="G4145">
        <f t="shared" si="110"/>
        <v>42.086330275229351</v>
      </c>
      <c r="I4145" s="1">
        <v>37649</v>
      </c>
      <c r="J4145">
        <v>30.27</v>
      </c>
      <c r="M4145" s="1">
        <v>33330</v>
      </c>
      <c r="N4145">
        <v>1.2244999999999999</v>
      </c>
      <c r="Y4145" s="1">
        <v>43354</v>
      </c>
      <c r="Z4145">
        <v>28.7</v>
      </c>
      <c r="AC4145" s="1"/>
    </row>
    <row r="4146" spans="5:29" x14ac:dyDescent="0.3">
      <c r="E4146" s="1">
        <v>38303</v>
      </c>
      <c r="F4146">
        <v>42.31</v>
      </c>
      <c r="G4146">
        <f t="shared" si="110"/>
        <v>42.149357798165134</v>
      </c>
      <c r="I4146" s="1">
        <v>37648</v>
      </c>
      <c r="J4146">
        <v>29.86</v>
      </c>
      <c r="M4146" s="1">
        <v>33331</v>
      </c>
      <c r="N4146">
        <v>1.23</v>
      </c>
      <c r="Y4146" s="1">
        <v>43355</v>
      </c>
      <c r="Z4146">
        <v>27.6</v>
      </c>
      <c r="AC4146" s="1"/>
    </row>
    <row r="4147" spans="5:29" x14ac:dyDescent="0.3">
      <c r="E4147" s="1">
        <v>38306</v>
      </c>
      <c r="F4147">
        <v>40.340000000000003</v>
      </c>
      <c r="G4147">
        <f t="shared" si="110"/>
        <v>42.193853211009177</v>
      </c>
      <c r="I4147" s="1">
        <v>37645</v>
      </c>
      <c r="J4147">
        <v>30.49</v>
      </c>
      <c r="M4147" s="1">
        <v>33332</v>
      </c>
      <c r="N4147">
        <v>1.232</v>
      </c>
      <c r="Y4147" s="1">
        <v>43356</v>
      </c>
      <c r="Z4147">
        <v>26.55</v>
      </c>
      <c r="AC4147" s="1"/>
    </row>
    <row r="4148" spans="5:29" x14ac:dyDescent="0.3">
      <c r="E4148" s="1">
        <v>38307</v>
      </c>
      <c r="F4148">
        <v>42.29</v>
      </c>
      <c r="G4148">
        <f t="shared" si="110"/>
        <v>42.258073394495405</v>
      </c>
      <c r="I4148" s="1">
        <v>37644</v>
      </c>
      <c r="J4148">
        <v>29.72</v>
      </c>
      <c r="M4148" s="1">
        <v>33333</v>
      </c>
      <c r="N4148">
        <v>1.2292000000000001</v>
      </c>
      <c r="Y4148" s="1">
        <v>43357</v>
      </c>
      <c r="Z4148">
        <v>27.25</v>
      </c>
      <c r="AC4148" s="1"/>
    </row>
    <row r="4149" spans="5:29" x14ac:dyDescent="0.3">
      <c r="E4149" s="1">
        <v>38308</v>
      </c>
      <c r="F4149">
        <v>42.76</v>
      </c>
      <c r="G4149">
        <f t="shared" si="110"/>
        <v>42.327431192660548</v>
      </c>
      <c r="I4149" s="1">
        <v>37643</v>
      </c>
      <c r="J4149">
        <v>30.34</v>
      </c>
      <c r="M4149" s="1">
        <v>33336</v>
      </c>
      <c r="N4149">
        <v>1.2210000000000001</v>
      </c>
      <c r="Y4149" s="1">
        <v>43360</v>
      </c>
      <c r="Z4149">
        <v>27.55</v>
      </c>
      <c r="AC4149" s="1"/>
    </row>
    <row r="4150" spans="5:29" x14ac:dyDescent="0.3">
      <c r="E4150" s="1">
        <v>38309</v>
      </c>
      <c r="F4150">
        <v>42.72</v>
      </c>
      <c r="G4150">
        <f t="shared" si="110"/>
        <v>42.387155963302753</v>
      </c>
      <c r="I4150" s="1">
        <v>37642</v>
      </c>
      <c r="J4150">
        <v>30.74</v>
      </c>
      <c r="M4150" s="1">
        <v>33337</v>
      </c>
      <c r="N4150">
        <v>1.234</v>
      </c>
      <c r="Y4150" s="1">
        <v>43361</v>
      </c>
      <c r="Z4150">
        <v>27.4</v>
      </c>
      <c r="AC4150" s="1"/>
    </row>
    <row r="4151" spans="5:29" x14ac:dyDescent="0.3">
      <c r="E4151" s="1">
        <v>38310</v>
      </c>
      <c r="F4151">
        <v>44.89</v>
      </c>
      <c r="G4151">
        <f t="shared" si="110"/>
        <v>42.466788990825691</v>
      </c>
      <c r="I4151" s="1">
        <v>37641</v>
      </c>
      <c r="J4151">
        <v>30.65</v>
      </c>
      <c r="M4151" s="1">
        <v>33338</v>
      </c>
      <c r="N4151">
        <v>1.2270000000000001</v>
      </c>
      <c r="Y4151" s="1">
        <v>43362</v>
      </c>
      <c r="Z4151">
        <v>28.25</v>
      </c>
      <c r="AC4151" s="1"/>
    </row>
    <row r="4152" spans="5:29" x14ac:dyDescent="0.3">
      <c r="E4152" s="1">
        <v>38313</v>
      </c>
      <c r="F4152">
        <v>44.38</v>
      </c>
      <c r="G4152">
        <f t="shared" si="110"/>
        <v>42.551651376146779</v>
      </c>
      <c r="I4152" s="1">
        <v>37638</v>
      </c>
      <c r="J4152">
        <v>30.54</v>
      </c>
      <c r="M4152" s="1">
        <v>33339</v>
      </c>
      <c r="N4152">
        <v>1.2362</v>
      </c>
      <c r="Y4152" s="1">
        <v>43363</v>
      </c>
      <c r="Z4152">
        <v>28.23</v>
      </c>
      <c r="AC4152" s="1"/>
    </row>
    <row r="4153" spans="5:29" x14ac:dyDescent="0.3">
      <c r="E4153" s="1">
        <v>38314</v>
      </c>
      <c r="F4153">
        <v>44.45</v>
      </c>
      <c r="G4153">
        <f t="shared" si="110"/>
        <v>42.632752293577973</v>
      </c>
      <c r="I4153" s="1">
        <v>37637</v>
      </c>
      <c r="J4153">
        <v>31.66</v>
      </c>
      <c r="M4153" s="1">
        <v>33340</v>
      </c>
      <c r="N4153">
        <v>1.2270000000000001</v>
      </c>
      <c r="Y4153" s="1">
        <v>43364</v>
      </c>
      <c r="Z4153">
        <v>28.52</v>
      </c>
      <c r="AC4153" s="1"/>
    </row>
    <row r="4154" spans="5:29" x14ac:dyDescent="0.3">
      <c r="E4154" s="1">
        <v>38315</v>
      </c>
      <c r="F4154">
        <v>44.82</v>
      </c>
      <c r="G4154">
        <f t="shared" si="110"/>
        <v>42.722568807339442</v>
      </c>
      <c r="I4154" s="1">
        <v>37636</v>
      </c>
      <c r="J4154">
        <v>31.22</v>
      </c>
      <c r="M4154" s="1">
        <v>33343</v>
      </c>
      <c r="N4154">
        <v>1.234</v>
      </c>
      <c r="Y4154" s="1">
        <v>43367</v>
      </c>
      <c r="Z4154">
        <v>29.48</v>
      </c>
      <c r="AC4154" s="1"/>
    </row>
    <row r="4155" spans="5:29" x14ac:dyDescent="0.3">
      <c r="E4155" s="1">
        <v>38316</v>
      </c>
      <c r="F4155">
        <v>44.66</v>
      </c>
      <c r="G4155">
        <f t="shared" si="110"/>
        <v>42.808440366972469</v>
      </c>
      <c r="I4155" s="1">
        <v>37635</v>
      </c>
      <c r="J4155">
        <v>30.61</v>
      </c>
      <c r="M4155" s="1">
        <v>33344</v>
      </c>
      <c r="N4155">
        <v>1.2370000000000001</v>
      </c>
      <c r="Y4155" s="1">
        <v>43368</v>
      </c>
      <c r="Z4155">
        <v>29.33</v>
      </c>
      <c r="AC4155" s="1"/>
    </row>
    <row r="4156" spans="5:29" x14ac:dyDescent="0.3">
      <c r="E4156" s="1">
        <v>38317</v>
      </c>
      <c r="F4156">
        <v>44.57</v>
      </c>
      <c r="G4156">
        <f t="shared" si="110"/>
        <v>42.896513761467872</v>
      </c>
      <c r="I4156" s="1">
        <v>37634</v>
      </c>
      <c r="J4156">
        <v>30.2</v>
      </c>
      <c r="M4156" s="1">
        <v>33345</v>
      </c>
      <c r="N4156">
        <v>1.2355</v>
      </c>
      <c r="Y4156" s="1">
        <v>43369</v>
      </c>
      <c r="Z4156">
        <v>28.05</v>
      </c>
      <c r="AC4156" s="1"/>
    </row>
    <row r="4157" spans="5:29" x14ac:dyDescent="0.3">
      <c r="E4157" s="1">
        <v>38320</v>
      </c>
      <c r="F4157">
        <v>45.75</v>
      </c>
      <c r="G4157">
        <f t="shared" si="110"/>
        <v>43.007064220183473</v>
      </c>
      <c r="I4157" s="1">
        <v>37631</v>
      </c>
      <c r="J4157">
        <v>29.67</v>
      </c>
      <c r="M4157" s="1">
        <v>33346</v>
      </c>
      <c r="N4157">
        <v>1.222</v>
      </c>
      <c r="Y4157" s="1">
        <v>43370</v>
      </c>
      <c r="Z4157">
        <v>27.5</v>
      </c>
      <c r="AC4157" s="1"/>
    </row>
    <row r="4158" spans="5:29" x14ac:dyDescent="0.3">
      <c r="E4158" s="1">
        <v>38321</v>
      </c>
      <c r="F4158">
        <v>45.51</v>
      </c>
      <c r="G4158">
        <f t="shared" si="110"/>
        <v>43.120825688073388</v>
      </c>
      <c r="I4158" s="1">
        <v>37630</v>
      </c>
      <c r="J4158">
        <v>29.64</v>
      </c>
      <c r="M4158" s="1">
        <v>33347</v>
      </c>
      <c r="N4158">
        <v>1.1903999999999999</v>
      </c>
      <c r="Y4158" s="1">
        <v>43371</v>
      </c>
      <c r="Z4158">
        <v>27</v>
      </c>
      <c r="AC4158" s="1"/>
    </row>
    <row r="4159" spans="5:29" x14ac:dyDescent="0.3">
      <c r="E4159" s="1">
        <v>38322</v>
      </c>
      <c r="F4159">
        <v>42.31</v>
      </c>
      <c r="G4159">
        <f t="shared" si="110"/>
        <v>43.192477064220178</v>
      </c>
      <c r="I4159" s="1">
        <v>37629</v>
      </c>
      <c r="J4159">
        <v>28.79</v>
      </c>
      <c r="M4159" s="1">
        <v>33350</v>
      </c>
      <c r="N4159">
        <v>1.1695</v>
      </c>
      <c r="Y4159" s="1">
        <v>43374</v>
      </c>
      <c r="Z4159">
        <v>27.2</v>
      </c>
      <c r="AC4159" s="1"/>
    </row>
    <row r="4160" spans="5:29" x14ac:dyDescent="0.3">
      <c r="E4160" s="1">
        <v>38323</v>
      </c>
      <c r="F4160">
        <v>40.15</v>
      </c>
      <c r="G4160">
        <f t="shared" si="110"/>
        <v>43.229908256880719</v>
      </c>
      <c r="I4160" s="1">
        <v>37628</v>
      </c>
      <c r="J4160">
        <v>29.33</v>
      </c>
      <c r="M4160" s="1">
        <v>33351</v>
      </c>
      <c r="N4160">
        <v>1.1835</v>
      </c>
      <c r="Y4160" s="1">
        <v>43375</v>
      </c>
      <c r="Z4160">
        <v>26.9</v>
      </c>
      <c r="AC4160" s="1"/>
    </row>
    <row r="4161" spans="5:29" x14ac:dyDescent="0.3">
      <c r="E4161" s="1">
        <v>38324</v>
      </c>
      <c r="F4161">
        <v>39.36</v>
      </c>
      <c r="G4161">
        <f t="shared" si="110"/>
        <v>43.261467889908239</v>
      </c>
      <c r="I4161" s="1">
        <v>37627</v>
      </c>
      <c r="J4161">
        <v>30.2</v>
      </c>
      <c r="M4161" s="1">
        <v>33352</v>
      </c>
      <c r="N4161">
        <v>1.1755</v>
      </c>
      <c r="Y4161" s="1">
        <v>43376</v>
      </c>
      <c r="Z4161">
        <v>27</v>
      </c>
      <c r="AC4161" s="1"/>
    </row>
    <row r="4162" spans="5:29" x14ac:dyDescent="0.3">
      <c r="E4162" s="1">
        <v>38327</v>
      </c>
      <c r="F4162">
        <v>39.65</v>
      </c>
      <c r="G4162">
        <f t="shared" si="110"/>
        <v>43.292201834862375</v>
      </c>
      <c r="I4162" s="1">
        <v>37624</v>
      </c>
      <c r="J4162">
        <v>30.77</v>
      </c>
      <c r="M4162" s="1">
        <v>33353</v>
      </c>
      <c r="N4162">
        <v>1.1775</v>
      </c>
      <c r="Y4162" s="1">
        <v>43377</v>
      </c>
      <c r="Z4162">
        <v>27</v>
      </c>
      <c r="AC4162" s="1"/>
    </row>
    <row r="4163" spans="5:29" x14ac:dyDescent="0.3">
      <c r="E4163" s="1">
        <v>38328</v>
      </c>
      <c r="F4163">
        <v>38.270000000000003</v>
      </c>
      <c r="G4163">
        <f t="shared" si="110"/>
        <v>43.302201834862373</v>
      </c>
      <c r="I4163" s="1">
        <v>37623</v>
      </c>
      <c r="J4163">
        <v>29.43</v>
      </c>
      <c r="M4163" s="1">
        <v>33354</v>
      </c>
      <c r="N4163">
        <v>1.1761999999999999</v>
      </c>
      <c r="Y4163" s="1">
        <v>43378</v>
      </c>
      <c r="Z4163">
        <v>27.35</v>
      </c>
      <c r="AC4163" s="1"/>
    </row>
    <row r="4164" spans="5:29" x14ac:dyDescent="0.3">
      <c r="E4164" s="1">
        <v>38329</v>
      </c>
      <c r="F4164">
        <v>38.69</v>
      </c>
      <c r="G4164">
        <f t="shared" si="110"/>
        <v>43.321284403669701</v>
      </c>
      <c r="I4164" s="1">
        <v>37621</v>
      </c>
      <c r="J4164">
        <v>28.66</v>
      </c>
      <c r="M4164" s="1">
        <v>33357</v>
      </c>
      <c r="N4164">
        <v>1.1767000000000001</v>
      </c>
      <c r="Y4164" s="1">
        <v>43381</v>
      </c>
      <c r="Z4164">
        <v>26.9</v>
      </c>
      <c r="AC4164" s="1"/>
    </row>
    <row r="4165" spans="5:29" x14ac:dyDescent="0.3">
      <c r="E4165" s="1">
        <v>38330</v>
      </c>
      <c r="F4165">
        <v>39.67</v>
      </c>
      <c r="G4165">
        <f t="shared" si="110"/>
        <v>43.33871559633026</v>
      </c>
      <c r="I4165" s="1">
        <v>37620</v>
      </c>
      <c r="J4165">
        <v>29.66</v>
      </c>
      <c r="M4165" s="1">
        <v>33358</v>
      </c>
      <c r="N4165">
        <v>1.1982999999999999</v>
      </c>
      <c r="Y4165" s="1">
        <v>43382</v>
      </c>
      <c r="Z4165">
        <v>26.42</v>
      </c>
      <c r="AC4165" s="1"/>
    </row>
    <row r="4166" spans="5:29" x14ac:dyDescent="0.3">
      <c r="E4166" s="1">
        <v>38331</v>
      </c>
      <c r="F4166">
        <v>37.380000000000003</v>
      </c>
      <c r="G4166">
        <f t="shared" si="110"/>
        <v>43.341743119266042</v>
      </c>
      <c r="I4166" s="1">
        <v>37617</v>
      </c>
      <c r="J4166">
        <v>30.16</v>
      </c>
      <c r="M4166" s="1">
        <v>33359</v>
      </c>
      <c r="N4166">
        <v>1.204</v>
      </c>
      <c r="Y4166" s="1">
        <v>43383</v>
      </c>
      <c r="Z4166">
        <v>25.63</v>
      </c>
      <c r="AC4166" s="1"/>
    </row>
    <row r="4167" spans="5:29" x14ac:dyDescent="0.3">
      <c r="E4167" s="1">
        <v>38334</v>
      </c>
      <c r="F4167">
        <v>37.840000000000003</v>
      </c>
      <c r="G4167">
        <f t="shared" si="110"/>
        <v>43.352844036697235</v>
      </c>
      <c r="I4167" s="1">
        <v>37614</v>
      </c>
      <c r="J4167">
        <v>29.61</v>
      </c>
      <c r="M4167" s="1">
        <v>33360</v>
      </c>
      <c r="N4167">
        <v>1.19</v>
      </c>
      <c r="Y4167" s="1">
        <v>43384</v>
      </c>
      <c r="Z4167">
        <v>24.78</v>
      </c>
      <c r="AC4167" s="1"/>
    </row>
    <row r="4168" spans="5:29" x14ac:dyDescent="0.3">
      <c r="E4168" s="1">
        <v>38335</v>
      </c>
      <c r="F4168">
        <v>39.25</v>
      </c>
      <c r="G4168">
        <f t="shared" si="110"/>
        <v>43.376330275229343</v>
      </c>
      <c r="I4168" s="1">
        <v>37613</v>
      </c>
      <c r="J4168">
        <v>29.72</v>
      </c>
      <c r="M4168" s="1">
        <v>33361</v>
      </c>
      <c r="N4168">
        <v>1.1741999999999999</v>
      </c>
      <c r="Y4168" s="1">
        <v>43385</v>
      </c>
      <c r="Z4168">
        <v>25.35</v>
      </c>
      <c r="AC4168" s="1"/>
    </row>
    <row r="4169" spans="5:29" x14ac:dyDescent="0.3">
      <c r="E4169" s="1">
        <v>38336</v>
      </c>
      <c r="F4169">
        <v>42.22</v>
      </c>
      <c r="G4169">
        <f t="shared" si="110"/>
        <v>43.410091743119253</v>
      </c>
      <c r="I4169" s="1">
        <v>37610</v>
      </c>
      <c r="J4169">
        <v>28.34</v>
      </c>
      <c r="M4169" s="1">
        <v>33364</v>
      </c>
      <c r="N4169">
        <v>1.1869000000000001</v>
      </c>
      <c r="Y4169" s="1">
        <v>43388</v>
      </c>
      <c r="Z4169">
        <v>25.92</v>
      </c>
      <c r="AC4169" s="1"/>
    </row>
    <row r="4170" spans="5:29" x14ac:dyDescent="0.3">
      <c r="E4170" s="1">
        <v>38337</v>
      </c>
      <c r="F4170">
        <v>41.45</v>
      </c>
      <c r="G4170">
        <f t="shared" si="110"/>
        <v>43.440733944954118</v>
      </c>
      <c r="I4170" s="1">
        <v>37609</v>
      </c>
      <c r="J4170">
        <v>28.22</v>
      </c>
      <c r="M4170" s="1">
        <v>33365</v>
      </c>
      <c r="N4170">
        <v>1.1977</v>
      </c>
      <c r="Y4170" s="1">
        <v>43389</v>
      </c>
      <c r="Z4170">
        <v>25.53</v>
      </c>
      <c r="AC4170" s="1"/>
    </row>
    <row r="4171" spans="5:29" x14ac:dyDescent="0.3">
      <c r="E4171" s="1">
        <v>38338</v>
      </c>
      <c r="F4171">
        <v>43.39</v>
      </c>
      <c r="G4171">
        <f t="shared" si="110"/>
        <v>43.490183486238529</v>
      </c>
      <c r="I4171" s="1">
        <v>37608</v>
      </c>
      <c r="J4171">
        <v>28.49</v>
      </c>
      <c r="M4171" s="1">
        <v>33366</v>
      </c>
      <c r="N4171">
        <v>1.1997</v>
      </c>
      <c r="Y4171" s="1">
        <v>43390</v>
      </c>
      <c r="Z4171">
        <v>25.35</v>
      </c>
      <c r="AC4171" s="1"/>
    </row>
    <row r="4172" spans="5:29" x14ac:dyDescent="0.3">
      <c r="E4172" s="1">
        <v>38341</v>
      </c>
      <c r="F4172">
        <v>42.45</v>
      </c>
      <c r="G4172">
        <f t="shared" si="110"/>
        <v>43.53192660550458</v>
      </c>
      <c r="I4172" s="1">
        <v>37607</v>
      </c>
      <c r="J4172">
        <v>27.92</v>
      </c>
      <c r="M4172" s="1">
        <v>33367</v>
      </c>
      <c r="N4172">
        <v>1.1995</v>
      </c>
      <c r="Y4172" s="1">
        <v>43391</v>
      </c>
      <c r="Z4172">
        <v>25.17</v>
      </c>
      <c r="AC4172" s="1"/>
    </row>
    <row r="4173" spans="5:29" x14ac:dyDescent="0.3">
      <c r="E4173" s="1">
        <v>38342</v>
      </c>
      <c r="F4173">
        <v>42.37</v>
      </c>
      <c r="G4173">
        <f t="shared" si="110"/>
        <v>43.581100917431193</v>
      </c>
      <c r="I4173" s="1">
        <v>37606</v>
      </c>
      <c r="J4173">
        <v>28.38</v>
      </c>
      <c r="M4173" s="1">
        <v>33368</v>
      </c>
      <c r="N4173">
        <v>1.1942999999999999</v>
      </c>
      <c r="Y4173" s="1">
        <v>43392</v>
      </c>
      <c r="Z4173">
        <v>26.3</v>
      </c>
      <c r="AC4173" s="1"/>
    </row>
    <row r="4174" spans="5:29" x14ac:dyDescent="0.3">
      <c r="E4174" s="1">
        <v>38343</v>
      </c>
      <c r="F4174">
        <v>40.64</v>
      </c>
      <c r="G4174">
        <f t="shared" si="110"/>
        <v>43.613027522935781</v>
      </c>
      <c r="I4174" s="1">
        <v>37603</v>
      </c>
      <c r="J4174">
        <v>27.21</v>
      </c>
      <c r="M4174" s="1">
        <v>33371</v>
      </c>
      <c r="N4174">
        <v>1.2004999999999999</v>
      </c>
      <c r="Y4174" s="1">
        <v>43395</v>
      </c>
      <c r="Z4174">
        <v>24.95</v>
      </c>
      <c r="AC4174" s="1"/>
    </row>
    <row r="4175" spans="5:29" x14ac:dyDescent="0.3">
      <c r="E4175" s="1">
        <v>38344</v>
      </c>
      <c r="F4175">
        <v>40.71</v>
      </c>
      <c r="G4175">
        <f t="shared" si="110"/>
        <v>43.637798165137617</v>
      </c>
      <c r="I4175" s="1">
        <v>37602</v>
      </c>
      <c r="J4175">
        <v>26.87</v>
      </c>
      <c r="M4175" s="1">
        <v>33372</v>
      </c>
      <c r="N4175">
        <v>1.2137</v>
      </c>
      <c r="Y4175" s="1">
        <v>43396</v>
      </c>
      <c r="Z4175">
        <v>24.63</v>
      </c>
      <c r="AC4175" s="1"/>
    </row>
    <row r="4176" spans="5:29" x14ac:dyDescent="0.3">
      <c r="E4176" s="1">
        <v>38345</v>
      </c>
      <c r="F4176">
        <v>40.07</v>
      </c>
      <c r="G4176">
        <f t="shared" si="110"/>
        <v>43.654311926605502</v>
      </c>
      <c r="I4176" s="1">
        <v>37601</v>
      </c>
      <c r="J4176">
        <v>26.25</v>
      </c>
      <c r="M4176" s="1">
        <v>33373</v>
      </c>
      <c r="N4176">
        <v>1.2202999999999999</v>
      </c>
      <c r="Y4176" s="1">
        <v>43397</v>
      </c>
      <c r="Z4176">
        <v>25.05</v>
      </c>
      <c r="AC4176" s="1"/>
    </row>
    <row r="4177" spans="5:29" x14ac:dyDescent="0.3">
      <c r="E4177" s="1">
        <v>38350</v>
      </c>
      <c r="F4177">
        <v>39.17</v>
      </c>
      <c r="G4177">
        <f t="shared" si="110"/>
        <v>43.66403669724771</v>
      </c>
      <c r="I4177" s="1">
        <v>37600</v>
      </c>
      <c r="J4177">
        <v>26.42</v>
      </c>
      <c r="M4177" s="1">
        <v>33374</v>
      </c>
      <c r="N4177">
        <v>1.2132000000000001</v>
      </c>
      <c r="Y4177" s="1">
        <v>43398</v>
      </c>
      <c r="Z4177">
        <v>24.45</v>
      </c>
      <c r="AC4177" s="1"/>
    </row>
    <row r="4178" spans="5:29" x14ac:dyDescent="0.3">
      <c r="E4178" s="1">
        <v>38351</v>
      </c>
      <c r="F4178">
        <v>40.369999999999997</v>
      </c>
      <c r="G4178">
        <f t="shared" si="110"/>
        <v>43.680825688073405</v>
      </c>
      <c r="I4178" s="1">
        <v>37599</v>
      </c>
      <c r="J4178">
        <v>25.76</v>
      </c>
      <c r="M4178" s="1">
        <v>33375</v>
      </c>
      <c r="N4178">
        <v>1.1895</v>
      </c>
      <c r="Y4178" s="1">
        <v>43399</v>
      </c>
      <c r="Z4178">
        <v>23.88</v>
      </c>
      <c r="AC4178" s="1"/>
    </row>
    <row r="4179" spans="5:29" x14ac:dyDescent="0.3">
      <c r="E4179" s="1">
        <v>38352</v>
      </c>
      <c r="F4179">
        <v>40.46</v>
      </c>
      <c r="G4179">
        <f t="shared" si="110"/>
        <v>43.689357798165148</v>
      </c>
      <c r="I4179" s="1">
        <v>37596</v>
      </c>
      <c r="J4179">
        <v>25.46</v>
      </c>
      <c r="M4179" s="1">
        <v>33378</v>
      </c>
      <c r="N4179">
        <v>1.1890000000000001</v>
      </c>
      <c r="Y4179" s="1">
        <v>43402</v>
      </c>
      <c r="Z4179">
        <v>24.52</v>
      </c>
      <c r="AC4179" s="1"/>
    </row>
    <row r="4180" spans="5:29" x14ac:dyDescent="0.3">
      <c r="E4180" s="1">
        <v>38356</v>
      </c>
      <c r="F4180">
        <v>41.04</v>
      </c>
      <c r="G4180">
        <f t="shared" si="110"/>
        <v>43.705779816513775</v>
      </c>
      <c r="I4180" s="1">
        <v>37595</v>
      </c>
      <c r="J4180">
        <v>25.8</v>
      </c>
      <c r="M4180" s="1">
        <v>33379</v>
      </c>
      <c r="N4180">
        <v>1.1983999999999999</v>
      </c>
      <c r="Y4180" s="1">
        <v>43403</v>
      </c>
      <c r="Z4180">
        <v>23.73</v>
      </c>
      <c r="AC4180" s="1"/>
    </row>
    <row r="4181" spans="5:29" x14ac:dyDescent="0.3">
      <c r="E4181" s="1">
        <v>38357</v>
      </c>
      <c r="F4181">
        <v>40.51</v>
      </c>
      <c r="G4181">
        <f t="shared" si="110"/>
        <v>43.710183486238549</v>
      </c>
      <c r="I4181" s="1">
        <v>37594</v>
      </c>
      <c r="J4181">
        <v>25.18</v>
      </c>
      <c r="M4181" s="1">
        <v>33380</v>
      </c>
      <c r="N4181">
        <v>1.1932</v>
      </c>
      <c r="Y4181" s="1">
        <v>43404</v>
      </c>
      <c r="Z4181">
        <v>23.4</v>
      </c>
      <c r="AC4181" s="1"/>
    </row>
    <row r="4182" spans="5:29" x14ac:dyDescent="0.3">
      <c r="E4182" s="1">
        <v>38358</v>
      </c>
      <c r="F4182">
        <v>42.85</v>
      </c>
      <c r="G4182">
        <f t="shared" si="110"/>
        <v>43.736605504587175</v>
      </c>
      <c r="I4182" s="1">
        <v>37593</v>
      </c>
      <c r="J4182">
        <v>25.85</v>
      </c>
      <c r="M4182" s="1">
        <v>33381</v>
      </c>
      <c r="N4182">
        <v>1.1977</v>
      </c>
      <c r="Y4182" s="1">
        <v>43405</v>
      </c>
      <c r="Z4182">
        <v>23.3</v>
      </c>
      <c r="AC4182" s="1"/>
    </row>
    <row r="4183" spans="5:29" x14ac:dyDescent="0.3">
      <c r="E4183" s="1">
        <v>38359</v>
      </c>
      <c r="F4183">
        <v>43.18</v>
      </c>
      <c r="G4183">
        <f t="shared" si="110"/>
        <v>43.759908256880756</v>
      </c>
      <c r="I4183" s="1">
        <v>37592</v>
      </c>
      <c r="J4183">
        <v>25.62</v>
      </c>
      <c r="M4183" s="1">
        <v>33382</v>
      </c>
      <c r="N4183">
        <v>1.2047000000000001</v>
      </c>
      <c r="Y4183" s="1">
        <v>43406</v>
      </c>
      <c r="Z4183">
        <v>23.6</v>
      </c>
      <c r="AC4183" s="1"/>
    </row>
    <row r="4184" spans="5:29" x14ac:dyDescent="0.3">
      <c r="E4184" s="1">
        <v>38362</v>
      </c>
      <c r="F4184">
        <v>42.92</v>
      </c>
      <c r="G4184">
        <f t="shared" si="110"/>
        <v>43.789449541284434</v>
      </c>
      <c r="I4184" s="1">
        <v>37589</v>
      </c>
      <c r="J4184">
        <v>25.16</v>
      </c>
      <c r="M4184" s="1">
        <v>33385</v>
      </c>
      <c r="N4184">
        <v>1.2042999999999999</v>
      </c>
      <c r="Y4184" s="1">
        <v>43409</v>
      </c>
      <c r="Z4184">
        <v>23.28</v>
      </c>
      <c r="AC4184" s="1"/>
    </row>
    <row r="4185" spans="5:29" x14ac:dyDescent="0.3">
      <c r="E4185" s="1">
        <v>38363</v>
      </c>
      <c r="F4185">
        <v>43.12</v>
      </c>
      <c r="G4185">
        <f t="shared" si="110"/>
        <v>43.807798165137633</v>
      </c>
      <c r="I4185" s="1">
        <v>37588</v>
      </c>
      <c r="J4185">
        <v>25.01</v>
      </c>
      <c r="M4185" s="1">
        <v>33386</v>
      </c>
      <c r="N4185">
        <v>1.2107000000000001</v>
      </c>
      <c r="Y4185" s="1">
        <v>43410</v>
      </c>
      <c r="Z4185">
        <v>23.2</v>
      </c>
      <c r="AC4185" s="1"/>
    </row>
    <row r="4186" spans="5:29" x14ac:dyDescent="0.3">
      <c r="E4186" s="1">
        <v>38364</v>
      </c>
      <c r="F4186">
        <v>43.68</v>
      </c>
      <c r="G4186">
        <f t="shared" si="110"/>
        <v>43.835779816513778</v>
      </c>
      <c r="I4186" s="1">
        <v>37587</v>
      </c>
      <c r="J4186">
        <v>25.25</v>
      </c>
      <c r="M4186" s="1">
        <v>33387</v>
      </c>
      <c r="N4186">
        <v>1.1972</v>
      </c>
      <c r="Y4186" s="1">
        <v>43411</v>
      </c>
      <c r="Z4186">
        <v>24.3</v>
      </c>
      <c r="AC4186" s="1"/>
    </row>
    <row r="4187" spans="5:29" x14ac:dyDescent="0.3">
      <c r="E4187" s="1">
        <v>38365</v>
      </c>
      <c r="F4187">
        <v>45.21</v>
      </c>
      <c r="G4187">
        <f t="shared" si="110"/>
        <v>43.869266055045891</v>
      </c>
      <c r="I4187" s="1">
        <v>37586</v>
      </c>
      <c r="J4187">
        <v>24.85</v>
      </c>
      <c r="M4187" s="1">
        <v>33388</v>
      </c>
      <c r="N4187">
        <v>1.1947000000000001</v>
      </c>
      <c r="Y4187" s="1">
        <v>43412</v>
      </c>
      <c r="Z4187">
        <v>24.05</v>
      </c>
      <c r="AC4187" s="1"/>
    </row>
    <row r="4188" spans="5:29" x14ac:dyDescent="0.3">
      <c r="E4188" s="1">
        <v>38366</v>
      </c>
      <c r="F4188">
        <v>45.15</v>
      </c>
      <c r="G4188">
        <f t="shared" si="110"/>
        <v>43.904770642201854</v>
      </c>
      <c r="I4188" s="1">
        <v>37585</v>
      </c>
      <c r="J4188">
        <v>24.67</v>
      </c>
      <c r="M4188" s="1">
        <v>33389</v>
      </c>
      <c r="N4188">
        <v>1.1801999999999999</v>
      </c>
      <c r="Y4188" s="1">
        <v>43413</v>
      </c>
      <c r="Z4188">
        <v>23.83</v>
      </c>
      <c r="AC4188" s="1"/>
    </row>
    <row r="4189" spans="5:29" x14ac:dyDescent="0.3">
      <c r="E4189" s="1">
        <v>38369</v>
      </c>
      <c r="F4189">
        <v>45.03</v>
      </c>
      <c r="G4189">
        <f t="shared" si="110"/>
        <v>43.936513761467907</v>
      </c>
      <c r="I4189" s="1">
        <v>37582</v>
      </c>
      <c r="J4189">
        <v>25.21</v>
      </c>
      <c r="M4189" s="1">
        <v>33392</v>
      </c>
      <c r="N4189">
        <v>1.1771</v>
      </c>
      <c r="Y4189" s="1">
        <v>43416</v>
      </c>
      <c r="Z4189">
        <v>25.5</v>
      </c>
      <c r="AC4189" s="1"/>
    </row>
    <row r="4190" spans="5:29" x14ac:dyDescent="0.3">
      <c r="E4190" s="1">
        <v>38370</v>
      </c>
      <c r="F4190">
        <v>45.39</v>
      </c>
      <c r="G4190">
        <f t="shared" si="110"/>
        <v>43.964954128440375</v>
      </c>
      <c r="I4190" s="1">
        <v>37581</v>
      </c>
      <c r="J4190">
        <v>24.83</v>
      </c>
      <c r="M4190" s="1">
        <v>33393</v>
      </c>
      <c r="N4190">
        <v>1.1792</v>
      </c>
      <c r="Y4190" s="1">
        <v>43417</v>
      </c>
      <c r="Z4190">
        <v>26.3</v>
      </c>
      <c r="AC4190" s="1"/>
    </row>
    <row r="4191" spans="5:29" x14ac:dyDescent="0.3">
      <c r="E4191" s="1">
        <v>38371</v>
      </c>
      <c r="F4191">
        <v>44.71</v>
      </c>
      <c r="G4191">
        <f t="shared" si="110"/>
        <v>43.972568807339456</v>
      </c>
      <c r="I4191" s="1">
        <v>37580</v>
      </c>
      <c r="J4191">
        <v>24.53</v>
      </c>
      <c r="M4191" s="1">
        <v>33394</v>
      </c>
      <c r="N4191">
        <v>1.1781999999999999</v>
      </c>
      <c r="Y4191" s="1">
        <v>43418</v>
      </c>
      <c r="Z4191">
        <v>26.45</v>
      </c>
      <c r="AC4191" s="1"/>
    </row>
    <row r="4192" spans="5:29" x14ac:dyDescent="0.3">
      <c r="E4192" s="1">
        <v>38372</v>
      </c>
      <c r="F4192">
        <v>44.32</v>
      </c>
      <c r="G4192">
        <f t="shared" si="110"/>
        <v>43.978532110091749</v>
      </c>
      <c r="I4192" s="1">
        <v>37579</v>
      </c>
      <c r="J4192">
        <v>24.08</v>
      </c>
      <c r="M4192" s="1">
        <v>33395</v>
      </c>
      <c r="N4192">
        <v>1.1742999999999999</v>
      </c>
      <c r="Y4192" s="1">
        <v>43419</v>
      </c>
      <c r="Z4192">
        <v>26.5</v>
      </c>
      <c r="AC4192" s="1"/>
    </row>
    <row r="4193" spans="5:29" x14ac:dyDescent="0.3">
      <c r="E4193" s="1">
        <v>38373</v>
      </c>
      <c r="F4193">
        <v>45.73</v>
      </c>
      <c r="G4193">
        <f t="shared" si="110"/>
        <v>44.003669724770646</v>
      </c>
      <c r="I4193" s="1">
        <v>37578</v>
      </c>
      <c r="J4193">
        <v>24.28</v>
      </c>
      <c r="M4193" s="1">
        <v>33396</v>
      </c>
      <c r="N4193">
        <v>1.1617</v>
      </c>
      <c r="Y4193" s="1">
        <v>43420</v>
      </c>
      <c r="Z4193">
        <v>25.7</v>
      </c>
      <c r="AC4193" s="1"/>
    </row>
    <row r="4194" spans="5:29" x14ac:dyDescent="0.3">
      <c r="E4194" s="1">
        <v>38376</v>
      </c>
      <c r="F4194">
        <v>46.01</v>
      </c>
      <c r="G4194">
        <f t="shared" si="110"/>
        <v>44.031009174311947</v>
      </c>
      <c r="I4194" s="1">
        <v>37575</v>
      </c>
      <c r="J4194">
        <v>23.35</v>
      </c>
      <c r="M4194" s="1">
        <v>33399</v>
      </c>
      <c r="N4194">
        <v>1.1641999999999999</v>
      </c>
      <c r="Y4194" s="1">
        <v>43423</v>
      </c>
      <c r="Z4194">
        <v>24.3</v>
      </c>
      <c r="AC4194" s="1"/>
    </row>
    <row r="4195" spans="5:29" x14ac:dyDescent="0.3">
      <c r="E4195" s="1">
        <v>38377</v>
      </c>
      <c r="F4195">
        <v>46.96</v>
      </c>
      <c r="G4195">
        <f t="shared" si="110"/>
        <v>44.055137614678912</v>
      </c>
      <c r="I4195" s="1">
        <v>37574</v>
      </c>
      <c r="J4195">
        <v>22.81</v>
      </c>
      <c r="M4195" s="1">
        <v>33400</v>
      </c>
      <c r="N4195">
        <v>1.1592</v>
      </c>
      <c r="Y4195" s="1">
        <v>43424</v>
      </c>
      <c r="Z4195">
        <v>24.63</v>
      </c>
      <c r="AC4195" s="1"/>
    </row>
    <row r="4196" spans="5:29" x14ac:dyDescent="0.3">
      <c r="E4196" s="1">
        <v>38378</v>
      </c>
      <c r="F4196">
        <v>46.51</v>
      </c>
      <c r="G4196">
        <f t="shared" si="110"/>
        <v>44.082385321100929</v>
      </c>
      <c r="I4196" s="1">
        <v>37573</v>
      </c>
      <c r="J4196">
        <v>22.7</v>
      </c>
      <c r="M4196" s="1">
        <v>33401</v>
      </c>
      <c r="N4196">
        <v>1.1495</v>
      </c>
      <c r="Y4196" s="1">
        <v>43425</v>
      </c>
      <c r="Z4196">
        <v>24.67</v>
      </c>
      <c r="AC4196" s="1"/>
    </row>
    <row r="4197" spans="5:29" x14ac:dyDescent="0.3">
      <c r="E4197" s="1">
        <v>38379</v>
      </c>
      <c r="F4197">
        <v>46.44</v>
      </c>
      <c r="G4197">
        <f t="shared" si="110"/>
        <v>44.113669724770645</v>
      </c>
      <c r="I4197" s="1">
        <v>37572</v>
      </c>
      <c r="J4197">
        <v>23.72</v>
      </c>
      <c r="M4197" s="1">
        <v>33402</v>
      </c>
      <c r="N4197">
        <v>1.1435999999999999</v>
      </c>
      <c r="Y4197" s="1">
        <v>43426</v>
      </c>
      <c r="Z4197">
        <v>24.8</v>
      </c>
      <c r="AC4197" s="1"/>
    </row>
    <row r="4198" spans="5:29" x14ac:dyDescent="0.3">
      <c r="E4198" s="1">
        <v>38380</v>
      </c>
      <c r="F4198">
        <v>44.95</v>
      </c>
      <c r="G4198">
        <f t="shared" si="110"/>
        <v>44.137798165137617</v>
      </c>
      <c r="I4198" s="1">
        <v>37571</v>
      </c>
      <c r="J4198">
        <v>23.79</v>
      </c>
      <c r="M4198" s="1">
        <v>33403</v>
      </c>
      <c r="N4198">
        <v>1.1427</v>
      </c>
      <c r="Y4198" s="1">
        <v>43427</v>
      </c>
      <c r="Z4198">
        <v>24.85</v>
      </c>
      <c r="AC4198" s="1"/>
    </row>
    <row r="4199" spans="5:29" x14ac:dyDescent="0.3">
      <c r="E4199" s="1">
        <v>38383</v>
      </c>
      <c r="F4199">
        <v>45.92</v>
      </c>
      <c r="G4199">
        <f t="shared" si="110"/>
        <v>44.185871559633028</v>
      </c>
      <c r="I4199" s="1">
        <v>37568</v>
      </c>
      <c r="J4199">
        <v>23.58</v>
      </c>
      <c r="M4199" s="1">
        <v>33406</v>
      </c>
      <c r="N4199">
        <v>1.1442000000000001</v>
      </c>
      <c r="Y4199" s="1">
        <v>43430</v>
      </c>
      <c r="Z4199">
        <v>24.55</v>
      </c>
      <c r="AC4199" s="1"/>
    </row>
    <row r="4200" spans="5:29" x14ac:dyDescent="0.3">
      <c r="E4200" s="1">
        <v>38384</v>
      </c>
      <c r="F4200">
        <v>44.82</v>
      </c>
      <c r="G4200">
        <f t="shared" si="110"/>
        <v>44.227064220183479</v>
      </c>
      <c r="I4200" s="1">
        <v>37567</v>
      </c>
      <c r="J4200">
        <v>23.48</v>
      </c>
      <c r="M4200" s="1">
        <v>33407</v>
      </c>
      <c r="N4200">
        <v>1.1299999999999999</v>
      </c>
      <c r="Y4200" s="1">
        <v>43431</v>
      </c>
      <c r="Z4200">
        <v>25.1</v>
      </c>
      <c r="AC4200" s="1"/>
    </row>
    <row r="4201" spans="5:29" x14ac:dyDescent="0.3">
      <c r="E4201" s="1">
        <v>38385</v>
      </c>
      <c r="F4201">
        <v>44.01</v>
      </c>
      <c r="G4201">
        <f t="shared" si="110"/>
        <v>44.257981651376149</v>
      </c>
      <c r="I4201" s="1">
        <v>37566</v>
      </c>
      <c r="J4201">
        <v>23.7</v>
      </c>
      <c r="M4201" s="1">
        <v>33408</v>
      </c>
      <c r="N4201">
        <v>1.1447000000000001</v>
      </c>
      <c r="Y4201" s="1">
        <v>43432</v>
      </c>
      <c r="Z4201">
        <v>24.33</v>
      </c>
      <c r="AC4201" s="1"/>
    </row>
    <row r="4202" spans="5:29" x14ac:dyDescent="0.3">
      <c r="E4202" s="1">
        <v>38386</v>
      </c>
      <c r="F4202">
        <v>43.85</v>
      </c>
      <c r="G4202">
        <f t="shared" si="110"/>
        <v>44.296880733944953</v>
      </c>
      <c r="I4202" s="1">
        <v>37565</v>
      </c>
      <c r="J4202">
        <v>24.12</v>
      </c>
      <c r="M4202" s="1">
        <v>33409</v>
      </c>
      <c r="N4202">
        <v>1.1442000000000001</v>
      </c>
      <c r="Y4202" s="1">
        <v>43433</v>
      </c>
      <c r="Z4202">
        <v>24.55</v>
      </c>
      <c r="AC4202" s="1"/>
    </row>
    <row r="4203" spans="5:29" x14ac:dyDescent="0.3">
      <c r="E4203" s="1">
        <v>38387</v>
      </c>
      <c r="F4203">
        <v>43.89</v>
      </c>
      <c r="G4203">
        <f t="shared" si="110"/>
        <v>44.319082568807339</v>
      </c>
      <c r="I4203" s="1">
        <v>37564</v>
      </c>
      <c r="J4203">
        <v>25.02</v>
      </c>
      <c r="M4203" s="1">
        <v>33410</v>
      </c>
      <c r="N4203">
        <v>1.1382000000000001</v>
      </c>
      <c r="Y4203" s="1">
        <v>43434</v>
      </c>
      <c r="Z4203">
        <v>24.15</v>
      </c>
      <c r="AC4203" s="1"/>
    </row>
    <row r="4204" spans="5:29" x14ac:dyDescent="0.3">
      <c r="E4204" s="1">
        <v>38390</v>
      </c>
      <c r="F4204">
        <v>43.04</v>
      </c>
      <c r="G4204">
        <f t="shared" si="110"/>
        <v>44.332568807339449</v>
      </c>
      <c r="I4204" s="1">
        <v>37561</v>
      </c>
      <c r="J4204">
        <v>25.41</v>
      </c>
      <c r="M4204" s="1">
        <v>33413</v>
      </c>
      <c r="N4204">
        <v>1.1516999999999999</v>
      </c>
      <c r="Y4204" s="1">
        <v>43437</v>
      </c>
      <c r="Z4204">
        <v>24.6</v>
      </c>
      <c r="AC4204" s="1"/>
    </row>
    <row r="4205" spans="5:29" x14ac:dyDescent="0.3">
      <c r="E4205" s="1">
        <v>38391</v>
      </c>
      <c r="F4205">
        <v>43.07</v>
      </c>
      <c r="G4205">
        <f t="shared" si="110"/>
        <v>44.349449541284407</v>
      </c>
      <c r="I4205" s="1">
        <v>37560</v>
      </c>
      <c r="J4205">
        <v>25.72</v>
      </c>
      <c r="M4205" s="1">
        <v>33414</v>
      </c>
      <c r="N4205">
        <v>1.1439999999999999</v>
      </c>
      <c r="Y4205" s="1">
        <v>43438</v>
      </c>
      <c r="Z4205">
        <v>23.88</v>
      </c>
      <c r="AC4205" s="1"/>
    </row>
    <row r="4206" spans="5:29" x14ac:dyDescent="0.3">
      <c r="E4206" s="1">
        <v>38392</v>
      </c>
      <c r="F4206">
        <v>43.13</v>
      </c>
      <c r="G4206">
        <f t="shared" si="110"/>
        <v>44.372477064220178</v>
      </c>
      <c r="I4206" s="1">
        <v>37559</v>
      </c>
      <c r="J4206">
        <v>25.3</v>
      </c>
      <c r="M4206" s="1">
        <v>33415</v>
      </c>
      <c r="N4206">
        <v>1.1484000000000001</v>
      </c>
      <c r="Y4206" s="1">
        <v>43439</v>
      </c>
      <c r="Z4206">
        <v>23.3</v>
      </c>
      <c r="AC4206" s="1"/>
    </row>
    <row r="4207" spans="5:29" x14ac:dyDescent="0.3">
      <c r="E4207" s="1">
        <v>38393</v>
      </c>
      <c r="F4207">
        <v>44.48</v>
      </c>
      <c r="G4207">
        <f t="shared" si="110"/>
        <v>44.406605504587148</v>
      </c>
      <c r="I4207" s="1">
        <v>37558</v>
      </c>
      <c r="J4207">
        <v>25.31</v>
      </c>
      <c r="M4207" s="1">
        <v>33416</v>
      </c>
      <c r="N4207">
        <v>1.1427</v>
      </c>
      <c r="Y4207" s="1">
        <v>43440</v>
      </c>
      <c r="Z4207">
        <v>22.6</v>
      </c>
      <c r="AC4207" s="1"/>
    </row>
    <row r="4208" spans="5:29" x14ac:dyDescent="0.3">
      <c r="E4208" s="1">
        <v>38394</v>
      </c>
      <c r="F4208">
        <v>44.8</v>
      </c>
      <c r="G4208">
        <f t="shared" ref="G4208:G4271" si="111">+AVERAGE(F4100:F4208)</f>
        <v>44.447064220183485</v>
      </c>
      <c r="I4208" s="1">
        <v>37557</v>
      </c>
      <c r="J4208">
        <v>25.68</v>
      </c>
      <c r="M4208" s="1">
        <v>33417</v>
      </c>
      <c r="N4208">
        <v>1.1352</v>
      </c>
      <c r="Y4208" s="1">
        <v>43441</v>
      </c>
      <c r="Z4208">
        <v>22.6</v>
      </c>
      <c r="AC4208" s="1"/>
    </row>
    <row r="4209" spans="5:29" x14ac:dyDescent="0.3">
      <c r="E4209" s="1">
        <v>38397</v>
      </c>
      <c r="F4209">
        <v>45.53</v>
      </c>
      <c r="G4209">
        <f t="shared" si="111"/>
        <v>44.477431192660553</v>
      </c>
      <c r="I4209" s="1">
        <v>37554</v>
      </c>
      <c r="J4209">
        <v>25.46</v>
      </c>
      <c r="M4209" s="1">
        <v>33420</v>
      </c>
      <c r="N4209">
        <v>1.1241000000000001</v>
      </c>
      <c r="Y4209" s="1">
        <v>43444</v>
      </c>
      <c r="Z4209">
        <v>23.1</v>
      </c>
      <c r="AC4209" s="1"/>
    </row>
    <row r="4210" spans="5:29" x14ac:dyDescent="0.3">
      <c r="E4210" s="1">
        <v>38398</v>
      </c>
      <c r="F4210">
        <v>45.39</v>
      </c>
      <c r="G4210">
        <f t="shared" si="111"/>
        <v>44.525045871559641</v>
      </c>
      <c r="I4210" s="1">
        <v>37553</v>
      </c>
      <c r="J4210">
        <v>26.46</v>
      </c>
      <c r="M4210" s="1">
        <v>33421</v>
      </c>
      <c r="N4210">
        <v>1.1204000000000001</v>
      </c>
      <c r="Y4210" s="1">
        <v>43445</v>
      </c>
      <c r="Z4210">
        <v>23.5</v>
      </c>
      <c r="AC4210" s="1"/>
    </row>
    <row r="4211" spans="5:29" x14ac:dyDescent="0.3">
      <c r="E4211" s="1">
        <v>38399</v>
      </c>
      <c r="F4211">
        <v>46.15</v>
      </c>
      <c r="G4211">
        <f t="shared" si="111"/>
        <v>44.571743119266053</v>
      </c>
      <c r="I4211" s="1">
        <v>37552</v>
      </c>
      <c r="J4211">
        <v>26.51</v>
      </c>
      <c r="M4211" s="1">
        <v>33422</v>
      </c>
      <c r="N4211">
        <v>1.1229</v>
      </c>
      <c r="Y4211" s="1">
        <v>43446</v>
      </c>
      <c r="Z4211">
        <v>24</v>
      </c>
      <c r="AC4211" s="1"/>
    </row>
    <row r="4212" spans="5:29" x14ac:dyDescent="0.3">
      <c r="E4212" s="1">
        <v>38400</v>
      </c>
      <c r="F4212">
        <v>45.82</v>
      </c>
      <c r="G4212">
        <f t="shared" si="111"/>
        <v>44.609266055045865</v>
      </c>
      <c r="I4212" s="1">
        <v>37551</v>
      </c>
      <c r="J4212">
        <v>26.43</v>
      </c>
      <c r="M4212" s="1">
        <v>33423</v>
      </c>
      <c r="N4212">
        <v>1.1205000000000001</v>
      </c>
      <c r="Y4212" s="1">
        <v>43447</v>
      </c>
      <c r="Z4212">
        <v>24.13</v>
      </c>
      <c r="AC4212" s="1"/>
    </row>
    <row r="4213" spans="5:29" x14ac:dyDescent="0.3">
      <c r="E4213" s="1">
        <v>38401</v>
      </c>
      <c r="F4213">
        <v>46.34</v>
      </c>
      <c r="G4213">
        <f t="shared" si="111"/>
        <v>44.650458715596329</v>
      </c>
      <c r="I4213" s="1">
        <v>37550</v>
      </c>
      <c r="J4213">
        <v>26.59</v>
      </c>
      <c r="M4213" s="1">
        <v>33424</v>
      </c>
      <c r="N4213">
        <v>1.1258999999999999</v>
      </c>
      <c r="Y4213" s="1">
        <v>43448</v>
      </c>
      <c r="Z4213">
        <v>24.55</v>
      </c>
      <c r="AC4213" s="1"/>
    </row>
    <row r="4214" spans="5:29" x14ac:dyDescent="0.3">
      <c r="E4214" s="1">
        <v>38404</v>
      </c>
      <c r="F4214">
        <v>46.73</v>
      </c>
      <c r="G4214">
        <f t="shared" si="111"/>
        <v>44.705321100917423</v>
      </c>
      <c r="I4214" s="1">
        <v>37547</v>
      </c>
      <c r="J4214">
        <v>27.84</v>
      </c>
      <c r="M4214" s="1">
        <v>33427</v>
      </c>
      <c r="N4214">
        <v>1.1362000000000001</v>
      </c>
      <c r="Y4214" s="1">
        <v>43451</v>
      </c>
      <c r="Z4214">
        <v>24.55</v>
      </c>
      <c r="AC4214" s="1"/>
    </row>
    <row r="4215" spans="5:29" x14ac:dyDescent="0.3">
      <c r="E4215" s="1">
        <v>38405</v>
      </c>
      <c r="F4215">
        <v>48.62</v>
      </c>
      <c r="G4215">
        <f t="shared" si="111"/>
        <v>44.761926605504577</v>
      </c>
      <c r="I4215" s="1">
        <v>37546</v>
      </c>
      <c r="J4215">
        <v>27.97</v>
      </c>
      <c r="M4215" s="1">
        <v>33428</v>
      </c>
      <c r="N4215">
        <v>1.1302000000000001</v>
      </c>
      <c r="Y4215" s="1">
        <v>43452</v>
      </c>
      <c r="Z4215">
        <v>23.88</v>
      </c>
      <c r="AC4215" s="1"/>
    </row>
    <row r="4216" spans="5:29" x14ac:dyDescent="0.3">
      <c r="E4216" s="1">
        <v>38406</v>
      </c>
      <c r="F4216">
        <v>48.51</v>
      </c>
      <c r="G4216">
        <f t="shared" si="111"/>
        <v>44.813302752293573</v>
      </c>
      <c r="I4216" s="1">
        <v>37545</v>
      </c>
      <c r="J4216">
        <v>28.58</v>
      </c>
      <c r="M4216" s="1">
        <v>33429</v>
      </c>
      <c r="N4216">
        <v>1.133</v>
      </c>
      <c r="Y4216" s="1">
        <v>43453</v>
      </c>
      <c r="Z4216">
        <v>24.4</v>
      </c>
      <c r="AC4216" s="1"/>
    </row>
    <row r="4217" spans="5:29" x14ac:dyDescent="0.3">
      <c r="E4217" s="1">
        <v>38407</v>
      </c>
      <c r="F4217">
        <v>49.44</v>
      </c>
      <c r="G4217">
        <f t="shared" si="111"/>
        <v>44.868807339449539</v>
      </c>
      <c r="I4217" s="1">
        <v>37544</v>
      </c>
      <c r="J4217">
        <v>28.5</v>
      </c>
      <c r="M4217" s="1">
        <v>33430</v>
      </c>
      <c r="N4217">
        <v>1.1207</v>
      </c>
      <c r="Y4217" s="1">
        <v>43454</v>
      </c>
      <c r="Z4217">
        <v>24.77</v>
      </c>
      <c r="AC4217" s="1"/>
    </row>
    <row r="4218" spans="5:29" x14ac:dyDescent="0.3">
      <c r="E4218" s="1">
        <v>38408</v>
      </c>
      <c r="F4218">
        <v>49.61</v>
      </c>
      <c r="G4218">
        <f t="shared" si="111"/>
        <v>44.911743119266049</v>
      </c>
      <c r="I4218" s="1">
        <v>37543</v>
      </c>
      <c r="J4218">
        <v>28.5</v>
      </c>
      <c r="M4218" s="1">
        <v>33431</v>
      </c>
      <c r="N4218">
        <v>1.1482000000000001</v>
      </c>
      <c r="Y4218" s="1">
        <v>43455</v>
      </c>
      <c r="Z4218">
        <v>24.48</v>
      </c>
      <c r="AC4218" s="1"/>
    </row>
    <row r="4219" spans="5:29" x14ac:dyDescent="0.3">
      <c r="E4219" s="1">
        <v>38411</v>
      </c>
      <c r="F4219">
        <v>50.06</v>
      </c>
      <c r="G4219">
        <f t="shared" si="111"/>
        <v>44.956972477064213</v>
      </c>
      <c r="I4219" s="1">
        <v>37540</v>
      </c>
      <c r="J4219">
        <v>27.99</v>
      </c>
      <c r="M4219" s="1">
        <v>33434</v>
      </c>
      <c r="N4219">
        <v>1.1469</v>
      </c>
      <c r="Y4219" s="1">
        <v>43458</v>
      </c>
      <c r="Z4219">
        <v>24.05</v>
      </c>
      <c r="AC4219" s="1"/>
    </row>
    <row r="4220" spans="5:29" x14ac:dyDescent="0.3">
      <c r="E4220" s="1">
        <v>38412</v>
      </c>
      <c r="F4220">
        <v>50.11</v>
      </c>
      <c r="G4220">
        <f t="shared" si="111"/>
        <v>45.000825688073391</v>
      </c>
      <c r="I4220" s="1">
        <v>37539</v>
      </c>
      <c r="J4220">
        <v>27.74</v>
      </c>
      <c r="M4220" s="1">
        <v>33435</v>
      </c>
      <c r="N4220">
        <v>1.1409</v>
      </c>
      <c r="Y4220" s="1">
        <v>43459</v>
      </c>
      <c r="Z4220">
        <v>24.1</v>
      </c>
      <c r="AC4220" s="1"/>
    </row>
    <row r="4221" spans="5:29" x14ac:dyDescent="0.3">
      <c r="E4221" s="1">
        <v>38413</v>
      </c>
      <c r="F4221">
        <v>51.22</v>
      </c>
      <c r="G4221">
        <f t="shared" si="111"/>
        <v>45.049357798165133</v>
      </c>
      <c r="I4221" s="1">
        <v>37538</v>
      </c>
      <c r="J4221">
        <v>28.13</v>
      </c>
      <c r="M4221" s="1">
        <v>33436</v>
      </c>
      <c r="N4221">
        <v>1.1467000000000001</v>
      </c>
      <c r="Y4221" s="1">
        <v>43461</v>
      </c>
      <c r="Z4221">
        <v>23.33</v>
      </c>
      <c r="AC4221" s="1"/>
    </row>
    <row r="4222" spans="5:29" x14ac:dyDescent="0.3">
      <c r="E4222" s="1">
        <v>38414</v>
      </c>
      <c r="F4222">
        <v>51.95</v>
      </c>
      <c r="G4222">
        <f t="shared" si="111"/>
        <v>45.099816513761461</v>
      </c>
      <c r="I4222" s="1">
        <v>37537</v>
      </c>
      <c r="J4222">
        <v>28.09</v>
      </c>
      <c r="M4222" s="1">
        <v>33437</v>
      </c>
      <c r="N4222">
        <v>1.1584000000000001</v>
      </c>
      <c r="Y4222" s="1">
        <v>43462</v>
      </c>
      <c r="Z4222">
        <v>22.02</v>
      </c>
      <c r="AC4222" s="1"/>
    </row>
    <row r="4223" spans="5:29" x14ac:dyDescent="0.3">
      <c r="E4223" s="1">
        <v>38415</v>
      </c>
      <c r="F4223">
        <v>51.8</v>
      </c>
      <c r="G4223">
        <f t="shared" si="111"/>
        <v>45.152293577981645</v>
      </c>
      <c r="I4223" s="1">
        <v>37536</v>
      </c>
      <c r="J4223">
        <v>28.23</v>
      </c>
      <c r="M4223" s="1">
        <v>33438</v>
      </c>
      <c r="N4223">
        <v>1.1761999999999999</v>
      </c>
      <c r="Y4223" s="1">
        <v>43465</v>
      </c>
      <c r="Z4223">
        <v>21.05</v>
      </c>
      <c r="AC4223" s="1"/>
    </row>
    <row r="4224" spans="5:29" x14ac:dyDescent="0.3">
      <c r="E4224" s="1">
        <v>38418</v>
      </c>
      <c r="F4224">
        <v>52.09</v>
      </c>
      <c r="G4224">
        <f t="shared" si="111"/>
        <v>45.204678899082566</v>
      </c>
      <c r="I4224" s="1">
        <v>37533</v>
      </c>
      <c r="J4224">
        <v>28.12</v>
      </c>
      <c r="M4224" s="1">
        <v>33441</v>
      </c>
      <c r="N4224">
        <v>1.1652</v>
      </c>
      <c r="Y4224" s="1">
        <v>43466</v>
      </c>
      <c r="Z4224">
        <v>21.05</v>
      </c>
      <c r="AC4224" s="1"/>
    </row>
    <row r="4225" spans="5:29" x14ac:dyDescent="0.3">
      <c r="E4225" s="1">
        <v>38419</v>
      </c>
      <c r="F4225">
        <v>52.84</v>
      </c>
      <c r="G4225">
        <f t="shared" si="111"/>
        <v>45.26174311926605</v>
      </c>
      <c r="I4225" s="1">
        <v>37532</v>
      </c>
      <c r="J4225">
        <v>28.26</v>
      </c>
      <c r="M4225" s="1">
        <v>33442</v>
      </c>
      <c r="N4225">
        <v>1.1689000000000001</v>
      </c>
      <c r="Y4225" s="1">
        <v>43467</v>
      </c>
      <c r="Z4225">
        <v>22.3</v>
      </c>
      <c r="AC4225" s="1"/>
    </row>
    <row r="4226" spans="5:29" x14ac:dyDescent="0.3">
      <c r="E4226" s="1">
        <v>38420</v>
      </c>
      <c r="F4226">
        <v>53.38</v>
      </c>
      <c r="G4226">
        <f t="shared" si="111"/>
        <v>45.327706422018352</v>
      </c>
      <c r="I4226" s="1">
        <v>37531</v>
      </c>
      <c r="J4226">
        <v>28.82</v>
      </c>
      <c r="M4226" s="1">
        <v>33443</v>
      </c>
      <c r="N4226">
        <v>1.1832</v>
      </c>
      <c r="Y4226" s="1">
        <v>43468</v>
      </c>
      <c r="Z4226">
        <v>21.8</v>
      </c>
      <c r="AC4226" s="1"/>
    </row>
    <row r="4227" spans="5:29" x14ac:dyDescent="0.3">
      <c r="E4227" s="1">
        <v>38421</v>
      </c>
      <c r="F4227">
        <v>52.66</v>
      </c>
      <c r="G4227">
        <f t="shared" si="111"/>
        <v>45.378440366972484</v>
      </c>
      <c r="I4227" s="1">
        <v>37530</v>
      </c>
      <c r="J4227">
        <v>29.01</v>
      </c>
      <c r="M4227" s="1">
        <v>33444</v>
      </c>
      <c r="N4227">
        <v>1.1677</v>
      </c>
      <c r="Y4227" s="1">
        <v>43469</v>
      </c>
      <c r="Z4227">
        <v>22.05</v>
      </c>
      <c r="AC4227" s="1"/>
    </row>
    <row r="4228" spans="5:29" x14ac:dyDescent="0.3">
      <c r="E4228" s="1">
        <v>38422</v>
      </c>
      <c r="F4228">
        <v>53.1</v>
      </c>
      <c r="G4228">
        <f t="shared" si="111"/>
        <v>45.425321100917436</v>
      </c>
      <c r="I4228" s="1">
        <v>37529</v>
      </c>
      <c r="J4228">
        <v>28.75</v>
      </c>
      <c r="M4228" s="1">
        <v>33445</v>
      </c>
      <c r="N4228">
        <v>1.1772</v>
      </c>
      <c r="Y4228" s="1">
        <v>43472</v>
      </c>
      <c r="Z4228">
        <v>20.65</v>
      </c>
      <c r="AC4228" s="1"/>
    </row>
    <row r="4229" spans="5:29" x14ac:dyDescent="0.3">
      <c r="E4229" s="1">
        <v>38425</v>
      </c>
      <c r="F4229">
        <v>53.66</v>
      </c>
      <c r="G4229">
        <f t="shared" si="111"/>
        <v>45.468990825688081</v>
      </c>
      <c r="I4229" s="1">
        <v>37526</v>
      </c>
      <c r="J4229">
        <v>28.88</v>
      </c>
      <c r="M4229" s="1">
        <v>33448</v>
      </c>
      <c r="N4229">
        <v>1.1741999999999999</v>
      </c>
      <c r="Y4229" s="1">
        <v>43473</v>
      </c>
      <c r="Z4229">
        <v>21.78</v>
      </c>
      <c r="AC4229" s="1"/>
    </row>
    <row r="4230" spans="5:29" x14ac:dyDescent="0.3">
      <c r="E4230" s="1">
        <v>38426</v>
      </c>
      <c r="F4230">
        <v>53.85</v>
      </c>
      <c r="G4230">
        <f t="shared" si="111"/>
        <v>45.506972477064231</v>
      </c>
      <c r="I4230" s="1">
        <v>37525</v>
      </c>
      <c r="J4230">
        <v>28.89</v>
      </c>
      <c r="M4230" s="1">
        <v>33449</v>
      </c>
      <c r="N4230">
        <v>1.1692</v>
      </c>
      <c r="Y4230" s="1">
        <v>43474</v>
      </c>
      <c r="Z4230">
        <v>21.13</v>
      </c>
      <c r="AC4230" s="1"/>
    </row>
    <row r="4231" spans="5:29" x14ac:dyDescent="0.3">
      <c r="E4231" s="1">
        <v>38427</v>
      </c>
      <c r="F4231">
        <v>54.8</v>
      </c>
      <c r="G4231">
        <f t="shared" si="111"/>
        <v>45.544954128440388</v>
      </c>
      <c r="I4231" s="1">
        <v>37524</v>
      </c>
      <c r="J4231">
        <v>29.06</v>
      </c>
      <c r="M4231" s="1">
        <v>33450</v>
      </c>
      <c r="N4231">
        <v>1.1772</v>
      </c>
      <c r="Y4231" s="1">
        <v>43475</v>
      </c>
      <c r="Z4231">
        <v>21.93</v>
      </c>
      <c r="AC4231" s="1"/>
    </row>
    <row r="4232" spans="5:29" x14ac:dyDescent="0.3">
      <c r="E4232" s="1">
        <v>38428</v>
      </c>
      <c r="F4232">
        <v>55.06</v>
      </c>
      <c r="G4232">
        <f t="shared" si="111"/>
        <v>45.595045871559655</v>
      </c>
      <c r="I4232" s="1">
        <v>37523</v>
      </c>
      <c r="J4232">
        <v>29.11</v>
      </c>
      <c r="M4232" s="1">
        <v>33451</v>
      </c>
      <c r="N4232">
        <v>1.1697</v>
      </c>
      <c r="Y4232" s="1">
        <v>43476</v>
      </c>
      <c r="Z4232">
        <v>21.38</v>
      </c>
      <c r="AC4232" s="1"/>
    </row>
    <row r="4233" spans="5:29" x14ac:dyDescent="0.3">
      <c r="E4233" s="1">
        <v>38429</v>
      </c>
      <c r="F4233">
        <v>55.59</v>
      </c>
      <c r="G4233">
        <f t="shared" si="111"/>
        <v>45.645871559633058</v>
      </c>
      <c r="I4233" s="1">
        <v>37522</v>
      </c>
      <c r="J4233">
        <v>29.13</v>
      </c>
      <c r="M4233" s="1">
        <v>33452</v>
      </c>
      <c r="N4233">
        <v>1.1789000000000001</v>
      </c>
      <c r="Y4233" s="1">
        <v>43479</v>
      </c>
      <c r="Z4233">
        <v>21.38</v>
      </c>
      <c r="AC4233" s="1"/>
    </row>
    <row r="4234" spans="5:29" x14ac:dyDescent="0.3">
      <c r="E4234" s="1">
        <v>38432</v>
      </c>
      <c r="F4234">
        <v>55.65</v>
      </c>
      <c r="G4234">
        <f t="shared" si="111"/>
        <v>45.690000000000026</v>
      </c>
      <c r="I4234" s="1">
        <v>37519</v>
      </c>
      <c r="J4234">
        <v>28.43</v>
      </c>
      <c r="M4234" s="1">
        <v>33455</v>
      </c>
      <c r="N4234">
        <v>1.1947000000000001</v>
      </c>
      <c r="Y4234" s="1">
        <v>43480</v>
      </c>
      <c r="Z4234">
        <v>21.2</v>
      </c>
      <c r="AC4234" s="1"/>
    </row>
    <row r="4235" spans="5:29" x14ac:dyDescent="0.3">
      <c r="E4235" s="1">
        <v>38433</v>
      </c>
      <c r="F4235">
        <v>54.59</v>
      </c>
      <c r="G4235">
        <f t="shared" si="111"/>
        <v>45.732752293578024</v>
      </c>
      <c r="I4235" s="1">
        <v>37518</v>
      </c>
      <c r="J4235">
        <v>28.38</v>
      </c>
      <c r="M4235" s="1">
        <v>33456</v>
      </c>
      <c r="N4235">
        <v>1.1992</v>
      </c>
      <c r="Y4235" s="1">
        <v>43481</v>
      </c>
      <c r="Z4235">
        <v>21.7</v>
      </c>
      <c r="AC4235" s="1"/>
    </row>
    <row r="4236" spans="5:29" x14ac:dyDescent="0.3">
      <c r="E4236" s="1">
        <v>38434</v>
      </c>
      <c r="F4236">
        <v>53.04</v>
      </c>
      <c r="G4236">
        <f t="shared" si="111"/>
        <v>45.770642201834896</v>
      </c>
      <c r="I4236" s="1">
        <v>37517</v>
      </c>
      <c r="J4236">
        <v>28.32</v>
      </c>
      <c r="M4236" s="1">
        <v>33457</v>
      </c>
      <c r="N4236">
        <v>1.1987000000000001</v>
      </c>
      <c r="Y4236" s="1">
        <v>43482</v>
      </c>
      <c r="Z4236">
        <v>22.68</v>
      </c>
      <c r="AC4236" s="1"/>
    </row>
    <row r="4237" spans="5:29" x14ac:dyDescent="0.3">
      <c r="E4237" s="1">
        <v>38435</v>
      </c>
      <c r="F4237">
        <v>53.93</v>
      </c>
      <c r="G4237">
        <f t="shared" si="111"/>
        <v>45.817981651376186</v>
      </c>
      <c r="I4237" s="1">
        <v>37516</v>
      </c>
      <c r="J4237">
        <v>27.97</v>
      </c>
      <c r="M4237" s="1">
        <v>33458</v>
      </c>
      <c r="N4237">
        <v>1.1932</v>
      </c>
      <c r="Y4237" s="1">
        <v>43483</v>
      </c>
      <c r="Z4237">
        <v>22.25</v>
      </c>
      <c r="AC4237" s="1"/>
    </row>
    <row r="4238" spans="5:29" x14ac:dyDescent="0.3">
      <c r="E4238" s="1">
        <v>38440</v>
      </c>
      <c r="F4238">
        <v>53.03</v>
      </c>
      <c r="G4238">
        <f t="shared" si="111"/>
        <v>45.841009174311964</v>
      </c>
      <c r="I4238" s="1">
        <v>37515</v>
      </c>
      <c r="J4238">
        <v>28.52</v>
      </c>
      <c r="M4238" s="1">
        <v>33459</v>
      </c>
      <c r="N4238">
        <v>1.1857</v>
      </c>
      <c r="Y4238" s="1">
        <v>43486</v>
      </c>
      <c r="Z4238">
        <v>21.8</v>
      </c>
      <c r="AC4238" s="1"/>
    </row>
    <row r="4239" spans="5:29" x14ac:dyDescent="0.3">
      <c r="E4239" s="1">
        <v>38441</v>
      </c>
      <c r="F4239">
        <v>52.09</v>
      </c>
      <c r="G4239">
        <f t="shared" si="111"/>
        <v>45.853577981651412</v>
      </c>
      <c r="I4239" s="1">
        <v>37512</v>
      </c>
      <c r="J4239">
        <v>28.31</v>
      </c>
      <c r="M4239" s="1">
        <v>33462</v>
      </c>
      <c r="N4239">
        <v>1.1879</v>
      </c>
      <c r="Y4239" s="1">
        <v>43487</v>
      </c>
      <c r="Z4239">
        <v>21.67</v>
      </c>
      <c r="AC4239" s="1"/>
    </row>
    <row r="4240" spans="5:29" x14ac:dyDescent="0.3">
      <c r="E4240" s="1">
        <v>38442</v>
      </c>
      <c r="F4240">
        <v>54.29</v>
      </c>
      <c r="G4240">
        <f t="shared" si="111"/>
        <v>45.881743119266083</v>
      </c>
      <c r="I4240" s="1">
        <v>37511</v>
      </c>
      <c r="J4240">
        <v>27.73</v>
      </c>
      <c r="M4240" s="1">
        <v>33463</v>
      </c>
      <c r="N4240">
        <v>1.1832</v>
      </c>
      <c r="Y4240" s="1">
        <v>43488</v>
      </c>
      <c r="Z4240">
        <v>21.95</v>
      </c>
      <c r="AC4240" s="1"/>
    </row>
    <row r="4241" spans="5:29" x14ac:dyDescent="0.3">
      <c r="E4241" s="1">
        <v>38443</v>
      </c>
      <c r="F4241">
        <v>56.51</v>
      </c>
      <c r="G4241">
        <f t="shared" si="111"/>
        <v>45.934311926605538</v>
      </c>
      <c r="I4241" s="1">
        <v>37510</v>
      </c>
      <c r="J4241">
        <v>28.39</v>
      </c>
      <c r="M4241" s="1">
        <v>33464</v>
      </c>
      <c r="N4241">
        <v>1.1797</v>
      </c>
      <c r="Y4241" s="1">
        <v>43489</v>
      </c>
      <c r="Z4241">
        <v>21.2</v>
      </c>
      <c r="AC4241" s="1"/>
    </row>
    <row r="4242" spans="5:29" x14ac:dyDescent="0.3">
      <c r="E4242" s="1">
        <v>38446</v>
      </c>
      <c r="F4242">
        <v>56.23</v>
      </c>
      <c r="G4242">
        <f t="shared" si="111"/>
        <v>45.977155963302778</v>
      </c>
      <c r="I4242" s="1">
        <v>37509</v>
      </c>
      <c r="J4242">
        <v>28.58</v>
      </c>
      <c r="M4242" s="1">
        <v>33465</v>
      </c>
      <c r="N4242">
        <v>1.1719999999999999</v>
      </c>
      <c r="Y4242" s="1">
        <v>43490</v>
      </c>
      <c r="Z4242">
        <v>20.8</v>
      </c>
      <c r="AC4242" s="1"/>
    </row>
    <row r="4243" spans="5:29" x14ac:dyDescent="0.3">
      <c r="E4243" s="1">
        <v>38447</v>
      </c>
      <c r="F4243">
        <v>55.44</v>
      </c>
      <c r="G4243">
        <f t="shared" si="111"/>
        <v>46.032110091743142</v>
      </c>
      <c r="I4243" s="1">
        <v>37508</v>
      </c>
      <c r="J4243">
        <v>28.49</v>
      </c>
      <c r="M4243" s="1">
        <v>33466</v>
      </c>
      <c r="N4243">
        <v>1.1621999999999999</v>
      </c>
      <c r="Y4243" s="1">
        <v>43493</v>
      </c>
      <c r="Z4243">
        <v>20.55</v>
      </c>
      <c r="AC4243" s="1"/>
    </row>
    <row r="4244" spans="5:29" x14ac:dyDescent="0.3">
      <c r="E4244" s="1">
        <v>38448</v>
      </c>
      <c r="F4244">
        <v>55.27</v>
      </c>
      <c r="G4244">
        <f t="shared" si="111"/>
        <v>46.09541284403673</v>
      </c>
      <c r="I4244" s="1">
        <v>37505</v>
      </c>
      <c r="J4244">
        <v>28.29</v>
      </c>
      <c r="M4244" s="1">
        <v>33469</v>
      </c>
      <c r="N4244">
        <v>1.1273</v>
      </c>
      <c r="Y4244" s="1">
        <v>43494</v>
      </c>
      <c r="Z4244">
        <v>20.8</v>
      </c>
      <c r="AC4244" s="1"/>
    </row>
    <row r="4245" spans="5:29" x14ac:dyDescent="0.3">
      <c r="E4245" s="1">
        <v>38449</v>
      </c>
      <c r="F4245">
        <v>54.04</v>
      </c>
      <c r="G4245">
        <f t="shared" si="111"/>
        <v>46.141834862385352</v>
      </c>
      <c r="I4245" s="1">
        <v>37504</v>
      </c>
      <c r="J4245">
        <v>27.66</v>
      </c>
      <c r="M4245" s="1">
        <v>33470</v>
      </c>
      <c r="N4245">
        <v>1.1436999999999999</v>
      </c>
      <c r="Y4245" s="1">
        <v>43495</v>
      </c>
      <c r="Z4245">
        <v>20.149999999999999</v>
      </c>
      <c r="AC4245" s="1"/>
    </row>
    <row r="4246" spans="5:29" x14ac:dyDescent="0.3">
      <c r="E4246" s="1">
        <v>38450</v>
      </c>
      <c r="F4246">
        <v>52.89</v>
      </c>
      <c r="G4246">
        <f t="shared" si="111"/>
        <v>46.195321100917461</v>
      </c>
      <c r="I4246" s="1">
        <v>37503</v>
      </c>
      <c r="J4246">
        <v>27.1</v>
      </c>
      <c r="M4246" s="1">
        <v>33471</v>
      </c>
      <c r="N4246">
        <v>1.1807000000000001</v>
      </c>
      <c r="Y4246" s="1">
        <v>43496</v>
      </c>
      <c r="Z4246">
        <v>19.95</v>
      </c>
      <c r="AC4246" s="1"/>
    </row>
    <row r="4247" spans="5:29" x14ac:dyDescent="0.3">
      <c r="E4247" s="1">
        <v>38453</v>
      </c>
      <c r="F4247">
        <v>53.21</v>
      </c>
      <c r="G4247">
        <f t="shared" si="111"/>
        <v>46.256422018348658</v>
      </c>
      <c r="I4247" s="1">
        <v>37502</v>
      </c>
      <c r="J4247">
        <v>26.57</v>
      </c>
      <c r="M4247" s="1">
        <v>33472</v>
      </c>
      <c r="N4247">
        <v>1.1841999999999999</v>
      </c>
      <c r="Y4247" s="1">
        <v>43497</v>
      </c>
      <c r="Z4247">
        <v>19.23</v>
      </c>
      <c r="AC4247" s="1"/>
    </row>
    <row r="4248" spans="5:29" x14ac:dyDescent="0.3">
      <c r="E4248" s="1">
        <v>38454</v>
      </c>
      <c r="F4248">
        <v>51.98</v>
      </c>
      <c r="G4248">
        <f t="shared" si="111"/>
        <v>46.296972477064244</v>
      </c>
      <c r="I4248" s="1">
        <v>37501</v>
      </c>
      <c r="J4248">
        <v>27.54</v>
      </c>
      <c r="M4248" s="1">
        <v>33473</v>
      </c>
      <c r="N4248">
        <v>1.1737</v>
      </c>
      <c r="Y4248" s="1">
        <v>43500</v>
      </c>
      <c r="Z4248">
        <v>19.350000000000001</v>
      </c>
      <c r="AC4248" s="1"/>
    </row>
    <row r="4249" spans="5:29" x14ac:dyDescent="0.3">
      <c r="E4249" s="1">
        <v>38455</v>
      </c>
      <c r="F4249">
        <v>50.48</v>
      </c>
      <c r="G4249">
        <f t="shared" si="111"/>
        <v>46.337981651376168</v>
      </c>
      <c r="I4249" s="1">
        <v>37498</v>
      </c>
      <c r="J4249">
        <v>27.47</v>
      </c>
      <c r="M4249" s="1">
        <v>33476</v>
      </c>
      <c r="N4249">
        <v>1.1745000000000001</v>
      </c>
      <c r="Y4249" s="1">
        <v>43501</v>
      </c>
      <c r="Z4249">
        <v>18.649999999999999</v>
      </c>
      <c r="AC4249" s="1"/>
    </row>
    <row r="4250" spans="5:29" x14ac:dyDescent="0.3">
      <c r="E4250" s="1">
        <v>38456</v>
      </c>
      <c r="F4250">
        <v>50.91</v>
      </c>
      <c r="G4250">
        <f t="shared" si="111"/>
        <v>46.379174311926612</v>
      </c>
      <c r="I4250" s="1">
        <v>37497</v>
      </c>
      <c r="J4250">
        <v>27.52</v>
      </c>
      <c r="M4250" s="1">
        <v>33477</v>
      </c>
      <c r="N4250">
        <v>1.1735</v>
      </c>
      <c r="Y4250" s="1">
        <v>43502</v>
      </c>
      <c r="Z4250">
        <v>19</v>
      </c>
      <c r="AC4250" s="1"/>
    </row>
    <row r="4251" spans="5:29" x14ac:dyDescent="0.3">
      <c r="E4251" s="1">
        <v>38457</v>
      </c>
      <c r="F4251">
        <v>51.61</v>
      </c>
      <c r="G4251">
        <f t="shared" si="111"/>
        <v>46.431376146789006</v>
      </c>
      <c r="I4251" s="1">
        <v>37496</v>
      </c>
      <c r="J4251">
        <v>26.95</v>
      </c>
      <c r="M4251" s="1">
        <v>33478</v>
      </c>
      <c r="N4251">
        <v>1.1812</v>
      </c>
      <c r="Y4251" s="1">
        <v>43503</v>
      </c>
      <c r="Z4251">
        <v>18.579999999999998</v>
      </c>
    </row>
    <row r="4252" spans="5:29" x14ac:dyDescent="0.3">
      <c r="E4252" s="1">
        <v>38460</v>
      </c>
      <c r="F4252">
        <v>50.78</v>
      </c>
      <c r="G4252">
        <f t="shared" si="111"/>
        <v>46.496238532110098</v>
      </c>
      <c r="I4252" s="1">
        <v>37495</v>
      </c>
      <c r="J4252">
        <v>27.22</v>
      </c>
      <c r="M4252" s="1">
        <v>33479</v>
      </c>
      <c r="N4252">
        <v>1.1775</v>
      </c>
      <c r="Y4252" s="1">
        <v>43504</v>
      </c>
      <c r="Z4252">
        <v>18.27</v>
      </c>
    </row>
    <row r="4253" spans="5:29" x14ac:dyDescent="0.3">
      <c r="E4253" s="1">
        <v>38461</v>
      </c>
      <c r="F4253">
        <v>52.94</v>
      </c>
      <c r="G4253">
        <f t="shared" si="111"/>
        <v>46.571376146788985</v>
      </c>
      <c r="I4253" s="1">
        <v>37491</v>
      </c>
      <c r="J4253">
        <v>26.99</v>
      </c>
      <c r="M4253" s="1">
        <v>33480</v>
      </c>
      <c r="N4253">
        <v>1.1752</v>
      </c>
      <c r="Y4253" s="1">
        <v>43507</v>
      </c>
      <c r="Z4253">
        <v>18.27</v>
      </c>
    </row>
    <row r="4254" spans="5:29" x14ac:dyDescent="0.3">
      <c r="E4254" s="1">
        <v>38462</v>
      </c>
      <c r="F4254">
        <v>53.78</v>
      </c>
      <c r="G4254">
        <f t="shared" si="111"/>
        <v>46.670091743119265</v>
      </c>
      <c r="I4254" s="1">
        <v>37490</v>
      </c>
      <c r="J4254">
        <v>27.02</v>
      </c>
      <c r="M4254" s="1">
        <v>33483</v>
      </c>
      <c r="N4254">
        <v>1.1765000000000001</v>
      </c>
      <c r="Y4254" s="1">
        <v>43508</v>
      </c>
      <c r="Z4254">
        <v>17.45</v>
      </c>
    </row>
    <row r="4255" spans="5:29" x14ac:dyDescent="0.3">
      <c r="E4255" s="1">
        <v>38463</v>
      </c>
      <c r="F4255">
        <v>54.01</v>
      </c>
      <c r="G4255">
        <f t="shared" si="111"/>
        <v>46.777431192660551</v>
      </c>
      <c r="I4255" s="1">
        <v>37489</v>
      </c>
      <c r="J4255">
        <v>27.41</v>
      </c>
      <c r="M4255" s="1">
        <v>33484</v>
      </c>
      <c r="N4255">
        <v>1.1832</v>
      </c>
      <c r="Y4255" s="1">
        <v>43509</v>
      </c>
      <c r="Z4255">
        <v>18.100000000000001</v>
      </c>
    </row>
    <row r="4256" spans="5:29" x14ac:dyDescent="0.3">
      <c r="E4256" s="1">
        <v>38464</v>
      </c>
      <c r="F4256">
        <v>54.97</v>
      </c>
      <c r="G4256">
        <f t="shared" si="111"/>
        <v>46.911651376146786</v>
      </c>
      <c r="I4256" s="1">
        <v>37488</v>
      </c>
      <c r="J4256">
        <v>27.1</v>
      </c>
      <c r="M4256" s="1">
        <v>33485</v>
      </c>
      <c r="N4256">
        <v>1.1827000000000001</v>
      </c>
      <c r="Y4256" s="1">
        <v>43510</v>
      </c>
      <c r="Z4256">
        <v>17.75</v>
      </c>
    </row>
    <row r="4257" spans="5:26" x14ac:dyDescent="0.3">
      <c r="E4257" s="1">
        <v>38467</v>
      </c>
      <c r="F4257">
        <v>54.4</v>
      </c>
      <c r="G4257">
        <f t="shared" si="111"/>
        <v>47.02275229357798</v>
      </c>
      <c r="I4257" s="1">
        <v>37487</v>
      </c>
      <c r="J4257">
        <v>27.26</v>
      </c>
      <c r="M4257" s="1">
        <v>33486</v>
      </c>
      <c r="N4257">
        <v>1.1814</v>
      </c>
      <c r="Y4257" s="1">
        <v>43511</v>
      </c>
      <c r="Z4257">
        <v>17.95</v>
      </c>
    </row>
    <row r="4258" spans="5:26" x14ac:dyDescent="0.3">
      <c r="E4258" s="1">
        <v>38468</v>
      </c>
      <c r="F4258">
        <v>54.14</v>
      </c>
      <c r="G4258">
        <f t="shared" si="111"/>
        <v>47.127155963302748</v>
      </c>
      <c r="I4258" s="1">
        <v>37484</v>
      </c>
      <c r="J4258">
        <v>27</v>
      </c>
      <c r="M4258" s="1">
        <v>33487</v>
      </c>
      <c r="N4258">
        <v>1.1977</v>
      </c>
      <c r="Y4258" s="1">
        <v>43514</v>
      </c>
      <c r="Z4258">
        <v>17.350000000000001</v>
      </c>
    </row>
    <row r="4259" spans="5:26" x14ac:dyDescent="0.3">
      <c r="E4259" s="1">
        <v>38469</v>
      </c>
      <c r="F4259">
        <v>52.29</v>
      </c>
      <c r="G4259">
        <f t="shared" si="111"/>
        <v>47.214954128440368</v>
      </c>
      <c r="I4259" s="1">
        <v>37483</v>
      </c>
      <c r="J4259">
        <v>26.8</v>
      </c>
      <c r="M4259" s="1">
        <v>33490</v>
      </c>
      <c r="N4259">
        <v>1.2102999999999999</v>
      </c>
      <c r="Y4259" s="1">
        <v>43515</v>
      </c>
      <c r="Z4259">
        <v>17.88</v>
      </c>
    </row>
    <row r="4260" spans="5:26" x14ac:dyDescent="0.3">
      <c r="E4260" s="1">
        <v>38470</v>
      </c>
      <c r="F4260">
        <v>52.48</v>
      </c>
      <c r="G4260">
        <f t="shared" si="111"/>
        <v>47.284587155963301</v>
      </c>
      <c r="I4260" s="1">
        <v>37482</v>
      </c>
      <c r="J4260">
        <v>26.38</v>
      </c>
      <c r="M4260" s="1">
        <v>33491</v>
      </c>
      <c r="N4260">
        <v>1.2112000000000001</v>
      </c>
      <c r="Y4260" s="1">
        <v>43516</v>
      </c>
      <c r="Z4260">
        <v>18.100000000000001</v>
      </c>
    </row>
    <row r="4261" spans="5:26" x14ac:dyDescent="0.3">
      <c r="E4261" s="1">
        <v>38471</v>
      </c>
      <c r="F4261">
        <v>51.09</v>
      </c>
      <c r="G4261">
        <f t="shared" si="111"/>
        <v>47.346146788990822</v>
      </c>
      <c r="I4261" s="1">
        <v>37481</v>
      </c>
      <c r="J4261">
        <v>26.15</v>
      </c>
      <c r="M4261" s="1">
        <v>33492</v>
      </c>
      <c r="N4261">
        <v>1.2141999999999999</v>
      </c>
      <c r="Y4261" s="1">
        <v>43517</v>
      </c>
      <c r="Z4261">
        <v>17.5</v>
      </c>
    </row>
    <row r="4262" spans="5:26" x14ac:dyDescent="0.3">
      <c r="E4262" s="1">
        <v>38475</v>
      </c>
      <c r="F4262">
        <v>50.52</v>
      </c>
      <c r="G4262">
        <f t="shared" si="111"/>
        <v>47.401834862385321</v>
      </c>
      <c r="I4262" s="1">
        <v>37480</v>
      </c>
      <c r="J4262">
        <v>26.04</v>
      </c>
      <c r="M4262" s="1">
        <v>33493</v>
      </c>
      <c r="N4262">
        <v>1.2152000000000001</v>
      </c>
      <c r="Y4262" s="1">
        <v>43518</v>
      </c>
      <c r="Z4262">
        <v>16.93</v>
      </c>
    </row>
    <row r="4263" spans="5:26" x14ac:dyDescent="0.3">
      <c r="E4263" s="1">
        <v>38476</v>
      </c>
      <c r="F4263">
        <v>50.97</v>
      </c>
      <c r="G4263">
        <f t="shared" si="111"/>
        <v>47.458256880733963</v>
      </c>
      <c r="I4263" s="1">
        <v>37477</v>
      </c>
      <c r="J4263">
        <v>25.34</v>
      </c>
      <c r="M4263" s="1">
        <v>33494</v>
      </c>
      <c r="N4263">
        <v>1.2146999999999999</v>
      </c>
      <c r="Y4263" s="1">
        <v>43521</v>
      </c>
      <c r="Z4263">
        <v>16.850000000000001</v>
      </c>
    </row>
    <row r="4264" spans="5:26" x14ac:dyDescent="0.3">
      <c r="E4264" s="1">
        <v>38477</v>
      </c>
      <c r="F4264">
        <v>51.13</v>
      </c>
      <c r="G4264">
        <f t="shared" si="111"/>
        <v>47.517614678899101</v>
      </c>
      <c r="I4264" s="1">
        <v>37476</v>
      </c>
      <c r="J4264">
        <v>25.11</v>
      </c>
      <c r="M4264" s="1">
        <v>33497</v>
      </c>
      <c r="N4264">
        <v>1.222</v>
      </c>
      <c r="Y4264" s="1">
        <v>43522</v>
      </c>
      <c r="Z4264">
        <v>17.329999999999998</v>
      </c>
    </row>
    <row r="4265" spans="5:26" x14ac:dyDescent="0.3">
      <c r="E4265" s="1">
        <v>38478</v>
      </c>
      <c r="F4265">
        <v>50.77</v>
      </c>
      <c r="G4265">
        <f t="shared" si="111"/>
        <v>47.574495412844051</v>
      </c>
      <c r="I4265" s="1">
        <v>37475</v>
      </c>
      <c r="J4265">
        <v>24.95</v>
      </c>
      <c r="M4265" s="1">
        <v>33498</v>
      </c>
      <c r="N4265">
        <v>1.2242</v>
      </c>
      <c r="Y4265" s="1">
        <v>43523</v>
      </c>
      <c r="Z4265">
        <v>17.78</v>
      </c>
    </row>
    <row r="4266" spans="5:26" x14ac:dyDescent="0.3">
      <c r="E4266" s="1">
        <v>38481</v>
      </c>
      <c r="F4266">
        <v>51.29</v>
      </c>
      <c r="G4266">
        <f t="shared" si="111"/>
        <v>47.625321100917446</v>
      </c>
      <c r="I4266" s="1">
        <v>37474</v>
      </c>
      <c r="J4266">
        <v>25.53</v>
      </c>
      <c r="M4266" s="1">
        <v>33499</v>
      </c>
      <c r="N4266">
        <v>1.2157</v>
      </c>
      <c r="Y4266" s="1">
        <v>43524</v>
      </c>
      <c r="Z4266">
        <v>17.75</v>
      </c>
    </row>
    <row r="4267" spans="5:26" x14ac:dyDescent="0.3">
      <c r="E4267" s="1">
        <v>38482</v>
      </c>
      <c r="F4267">
        <v>51.43</v>
      </c>
      <c r="G4267">
        <f t="shared" si="111"/>
        <v>47.679633027522954</v>
      </c>
      <c r="I4267" s="1">
        <v>37473</v>
      </c>
      <c r="J4267">
        <v>24.89</v>
      </c>
      <c r="M4267" s="1">
        <v>33500</v>
      </c>
      <c r="N4267">
        <v>1.2131000000000001</v>
      </c>
      <c r="Y4267" s="1">
        <v>43525</v>
      </c>
      <c r="Z4267">
        <v>17.420000000000002</v>
      </c>
    </row>
    <row r="4268" spans="5:26" x14ac:dyDescent="0.3">
      <c r="E4268" s="1">
        <v>38483</v>
      </c>
      <c r="F4268">
        <v>50.07</v>
      </c>
      <c r="G4268">
        <f t="shared" si="111"/>
        <v>47.750825688073398</v>
      </c>
      <c r="I4268" s="1">
        <v>37470</v>
      </c>
      <c r="J4268">
        <v>25.31</v>
      </c>
      <c r="M4268" s="1">
        <v>33501</v>
      </c>
      <c r="N4268">
        <v>1.2152000000000001</v>
      </c>
      <c r="Y4268" s="1">
        <v>43528</v>
      </c>
      <c r="Z4268">
        <v>17.53</v>
      </c>
    </row>
    <row r="4269" spans="5:26" x14ac:dyDescent="0.3">
      <c r="E4269" s="1">
        <v>38484</v>
      </c>
      <c r="F4269">
        <v>48.34</v>
      </c>
      <c r="G4269">
        <f t="shared" si="111"/>
        <v>47.825963302752307</v>
      </c>
      <c r="I4269" s="1">
        <v>37469</v>
      </c>
      <c r="J4269">
        <v>25.01</v>
      </c>
      <c r="M4269" s="1">
        <v>33504</v>
      </c>
      <c r="N4269">
        <v>1.2232000000000001</v>
      </c>
      <c r="Y4269" s="1">
        <v>43529</v>
      </c>
      <c r="Z4269">
        <v>17.079999999999998</v>
      </c>
    </row>
    <row r="4270" spans="5:26" x14ac:dyDescent="0.3">
      <c r="E4270" s="1">
        <v>38485</v>
      </c>
      <c r="F4270">
        <v>48.66</v>
      </c>
      <c r="G4270">
        <f t="shared" si="111"/>
        <v>47.911284403669733</v>
      </c>
      <c r="I4270" s="1">
        <v>37468</v>
      </c>
      <c r="J4270">
        <v>25.44</v>
      </c>
      <c r="M4270" s="1">
        <v>33505</v>
      </c>
      <c r="N4270">
        <v>1.2126999999999999</v>
      </c>
      <c r="Y4270" s="1">
        <v>43530</v>
      </c>
      <c r="Z4270">
        <v>16.93</v>
      </c>
    </row>
    <row r="4271" spans="5:26" x14ac:dyDescent="0.3">
      <c r="E4271" s="1">
        <v>38488</v>
      </c>
      <c r="F4271">
        <v>48.05</v>
      </c>
      <c r="G4271">
        <f t="shared" si="111"/>
        <v>47.988348623853227</v>
      </c>
      <c r="I4271" s="1">
        <v>37467</v>
      </c>
      <c r="J4271">
        <v>25.68</v>
      </c>
      <c r="M4271" s="1">
        <v>33506</v>
      </c>
      <c r="N4271">
        <v>1.2185999999999999</v>
      </c>
      <c r="Y4271" s="1">
        <v>43531</v>
      </c>
      <c r="Z4271">
        <v>16.920000000000002</v>
      </c>
    </row>
    <row r="4272" spans="5:26" x14ac:dyDescent="0.3">
      <c r="E4272" s="1">
        <v>38489</v>
      </c>
      <c r="F4272">
        <v>49.34</v>
      </c>
      <c r="G4272">
        <f t="shared" ref="G4272:G4335" si="112">+AVERAGE(F4164:F4272)</f>
        <v>48.089908256880754</v>
      </c>
      <c r="I4272" s="1">
        <v>37466</v>
      </c>
      <c r="J4272">
        <v>25</v>
      </c>
      <c r="M4272" s="1">
        <v>33507</v>
      </c>
      <c r="N4272">
        <v>1.2137</v>
      </c>
      <c r="Y4272" s="1">
        <v>43532</v>
      </c>
      <c r="Z4272">
        <v>16.78</v>
      </c>
    </row>
    <row r="4273" spans="5:14" x14ac:dyDescent="0.3">
      <c r="E4273" s="1">
        <v>38490</v>
      </c>
      <c r="F4273">
        <v>48.15</v>
      </c>
      <c r="G4273">
        <f t="shared" si="112"/>
        <v>48.176697247706436</v>
      </c>
      <c r="I4273" s="1">
        <v>37463</v>
      </c>
      <c r="J4273">
        <v>25.03</v>
      </c>
      <c r="M4273" s="1">
        <v>33508</v>
      </c>
      <c r="N4273">
        <v>1.2257</v>
      </c>
    </row>
    <row r="4274" spans="5:14" x14ac:dyDescent="0.3">
      <c r="E4274" s="1">
        <v>38491</v>
      </c>
      <c r="F4274">
        <v>47.88</v>
      </c>
      <c r="G4274">
        <f t="shared" si="112"/>
        <v>48.252018348623871</v>
      </c>
      <c r="I4274" s="1">
        <v>37462</v>
      </c>
      <c r="J4274">
        <v>25.26</v>
      </c>
      <c r="M4274" s="1">
        <v>33511</v>
      </c>
      <c r="N4274">
        <v>1.2277</v>
      </c>
    </row>
    <row r="4275" spans="5:14" x14ac:dyDescent="0.3">
      <c r="E4275" s="1">
        <v>38492</v>
      </c>
      <c r="F4275">
        <v>48.03</v>
      </c>
      <c r="G4275">
        <f t="shared" si="112"/>
        <v>48.349724770642219</v>
      </c>
      <c r="I4275" s="1">
        <v>37461</v>
      </c>
      <c r="J4275">
        <v>25.33</v>
      </c>
      <c r="M4275" s="1">
        <v>33512</v>
      </c>
      <c r="N4275">
        <v>1.2272000000000001</v>
      </c>
    </row>
    <row r="4276" spans="5:14" x14ac:dyDescent="0.3">
      <c r="E4276" s="1">
        <v>38495</v>
      </c>
      <c r="F4276">
        <v>48.37</v>
      </c>
      <c r="G4276">
        <f t="shared" si="112"/>
        <v>48.446330275229371</v>
      </c>
      <c r="I4276" s="1">
        <v>37460</v>
      </c>
      <c r="J4276">
        <v>25.04</v>
      </c>
      <c r="M4276" s="1">
        <v>33513</v>
      </c>
      <c r="N4276">
        <v>1.2282</v>
      </c>
    </row>
    <row r="4277" spans="5:14" x14ac:dyDescent="0.3">
      <c r="E4277" s="1">
        <v>38496</v>
      </c>
      <c r="F4277">
        <v>48.82</v>
      </c>
      <c r="G4277">
        <f t="shared" si="112"/>
        <v>48.534128440366992</v>
      </c>
      <c r="I4277" s="1">
        <v>37459</v>
      </c>
      <c r="J4277">
        <v>25.42</v>
      </c>
      <c r="M4277" s="1">
        <v>33514</v>
      </c>
      <c r="N4277">
        <v>1.2307999999999999</v>
      </c>
    </row>
    <row r="4278" spans="5:14" x14ac:dyDescent="0.3">
      <c r="E4278" s="1">
        <v>38497</v>
      </c>
      <c r="F4278">
        <v>50.07</v>
      </c>
      <c r="G4278">
        <f t="shared" si="112"/>
        <v>48.606146788990841</v>
      </c>
      <c r="I4278" s="1">
        <v>37456</v>
      </c>
      <c r="J4278">
        <v>26.43</v>
      </c>
      <c r="M4278" s="1">
        <v>33515</v>
      </c>
      <c r="N4278">
        <v>1.2206999999999999</v>
      </c>
    </row>
    <row r="4279" spans="5:14" x14ac:dyDescent="0.3">
      <c r="E4279" s="1">
        <v>38498</v>
      </c>
      <c r="F4279">
        <v>50.16</v>
      </c>
      <c r="G4279">
        <f t="shared" si="112"/>
        <v>48.686055045871576</v>
      </c>
      <c r="I4279" s="1">
        <v>37455</v>
      </c>
      <c r="J4279">
        <v>26.28</v>
      </c>
      <c r="M4279" s="1">
        <v>33518</v>
      </c>
      <c r="N4279">
        <v>1.2192000000000001</v>
      </c>
    </row>
    <row r="4280" spans="5:14" x14ac:dyDescent="0.3">
      <c r="E4280" s="1">
        <v>38499</v>
      </c>
      <c r="F4280">
        <v>50.7</v>
      </c>
      <c r="G4280">
        <f t="shared" si="112"/>
        <v>48.753119266055059</v>
      </c>
      <c r="I4280" s="1">
        <v>37454</v>
      </c>
      <c r="J4280">
        <v>26.44</v>
      </c>
      <c r="M4280" s="1">
        <v>33519</v>
      </c>
      <c r="N4280">
        <v>1.2007000000000001</v>
      </c>
    </row>
    <row r="4281" spans="5:14" x14ac:dyDescent="0.3">
      <c r="E4281" s="1">
        <v>38503</v>
      </c>
      <c r="F4281">
        <v>50.73</v>
      </c>
      <c r="G4281">
        <f t="shared" si="112"/>
        <v>48.829082568807344</v>
      </c>
      <c r="I4281" s="1">
        <v>37453</v>
      </c>
      <c r="J4281">
        <v>26.28</v>
      </c>
      <c r="M4281" s="1">
        <v>33520</v>
      </c>
      <c r="N4281">
        <v>1.2117</v>
      </c>
    </row>
    <row r="4282" spans="5:14" x14ac:dyDescent="0.3">
      <c r="E4282" s="1">
        <v>38504</v>
      </c>
      <c r="F4282">
        <v>53.27</v>
      </c>
      <c r="G4282">
        <f t="shared" si="112"/>
        <v>48.929082568807353</v>
      </c>
      <c r="I4282" s="1">
        <v>37452</v>
      </c>
      <c r="J4282">
        <v>26.06</v>
      </c>
      <c r="M4282" s="1">
        <v>33521</v>
      </c>
      <c r="N4282">
        <v>1.2072000000000001</v>
      </c>
    </row>
    <row r="4283" spans="5:14" x14ac:dyDescent="0.3">
      <c r="E4283" s="1">
        <v>38505</v>
      </c>
      <c r="F4283">
        <v>52.4</v>
      </c>
      <c r="G4283">
        <f t="shared" si="112"/>
        <v>49.036972477064225</v>
      </c>
      <c r="I4283" s="1">
        <v>37449</v>
      </c>
      <c r="J4283">
        <v>26.32</v>
      </c>
      <c r="M4283" s="1">
        <v>33522</v>
      </c>
      <c r="N4283">
        <v>1.2121999999999999</v>
      </c>
    </row>
    <row r="4284" spans="5:14" x14ac:dyDescent="0.3">
      <c r="E4284" s="1">
        <v>38506</v>
      </c>
      <c r="F4284">
        <v>54.17</v>
      </c>
      <c r="G4284">
        <f t="shared" si="112"/>
        <v>49.160458715596334</v>
      </c>
      <c r="I4284" s="1">
        <v>37448</v>
      </c>
      <c r="J4284">
        <v>25.96</v>
      </c>
      <c r="M4284" s="1">
        <v>33525</v>
      </c>
      <c r="N4284">
        <v>1.2053</v>
      </c>
    </row>
    <row r="4285" spans="5:14" x14ac:dyDescent="0.3">
      <c r="E4285" s="1">
        <v>38509</v>
      </c>
      <c r="F4285">
        <v>53.67</v>
      </c>
      <c r="G4285">
        <f t="shared" si="112"/>
        <v>49.285229357798173</v>
      </c>
      <c r="I4285" s="1">
        <v>37447</v>
      </c>
      <c r="J4285">
        <v>25.93</v>
      </c>
      <c r="M4285" s="1">
        <v>33526</v>
      </c>
      <c r="N4285">
        <v>1.1957</v>
      </c>
    </row>
    <row r="4286" spans="5:14" x14ac:dyDescent="0.3">
      <c r="E4286" s="1">
        <v>38510</v>
      </c>
      <c r="F4286">
        <v>53.13</v>
      </c>
      <c r="G4286">
        <f t="shared" si="112"/>
        <v>49.413302752293589</v>
      </c>
      <c r="I4286" s="1">
        <v>37446</v>
      </c>
      <c r="J4286">
        <v>25.17</v>
      </c>
      <c r="M4286" s="1">
        <v>33527</v>
      </c>
      <c r="N4286">
        <v>1.2004999999999999</v>
      </c>
    </row>
    <row r="4287" spans="5:14" x14ac:dyDescent="0.3">
      <c r="E4287" s="1">
        <v>38511</v>
      </c>
      <c r="F4287">
        <v>52.11</v>
      </c>
      <c r="G4287">
        <f t="shared" si="112"/>
        <v>49.521009174311935</v>
      </c>
      <c r="I4287" s="1">
        <v>37445</v>
      </c>
      <c r="J4287">
        <v>25.08</v>
      </c>
      <c r="M4287" s="1">
        <v>33528</v>
      </c>
      <c r="N4287">
        <v>1.2072000000000001</v>
      </c>
    </row>
    <row r="4288" spans="5:14" x14ac:dyDescent="0.3">
      <c r="E4288" s="1">
        <v>38512</v>
      </c>
      <c r="F4288">
        <v>53.82</v>
      </c>
      <c r="G4288">
        <f t="shared" si="112"/>
        <v>49.643577981651376</v>
      </c>
      <c r="I4288" s="1">
        <v>37442</v>
      </c>
      <c r="J4288">
        <v>25.73</v>
      </c>
      <c r="M4288" s="1">
        <v>33529</v>
      </c>
      <c r="N4288">
        <v>1.2129000000000001</v>
      </c>
    </row>
    <row r="4289" spans="5:14" x14ac:dyDescent="0.3">
      <c r="E4289" s="1">
        <v>38513</v>
      </c>
      <c r="F4289">
        <v>52.67</v>
      </c>
      <c r="G4289">
        <f t="shared" si="112"/>
        <v>49.750275229357797</v>
      </c>
      <c r="I4289" s="1">
        <v>37441</v>
      </c>
      <c r="J4289">
        <v>25.55</v>
      </c>
      <c r="M4289" s="1">
        <v>33532</v>
      </c>
      <c r="N4289">
        <v>1.2087000000000001</v>
      </c>
    </row>
    <row r="4290" spans="5:14" x14ac:dyDescent="0.3">
      <c r="E4290" s="1">
        <v>38516</v>
      </c>
      <c r="F4290">
        <v>54.78</v>
      </c>
      <c r="G4290">
        <f t="shared" si="112"/>
        <v>49.881192660550447</v>
      </c>
      <c r="I4290" s="1">
        <v>37440</v>
      </c>
      <c r="J4290">
        <v>25.84</v>
      </c>
      <c r="M4290" s="1">
        <v>33533</v>
      </c>
      <c r="N4290">
        <v>1.2052</v>
      </c>
    </row>
    <row r="4291" spans="5:14" x14ac:dyDescent="0.3">
      <c r="E4291" s="1">
        <v>38517</v>
      </c>
      <c r="F4291">
        <v>53.73</v>
      </c>
      <c r="G4291">
        <f t="shared" si="112"/>
        <v>49.981009174311914</v>
      </c>
      <c r="I4291" s="1">
        <v>37439</v>
      </c>
      <c r="J4291">
        <v>25.75</v>
      </c>
      <c r="M4291" s="1">
        <v>33534</v>
      </c>
      <c r="N4291">
        <v>1.1961999999999999</v>
      </c>
    </row>
    <row r="4292" spans="5:14" x14ac:dyDescent="0.3">
      <c r="E4292" s="1">
        <v>38518</v>
      </c>
      <c r="F4292">
        <v>54.5</v>
      </c>
      <c r="G4292">
        <f t="shared" si="112"/>
        <v>50.084862385321081</v>
      </c>
      <c r="I4292" s="1">
        <v>37438</v>
      </c>
      <c r="J4292">
        <v>25.64</v>
      </c>
      <c r="M4292" s="1">
        <v>33535</v>
      </c>
      <c r="N4292">
        <v>1.2044999999999999</v>
      </c>
    </row>
    <row r="4293" spans="5:14" x14ac:dyDescent="0.3">
      <c r="E4293" s="1">
        <v>38519</v>
      </c>
      <c r="F4293">
        <v>56.22</v>
      </c>
      <c r="G4293">
        <f t="shared" si="112"/>
        <v>50.206880733944942</v>
      </c>
      <c r="I4293" s="1">
        <v>37435</v>
      </c>
      <c r="J4293">
        <v>25.58</v>
      </c>
      <c r="M4293" s="1">
        <v>33536</v>
      </c>
      <c r="N4293">
        <v>1.2042999999999999</v>
      </c>
    </row>
    <row r="4294" spans="5:14" x14ac:dyDescent="0.3">
      <c r="E4294" s="1">
        <v>38520</v>
      </c>
      <c r="F4294">
        <v>57.76</v>
      </c>
      <c r="G4294">
        <f t="shared" si="112"/>
        <v>50.341192660550448</v>
      </c>
      <c r="I4294" s="1">
        <v>37434</v>
      </c>
      <c r="J4294">
        <v>25.45</v>
      </c>
      <c r="M4294" s="1">
        <v>33539</v>
      </c>
      <c r="N4294">
        <v>1.1923999999999999</v>
      </c>
    </row>
    <row r="4295" spans="5:14" x14ac:dyDescent="0.3">
      <c r="E4295" s="1">
        <v>38523</v>
      </c>
      <c r="F4295">
        <v>58.32</v>
      </c>
      <c r="G4295">
        <f t="shared" si="112"/>
        <v>50.475504587155946</v>
      </c>
      <c r="I4295" s="1">
        <v>37433</v>
      </c>
      <c r="J4295">
        <v>25.24</v>
      </c>
      <c r="M4295" s="1">
        <v>33540</v>
      </c>
      <c r="N4295">
        <v>1.2148000000000001</v>
      </c>
    </row>
    <row r="4296" spans="5:14" x14ac:dyDescent="0.3">
      <c r="E4296" s="1">
        <v>38524</v>
      </c>
      <c r="F4296">
        <v>57.5</v>
      </c>
      <c r="G4296">
        <f t="shared" si="112"/>
        <v>50.58825688073393</v>
      </c>
      <c r="I4296" s="1">
        <v>37432</v>
      </c>
      <c r="J4296">
        <v>25.2</v>
      </c>
      <c r="M4296" s="1">
        <v>33541</v>
      </c>
      <c r="N4296">
        <v>1.2243999999999999</v>
      </c>
    </row>
    <row r="4297" spans="5:14" x14ac:dyDescent="0.3">
      <c r="E4297" s="1">
        <v>38525</v>
      </c>
      <c r="F4297">
        <v>56.58</v>
      </c>
      <c r="G4297">
        <f t="shared" si="112"/>
        <v>50.693119266055028</v>
      </c>
      <c r="I4297" s="1">
        <v>37431</v>
      </c>
      <c r="J4297">
        <v>25.27</v>
      </c>
      <c r="M4297" s="1">
        <v>33542</v>
      </c>
      <c r="N4297">
        <v>1.2237</v>
      </c>
    </row>
    <row r="4298" spans="5:14" x14ac:dyDescent="0.3">
      <c r="E4298" s="1">
        <v>38526</v>
      </c>
      <c r="F4298">
        <v>57.96</v>
      </c>
      <c r="G4298">
        <f t="shared" si="112"/>
        <v>50.811743119266033</v>
      </c>
      <c r="I4298" s="1">
        <v>37428</v>
      </c>
      <c r="J4298">
        <v>24.75</v>
      </c>
      <c r="M4298" s="1">
        <v>33543</v>
      </c>
      <c r="N4298">
        <v>1.2434000000000001</v>
      </c>
    </row>
    <row r="4299" spans="5:14" x14ac:dyDescent="0.3">
      <c r="E4299" s="1">
        <v>38527</v>
      </c>
      <c r="F4299">
        <v>58.36</v>
      </c>
      <c r="G4299">
        <f t="shared" si="112"/>
        <v>50.930733944954099</v>
      </c>
      <c r="I4299" s="1">
        <v>37427</v>
      </c>
      <c r="J4299">
        <v>25.07</v>
      </c>
      <c r="M4299" s="1">
        <v>33546</v>
      </c>
      <c r="N4299">
        <v>1.2477</v>
      </c>
    </row>
    <row r="4300" spans="5:14" x14ac:dyDescent="0.3">
      <c r="E4300" s="1">
        <v>38530</v>
      </c>
      <c r="F4300">
        <v>59.3</v>
      </c>
      <c r="G4300">
        <f t="shared" si="112"/>
        <v>51.064587155963288</v>
      </c>
      <c r="I4300" s="1">
        <v>37426</v>
      </c>
      <c r="J4300">
        <v>24.55</v>
      </c>
      <c r="M4300" s="1">
        <v>33547</v>
      </c>
      <c r="N4300">
        <v>1.2475000000000001</v>
      </c>
    </row>
    <row r="4301" spans="5:14" x14ac:dyDescent="0.3">
      <c r="E4301" s="1">
        <v>38531</v>
      </c>
      <c r="F4301">
        <v>57.18</v>
      </c>
      <c r="G4301">
        <f t="shared" si="112"/>
        <v>51.182568807339436</v>
      </c>
      <c r="I4301" s="1">
        <v>37425</v>
      </c>
      <c r="J4301">
        <v>24.79</v>
      </c>
      <c r="M4301" s="1">
        <v>33548</v>
      </c>
      <c r="N4301">
        <v>1.2484999999999999</v>
      </c>
    </row>
    <row r="4302" spans="5:14" x14ac:dyDescent="0.3">
      <c r="E4302" s="1">
        <v>38532</v>
      </c>
      <c r="F4302">
        <v>56.15</v>
      </c>
      <c r="G4302">
        <f t="shared" si="112"/>
        <v>51.278165137614671</v>
      </c>
      <c r="I4302" s="1">
        <v>37424</v>
      </c>
      <c r="J4302">
        <v>25.24</v>
      </c>
      <c r="M4302" s="1">
        <v>33549</v>
      </c>
      <c r="N4302">
        <v>1.2452000000000001</v>
      </c>
    </row>
    <row r="4303" spans="5:14" x14ac:dyDescent="0.3">
      <c r="E4303" s="1">
        <v>38533</v>
      </c>
      <c r="F4303">
        <v>55.58</v>
      </c>
      <c r="G4303">
        <f t="shared" si="112"/>
        <v>51.365963302752277</v>
      </c>
      <c r="I4303" s="1">
        <v>37421</v>
      </c>
      <c r="J4303">
        <v>24.99</v>
      </c>
      <c r="M4303" s="1">
        <v>33550</v>
      </c>
      <c r="N4303">
        <v>1.2397</v>
      </c>
    </row>
    <row r="4304" spans="5:14" x14ac:dyDescent="0.3">
      <c r="E4304" s="1">
        <v>38534</v>
      </c>
      <c r="F4304">
        <v>57.54</v>
      </c>
      <c r="G4304">
        <f t="shared" si="112"/>
        <v>51.463027522935768</v>
      </c>
      <c r="I4304" s="1">
        <v>37420</v>
      </c>
      <c r="J4304">
        <v>24.06</v>
      </c>
      <c r="M4304" s="1">
        <v>33553</v>
      </c>
      <c r="N4304">
        <v>1.246</v>
      </c>
    </row>
    <row r="4305" spans="5:14" x14ac:dyDescent="0.3">
      <c r="E4305" s="1">
        <v>38537</v>
      </c>
      <c r="F4305">
        <v>57.94</v>
      </c>
      <c r="G4305">
        <f t="shared" si="112"/>
        <v>51.567889908256866</v>
      </c>
      <c r="I4305" s="1">
        <v>37419</v>
      </c>
      <c r="J4305">
        <v>23.51</v>
      </c>
      <c r="M4305" s="1">
        <v>33554</v>
      </c>
      <c r="N4305">
        <v>1.2457</v>
      </c>
    </row>
    <row r="4306" spans="5:14" x14ac:dyDescent="0.3">
      <c r="E4306" s="1">
        <v>38538</v>
      </c>
      <c r="F4306">
        <v>58.29</v>
      </c>
      <c r="G4306">
        <f t="shared" si="112"/>
        <v>51.676605504587151</v>
      </c>
      <c r="I4306" s="1">
        <v>37418</v>
      </c>
      <c r="J4306">
        <v>23.3</v>
      </c>
      <c r="M4306" s="1">
        <v>33555</v>
      </c>
      <c r="N4306">
        <v>1.2502</v>
      </c>
    </row>
    <row r="4307" spans="5:14" x14ac:dyDescent="0.3">
      <c r="E4307" s="1">
        <v>38539</v>
      </c>
      <c r="F4307">
        <v>59.85</v>
      </c>
      <c r="G4307">
        <f t="shared" si="112"/>
        <v>51.813302752293573</v>
      </c>
      <c r="I4307" s="1">
        <v>37417</v>
      </c>
      <c r="J4307">
        <v>23.66</v>
      </c>
      <c r="M4307" s="1">
        <v>33556</v>
      </c>
      <c r="N4307">
        <v>1.2532000000000001</v>
      </c>
    </row>
    <row r="4308" spans="5:14" x14ac:dyDescent="0.3">
      <c r="E4308" s="1">
        <v>38540</v>
      </c>
      <c r="F4308">
        <v>59.28</v>
      </c>
      <c r="G4308">
        <f t="shared" si="112"/>
        <v>51.935871559633021</v>
      </c>
      <c r="I4308" s="1">
        <v>37414</v>
      </c>
      <c r="J4308">
        <v>23.99</v>
      </c>
      <c r="M4308" s="1">
        <v>33557</v>
      </c>
      <c r="N4308">
        <v>1.26</v>
      </c>
    </row>
    <row r="4309" spans="5:14" x14ac:dyDescent="0.3">
      <c r="E4309" s="1">
        <v>38541</v>
      </c>
      <c r="F4309">
        <v>58.2</v>
      </c>
      <c r="G4309">
        <f t="shared" si="112"/>
        <v>52.058623853210996</v>
      </c>
      <c r="I4309" s="1">
        <v>37413</v>
      </c>
      <c r="J4309">
        <v>24.22</v>
      </c>
      <c r="M4309" s="1">
        <v>33560</v>
      </c>
      <c r="N4309">
        <v>1.2659</v>
      </c>
    </row>
    <row r="4310" spans="5:14" x14ac:dyDescent="0.3">
      <c r="E4310" s="1">
        <v>38544</v>
      </c>
      <c r="F4310">
        <v>57.44</v>
      </c>
      <c r="G4310">
        <f t="shared" si="112"/>
        <v>52.181834862385308</v>
      </c>
      <c r="I4310" s="1">
        <v>37412</v>
      </c>
      <c r="J4310">
        <v>24.18</v>
      </c>
      <c r="M4310" s="1">
        <v>33561</v>
      </c>
      <c r="N4310">
        <v>1.2755000000000001</v>
      </c>
    </row>
    <row r="4311" spans="5:14" x14ac:dyDescent="0.3">
      <c r="E4311" s="1">
        <v>38545</v>
      </c>
      <c r="F4311">
        <v>58.82</v>
      </c>
      <c r="G4311">
        <f t="shared" si="112"/>
        <v>52.319174311926588</v>
      </c>
      <c r="I4311" s="1">
        <v>37407</v>
      </c>
      <c r="J4311">
        <v>24.45</v>
      </c>
      <c r="M4311" s="1">
        <v>33562</v>
      </c>
      <c r="N4311">
        <v>1.2751999999999999</v>
      </c>
    </row>
    <row r="4312" spans="5:14" x14ac:dyDescent="0.3">
      <c r="E4312" s="1">
        <v>38546</v>
      </c>
      <c r="F4312">
        <v>58.27</v>
      </c>
      <c r="G4312">
        <f t="shared" si="112"/>
        <v>52.451100917431184</v>
      </c>
      <c r="I4312" s="1">
        <v>37406</v>
      </c>
      <c r="J4312">
        <v>24.05</v>
      </c>
      <c r="M4312" s="1">
        <v>33563</v>
      </c>
      <c r="N4312">
        <v>1.2747999999999999</v>
      </c>
    </row>
    <row r="4313" spans="5:14" x14ac:dyDescent="0.3">
      <c r="E4313" s="1">
        <v>38547</v>
      </c>
      <c r="F4313">
        <v>57.31</v>
      </c>
      <c r="G4313">
        <f t="shared" si="112"/>
        <v>52.582018348623848</v>
      </c>
      <c r="I4313" s="1">
        <v>37405</v>
      </c>
      <c r="J4313">
        <v>25.12</v>
      </c>
      <c r="M4313" s="1">
        <v>33564</v>
      </c>
      <c r="N4313">
        <v>1.2822</v>
      </c>
    </row>
    <row r="4314" spans="5:14" x14ac:dyDescent="0.3">
      <c r="E4314" s="1">
        <v>38548</v>
      </c>
      <c r="F4314">
        <v>57.61</v>
      </c>
      <c r="G4314">
        <f t="shared" si="112"/>
        <v>52.715412844036685</v>
      </c>
      <c r="I4314" s="1">
        <v>37404</v>
      </c>
      <c r="J4314">
        <v>24.76</v>
      </c>
      <c r="M4314" s="1">
        <v>33567</v>
      </c>
      <c r="N4314">
        <v>1.2791999999999999</v>
      </c>
    </row>
    <row r="4315" spans="5:14" x14ac:dyDescent="0.3">
      <c r="E4315" s="1">
        <v>38551</v>
      </c>
      <c r="F4315">
        <v>56.99</v>
      </c>
      <c r="G4315">
        <f t="shared" si="112"/>
        <v>52.842568807339433</v>
      </c>
      <c r="I4315" s="1">
        <v>37403</v>
      </c>
      <c r="J4315">
        <v>24.94</v>
      </c>
      <c r="M4315" s="1">
        <v>33568</v>
      </c>
      <c r="N4315">
        <v>1.2612000000000001</v>
      </c>
    </row>
    <row r="4316" spans="5:14" x14ac:dyDescent="0.3">
      <c r="E4316" s="1">
        <v>38552</v>
      </c>
      <c r="F4316">
        <v>57.36</v>
      </c>
      <c r="G4316">
        <f t="shared" si="112"/>
        <v>52.960733944954114</v>
      </c>
      <c r="I4316" s="1">
        <v>37400</v>
      </c>
      <c r="J4316">
        <v>25.18</v>
      </c>
      <c r="M4316" s="1">
        <v>33569</v>
      </c>
      <c r="N4316">
        <v>1.2617</v>
      </c>
    </row>
    <row r="4317" spans="5:14" x14ac:dyDescent="0.3">
      <c r="E4317" s="1">
        <v>38553</v>
      </c>
      <c r="F4317">
        <v>56.65</v>
      </c>
      <c r="G4317">
        <f t="shared" si="112"/>
        <v>53.069449541284392</v>
      </c>
      <c r="I4317" s="1">
        <v>37399</v>
      </c>
      <c r="J4317">
        <v>25.39</v>
      </c>
      <c r="M4317" s="1">
        <v>33570</v>
      </c>
      <c r="N4317">
        <v>1.2587999999999999</v>
      </c>
    </row>
    <row r="4318" spans="5:14" x14ac:dyDescent="0.3">
      <c r="E4318" s="1">
        <v>38554</v>
      </c>
      <c r="F4318">
        <v>55.72</v>
      </c>
      <c r="G4318">
        <f t="shared" si="112"/>
        <v>53.162935779816507</v>
      </c>
      <c r="I4318" s="1">
        <v>37398</v>
      </c>
      <c r="J4318">
        <v>25.5</v>
      </c>
      <c r="M4318" s="1">
        <v>33571</v>
      </c>
      <c r="N4318">
        <v>1.2544999999999999</v>
      </c>
    </row>
    <row r="4319" spans="5:14" x14ac:dyDescent="0.3">
      <c r="E4319" s="1">
        <v>38555</v>
      </c>
      <c r="F4319">
        <v>57.58</v>
      </c>
      <c r="G4319">
        <f t="shared" si="112"/>
        <v>53.27477064220183</v>
      </c>
      <c r="I4319" s="1">
        <v>37397</v>
      </c>
      <c r="J4319">
        <v>25.6</v>
      </c>
      <c r="M4319" s="1">
        <v>33574</v>
      </c>
      <c r="N4319">
        <v>1.2606999999999999</v>
      </c>
    </row>
    <row r="4320" spans="5:14" x14ac:dyDescent="0.3">
      <c r="E4320" s="1">
        <v>38558</v>
      </c>
      <c r="F4320">
        <v>57.86</v>
      </c>
      <c r="G4320">
        <f t="shared" si="112"/>
        <v>53.382201834862386</v>
      </c>
      <c r="I4320" s="1">
        <v>37396</v>
      </c>
      <c r="J4320">
        <v>26.38</v>
      </c>
      <c r="M4320" s="1">
        <v>33575</v>
      </c>
      <c r="N4320">
        <v>1.2648999999999999</v>
      </c>
    </row>
    <row r="4321" spans="5:14" x14ac:dyDescent="0.3">
      <c r="E4321" s="1">
        <v>38559</v>
      </c>
      <c r="F4321">
        <v>58.03</v>
      </c>
      <c r="G4321">
        <f t="shared" si="112"/>
        <v>53.494220183486227</v>
      </c>
      <c r="I4321" s="1">
        <v>37393</v>
      </c>
      <c r="J4321">
        <v>26.36</v>
      </c>
      <c r="M4321" s="1">
        <v>33576</v>
      </c>
      <c r="N4321">
        <v>1.2707999999999999</v>
      </c>
    </row>
    <row r="4322" spans="5:14" x14ac:dyDescent="0.3">
      <c r="E4322" s="1">
        <v>38560</v>
      </c>
      <c r="F4322">
        <v>58.01</v>
      </c>
      <c r="G4322">
        <f t="shared" si="112"/>
        <v>53.601284403669723</v>
      </c>
      <c r="I4322" s="1">
        <v>37392</v>
      </c>
      <c r="J4322">
        <v>26.22</v>
      </c>
      <c r="M4322" s="1">
        <v>33577</v>
      </c>
      <c r="N4322">
        <v>1.2788999999999999</v>
      </c>
    </row>
    <row r="4323" spans="5:14" x14ac:dyDescent="0.3">
      <c r="E4323" s="1">
        <v>38561</v>
      </c>
      <c r="F4323">
        <v>58.76</v>
      </c>
      <c r="G4323">
        <f t="shared" si="112"/>
        <v>53.711651376146783</v>
      </c>
      <c r="I4323" s="1">
        <v>37391</v>
      </c>
      <c r="J4323">
        <v>26.17</v>
      </c>
      <c r="M4323" s="1">
        <v>33578</v>
      </c>
      <c r="N4323">
        <v>1.2948</v>
      </c>
    </row>
    <row r="4324" spans="5:14" x14ac:dyDescent="0.3">
      <c r="E4324" s="1">
        <v>38562</v>
      </c>
      <c r="F4324">
        <v>59.37</v>
      </c>
      <c r="G4324">
        <f t="shared" si="112"/>
        <v>53.810275229357785</v>
      </c>
      <c r="I4324" s="1">
        <v>37390</v>
      </c>
      <c r="J4324">
        <v>27.31</v>
      </c>
      <c r="M4324" s="1">
        <v>33581</v>
      </c>
      <c r="N4324">
        <v>1.2927</v>
      </c>
    </row>
    <row r="4325" spans="5:14" x14ac:dyDescent="0.3">
      <c r="E4325" s="1">
        <v>38565</v>
      </c>
      <c r="F4325">
        <v>60.44</v>
      </c>
      <c r="G4325">
        <f t="shared" si="112"/>
        <v>53.91972477064219</v>
      </c>
      <c r="I4325" s="1">
        <v>37389</v>
      </c>
      <c r="J4325">
        <v>26.58</v>
      </c>
      <c r="M4325" s="1">
        <v>33582</v>
      </c>
      <c r="N4325">
        <v>1.2867</v>
      </c>
    </row>
    <row r="4326" spans="5:14" x14ac:dyDescent="0.3">
      <c r="E4326" s="1">
        <v>38566</v>
      </c>
      <c r="F4326">
        <v>60.62</v>
      </c>
      <c r="G4326">
        <f t="shared" si="112"/>
        <v>54.022293577981635</v>
      </c>
      <c r="I4326" s="1">
        <v>37386</v>
      </c>
      <c r="J4326">
        <v>26.38</v>
      </c>
      <c r="M4326" s="1">
        <v>33583</v>
      </c>
      <c r="N4326">
        <v>1.29</v>
      </c>
    </row>
    <row r="4327" spans="5:14" x14ac:dyDescent="0.3">
      <c r="E4327" s="1">
        <v>38567</v>
      </c>
      <c r="F4327">
        <v>59.65</v>
      </c>
      <c r="G4327">
        <f t="shared" si="112"/>
        <v>54.114403669724759</v>
      </c>
      <c r="I4327" s="1">
        <v>37385</v>
      </c>
      <c r="J4327">
        <v>25.94</v>
      </c>
      <c r="M4327" s="1">
        <v>33584</v>
      </c>
      <c r="N4327">
        <v>1.2847999999999999</v>
      </c>
    </row>
    <row r="4328" spans="5:14" x14ac:dyDescent="0.3">
      <c r="E4328" s="1">
        <v>38568</v>
      </c>
      <c r="F4328">
        <v>60.12</v>
      </c>
      <c r="G4328">
        <f t="shared" si="112"/>
        <v>54.206697247706408</v>
      </c>
      <c r="I4328" s="1">
        <v>37384</v>
      </c>
      <c r="J4328">
        <v>26.03</v>
      </c>
      <c r="M4328" s="1">
        <v>33585</v>
      </c>
      <c r="N4328">
        <v>1.2828999999999999</v>
      </c>
    </row>
    <row r="4329" spans="5:14" x14ac:dyDescent="0.3">
      <c r="E4329" s="1">
        <v>38569</v>
      </c>
      <c r="F4329">
        <v>61.07</v>
      </c>
      <c r="G4329">
        <f t="shared" si="112"/>
        <v>54.307247706422011</v>
      </c>
      <c r="I4329" s="1">
        <v>37383</v>
      </c>
      <c r="J4329">
        <v>25.41</v>
      </c>
      <c r="M4329" s="1">
        <v>33588</v>
      </c>
      <c r="N4329">
        <v>1.2931999999999999</v>
      </c>
    </row>
    <row r="4330" spans="5:14" x14ac:dyDescent="0.3">
      <c r="E4330" s="1">
        <v>38572</v>
      </c>
      <c r="F4330">
        <v>62.7</v>
      </c>
      <c r="G4330">
        <f t="shared" si="112"/>
        <v>54.412568807339433</v>
      </c>
      <c r="I4330" s="1">
        <v>37379</v>
      </c>
      <c r="J4330">
        <v>25.75</v>
      </c>
      <c r="M4330" s="1">
        <v>33589</v>
      </c>
      <c r="N4330">
        <v>1.2964</v>
      </c>
    </row>
    <row r="4331" spans="5:14" x14ac:dyDescent="0.3">
      <c r="E4331" s="1">
        <v>38573</v>
      </c>
      <c r="F4331">
        <v>61.98</v>
      </c>
      <c r="G4331">
        <f t="shared" si="112"/>
        <v>54.504587155963286</v>
      </c>
      <c r="I4331" s="1">
        <v>37378</v>
      </c>
      <c r="J4331">
        <v>25.43</v>
      </c>
      <c r="M4331" s="1">
        <v>33590</v>
      </c>
      <c r="N4331">
        <v>1.2951999999999999</v>
      </c>
    </row>
    <row r="4332" spans="5:14" x14ac:dyDescent="0.3">
      <c r="E4332" s="1">
        <v>38574</v>
      </c>
      <c r="F4332">
        <v>63.99</v>
      </c>
      <c r="G4332">
        <f t="shared" si="112"/>
        <v>54.616422018348601</v>
      </c>
      <c r="I4332" s="1">
        <v>37377</v>
      </c>
      <c r="J4332">
        <v>25.87</v>
      </c>
      <c r="M4332" s="1">
        <v>33591</v>
      </c>
      <c r="N4332">
        <v>1.3047</v>
      </c>
    </row>
    <row r="4333" spans="5:14" x14ac:dyDescent="0.3">
      <c r="E4333" s="1">
        <v>38575</v>
      </c>
      <c r="F4333">
        <v>65.38</v>
      </c>
      <c r="G4333">
        <f t="shared" si="112"/>
        <v>54.738348623853192</v>
      </c>
      <c r="I4333" s="1">
        <v>37376</v>
      </c>
      <c r="J4333">
        <v>26.47</v>
      </c>
      <c r="M4333" s="1">
        <v>33592</v>
      </c>
      <c r="N4333">
        <v>1.3217000000000001</v>
      </c>
    </row>
    <row r="4334" spans="5:14" x14ac:dyDescent="0.3">
      <c r="E4334" s="1">
        <v>38576</v>
      </c>
      <c r="F4334">
        <v>66.45</v>
      </c>
      <c r="G4334">
        <f t="shared" si="112"/>
        <v>54.863211009174293</v>
      </c>
      <c r="I4334" s="1">
        <v>37375</v>
      </c>
      <c r="J4334">
        <v>26.68</v>
      </c>
      <c r="M4334" s="1">
        <v>33595</v>
      </c>
      <c r="N4334">
        <v>1.3382000000000001</v>
      </c>
    </row>
    <row r="4335" spans="5:14" x14ac:dyDescent="0.3">
      <c r="E4335" s="1">
        <v>38579</v>
      </c>
      <c r="F4335">
        <v>65.58</v>
      </c>
      <c r="G4335">
        <f t="shared" si="112"/>
        <v>54.975137614678879</v>
      </c>
      <c r="I4335" s="1">
        <v>37372</v>
      </c>
      <c r="J4335">
        <v>26.19</v>
      </c>
      <c r="M4335" s="1">
        <v>33596</v>
      </c>
      <c r="N4335">
        <v>1.3337000000000001</v>
      </c>
    </row>
    <row r="4336" spans="5:14" x14ac:dyDescent="0.3">
      <c r="E4336" s="1">
        <v>38580</v>
      </c>
      <c r="F4336">
        <v>65.41</v>
      </c>
      <c r="G4336">
        <f t="shared" ref="G4336:G4399" si="113">+AVERAGE(F4228:F4336)</f>
        <v>55.092110091743102</v>
      </c>
      <c r="I4336" s="1">
        <v>37371</v>
      </c>
      <c r="J4336">
        <v>25.93</v>
      </c>
      <c r="M4336" s="1">
        <v>33597</v>
      </c>
      <c r="N4336">
        <v>1.335</v>
      </c>
    </row>
    <row r="4337" spans="5:14" x14ac:dyDescent="0.3">
      <c r="E4337" s="1">
        <v>38581</v>
      </c>
      <c r="F4337">
        <v>62.56</v>
      </c>
      <c r="G4337">
        <f t="shared" si="113"/>
        <v>55.17889908256879</v>
      </c>
      <c r="I4337" s="1">
        <v>37370</v>
      </c>
      <c r="J4337">
        <v>25.76</v>
      </c>
      <c r="M4337" s="1">
        <v>33598</v>
      </c>
      <c r="N4337">
        <v>1.3460000000000001</v>
      </c>
    </row>
    <row r="4338" spans="5:14" x14ac:dyDescent="0.3">
      <c r="E4338" s="1">
        <v>38582</v>
      </c>
      <c r="F4338">
        <v>62.4</v>
      </c>
      <c r="G4338">
        <f t="shared" si="113"/>
        <v>55.259082568807329</v>
      </c>
      <c r="I4338" s="1">
        <v>37369</v>
      </c>
      <c r="J4338">
        <v>26</v>
      </c>
      <c r="M4338" s="1">
        <v>33599</v>
      </c>
      <c r="N4338">
        <v>1.3340000000000001</v>
      </c>
    </row>
    <row r="4339" spans="5:14" x14ac:dyDescent="0.3">
      <c r="E4339" s="1">
        <v>38583</v>
      </c>
      <c r="F4339">
        <v>64.36</v>
      </c>
      <c r="G4339">
        <f t="shared" si="113"/>
        <v>55.355504587155941</v>
      </c>
      <c r="I4339" s="1">
        <v>37368</v>
      </c>
      <c r="J4339">
        <v>25.89</v>
      </c>
      <c r="M4339" s="1">
        <v>33602</v>
      </c>
      <c r="N4339">
        <v>1.3357000000000001</v>
      </c>
    </row>
    <row r="4340" spans="5:14" x14ac:dyDescent="0.3">
      <c r="E4340" s="1">
        <v>38586</v>
      </c>
      <c r="F4340">
        <v>64.5</v>
      </c>
      <c r="G4340">
        <f t="shared" si="113"/>
        <v>55.44449541284402</v>
      </c>
      <c r="I4340" s="1">
        <v>37365</v>
      </c>
      <c r="J4340">
        <v>25.85</v>
      </c>
      <c r="M4340" s="1">
        <v>33603</v>
      </c>
      <c r="N4340">
        <v>1.3367</v>
      </c>
    </row>
    <row r="4341" spans="5:14" x14ac:dyDescent="0.3">
      <c r="E4341" s="1">
        <v>38587</v>
      </c>
      <c r="F4341">
        <v>64.650000000000006</v>
      </c>
      <c r="G4341">
        <f t="shared" si="113"/>
        <v>55.532477064220167</v>
      </c>
      <c r="I4341" s="1">
        <v>37364</v>
      </c>
      <c r="J4341">
        <v>25.77</v>
      </c>
      <c r="M4341" s="1">
        <v>33604</v>
      </c>
      <c r="N4341">
        <v>1.3367</v>
      </c>
    </row>
    <row r="4342" spans="5:14" x14ac:dyDescent="0.3">
      <c r="E4342" s="1">
        <v>38588</v>
      </c>
      <c r="F4342">
        <v>66.010000000000005</v>
      </c>
      <c r="G4342">
        <f t="shared" si="113"/>
        <v>55.628073394495388</v>
      </c>
      <c r="I4342" s="1">
        <v>37363</v>
      </c>
      <c r="J4342">
        <v>25.38</v>
      </c>
      <c r="M4342" s="1">
        <v>33605</v>
      </c>
      <c r="N4342">
        <v>1.3280000000000001</v>
      </c>
    </row>
    <row r="4343" spans="5:14" x14ac:dyDescent="0.3">
      <c r="E4343" s="1">
        <v>38589</v>
      </c>
      <c r="F4343">
        <v>66.27</v>
      </c>
      <c r="G4343">
        <f t="shared" si="113"/>
        <v>55.725504587155946</v>
      </c>
      <c r="I4343" s="1">
        <v>37362</v>
      </c>
      <c r="J4343">
        <v>24.58</v>
      </c>
      <c r="M4343" s="1">
        <v>33606</v>
      </c>
      <c r="N4343">
        <v>1.3177000000000001</v>
      </c>
    </row>
    <row r="4344" spans="5:14" x14ac:dyDescent="0.3">
      <c r="E4344" s="1">
        <v>38590</v>
      </c>
      <c r="F4344">
        <v>64.87</v>
      </c>
      <c r="G4344">
        <f t="shared" si="113"/>
        <v>55.819816513761459</v>
      </c>
      <c r="I4344" s="1">
        <v>37361</v>
      </c>
      <c r="J4344">
        <v>24.7</v>
      </c>
      <c r="M4344" s="1">
        <v>33609</v>
      </c>
      <c r="N4344">
        <v>1.3431999999999999</v>
      </c>
    </row>
    <row r="4345" spans="5:14" x14ac:dyDescent="0.3">
      <c r="E4345" s="1">
        <v>38594</v>
      </c>
      <c r="F4345">
        <v>67.569999999999993</v>
      </c>
      <c r="G4345">
        <f t="shared" si="113"/>
        <v>55.953119266055026</v>
      </c>
      <c r="I4345" s="1">
        <v>37358</v>
      </c>
      <c r="J4345">
        <v>24.29</v>
      </c>
      <c r="M4345" s="1">
        <v>33610</v>
      </c>
      <c r="N4345">
        <v>1.349</v>
      </c>
    </row>
    <row r="4346" spans="5:14" x14ac:dyDescent="0.3">
      <c r="E4346" s="1">
        <v>38595</v>
      </c>
      <c r="F4346">
        <v>67.02</v>
      </c>
      <c r="G4346">
        <f t="shared" si="113"/>
        <v>56.073211009174294</v>
      </c>
      <c r="I4346" s="1">
        <v>37357</v>
      </c>
      <c r="J4346">
        <v>25.04</v>
      </c>
      <c r="M4346" s="1">
        <v>33611</v>
      </c>
      <c r="N4346">
        <v>1.3487</v>
      </c>
    </row>
    <row r="4347" spans="5:14" x14ac:dyDescent="0.3">
      <c r="E4347" s="1">
        <v>38596</v>
      </c>
      <c r="F4347">
        <v>67.72</v>
      </c>
      <c r="G4347">
        <f t="shared" si="113"/>
        <v>56.20798165137613</v>
      </c>
      <c r="I4347" s="1">
        <v>37356</v>
      </c>
      <c r="J4347">
        <v>26.01</v>
      </c>
      <c r="M4347" s="1">
        <v>33612</v>
      </c>
      <c r="N4347">
        <v>1.3035000000000001</v>
      </c>
    </row>
    <row r="4348" spans="5:14" x14ac:dyDescent="0.3">
      <c r="E4348" s="1">
        <v>38597</v>
      </c>
      <c r="F4348">
        <v>66.06</v>
      </c>
      <c r="G4348">
        <f t="shared" si="113"/>
        <v>56.33614678899081</v>
      </c>
      <c r="I4348" s="1">
        <v>37355</v>
      </c>
      <c r="J4348">
        <v>26.08</v>
      </c>
      <c r="M4348" s="1">
        <v>33613</v>
      </c>
      <c r="N4348">
        <v>1.2839</v>
      </c>
    </row>
    <row r="4349" spans="5:14" x14ac:dyDescent="0.3">
      <c r="E4349" s="1">
        <v>38600</v>
      </c>
      <c r="F4349">
        <v>64.849999999999994</v>
      </c>
      <c r="G4349">
        <f t="shared" si="113"/>
        <v>56.433027522935781</v>
      </c>
      <c r="I4349" s="1">
        <v>37354</v>
      </c>
      <c r="J4349">
        <v>27.02</v>
      </c>
      <c r="M4349" s="1">
        <v>33616</v>
      </c>
      <c r="N4349">
        <v>1.2901</v>
      </c>
    </row>
    <row r="4350" spans="5:14" x14ac:dyDescent="0.3">
      <c r="E4350" s="1">
        <v>38601</v>
      </c>
      <c r="F4350">
        <v>64.67</v>
      </c>
      <c r="G4350">
        <f t="shared" si="113"/>
        <v>56.507889908256878</v>
      </c>
      <c r="I4350" s="1">
        <v>37351</v>
      </c>
      <c r="J4350">
        <v>25.99</v>
      </c>
      <c r="M4350" s="1">
        <v>33617</v>
      </c>
      <c r="N4350">
        <v>1.2803</v>
      </c>
    </row>
    <row r="4351" spans="5:14" x14ac:dyDescent="0.3">
      <c r="E4351" s="1">
        <v>38602</v>
      </c>
      <c r="F4351">
        <v>62.89</v>
      </c>
      <c r="G4351">
        <f t="shared" si="113"/>
        <v>56.568990825688076</v>
      </c>
      <c r="I4351" s="1">
        <v>37350</v>
      </c>
      <c r="J4351">
        <v>27.31</v>
      </c>
      <c r="M4351" s="1">
        <v>33618</v>
      </c>
      <c r="N4351">
        <v>1.2542</v>
      </c>
    </row>
    <row r="4352" spans="5:14" x14ac:dyDescent="0.3">
      <c r="E4352" s="1">
        <v>38603</v>
      </c>
      <c r="F4352">
        <v>63.08</v>
      </c>
      <c r="G4352">
        <f t="shared" si="113"/>
        <v>56.639082568807339</v>
      </c>
      <c r="I4352" s="1">
        <v>37349</v>
      </c>
      <c r="J4352">
        <v>27.27</v>
      </c>
      <c r="M4352" s="1">
        <v>33619</v>
      </c>
      <c r="N4352">
        <v>1.2604</v>
      </c>
    </row>
    <row r="4353" spans="5:14" x14ac:dyDescent="0.3">
      <c r="E4353" s="1">
        <v>38604</v>
      </c>
      <c r="F4353">
        <v>62.84</v>
      </c>
      <c r="G4353">
        <f t="shared" si="113"/>
        <v>56.708532110091745</v>
      </c>
      <c r="I4353" s="1">
        <v>37348</v>
      </c>
      <c r="J4353">
        <v>27.66</v>
      </c>
      <c r="M4353" s="1">
        <v>33620</v>
      </c>
      <c r="N4353">
        <v>1.2837000000000001</v>
      </c>
    </row>
    <row r="4354" spans="5:14" x14ac:dyDescent="0.3">
      <c r="E4354" s="1">
        <v>38607</v>
      </c>
      <c r="F4354">
        <v>61.8</v>
      </c>
      <c r="G4354">
        <f t="shared" si="113"/>
        <v>56.779724770642211</v>
      </c>
      <c r="I4354" s="1">
        <v>37343</v>
      </c>
      <c r="J4354">
        <v>25.92</v>
      </c>
      <c r="M4354" s="1">
        <v>33623</v>
      </c>
      <c r="N4354">
        <v>1.2845</v>
      </c>
    </row>
    <row r="4355" spans="5:14" x14ac:dyDescent="0.3">
      <c r="E4355" s="1">
        <v>38608</v>
      </c>
      <c r="F4355">
        <v>61.61</v>
      </c>
      <c r="G4355">
        <f t="shared" si="113"/>
        <v>56.859724770642202</v>
      </c>
      <c r="I4355" s="1">
        <v>37342</v>
      </c>
      <c r="J4355">
        <v>25.44</v>
      </c>
      <c r="M4355" s="1">
        <v>33624</v>
      </c>
      <c r="N4355">
        <v>1.2862</v>
      </c>
    </row>
    <row r="4356" spans="5:14" x14ac:dyDescent="0.3">
      <c r="E4356" s="1">
        <v>38609</v>
      </c>
      <c r="F4356">
        <v>63.37</v>
      </c>
      <c r="G4356">
        <f t="shared" si="113"/>
        <v>56.952935779816514</v>
      </c>
      <c r="I4356" s="1">
        <v>37341</v>
      </c>
      <c r="J4356">
        <v>25.31</v>
      </c>
      <c r="M4356" s="1">
        <v>33625</v>
      </c>
      <c r="N4356">
        <v>1.2838000000000001</v>
      </c>
    </row>
    <row r="4357" spans="5:14" x14ac:dyDescent="0.3">
      <c r="E4357" s="1">
        <v>38610</v>
      </c>
      <c r="F4357">
        <v>63.16</v>
      </c>
      <c r="G4357">
        <f t="shared" si="113"/>
        <v>57.055504587155966</v>
      </c>
      <c r="I4357" s="1">
        <v>37340</v>
      </c>
      <c r="J4357">
        <v>25.13</v>
      </c>
      <c r="M4357" s="1">
        <v>33626</v>
      </c>
      <c r="N4357">
        <v>1.2697000000000001</v>
      </c>
    </row>
    <row r="4358" spans="5:14" x14ac:dyDescent="0.3">
      <c r="E4358" s="1">
        <v>38611</v>
      </c>
      <c r="F4358">
        <v>61.81</v>
      </c>
      <c r="G4358">
        <f t="shared" si="113"/>
        <v>57.159449541284403</v>
      </c>
      <c r="I4358" s="1">
        <v>37337</v>
      </c>
      <c r="J4358">
        <v>25.36</v>
      </c>
      <c r="M4358" s="1">
        <v>33627</v>
      </c>
      <c r="N4358">
        <v>1.2786999999999999</v>
      </c>
    </row>
    <row r="4359" spans="5:14" x14ac:dyDescent="0.3">
      <c r="E4359" s="1">
        <v>38614</v>
      </c>
      <c r="F4359">
        <v>65.61</v>
      </c>
      <c r="G4359">
        <f t="shared" si="113"/>
        <v>57.294311926605509</v>
      </c>
      <c r="I4359" s="1">
        <v>37336</v>
      </c>
      <c r="J4359">
        <v>25.42</v>
      </c>
      <c r="M4359" s="1">
        <v>33630</v>
      </c>
      <c r="N4359">
        <v>1.2677</v>
      </c>
    </row>
    <row r="4360" spans="5:14" x14ac:dyDescent="0.3">
      <c r="E4360" s="1">
        <v>38615</v>
      </c>
      <c r="F4360">
        <v>64.2</v>
      </c>
      <c r="G4360">
        <f t="shared" si="113"/>
        <v>57.40981651376147</v>
      </c>
      <c r="I4360" s="1">
        <v>37335</v>
      </c>
      <c r="J4360">
        <v>24.66</v>
      </c>
      <c r="M4360" s="1">
        <v>33631</v>
      </c>
      <c r="N4360">
        <v>1.2762</v>
      </c>
    </row>
    <row r="4361" spans="5:14" x14ac:dyDescent="0.3">
      <c r="E4361" s="1">
        <v>38616</v>
      </c>
      <c r="F4361">
        <v>64.73</v>
      </c>
      <c r="G4361">
        <f t="shared" si="113"/>
        <v>57.537798165137616</v>
      </c>
      <c r="I4361" s="1">
        <v>37334</v>
      </c>
      <c r="J4361">
        <v>24.91</v>
      </c>
      <c r="M4361" s="1">
        <v>33632</v>
      </c>
      <c r="N4361">
        <v>1.2746999999999999</v>
      </c>
    </row>
    <row r="4362" spans="5:14" x14ac:dyDescent="0.3">
      <c r="E4362" s="1">
        <v>38617</v>
      </c>
      <c r="F4362">
        <v>64.599999999999994</v>
      </c>
      <c r="G4362">
        <f t="shared" si="113"/>
        <v>57.644770642201841</v>
      </c>
      <c r="I4362" s="1">
        <v>37333</v>
      </c>
      <c r="J4362">
        <v>25.07</v>
      </c>
      <c r="M4362" s="1">
        <v>33633</v>
      </c>
      <c r="N4362">
        <v>1.2637</v>
      </c>
    </row>
    <row r="4363" spans="5:14" x14ac:dyDescent="0.3">
      <c r="E4363" s="1">
        <v>38618</v>
      </c>
      <c r="F4363">
        <v>62.44</v>
      </c>
      <c r="G4363">
        <f t="shared" si="113"/>
        <v>57.724220183486246</v>
      </c>
      <c r="I4363" s="1">
        <v>37330</v>
      </c>
      <c r="J4363">
        <v>24.55</v>
      </c>
      <c r="M4363" s="1">
        <v>33634</v>
      </c>
      <c r="N4363">
        <v>1.2682</v>
      </c>
    </row>
    <row r="4364" spans="5:14" x14ac:dyDescent="0.3">
      <c r="E4364" s="1">
        <v>38621</v>
      </c>
      <c r="F4364">
        <v>63.93</v>
      </c>
      <c r="G4364">
        <f t="shared" si="113"/>
        <v>57.815229357798174</v>
      </c>
      <c r="I4364" s="1">
        <v>37329</v>
      </c>
      <c r="J4364">
        <v>24.06</v>
      </c>
      <c r="M4364" s="1">
        <v>33637</v>
      </c>
      <c r="N4364">
        <v>1.276</v>
      </c>
    </row>
    <row r="4365" spans="5:14" x14ac:dyDescent="0.3">
      <c r="E4365" s="1">
        <v>38622</v>
      </c>
      <c r="F4365">
        <v>62.97</v>
      </c>
      <c r="G4365">
        <f t="shared" si="113"/>
        <v>57.888623853211023</v>
      </c>
      <c r="I4365" s="1">
        <v>37328</v>
      </c>
      <c r="J4365">
        <v>23.89</v>
      </c>
      <c r="M4365" s="1">
        <v>33638</v>
      </c>
      <c r="N4365">
        <v>1.2809999999999999</v>
      </c>
    </row>
    <row r="4366" spans="5:14" x14ac:dyDescent="0.3">
      <c r="E4366" s="1">
        <v>38623</v>
      </c>
      <c r="F4366">
        <v>63.93</v>
      </c>
      <c r="G4366">
        <f t="shared" si="113"/>
        <v>57.976055045871583</v>
      </c>
      <c r="I4366" s="1">
        <v>37327</v>
      </c>
      <c r="J4366">
        <v>23.7</v>
      </c>
      <c r="M4366" s="1">
        <v>33639</v>
      </c>
      <c r="N4366">
        <v>1.2909999999999999</v>
      </c>
    </row>
    <row r="4367" spans="5:14" x14ac:dyDescent="0.3">
      <c r="E4367" s="1">
        <v>38624</v>
      </c>
      <c r="F4367">
        <v>63.84</v>
      </c>
      <c r="G4367">
        <f t="shared" si="113"/>
        <v>58.065045871559654</v>
      </c>
      <c r="I4367" s="1">
        <v>37326</v>
      </c>
      <c r="J4367">
        <v>23.89</v>
      </c>
      <c r="M4367" s="1">
        <v>33640</v>
      </c>
      <c r="N4367">
        <v>1.2945</v>
      </c>
    </row>
    <row r="4368" spans="5:14" x14ac:dyDescent="0.3">
      <c r="E4368" s="1">
        <v>38625</v>
      </c>
      <c r="F4368">
        <v>63.48</v>
      </c>
      <c r="G4368">
        <f t="shared" si="113"/>
        <v>58.167706422018362</v>
      </c>
      <c r="I4368" s="1">
        <v>37323</v>
      </c>
      <c r="J4368">
        <v>23.33</v>
      </c>
      <c r="M4368" s="1">
        <v>33641</v>
      </c>
      <c r="N4368">
        <v>1.3089999999999999</v>
      </c>
    </row>
    <row r="4369" spans="5:14" x14ac:dyDescent="0.3">
      <c r="E4369" s="1">
        <v>38628</v>
      </c>
      <c r="F4369">
        <v>62.8</v>
      </c>
      <c r="G4369">
        <f t="shared" si="113"/>
        <v>58.262385321100929</v>
      </c>
      <c r="I4369" s="1">
        <v>37322</v>
      </c>
      <c r="J4369">
        <v>23.3</v>
      </c>
      <c r="M4369" s="1">
        <v>33644</v>
      </c>
      <c r="N4369">
        <v>1.2942</v>
      </c>
    </row>
    <row r="4370" spans="5:14" x14ac:dyDescent="0.3">
      <c r="E4370" s="1">
        <v>38629</v>
      </c>
      <c r="F4370">
        <v>61.22</v>
      </c>
      <c r="G4370">
        <f t="shared" si="113"/>
        <v>58.355321100917443</v>
      </c>
      <c r="I4370" s="1">
        <v>37321</v>
      </c>
      <c r="J4370">
        <v>22.72</v>
      </c>
      <c r="M4370" s="1">
        <v>33645</v>
      </c>
      <c r="N4370">
        <v>1.2797000000000001</v>
      </c>
    </row>
    <row r="4371" spans="5:14" x14ac:dyDescent="0.3">
      <c r="E4371" s="1">
        <v>38630</v>
      </c>
      <c r="F4371">
        <v>60.12</v>
      </c>
      <c r="G4371">
        <f t="shared" si="113"/>
        <v>58.443394495412861</v>
      </c>
      <c r="I4371" s="1">
        <v>37320</v>
      </c>
      <c r="J4371">
        <v>22.79</v>
      </c>
      <c r="M4371" s="1">
        <v>33646</v>
      </c>
      <c r="N4371">
        <v>1.2712000000000001</v>
      </c>
    </row>
    <row r="4372" spans="5:14" x14ac:dyDescent="0.3">
      <c r="E4372" s="1">
        <v>38631</v>
      </c>
      <c r="F4372">
        <v>58.37</v>
      </c>
      <c r="G4372">
        <f t="shared" si="113"/>
        <v>58.511284403669727</v>
      </c>
      <c r="I4372" s="1">
        <v>37319</v>
      </c>
      <c r="J4372">
        <v>21.94</v>
      </c>
      <c r="M4372" s="1">
        <v>33647</v>
      </c>
      <c r="N4372">
        <v>1.2595000000000001</v>
      </c>
    </row>
    <row r="4373" spans="5:14" x14ac:dyDescent="0.3">
      <c r="E4373" s="1">
        <v>38632</v>
      </c>
      <c r="F4373">
        <v>59.21</v>
      </c>
      <c r="G4373">
        <f t="shared" si="113"/>
        <v>58.585412844036711</v>
      </c>
      <c r="I4373" s="1">
        <v>37316</v>
      </c>
      <c r="J4373">
        <v>21.89</v>
      </c>
      <c r="M4373" s="1">
        <v>33648</v>
      </c>
      <c r="N4373">
        <v>1.2572000000000001</v>
      </c>
    </row>
    <row r="4374" spans="5:14" x14ac:dyDescent="0.3">
      <c r="E4374" s="1">
        <v>38635</v>
      </c>
      <c r="F4374">
        <v>58.78</v>
      </c>
      <c r="G4374">
        <f t="shared" si="113"/>
        <v>58.658899082568816</v>
      </c>
      <c r="I4374" s="1">
        <v>37315</v>
      </c>
      <c r="J4374">
        <v>21.33</v>
      </c>
      <c r="M4374" s="1">
        <v>33651</v>
      </c>
      <c r="N4374">
        <v>1.2598</v>
      </c>
    </row>
    <row r="4375" spans="5:14" x14ac:dyDescent="0.3">
      <c r="E4375" s="1">
        <v>38636</v>
      </c>
      <c r="F4375">
        <v>60.08</v>
      </c>
      <c r="G4375">
        <f t="shared" si="113"/>
        <v>58.739541284403678</v>
      </c>
      <c r="I4375" s="1">
        <v>37314</v>
      </c>
      <c r="J4375">
        <v>20.85</v>
      </c>
      <c r="M4375" s="1">
        <v>33652</v>
      </c>
      <c r="N4375">
        <v>1.2441</v>
      </c>
    </row>
    <row r="4376" spans="5:14" x14ac:dyDescent="0.3">
      <c r="E4376" s="1">
        <v>38637</v>
      </c>
      <c r="F4376">
        <v>60.57</v>
      </c>
      <c r="G4376">
        <f t="shared" si="113"/>
        <v>58.823394495412849</v>
      </c>
      <c r="I4376" s="1">
        <v>37313</v>
      </c>
      <c r="J4376">
        <v>20.86</v>
      </c>
      <c r="M4376" s="1">
        <v>33653</v>
      </c>
      <c r="N4376">
        <v>1.2452000000000001</v>
      </c>
    </row>
    <row r="4377" spans="5:14" x14ac:dyDescent="0.3">
      <c r="E4377" s="1">
        <v>38638</v>
      </c>
      <c r="F4377">
        <v>60.14</v>
      </c>
      <c r="G4377">
        <f t="shared" si="113"/>
        <v>58.915779816513776</v>
      </c>
      <c r="I4377" s="1">
        <v>37312</v>
      </c>
      <c r="J4377">
        <v>19.98</v>
      </c>
      <c r="M4377" s="1">
        <v>33654</v>
      </c>
      <c r="N4377">
        <v>1.2442</v>
      </c>
    </row>
    <row r="4378" spans="5:14" x14ac:dyDescent="0.3">
      <c r="E4378" s="1">
        <v>38639</v>
      </c>
      <c r="F4378">
        <v>59.35</v>
      </c>
      <c r="G4378">
        <f t="shared" si="113"/>
        <v>59.016788990825702</v>
      </c>
      <c r="I4378" s="1">
        <v>37309</v>
      </c>
      <c r="J4378">
        <v>20.37</v>
      </c>
      <c r="M4378" s="1">
        <v>33655</v>
      </c>
      <c r="N4378">
        <v>1.2361</v>
      </c>
    </row>
    <row r="4379" spans="5:14" x14ac:dyDescent="0.3">
      <c r="E4379" s="1">
        <v>38642</v>
      </c>
      <c r="F4379">
        <v>60.57</v>
      </c>
      <c r="G4379">
        <f t="shared" si="113"/>
        <v>59.126055045871574</v>
      </c>
      <c r="I4379" s="1">
        <v>37308</v>
      </c>
      <c r="J4379">
        <v>20.37</v>
      </c>
      <c r="M4379" s="1">
        <v>33658</v>
      </c>
      <c r="N4379">
        <v>1.2378</v>
      </c>
    </row>
    <row r="4380" spans="5:14" x14ac:dyDescent="0.3">
      <c r="E4380" s="1">
        <v>38643</v>
      </c>
      <c r="F4380">
        <v>59.28</v>
      </c>
      <c r="G4380">
        <f t="shared" si="113"/>
        <v>59.22908256880735</v>
      </c>
      <c r="I4380" s="1">
        <v>37307</v>
      </c>
      <c r="J4380">
        <v>19.86</v>
      </c>
      <c r="M4380" s="1">
        <v>33659</v>
      </c>
      <c r="N4380">
        <v>1.2335</v>
      </c>
    </row>
    <row r="4381" spans="5:14" x14ac:dyDescent="0.3">
      <c r="E4381" s="1">
        <v>38644</v>
      </c>
      <c r="F4381">
        <v>58.6</v>
      </c>
      <c r="G4381">
        <f t="shared" si="113"/>
        <v>59.314036697247722</v>
      </c>
      <c r="I4381" s="1">
        <v>37306</v>
      </c>
      <c r="J4381">
        <v>20.52</v>
      </c>
      <c r="M4381" s="1">
        <v>33660</v>
      </c>
      <c r="N4381">
        <v>1.2433000000000001</v>
      </c>
    </row>
    <row r="4382" spans="5:14" x14ac:dyDescent="0.3">
      <c r="E4382" s="1">
        <v>38645</v>
      </c>
      <c r="F4382">
        <v>57.91</v>
      </c>
      <c r="G4382">
        <f t="shared" si="113"/>
        <v>59.403577981651388</v>
      </c>
      <c r="I4382" s="1">
        <v>37305</v>
      </c>
      <c r="J4382">
        <v>20.329999999999998</v>
      </c>
      <c r="M4382" s="1">
        <v>33661</v>
      </c>
      <c r="N4382">
        <v>1.2517</v>
      </c>
    </row>
    <row r="4383" spans="5:14" x14ac:dyDescent="0.3">
      <c r="E4383" s="1">
        <v>38646</v>
      </c>
      <c r="F4383">
        <v>58.48</v>
      </c>
      <c r="G4383">
        <f t="shared" si="113"/>
        <v>59.500825688073405</v>
      </c>
      <c r="I4383" s="1">
        <v>37302</v>
      </c>
      <c r="J4383">
        <v>20.87</v>
      </c>
      <c r="M4383" s="1">
        <v>33662</v>
      </c>
      <c r="N4383">
        <v>1.2482</v>
      </c>
    </row>
    <row r="4384" spans="5:14" x14ac:dyDescent="0.3">
      <c r="E4384" s="1">
        <v>38649</v>
      </c>
      <c r="F4384">
        <v>58.24</v>
      </c>
      <c r="G4384">
        <f t="shared" si="113"/>
        <v>59.594495412844047</v>
      </c>
      <c r="I4384" s="1">
        <v>37301</v>
      </c>
      <c r="J4384">
        <v>20.82</v>
      </c>
      <c r="M4384" s="1">
        <v>33665</v>
      </c>
      <c r="N4384">
        <v>1.2451000000000001</v>
      </c>
    </row>
    <row r="4385" spans="5:14" x14ac:dyDescent="0.3">
      <c r="E4385" s="1">
        <v>38650</v>
      </c>
      <c r="F4385">
        <v>60.24</v>
      </c>
      <c r="G4385">
        <f t="shared" si="113"/>
        <v>59.703394495412844</v>
      </c>
      <c r="I4385" s="1">
        <v>37300</v>
      </c>
      <c r="J4385">
        <v>20.7</v>
      </c>
      <c r="M4385" s="1">
        <v>33666</v>
      </c>
      <c r="N4385">
        <v>1.2347999999999999</v>
      </c>
    </row>
    <row r="4386" spans="5:14" x14ac:dyDescent="0.3">
      <c r="E4386" s="1">
        <v>38651</v>
      </c>
      <c r="F4386">
        <v>58.87</v>
      </c>
      <c r="G4386">
        <f t="shared" si="113"/>
        <v>59.795596330275231</v>
      </c>
      <c r="I4386" s="1">
        <v>37299</v>
      </c>
      <c r="J4386">
        <v>20.46</v>
      </c>
      <c r="M4386" s="1">
        <v>33667</v>
      </c>
      <c r="N4386">
        <v>1.2271000000000001</v>
      </c>
    </row>
    <row r="4387" spans="5:14" x14ac:dyDescent="0.3">
      <c r="E4387" s="1">
        <v>38652</v>
      </c>
      <c r="F4387">
        <v>59.14</v>
      </c>
      <c r="G4387">
        <f t="shared" si="113"/>
        <v>59.878807339449544</v>
      </c>
      <c r="I4387" s="1">
        <v>37298</v>
      </c>
      <c r="J4387">
        <v>21.44</v>
      </c>
      <c r="M4387" s="1">
        <v>33668</v>
      </c>
      <c r="N4387">
        <v>1.2231000000000001</v>
      </c>
    </row>
    <row r="4388" spans="5:14" x14ac:dyDescent="0.3">
      <c r="E4388" s="1">
        <v>38653</v>
      </c>
      <c r="F4388">
        <v>59.42</v>
      </c>
      <c r="G4388">
        <f t="shared" si="113"/>
        <v>59.963761467889903</v>
      </c>
      <c r="I4388" s="1">
        <v>37295</v>
      </c>
      <c r="J4388">
        <v>19.72</v>
      </c>
      <c r="M4388" s="1">
        <v>33669</v>
      </c>
      <c r="N4388">
        <v>1.2264999999999999</v>
      </c>
    </row>
    <row r="4389" spans="5:14" x14ac:dyDescent="0.3">
      <c r="E4389" s="1">
        <v>38656</v>
      </c>
      <c r="F4389">
        <v>58.1</v>
      </c>
      <c r="G4389">
        <f t="shared" si="113"/>
        <v>60.031651376146776</v>
      </c>
      <c r="I4389" s="1">
        <v>37294</v>
      </c>
      <c r="J4389">
        <v>19.21</v>
      </c>
      <c r="M4389" s="1">
        <v>33672</v>
      </c>
      <c r="N4389">
        <v>1.2309000000000001</v>
      </c>
    </row>
    <row r="4390" spans="5:14" x14ac:dyDescent="0.3">
      <c r="E4390" s="1">
        <v>38657</v>
      </c>
      <c r="F4390">
        <v>58.37</v>
      </c>
      <c r="G4390">
        <f t="shared" si="113"/>
        <v>60.101743119266047</v>
      </c>
      <c r="I4390" s="1">
        <v>37293</v>
      </c>
      <c r="J4390">
        <v>19.309999999999999</v>
      </c>
      <c r="M4390" s="1">
        <v>33673</v>
      </c>
      <c r="N4390">
        <v>1.2244999999999999</v>
      </c>
    </row>
    <row r="4391" spans="5:14" x14ac:dyDescent="0.3">
      <c r="E4391" s="1">
        <v>38658</v>
      </c>
      <c r="F4391">
        <v>58.38</v>
      </c>
      <c r="G4391">
        <f t="shared" si="113"/>
        <v>60.148623853211006</v>
      </c>
      <c r="I4391" s="1">
        <v>37292</v>
      </c>
      <c r="J4391">
        <v>19.559999999999999</v>
      </c>
      <c r="M4391" s="1">
        <v>33674</v>
      </c>
      <c r="N4391">
        <v>1.2305999999999999</v>
      </c>
    </row>
    <row r="4392" spans="5:14" x14ac:dyDescent="0.3">
      <c r="E4392" s="1">
        <v>38659</v>
      </c>
      <c r="F4392">
        <v>60.52</v>
      </c>
      <c r="G4392">
        <f t="shared" si="113"/>
        <v>60.223119266055043</v>
      </c>
      <c r="I4392" s="1">
        <v>37291</v>
      </c>
      <c r="J4392">
        <v>19.809999999999999</v>
      </c>
      <c r="M4392" s="1">
        <v>33675</v>
      </c>
      <c r="N4392">
        <v>1.2248000000000001</v>
      </c>
    </row>
    <row r="4393" spans="5:14" x14ac:dyDescent="0.3">
      <c r="E4393" s="1">
        <v>38660</v>
      </c>
      <c r="F4393">
        <v>59.25</v>
      </c>
      <c r="G4393">
        <f t="shared" si="113"/>
        <v>60.269724770642199</v>
      </c>
      <c r="I4393" s="1">
        <v>37288</v>
      </c>
      <c r="J4393">
        <v>19.98</v>
      </c>
      <c r="M4393" s="1">
        <v>33676</v>
      </c>
      <c r="N4393">
        <v>1.2241</v>
      </c>
    </row>
    <row r="4394" spans="5:14" x14ac:dyDescent="0.3">
      <c r="E4394" s="1">
        <v>38663</v>
      </c>
      <c r="F4394">
        <v>58.04</v>
      </c>
      <c r="G4394">
        <f t="shared" si="113"/>
        <v>60.309816513761454</v>
      </c>
      <c r="I4394" s="1">
        <v>37287</v>
      </c>
      <c r="J4394">
        <v>19.18</v>
      </c>
      <c r="M4394" s="1">
        <v>33679</v>
      </c>
      <c r="N4394">
        <v>1.2297</v>
      </c>
    </row>
    <row r="4395" spans="5:14" x14ac:dyDescent="0.3">
      <c r="E4395" s="1">
        <v>38664</v>
      </c>
      <c r="F4395">
        <v>57.81</v>
      </c>
      <c r="G4395">
        <f t="shared" si="113"/>
        <v>60.352752293577979</v>
      </c>
      <c r="I4395" s="1">
        <v>37286</v>
      </c>
      <c r="J4395">
        <v>18.79</v>
      </c>
      <c r="M4395" s="1">
        <v>33680</v>
      </c>
      <c r="N4395">
        <v>1.2414000000000001</v>
      </c>
    </row>
    <row r="4396" spans="5:14" x14ac:dyDescent="0.3">
      <c r="E4396" s="1">
        <v>38665</v>
      </c>
      <c r="F4396">
        <v>56.88</v>
      </c>
      <c r="G4396">
        <f t="shared" si="113"/>
        <v>60.396513761467887</v>
      </c>
      <c r="I4396" s="1">
        <v>37285</v>
      </c>
      <c r="J4396">
        <v>19.239999999999998</v>
      </c>
      <c r="M4396" s="1">
        <v>33681</v>
      </c>
      <c r="N4396">
        <v>1.2353000000000001</v>
      </c>
    </row>
    <row r="4397" spans="5:14" x14ac:dyDescent="0.3">
      <c r="E4397" s="1">
        <v>38666</v>
      </c>
      <c r="F4397">
        <v>55.68</v>
      </c>
      <c r="G4397">
        <f t="shared" si="113"/>
        <v>60.413577981651379</v>
      </c>
      <c r="I4397" s="1">
        <v>37284</v>
      </c>
      <c r="J4397">
        <v>19.649999999999999</v>
      </c>
      <c r="M4397" s="1">
        <v>33682</v>
      </c>
      <c r="N4397">
        <v>1.2228000000000001</v>
      </c>
    </row>
    <row r="4398" spans="5:14" x14ac:dyDescent="0.3">
      <c r="E4398" s="1">
        <v>38667</v>
      </c>
      <c r="F4398">
        <v>54.99</v>
      </c>
      <c r="G4398">
        <f t="shared" si="113"/>
        <v>60.434862385321097</v>
      </c>
      <c r="I4398" s="1">
        <v>37281</v>
      </c>
      <c r="J4398">
        <v>19.37</v>
      </c>
      <c r="M4398" s="1">
        <v>33683</v>
      </c>
      <c r="N4398">
        <v>1.2232000000000001</v>
      </c>
    </row>
    <row r="4399" spans="5:14" x14ac:dyDescent="0.3">
      <c r="E4399" s="1">
        <v>38670</v>
      </c>
      <c r="F4399">
        <v>54.73</v>
      </c>
      <c r="G4399">
        <f t="shared" si="113"/>
        <v>60.434403669724766</v>
      </c>
      <c r="I4399" s="1">
        <v>37280</v>
      </c>
      <c r="J4399">
        <v>19.13</v>
      </c>
      <c r="M4399" s="1">
        <v>33686</v>
      </c>
      <c r="N4399">
        <v>1.2269000000000001</v>
      </c>
    </row>
    <row r="4400" spans="5:14" x14ac:dyDescent="0.3">
      <c r="E4400" s="1">
        <v>38671</v>
      </c>
      <c r="F4400">
        <v>54.05</v>
      </c>
      <c r="G4400">
        <f t="shared" ref="G4400:G4463" si="114">+AVERAGE(F4292:F4400)</f>
        <v>60.437339449541277</v>
      </c>
      <c r="I4400" s="1">
        <v>37279</v>
      </c>
      <c r="J4400">
        <v>19.190000000000001</v>
      </c>
      <c r="M4400" s="1">
        <v>33687</v>
      </c>
      <c r="N4400">
        <v>1.2284999999999999</v>
      </c>
    </row>
    <row r="4401" spans="5:14" x14ac:dyDescent="0.3">
      <c r="E4401" s="1">
        <v>38672</v>
      </c>
      <c r="F4401">
        <v>56</v>
      </c>
      <c r="G4401">
        <f t="shared" si="114"/>
        <v>60.451100917431191</v>
      </c>
      <c r="I4401" s="1">
        <v>37278</v>
      </c>
      <c r="J4401">
        <v>18.75</v>
      </c>
      <c r="M4401" s="1">
        <v>33688</v>
      </c>
      <c r="N4401">
        <v>1.2377</v>
      </c>
    </row>
    <row r="4402" spans="5:14" x14ac:dyDescent="0.3">
      <c r="E4402" s="1">
        <v>38673</v>
      </c>
      <c r="F4402">
        <v>54.85</v>
      </c>
      <c r="G4402">
        <f t="shared" si="114"/>
        <v>60.438532110091742</v>
      </c>
      <c r="I4402" s="1">
        <v>37277</v>
      </c>
      <c r="J4402">
        <v>18.57</v>
      </c>
      <c r="M4402" s="1">
        <v>33689</v>
      </c>
      <c r="N4402">
        <v>1.2312000000000001</v>
      </c>
    </row>
    <row r="4403" spans="5:14" x14ac:dyDescent="0.3">
      <c r="E4403" s="1">
        <v>38674</v>
      </c>
      <c r="F4403">
        <v>54.88</v>
      </c>
      <c r="G4403">
        <f t="shared" si="114"/>
        <v>60.412110091743116</v>
      </c>
      <c r="I4403" s="1">
        <v>37274</v>
      </c>
      <c r="J4403">
        <v>18.45</v>
      </c>
      <c r="M4403" s="1">
        <v>33690</v>
      </c>
      <c r="N4403">
        <v>1.2447999999999999</v>
      </c>
    </row>
    <row r="4404" spans="5:14" x14ac:dyDescent="0.3">
      <c r="E4404" s="1">
        <v>38677</v>
      </c>
      <c r="F4404">
        <v>55.34</v>
      </c>
      <c r="G4404">
        <f t="shared" si="114"/>
        <v>60.384770642201836</v>
      </c>
      <c r="I4404" s="1">
        <v>37273</v>
      </c>
      <c r="J4404">
        <v>18.41</v>
      </c>
      <c r="M4404" s="1">
        <v>33693</v>
      </c>
      <c r="N4404">
        <v>1.2412000000000001</v>
      </c>
    </row>
    <row r="4405" spans="5:14" x14ac:dyDescent="0.3">
      <c r="E4405" s="1">
        <v>38678</v>
      </c>
      <c r="F4405">
        <v>56.41</v>
      </c>
      <c r="G4405">
        <f t="shared" si="114"/>
        <v>60.374770642201838</v>
      </c>
      <c r="I4405" s="1">
        <v>37272</v>
      </c>
      <c r="J4405">
        <v>19.36</v>
      </c>
      <c r="M4405" s="1">
        <v>33694</v>
      </c>
      <c r="N4405">
        <v>1.2425999999999999</v>
      </c>
    </row>
    <row r="4406" spans="5:14" x14ac:dyDescent="0.3">
      <c r="E4406" s="1">
        <v>38679</v>
      </c>
      <c r="F4406">
        <v>56.21</v>
      </c>
      <c r="G4406">
        <f t="shared" si="114"/>
        <v>60.371376146788997</v>
      </c>
      <c r="I4406" s="1">
        <v>37271</v>
      </c>
      <c r="J4406">
        <v>19.7</v>
      </c>
      <c r="M4406" s="1">
        <v>33695</v>
      </c>
      <c r="N4406">
        <v>1.2362</v>
      </c>
    </row>
    <row r="4407" spans="5:14" x14ac:dyDescent="0.3">
      <c r="E4407" s="1">
        <v>38680</v>
      </c>
      <c r="F4407">
        <v>55.3</v>
      </c>
      <c r="G4407">
        <f t="shared" si="114"/>
        <v>60.346972477064227</v>
      </c>
      <c r="I4407" s="1">
        <v>37270</v>
      </c>
      <c r="J4407">
        <v>19.78</v>
      </c>
      <c r="M4407" s="1">
        <v>33696</v>
      </c>
      <c r="N4407">
        <v>1.2424999999999999</v>
      </c>
    </row>
    <row r="4408" spans="5:14" x14ac:dyDescent="0.3">
      <c r="E4408" s="1">
        <v>38681</v>
      </c>
      <c r="F4408">
        <v>55.01</v>
      </c>
      <c r="G4408">
        <f t="shared" si="114"/>
        <v>60.316238532110091</v>
      </c>
      <c r="I4408" s="1">
        <v>37267</v>
      </c>
      <c r="J4408">
        <v>20.86</v>
      </c>
      <c r="M4408" s="1">
        <v>33697</v>
      </c>
      <c r="N4408">
        <v>1.2552000000000001</v>
      </c>
    </row>
    <row r="4409" spans="5:14" x14ac:dyDescent="0.3">
      <c r="E4409" s="1">
        <v>38684</v>
      </c>
      <c r="F4409">
        <v>54.88</v>
      </c>
      <c r="G4409">
        <f t="shared" si="114"/>
        <v>60.275688073394498</v>
      </c>
      <c r="I4409" s="1">
        <v>37266</v>
      </c>
      <c r="J4409">
        <v>21.29</v>
      </c>
      <c r="M4409" s="1">
        <v>33700</v>
      </c>
      <c r="N4409">
        <v>1.2562</v>
      </c>
    </row>
    <row r="4410" spans="5:14" x14ac:dyDescent="0.3">
      <c r="E4410" s="1">
        <v>38685</v>
      </c>
      <c r="F4410">
        <v>54.32</v>
      </c>
      <c r="G4410">
        <f t="shared" si="114"/>
        <v>60.249449541284406</v>
      </c>
      <c r="I4410" s="1">
        <v>37265</v>
      </c>
      <c r="J4410">
        <v>20.89</v>
      </c>
      <c r="M4410" s="1">
        <v>33701</v>
      </c>
      <c r="N4410">
        <v>1.2597</v>
      </c>
    </row>
    <row r="4411" spans="5:14" x14ac:dyDescent="0.3">
      <c r="E4411" s="1">
        <v>38686</v>
      </c>
      <c r="F4411">
        <v>55.05</v>
      </c>
      <c r="G4411">
        <f t="shared" si="114"/>
        <v>60.239357798165145</v>
      </c>
      <c r="I4411" s="1">
        <v>37264</v>
      </c>
      <c r="J4411">
        <v>22.02</v>
      </c>
      <c r="M4411" s="1">
        <v>33702</v>
      </c>
      <c r="N4411">
        <v>1.2549999999999999</v>
      </c>
    </row>
    <row r="4412" spans="5:14" x14ac:dyDescent="0.3">
      <c r="E4412" s="1">
        <v>38687</v>
      </c>
      <c r="F4412">
        <v>56.15</v>
      </c>
      <c r="G4412">
        <f t="shared" si="114"/>
        <v>60.244587155963309</v>
      </c>
      <c r="I4412" s="1">
        <v>37263</v>
      </c>
      <c r="J4412">
        <v>22.03</v>
      </c>
      <c r="M4412" s="1">
        <v>33703</v>
      </c>
      <c r="N4412">
        <v>1.2622</v>
      </c>
    </row>
    <row r="4413" spans="5:14" x14ac:dyDescent="0.3">
      <c r="E4413" s="1">
        <v>38688</v>
      </c>
      <c r="F4413">
        <v>57.05</v>
      </c>
      <c r="G4413">
        <f t="shared" si="114"/>
        <v>60.240091743119272</v>
      </c>
      <c r="I4413" s="1">
        <v>37260</v>
      </c>
      <c r="J4413">
        <v>22.18</v>
      </c>
      <c r="M4413" s="1">
        <v>33704</v>
      </c>
      <c r="N4413">
        <v>1.2502</v>
      </c>
    </row>
    <row r="4414" spans="5:14" x14ac:dyDescent="0.3">
      <c r="E4414" s="1">
        <v>38691</v>
      </c>
      <c r="F4414">
        <v>57.73</v>
      </c>
      <c r="G4414">
        <f t="shared" si="114"/>
        <v>60.238165137614679</v>
      </c>
      <c r="I4414" s="1">
        <v>37259</v>
      </c>
      <c r="J4414">
        <v>20.66</v>
      </c>
      <c r="M4414" s="1">
        <v>33707</v>
      </c>
      <c r="N4414">
        <v>1.2397</v>
      </c>
    </row>
    <row r="4415" spans="5:14" x14ac:dyDescent="0.3">
      <c r="E4415" s="1">
        <v>38692</v>
      </c>
      <c r="F4415">
        <v>57.61</v>
      </c>
      <c r="G4415">
        <f t="shared" si="114"/>
        <v>60.231926605504576</v>
      </c>
      <c r="I4415" s="1">
        <v>37258</v>
      </c>
      <c r="J4415">
        <v>21</v>
      </c>
      <c r="M4415" s="1">
        <v>33708</v>
      </c>
      <c r="N4415">
        <v>1.2382</v>
      </c>
    </row>
    <row r="4416" spans="5:14" x14ac:dyDescent="0.3">
      <c r="E4416" s="1">
        <v>38693</v>
      </c>
      <c r="F4416">
        <v>56.98</v>
      </c>
      <c r="G4416">
        <f t="shared" si="114"/>
        <v>60.20559633027522</v>
      </c>
      <c r="I4416" s="1">
        <v>37256</v>
      </c>
      <c r="J4416">
        <v>19.899999999999999</v>
      </c>
      <c r="M4416" s="1">
        <v>33709</v>
      </c>
      <c r="N4416">
        <v>1.232</v>
      </c>
    </row>
    <row r="4417" spans="5:14" x14ac:dyDescent="0.3">
      <c r="E4417" s="1">
        <v>38694</v>
      </c>
      <c r="F4417">
        <v>58.67</v>
      </c>
      <c r="G4417">
        <f t="shared" si="114"/>
        <v>60.199999999999996</v>
      </c>
      <c r="I4417" s="1">
        <v>37253</v>
      </c>
      <c r="J4417">
        <v>20.3</v>
      </c>
      <c r="M4417" s="1">
        <v>33710</v>
      </c>
      <c r="N4417">
        <v>1.2282</v>
      </c>
    </row>
    <row r="4418" spans="5:14" x14ac:dyDescent="0.3">
      <c r="E4418" s="1">
        <v>38695</v>
      </c>
      <c r="F4418">
        <v>57.31</v>
      </c>
      <c r="G4418">
        <f t="shared" si="114"/>
        <v>60.191834862385321</v>
      </c>
      <c r="I4418" s="1">
        <v>37252</v>
      </c>
      <c r="J4418">
        <v>20.34</v>
      </c>
      <c r="M4418" s="1">
        <v>33711</v>
      </c>
      <c r="N4418">
        <v>1.2277</v>
      </c>
    </row>
    <row r="4419" spans="5:14" x14ac:dyDescent="0.3">
      <c r="E4419" s="1">
        <v>38698</v>
      </c>
      <c r="F4419">
        <v>59.44</v>
      </c>
      <c r="G4419">
        <f t="shared" si="114"/>
        <v>60.210183486238527</v>
      </c>
      <c r="I4419" s="1">
        <v>37249</v>
      </c>
      <c r="J4419">
        <v>19.34</v>
      </c>
      <c r="M4419" s="1">
        <v>33714</v>
      </c>
      <c r="N4419">
        <v>1.2302</v>
      </c>
    </row>
    <row r="4420" spans="5:14" x14ac:dyDescent="0.3">
      <c r="E4420" s="1">
        <v>38699</v>
      </c>
      <c r="F4420">
        <v>59.52</v>
      </c>
      <c r="G4420">
        <f t="shared" si="114"/>
        <v>60.21660550458715</v>
      </c>
      <c r="I4420" s="1">
        <v>37246</v>
      </c>
      <c r="J4420">
        <v>19.36</v>
      </c>
      <c r="M4420" s="1">
        <v>33715</v>
      </c>
      <c r="N4420">
        <v>1.2292000000000001</v>
      </c>
    </row>
    <row r="4421" spans="5:14" x14ac:dyDescent="0.3">
      <c r="E4421" s="1">
        <v>38700</v>
      </c>
      <c r="F4421">
        <v>59.6</v>
      </c>
      <c r="G4421">
        <f t="shared" si="114"/>
        <v>60.228807339449546</v>
      </c>
      <c r="I4421" s="1">
        <v>37245</v>
      </c>
      <c r="J4421">
        <v>19.13</v>
      </c>
      <c r="M4421" s="1">
        <v>33716</v>
      </c>
      <c r="N4421">
        <v>1.2347999999999999</v>
      </c>
    </row>
    <row r="4422" spans="5:14" x14ac:dyDescent="0.3">
      <c r="E4422" s="1">
        <v>38701</v>
      </c>
      <c r="F4422">
        <v>59.85</v>
      </c>
      <c r="G4422">
        <f t="shared" si="114"/>
        <v>60.252110091743127</v>
      </c>
      <c r="I4422" s="1">
        <v>37244</v>
      </c>
      <c r="J4422">
        <v>19.47</v>
      </c>
      <c r="M4422" s="1">
        <v>33717</v>
      </c>
      <c r="N4422">
        <v>1.2370000000000001</v>
      </c>
    </row>
    <row r="4423" spans="5:14" x14ac:dyDescent="0.3">
      <c r="E4423" s="1">
        <v>38702</v>
      </c>
      <c r="F4423">
        <v>57.13</v>
      </c>
      <c r="G4423">
        <f t="shared" si="114"/>
        <v>60.247706422018354</v>
      </c>
      <c r="I4423" s="1">
        <v>37243</v>
      </c>
      <c r="J4423">
        <v>19.18</v>
      </c>
      <c r="M4423" s="1">
        <v>33718</v>
      </c>
      <c r="N4423">
        <v>1.2422</v>
      </c>
    </row>
    <row r="4424" spans="5:14" x14ac:dyDescent="0.3">
      <c r="E4424" s="1">
        <v>38705</v>
      </c>
      <c r="F4424">
        <v>56.11</v>
      </c>
      <c r="G4424">
        <f t="shared" si="114"/>
        <v>60.239633027522942</v>
      </c>
      <c r="I4424" s="1">
        <v>37242</v>
      </c>
      <c r="J4424">
        <v>19.059999999999999</v>
      </c>
      <c r="M4424" s="1">
        <v>33721</v>
      </c>
      <c r="N4424">
        <v>1.2407999999999999</v>
      </c>
    </row>
    <row r="4425" spans="5:14" x14ac:dyDescent="0.3">
      <c r="E4425" s="1">
        <v>38706</v>
      </c>
      <c r="F4425">
        <v>56.17</v>
      </c>
      <c r="G4425">
        <f t="shared" si="114"/>
        <v>60.228715596330289</v>
      </c>
      <c r="I4425" s="1">
        <v>37239</v>
      </c>
      <c r="J4425">
        <v>18.38</v>
      </c>
      <c r="M4425" s="1">
        <v>33722</v>
      </c>
      <c r="N4425">
        <v>1.2417</v>
      </c>
    </row>
    <row r="4426" spans="5:14" x14ac:dyDescent="0.3">
      <c r="E4426" s="1">
        <v>38707</v>
      </c>
      <c r="F4426">
        <v>56.72</v>
      </c>
      <c r="G4426">
        <f t="shared" si="114"/>
        <v>60.229357798165147</v>
      </c>
      <c r="I4426" s="1">
        <v>37238</v>
      </c>
      <c r="J4426">
        <v>17.8</v>
      </c>
      <c r="M4426" s="1">
        <v>33723</v>
      </c>
      <c r="N4426">
        <v>1.2376</v>
      </c>
    </row>
    <row r="4427" spans="5:14" x14ac:dyDescent="0.3">
      <c r="E4427" s="1">
        <v>38708</v>
      </c>
      <c r="F4427">
        <v>56.55</v>
      </c>
      <c r="G4427">
        <f t="shared" si="114"/>
        <v>60.236972477064235</v>
      </c>
      <c r="I4427" s="1">
        <v>37237</v>
      </c>
      <c r="J4427">
        <v>18.2</v>
      </c>
      <c r="M4427" s="1">
        <v>33724</v>
      </c>
      <c r="N4427">
        <v>1.2452000000000001</v>
      </c>
    </row>
    <row r="4428" spans="5:14" x14ac:dyDescent="0.3">
      <c r="E4428" s="1">
        <v>38709</v>
      </c>
      <c r="F4428">
        <v>56.69</v>
      </c>
      <c r="G4428">
        <f t="shared" si="114"/>
        <v>60.228807339449553</v>
      </c>
      <c r="I4428" s="1">
        <v>37236</v>
      </c>
      <c r="J4428">
        <v>17.91</v>
      </c>
      <c r="M4428" s="1">
        <v>33725</v>
      </c>
      <c r="N4428">
        <v>1.2506999999999999</v>
      </c>
    </row>
    <row r="4429" spans="5:14" x14ac:dyDescent="0.3">
      <c r="E4429" s="1">
        <v>38713</v>
      </c>
      <c r="F4429">
        <v>56.29</v>
      </c>
      <c r="G4429">
        <f t="shared" si="114"/>
        <v>60.214403669724788</v>
      </c>
      <c r="I4429" s="1">
        <v>37235</v>
      </c>
      <c r="J4429">
        <v>18.170000000000002</v>
      </c>
      <c r="M4429" s="1">
        <v>33728</v>
      </c>
      <c r="N4429">
        <v>1.2462</v>
      </c>
    </row>
    <row r="4430" spans="5:14" x14ac:dyDescent="0.3">
      <c r="E4430" s="1">
        <v>38714</v>
      </c>
      <c r="F4430">
        <v>57.64</v>
      </c>
      <c r="G4430">
        <f t="shared" si="114"/>
        <v>60.210825688073406</v>
      </c>
      <c r="I4430" s="1">
        <v>37232</v>
      </c>
      <c r="J4430">
        <v>19.03</v>
      </c>
      <c r="M4430" s="1">
        <v>33729</v>
      </c>
      <c r="N4430">
        <v>1.2536</v>
      </c>
    </row>
    <row r="4431" spans="5:14" x14ac:dyDescent="0.3">
      <c r="E4431" s="1">
        <v>38715</v>
      </c>
      <c r="F4431">
        <v>58.07</v>
      </c>
      <c r="G4431">
        <f t="shared" si="114"/>
        <v>60.211376146788993</v>
      </c>
      <c r="I4431" s="1">
        <v>37231</v>
      </c>
      <c r="J4431">
        <v>18.39</v>
      </c>
      <c r="M4431" s="1">
        <v>33730</v>
      </c>
      <c r="N4431">
        <v>1.2603</v>
      </c>
    </row>
    <row r="4432" spans="5:14" x14ac:dyDescent="0.3">
      <c r="E4432" s="1">
        <v>38716</v>
      </c>
      <c r="F4432">
        <v>58.98</v>
      </c>
      <c r="G4432">
        <f t="shared" si="114"/>
        <v>60.213394495412835</v>
      </c>
      <c r="I4432" s="1">
        <v>37230</v>
      </c>
      <c r="J4432">
        <v>19.22</v>
      </c>
      <c r="M4432" s="1">
        <v>33731</v>
      </c>
      <c r="N4432">
        <v>1.2566999999999999</v>
      </c>
    </row>
    <row r="4433" spans="5:14" x14ac:dyDescent="0.3">
      <c r="E4433" s="1">
        <v>38720</v>
      </c>
      <c r="F4433">
        <v>61.35</v>
      </c>
      <c r="G4433">
        <f t="shared" si="114"/>
        <v>60.231559633027523</v>
      </c>
      <c r="I4433" s="1">
        <v>37229</v>
      </c>
      <c r="J4433">
        <v>19.29</v>
      </c>
      <c r="M4433" s="1">
        <v>33732</v>
      </c>
      <c r="N4433">
        <v>1.2487999999999999</v>
      </c>
    </row>
    <row r="4434" spans="5:14" x14ac:dyDescent="0.3">
      <c r="E4434" s="1">
        <v>38721</v>
      </c>
      <c r="F4434">
        <v>61.68</v>
      </c>
      <c r="G4434">
        <f t="shared" si="114"/>
        <v>60.24293577981652</v>
      </c>
      <c r="I4434" s="1">
        <v>37228</v>
      </c>
      <c r="J4434">
        <v>19.71</v>
      </c>
      <c r="M4434" s="1">
        <v>33735</v>
      </c>
      <c r="N4434">
        <v>1.2542</v>
      </c>
    </row>
    <row r="4435" spans="5:14" x14ac:dyDescent="0.3">
      <c r="E4435" s="1">
        <v>38722</v>
      </c>
      <c r="F4435">
        <v>61.13</v>
      </c>
      <c r="G4435">
        <f t="shared" si="114"/>
        <v>60.247614678899083</v>
      </c>
      <c r="I4435" s="1">
        <v>37225</v>
      </c>
      <c r="J4435">
        <v>19.14</v>
      </c>
      <c r="M4435" s="1">
        <v>33736</v>
      </c>
      <c r="N4435">
        <v>1.2658</v>
      </c>
    </row>
    <row r="4436" spans="5:14" x14ac:dyDescent="0.3">
      <c r="E4436" s="1">
        <v>38723</v>
      </c>
      <c r="F4436">
        <v>62.72</v>
      </c>
      <c r="G4436">
        <f t="shared" si="114"/>
        <v>60.275779816513754</v>
      </c>
      <c r="I4436" s="1">
        <v>37224</v>
      </c>
      <c r="J4436">
        <v>18.41</v>
      </c>
      <c r="M4436" s="1">
        <v>33737</v>
      </c>
      <c r="N4436">
        <v>1.2776000000000001</v>
      </c>
    </row>
    <row r="4437" spans="5:14" x14ac:dyDescent="0.3">
      <c r="E4437" s="1">
        <v>38726</v>
      </c>
      <c r="F4437">
        <v>62.01</v>
      </c>
      <c r="G4437">
        <f t="shared" si="114"/>
        <v>60.293119266055044</v>
      </c>
      <c r="I4437" s="1">
        <v>37223</v>
      </c>
      <c r="J4437">
        <v>18.690000000000001</v>
      </c>
      <c r="M4437" s="1">
        <v>33738</v>
      </c>
      <c r="N4437">
        <v>1.2696000000000001</v>
      </c>
    </row>
    <row r="4438" spans="5:14" x14ac:dyDescent="0.3">
      <c r="E4438" s="1">
        <v>38727</v>
      </c>
      <c r="F4438">
        <v>61.92</v>
      </c>
      <c r="G4438">
        <f t="shared" si="114"/>
        <v>60.300917431192666</v>
      </c>
      <c r="I4438" s="1">
        <v>37222</v>
      </c>
      <c r="J4438">
        <v>19.02</v>
      </c>
      <c r="M4438" s="1">
        <v>33739</v>
      </c>
      <c r="N4438">
        <v>1.2762</v>
      </c>
    </row>
    <row r="4439" spans="5:14" x14ac:dyDescent="0.3">
      <c r="E4439" s="1">
        <v>38728</v>
      </c>
      <c r="F4439">
        <v>62.17</v>
      </c>
      <c r="G4439">
        <f t="shared" si="114"/>
        <v>60.296055045871555</v>
      </c>
      <c r="I4439" s="1">
        <v>37221</v>
      </c>
      <c r="J4439">
        <v>18.36</v>
      </c>
      <c r="M4439" s="1">
        <v>33742</v>
      </c>
      <c r="N4439">
        <v>1.2873000000000001</v>
      </c>
    </row>
    <row r="4440" spans="5:14" x14ac:dyDescent="0.3">
      <c r="E4440" s="1">
        <v>38729</v>
      </c>
      <c r="F4440">
        <v>62.62</v>
      </c>
      <c r="G4440">
        <f t="shared" si="114"/>
        <v>60.301926605504576</v>
      </c>
      <c r="I4440" s="1">
        <v>37218</v>
      </c>
      <c r="J4440">
        <v>19.28</v>
      </c>
      <c r="M4440" s="1">
        <v>33743</v>
      </c>
      <c r="N4440">
        <v>1.2892999999999999</v>
      </c>
    </row>
    <row r="4441" spans="5:14" x14ac:dyDescent="0.3">
      <c r="E4441" s="1">
        <v>38730</v>
      </c>
      <c r="F4441">
        <v>62.26</v>
      </c>
      <c r="G4441">
        <f t="shared" si="114"/>
        <v>60.286055045871557</v>
      </c>
      <c r="I4441" s="1">
        <v>37217</v>
      </c>
      <c r="J4441">
        <v>19.899999999999999</v>
      </c>
      <c r="M4441" s="1">
        <v>33744</v>
      </c>
      <c r="N4441">
        <v>1.2831999999999999</v>
      </c>
    </row>
    <row r="4442" spans="5:14" x14ac:dyDescent="0.3">
      <c r="E4442" s="1">
        <v>38733</v>
      </c>
      <c r="F4442">
        <v>62.93</v>
      </c>
      <c r="G4442">
        <f t="shared" si="114"/>
        <v>60.26357798165138</v>
      </c>
      <c r="I4442" s="1">
        <v>37216</v>
      </c>
      <c r="J4442">
        <v>18.73</v>
      </c>
      <c r="M4442" s="1">
        <v>33745</v>
      </c>
      <c r="N4442">
        <v>1.2706999999999999</v>
      </c>
    </row>
    <row r="4443" spans="5:14" x14ac:dyDescent="0.3">
      <c r="E4443" s="1">
        <v>38734</v>
      </c>
      <c r="F4443">
        <v>64.900000000000006</v>
      </c>
      <c r="G4443">
        <f t="shared" si="114"/>
        <v>60.24935779816515</v>
      </c>
      <c r="I4443" s="1">
        <v>37215</v>
      </c>
      <c r="J4443">
        <v>18.75</v>
      </c>
      <c r="M4443" s="1">
        <v>33746</v>
      </c>
      <c r="N4443">
        <v>1.2717000000000001</v>
      </c>
    </row>
    <row r="4444" spans="5:14" x14ac:dyDescent="0.3">
      <c r="E4444" s="1">
        <v>38735</v>
      </c>
      <c r="F4444">
        <v>64.19</v>
      </c>
      <c r="G4444">
        <f t="shared" si="114"/>
        <v>60.236605504587153</v>
      </c>
      <c r="I4444" s="1">
        <v>37214</v>
      </c>
      <c r="J4444">
        <v>18.010000000000002</v>
      </c>
      <c r="M4444" s="1">
        <v>33749</v>
      </c>
      <c r="N4444">
        <v>1.272</v>
      </c>
    </row>
    <row r="4445" spans="5:14" x14ac:dyDescent="0.3">
      <c r="E4445" s="1">
        <v>38736</v>
      </c>
      <c r="F4445">
        <v>65.23</v>
      </c>
      <c r="G4445">
        <f t="shared" si="114"/>
        <v>60.234954128440357</v>
      </c>
      <c r="I4445" s="1">
        <v>37211</v>
      </c>
      <c r="J4445">
        <v>17.75</v>
      </c>
      <c r="M4445" s="1">
        <v>33750</v>
      </c>
      <c r="N4445">
        <v>1.2732000000000001</v>
      </c>
    </row>
    <row r="4446" spans="5:14" x14ac:dyDescent="0.3">
      <c r="E4446" s="1">
        <v>38737</v>
      </c>
      <c r="F4446">
        <v>66.430000000000007</v>
      </c>
      <c r="G4446">
        <f t="shared" si="114"/>
        <v>60.270458715596327</v>
      </c>
      <c r="I4446" s="1">
        <v>37210</v>
      </c>
      <c r="J4446">
        <v>17.68</v>
      </c>
      <c r="M4446" s="1">
        <v>33751</v>
      </c>
      <c r="N4446">
        <v>1.2562</v>
      </c>
    </row>
    <row r="4447" spans="5:14" x14ac:dyDescent="0.3">
      <c r="E4447" s="1">
        <v>38740</v>
      </c>
      <c r="F4447">
        <v>66.16</v>
      </c>
      <c r="G4447">
        <f t="shared" si="114"/>
        <v>60.304954128440357</v>
      </c>
      <c r="I4447" s="1">
        <v>37209</v>
      </c>
      <c r="J4447">
        <v>18.75</v>
      </c>
      <c r="M4447" s="1">
        <v>33752</v>
      </c>
      <c r="N4447">
        <v>1.2646999999999999</v>
      </c>
    </row>
    <row r="4448" spans="5:14" x14ac:dyDescent="0.3">
      <c r="E4448" s="1">
        <v>38741</v>
      </c>
      <c r="F4448">
        <v>65.34</v>
      </c>
      <c r="G4448">
        <f t="shared" si="114"/>
        <v>60.313944954128438</v>
      </c>
      <c r="I4448" s="1">
        <v>37208</v>
      </c>
      <c r="J4448">
        <v>20.81</v>
      </c>
      <c r="M4448" s="1">
        <v>33753</v>
      </c>
      <c r="N4448">
        <v>1.2782</v>
      </c>
    </row>
    <row r="4449" spans="5:14" x14ac:dyDescent="0.3">
      <c r="E4449" s="1">
        <v>38742</v>
      </c>
      <c r="F4449">
        <v>64.23</v>
      </c>
      <c r="G4449">
        <f t="shared" si="114"/>
        <v>60.311467889908243</v>
      </c>
      <c r="I4449" s="1">
        <v>37207</v>
      </c>
      <c r="J4449">
        <v>20.39</v>
      </c>
      <c r="M4449" s="1">
        <v>33756</v>
      </c>
      <c r="N4449">
        <v>1.2793000000000001</v>
      </c>
    </row>
    <row r="4450" spans="5:14" x14ac:dyDescent="0.3">
      <c r="E4450" s="1">
        <v>38743</v>
      </c>
      <c r="F4450">
        <v>64.92</v>
      </c>
      <c r="G4450">
        <f t="shared" si="114"/>
        <v>60.313944954128438</v>
      </c>
      <c r="I4450" s="1">
        <v>37204</v>
      </c>
      <c r="J4450">
        <v>21.38</v>
      </c>
      <c r="M4450" s="1">
        <v>33757</v>
      </c>
      <c r="N4450">
        <v>1.2713000000000001</v>
      </c>
    </row>
    <row r="4451" spans="5:14" x14ac:dyDescent="0.3">
      <c r="E4451" s="1">
        <v>38744</v>
      </c>
      <c r="F4451">
        <v>66.239999999999995</v>
      </c>
      <c r="G4451">
        <f t="shared" si="114"/>
        <v>60.316055045871551</v>
      </c>
      <c r="I4451" s="1">
        <v>37203</v>
      </c>
      <c r="J4451">
        <v>20.28</v>
      </c>
      <c r="M4451" s="1">
        <v>33758</v>
      </c>
      <c r="N4451">
        <v>1.2782</v>
      </c>
    </row>
    <row r="4452" spans="5:14" x14ac:dyDescent="0.3">
      <c r="E4452" s="1">
        <v>38747</v>
      </c>
      <c r="F4452">
        <v>66.59</v>
      </c>
      <c r="G4452">
        <f t="shared" si="114"/>
        <v>60.318990825688068</v>
      </c>
      <c r="I4452" s="1">
        <v>37202</v>
      </c>
      <c r="J4452">
        <v>19.329999999999998</v>
      </c>
      <c r="M4452" s="1">
        <v>33759</v>
      </c>
      <c r="N4452">
        <v>1.2873000000000001</v>
      </c>
    </row>
    <row r="4453" spans="5:14" x14ac:dyDescent="0.3">
      <c r="E4453" s="1">
        <v>38748</v>
      </c>
      <c r="F4453">
        <v>65.989999999999995</v>
      </c>
      <c r="G4453">
        <f t="shared" si="114"/>
        <v>60.329266055045863</v>
      </c>
      <c r="I4453" s="1">
        <v>37201</v>
      </c>
      <c r="J4453">
        <v>19.07</v>
      </c>
      <c r="M4453" s="1">
        <v>33760</v>
      </c>
      <c r="N4453">
        <v>1.2882</v>
      </c>
    </row>
    <row r="4454" spans="5:14" x14ac:dyDescent="0.3">
      <c r="E4454" s="1">
        <v>38749</v>
      </c>
      <c r="F4454">
        <v>65.03</v>
      </c>
      <c r="G4454">
        <f t="shared" si="114"/>
        <v>60.305963302752289</v>
      </c>
      <c r="I4454" s="1">
        <v>37200</v>
      </c>
      <c r="J4454">
        <v>19.440000000000001</v>
      </c>
      <c r="M4454" s="1">
        <v>33763</v>
      </c>
      <c r="N4454">
        <v>1.2907999999999999</v>
      </c>
    </row>
    <row r="4455" spans="5:14" x14ac:dyDescent="0.3">
      <c r="E4455" s="1">
        <v>38750</v>
      </c>
      <c r="F4455">
        <v>62.88</v>
      </c>
      <c r="G4455">
        <f t="shared" si="114"/>
        <v>60.267981651376147</v>
      </c>
      <c r="I4455" s="1">
        <v>37197</v>
      </c>
      <c r="J4455">
        <v>19.77</v>
      </c>
      <c r="M4455" s="1">
        <v>33764</v>
      </c>
      <c r="N4455">
        <v>1.2873000000000001</v>
      </c>
    </row>
    <row r="4456" spans="5:14" x14ac:dyDescent="0.3">
      <c r="E4456" s="1">
        <v>38751</v>
      </c>
      <c r="F4456">
        <v>63.39</v>
      </c>
      <c r="G4456">
        <f t="shared" si="114"/>
        <v>60.228256880733952</v>
      </c>
      <c r="I4456" s="1">
        <v>37196</v>
      </c>
      <c r="J4456">
        <v>19.62</v>
      </c>
      <c r="M4456" s="1">
        <v>33765</v>
      </c>
      <c r="N4456">
        <v>1.2887999999999999</v>
      </c>
    </row>
    <row r="4457" spans="5:14" x14ac:dyDescent="0.3">
      <c r="E4457" s="1">
        <v>38754</v>
      </c>
      <c r="F4457">
        <v>63.33</v>
      </c>
      <c r="G4457">
        <f t="shared" si="114"/>
        <v>60.203211009174318</v>
      </c>
      <c r="I4457" s="1">
        <v>37195</v>
      </c>
      <c r="J4457">
        <v>20.37</v>
      </c>
      <c r="M4457" s="1">
        <v>33766</v>
      </c>
      <c r="N4457">
        <v>1.2982</v>
      </c>
    </row>
    <row r="4458" spans="5:14" x14ac:dyDescent="0.3">
      <c r="E4458" s="1">
        <v>38755</v>
      </c>
      <c r="F4458">
        <v>61.56</v>
      </c>
      <c r="G4458">
        <f t="shared" si="114"/>
        <v>60.17302752293579</v>
      </c>
      <c r="I4458" s="1">
        <v>37194</v>
      </c>
      <c r="J4458">
        <v>20.91</v>
      </c>
      <c r="M4458" s="1">
        <v>33767</v>
      </c>
      <c r="N4458">
        <v>1.2982</v>
      </c>
    </row>
    <row r="4459" spans="5:14" x14ac:dyDescent="0.3">
      <c r="E4459" s="1">
        <v>38756</v>
      </c>
      <c r="F4459">
        <v>61.06</v>
      </c>
      <c r="G4459">
        <f t="shared" si="114"/>
        <v>60.139908256880751</v>
      </c>
      <c r="I4459" s="1">
        <v>37193</v>
      </c>
      <c r="J4459">
        <v>21.1</v>
      </c>
      <c r="M4459" s="1">
        <v>33770</v>
      </c>
      <c r="N4459">
        <v>1.3047</v>
      </c>
    </row>
    <row r="4460" spans="5:14" x14ac:dyDescent="0.3">
      <c r="E4460" s="1">
        <v>38757</v>
      </c>
      <c r="F4460">
        <v>60.75</v>
      </c>
      <c r="G4460">
        <f t="shared" si="114"/>
        <v>60.120275229357809</v>
      </c>
      <c r="I4460" s="1">
        <v>37190</v>
      </c>
      <c r="J4460">
        <v>21.02</v>
      </c>
      <c r="M4460" s="1">
        <v>33771</v>
      </c>
      <c r="N4460">
        <v>1.3098000000000001</v>
      </c>
    </row>
    <row r="4461" spans="5:14" x14ac:dyDescent="0.3">
      <c r="E4461" s="1">
        <v>38758</v>
      </c>
      <c r="F4461">
        <v>59.64</v>
      </c>
      <c r="G4461">
        <f t="shared" si="114"/>
        <v>60.088715596330296</v>
      </c>
      <c r="I4461" s="1">
        <v>37189</v>
      </c>
      <c r="J4461">
        <v>21.01</v>
      </c>
      <c r="M4461" s="1">
        <v>33772</v>
      </c>
      <c r="N4461">
        <v>1.3012999999999999</v>
      </c>
    </row>
    <row r="4462" spans="5:14" x14ac:dyDescent="0.3">
      <c r="E4462" s="1">
        <v>38761</v>
      </c>
      <c r="F4462">
        <v>59.38</v>
      </c>
      <c r="G4462">
        <f t="shared" si="114"/>
        <v>60.056972477064228</v>
      </c>
      <c r="I4462" s="1">
        <v>37188</v>
      </c>
      <c r="J4462">
        <v>21.26</v>
      </c>
      <c r="M4462" s="1">
        <v>33773</v>
      </c>
      <c r="N4462">
        <v>1.3067</v>
      </c>
    </row>
    <row r="4463" spans="5:14" x14ac:dyDescent="0.3">
      <c r="E4463" s="1">
        <v>38762</v>
      </c>
      <c r="F4463">
        <v>59.52</v>
      </c>
      <c r="G4463">
        <f t="shared" si="114"/>
        <v>60.036055045871578</v>
      </c>
      <c r="I4463" s="1">
        <v>37187</v>
      </c>
      <c r="J4463">
        <v>20.94</v>
      </c>
      <c r="M4463" s="1">
        <v>33774</v>
      </c>
      <c r="N4463">
        <v>1.3027</v>
      </c>
    </row>
    <row r="4464" spans="5:14" x14ac:dyDescent="0.3">
      <c r="E4464" s="1">
        <v>38763</v>
      </c>
      <c r="F4464">
        <v>58.15</v>
      </c>
      <c r="G4464">
        <f t="shared" ref="G4464:G4527" si="115">+AVERAGE(F4356:F4464)</f>
        <v>60.004311926605524</v>
      </c>
      <c r="I4464" s="1">
        <v>37186</v>
      </c>
      <c r="J4464">
        <v>21.05</v>
      </c>
      <c r="M4464" s="1">
        <v>33777</v>
      </c>
      <c r="N4464">
        <v>1.3097000000000001</v>
      </c>
    </row>
    <row r="4465" spans="5:14" x14ac:dyDescent="0.3">
      <c r="E4465" s="1">
        <v>38764</v>
      </c>
      <c r="F4465">
        <v>58.79</v>
      </c>
      <c r="G4465">
        <f t="shared" si="115"/>
        <v>59.962293577981669</v>
      </c>
      <c r="I4465" s="1">
        <v>37183</v>
      </c>
      <c r="J4465">
        <v>21.35</v>
      </c>
      <c r="M4465" s="1">
        <v>33778</v>
      </c>
      <c r="N4465">
        <v>1.3082</v>
      </c>
    </row>
    <row r="4466" spans="5:14" x14ac:dyDescent="0.3">
      <c r="E4466" s="1">
        <v>38765</v>
      </c>
      <c r="F4466">
        <v>59.89</v>
      </c>
      <c r="G4466">
        <f t="shared" si="115"/>
        <v>59.932293577981667</v>
      </c>
      <c r="I4466" s="1">
        <v>37182</v>
      </c>
      <c r="J4466">
        <v>20.62</v>
      </c>
      <c r="M4466" s="1">
        <v>33779</v>
      </c>
      <c r="N4466">
        <v>1.3231999999999999</v>
      </c>
    </row>
    <row r="4467" spans="5:14" x14ac:dyDescent="0.3">
      <c r="E4467" s="1">
        <v>38768</v>
      </c>
      <c r="F4467">
        <v>61.54</v>
      </c>
      <c r="G4467">
        <f t="shared" si="115"/>
        <v>59.929816513761487</v>
      </c>
      <c r="I4467" s="1">
        <v>37181</v>
      </c>
      <c r="J4467">
        <v>20.99</v>
      </c>
      <c r="M4467" s="1">
        <v>33780</v>
      </c>
      <c r="N4467">
        <v>1.3331999999999999</v>
      </c>
    </row>
    <row r="4468" spans="5:14" x14ac:dyDescent="0.3">
      <c r="E4468" s="1">
        <v>38769</v>
      </c>
      <c r="F4468">
        <v>61.6</v>
      </c>
      <c r="G4468">
        <f t="shared" si="115"/>
        <v>59.893027522935817</v>
      </c>
      <c r="I4468" s="1">
        <v>37180</v>
      </c>
      <c r="J4468">
        <v>21.7</v>
      </c>
      <c r="M4468" s="1">
        <v>33781</v>
      </c>
      <c r="N4468">
        <v>1.3351</v>
      </c>
    </row>
    <row r="4469" spans="5:14" x14ac:dyDescent="0.3">
      <c r="E4469" s="1">
        <v>38770</v>
      </c>
      <c r="F4469">
        <v>60.44</v>
      </c>
      <c r="G4469">
        <f t="shared" si="115"/>
        <v>59.858532110091765</v>
      </c>
      <c r="I4469" s="1">
        <v>37179</v>
      </c>
      <c r="J4469">
        <v>21.68</v>
      </c>
      <c r="M4469" s="1">
        <v>33784</v>
      </c>
      <c r="N4469">
        <v>1.3459000000000001</v>
      </c>
    </row>
    <row r="4470" spans="5:14" x14ac:dyDescent="0.3">
      <c r="E4470" s="1">
        <v>38771</v>
      </c>
      <c r="F4470">
        <v>60.54</v>
      </c>
      <c r="G4470">
        <f t="shared" si="115"/>
        <v>59.820091743119292</v>
      </c>
      <c r="I4470" s="1">
        <v>37176</v>
      </c>
      <c r="J4470">
        <v>21.73</v>
      </c>
      <c r="M4470" s="1">
        <v>33785</v>
      </c>
      <c r="N4470">
        <v>1.3442000000000001</v>
      </c>
    </row>
    <row r="4471" spans="5:14" x14ac:dyDescent="0.3">
      <c r="E4471" s="1">
        <v>38772</v>
      </c>
      <c r="F4471">
        <v>62.6</v>
      </c>
      <c r="G4471">
        <f t="shared" si="115"/>
        <v>59.801743119266092</v>
      </c>
      <c r="I4471" s="1">
        <v>37175</v>
      </c>
      <c r="J4471">
        <v>22.46</v>
      </c>
      <c r="M4471" s="1">
        <v>33786</v>
      </c>
      <c r="N4471">
        <v>1.3447</v>
      </c>
    </row>
    <row r="4472" spans="5:14" x14ac:dyDescent="0.3">
      <c r="E4472" s="1">
        <v>38775</v>
      </c>
      <c r="F4472">
        <v>60.99</v>
      </c>
      <c r="G4472">
        <f t="shared" si="115"/>
        <v>59.788440366972509</v>
      </c>
      <c r="I4472" s="1">
        <v>37174</v>
      </c>
      <c r="J4472">
        <v>22.01</v>
      </c>
      <c r="M4472" s="1">
        <v>33787</v>
      </c>
      <c r="N4472">
        <v>1.3572</v>
      </c>
    </row>
    <row r="4473" spans="5:14" x14ac:dyDescent="0.3">
      <c r="E4473" s="1">
        <v>38776</v>
      </c>
      <c r="F4473">
        <v>61.76</v>
      </c>
      <c r="G4473">
        <f t="shared" si="115"/>
        <v>59.768532110091769</v>
      </c>
      <c r="I4473" s="1">
        <v>37173</v>
      </c>
      <c r="J4473">
        <v>21.88</v>
      </c>
      <c r="M4473" s="1">
        <v>33788</v>
      </c>
      <c r="N4473">
        <v>1.349</v>
      </c>
    </row>
    <row r="4474" spans="5:14" x14ac:dyDescent="0.3">
      <c r="E4474" s="1">
        <v>38777</v>
      </c>
      <c r="F4474">
        <v>62.45</v>
      </c>
      <c r="G4474">
        <f t="shared" si="115"/>
        <v>59.763761467889935</v>
      </c>
      <c r="I4474" s="1">
        <v>37172</v>
      </c>
      <c r="J4474">
        <v>21.57</v>
      </c>
      <c r="M4474" s="1">
        <v>33791</v>
      </c>
      <c r="N4474">
        <v>1.3532</v>
      </c>
    </row>
    <row r="4475" spans="5:14" x14ac:dyDescent="0.3">
      <c r="E4475" s="1">
        <v>38778</v>
      </c>
      <c r="F4475">
        <v>64.069999999999993</v>
      </c>
      <c r="G4475">
        <f t="shared" si="115"/>
        <v>59.76504587155965</v>
      </c>
      <c r="I4475" s="1">
        <v>37169</v>
      </c>
      <c r="J4475">
        <v>21.63</v>
      </c>
      <c r="M4475" s="1">
        <v>33792</v>
      </c>
      <c r="N4475">
        <v>1.3742000000000001</v>
      </c>
    </row>
    <row r="4476" spans="5:14" x14ac:dyDescent="0.3">
      <c r="E4476" s="1">
        <v>38779</v>
      </c>
      <c r="F4476">
        <v>64.180000000000007</v>
      </c>
      <c r="G4476">
        <f t="shared" si="115"/>
        <v>59.768165137614702</v>
      </c>
      <c r="I4476" s="1">
        <v>37168</v>
      </c>
      <c r="J4476">
        <v>22.15</v>
      </c>
      <c r="M4476" s="1">
        <v>33793</v>
      </c>
      <c r="N4476">
        <v>1.3728</v>
      </c>
    </row>
    <row r="4477" spans="5:14" x14ac:dyDescent="0.3">
      <c r="E4477" s="1">
        <v>38782</v>
      </c>
      <c r="F4477">
        <v>62.34</v>
      </c>
      <c r="G4477">
        <f t="shared" si="115"/>
        <v>59.757706422018366</v>
      </c>
      <c r="I4477" s="1">
        <v>37167</v>
      </c>
      <c r="J4477">
        <v>21.52</v>
      </c>
      <c r="M4477" s="1">
        <v>33794</v>
      </c>
      <c r="N4477">
        <v>1.3532</v>
      </c>
    </row>
    <row r="4478" spans="5:14" x14ac:dyDescent="0.3">
      <c r="E4478" s="1">
        <v>38783</v>
      </c>
      <c r="F4478">
        <v>61.17</v>
      </c>
      <c r="G4478">
        <f t="shared" si="115"/>
        <v>59.742752293578008</v>
      </c>
      <c r="I4478" s="1">
        <v>37166</v>
      </c>
      <c r="J4478">
        <v>22.05</v>
      </c>
      <c r="M4478" s="1">
        <v>33795</v>
      </c>
      <c r="N4478">
        <v>1.3657999999999999</v>
      </c>
    </row>
    <row r="4479" spans="5:14" x14ac:dyDescent="0.3">
      <c r="E4479" s="1">
        <v>38784</v>
      </c>
      <c r="F4479">
        <v>60.03</v>
      </c>
      <c r="G4479">
        <f t="shared" si="115"/>
        <v>59.731834862385341</v>
      </c>
      <c r="I4479" s="1">
        <v>37165</v>
      </c>
      <c r="J4479">
        <v>22.89</v>
      </c>
      <c r="M4479" s="1">
        <v>33798</v>
      </c>
      <c r="N4479">
        <v>1.3842000000000001</v>
      </c>
    </row>
    <row r="4480" spans="5:14" x14ac:dyDescent="0.3">
      <c r="E4480" s="1">
        <v>38785</v>
      </c>
      <c r="F4480">
        <v>61.06</v>
      </c>
      <c r="G4480">
        <f t="shared" si="115"/>
        <v>59.740458715596347</v>
      </c>
      <c r="I4480" s="1">
        <v>37162</v>
      </c>
      <c r="J4480">
        <v>23.26</v>
      </c>
      <c r="M4480" s="1">
        <v>33799</v>
      </c>
      <c r="N4480">
        <v>1.3732</v>
      </c>
    </row>
    <row r="4481" spans="5:14" x14ac:dyDescent="0.3">
      <c r="E4481" s="1">
        <v>38786</v>
      </c>
      <c r="F4481">
        <v>60.83</v>
      </c>
      <c r="G4481">
        <f t="shared" si="115"/>
        <v>59.763027522935801</v>
      </c>
      <c r="I4481" s="1">
        <v>37161</v>
      </c>
      <c r="J4481">
        <v>22.79</v>
      </c>
      <c r="M4481" s="1">
        <v>33800</v>
      </c>
      <c r="N4481">
        <v>1.3742000000000001</v>
      </c>
    </row>
    <row r="4482" spans="5:14" x14ac:dyDescent="0.3">
      <c r="E4482" s="1">
        <v>38789</v>
      </c>
      <c r="F4482">
        <v>62.2</v>
      </c>
      <c r="G4482">
        <f t="shared" si="115"/>
        <v>59.790458715596344</v>
      </c>
      <c r="I4482" s="1">
        <v>37160</v>
      </c>
      <c r="J4482">
        <v>23</v>
      </c>
      <c r="M4482" s="1">
        <v>33801</v>
      </c>
      <c r="N4482">
        <v>1.3792</v>
      </c>
    </row>
    <row r="4483" spans="5:14" x14ac:dyDescent="0.3">
      <c r="E4483" s="1">
        <v>38790</v>
      </c>
      <c r="F4483">
        <v>63.97</v>
      </c>
      <c r="G4483">
        <f t="shared" si="115"/>
        <v>59.838073394495439</v>
      </c>
      <c r="I4483" s="1">
        <v>37159</v>
      </c>
      <c r="J4483">
        <v>22.38</v>
      </c>
      <c r="M4483" s="1">
        <v>33802</v>
      </c>
      <c r="N4483">
        <v>1.3962000000000001</v>
      </c>
    </row>
    <row r="4484" spans="5:14" x14ac:dyDescent="0.3">
      <c r="E4484" s="1">
        <v>38791</v>
      </c>
      <c r="F4484">
        <v>62.94</v>
      </c>
      <c r="G4484">
        <f t="shared" si="115"/>
        <v>59.864311926605524</v>
      </c>
      <c r="I4484" s="1">
        <v>37158</v>
      </c>
      <c r="J4484">
        <v>22.02</v>
      </c>
      <c r="M4484" s="1">
        <v>33805</v>
      </c>
      <c r="N4484">
        <v>1.3642000000000001</v>
      </c>
    </row>
    <row r="4485" spans="5:14" x14ac:dyDescent="0.3">
      <c r="E4485" s="1">
        <v>38792</v>
      </c>
      <c r="F4485">
        <v>62.91</v>
      </c>
      <c r="G4485">
        <f t="shared" si="115"/>
        <v>59.885779816513782</v>
      </c>
      <c r="I4485" s="1">
        <v>37155</v>
      </c>
      <c r="J4485">
        <v>25.44</v>
      </c>
      <c r="M4485" s="1">
        <v>33806</v>
      </c>
      <c r="N4485">
        <v>1.3722000000000001</v>
      </c>
    </row>
    <row r="4486" spans="5:14" x14ac:dyDescent="0.3">
      <c r="E4486" s="1">
        <v>38793</v>
      </c>
      <c r="F4486">
        <v>63.26</v>
      </c>
      <c r="G4486">
        <f t="shared" si="115"/>
        <v>59.914403669724791</v>
      </c>
      <c r="I4486" s="1">
        <v>37154</v>
      </c>
      <c r="J4486">
        <v>25.92</v>
      </c>
      <c r="M4486" s="1">
        <v>33807</v>
      </c>
      <c r="N4486">
        <v>1.3707</v>
      </c>
    </row>
    <row r="4487" spans="5:14" x14ac:dyDescent="0.3">
      <c r="E4487" s="1">
        <v>38796</v>
      </c>
      <c r="F4487">
        <v>61.34</v>
      </c>
      <c r="G4487">
        <f t="shared" si="115"/>
        <v>59.932660550458728</v>
      </c>
      <c r="I4487" s="1">
        <v>37153</v>
      </c>
      <c r="J4487">
        <v>26.32</v>
      </c>
      <c r="M4487" s="1">
        <v>33808</v>
      </c>
      <c r="N4487">
        <v>1.3747</v>
      </c>
    </row>
    <row r="4488" spans="5:14" x14ac:dyDescent="0.3">
      <c r="E4488" s="1">
        <v>38797</v>
      </c>
      <c r="F4488">
        <v>62.13</v>
      </c>
      <c r="G4488">
        <f t="shared" si="115"/>
        <v>59.946972477064236</v>
      </c>
      <c r="I4488" s="1">
        <v>37152</v>
      </c>
      <c r="J4488">
        <v>27.27</v>
      </c>
      <c r="M4488" s="1">
        <v>33809</v>
      </c>
      <c r="N4488">
        <v>1.3552</v>
      </c>
    </row>
    <row r="4489" spans="5:14" x14ac:dyDescent="0.3">
      <c r="E4489" s="1">
        <v>38798</v>
      </c>
      <c r="F4489">
        <v>61.5</v>
      </c>
      <c r="G4489">
        <f t="shared" si="115"/>
        <v>59.967339449541299</v>
      </c>
      <c r="I4489" s="1">
        <v>37151</v>
      </c>
      <c r="J4489">
        <v>28.38</v>
      </c>
      <c r="M4489" s="1">
        <v>33812</v>
      </c>
      <c r="N4489">
        <v>1.3782000000000001</v>
      </c>
    </row>
    <row r="4490" spans="5:14" x14ac:dyDescent="0.3">
      <c r="E4490" s="1">
        <v>38799</v>
      </c>
      <c r="F4490">
        <v>63.27</v>
      </c>
      <c r="G4490">
        <f t="shared" si="115"/>
        <v>60.010183486238553</v>
      </c>
      <c r="I4490" s="1">
        <v>37148</v>
      </c>
      <c r="J4490">
        <v>29.43</v>
      </c>
      <c r="M4490" s="1">
        <v>33813</v>
      </c>
      <c r="N4490">
        <v>1.3836999999999999</v>
      </c>
    </row>
    <row r="4491" spans="5:14" x14ac:dyDescent="0.3">
      <c r="E4491" s="1">
        <v>38800</v>
      </c>
      <c r="F4491">
        <v>63.51</v>
      </c>
      <c r="G4491">
        <f t="shared" si="115"/>
        <v>60.061559633027549</v>
      </c>
      <c r="I4491" s="1">
        <v>37147</v>
      </c>
      <c r="J4491">
        <v>28.1</v>
      </c>
      <c r="M4491" s="1">
        <v>33814</v>
      </c>
      <c r="N4491">
        <v>1.3758999999999999</v>
      </c>
    </row>
    <row r="4492" spans="5:14" x14ac:dyDescent="0.3">
      <c r="E4492" s="1">
        <v>38803</v>
      </c>
      <c r="F4492">
        <v>63.61</v>
      </c>
      <c r="G4492">
        <f t="shared" si="115"/>
        <v>60.108623853211036</v>
      </c>
      <c r="I4492" s="1">
        <v>37146</v>
      </c>
      <c r="J4492">
        <v>28.02</v>
      </c>
      <c r="M4492" s="1">
        <v>33815</v>
      </c>
      <c r="N4492">
        <v>1.3812</v>
      </c>
    </row>
    <row r="4493" spans="5:14" x14ac:dyDescent="0.3">
      <c r="E4493" s="1">
        <v>38804</v>
      </c>
      <c r="F4493">
        <v>64.97</v>
      </c>
      <c r="G4493">
        <f t="shared" si="115"/>
        <v>60.170366972477083</v>
      </c>
      <c r="I4493" s="1">
        <v>37145</v>
      </c>
      <c r="J4493">
        <v>29.06</v>
      </c>
      <c r="M4493" s="1">
        <v>33816</v>
      </c>
      <c r="N4493">
        <v>1.3823000000000001</v>
      </c>
    </row>
    <row r="4494" spans="5:14" x14ac:dyDescent="0.3">
      <c r="E4494" s="1">
        <v>38805</v>
      </c>
      <c r="F4494">
        <v>65.55</v>
      </c>
      <c r="G4494">
        <f t="shared" si="115"/>
        <v>60.219082568807366</v>
      </c>
      <c r="I4494" s="1">
        <v>37144</v>
      </c>
      <c r="J4494">
        <v>27.45</v>
      </c>
      <c r="M4494" s="1">
        <v>33819</v>
      </c>
      <c r="N4494">
        <v>1.3833</v>
      </c>
    </row>
    <row r="4495" spans="5:14" x14ac:dyDescent="0.3">
      <c r="E4495" s="1">
        <v>38806</v>
      </c>
      <c r="F4495">
        <v>66.459999999999994</v>
      </c>
      <c r="G4495">
        <f t="shared" si="115"/>
        <v>60.288715596330306</v>
      </c>
      <c r="I4495" s="1">
        <v>37141</v>
      </c>
      <c r="J4495">
        <v>27.69</v>
      </c>
      <c r="M4495" s="1">
        <v>33820</v>
      </c>
      <c r="N4495">
        <v>1.3797999999999999</v>
      </c>
    </row>
    <row r="4496" spans="5:14" x14ac:dyDescent="0.3">
      <c r="E4496" s="1">
        <v>38807</v>
      </c>
      <c r="F4496">
        <v>65.91</v>
      </c>
      <c r="G4496">
        <f t="shared" si="115"/>
        <v>60.350825688073421</v>
      </c>
      <c r="I4496" s="1">
        <v>37140</v>
      </c>
      <c r="J4496">
        <v>26.96</v>
      </c>
      <c r="M4496" s="1">
        <v>33821</v>
      </c>
      <c r="N4496">
        <v>1.3756999999999999</v>
      </c>
    </row>
    <row r="4497" spans="5:14" x14ac:dyDescent="0.3">
      <c r="E4497" s="1">
        <v>38810</v>
      </c>
      <c r="F4497">
        <v>66.84</v>
      </c>
      <c r="G4497">
        <f t="shared" si="115"/>
        <v>60.418899082568828</v>
      </c>
      <c r="I4497" s="1">
        <v>37139</v>
      </c>
      <c r="J4497">
        <v>26.32</v>
      </c>
      <c r="M4497" s="1">
        <v>33822</v>
      </c>
      <c r="N4497">
        <v>1.3797999999999999</v>
      </c>
    </row>
    <row r="4498" spans="5:14" x14ac:dyDescent="0.3">
      <c r="E4498" s="1">
        <v>38811</v>
      </c>
      <c r="F4498">
        <v>66.39</v>
      </c>
      <c r="G4498">
        <f t="shared" si="115"/>
        <v>60.494954128440391</v>
      </c>
      <c r="I4498" s="1">
        <v>37138</v>
      </c>
      <c r="J4498">
        <v>26.26</v>
      </c>
      <c r="M4498" s="1">
        <v>33823</v>
      </c>
      <c r="N4498">
        <v>1.3893</v>
      </c>
    </row>
    <row r="4499" spans="5:14" x14ac:dyDescent="0.3">
      <c r="E4499" s="1">
        <v>38812</v>
      </c>
      <c r="F4499">
        <v>67.099999999999994</v>
      </c>
      <c r="G4499">
        <f t="shared" si="115"/>
        <v>60.575045871559659</v>
      </c>
      <c r="I4499" s="1">
        <v>37137</v>
      </c>
      <c r="J4499">
        <v>26.54</v>
      </c>
      <c r="M4499" s="1">
        <v>33826</v>
      </c>
      <c r="N4499">
        <v>1.3917999999999999</v>
      </c>
    </row>
    <row r="4500" spans="5:14" x14ac:dyDescent="0.3">
      <c r="E4500" s="1">
        <v>38813</v>
      </c>
      <c r="F4500">
        <v>67.84</v>
      </c>
      <c r="G4500">
        <f t="shared" si="115"/>
        <v>60.661834862385341</v>
      </c>
      <c r="I4500" s="1">
        <v>37134</v>
      </c>
      <c r="J4500">
        <v>26.41</v>
      </c>
      <c r="M4500" s="1">
        <v>33827</v>
      </c>
      <c r="N4500">
        <v>1.3892</v>
      </c>
    </row>
    <row r="4501" spans="5:14" x14ac:dyDescent="0.3">
      <c r="E4501" s="1">
        <v>38814</v>
      </c>
      <c r="F4501">
        <v>67.290000000000006</v>
      </c>
      <c r="G4501">
        <f t="shared" si="115"/>
        <v>60.723944954128463</v>
      </c>
      <c r="I4501" s="1">
        <v>37133</v>
      </c>
      <c r="J4501">
        <v>26.09</v>
      </c>
      <c r="M4501" s="1">
        <v>33828</v>
      </c>
      <c r="N4501">
        <v>1.3911</v>
      </c>
    </row>
    <row r="4502" spans="5:14" x14ac:dyDescent="0.3">
      <c r="E4502" s="1">
        <v>38817</v>
      </c>
      <c r="F4502">
        <v>68.75</v>
      </c>
      <c r="G4502">
        <f t="shared" si="115"/>
        <v>60.811100917431204</v>
      </c>
      <c r="I4502" s="1">
        <v>37132</v>
      </c>
      <c r="J4502">
        <v>26.53</v>
      </c>
      <c r="M4502" s="1">
        <v>33829</v>
      </c>
      <c r="N4502">
        <v>1.3971</v>
      </c>
    </row>
    <row r="4503" spans="5:14" x14ac:dyDescent="0.3">
      <c r="E4503" s="1">
        <v>38818</v>
      </c>
      <c r="F4503">
        <v>69.37</v>
      </c>
      <c r="G4503">
        <f t="shared" si="115"/>
        <v>60.915045871559649</v>
      </c>
      <c r="I4503" s="1">
        <v>37131</v>
      </c>
      <c r="J4503">
        <v>26.47</v>
      </c>
      <c r="M4503" s="1">
        <v>33830</v>
      </c>
      <c r="N4503">
        <v>1.3882000000000001</v>
      </c>
    </row>
    <row r="4504" spans="5:14" x14ac:dyDescent="0.3">
      <c r="E4504" s="1">
        <v>38819</v>
      </c>
      <c r="F4504">
        <v>69.42</v>
      </c>
      <c r="G4504">
        <f t="shared" si="115"/>
        <v>61.021559633027536</v>
      </c>
      <c r="I4504" s="1">
        <v>37127</v>
      </c>
      <c r="J4504">
        <v>25.95</v>
      </c>
      <c r="M4504" s="1">
        <v>33833</v>
      </c>
      <c r="N4504">
        <v>1.3892</v>
      </c>
    </row>
    <row r="4505" spans="5:14" x14ac:dyDescent="0.3">
      <c r="E4505" s="1">
        <v>38820</v>
      </c>
      <c r="F4505">
        <v>70.569999999999993</v>
      </c>
      <c r="G4505">
        <f t="shared" si="115"/>
        <v>61.147155963302765</v>
      </c>
      <c r="I4505" s="1">
        <v>37126</v>
      </c>
      <c r="J4505">
        <v>25.6</v>
      </c>
      <c r="M4505" s="1">
        <v>33834</v>
      </c>
      <c r="N4505">
        <v>1.3957999999999999</v>
      </c>
    </row>
    <row r="4506" spans="5:14" x14ac:dyDescent="0.3">
      <c r="E4506" s="1">
        <v>38824</v>
      </c>
      <c r="F4506">
        <v>71.459999999999994</v>
      </c>
      <c r="G4506">
        <f t="shared" si="115"/>
        <v>61.291926605504599</v>
      </c>
      <c r="I4506" s="1">
        <v>37125</v>
      </c>
      <c r="J4506">
        <v>25.34</v>
      </c>
      <c r="M4506" s="1">
        <v>33835</v>
      </c>
      <c r="N4506">
        <v>1.3972</v>
      </c>
    </row>
    <row r="4507" spans="5:14" x14ac:dyDescent="0.3">
      <c r="E4507" s="1">
        <v>38825</v>
      </c>
      <c r="F4507">
        <v>72.510000000000005</v>
      </c>
      <c r="G4507">
        <f t="shared" si="115"/>
        <v>61.452660550458731</v>
      </c>
      <c r="I4507" s="1">
        <v>37124</v>
      </c>
      <c r="J4507">
        <v>25.49</v>
      </c>
      <c r="M4507" s="1">
        <v>33836</v>
      </c>
      <c r="N4507">
        <v>1.4032</v>
      </c>
    </row>
    <row r="4508" spans="5:14" x14ac:dyDescent="0.3">
      <c r="E4508" s="1">
        <v>38826</v>
      </c>
      <c r="F4508">
        <v>73.73</v>
      </c>
      <c r="G4508">
        <f t="shared" si="115"/>
        <v>61.626972477064228</v>
      </c>
      <c r="I4508" s="1">
        <v>37123</v>
      </c>
      <c r="J4508">
        <v>25.05</v>
      </c>
      <c r="M4508" s="1">
        <v>33837</v>
      </c>
      <c r="N4508">
        <v>1.4207000000000001</v>
      </c>
    </row>
    <row r="4509" spans="5:14" x14ac:dyDescent="0.3">
      <c r="E4509" s="1">
        <v>38827</v>
      </c>
      <c r="F4509">
        <v>73.180000000000007</v>
      </c>
      <c r="G4509">
        <f t="shared" si="115"/>
        <v>61.802477064220191</v>
      </c>
      <c r="I4509" s="1">
        <v>37120</v>
      </c>
      <c r="J4509">
        <v>24.73</v>
      </c>
      <c r="M4509" s="1">
        <v>33840</v>
      </c>
      <c r="N4509">
        <v>1.4424999999999999</v>
      </c>
    </row>
    <row r="4510" spans="5:14" x14ac:dyDescent="0.3">
      <c r="E4510" s="1">
        <v>38828</v>
      </c>
      <c r="F4510">
        <v>74.569999999999993</v>
      </c>
      <c r="G4510">
        <f t="shared" si="115"/>
        <v>61.972844036697261</v>
      </c>
      <c r="I4510" s="1">
        <v>37119</v>
      </c>
      <c r="J4510">
        <v>25.55</v>
      </c>
      <c r="M4510" s="1">
        <v>33841</v>
      </c>
      <c r="N4510">
        <v>1.4421999999999999</v>
      </c>
    </row>
    <row r="4511" spans="5:14" x14ac:dyDescent="0.3">
      <c r="E4511" s="1">
        <v>38831</v>
      </c>
      <c r="F4511">
        <v>73</v>
      </c>
      <c r="G4511">
        <f t="shared" si="115"/>
        <v>62.139357798165143</v>
      </c>
      <c r="I4511" s="1">
        <v>37118</v>
      </c>
      <c r="J4511">
        <v>25.55</v>
      </c>
      <c r="M4511" s="1">
        <v>33842</v>
      </c>
      <c r="N4511">
        <v>1.4360999999999999</v>
      </c>
    </row>
    <row r="4512" spans="5:14" x14ac:dyDescent="0.3">
      <c r="E4512" s="1">
        <v>38832</v>
      </c>
      <c r="F4512">
        <v>73.209999999999994</v>
      </c>
      <c r="G4512">
        <f t="shared" si="115"/>
        <v>62.307522935779829</v>
      </c>
      <c r="I4512" s="1">
        <v>37117</v>
      </c>
      <c r="J4512">
        <v>25.99</v>
      </c>
      <c r="M4512" s="1">
        <v>33843</v>
      </c>
      <c r="N4512">
        <v>1.4332</v>
      </c>
    </row>
    <row r="4513" spans="5:14" x14ac:dyDescent="0.3">
      <c r="E4513" s="1">
        <v>38833</v>
      </c>
      <c r="F4513">
        <v>72.09</v>
      </c>
      <c r="G4513">
        <f t="shared" si="115"/>
        <v>62.461192660550473</v>
      </c>
      <c r="I4513" s="1">
        <v>37116</v>
      </c>
      <c r="J4513">
        <v>25.88</v>
      </c>
      <c r="M4513" s="1">
        <v>33844</v>
      </c>
      <c r="N4513">
        <v>1.4332</v>
      </c>
    </row>
    <row r="4514" spans="5:14" x14ac:dyDescent="0.3">
      <c r="E4514" s="1">
        <v>38834</v>
      </c>
      <c r="F4514">
        <v>70.91</v>
      </c>
      <c r="G4514">
        <f t="shared" si="115"/>
        <v>62.594220183486243</v>
      </c>
      <c r="I4514" s="1">
        <v>37113</v>
      </c>
      <c r="J4514">
        <v>25.98</v>
      </c>
      <c r="M4514" s="1">
        <v>33847</v>
      </c>
      <c r="N4514">
        <v>1.4407000000000001</v>
      </c>
    </row>
    <row r="4515" spans="5:14" x14ac:dyDescent="0.3">
      <c r="E4515" s="1">
        <v>38835</v>
      </c>
      <c r="F4515">
        <v>72.02</v>
      </c>
      <c r="G4515">
        <f t="shared" si="115"/>
        <v>62.739266055045888</v>
      </c>
      <c r="I4515" s="1">
        <v>37112</v>
      </c>
      <c r="J4515">
        <v>25.68</v>
      </c>
      <c r="M4515" s="1">
        <v>33848</v>
      </c>
      <c r="N4515">
        <v>1.4531000000000001</v>
      </c>
    </row>
    <row r="4516" spans="5:14" x14ac:dyDescent="0.3">
      <c r="E4516" s="1">
        <v>38838</v>
      </c>
      <c r="F4516">
        <v>73.89</v>
      </c>
      <c r="G4516">
        <f t="shared" si="115"/>
        <v>62.909816513761484</v>
      </c>
      <c r="I4516" s="1">
        <v>37111</v>
      </c>
      <c r="J4516">
        <v>25.7</v>
      </c>
      <c r="M4516" s="1">
        <v>33849</v>
      </c>
      <c r="N4516">
        <v>1.4492</v>
      </c>
    </row>
    <row r="4517" spans="5:14" x14ac:dyDescent="0.3">
      <c r="E4517" s="1">
        <v>38839</v>
      </c>
      <c r="F4517">
        <v>74.64</v>
      </c>
      <c r="G4517">
        <f t="shared" si="115"/>
        <v>63.089908256880754</v>
      </c>
      <c r="I4517" s="1">
        <v>37110</v>
      </c>
      <c r="J4517">
        <v>26.08</v>
      </c>
      <c r="M4517" s="1">
        <v>33850</v>
      </c>
      <c r="N4517">
        <v>1.43</v>
      </c>
    </row>
    <row r="4518" spans="5:14" x14ac:dyDescent="0.3">
      <c r="E4518" s="1">
        <v>38840</v>
      </c>
      <c r="F4518">
        <v>72.650000000000006</v>
      </c>
      <c r="G4518">
        <f t="shared" si="115"/>
        <v>63.252935779816525</v>
      </c>
      <c r="I4518" s="1">
        <v>37109</v>
      </c>
      <c r="J4518">
        <v>25.83</v>
      </c>
      <c r="M4518" s="1">
        <v>33851</v>
      </c>
      <c r="N4518">
        <v>1.4441999999999999</v>
      </c>
    </row>
    <row r="4519" spans="5:14" x14ac:dyDescent="0.3">
      <c r="E4519" s="1">
        <v>38841</v>
      </c>
      <c r="F4519">
        <v>70.290000000000006</v>
      </c>
      <c r="G4519">
        <f t="shared" si="115"/>
        <v>63.399449541284412</v>
      </c>
      <c r="I4519" s="1">
        <v>37106</v>
      </c>
      <c r="J4519">
        <v>25.69</v>
      </c>
      <c r="M4519" s="1">
        <v>33854</v>
      </c>
      <c r="N4519">
        <v>1.4438</v>
      </c>
    </row>
    <row r="4520" spans="5:14" x14ac:dyDescent="0.3">
      <c r="E4520" s="1">
        <v>38842</v>
      </c>
      <c r="F4520">
        <v>70.95</v>
      </c>
      <c r="G4520">
        <f t="shared" si="115"/>
        <v>63.545321100917441</v>
      </c>
      <c r="I4520" s="1">
        <v>37105</v>
      </c>
      <c r="J4520">
        <v>26.13</v>
      </c>
      <c r="M4520" s="1">
        <v>33855</v>
      </c>
      <c r="N4520">
        <v>1.4532</v>
      </c>
    </row>
    <row r="4521" spans="5:14" x14ac:dyDescent="0.3">
      <c r="E4521" s="1">
        <v>38845</v>
      </c>
      <c r="F4521">
        <v>70.209999999999994</v>
      </c>
      <c r="G4521">
        <f t="shared" si="115"/>
        <v>63.674311926605519</v>
      </c>
      <c r="I4521" s="1">
        <v>37104</v>
      </c>
      <c r="J4521">
        <v>24.96</v>
      </c>
      <c r="M4521" s="1">
        <v>33856</v>
      </c>
      <c r="N4521">
        <v>1.4302999999999999</v>
      </c>
    </row>
    <row r="4522" spans="5:14" x14ac:dyDescent="0.3">
      <c r="E4522" s="1">
        <v>38846</v>
      </c>
      <c r="F4522">
        <v>71.08</v>
      </c>
      <c r="G4522">
        <f t="shared" si="115"/>
        <v>63.803027522935793</v>
      </c>
      <c r="I4522" s="1">
        <v>37103</v>
      </c>
      <c r="J4522">
        <v>24.69</v>
      </c>
      <c r="M4522" s="1">
        <v>33857</v>
      </c>
      <c r="N4522">
        <v>1.4219999999999999</v>
      </c>
    </row>
    <row r="4523" spans="5:14" x14ac:dyDescent="0.3">
      <c r="E4523" s="1">
        <v>38847</v>
      </c>
      <c r="F4523">
        <v>72.44</v>
      </c>
      <c r="G4523">
        <f t="shared" si="115"/>
        <v>63.937981651376163</v>
      </c>
      <c r="I4523" s="1">
        <v>37102</v>
      </c>
      <c r="J4523">
        <v>24.96</v>
      </c>
      <c r="M4523" s="1">
        <v>33858</v>
      </c>
      <c r="N4523">
        <v>1.3933</v>
      </c>
    </row>
    <row r="4524" spans="5:14" x14ac:dyDescent="0.3">
      <c r="E4524" s="1">
        <v>38848</v>
      </c>
      <c r="F4524">
        <v>73.430000000000007</v>
      </c>
      <c r="G4524">
        <f t="shared" si="115"/>
        <v>64.083119266055064</v>
      </c>
      <c r="I4524" s="1">
        <v>37099</v>
      </c>
      <c r="J4524">
        <v>25.19</v>
      </c>
      <c r="M4524" s="1">
        <v>33861</v>
      </c>
      <c r="N4524">
        <v>1.3612</v>
      </c>
    </row>
    <row r="4525" spans="5:14" x14ac:dyDescent="0.3">
      <c r="E4525" s="1">
        <v>38849</v>
      </c>
      <c r="F4525">
        <v>72.319999999999993</v>
      </c>
      <c r="G4525">
        <f t="shared" si="115"/>
        <v>64.223853211009185</v>
      </c>
      <c r="I4525" s="1">
        <v>37098</v>
      </c>
      <c r="J4525">
        <v>25.14</v>
      </c>
      <c r="M4525" s="1">
        <v>33862</v>
      </c>
      <c r="N4525">
        <v>1.3462000000000001</v>
      </c>
    </row>
    <row r="4526" spans="5:14" x14ac:dyDescent="0.3">
      <c r="E4526" s="1">
        <v>38852</v>
      </c>
      <c r="F4526">
        <v>69.67</v>
      </c>
      <c r="G4526">
        <f t="shared" si="115"/>
        <v>64.324770642201855</v>
      </c>
      <c r="I4526" s="1">
        <v>37097</v>
      </c>
      <c r="J4526">
        <v>25.25</v>
      </c>
      <c r="M4526" s="1">
        <v>33863</v>
      </c>
      <c r="N4526">
        <v>1.2977000000000001</v>
      </c>
    </row>
    <row r="4527" spans="5:14" x14ac:dyDescent="0.3">
      <c r="E4527" s="1">
        <v>38853</v>
      </c>
      <c r="F4527">
        <v>70.34</v>
      </c>
      <c r="G4527">
        <f t="shared" si="115"/>
        <v>64.444311926605522</v>
      </c>
      <c r="I4527" s="1">
        <v>37096</v>
      </c>
      <c r="J4527">
        <v>24.9</v>
      </c>
      <c r="M4527" s="1">
        <v>33864</v>
      </c>
      <c r="N4527">
        <v>1.3267</v>
      </c>
    </row>
    <row r="4528" spans="5:14" x14ac:dyDescent="0.3">
      <c r="E4528" s="1">
        <v>38854</v>
      </c>
      <c r="F4528">
        <v>69.040000000000006</v>
      </c>
      <c r="G4528">
        <f t="shared" ref="G4528:G4591" si="116">+AVERAGE(F4420:F4528)</f>
        <v>64.532385321100932</v>
      </c>
      <c r="I4528" s="1">
        <v>37095</v>
      </c>
      <c r="J4528">
        <v>24.92</v>
      </c>
      <c r="M4528" s="1">
        <v>33865</v>
      </c>
      <c r="N4528">
        <v>1.3002</v>
      </c>
    </row>
    <row r="4529" spans="5:14" x14ac:dyDescent="0.3">
      <c r="E4529" s="1">
        <v>38855</v>
      </c>
      <c r="F4529">
        <v>69.67</v>
      </c>
      <c r="G4529">
        <f t="shared" si="116"/>
        <v>64.625504587155973</v>
      </c>
      <c r="I4529" s="1">
        <v>37092</v>
      </c>
      <c r="J4529">
        <v>24.64</v>
      </c>
      <c r="M4529" s="1">
        <v>33868</v>
      </c>
      <c r="N4529">
        <v>1.3202</v>
      </c>
    </row>
    <row r="4530" spans="5:14" x14ac:dyDescent="0.3">
      <c r="E4530" s="1">
        <v>38856</v>
      </c>
      <c r="F4530">
        <v>68.680000000000007</v>
      </c>
      <c r="G4530">
        <f t="shared" si="116"/>
        <v>64.70880733944955</v>
      </c>
      <c r="I4530" s="1">
        <v>37091</v>
      </c>
      <c r="J4530">
        <v>24.05</v>
      </c>
      <c r="M4530" s="1">
        <v>33869</v>
      </c>
      <c r="N4530">
        <v>1.2932999999999999</v>
      </c>
    </row>
    <row r="4531" spans="5:14" x14ac:dyDescent="0.3">
      <c r="E4531" s="1">
        <v>38859</v>
      </c>
      <c r="F4531">
        <v>69.349999999999994</v>
      </c>
      <c r="G4531">
        <f t="shared" si="116"/>
        <v>64.795963302752313</v>
      </c>
      <c r="I4531" s="1">
        <v>37090</v>
      </c>
      <c r="J4531">
        <v>24.22</v>
      </c>
      <c r="M4531" s="1">
        <v>33870</v>
      </c>
      <c r="N4531">
        <v>1.3065</v>
      </c>
    </row>
    <row r="4532" spans="5:14" x14ac:dyDescent="0.3">
      <c r="E4532" s="1">
        <v>38860</v>
      </c>
      <c r="F4532">
        <v>71</v>
      </c>
      <c r="G4532">
        <f t="shared" si="116"/>
        <v>64.923211009174324</v>
      </c>
      <c r="I4532" s="1">
        <v>37089</v>
      </c>
      <c r="J4532">
        <v>24.89</v>
      </c>
      <c r="M4532" s="1">
        <v>33871</v>
      </c>
      <c r="N4532">
        <v>1.3085</v>
      </c>
    </row>
    <row r="4533" spans="5:14" x14ac:dyDescent="0.3">
      <c r="E4533" s="1">
        <v>38861</v>
      </c>
      <c r="F4533">
        <v>69.22</v>
      </c>
      <c r="G4533">
        <f t="shared" si="116"/>
        <v>65.043486238532125</v>
      </c>
      <c r="I4533" s="1">
        <v>37088</v>
      </c>
      <c r="J4533">
        <v>24.78</v>
      </c>
      <c r="M4533" s="1">
        <v>33872</v>
      </c>
      <c r="N4533">
        <v>1.3194999999999999</v>
      </c>
    </row>
    <row r="4534" spans="5:14" x14ac:dyDescent="0.3">
      <c r="E4534" s="1">
        <v>38862</v>
      </c>
      <c r="F4534">
        <v>70.709999999999994</v>
      </c>
      <c r="G4534">
        <f t="shared" si="116"/>
        <v>65.176880733944984</v>
      </c>
      <c r="I4534" s="1">
        <v>37085</v>
      </c>
      <c r="J4534">
        <v>24.97</v>
      </c>
      <c r="M4534" s="1">
        <v>33875</v>
      </c>
      <c r="N4534">
        <v>1.3532</v>
      </c>
    </row>
    <row r="4535" spans="5:14" x14ac:dyDescent="0.3">
      <c r="E4535" s="1">
        <v>38863</v>
      </c>
      <c r="F4535">
        <v>70.59</v>
      </c>
      <c r="G4535">
        <f t="shared" si="116"/>
        <v>65.304128440366995</v>
      </c>
      <c r="I4535" s="1">
        <v>37084</v>
      </c>
      <c r="J4535">
        <v>25.14</v>
      </c>
      <c r="M4535" s="1">
        <v>33876</v>
      </c>
      <c r="N4535">
        <v>1.3879999999999999</v>
      </c>
    </row>
    <row r="4536" spans="5:14" x14ac:dyDescent="0.3">
      <c r="E4536" s="1">
        <v>38867</v>
      </c>
      <c r="F4536">
        <v>71.05</v>
      </c>
      <c r="G4536">
        <f t="shared" si="116"/>
        <v>65.437155963302772</v>
      </c>
      <c r="I4536" s="1">
        <v>37083</v>
      </c>
      <c r="J4536">
        <v>25.52</v>
      </c>
      <c r="M4536" s="1">
        <v>33877</v>
      </c>
      <c r="N4536">
        <v>1.3856999999999999</v>
      </c>
    </row>
    <row r="4537" spans="5:14" x14ac:dyDescent="0.3">
      <c r="E4537" s="1">
        <v>38868</v>
      </c>
      <c r="F4537">
        <v>70.41</v>
      </c>
      <c r="G4537">
        <f t="shared" si="116"/>
        <v>65.563027522935798</v>
      </c>
      <c r="I4537" s="1">
        <v>37082</v>
      </c>
      <c r="J4537">
        <v>25.93</v>
      </c>
      <c r="M4537" s="1">
        <v>33878</v>
      </c>
      <c r="N4537">
        <v>1.3779999999999999</v>
      </c>
    </row>
    <row r="4538" spans="5:14" x14ac:dyDescent="0.3">
      <c r="E4538" s="1">
        <v>38869</v>
      </c>
      <c r="F4538">
        <v>69.39</v>
      </c>
      <c r="G4538">
        <f t="shared" si="116"/>
        <v>65.683211009174329</v>
      </c>
      <c r="I4538" s="1">
        <v>37081</v>
      </c>
      <c r="J4538">
        <v>26.15</v>
      </c>
      <c r="M4538" s="1">
        <v>33879</v>
      </c>
      <c r="N4538">
        <v>1.3779999999999999</v>
      </c>
    </row>
    <row r="4539" spans="5:14" x14ac:dyDescent="0.3">
      <c r="E4539" s="1">
        <v>38870</v>
      </c>
      <c r="F4539">
        <v>71.03</v>
      </c>
      <c r="G4539">
        <f t="shared" si="116"/>
        <v>65.806055045871588</v>
      </c>
      <c r="I4539" s="1">
        <v>37078</v>
      </c>
      <c r="J4539">
        <v>26.81</v>
      </c>
      <c r="M4539" s="1">
        <v>33882</v>
      </c>
      <c r="N4539">
        <v>1.3637999999999999</v>
      </c>
    </row>
    <row r="4540" spans="5:14" x14ac:dyDescent="0.3">
      <c r="E4540" s="1">
        <v>38873</v>
      </c>
      <c r="F4540">
        <v>71.37</v>
      </c>
      <c r="G4540">
        <f t="shared" si="116"/>
        <v>65.928073394495428</v>
      </c>
      <c r="I4540" s="1">
        <v>37077</v>
      </c>
      <c r="J4540">
        <v>25.84</v>
      </c>
      <c r="M4540" s="1">
        <v>33883</v>
      </c>
      <c r="N4540">
        <v>1.3642000000000001</v>
      </c>
    </row>
    <row r="4541" spans="5:14" x14ac:dyDescent="0.3">
      <c r="E4541" s="1">
        <v>38874</v>
      </c>
      <c r="F4541">
        <v>70.81</v>
      </c>
      <c r="G4541">
        <f t="shared" si="116"/>
        <v>66.036605504587186</v>
      </c>
      <c r="I4541" s="1">
        <v>37076</v>
      </c>
      <c r="J4541">
        <v>25.8</v>
      </c>
      <c r="M4541" s="1">
        <v>33884</v>
      </c>
      <c r="N4541">
        <v>1.3427</v>
      </c>
    </row>
    <row r="4542" spans="5:14" x14ac:dyDescent="0.3">
      <c r="E4542" s="1">
        <v>38875</v>
      </c>
      <c r="F4542">
        <v>69.19</v>
      </c>
      <c r="G4542">
        <f t="shared" si="116"/>
        <v>66.108532110091758</v>
      </c>
      <c r="I4542" s="1">
        <v>37075</v>
      </c>
      <c r="J4542">
        <v>25.36</v>
      </c>
      <c r="M4542" s="1">
        <v>33885</v>
      </c>
      <c r="N4542">
        <v>1.3167</v>
      </c>
    </row>
    <row r="4543" spans="5:14" x14ac:dyDescent="0.3">
      <c r="E4543" s="1">
        <v>38876</v>
      </c>
      <c r="F4543">
        <v>69.05</v>
      </c>
      <c r="G4543">
        <f t="shared" si="116"/>
        <v>66.176146788990835</v>
      </c>
      <c r="I4543" s="1">
        <v>37074</v>
      </c>
      <c r="J4543">
        <v>25.64</v>
      </c>
      <c r="M4543" s="1">
        <v>33886</v>
      </c>
      <c r="N4543">
        <v>1.3151999999999999</v>
      </c>
    </row>
    <row r="4544" spans="5:14" x14ac:dyDescent="0.3">
      <c r="E4544" s="1">
        <v>38877</v>
      </c>
      <c r="F4544">
        <v>70.48</v>
      </c>
      <c r="G4544">
        <f t="shared" si="116"/>
        <v>66.261926605504598</v>
      </c>
      <c r="I4544" s="1">
        <v>37071</v>
      </c>
      <c r="J4544">
        <v>26.08</v>
      </c>
      <c r="M4544" s="1">
        <v>33889</v>
      </c>
      <c r="N4544">
        <v>1.3242</v>
      </c>
    </row>
    <row r="4545" spans="5:14" x14ac:dyDescent="0.3">
      <c r="E4545" s="1">
        <v>38880</v>
      </c>
      <c r="F4545">
        <v>68.930000000000007</v>
      </c>
      <c r="G4545">
        <f t="shared" si="116"/>
        <v>66.318899082568819</v>
      </c>
      <c r="I4545" s="1">
        <v>37070</v>
      </c>
      <c r="J4545">
        <v>25.4</v>
      </c>
      <c r="M4545" s="1">
        <v>33890</v>
      </c>
      <c r="N4545">
        <v>1.3322000000000001</v>
      </c>
    </row>
    <row r="4546" spans="5:14" x14ac:dyDescent="0.3">
      <c r="E4546" s="1">
        <v>38881</v>
      </c>
      <c r="F4546">
        <v>66.92</v>
      </c>
      <c r="G4546">
        <f t="shared" si="116"/>
        <v>66.363944954128456</v>
      </c>
      <c r="I4546" s="1">
        <v>37069</v>
      </c>
      <c r="J4546">
        <v>25.66</v>
      </c>
      <c r="M4546" s="1">
        <v>33891</v>
      </c>
      <c r="N4546">
        <v>1.339</v>
      </c>
    </row>
    <row r="4547" spans="5:14" x14ac:dyDescent="0.3">
      <c r="E4547" s="1">
        <v>38882</v>
      </c>
      <c r="F4547">
        <v>66.98</v>
      </c>
      <c r="G4547">
        <f t="shared" si="116"/>
        <v>66.410366972477078</v>
      </c>
      <c r="I4547" s="1">
        <v>37068</v>
      </c>
      <c r="J4547">
        <v>26.99</v>
      </c>
      <c r="M4547" s="1">
        <v>33892</v>
      </c>
      <c r="N4547">
        <v>1.3409</v>
      </c>
    </row>
    <row r="4548" spans="5:14" x14ac:dyDescent="0.3">
      <c r="E4548" s="1">
        <v>38883</v>
      </c>
      <c r="F4548">
        <v>67.430000000000007</v>
      </c>
      <c r="G4548">
        <f t="shared" si="116"/>
        <v>66.458623853211023</v>
      </c>
      <c r="I4548" s="1">
        <v>37067</v>
      </c>
      <c r="J4548">
        <v>27.07</v>
      </c>
      <c r="M4548" s="1">
        <v>33893</v>
      </c>
      <c r="N4548">
        <v>1.3157000000000001</v>
      </c>
    </row>
    <row r="4549" spans="5:14" x14ac:dyDescent="0.3">
      <c r="E4549" s="1">
        <v>38884</v>
      </c>
      <c r="F4549">
        <v>68.8</v>
      </c>
      <c r="G4549">
        <f t="shared" si="116"/>
        <v>66.515321100917447</v>
      </c>
      <c r="I4549" s="1">
        <v>37064</v>
      </c>
      <c r="J4549">
        <v>26.59</v>
      </c>
      <c r="M4549" s="1">
        <v>33896</v>
      </c>
      <c r="N4549">
        <v>1.2987</v>
      </c>
    </row>
    <row r="4550" spans="5:14" x14ac:dyDescent="0.3">
      <c r="E4550" s="1">
        <v>38887</v>
      </c>
      <c r="F4550">
        <v>68.11</v>
      </c>
      <c r="G4550">
        <f t="shared" si="116"/>
        <v>66.56899082568809</v>
      </c>
      <c r="I4550" s="1">
        <v>37063</v>
      </c>
      <c r="J4550">
        <v>26.3</v>
      </c>
      <c r="M4550" s="1">
        <v>33897</v>
      </c>
      <c r="N4550">
        <v>1.2919</v>
      </c>
    </row>
    <row r="4551" spans="5:14" x14ac:dyDescent="0.3">
      <c r="E4551" s="1">
        <v>38888</v>
      </c>
      <c r="F4551">
        <v>68.08</v>
      </c>
      <c r="G4551">
        <f t="shared" si="116"/>
        <v>66.616238532110103</v>
      </c>
      <c r="I4551" s="1">
        <v>37062</v>
      </c>
      <c r="J4551">
        <v>26.09</v>
      </c>
      <c r="M4551" s="1">
        <v>33898</v>
      </c>
      <c r="N4551">
        <v>1.2853000000000001</v>
      </c>
    </row>
    <row r="4552" spans="5:14" x14ac:dyDescent="0.3">
      <c r="E4552" s="1">
        <v>38889</v>
      </c>
      <c r="F4552">
        <v>69.17</v>
      </c>
      <c r="G4552">
        <f t="shared" si="116"/>
        <v>66.655412844036718</v>
      </c>
      <c r="I4552" s="1">
        <v>37061</v>
      </c>
      <c r="J4552">
        <v>26.98</v>
      </c>
      <c r="M4552" s="1">
        <v>33899</v>
      </c>
      <c r="N4552">
        <v>1.2988</v>
      </c>
    </row>
    <row r="4553" spans="5:14" x14ac:dyDescent="0.3">
      <c r="E4553" s="1">
        <v>38890</v>
      </c>
      <c r="F4553">
        <v>69.95</v>
      </c>
      <c r="G4553">
        <f t="shared" si="116"/>
        <v>66.708256880733956</v>
      </c>
      <c r="I4553" s="1">
        <v>37060</v>
      </c>
      <c r="J4553">
        <v>27.01</v>
      </c>
      <c r="M4553" s="1">
        <v>33900</v>
      </c>
      <c r="N4553">
        <v>1.2837000000000001</v>
      </c>
    </row>
    <row r="4554" spans="5:14" x14ac:dyDescent="0.3">
      <c r="E4554" s="1">
        <v>38891</v>
      </c>
      <c r="F4554">
        <v>69.930000000000007</v>
      </c>
      <c r="G4554">
        <f t="shared" si="116"/>
        <v>66.751376146788999</v>
      </c>
      <c r="I4554" s="1">
        <v>37057</v>
      </c>
      <c r="J4554">
        <v>28.12</v>
      </c>
      <c r="M4554" s="1">
        <v>33903</v>
      </c>
      <c r="N4554">
        <v>1.2808999999999999</v>
      </c>
    </row>
    <row r="4555" spans="5:14" x14ac:dyDescent="0.3">
      <c r="E4555" s="1">
        <v>38894</v>
      </c>
      <c r="F4555">
        <v>70.73</v>
      </c>
      <c r="G4555">
        <f t="shared" si="116"/>
        <v>66.790825688073411</v>
      </c>
      <c r="I4555" s="1">
        <v>37056</v>
      </c>
      <c r="J4555">
        <v>29.59</v>
      </c>
      <c r="M4555" s="1">
        <v>33904</v>
      </c>
      <c r="N4555">
        <v>1.2827999999999999</v>
      </c>
    </row>
    <row r="4556" spans="5:14" x14ac:dyDescent="0.3">
      <c r="E4556" s="1">
        <v>38895</v>
      </c>
      <c r="F4556">
        <v>70.98</v>
      </c>
      <c r="G4556">
        <f t="shared" si="116"/>
        <v>66.835045871559643</v>
      </c>
      <c r="I4556" s="1">
        <v>37055</v>
      </c>
      <c r="J4556">
        <v>29.34</v>
      </c>
      <c r="M4556" s="1">
        <v>33905</v>
      </c>
      <c r="N4556">
        <v>1.2704</v>
      </c>
    </row>
    <row r="4557" spans="5:14" x14ac:dyDescent="0.3">
      <c r="E4557" s="1">
        <v>38896</v>
      </c>
      <c r="F4557">
        <v>71.41</v>
      </c>
      <c r="G4557">
        <f t="shared" si="116"/>
        <v>66.890733944954135</v>
      </c>
      <c r="I4557" s="1">
        <v>37054</v>
      </c>
      <c r="J4557">
        <v>29.46</v>
      </c>
      <c r="M4557" s="1">
        <v>33906</v>
      </c>
      <c r="N4557">
        <v>1.2757000000000001</v>
      </c>
    </row>
    <row r="4558" spans="5:14" x14ac:dyDescent="0.3">
      <c r="E4558" s="1">
        <v>38897</v>
      </c>
      <c r="F4558">
        <v>72.88</v>
      </c>
      <c r="G4558">
        <f t="shared" si="116"/>
        <v>66.970091743119269</v>
      </c>
      <c r="I4558" s="1">
        <v>37053</v>
      </c>
      <c r="J4558">
        <v>29.57</v>
      </c>
      <c r="M4558" s="1">
        <v>33907</v>
      </c>
      <c r="N4558">
        <v>1.2724</v>
      </c>
    </row>
    <row r="4559" spans="5:14" x14ac:dyDescent="0.3">
      <c r="E4559" s="1">
        <v>38898</v>
      </c>
      <c r="F4559">
        <v>73.510000000000005</v>
      </c>
      <c r="G4559">
        <f t="shared" si="116"/>
        <v>67.048899082568823</v>
      </c>
      <c r="I4559" s="1">
        <v>37050</v>
      </c>
      <c r="J4559">
        <v>29.44</v>
      </c>
      <c r="M4559" s="1">
        <v>33910</v>
      </c>
      <c r="N4559">
        <v>1.2545999999999999</v>
      </c>
    </row>
    <row r="4560" spans="5:14" x14ac:dyDescent="0.3">
      <c r="E4560" s="1">
        <v>38901</v>
      </c>
      <c r="F4560">
        <v>73.39</v>
      </c>
      <c r="G4560">
        <f t="shared" si="116"/>
        <v>67.11449541284405</v>
      </c>
      <c r="I4560" s="1">
        <v>37049</v>
      </c>
      <c r="J4560">
        <v>28.5</v>
      </c>
      <c r="M4560" s="1">
        <v>33911</v>
      </c>
      <c r="N4560">
        <v>1.2542</v>
      </c>
    </row>
    <row r="4561" spans="5:14" x14ac:dyDescent="0.3">
      <c r="E4561" s="1">
        <v>38902</v>
      </c>
      <c r="F4561">
        <v>72.510000000000005</v>
      </c>
      <c r="G4561">
        <f t="shared" si="116"/>
        <v>67.168807339449558</v>
      </c>
      <c r="I4561" s="1">
        <v>37048</v>
      </c>
      <c r="J4561">
        <v>28.96</v>
      </c>
      <c r="M4561" s="1">
        <v>33912</v>
      </c>
      <c r="N4561">
        <v>1.2514000000000001</v>
      </c>
    </row>
    <row r="4562" spans="5:14" x14ac:dyDescent="0.3">
      <c r="E4562" s="1">
        <v>38903</v>
      </c>
      <c r="F4562">
        <v>73.98</v>
      </c>
      <c r="G4562">
        <f t="shared" si="116"/>
        <v>67.242110091743129</v>
      </c>
      <c r="I4562" s="1">
        <v>37047</v>
      </c>
      <c r="J4562">
        <v>29.68</v>
      </c>
      <c r="M4562" s="1">
        <v>33913</v>
      </c>
      <c r="N4562">
        <v>1.2405999999999999</v>
      </c>
    </row>
    <row r="4563" spans="5:14" x14ac:dyDescent="0.3">
      <c r="E4563" s="1">
        <v>38904</v>
      </c>
      <c r="F4563">
        <v>74.08</v>
      </c>
      <c r="G4563">
        <f t="shared" si="116"/>
        <v>67.325137614678894</v>
      </c>
      <c r="I4563" s="1">
        <v>37046</v>
      </c>
      <c r="J4563">
        <v>29.26</v>
      </c>
      <c r="M4563" s="1">
        <v>33914</v>
      </c>
      <c r="N4563">
        <v>1.2312000000000001</v>
      </c>
    </row>
    <row r="4564" spans="5:14" x14ac:dyDescent="0.3">
      <c r="E4564" s="1">
        <v>38905</v>
      </c>
      <c r="F4564">
        <v>73.510000000000005</v>
      </c>
      <c r="G4564">
        <f t="shared" si="116"/>
        <v>67.422660550458716</v>
      </c>
      <c r="I4564" s="1">
        <v>37043</v>
      </c>
      <c r="J4564">
        <v>29.07</v>
      </c>
      <c r="M4564" s="1">
        <v>33917</v>
      </c>
      <c r="N4564">
        <v>1.2292000000000001</v>
      </c>
    </row>
    <row r="4565" spans="5:14" x14ac:dyDescent="0.3">
      <c r="E4565" s="1">
        <v>38908</v>
      </c>
      <c r="F4565">
        <v>72.89</v>
      </c>
      <c r="G4565">
        <f t="shared" si="116"/>
        <v>67.509816513761479</v>
      </c>
      <c r="I4565" s="1">
        <v>37042</v>
      </c>
      <c r="J4565">
        <v>29.34</v>
      </c>
      <c r="M4565" s="1">
        <v>33918</v>
      </c>
      <c r="N4565">
        <v>1.2322</v>
      </c>
    </row>
    <row r="4566" spans="5:14" x14ac:dyDescent="0.3">
      <c r="E4566" s="1">
        <v>38909</v>
      </c>
      <c r="F4566">
        <v>73.67</v>
      </c>
      <c r="G4566">
        <f t="shared" si="116"/>
        <v>67.604678899082572</v>
      </c>
      <c r="I4566" s="1">
        <v>37041</v>
      </c>
      <c r="J4566">
        <v>29.14</v>
      </c>
      <c r="M4566" s="1">
        <v>33919</v>
      </c>
      <c r="N4566">
        <v>1.2362</v>
      </c>
    </row>
    <row r="4567" spans="5:14" x14ac:dyDescent="0.3">
      <c r="E4567" s="1">
        <v>38910</v>
      </c>
      <c r="F4567">
        <v>74.39</v>
      </c>
      <c r="G4567">
        <f t="shared" si="116"/>
        <v>67.72238532110093</v>
      </c>
      <c r="I4567" s="1">
        <v>37040</v>
      </c>
      <c r="J4567">
        <v>29.17</v>
      </c>
      <c r="M4567" s="1">
        <v>33920</v>
      </c>
      <c r="N4567">
        <v>1.2423999999999999</v>
      </c>
    </row>
    <row r="4568" spans="5:14" x14ac:dyDescent="0.3">
      <c r="E4568" s="1">
        <v>38911</v>
      </c>
      <c r="F4568">
        <v>76.69</v>
      </c>
      <c r="G4568">
        <f t="shared" si="116"/>
        <v>67.865779816513765</v>
      </c>
      <c r="I4568" s="1">
        <v>37036</v>
      </c>
      <c r="J4568">
        <v>28.48</v>
      </c>
      <c r="M4568" s="1">
        <v>33921</v>
      </c>
      <c r="N4568">
        <v>1.2497</v>
      </c>
    </row>
    <row r="4569" spans="5:14" x14ac:dyDescent="0.3">
      <c r="E4569" s="1">
        <v>38912</v>
      </c>
      <c r="F4569">
        <v>77.27</v>
      </c>
      <c r="G4569">
        <f t="shared" si="116"/>
        <v>68.017339449541296</v>
      </c>
      <c r="I4569" s="1">
        <v>37035</v>
      </c>
      <c r="J4569">
        <v>28.53</v>
      </c>
      <c r="M4569" s="1">
        <v>33924</v>
      </c>
      <c r="N4569">
        <v>1.2357</v>
      </c>
    </row>
    <row r="4570" spans="5:14" x14ac:dyDescent="0.3">
      <c r="E4570" s="1">
        <v>38915</v>
      </c>
      <c r="F4570">
        <v>75.92</v>
      </c>
      <c r="G4570">
        <f t="shared" si="116"/>
        <v>68.166697247706438</v>
      </c>
      <c r="I4570" s="1">
        <v>37034</v>
      </c>
      <c r="J4570">
        <v>29.24</v>
      </c>
      <c r="M4570" s="1">
        <v>33925</v>
      </c>
      <c r="N4570">
        <v>1.2366999999999999</v>
      </c>
    </row>
    <row r="4571" spans="5:14" x14ac:dyDescent="0.3">
      <c r="E4571" s="1">
        <v>38916</v>
      </c>
      <c r="F4571">
        <v>74.36</v>
      </c>
      <c r="G4571">
        <f t="shared" si="116"/>
        <v>68.304128440366981</v>
      </c>
      <c r="I4571" s="1">
        <v>37033</v>
      </c>
      <c r="J4571">
        <v>29.36</v>
      </c>
      <c r="M4571" s="1">
        <v>33926</v>
      </c>
      <c r="N4571">
        <v>1.2364999999999999</v>
      </c>
    </row>
    <row r="4572" spans="5:14" x14ac:dyDescent="0.3">
      <c r="E4572" s="1">
        <v>38917</v>
      </c>
      <c r="F4572">
        <v>73.900000000000006</v>
      </c>
      <c r="G4572">
        <f t="shared" si="116"/>
        <v>68.436055045871569</v>
      </c>
      <c r="I4572" s="1">
        <v>37032</v>
      </c>
      <c r="J4572">
        <v>29.42</v>
      </c>
      <c r="M4572" s="1">
        <v>33927</v>
      </c>
      <c r="N4572">
        <v>1.2467999999999999</v>
      </c>
    </row>
    <row r="4573" spans="5:14" x14ac:dyDescent="0.3">
      <c r="E4573" s="1">
        <v>38918</v>
      </c>
      <c r="F4573">
        <v>73.72</v>
      </c>
      <c r="G4573">
        <f t="shared" si="116"/>
        <v>68.578899082568824</v>
      </c>
      <c r="I4573" s="1">
        <v>37029</v>
      </c>
      <c r="J4573">
        <v>29.39</v>
      </c>
      <c r="M4573" s="1">
        <v>33928</v>
      </c>
      <c r="N4573">
        <v>1.2307999999999999</v>
      </c>
    </row>
    <row r="4574" spans="5:14" x14ac:dyDescent="0.3">
      <c r="E4574" s="1">
        <v>38919</v>
      </c>
      <c r="F4574">
        <v>73.75</v>
      </c>
      <c r="G4574">
        <f t="shared" si="116"/>
        <v>68.716146788990841</v>
      </c>
      <c r="I4574" s="1">
        <v>37028</v>
      </c>
      <c r="J4574">
        <v>28.46</v>
      </c>
      <c r="M4574" s="1">
        <v>33931</v>
      </c>
      <c r="N4574">
        <v>1.2259</v>
      </c>
    </row>
    <row r="4575" spans="5:14" x14ac:dyDescent="0.3">
      <c r="E4575" s="1">
        <v>38922</v>
      </c>
      <c r="F4575">
        <v>74.61</v>
      </c>
      <c r="G4575">
        <f t="shared" si="116"/>
        <v>68.851192660550467</v>
      </c>
      <c r="I4575" s="1">
        <v>37027</v>
      </c>
      <c r="J4575">
        <v>28.36</v>
      </c>
      <c r="M4575" s="1">
        <v>33932</v>
      </c>
      <c r="N4575">
        <v>1.2283999999999999</v>
      </c>
    </row>
    <row r="4576" spans="5:14" x14ac:dyDescent="0.3">
      <c r="E4576" s="1">
        <v>38923</v>
      </c>
      <c r="F4576">
        <v>73.28</v>
      </c>
      <c r="G4576">
        <f t="shared" si="116"/>
        <v>68.958899082568806</v>
      </c>
      <c r="I4576" s="1">
        <v>37026</v>
      </c>
      <c r="J4576">
        <v>28.16</v>
      </c>
      <c r="M4576" s="1">
        <v>33933</v>
      </c>
      <c r="N4576">
        <v>1.2347999999999999</v>
      </c>
    </row>
    <row r="4577" spans="5:14" x14ac:dyDescent="0.3">
      <c r="E4577" s="1">
        <v>38924</v>
      </c>
      <c r="F4577">
        <v>74</v>
      </c>
      <c r="G4577">
        <f t="shared" si="116"/>
        <v>69.072660550458721</v>
      </c>
      <c r="I4577" s="1">
        <v>37025</v>
      </c>
      <c r="J4577">
        <v>28.28</v>
      </c>
      <c r="M4577" s="1">
        <v>33934</v>
      </c>
      <c r="N4577">
        <v>1.228</v>
      </c>
    </row>
    <row r="4578" spans="5:14" x14ac:dyDescent="0.3">
      <c r="E4578" s="1">
        <v>38925</v>
      </c>
      <c r="F4578">
        <v>75.010000000000005</v>
      </c>
      <c r="G4578">
        <f t="shared" si="116"/>
        <v>69.206330275229362</v>
      </c>
      <c r="I4578" s="1">
        <v>37022</v>
      </c>
      <c r="J4578">
        <v>28.19</v>
      </c>
      <c r="M4578" s="1">
        <v>33935</v>
      </c>
      <c r="N4578">
        <v>1.2242</v>
      </c>
    </row>
    <row r="4579" spans="5:14" x14ac:dyDescent="0.3">
      <c r="E4579" s="1">
        <v>38926</v>
      </c>
      <c r="F4579">
        <v>73.39</v>
      </c>
      <c r="G4579">
        <f t="shared" si="116"/>
        <v>69.324220183486247</v>
      </c>
      <c r="I4579" s="1">
        <v>37021</v>
      </c>
      <c r="J4579">
        <v>28.48</v>
      </c>
      <c r="M4579" s="1">
        <v>33938</v>
      </c>
      <c r="N4579">
        <v>1.2306999999999999</v>
      </c>
    </row>
    <row r="4580" spans="5:14" x14ac:dyDescent="0.3">
      <c r="E4580" s="1">
        <v>38929</v>
      </c>
      <c r="F4580">
        <v>75.150000000000006</v>
      </c>
      <c r="G4580">
        <f t="shared" si="116"/>
        <v>69.439357798165133</v>
      </c>
      <c r="I4580" s="1">
        <v>37020</v>
      </c>
      <c r="J4580">
        <v>28.15</v>
      </c>
      <c r="M4580" s="1">
        <v>33939</v>
      </c>
      <c r="N4580">
        <v>1.2423</v>
      </c>
    </row>
    <row r="4581" spans="5:14" x14ac:dyDescent="0.3">
      <c r="E4581" s="1">
        <v>38930</v>
      </c>
      <c r="F4581">
        <v>75.89</v>
      </c>
      <c r="G4581">
        <f t="shared" si="116"/>
        <v>69.576055045871556</v>
      </c>
      <c r="I4581" s="1">
        <v>37019</v>
      </c>
      <c r="J4581">
        <v>27.9</v>
      </c>
      <c r="M4581" s="1">
        <v>33940</v>
      </c>
      <c r="N4581">
        <v>1.2437</v>
      </c>
    </row>
    <row r="4582" spans="5:14" x14ac:dyDescent="0.3">
      <c r="E4582" s="1">
        <v>38931</v>
      </c>
      <c r="F4582">
        <v>76.89</v>
      </c>
      <c r="G4582">
        <f t="shared" si="116"/>
        <v>69.714862385321098</v>
      </c>
      <c r="I4582" s="1">
        <v>37015</v>
      </c>
      <c r="J4582">
        <v>28.19</v>
      </c>
      <c r="M4582" s="1">
        <v>33941</v>
      </c>
      <c r="N4582">
        <v>1.2382</v>
      </c>
    </row>
    <row r="4583" spans="5:14" x14ac:dyDescent="0.3">
      <c r="E4583" s="1">
        <v>38932</v>
      </c>
      <c r="F4583">
        <v>76.56</v>
      </c>
      <c r="G4583">
        <f t="shared" si="116"/>
        <v>69.844311926605499</v>
      </c>
      <c r="I4583" s="1">
        <v>37014</v>
      </c>
      <c r="J4583">
        <v>28.07</v>
      </c>
      <c r="M4583" s="1">
        <v>33942</v>
      </c>
      <c r="N4583">
        <v>1.2346999999999999</v>
      </c>
    </row>
    <row r="4584" spans="5:14" x14ac:dyDescent="0.3">
      <c r="E4584" s="1">
        <v>38933</v>
      </c>
      <c r="F4584">
        <v>76.17</v>
      </c>
      <c r="G4584">
        <f t="shared" si="116"/>
        <v>69.95532110091743</v>
      </c>
      <c r="I4584" s="1">
        <v>37013</v>
      </c>
      <c r="J4584">
        <v>27.59</v>
      </c>
      <c r="M4584" s="1">
        <v>33945</v>
      </c>
      <c r="N4584">
        <v>1.2612000000000001</v>
      </c>
    </row>
    <row r="4585" spans="5:14" x14ac:dyDescent="0.3">
      <c r="E4585" s="1">
        <v>38936</v>
      </c>
      <c r="F4585">
        <v>78.3</v>
      </c>
      <c r="G4585">
        <f t="shared" si="116"/>
        <v>70.084862385321102</v>
      </c>
      <c r="I4585" s="1">
        <v>37012</v>
      </c>
      <c r="J4585">
        <v>28.33</v>
      </c>
      <c r="M4585" s="1">
        <v>33946</v>
      </c>
      <c r="N4585">
        <v>1.2612000000000001</v>
      </c>
    </row>
    <row r="4586" spans="5:14" x14ac:dyDescent="0.3">
      <c r="E4586" s="1">
        <v>38937</v>
      </c>
      <c r="F4586">
        <v>77.55</v>
      </c>
      <c r="G4586">
        <f t="shared" si="116"/>
        <v>70.224403669724779</v>
      </c>
      <c r="I4586" s="1">
        <v>37011</v>
      </c>
      <c r="J4586">
        <v>27.89</v>
      </c>
      <c r="M4586" s="1">
        <v>33947</v>
      </c>
      <c r="N4586">
        <v>1.2457</v>
      </c>
    </row>
    <row r="4587" spans="5:14" x14ac:dyDescent="0.3">
      <c r="E4587" s="1">
        <v>38938</v>
      </c>
      <c r="F4587">
        <v>77.28</v>
      </c>
      <c r="G4587">
        <f t="shared" si="116"/>
        <v>70.372201834862381</v>
      </c>
      <c r="I4587" s="1">
        <v>37008</v>
      </c>
      <c r="J4587">
        <v>27.79</v>
      </c>
      <c r="M4587" s="1">
        <v>33948</v>
      </c>
      <c r="N4587">
        <v>1.2396</v>
      </c>
    </row>
    <row r="4588" spans="5:14" x14ac:dyDescent="0.3">
      <c r="E4588" s="1">
        <v>38939</v>
      </c>
      <c r="F4588">
        <v>75.28</v>
      </c>
      <c r="G4588">
        <f t="shared" si="116"/>
        <v>70.512110091743111</v>
      </c>
      <c r="I4588" s="1">
        <v>37007</v>
      </c>
      <c r="J4588">
        <v>27.6</v>
      </c>
      <c r="M4588" s="1">
        <v>33949</v>
      </c>
      <c r="N4588">
        <v>1.2427999999999999</v>
      </c>
    </row>
    <row r="4589" spans="5:14" x14ac:dyDescent="0.3">
      <c r="E4589" s="1">
        <v>38940</v>
      </c>
      <c r="F4589">
        <v>75.63</v>
      </c>
      <c r="G4589">
        <f t="shared" si="116"/>
        <v>70.645779816513766</v>
      </c>
      <c r="I4589" s="1">
        <v>37006</v>
      </c>
      <c r="J4589">
        <v>26.82</v>
      </c>
      <c r="M4589" s="1">
        <v>33952</v>
      </c>
      <c r="N4589">
        <v>1.2492000000000001</v>
      </c>
    </row>
    <row r="4590" spans="5:14" x14ac:dyDescent="0.3">
      <c r="E4590" s="1">
        <v>38943</v>
      </c>
      <c r="F4590">
        <v>74.3</v>
      </c>
      <c r="G4590">
        <f t="shared" si="116"/>
        <v>70.769357798165132</v>
      </c>
      <c r="I4590" s="1">
        <v>37005</v>
      </c>
      <c r="J4590">
        <v>26.32</v>
      </c>
      <c r="M4590" s="1">
        <v>33953</v>
      </c>
      <c r="N4590">
        <v>1.2505999999999999</v>
      </c>
    </row>
    <row r="4591" spans="5:14" x14ac:dyDescent="0.3">
      <c r="E4591" s="1">
        <v>38944</v>
      </c>
      <c r="F4591">
        <v>73.8</v>
      </c>
      <c r="G4591">
        <f t="shared" si="116"/>
        <v>70.875779816513756</v>
      </c>
      <c r="I4591" s="1">
        <v>37004</v>
      </c>
      <c r="J4591">
        <v>26.55</v>
      </c>
      <c r="M4591" s="1">
        <v>33954</v>
      </c>
      <c r="N4591">
        <v>1.2565999999999999</v>
      </c>
    </row>
    <row r="4592" spans="5:14" x14ac:dyDescent="0.3">
      <c r="E4592" s="1">
        <v>38945</v>
      </c>
      <c r="F4592">
        <v>73.08</v>
      </c>
      <c r="G4592">
        <f t="shared" ref="G4592:G4655" si="117">+AVERAGE(F4484:F4592)</f>
        <v>70.959357798165129</v>
      </c>
      <c r="I4592" s="1">
        <v>37001</v>
      </c>
      <c r="J4592">
        <v>26.39</v>
      </c>
      <c r="M4592" s="1">
        <v>33955</v>
      </c>
      <c r="N4592">
        <v>1.2555000000000001</v>
      </c>
    </row>
    <row r="4593" spans="5:14" x14ac:dyDescent="0.3">
      <c r="E4593" s="1">
        <v>38946</v>
      </c>
      <c r="F4593">
        <v>71.58</v>
      </c>
      <c r="G4593">
        <f t="shared" si="117"/>
        <v>71.038623853211021</v>
      </c>
      <c r="I4593" s="1">
        <v>37000</v>
      </c>
      <c r="J4593">
        <v>26.83</v>
      </c>
      <c r="M4593" s="1">
        <v>33956</v>
      </c>
      <c r="N4593">
        <v>1.2482</v>
      </c>
    </row>
    <row r="4594" spans="5:14" x14ac:dyDescent="0.3">
      <c r="E4594" s="1">
        <v>38947</v>
      </c>
      <c r="F4594">
        <v>72.3</v>
      </c>
      <c r="G4594">
        <f t="shared" si="117"/>
        <v>71.124770642201852</v>
      </c>
      <c r="I4594" s="1">
        <v>36999</v>
      </c>
      <c r="J4594">
        <v>27.29</v>
      </c>
      <c r="M4594" s="1">
        <v>33959</v>
      </c>
      <c r="N4594">
        <v>1.2445999999999999</v>
      </c>
    </row>
    <row r="4595" spans="5:14" x14ac:dyDescent="0.3">
      <c r="E4595" s="1">
        <v>38950</v>
      </c>
      <c r="F4595">
        <v>73.38</v>
      </c>
      <c r="G4595">
        <f t="shared" si="117"/>
        <v>71.217614678899096</v>
      </c>
      <c r="I4595" s="1">
        <v>36998</v>
      </c>
      <c r="J4595">
        <v>27.63</v>
      </c>
      <c r="M4595" s="1">
        <v>33960</v>
      </c>
      <c r="N4595">
        <v>1.2285999999999999</v>
      </c>
    </row>
    <row r="4596" spans="5:14" x14ac:dyDescent="0.3">
      <c r="E4596" s="1">
        <v>38951</v>
      </c>
      <c r="F4596">
        <v>73.239999999999995</v>
      </c>
      <c r="G4596">
        <f t="shared" si="117"/>
        <v>71.32678899082569</v>
      </c>
      <c r="I4596" s="1">
        <v>36993</v>
      </c>
      <c r="J4596">
        <v>27.37</v>
      </c>
      <c r="M4596" s="1">
        <v>33961</v>
      </c>
      <c r="N4596">
        <v>1.2248000000000001</v>
      </c>
    </row>
    <row r="4597" spans="5:14" x14ac:dyDescent="0.3">
      <c r="E4597" s="1">
        <v>38952</v>
      </c>
      <c r="F4597">
        <v>72.02</v>
      </c>
      <c r="G4597">
        <f t="shared" si="117"/>
        <v>71.417522935779829</v>
      </c>
      <c r="I4597" s="1">
        <v>36992</v>
      </c>
      <c r="J4597">
        <v>26.53</v>
      </c>
      <c r="M4597" s="1">
        <v>33962</v>
      </c>
      <c r="N4597">
        <v>1.2210000000000001</v>
      </c>
    </row>
    <row r="4598" spans="5:14" x14ac:dyDescent="0.3">
      <c r="E4598" s="1">
        <v>38953</v>
      </c>
      <c r="F4598">
        <v>72.680000000000007</v>
      </c>
      <c r="G4598">
        <f t="shared" si="117"/>
        <v>71.520091743119281</v>
      </c>
      <c r="I4598" s="1">
        <v>36991</v>
      </c>
      <c r="J4598">
        <v>26.54</v>
      </c>
      <c r="M4598" s="1">
        <v>33963</v>
      </c>
      <c r="N4598">
        <v>1.2210000000000001</v>
      </c>
    </row>
    <row r="4599" spans="5:14" x14ac:dyDescent="0.3">
      <c r="E4599" s="1">
        <v>38954</v>
      </c>
      <c r="F4599">
        <v>72.7</v>
      </c>
      <c r="G4599">
        <f t="shared" si="117"/>
        <v>71.606605504587165</v>
      </c>
      <c r="I4599" s="1">
        <v>36990</v>
      </c>
      <c r="J4599">
        <v>25.28</v>
      </c>
      <c r="M4599" s="1">
        <v>33966</v>
      </c>
      <c r="N4599">
        <v>1.2047000000000001</v>
      </c>
    </row>
    <row r="4600" spans="5:14" x14ac:dyDescent="0.3">
      <c r="E4600" s="1">
        <v>38957</v>
      </c>
      <c r="F4600">
        <v>70.819999999999993</v>
      </c>
      <c r="G4600">
        <f t="shared" si="117"/>
        <v>71.673669724770647</v>
      </c>
      <c r="I4600" s="1">
        <v>36987</v>
      </c>
      <c r="J4600">
        <v>25.17</v>
      </c>
      <c r="M4600" s="1">
        <v>33967</v>
      </c>
      <c r="N4600">
        <v>1.2087000000000001</v>
      </c>
    </row>
    <row r="4601" spans="5:14" x14ac:dyDescent="0.3">
      <c r="E4601" s="1">
        <v>38958</v>
      </c>
      <c r="F4601">
        <v>69.86</v>
      </c>
      <c r="G4601">
        <f t="shared" si="117"/>
        <v>71.73100917431195</v>
      </c>
      <c r="I4601" s="1">
        <v>36986</v>
      </c>
      <c r="J4601">
        <v>25.32</v>
      </c>
      <c r="M4601" s="1">
        <v>33968</v>
      </c>
      <c r="N4601">
        <v>1.2059</v>
      </c>
    </row>
    <row r="4602" spans="5:14" x14ac:dyDescent="0.3">
      <c r="E4602" s="1">
        <v>38959</v>
      </c>
      <c r="F4602">
        <v>70.180000000000007</v>
      </c>
      <c r="G4602">
        <f t="shared" si="117"/>
        <v>71.778807339449557</v>
      </c>
      <c r="I4602" s="1">
        <v>36985</v>
      </c>
      <c r="J4602">
        <v>25.32</v>
      </c>
      <c r="M4602" s="1">
        <v>33969</v>
      </c>
      <c r="N4602">
        <v>1.204</v>
      </c>
    </row>
    <row r="4603" spans="5:14" x14ac:dyDescent="0.3">
      <c r="E4603" s="1">
        <v>38960</v>
      </c>
      <c r="F4603">
        <v>70.25</v>
      </c>
      <c r="G4603">
        <f t="shared" si="117"/>
        <v>71.821926605504601</v>
      </c>
      <c r="I4603" s="1">
        <v>36984</v>
      </c>
      <c r="J4603">
        <v>24.77</v>
      </c>
      <c r="M4603" s="1">
        <v>33973</v>
      </c>
      <c r="N4603">
        <v>1.1903999999999999</v>
      </c>
    </row>
    <row r="4604" spans="5:14" x14ac:dyDescent="0.3">
      <c r="E4604" s="1">
        <v>38961</v>
      </c>
      <c r="F4604">
        <v>69.150000000000006</v>
      </c>
      <c r="G4604">
        <f t="shared" si="117"/>
        <v>71.846605504587174</v>
      </c>
      <c r="I4604" s="1">
        <v>36983</v>
      </c>
      <c r="J4604">
        <v>24.11</v>
      </c>
      <c r="M4604" s="1">
        <v>33974</v>
      </c>
      <c r="N4604">
        <v>1.2037</v>
      </c>
    </row>
    <row r="4605" spans="5:14" x14ac:dyDescent="0.3">
      <c r="E4605" s="1">
        <v>38964</v>
      </c>
      <c r="F4605">
        <v>67.709999999999994</v>
      </c>
      <c r="G4605">
        <f t="shared" si="117"/>
        <v>71.863119266055065</v>
      </c>
      <c r="I4605" s="1">
        <v>36980</v>
      </c>
      <c r="J4605">
        <v>24.74</v>
      </c>
      <c r="M4605" s="1">
        <v>33975</v>
      </c>
      <c r="N4605">
        <v>1.1984999999999999</v>
      </c>
    </row>
    <row r="4606" spans="5:14" x14ac:dyDescent="0.3">
      <c r="E4606" s="1">
        <v>38965</v>
      </c>
      <c r="F4606">
        <v>68.09</v>
      </c>
      <c r="G4606">
        <f t="shared" si="117"/>
        <v>71.874587155963326</v>
      </c>
      <c r="I4606" s="1">
        <v>36979</v>
      </c>
      <c r="J4606">
        <v>24.5</v>
      </c>
      <c r="M4606" s="1">
        <v>33976</v>
      </c>
      <c r="N4606">
        <v>1.1975</v>
      </c>
    </row>
    <row r="4607" spans="5:14" x14ac:dyDescent="0.3">
      <c r="E4607" s="1">
        <v>38966</v>
      </c>
      <c r="F4607">
        <v>66.930000000000007</v>
      </c>
      <c r="G4607">
        <f t="shared" si="117"/>
        <v>71.8795412844037</v>
      </c>
      <c r="I4607" s="1">
        <v>36978</v>
      </c>
      <c r="J4607">
        <v>25.27</v>
      </c>
      <c r="M4607" s="1">
        <v>33977</v>
      </c>
      <c r="N4607">
        <v>1.1907000000000001</v>
      </c>
    </row>
    <row r="4608" spans="5:14" x14ac:dyDescent="0.3">
      <c r="E4608" s="1">
        <v>38967</v>
      </c>
      <c r="F4608">
        <v>66.53</v>
      </c>
      <c r="G4608">
        <f t="shared" si="117"/>
        <v>71.874311926605529</v>
      </c>
      <c r="I4608" s="1">
        <v>36977</v>
      </c>
      <c r="J4608">
        <v>25.89</v>
      </c>
      <c r="M4608" s="1">
        <v>33980</v>
      </c>
      <c r="N4608">
        <v>1.2049000000000001</v>
      </c>
    </row>
    <row r="4609" spans="5:14" x14ac:dyDescent="0.3">
      <c r="E4609" s="1">
        <v>38968</v>
      </c>
      <c r="F4609">
        <v>65.33</v>
      </c>
      <c r="G4609">
        <f t="shared" si="117"/>
        <v>71.851284403669737</v>
      </c>
      <c r="I4609" s="1">
        <v>36976</v>
      </c>
      <c r="J4609">
        <v>25.4</v>
      </c>
      <c r="M4609" s="1">
        <v>33981</v>
      </c>
      <c r="N4609">
        <v>1.2040999999999999</v>
      </c>
    </row>
    <row r="4610" spans="5:14" x14ac:dyDescent="0.3">
      <c r="E4610" s="1">
        <v>38971</v>
      </c>
      <c r="F4610">
        <v>64.55</v>
      </c>
      <c r="G4610">
        <f t="shared" si="117"/>
        <v>71.82614678899084</v>
      </c>
      <c r="I4610" s="1">
        <v>36973</v>
      </c>
      <c r="J4610">
        <v>25.38</v>
      </c>
      <c r="M4610" s="1">
        <v>33982</v>
      </c>
      <c r="N4610">
        <v>1.2092000000000001</v>
      </c>
    </row>
    <row r="4611" spans="5:14" x14ac:dyDescent="0.3">
      <c r="E4611" s="1">
        <v>38972</v>
      </c>
      <c r="F4611">
        <v>62.99</v>
      </c>
      <c r="G4611">
        <f t="shared" si="117"/>
        <v>71.773302752293588</v>
      </c>
      <c r="I4611" s="1">
        <v>36972</v>
      </c>
      <c r="J4611">
        <v>24.63</v>
      </c>
      <c r="M4611" s="1">
        <v>33983</v>
      </c>
      <c r="N4611">
        <v>1.2075</v>
      </c>
    </row>
    <row r="4612" spans="5:14" x14ac:dyDescent="0.3">
      <c r="E4612" s="1">
        <v>38973</v>
      </c>
      <c r="F4612">
        <v>62.99</v>
      </c>
      <c r="G4612">
        <f t="shared" si="117"/>
        <v>71.714770642201842</v>
      </c>
      <c r="I4612" s="1">
        <v>36971</v>
      </c>
      <c r="J4612">
        <v>25</v>
      </c>
      <c r="M4612" s="1">
        <v>33984</v>
      </c>
      <c r="N4612">
        <v>1.2007000000000001</v>
      </c>
    </row>
    <row r="4613" spans="5:14" x14ac:dyDescent="0.3">
      <c r="E4613" s="1">
        <v>38974</v>
      </c>
      <c r="F4613">
        <v>62.24</v>
      </c>
      <c r="G4613">
        <f t="shared" si="117"/>
        <v>71.648899082568818</v>
      </c>
      <c r="I4613" s="1">
        <v>36970</v>
      </c>
      <c r="J4613">
        <v>24.62</v>
      </c>
      <c r="M4613" s="1">
        <v>33987</v>
      </c>
      <c r="N4613">
        <v>1.2166999999999999</v>
      </c>
    </row>
    <row r="4614" spans="5:14" x14ac:dyDescent="0.3">
      <c r="E4614" s="1">
        <v>38975</v>
      </c>
      <c r="F4614">
        <v>63.33</v>
      </c>
      <c r="G4614">
        <f t="shared" si="117"/>
        <v>71.5824770642202</v>
      </c>
      <c r="I4614" s="1">
        <v>36969</v>
      </c>
      <c r="J4614">
        <v>24.81</v>
      </c>
      <c r="M4614" s="1">
        <v>33988</v>
      </c>
      <c r="N4614">
        <v>1.2181999999999999</v>
      </c>
    </row>
    <row r="4615" spans="5:14" x14ac:dyDescent="0.3">
      <c r="E4615" s="1">
        <v>38978</v>
      </c>
      <c r="F4615">
        <v>64.05</v>
      </c>
      <c r="G4615">
        <f t="shared" si="117"/>
        <v>71.514495412844042</v>
      </c>
      <c r="I4615" s="1">
        <v>36966</v>
      </c>
      <c r="J4615">
        <v>25.05</v>
      </c>
      <c r="M4615" s="1">
        <v>33989</v>
      </c>
      <c r="N4615">
        <v>1.2245999999999999</v>
      </c>
    </row>
    <row r="4616" spans="5:14" x14ac:dyDescent="0.3">
      <c r="E4616" s="1">
        <v>38979</v>
      </c>
      <c r="F4616">
        <v>62.17</v>
      </c>
      <c r="G4616">
        <f t="shared" si="117"/>
        <v>71.419633027522949</v>
      </c>
      <c r="I4616" s="1">
        <v>36965</v>
      </c>
      <c r="J4616">
        <v>24.19</v>
      </c>
      <c r="M4616" s="1">
        <v>33990</v>
      </c>
      <c r="N4616">
        <v>1.2152000000000001</v>
      </c>
    </row>
    <row r="4617" spans="5:14" x14ac:dyDescent="0.3">
      <c r="E4617" s="1">
        <v>38980</v>
      </c>
      <c r="F4617">
        <v>60.47</v>
      </c>
      <c r="G4617">
        <f t="shared" si="117"/>
        <v>71.297981651376148</v>
      </c>
      <c r="I4617" s="1">
        <v>36964</v>
      </c>
      <c r="J4617">
        <v>23.93</v>
      </c>
      <c r="M4617" s="1">
        <v>33991</v>
      </c>
      <c r="N4617">
        <v>1.2316</v>
      </c>
    </row>
    <row r="4618" spans="5:14" x14ac:dyDescent="0.3">
      <c r="E4618" s="1">
        <v>38981</v>
      </c>
      <c r="F4618">
        <v>61.34</v>
      </c>
      <c r="G4618">
        <f t="shared" si="117"/>
        <v>71.189357798165148</v>
      </c>
      <c r="I4618" s="1">
        <v>36963</v>
      </c>
      <c r="J4618">
        <v>25.28</v>
      </c>
      <c r="M4618" s="1">
        <v>33994</v>
      </c>
      <c r="N4618">
        <v>1.2437</v>
      </c>
    </row>
    <row r="4619" spans="5:14" x14ac:dyDescent="0.3">
      <c r="E4619" s="1">
        <v>38982</v>
      </c>
      <c r="F4619">
        <v>60.41</v>
      </c>
      <c r="G4619">
        <f t="shared" si="117"/>
        <v>71.059449541284422</v>
      </c>
      <c r="I4619" s="1">
        <v>36962</v>
      </c>
      <c r="J4619">
        <v>25.9</v>
      </c>
      <c r="M4619" s="1">
        <v>33995</v>
      </c>
      <c r="N4619">
        <v>1.2425999999999999</v>
      </c>
    </row>
    <row r="4620" spans="5:14" x14ac:dyDescent="0.3">
      <c r="E4620" s="1">
        <v>38985</v>
      </c>
      <c r="F4620">
        <v>60.8</v>
      </c>
      <c r="G4620">
        <f t="shared" si="117"/>
        <v>70.94752293577983</v>
      </c>
      <c r="I4620" s="1">
        <v>36959</v>
      </c>
      <c r="J4620">
        <v>26.33</v>
      </c>
      <c r="M4620" s="1">
        <v>33996</v>
      </c>
      <c r="N4620">
        <v>1.2312000000000001</v>
      </c>
    </row>
    <row r="4621" spans="5:14" x14ac:dyDescent="0.3">
      <c r="E4621" s="1">
        <v>38986</v>
      </c>
      <c r="F4621">
        <v>60.12</v>
      </c>
      <c r="G4621">
        <f t="shared" si="117"/>
        <v>70.827431192660555</v>
      </c>
      <c r="I4621" s="1">
        <v>36958</v>
      </c>
      <c r="J4621">
        <v>26.68</v>
      </c>
      <c r="M4621" s="1">
        <v>33997</v>
      </c>
      <c r="N4621">
        <v>1.2305999999999999</v>
      </c>
    </row>
    <row r="4622" spans="5:14" x14ac:dyDescent="0.3">
      <c r="E4622" s="1">
        <v>38987</v>
      </c>
      <c r="F4622">
        <v>62.21</v>
      </c>
      <c r="G4622">
        <f t="shared" si="117"/>
        <v>70.736788990825701</v>
      </c>
      <c r="I4622" s="1">
        <v>36957</v>
      </c>
      <c r="J4622">
        <v>27.23</v>
      </c>
      <c r="M4622" s="1">
        <v>33998</v>
      </c>
      <c r="N4622">
        <v>1.2104999999999999</v>
      </c>
    </row>
    <row r="4623" spans="5:14" x14ac:dyDescent="0.3">
      <c r="E4623" s="1">
        <v>38988</v>
      </c>
      <c r="F4623">
        <v>62.54</v>
      </c>
      <c r="G4623">
        <f t="shared" si="117"/>
        <v>70.660000000000011</v>
      </c>
      <c r="I4623" s="1">
        <v>36956</v>
      </c>
      <c r="J4623">
        <v>26.48</v>
      </c>
      <c r="M4623" s="1">
        <v>34001</v>
      </c>
      <c r="N4623">
        <v>1.1927000000000001</v>
      </c>
    </row>
    <row r="4624" spans="5:14" x14ac:dyDescent="0.3">
      <c r="E4624" s="1">
        <v>38989</v>
      </c>
      <c r="F4624">
        <v>62.48</v>
      </c>
      <c r="G4624">
        <f t="shared" si="117"/>
        <v>70.572477064220195</v>
      </c>
      <c r="I4624" s="1">
        <v>36955</v>
      </c>
      <c r="J4624">
        <v>26.71</v>
      </c>
      <c r="M4624" s="1">
        <v>34002</v>
      </c>
      <c r="N4624">
        <v>1.1893</v>
      </c>
    </row>
    <row r="4625" spans="5:14" x14ac:dyDescent="0.3">
      <c r="E4625" s="1">
        <v>38992</v>
      </c>
      <c r="F4625">
        <v>60.45</v>
      </c>
      <c r="G4625">
        <f t="shared" si="117"/>
        <v>70.449174311926612</v>
      </c>
      <c r="I4625" s="1">
        <v>36952</v>
      </c>
      <c r="J4625">
        <v>26</v>
      </c>
      <c r="M4625" s="1">
        <v>34003</v>
      </c>
      <c r="N4625">
        <v>1.1812</v>
      </c>
    </row>
    <row r="4626" spans="5:14" x14ac:dyDescent="0.3">
      <c r="E4626" s="1">
        <v>38993</v>
      </c>
      <c r="F4626">
        <v>58.43</v>
      </c>
      <c r="G4626">
        <f t="shared" si="117"/>
        <v>70.300458715596335</v>
      </c>
      <c r="I4626" s="1">
        <v>36951</v>
      </c>
      <c r="J4626">
        <v>25.85</v>
      </c>
      <c r="M4626" s="1">
        <v>34004</v>
      </c>
      <c r="N4626">
        <v>1.1754</v>
      </c>
    </row>
    <row r="4627" spans="5:14" x14ac:dyDescent="0.3">
      <c r="E4627" s="1">
        <v>38994</v>
      </c>
      <c r="F4627">
        <v>59.22</v>
      </c>
      <c r="G4627">
        <f t="shared" si="117"/>
        <v>70.177247706422037</v>
      </c>
      <c r="I4627" s="1">
        <v>36950</v>
      </c>
      <c r="J4627">
        <v>25.57</v>
      </c>
      <c r="M4627" s="1">
        <v>34005</v>
      </c>
      <c r="N4627">
        <v>1.1745000000000001</v>
      </c>
    </row>
    <row r="4628" spans="5:14" x14ac:dyDescent="0.3">
      <c r="E4628" s="1">
        <v>38995</v>
      </c>
      <c r="F4628">
        <v>60</v>
      </c>
      <c r="G4628">
        <f t="shared" si="117"/>
        <v>70.082844036697267</v>
      </c>
      <c r="I4628" s="1">
        <v>36949</v>
      </c>
      <c r="J4628">
        <v>26.02</v>
      </c>
      <c r="M4628" s="1">
        <v>34008</v>
      </c>
      <c r="N4628">
        <v>1.1776</v>
      </c>
    </row>
    <row r="4629" spans="5:14" x14ac:dyDescent="0.3">
      <c r="E4629" s="1">
        <v>38996</v>
      </c>
      <c r="F4629">
        <v>59.83</v>
      </c>
      <c r="G4629">
        <f t="shared" si="117"/>
        <v>69.980825688073409</v>
      </c>
      <c r="I4629" s="1">
        <v>36948</v>
      </c>
      <c r="J4629">
        <v>26.11</v>
      </c>
      <c r="M4629" s="1">
        <v>34009</v>
      </c>
      <c r="N4629">
        <v>1.1778</v>
      </c>
    </row>
    <row r="4630" spans="5:14" x14ac:dyDescent="0.3">
      <c r="E4630" s="1">
        <v>38999</v>
      </c>
      <c r="F4630">
        <v>60.54</v>
      </c>
      <c r="G4630">
        <f t="shared" si="117"/>
        <v>69.892110091743149</v>
      </c>
      <c r="I4630" s="1">
        <v>36945</v>
      </c>
      <c r="J4630">
        <v>26.52</v>
      </c>
      <c r="M4630" s="1">
        <v>34010</v>
      </c>
      <c r="N4630">
        <v>1.1727000000000001</v>
      </c>
    </row>
    <row r="4631" spans="5:14" x14ac:dyDescent="0.3">
      <c r="E4631" s="1">
        <v>39000</v>
      </c>
      <c r="F4631">
        <v>59.34</v>
      </c>
      <c r="G4631">
        <f t="shared" si="117"/>
        <v>69.784403669724782</v>
      </c>
      <c r="I4631" s="1">
        <v>36944</v>
      </c>
      <c r="J4631">
        <v>26.46</v>
      </c>
      <c r="M4631" s="1">
        <v>34011</v>
      </c>
      <c r="N4631">
        <v>1.1738</v>
      </c>
    </row>
    <row r="4632" spans="5:14" x14ac:dyDescent="0.3">
      <c r="E4632" s="1">
        <v>39001</v>
      </c>
      <c r="F4632">
        <v>58.65</v>
      </c>
      <c r="G4632">
        <f t="shared" si="117"/>
        <v>69.657889908256891</v>
      </c>
      <c r="I4632" s="1">
        <v>36943</v>
      </c>
      <c r="J4632">
        <v>26.37</v>
      </c>
      <c r="M4632" s="1">
        <v>34012</v>
      </c>
      <c r="N4632">
        <v>1.1737</v>
      </c>
    </row>
    <row r="4633" spans="5:14" x14ac:dyDescent="0.3">
      <c r="E4633" s="1">
        <v>39002</v>
      </c>
      <c r="F4633">
        <v>58.76</v>
      </c>
      <c r="G4633">
        <f t="shared" si="117"/>
        <v>69.523302752293588</v>
      </c>
      <c r="I4633" s="1">
        <v>36942</v>
      </c>
      <c r="J4633">
        <v>26.62</v>
      </c>
      <c r="M4633" s="1">
        <v>34015</v>
      </c>
      <c r="N4633">
        <v>1.1728000000000001</v>
      </c>
    </row>
    <row r="4634" spans="5:14" x14ac:dyDescent="0.3">
      <c r="E4634" s="1">
        <v>39003</v>
      </c>
      <c r="F4634">
        <v>59.52</v>
      </c>
      <c r="G4634">
        <f t="shared" si="117"/>
        <v>69.405871559633042</v>
      </c>
      <c r="I4634" s="1">
        <v>36941</v>
      </c>
      <c r="J4634">
        <v>27.31</v>
      </c>
      <c r="M4634" s="1">
        <v>34016</v>
      </c>
      <c r="N4634">
        <v>1.1927000000000001</v>
      </c>
    </row>
    <row r="4635" spans="5:14" x14ac:dyDescent="0.3">
      <c r="E4635" s="1">
        <v>39006</v>
      </c>
      <c r="F4635">
        <v>59.96</v>
      </c>
      <c r="G4635">
        <f t="shared" si="117"/>
        <v>69.3167889908257</v>
      </c>
      <c r="I4635" s="1">
        <v>36938</v>
      </c>
      <c r="J4635">
        <v>26.89</v>
      </c>
      <c r="M4635" s="1">
        <v>34017</v>
      </c>
      <c r="N4635">
        <v>1.1941999999999999</v>
      </c>
    </row>
    <row r="4636" spans="5:14" x14ac:dyDescent="0.3">
      <c r="E4636" s="1">
        <v>39007</v>
      </c>
      <c r="F4636">
        <v>60.94</v>
      </c>
      <c r="G4636">
        <f t="shared" si="117"/>
        <v>69.230550458715612</v>
      </c>
      <c r="I4636" s="1">
        <v>36937</v>
      </c>
      <c r="J4636">
        <v>26.64</v>
      </c>
      <c r="M4636" s="1">
        <v>34018</v>
      </c>
      <c r="N4636">
        <v>1.1901999999999999</v>
      </c>
    </row>
    <row r="4637" spans="5:14" x14ac:dyDescent="0.3">
      <c r="E4637" s="1">
        <v>39008</v>
      </c>
      <c r="F4637">
        <v>59.58</v>
      </c>
      <c r="G4637">
        <f t="shared" si="117"/>
        <v>69.143761467889917</v>
      </c>
      <c r="I4637" s="1">
        <v>36936</v>
      </c>
      <c r="J4637">
        <v>27.28</v>
      </c>
      <c r="M4637" s="1">
        <v>34019</v>
      </c>
      <c r="N4637">
        <v>1.1867000000000001</v>
      </c>
    </row>
    <row r="4638" spans="5:14" x14ac:dyDescent="0.3">
      <c r="E4638" s="1">
        <v>39009</v>
      </c>
      <c r="F4638">
        <v>60.87</v>
      </c>
      <c r="G4638">
        <f t="shared" si="117"/>
        <v>69.063027522935784</v>
      </c>
      <c r="I4638" s="1">
        <v>36935</v>
      </c>
      <c r="J4638">
        <v>28.46</v>
      </c>
      <c r="M4638" s="1">
        <v>34022</v>
      </c>
      <c r="N4638">
        <v>1.1921999999999999</v>
      </c>
    </row>
    <row r="4639" spans="5:14" x14ac:dyDescent="0.3">
      <c r="E4639" s="1">
        <v>39010</v>
      </c>
      <c r="F4639">
        <v>59.68</v>
      </c>
      <c r="G4639">
        <f t="shared" si="117"/>
        <v>68.980458715596342</v>
      </c>
      <c r="I4639" s="1">
        <v>36934</v>
      </c>
      <c r="J4639">
        <v>29</v>
      </c>
      <c r="M4639" s="1">
        <v>34023</v>
      </c>
      <c r="N4639">
        <v>1.1910000000000001</v>
      </c>
    </row>
    <row r="4640" spans="5:14" x14ac:dyDescent="0.3">
      <c r="E4640" s="1">
        <v>39013</v>
      </c>
      <c r="F4640">
        <v>59.21</v>
      </c>
      <c r="G4640">
        <f t="shared" si="117"/>
        <v>68.887431192660571</v>
      </c>
      <c r="I4640" s="1">
        <v>36931</v>
      </c>
      <c r="J4640">
        <v>29.25</v>
      </c>
      <c r="M4640" s="1">
        <v>34024</v>
      </c>
      <c r="N4640">
        <v>1.1875</v>
      </c>
    </row>
    <row r="4641" spans="5:14" x14ac:dyDescent="0.3">
      <c r="E4641" s="1">
        <v>39014</v>
      </c>
      <c r="F4641">
        <v>59.86</v>
      </c>
      <c r="G4641">
        <f t="shared" si="117"/>
        <v>68.785229357798173</v>
      </c>
      <c r="I4641" s="1">
        <v>36930</v>
      </c>
      <c r="J4641">
        <v>29.84</v>
      </c>
      <c r="M4641" s="1">
        <v>34025</v>
      </c>
      <c r="N4641">
        <v>1.1819</v>
      </c>
    </row>
    <row r="4642" spans="5:14" x14ac:dyDescent="0.3">
      <c r="E4642" s="1">
        <v>39015</v>
      </c>
      <c r="F4642">
        <v>62.05</v>
      </c>
      <c r="G4642">
        <f t="shared" si="117"/>
        <v>68.719449541284419</v>
      </c>
      <c r="I4642" s="1">
        <v>36929</v>
      </c>
      <c r="J4642">
        <v>29.91</v>
      </c>
      <c r="M4642" s="1">
        <v>34026</v>
      </c>
      <c r="N4642">
        <v>1.1775</v>
      </c>
    </row>
    <row r="4643" spans="5:14" x14ac:dyDescent="0.3">
      <c r="E4643" s="1">
        <v>39016</v>
      </c>
      <c r="F4643">
        <v>60.77</v>
      </c>
      <c r="G4643">
        <f t="shared" si="117"/>
        <v>68.628256880733957</v>
      </c>
      <c r="I4643" s="1">
        <v>36928</v>
      </c>
      <c r="J4643">
        <v>28.7</v>
      </c>
      <c r="M4643" s="1">
        <v>34029</v>
      </c>
      <c r="N4643">
        <v>1.173</v>
      </c>
    </row>
    <row r="4644" spans="5:14" x14ac:dyDescent="0.3">
      <c r="E4644" s="1">
        <v>39017</v>
      </c>
      <c r="F4644">
        <v>61.08</v>
      </c>
      <c r="G4644">
        <f t="shared" si="117"/>
        <v>68.541009174311952</v>
      </c>
      <c r="I4644" s="1">
        <v>36927</v>
      </c>
      <c r="J4644">
        <v>28.45</v>
      </c>
      <c r="M4644" s="1">
        <v>34030</v>
      </c>
      <c r="N4644">
        <v>1.1838</v>
      </c>
    </row>
    <row r="4645" spans="5:14" x14ac:dyDescent="0.3">
      <c r="E4645" s="1">
        <v>39020</v>
      </c>
      <c r="F4645">
        <v>58.68</v>
      </c>
      <c r="G4645">
        <f t="shared" si="117"/>
        <v>68.427522935779834</v>
      </c>
      <c r="I4645" s="1">
        <v>36924</v>
      </c>
      <c r="J4645">
        <v>29.19</v>
      </c>
      <c r="M4645" s="1">
        <v>34031</v>
      </c>
      <c r="N4645">
        <v>1.1794</v>
      </c>
    </row>
    <row r="4646" spans="5:14" x14ac:dyDescent="0.3">
      <c r="E4646" s="1">
        <v>39021</v>
      </c>
      <c r="F4646">
        <v>59.03</v>
      </c>
      <c r="G4646">
        <f t="shared" si="117"/>
        <v>68.323119266055059</v>
      </c>
      <c r="I4646" s="1">
        <v>36923</v>
      </c>
      <c r="J4646">
        <v>28.1</v>
      </c>
      <c r="M4646" s="1">
        <v>34032</v>
      </c>
      <c r="N4646">
        <v>1.1849000000000001</v>
      </c>
    </row>
    <row r="4647" spans="5:14" x14ac:dyDescent="0.3">
      <c r="E4647" s="1">
        <v>39022</v>
      </c>
      <c r="F4647">
        <v>58.98</v>
      </c>
      <c r="G4647">
        <f t="shared" si="117"/>
        <v>68.227614678899101</v>
      </c>
      <c r="I4647" s="1">
        <v>36922</v>
      </c>
      <c r="J4647">
        <v>26.66</v>
      </c>
      <c r="M4647" s="1">
        <v>34033</v>
      </c>
      <c r="N4647">
        <v>1.167</v>
      </c>
    </row>
    <row r="4648" spans="5:14" x14ac:dyDescent="0.3">
      <c r="E4648" s="1">
        <v>39023</v>
      </c>
      <c r="F4648">
        <v>57.87</v>
      </c>
      <c r="G4648">
        <f t="shared" si="117"/>
        <v>68.106880733944976</v>
      </c>
      <c r="I4648" s="1">
        <v>36921</v>
      </c>
      <c r="J4648">
        <v>26.89</v>
      </c>
      <c r="M4648" s="1">
        <v>34036</v>
      </c>
      <c r="N4648">
        <v>1.1692</v>
      </c>
    </row>
    <row r="4649" spans="5:14" x14ac:dyDescent="0.3">
      <c r="E4649" s="1">
        <v>39024</v>
      </c>
      <c r="F4649">
        <v>59.15</v>
      </c>
      <c r="G4649">
        <f t="shared" si="117"/>
        <v>67.994770642201843</v>
      </c>
      <c r="I4649" s="1">
        <v>36920</v>
      </c>
      <c r="J4649">
        <v>26.6</v>
      </c>
      <c r="M4649" s="1">
        <v>34037</v>
      </c>
      <c r="N4649">
        <v>1.1657999999999999</v>
      </c>
    </row>
    <row r="4650" spans="5:14" x14ac:dyDescent="0.3">
      <c r="E4650" s="1">
        <v>39027</v>
      </c>
      <c r="F4650">
        <v>59.75</v>
      </c>
      <c r="G4650">
        <f t="shared" si="117"/>
        <v>67.893302752293579</v>
      </c>
      <c r="I4650" s="1">
        <v>36917</v>
      </c>
      <c r="J4650">
        <v>26.98</v>
      </c>
      <c r="M4650" s="1">
        <v>34038</v>
      </c>
      <c r="N4650">
        <v>1.1648000000000001</v>
      </c>
    </row>
    <row r="4651" spans="5:14" x14ac:dyDescent="0.3">
      <c r="E4651" s="1">
        <v>39028</v>
      </c>
      <c r="F4651">
        <v>58.48</v>
      </c>
      <c r="G4651">
        <f t="shared" si="117"/>
        <v>67.795045871559637</v>
      </c>
      <c r="I4651" s="1">
        <v>36916</v>
      </c>
      <c r="J4651">
        <v>26.46</v>
      </c>
      <c r="M4651" s="1">
        <v>34039</v>
      </c>
      <c r="N4651">
        <v>1.1675</v>
      </c>
    </row>
    <row r="4652" spans="5:14" x14ac:dyDescent="0.3">
      <c r="E4652" s="1">
        <v>39029</v>
      </c>
      <c r="F4652">
        <v>59.59</v>
      </c>
      <c r="G4652">
        <f t="shared" si="117"/>
        <v>67.708256880733941</v>
      </c>
      <c r="I4652" s="1">
        <v>36915</v>
      </c>
      <c r="J4652">
        <v>26.26</v>
      </c>
      <c r="M4652" s="1">
        <v>34040</v>
      </c>
      <c r="N4652">
        <v>1.1645000000000001</v>
      </c>
    </row>
    <row r="4653" spans="5:14" x14ac:dyDescent="0.3">
      <c r="E4653" s="1">
        <v>39030</v>
      </c>
      <c r="F4653">
        <v>61.32</v>
      </c>
      <c r="G4653">
        <f t="shared" si="117"/>
        <v>67.624220183486244</v>
      </c>
      <c r="I4653" s="1">
        <v>36914</v>
      </c>
      <c r="J4653">
        <v>26.67</v>
      </c>
      <c r="M4653" s="1">
        <v>34043</v>
      </c>
      <c r="N4653">
        <v>1.1655</v>
      </c>
    </row>
    <row r="4654" spans="5:14" x14ac:dyDescent="0.3">
      <c r="E4654" s="1">
        <v>39031</v>
      </c>
      <c r="F4654">
        <v>59.71</v>
      </c>
      <c r="G4654">
        <f t="shared" si="117"/>
        <v>67.539633027522939</v>
      </c>
      <c r="I4654" s="1">
        <v>36913</v>
      </c>
      <c r="J4654">
        <v>26.53</v>
      </c>
      <c r="M4654" s="1">
        <v>34044</v>
      </c>
      <c r="N4654">
        <v>1.1657</v>
      </c>
    </row>
    <row r="4655" spans="5:14" x14ac:dyDescent="0.3">
      <c r="E4655" s="1">
        <v>39034</v>
      </c>
      <c r="F4655">
        <v>59.05</v>
      </c>
      <c r="G4655">
        <f t="shared" si="117"/>
        <v>67.467431192660555</v>
      </c>
      <c r="I4655" s="1">
        <v>36910</v>
      </c>
      <c r="J4655">
        <v>27.04</v>
      </c>
      <c r="M4655" s="1">
        <v>34045</v>
      </c>
      <c r="N4655">
        <v>1.167</v>
      </c>
    </row>
    <row r="4656" spans="5:14" x14ac:dyDescent="0.3">
      <c r="E4656" s="1">
        <v>39035</v>
      </c>
      <c r="F4656">
        <v>58.84</v>
      </c>
      <c r="G4656">
        <f t="shared" ref="G4656:G4719" si="118">+AVERAGE(F4548:F4656)</f>
        <v>67.392752293577971</v>
      </c>
      <c r="I4656" s="1">
        <v>36909</v>
      </c>
      <c r="J4656">
        <v>25.62</v>
      </c>
      <c r="M4656" s="1">
        <v>34046</v>
      </c>
      <c r="N4656">
        <v>1.1805000000000001</v>
      </c>
    </row>
    <row r="4657" spans="5:14" x14ac:dyDescent="0.3">
      <c r="E4657" s="1">
        <v>39036</v>
      </c>
      <c r="F4657">
        <v>59.46</v>
      </c>
      <c r="G4657">
        <f t="shared" si="118"/>
        <v>67.31963302752294</v>
      </c>
      <c r="I4657" s="1">
        <v>36908</v>
      </c>
      <c r="J4657">
        <v>24.79</v>
      </c>
      <c r="M4657" s="1">
        <v>34047</v>
      </c>
      <c r="N4657">
        <v>1.1856</v>
      </c>
    </row>
    <row r="4658" spans="5:14" x14ac:dyDescent="0.3">
      <c r="E4658" s="1">
        <v>39037</v>
      </c>
      <c r="F4658">
        <v>58.54</v>
      </c>
      <c r="G4658">
        <f t="shared" si="118"/>
        <v>67.225504587155967</v>
      </c>
      <c r="I4658" s="1">
        <v>36907</v>
      </c>
      <c r="J4658">
        <v>26.2</v>
      </c>
      <c r="M4658" s="1">
        <v>34050</v>
      </c>
      <c r="N4658">
        <v>1.1839</v>
      </c>
    </row>
    <row r="4659" spans="5:14" x14ac:dyDescent="0.3">
      <c r="E4659" s="1">
        <v>39038</v>
      </c>
      <c r="F4659">
        <v>58.99</v>
      </c>
      <c r="G4659">
        <f t="shared" si="118"/>
        <v>67.141834862385323</v>
      </c>
      <c r="I4659" s="1">
        <v>36906</v>
      </c>
      <c r="J4659">
        <v>26.18</v>
      </c>
      <c r="M4659" s="1">
        <v>34051</v>
      </c>
      <c r="N4659">
        <v>1.1890000000000001</v>
      </c>
    </row>
    <row r="4660" spans="5:14" x14ac:dyDescent="0.3">
      <c r="E4660" s="1">
        <v>39041</v>
      </c>
      <c r="F4660">
        <v>58.98</v>
      </c>
      <c r="G4660">
        <f t="shared" si="118"/>
        <v>67.058348623853206</v>
      </c>
      <c r="I4660" s="1">
        <v>36903</v>
      </c>
      <c r="J4660">
        <v>25.75</v>
      </c>
      <c r="M4660" s="1">
        <v>34052</v>
      </c>
      <c r="N4660">
        <v>1.1825000000000001</v>
      </c>
    </row>
    <row r="4661" spans="5:14" x14ac:dyDescent="0.3">
      <c r="E4661" s="1">
        <v>39042</v>
      </c>
      <c r="F4661">
        <v>60.39</v>
      </c>
      <c r="G4661">
        <f t="shared" si="118"/>
        <v>66.977798165137614</v>
      </c>
      <c r="I4661" s="1">
        <v>36902</v>
      </c>
      <c r="J4661">
        <v>25.61</v>
      </c>
      <c r="M4661" s="1">
        <v>34053</v>
      </c>
      <c r="N4661">
        <v>1.1803999999999999</v>
      </c>
    </row>
    <row r="4662" spans="5:14" x14ac:dyDescent="0.3">
      <c r="E4662" s="1">
        <v>39043</v>
      </c>
      <c r="F4662">
        <v>59.49</v>
      </c>
      <c r="G4662">
        <f t="shared" si="118"/>
        <v>66.881834862385318</v>
      </c>
      <c r="I4662" s="1">
        <v>36901</v>
      </c>
      <c r="J4662">
        <v>25.34</v>
      </c>
      <c r="M4662" s="1">
        <v>34054</v>
      </c>
      <c r="N4662">
        <v>1.1870000000000001</v>
      </c>
    </row>
    <row r="4663" spans="5:14" x14ac:dyDescent="0.3">
      <c r="E4663" s="1">
        <v>39044</v>
      </c>
      <c r="F4663">
        <v>59.35</v>
      </c>
      <c r="G4663">
        <f t="shared" si="118"/>
        <v>66.784770642201849</v>
      </c>
      <c r="I4663" s="1">
        <v>36900</v>
      </c>
      <c r="J4663">
        <v>24.59</v>
      </c>
      <c r="M4663" s="1">
        <v>34057</v>
      </c>
      <c r="N4663">
        <v>1.1917</v>
      </c>
    </row>
    <row r="4664" spans="5:14" x14ac:dyDescent="0.3">
      <c r="E4664" s="1">
        <v>39045</v>
      </c>
      <c r="F4664">
        <v>60.03</v>
      </c>
      <c r="G4664">
        <f t="shared" si="118"/>
        <v>66.686605504587163</v>
      </c>
      <c r="I4664" s="1">
        <v>36899</v>
      </c>
      <c r="J4664">
        <v>24.43</v>
      </c>
      <c r="M4664" s="1">
        <v>34058</v>
      </c>
      <c r="N4664">
        <v>1.1970000000000001</v>
      </c>
    </row>
    <row r="4665" spans="5:14" x14ac:dyDescent="0.3">
      <c r="E4665" s="1">
        <v>39048</v>
      </c>
      <c r="F4665">
        <v>60.44</v>
      </c>
      <c r="G4665">
        <f t="shared" si="118"/>
        <v>66.589908256880733</v>
      </c>
      <c r="I4665" s="1">
        <v>36896</v>
      </c>
      <c r="J4665">
        <v>25.18</v>
      </c>
      <c r="M4665" s="1">
        <v>34059</v>
      </c>
      <c r="N4665">
        <v>1.2064999999999999</v>
      </c>
    </row>
    <row r="4666" spans="5:14" x14ac:dyDescent="0.3">
      <c r="E4666" s="1">
        <v>39049</v>
      </c>
      <c r="F4666">
        <v>61.21</v>
      </c>
      <c r="G4666">
        <f t="shared" si="118"/>
        <v>66.496330275229354</v>
      </c>
      <c r="I4666" s="1">
        <v>36895</v>
      </c>
      <c r="J4666">
        <v>25.35</v>
      </c>
      <c r="M4666" s="1">
        <v>34060</v>
      </c>
      <c r="N4666">
        <v>1.2170000000000001</v>
      </c>
    </row>
    <row r="4667" spans="5:14" x14ac:dyDescent="0.3">
      <c r="E4667" s="1">
        <v>39050</v>
      </c>
      <c r="F4667">
        <v>63.07</v>
      </c>
      <c r="G4667">
        <f t="shared" si="118"/>
        <v>66.406330275229351</v>
      </c>
      <c r="I4667" s="1">
        <v>36894</v>
      </c>
      <c r="J4667">
        <v>25.03</v>
      </c>
      <c r="M4667" s="1">
        <v>34061</v>
      </c>
      <c r="N4667">
        <v>1.2142999999999999</v>
      </c>
    </row>
    <row r="4668" spans="5:14" x14ac:dyDescent="0.3">
      <c r="E4668" s="1">
        <v>39051</v>
      </c>
      <c r="F4668">
        <v>64.260000000000005</v>
      </c>
      <c r="G4668">
        <f t="shared" si="118"/>
        <v>66.321467889908249</v>
      </c>
      <c r="I4668" s="1">
        <v>36893</v>
      </c>
      <c r="J4668">
        <v>24.3</v>
      </c>
      <c r="M4668" s="1">
        <v>34064</v>
      </c>
      <c r="N4668">
        <v>1.2159</v>
      </c>
    </row>
    <row r="4669" spans="5:14" x14ac:dyDescent="0.3">
      <c r="E4669" s="1">
        <v>39052</v>
      </c>
      <c r="F4669">
        <v>64.62</v>
      </c>
      <c r="G4669">
        <f t="shared" si="118"/>
        <v>66.241009174311912</v>
      </c>
      <c r="I4669" s="1">
        <v>36889</v>
      </c>
      <c r="J4669">
        <v>23.87</v>
      </c>
      <c r="M4669" s="1">
        <v>34065</v>
      </c>
      <c r="N4669">
        <v>1.2061999999999999</v>
      </c>
    </row>
    <row r="4670" spans="5:14" x14ac:dyDescent="0.3">
      <c r="E4670" s="1">
        <v>39055</v>
      </c>
      <c r="F4670">
        <v>63.45</v>
      </c>
      <c r="G4670">
        <f t="shared" si="118"/>
        <v>66.157889908256863</v>
      </c>
      <c r="I4670" s="1">
        <v>36888</v>
      </c>
      <c r="J4670">
        <v>23.71</v>
      </c>
      <c r="M4670" s="1">
        <v>34066</v>
      </c>
      <c r="N4670">
        <v>1.2009000000000001</v>
      </c>
    </row>
    <row r="4671" spans="5:14" x14ac:dyDescent="0.3">
      <c r="E4671" s="1">
        <v>39056</v>
      </c>
      <c r="F4671">
        <v>63.32</v>
      </c>
      <c r="G4671">
        <f t="shared" si="118"/>
        <v>66.060091743119244</v>
      </c>
      <c r="I4671" s="1">
        <v>36887</v>
      </c>
      <c r="J4671">
        <v>24.04</v>
      </c>
      <c r="M4671" s="1">
        <v>34067</v>
      </c>
      <c r="N4671">
        <v>1.2115</v>
      </c>
    </row>
    <row r="4672" spans="5:14" x14ac:dyDescent="0.3">
      <c r="E4672" s="1">
        <v>39057</v>
      </c>
      <c r="F4672">
        <v>63.07</v>
      </c>
      <c r="G4672">
        <f t="shared" si="118"/>
        <v>65.959082568807318</v>
      </c>
      <c r="I4672" s="1">
        <v>36882</v>
      </c>
      <c r="J4672">
        <v>23.66</v>
      </c>
      <c r="M4672" s="1">
        <v>34068</v>
      </c>
      <c r="N4672">
        <v>1.2126999999999999</v>
      </c>
    </row>
    <row r="4673" spans="5:14" x14ac:dyDescent="0.3">
      <c r="E4673" s="1">
        <v>39058</v>
      </c>
      <c r="F4673">
        <v>62.57</v>
      </c>
      <c r="G4673">
        <f t="shared" si="118"/>
        <v>65.858715596330242</v>
      </c>
      <c r="I4673" s="1">
        <v>36881</v>
      </c>
      <c r="J4673">
        <v>23.61</v>
      </c>
      <c r="M4673" s="1">
        <v>34071</v>
      </c>
      <c r="N4673">
        <v>1.2216</v>
      </c>
    </row>
    <row r="4674" spans="5:14" x14ac:dyDescent="0.3">
      <c r="E4674" s="1">
        <v>39059</v>
      </c>
      <c r="F4674">
        <v>62.2</v>
      </c>
      <c r="G4674">
        <f t="shared" si="118"/>
        <v>65.760642201834841</v>
      </c>
      <c r="I4674" s="1">
        <v>36880</v>
      </c>
      <c r="J4674">
        <v>22.97</v>
      </c>
      <c r="M4674" s="1">
        <v>34072</v>
      </c>
      <c r="N4674">
        <v>1.2315</v>
      </c>
    </row>
    <row r="4675" spans="5:14" x14ac:dyDescent="0.3">
      <c r="E4675" s="1">
        <v>39062</v>
      </c>
      <c r="F4675">
        <v>61.84</v>
      </c>
      <c r="G4675">
        <f t="shared" si="118"/>
        <v>65.652110091743097</v>
      </c>
      <c r="I4675" s="1">
        <v>36879</v>
      </c>
      <c r="J4675">
        <v>25</v>
      </c>
      <c r="M4675" s="1">
        <v>34073</v>
      </c>
      <c r="N4675">
        <v>1.2216</v>
      </c>
    </row>
    <row r="4676" spans="5:14" x14ac:dyDescent="0.3">
      <c r="E4676" s="1">
        <v>39063</v>
      </c>
      <c r="F4676">
        <v>61.52</v>
      </c>
      <c r="G4676">
        <f t="shared" si="118"/>
        <v>65.534036697247672</v>
      </c>
      <c r="I4676" s="1">
        <v>36878</v>
      </c>
      <c r="J4676">
        <v>26.24</v>
      </c>
      <c r="M4676" s="1">
        <v>34074</v>
      </c>
      <c r="N4676">
        <v>1.2128000000000001</v>
      </c>
    </row>
    <row r="4677" spans="5:14" x14ac:dyDescent="0.3">
      <c r="E4677" s="1">
        <v>39064</v>
      </c>
      <c r="F4677">
        <v>61.33</v>
      </c>
      <c r="G4677">
        <f t="shared" si="118"/>
        <v>65.39311926605501</v>
      </c>
      <c r="I4677" s="1">
        <v>36875</v>
      </c>
      <c r="J4677">
        <v>25.89</v>
      </c>
      <c r="M4677" s="1">
        <v>34075</v>
      </c>
      <c r="N4677">
        <v>1.2055</v>
      </c>
    </row>
    <row r="4678" spans="5:14" x14ac:dyDescent="0.3">
      <c r="E4678" s="1">
        <v>39065</v>
      </c>
      <c r="F4678">
        <v>62.12</v>
      </c>
      <c r="G4678">
        <f t="shared" si="118"/>
        <v>65.254128440366941</v>
      </c>
      <c r="I4678" s="1">
        <v>36874</v>
      </c>
      <c r="J4678">
        <v>25.36</v>
      </c>
      <c r="M4678" s="1">
        <v>34078</v>
      </c>
      <c r="N4678">
        <v>1.2182999999999999</v>
      </c>
    </row>
    <row r="4679" spans="5:14" x14ac:dyDescent="0.3">
      <c r="E4679" s="1">
        <v>39066</v>
      </c>
      <c r="F4679">
        <v>63.49</v>
      </c>
      <c r="G4679">
        <f t="shared" si="118"/>
        <v>65.140091743119228</v>
      </c>
      <c r="I4679" s="1">
        <v>36873</v>
      </c>
      <c r="J4679">
        <v>25.14</v>
      </c>
      <c r="M4679" s="1">
        <v>34079</v>
      </c>
      <c r="N4679">
        <v>1.2195</v>
      </c>
    </row>
    <row r="4680" spans="5:14" x14ac:dyDescent="0.3">
      <c r="E4680" s="1">
        <v>39069</v>
      </c>
      <c r="F4680">
        <v>62.13</v>
      </c>
      <c r="G4680">
        <f t="shared" si="118"/>
        <v>65.027889908256839</v>
      </c>
      <c r="I4680" s="1">
        <v>36872</v>
      </c>
      <c r="J4680">
        <v>27.06</v>
      </c>
      <c r="M4680" s="1">
        <v>34080</v>
      </c>
      <c r="N4680">
        <v>1.2184999999999999</v>
      </c>
    </row>
    <row r="4681" spans="5:14" x14ac:dyDescent="0.3">
      <c r="E4681" s="1">
        <v>39070</v>
      </c>
      <c r="F4681">
        <v>62.81</v>
      </c>
      <c r="G4681">
        <f t="shared" si="118"/>
        <v>64.926146788990792</v>
      </c>
      <c r="I4681" s="1">
        <v>36871</v>
      </c>
      <c r="J4681">
        <v>27.54</v>
      </c>
      <c r="M4681" s="1">
        <v>34081</v>
      </c>
      <c r="N4681">
        <v>1.2264999999999999</v>
      </c>
    </row>
    <row r="4682" spans="5:14" x14ac:dyDescent="0.3">
      <c r="E4682" s="1">
        <v>39071</v>
      </c>
      <c r="F4682">
        <v>63.23</v>
      </c>
      <c r="G4682">
        <f t="shared" si="118"/>
        <v>64.829908256880699</v>
      </c>
      <c r="I4682" s="1">
        <v>36868</v>
      </c>
      <c r="J4682">
        <v>26.56</v>
      </c>
      <c r="M4682" s="1">
        <v>34082</v>
      </c>
      <c r="N4682">
        <v>1.2321</v>
      </c>
    </row>
    <row r="4683" spans="5:14" x14ac:dyDescent="0.3">
      <c r="E4683" s="1">
        <v>39072</v>
      </c>
      <c r="F4683">
        <v>62.46</v>
      </c>
      <c r="G4683">
        <f t="shared" si="118"/>
        <v>64.726330275229316</v>
      </c>
      <c r="I4683" s="1">
        <v>36867</v>
      </c>
      <c r="J4683">
        <v>27.47</v>
      </c>
      <c r="M4683" s="1">
        <v>34085</v>
      </c>
      <c r="N4683">
        <v>1.2435</v>
      </c>
    </row>
    <row r="4684" spans="5:14" x14ac:dyDescent="0.3">
      <c r="E4684" s="1">
        <v>39073</v>
      </c>
      <c r="F4684">
        <v>62.42</v>
      </c>
      <c r="G4684">
        <f t="shared" si="118"/>
        <v>64.614495412844008</v>
      </c>
      <c r="I4684" s="1">
        <v>36866</v>
      </c>
      <c r="J4684">
        <v>28.01</v>
      </c>
      <c r="M4684" s="1">
        <v>34086</v>
      </c>
      <c r="N4684">
        <v>1.2310000000000001</v>
      </c>
    </row>
    <row r="4685" spans="5:14" x14ac:dyDescent="0.3">
      <c r="E4685" s="1">
        <v>39077</v>
      </c>
      <c r="F4685">
        <v>61.1</v>
      </c>
      <c r="G4685">
        <f t="shared" si="118"/>
        <v>64.502752293577956</v>
      </c>
      <c r="I4685" s="1">
        <v>36865</v>
      </c>
      <c r="J4685">
        <v>27.79</v>
      </c>
      <c r="M4685" s="1">
        <v>34087</v>
      </c>
      <c r="N4685">
        <v>1.2383</v>
      </c>
    </row>
    <row r="4686" spans="5:14" x14ac:dyDescent="0.3">
      <c r="E4686" s="1">
        <v>39078</v>
      </c>
      <c r="F4686">
        <v>60.52</v>
      </c>
      <c r="G4686">
        <f t="shared" si="118"/>
        <v>64.379082568807306</v>
      </c>
      <c r="I4686" s="1">
        <v>36864</v>
      </c>
      <c r="J4686">
        <v>29.34</v>
      </c>
      <c r="M4686" s="1">
        <v>34088</v>
      </c>
      <c r="N4686">
        <v>1.238</v>
      </c>
    </row>
    <row r="4687" spans="5:14" x14ac:dyDescent="0.3">
      <c r="E4687" s="1">
        <v>39079</v>
      </c>
      <c r="F4687">
        <v>60.67</v>
      </c>
      <c r="G4687">
        <f t="shared" si="118"/>
        <v>64.247522935779784</v>
      </c>
      <c r="I4687" s="1">
        <v>36861</v>
      </c>
      <c r="J4687">
        <v>30.17</v>
      </c>
      <c r="M4687" s="1">
        <v>34089</v>
      </c>
      <c r="N4687">
        <v>1.2324999999999999</v>
      </c>
    </row>
    <row r="4688" spans="5:14" x14ac:dyDescent="0.3">
      <c r="E4688" s="1">
        <v>39080</v>
      </c>
      <c r="F4688">
        <v>60.86</v>
      </c>
      <c r="G4688">
        <f t="shared" si="118"/>
        <v>64.132568807339425</v>
      </c>
      <c r="I4688" s="1">
        <v>36860</v>
      </c>
      <c r="J4688">
        <v>31.88</v>
      </c>
      <c r="M4688" s="1">
        <v>34092</v>
      </c>
      <c r="N4688">
        <v>1.2364999999999999</v>
      </c>
    </row>
    <row r="4689" spans="5:14" x14ac:dyDescent="0.3">
      <c r="E4689" s="1">
        <v>39084</v>
      </c>
      <c r="F4689">
        <v>60.44</v>
      </c>
      <c r="G4689">
        <f t="shared" si="118"/>
        <v>63.997614678899055</v>
      </c>
      <c r="I4689" s="1">
        <v>36859</v>
      </c>
      <c r="J4689">
        <v>32.68</v>
      </c>
      <c r="M4689" s="1">
        <v>34093</v>
      </c>
      <c r="N4689">
        <v>1.2401</v>
      </c>
    </row>
    <row r="4690" spans="5:14" x14ac:dyDescent="0.3">
      <c r="E4690" s="1">
        <v>39085</v>
      </c>
      <c r="F4690">
        <v>57.96</v>
      </c>
      <c r="G4690">
        <f t="shared" si="118"/>
        <v>63.833119266055014</v>
      </c>
      <c r="I4690" s="1">
        <v>36858</v>
      </c>
      <c r="J4690">
        <v>32.19</v>
      </c>
      <c r="M4690" s="1">
        <v>34094</v>
      </c>
      <c r="N4690">
        <v>1.238</v>
      </c>
    </row>
    <row r="4691" spans="5:14" x14ac:dyDescent="0.3">
      <c r="E4691" s="1">
        <v>39086</v>
      </c>
      <c r="F4691">
        <v>55.11</v>
      </c>
      <c r="G4691">
        <f t="shared" si="118"/>
        <v>63.633302752293545</v>
      </c>
      <c r="I4691" s="1">
        <v>36857</v>
      </c>
      <c r="J4691">
        <v>33.06</v>
      </c>
      <c r="M4691" s="1">
        <v>34095</v>
      </c>
      <c r="N4691">
        <v>1.2430000000000001</v>
      </c>
    </row>
    <row r="4692" spans="5:14" x14ac:dyDescent="0.3">
      <c r="E4692" s="1">
        <v>39087</v>
      </c>
      <c r="F4692">
        <v>55.64</v>
      </c>
      <c r="G4692">
        <f t="shared" si="118"/>
        <v>63.441376146788954</v>
      </c>
      <c r="I4692" s="1">
        <v>36854</v>
      </c>
      <c r="J4692">
        <v>33.119999999999997</v>
      </c>
      <c r="M4692" s="1">
        <v>34096</v>
      </c>
      <c r="N4692">
        <v>1.2341</v>
      </c>
    </row>
    <row r="4693" spans="5:14" x14ac:dyDescent="0.3">
      <c r="E4693" s="1">
        <v>39090</v>
      </c>
      <c r="F4693">
        <v>55.6</v>
      </c>
      <c r="G4693">
        <f t="shared" si="118"/>
        <v>63.252660550458693</v>
      </c>
      <c r="I4693" s="1">
        <v>36853</v>
      </c>
      <c r="J4693">
        <v>33.28</v>
      </c>
      <c r="M4693" s="1">
        <v>34099</v>
      </c>
      <c r="N4693">
        <v>1.2150000000000001</v>
      </c>
    </row>
    <row r="4694" spans="5:14" x14ac:dyDescent="0.3">
      <c r="E4694" s="1">
        <v>39091</v>
      </c>
      <c r="F4694">
        <v>55.18</v>
      </c>
      <c r="G4694">
        <f t="shared" si="118"/>
        <v>63.040550458715579</v>
      </c>
      <c r="I4694" s="1">
        <v>36852</v>
      </c>
      <c r="J4694">
        <v>33.24</v>
      </c>
      <c r="M4694" s="1">
        <v>34100</v>
      </c>
      <c r="N4694">
        <v>1.2155</v>
      </c>
    </row>
    <row r="4695" spans="5:14" x14ac:dyDescent="0.3">
      <c r="E4695" s="1">
        <v>39092</v>
      </c>
      <c r="F4695">
        <v>53.69</v>
      </c>
      <c r="G4695">
        <f t="shared" si="118"/>
        <v>62.821651376146768</v>
      </c>
      <c r="I4695" s="1">
        <v>36851</v>
      </c>
      <c r="J4695">
        <v>33.1</v>
      </c>
      <c r="M4695" s="1">
        <v>34101</v>
      </c>
      <c r="N4695">
        <v>1.2139</v>
      </c>
    </row>
    <row r="4696" spans="5:14" x14ac:dyDescent="0.3">
      <c r="E4696" s="1">
        <v>39093</v>
      </c>
      <c r="F4696">
        <v>51.7</v>
      </c>
      <c r="G4696">
        <f t="shared" si="118"/>
        <v>62.586972477064201</v>
      </c>
      <c r="I4696" s="1">
        <v>36850</v>
      </c>
      <c r="J4696">
        <v>33.07</v>
      </c>
      <c r="M4696" s="1">
        <v>34102</v>
      </c>
      <c r="N4696">
        <v>1.2063999999999999</v>
      </c>
    </row>
    <row r="4697" spans="5:14" x14ac:dyDescent="0.3">
      <c r="E4697" s="1">
        <v>39094</v>
      </c>
      <c r="F4697">
        <v>52.95</v>
      </c>
      <c r="G4697">
        <f t="shared" si="118"/>
        <v>62.382110091743108</v>
      </c>
      <c r="I4697" s="1">
        <v>36847</v>
      </c>
      <c r="J4697">
        <v>33.08</v>
      </c>
      <c r="M4697" s="1">
        <v>34103</v>
      </c>
      <c r="N4697">
        <v>1.2170000000000001</v>
      </c>
    </row>
    <row r="4698" spans="5:14" x14ac:dyDescent="0.3">
      <c r="E4698" s="1">
        <v>39097</v>
      </c>
      <c r="F4698">
        <v>53.12</v>
      </c>
      <c r="G4698">
        <f t="shared" si="118"/>
        <v>62.175596330275212</v>
      </c>
      <c r="I4698" s="1">
        <v>36846</v>
      </c>
      <c r="J4698">
        <v>32.770000000000003</v>
      </c>
      <c r="M4698" s="1">
        <v>34106</v>
      </c>
      <c r="N4698">
        <v>1.2101</v>
      </c>
    </row>
    <row r="4699" spans="5:14" x14ac:dyDescent="0.3">
      <c r="E4699" s="1">
        <v>39098</v>
      </c>
      <c r="F4699">
        <v>52.26</v>
      </c>
      <c r="G4699">
        <f t="shared" si="118"/>
        <v>61.973394495412833</v>
      </c>
      <c r="I4699" s="1">
        <v>36845</v>
      </c>
      <c r="J4699">
        <v>33.9</v>
      </c>
      <c r="M4699" s="1">
        <v>34107</v>
      </c>
      <c r="N4699">
        <v>1.2053</v>
      </c>
    </row>
    <row r="4700" spans="5:14" x14ac:dyDescent="0.3">
      <c r="E4700" s="1">
        <v>39099</v>
      </c>
      <c r="F4700">
        <v>52.78</v>
      </c>
      <c r="G4700">
        <f t="shared" si="118"/>
        <v>61.780550458715581</v>
      </c>
      <c r="I4700" s="1">
        <v>36844</v>
      </c>
      <c r="J4700">
        <v>32.69</v>
      </c>
      <c r="M4700" s="1">
        <v>34108</v>
      </c>
      <c r="N4700">
        <v>1.2054</v>
      </c>
    </row>
    <row r="4701" spans="5:14" x14ac:dyDescent="0.3">
      <c r="E4701" s="1">
        <v>39100</v>
      </c>
      <c r="F4701">
        <v>51.75</v>
      </c>
      <c r="G4701">
        <f t="shared" si="118"/>
        <v>61.584862385321095</v>
      </c>
      <c r="I4701" s="1">
        <v>36843</v>
      </c>
      <c r="J4701">
        <v>32.94</v>
      </c>
      <c r="M4701" s="1">
        <v>34109</v>
      </c>
      <c r="N4701">
        <v>1.2101999999999999</v>
      </c>
    </row>
    <row r="4702" spans="5:14" x14ac:dyDescent="0.3">
      <c r="E4702" s="1">
        <v>39101</v>
      </c>
      <c r="F4702">
        <v>53.44</v>
      </c>
      <c r="G4702">
        <f t="shared" si="118"/>
        <v>61.418440366972455</v>
      </c>
      <c r="I4702" s="1">
        <v>36840</v>
      </c>
      <c r="J4702">
        <v>32.020000000000003</v>
      </c>
      <c r="M4702" s="1">
        <v>34110</v>
      </c>
      <c r="N4702">
        <v>1.2052</v>
      </c>
    </row>
    <row r="4703" spans="5:14" x14ac:dyDescent="0.3">
      <c r="E4703" s="1">
        <v>39104</v>
      </c>
      <c r="F4703">
        <v>52.7</v>
      </c>
      <c r="G4703">
        <f t="shared" si="118"/>
        <v>61.238623853210996</v>
      </c>
      <c r="I4703" s="1">
        <v>36839</v>
      </c>
      <c r="J4703">
        <v>32.159999999999997</v>
      </c>
      <c r="M4703" s="1">
        <v>34113</v>
      </c>
      <c r="N4703">
        <v>1.1973</v>
      </c>
    </row>
    <row r="4704" spans="5:14" x14ac:dyDescent="0.3">
      <c r="E4704" s="1">
        <v>39105</v>
      </c>
      <c r="F4704">
        <v>55.1</v>
      </c>
      <c r="G4704">
        <f t="shared" si="118"/>
        <v>61.070917431192655</v>
      </c>
      <c r="I4704" s="1">
        <v>36838</v>
      </c>
      <c r="J4704">
        <v>31.32</v>
      </c>
      <c r="M4704" s="1">
        <v>34114</v>
      </c>
      <c r="N4704">
        <v>1.2016</v>
      </c>
    </row>
    <row r="4705" spans="5:14" x14ac:dyDescent="0.3">
      <c r="E4705" s="1">
        <v>39106</v>
      </c>
      <c r="F4705">
        <v>55.43</v>
      </c>
      <c r="G4705">
        <f t="shared" si="118"/>
        <v>60.907522935779809</v>
      </c>
      <c r="I4705" s="1">
        <v>36837</v>
      </c>
      <c r="J4705">
        <v>31.68</v>
      </c>
      <c r="M4705" s="1">
        <v>34115</v>
      </c>
      <c r="N4705">
        <v>1.2022999999999999</v>
      </c>
    </row>
    <row r="4706" spans="5:14" x14ac:dyDescent="0.3">
      <c r="E4706" s="1">
        <v>39107</v>
      </c>
      <c r="F4706">
        <v>54.12</v>
      </c>
      <c r="G4706">
        <f t="shared" si="118"/>
        <v>60.743302752293566</v>
      </c>
      <c r="I4706" s="1">
        <v>36836</v>
      </c>
      <c r="J4706">
        <v>31.29</v>
      </c>
      <c r="M4706" s="1">
        <v>34116</v>
      </c>
      <c r="N4706">
        <v>1.2175</v>
      </c>
    </row>
    <row r="4707" spans="5:14" x14ac:dyDescent="0.3">
      <c r="E4707" s="1">
        <v>39108</v>
      </c>
      <c r="F4707">
        <v>55.29</v>
      </c>
      <c r="G4707">
        <f t="shared" si="118"/>
        <v>60.5837614678899</v>
      </c>
      <c r="I4707" s="1">
        <v>36833</v>
      </c>
      <c r="J4707">
        <v>30.85</v>
      </c>
      <c r="M4707" s="1">
        <v>34117</v>
      </c>
      <c r="N4707">
        <v>1.2290000000000001</v>
      </c>
    </row>
    <row r="4708" spans="5:14" x14ac:dyDescent="0.3">
      <c r="E4708" s="1">
        <v>39111</v>
      </c>
      <c r="F4708">
        <v>53.68</v>
      </c>
      <c r="G4708">
        <f t="shared" si="118"/>
        <v>60.409266055045869</v>
      </c>
      <c r="I4708" s="1">
        <v>36832</v>
      </c>
      <c r="J4708">
        <v>30.78</v>
      </c>
      <c r="M4708" s="1">
        <v>34120</v>
      </c>
      <c r="N4708">
        <v>1.2238</v>
      </c>
    </row>
    <row r="4709" spans="5:14" x14ac:dyDescent="0.3">
      <c r="E4709" s="1">
        <v>39112</v>
      </c>
      <c r="F4709">
        <v>56.39</v>
      </c>
      <c r="G4709">
        <f t="shared" si="118"/>
        <v>60.276880733944957</v>
      </c>
      <c r="I4709" s="1">
        <v>36831</v>
      </c>
      <c r="J4709">
        <v>31.31</v>
      </c>
      <c r="M4709" s="1">
        <v>34121</v>
      </c>
      <c r="N4709">
        <v>1.2295</v>
      </c>
    </row>
    <row r="4710" spans="5:14" x14ac:dyDescent="0.3">
      <c r="E4710" s="1">
        <v>39113</v>
      </c>
      <c r="F4710">
        <v>57.4</v>
      </c>
      <c r="G4710">
        <f t="shared" si="118"/>
        <v>60.16256880733944</v>
      </c>
      <c r="I4710" s="1">
        <v>36830</v>
      </c>
      <c r="J4710">
        <v>30.76</v>
      </c>
      <c r="M4710" s="1">
        <v>34122</v>
      </c>
      <c r="N4710">
        <v>1.2198</v>
      </c>
    </row>
    <row r="4711" spans="5:14" x14ac:dyDescent="0.3">
      <c r="E4711" s="1">
        <v>39114</v>
      </c>
      <c r="F4711">
        <v>56.72</v>
      </c>
      <c r="G4711">
        <f t="shared" si="118"/>
        <v>60.039082568807345</v>
      </c>
      <c r="I4711" s="1">
        <v>36829</v>
      </c>
      <c r="J4711">
        <v>31.14</v>
      </c>
      <c r="M4711" s="1">
        <v>34123</v>
      </c>
      <c r="N4711">
        <v>1.222</v>
      </c>
    </row>
    <row r="4712" spans="5:14" x14ac:dyDescent="0.3">
      <c r="E4712" s="1">
        <v>39115</v>
      </c>
      <c r="F4712">
        <v>58.41</v>
      </c>
      <c r="G4712">
        <f t="shared" si="118"/>
        <v>59.93045871559633</v>
      </c>
      <c r="I4712" s="1">
        <v>36826</v>
      </c>
      <c r="J4712">
        <v>30.95</v>
      </c>
      <c r="M4712" s="1">
        <v>34124</v>
      </c>
      <c r="N4712">
        <v>1.1994</v>
      </c>
    </row>
    <row r="4713" spans="5:14" x14ac:dyDescent="0.3">
      <c r="E4713" s="1">
        <v>39118</v>
      </c>
      <c r="F4713">
        <v>58.1</v>
      </c>
      <c r="G4713">
        <f t="shared" si="118"/>
        <v>59.829082568807344</v>
      </c>
      <c r="I4713" s="1">
        <v>36825</v>
      </c>
      <c r="J4713">
        <v>31.96</v>
      </c>
      <c r="M4713" s="1">
        <v>34127</v>
      </c>
      <c r="N4713">
        <v>1.2055</v>
      </c>
    </row>
    <row r="4714" spans="5:14" x14ac:dyDescent="0.3">
      <c r="E4714" s="1">
        <v>39119</v>
      </c>
      <c r="F4714">
        <v>58.42</v>
      </c>
      <c r="G4714">
        <f t="shared" si="118"/>
        <v>59.743853211009188</v>
      </c>
      <c r="I4714" s="1">
        <v>36824</v>
      </c>
      <c r="J4714">
        <v>31.36</v>
      </c>
      <c r="M4714" s="1">
        <v>34128</v>
      </c>
      <c r="N4714">
        <v>1.2021999999999999</v>
      </c>
    </row>
    <row r="4715" spans="5:14" x14ac:dyDescent="0.3">
      <c r="E4715" s="1">
        <v>39120</v>
      </c>
      <c r="F4715">
        <v>57.23</v>
      </c>
      <c r="G4715">
        <f t="shared" si="118"/>
        <v>59.644220183486254</v>
      </c>
      <c r="I4715" s="1">
        <v>36823</v>
      </c>
      <c r="J4715">
        <v>31.59</v>
      </c>
      <c r="M4715" s="1">
        <v>34129</v>
      </c>
      <c r="N4715">
        <v>1.1957</v>
      </c>
    </row>
    <row r="4716" spans="5:14" x14ac:dyDescent="0.3">
      <c r="E4716" s="1">
        <v>39121</v>
      </c>
      <c r="F4716">
        <v>59.03</v>
      </c>
      <c r="G4716">
        <f t="shared" si="118"/>
        <v>59.57174311926606</v>
      </c>
      <c r="I4716" s="1">
        <v>36822</v>
      </c>
      <c r="J4716">
        <v>32.090000000000003</v>
      </c>
      <c r="M4716" s="1">
        <v>34130</v>
      </c>
      <c r="N4716">
        <v>1.2005999999999999</v>
      </c>
    </row>
    <row r="4717" spans="5:14" x14ac:dyDescent="0.3">
      <c r="E4717" s="1">
        <v>39122</v>
      </c>
      <c r="F4717">
        <v>59.01</v>
      </c>
      <c r="G4717">
        <f t="shared" si="118"/>
        <v>59.502752293577991</v>
      </c>
      <c r="I4717" s="1">
        <v>36819</v>
      </c>
      <c r="J4717">
        <v>31.62</v>
      </c>
      <c r="M4717" s="1">
        <v>34131</v>
      </c>
      <c r="N4717">
        <v>1.2003999999999999</v>
      </c>
    </row>
    <row r="4718" spans="5:14" x14ac:dyDescent="0.3">
      <c r="E4718" s="1">
        <v>39125</v>
      </c>
      <c r="F4718">
        <v>56.6</v>
      </c>
      <c r="G4718">
        <f t="shared" si="118"/>
        <v>59.42266055045873</v>
      </c>
      <c r="I4718" s="1">
        <v>36818</v>
      </c>
      <c r="J4718">
        <v>30.74</v>
      </c>
      <c r="M4718" s="1">
        <v>34134</v>
      </c>
      <c r="N4718">
        <v>1.2007000000000001</v>
      </c>
    </row>
    <row r="4719" spans="5:14" x14ac:dyDescent="0.3">
      <c r="E4719" s="1">
        <v>39126</v>
      </c>
      <c r="F4719">
        <v>57.03</v>
      </c>
      <c r="G4719">
        <f t="shared" si="118"/>
        <v>59.353669724770654</v>
      </c>
      <c r="I4719" s="1">
        <v>36817</v>
      </c>
      <c r="J4719">
        <v>31.1</v>
      </c>
      <c r="M4719" s="1">
        <v>34135</v>
      </c>
      <c r="N4719">
        <v>1.1879999999999999</v>
      </c>
    </row>
    <row r="4720" spans="5:14" x14ac:dyDescent="0.3">
      <c r="E4720" s="1">
        <v>39127</v>
      </c>
      <c r="F4720">
        <v>57.43</v>
      </c>
      <c r="G4720">
        <f t="shared" ref="G4720:G4783" si="119">+AVERAGE(F4612:F4720)</f>
        <v>59.302660550458732</v>
      </c>
      <c r="I4720" s="1">
        <v>36816</v>
      </c>
      <c r="J4720">
        <v>31.13</v>
      </c>
      <c r="M4720" s="1">
        <v>34136</v>
      </c>
      <c r="N4720">
        <v>1.1806000000000001</v>
      </c>
    </row>
    <row r="4721" spans="5:14" x14ac:dyDescent="0.3">
      <c r="E4721" s="1">
        <v>39128</v>
      </c>
      <c r="F4721">
        <v>57.6</v>
      </c>
      <c r="G4721">
        <f t="shared" si="119"/>
        <v>59.253211009174322</v>
      </c>
      <c r="I4721" s="1">
        <v>36815</v>
      </c>
      <c r="J4721">
        <v>31.9</v>
      </c>
      <c r="M4721" s="1">
        <v>34137</v>
      </c>
      <c r="N4721">
        <v>1.1802999999999999</v>
      </c>
    </row>
    <row r="4722" spans="5:14" x14ac:dyDescent="0.3">
      <c r="E4722" s="1">
        <v>39129</v>
      </c>
      <c r="F4722">
        <v>58.95</v>
      </c>
      <c r="G4722">
        <f t="shared" si="119"/>
        <v>59.223027522935794</v>
      </c>
      <c r="I4722" s="1">
        <v>36812</v>
      </c>
      <c r="J4722">
        <v>32.520000000000003</v>
      </c>
      <c r="M4722" s="1">
        <v>34138</v>
      </c>
      <c r="N4722">
        <v>1.1657999999999999</v>
      </c>
    </row>
    <row r="4723" spans="5:14" x14ac:dyDescent="0.3">
      <c r="E4723" s="1">
        <v>39132</v>
      </c>
      <c r="F4723">
        <v>58.14</v>
      </c>
      <c r="G4723">
        <f t="shared" si="119"/>
        <v>59.175412844036714</v>
      </c>
      <c r="I4723" s="1">
        <v>36811</v>
      </c>
      <c r="J4723">
        <v>34.590000000000003</v>
      </c>
      <c r="M4723" s="1">
        <v>34141</v>
      </c>
      <c r="N4723">
        <v>1.1607000000000001</v>
      </c>
    </row>
    <row r="4724" spans="5:14" x14ac:dyDescent="0.3">
      <c r="E4724" s="1">
        <v>39133</v>
      </c>
      <c r="F4724">
        <v>57.98</v>
      </c>
      <c r="G4724">
        <f t="shared" si="119"/>
        <v>59.119724770642215</v>
      </c>
      <c r="I4724" s="1">
        <v>36810</v>
      </c>
      <c r="J4724">
        <v>31.79</v>
      </c>
      <c r="M4724" s="1">
        <v>34142</v>
      </c>
      <c r="N4724">
        <v>1.1545000000000001</v>
      </c>
    </row>
    <row r="4725" spans="5:14" x14ac:dyDescent="0.3">
      <c r="E4725" s="1">
        <v>39134</v>
      </c>
      <c r="F4725">
        <v>59.35</v>
      </c>
      <c r="G4725">
        <f t="shared" si="119"/>
        <v>59.09385321100919</v>
      </c>
      <c r="I4725" s="1">
        <v>36809</v>
      </c>
      <c r="J4725">
        <v>31.85</v>
      </c>
      <c r="M4725" s="1">
        <v>34143</v>
      </c>
      <c r="N4725">
        <v>1.1573</v>
      </c>
    </row>
    <row r="4726" spans="5:14" x14ac:dyDescent="0.3">
      <c r="E4726" s="1">
        <v>39135</v>
      </c>
      <c r="F4726">
        <v>60.62</v>
      </c>
      <c r="G4726">
        <f t="shared" si="119"/>
        <v>59.095229357798175</v>
      </c>
      <c r="I4726" s="1">
        <v>36808</v>
      </c>
      <c r="J4726">
        <v>30.76</v>
      </c>
      <c r="M4726" s="1">
        <v>34144</v>
      </c>
      <c r="N4726">
        <v>1.1471</v>
      </c>
    </row>
    <row r="4727" spans="5:14" x14ac:dyDescent="0.3">
      <c r="E4727" s="1">
        <v>39136</v>
      </c>
      <c r="F4727">
        <v>60.88</v>
      </c>
      <c r="G4727">
        <f t="shared" si="119"/>
        <v>59.091009174311928</v>
      </c>
      <c r="I4727" s="1">
        <v>36805</v>
      </c>
      <c r="J4727">
        <v>30.1</v>
      </c>
      <c r="M4727" s="1">
        <v>34145</v>
      </c>
      <c r="N4727">
        <v>1.1462000000000001</v>
      </c>
    </row>
    <row r="4728" spans="5:14" x14ac:dyDescent="0.3">
      <c r="E4728" s="1">
        <v>39139</v>
      </c>
      <c r="F4728">
        <v>61.33</v>
      </c>
      <c r="G4728">
        <f t="shared" si="119"/>
        <v>59.099449541284393</v>
      </c>
      <c r="I4728" s="1">
        <v>36804</v>
      </c>
      <c r="J4728">
        <v>29.89</v>
      </c>
      <c r="M4728" s="1">
        <v>34148</v>
      </c>
      <c r="N4728">
        <v>1.1545000000000001</v>
      </c>
    </row>
    <row r="4729" spans="5:14" x14ac:dyDescent="0.3">
      <c r="E4729" s="1">
        <v>39140</v>
      </c>
      <c r="F4729">
        <v>61.36</v>
      </c>
      <c r="G4729">
        <f t="shared" si="119"/>
        <v>59.104587155963301</v>
      </c>
      <c r="I4729" s="1">
        <v>36803</v>
      </c>
      <c r="J4729">
        <v>30.52</v>
      </c>
      <c r="M4729" s="1">
        <v>34149</v>
      </c>
      <c r="N4729">
        <v>1.1600999999999999</v>
      </c>
    </row>
    <row r="4730" spans="5:14" x14ac:dyDescent="0.3">
      <c r="E4730" s="1">
        <v>39141</v>
      </c>
      <c r="F4730">
        <v>61.89</v>
      </c>
      <c r="G4730">
        <f t="shared" si="119"/>
        <v>59.120825688073403</v>
      </c>
      <c r="I4730" s="1">
        <v>36802</v>
      </c>
      <c r="J4730">
        <v>31.05</v>
      </c>
      <c r="M4730" s="1">
        <v>34150</v>
      </c>
      <c r="N4730">
        <v>1.1466000000000001</v>
      </c>
    </row>
    <row r="4731" spans="5:14" x14ac:dyDescent="0.3">
      <c r="E4731" s="1">
        <v>39142</v>
      </c>
      <c r="F4731">
        <v>62.11</v>
      </c>
      <c r="G4731">
        <f t="shared" si="119"/>
        <v>59.119908256880734</v>
      </c>
      <c r="I4731" s="1">
        <v>36801</v>
      </c>
      <c r="J4731">
        <v>31.08</v>
      </c>
      <c r="M4731" s="1">
        <v>34151</v>
      </c>
      <c r="N4731">
        <v>1.1566000000000001</v>
      </c>
    </row>
    <row r="4732" spans="5:14" x14ac:dyDescent="0.3">
      <c r="E4732" s="1">
        <v>39143</v>
      </c>
      <c r="F4732">
        <v>62.08</v>
      </c>
      <c r="G4732">
        <f t="shared" si="119"/>
        <v>59.115688073394502</v>
      </c>
      <c r="I4732" s="1">
        <v>36798</v>
      </c>
      <c r="J4732">
        <v>29.84</v>
      </c>
      <c r="M4732" s="1">
        <v>34152</v>
      </c>
      <c r="N4732">
        <v>1.1535</v>
      </c>
    </row>
    <row r="4733" spans="5:14" x14ac:dyDescent="0.3">
      <c r="E4733" s="1">
        <v>39146</v>
      </c>
      <c r="F4733">
        <v>60.54</v>
      </c>
      <c r="G4733">
        <f t="shared" si="119"/>
        <v>59.097889908256889</v>
      </c>
      <c r="I4733" s="1">
        <v>36797</v>
      </c>
      <c r="J4733">
        <v>29.26</v>
      </c>
      <c r="M4733" s="1">
        <v>34155</v>
      </c>
      <c r="N4733">
        <v>1.1536</v>
      </c>
    </row>
    <row r="4734" spans="5:14" x14ac:dyDescent="0.3">
      <c r="E4734" s="1">
        <v>39147</v>
      </c>
      <c r="F4734">
        <v>61.39</v>
      </c>
      <c r="G4734">
        <f t="shared" si="119"/>
        <v>59.106513761467895</v>
      </c>
      <c r="I4734" s="1">
        <v>36796</v>
      </c>
      <c r="J4734">
        <v>30.54</v>
      </c>
      <c r="M4734" s="1">
        <v>34156</v>
      </c>
      <c r="N4734">
        <v>1.1480999999999999</v>
      </c>
    </row>
    <row r="4735" spans="5:14" x14ac:dyDescent="0.3">
      <c r="E4735" s="1">
        <v>39148</v>
      </c>
      <c r="F4735">
        <v>62.5</v>
      </c>
      <c r="G4735">
        <f t="shared" si="119"/>
        <v>59.14385321100918</v>
      </c>
      <c r="I4735" s="1">
        <v>36795</v>
      </c>
      <c r="J4735">
        <v>30.42</v>
      </c>
      <c r="M4735" s="1">
        <v>34157</v>
      </c>
      <c r="N4735">
        <v>1.147</v>
      </c>
    </row>
    <row r="4736" spans="5:14" x14ac:dyDescent="0.3">
      <c r="E4736" s="1">
        <v>39149</v>
      </c>
      <c r="F4736">
        <v>62.33</v>
      </c>
      <c r="G4736">
        <f t="shared" si="119"/>
        <v>59.172385321100926</v>
      </c>
      <c r="I4736" s="1">
        <v>36794</v>
      </c>
      <c r="J4736">
        <v>30.24</v>
      </c>
      <c r="M4736" s="1">
        <v>34158</v>
      </c>
      <c r="N4736">
        <v>1.1472</v>
      </c>
    </row>
    <row r="4737" spans="5:14" x14ac:dyDescent="0.3">
      <c r="E4737" s="1">
        <v>39150</v>
      </c>
      <c r="F4737">
        <v>61.13</v>
      </c>
      <c r="G4737">
        <f t="shared" si="119"/>
        <v>59.182752293577991</v>
      </c>
      <c r="I4737" s="1">
        <v>36791</v>
      </c>
      <c r="J4737">
        <v>31.25</v>
      </c>
      <c r="M4737" s="1">
        <v>34159</v>
      </c>
      <c r="N4737">
        <v>1.1326000000000001</v>
      </c>
    </row>
    <row r="4738" spans="5:14" x14ac:dyDescent="0.3">
      <c r="E4738" s="1">
        <v>39153</v>
      </c>
      <c r="F4738">
        <v>60.74</v>
      </c>
      <c r="G4738">
        <f t="shared" si="119"/>
        <v>59.1911009174312</v>
      </c>
      <c r="I4738" s="1">
        <v>36790</v>
      </c>
      <c r="J4738">
        <v>32.729999999999997</v>
      </c>
      <c r="M4738" s="1">
        <v>34162</v>
      </c>
      <c r="N4738">
        <v>1.1269</v>
      </c>
    </row>
    <row r="4739" spans="5:14" x14ac:dyDescent="0.3">
      <c r="E4739" s="1">
        <v>39154</v>
      </c>
      <c r="F4739">
        <v>60.9</v>
      </c>
      <c r="G4739">
        <f t="shared" si="119"/>
        <v>59.194403669724764</v>
      </c>
      <c r="I4739" s="1">
        <v>36789</v>
      </c>
      <c r="J4739">
        <v>33.74</v>
      </c>
      <c r="M4739" s="1">
        <v>34163</v>
      </c>
      <c r="N4739">
        <v>1.1355999999999999</v>
      </c>
    </row>
    <row r="4740" spans="5:14" x14ac:dyDescent="0.3">
      <c r="E4740" s="1">
        <v>39155</v>
      </c>
      <c r="F4740">
        <v>61.06</v>
      </c>
      <c r="G4740">
        <f t="shared" si="119"/>
        <v>59.210183486238542</v>
      </c>
      <c r="I4740" s="1">
        <v>36788</v>
      </c>
      <c r="J4740">
        <v>33.630000000000003</v>
      </c>
      <c r="M4740" s="1">
        <v>34164</v>
      </c>
      <c r="N4740">
        <v>1.1357999999999999</v>
      </c>
    </row>
    <row r="4741" spans="5:14" x14ac:dyDescent="0.3">
      <c r="E4741" s="1">
        <v>39156</v>
      </c>
      <c r="F4741">
        <v>60.98</v>
      </c>
      <c r="G4741">
        <f t="shared" si="119"/>
        <v>59.23155963302753</v>
      </c>
      <c r="I4741" s="1">
        <v>36787</v>
      </c>
      <c r="J4741">
        <v>34.46</v>
      </c>
      <c r="M4741" s="1">
        <v>34165</v>
      </c>
      <c r="N4741">
        <v>1.1302000000000001</v>
      </c>
    </row>
    <row r="4742" spans="5:14" x14ac:dyDescent="0.3">
      <c r="E4742" s="1">
        <v>39157</v>
      </c>
      <c r="F4742">
        <v>60.3</v>
      </c>
      <c r="G4742">
        <f t="shared" si="119"/>
        <v>59.245688073394504</v>
      </c>
      <c r="I4742" s="1">
        <v>36784</v>
      </c>
      <c r="J4742">
        <v>33.979999999999997</v>
      </c>
      <c r="M4742" s="1">
        <v>34166</v>
      </c>
      <c r="N4742">
        <v>1.1315</v>
      </c>
    </row>
    <row r="4743" spans="5:14" x14ac:dyDescent="0.3">
      <c r="E4743" s="1">
        <v>39160</v>
      </c>
      <c r="F4743">
        <v>60.52</v>
      </c>
      <c r="G4743">
        <f t="shared" si="119"/>
        <v>59.254862385321118</v>
      </c>
      <c r="I4743" s="1">
        <v>36783</v>
      </c>
      <c r="J4743">
        <v>31.94</v>
      </c>
      <c r="M4743" s="1">
        <v>34169</v>
      </c>
      <c r="N4743">
        <v>1.1395</v>
      </c>
    </row>
    <row r="4744" spans="5:14" x14ac:dyDescent="0.3">
      <c r="E4744" s="1">
        <v>39161</v>
      </c>
      <c r="F4744">
        <v>60.2</v>
      </c>
      <c r="G4744">
        <f t="shared" si="119"/>
        <v>59.257064220183487</v>
      </c>
      <c r="I4744" s="1">
        <v>36782</v>
      </c>
      <c r="J4744">
        <v>31.53</v>
      </c>
      <c r="M4744" s="1">
        <v>34170</v>
      </c>
      <c r="N4744">
        <v>1.1455</v>
      </c>
    </row>
    <row r="4745" spans="5:14" x14ac:dyDescent="0.3">
      <c r="E4745" s="1">
        <v>39162</v>
      </c>
      <c r="F4745">
        <v>60.77</v>
      </c>
      <c r="G4745">
        <f t="shared" si="119"/>
        <v>59.255504587155976</v>
      </c>
      <c r="I4745" s="1">
        <v>36781</v>
      </c>
      <c r="J4745">
        <v>32.479999999999997</v>
      </c>
      <c r="M4745" s="1">
        <v>34171</v>
      </c>
      <c r="N4745">
        <v>1.1457999999999999</v>
      </c>
    </row>
    <row r="4746" spans="5:14" x14ac:dyDescent="0.3">
      <c r="E4746" s="1">
        <v>39163</v>
      </c>
      <c r="F4746">
        <v>62.51</v>
      </c>
      <c r="G4746">
        <f t="shared" si="119"/>
        <v>59.282385321100932</v>
      </c>
      <c r="I4746" s="1">
        <v>36780</v>
      </c>
      <c r="J4746">
        <v>33.619999999999997</v>
      </c>
      <c r="M4746" s="1">
        <v>34172</v>
      </c>
      <c r="N4746">
        <v>1.1396999999999999</v>
      </c>
    </row>
    <row r="4747" spans="5:14" x14ac:dyDescent="0.3">
      <c r="E4747" s="1">
        <v>39164</v>
      </c>
      <c r="F4747">
        <v>63.18</v>
      </c>
      <c r="G4747">
        <f t="shared" si="119"/>
        <v>59.303577981651387</v>
      </c>
      <c r="I4747" s="1">
        <v>36777</v>
      </c>
      <c r="J4747">
        <v>32.78</v>
      </c>
      <c r="M4747" s="1">
        <v>34173</v>
      </c>
      <c r="N4747">
        <v>1.1276999999999999</v>
      </c>
    </row>
    <row r="4748" spans="5:14" x14ac:dyDescent="0.3">
      <c r="E4748" s="1">
        <v>39167</v>
      </c>
      <c r="F4748">
        <v>64.41</v>
      </c>
      <c r="G4748">
        <f t="shared" si="119"/>
        <v>59.34697247706422</v>
      </c>
      <c r="I4748" s="1">
        <v>36776</v>
      </c>
      <c r="J4748">
        <v>34.549999999999997</v>
      </c>
      <c r="M4748" s="1">
        <v>34176</v>
      </c>
      <c r="N4748">
        <v>1.1259999999999999</v>
      </c>
    </row>
    <row r="4749" spans="5:14" x14ac:dyDescent="0.3">
      <c r="E4749" s="1">
        <v>39168</v>
      </c>
      <c r="F4749">
        <v>64.599999999999994</v>
      </c>
      <c r="G4749">
        <f t="shared" si="119"/>
        <v>59.39642201834863</v>
      </c>
      <c r="I4749" s="1">
        <v>36775</v>
      </c>
      <c r="J4749">
        <v>34.28</v>
      </c>
      <c r="M4749" s="1">
        <v>34177</v>
      </c>
      <c r="N4749">
        <v>1.1241000000000001</v>
      </c>
    </row>
    <row r="4750" spans="5:14" x14ac:dyDescent="0.3">
      <c r="E4750" s="1">
        <v>39169</v>
      </c>
      <c r="F4750">
        <v>65.78</v>
      </c>
      <c r="G4750">
        <f t="shared" si="119"/>
        <v>59.450733944954131</v>
      </c>
      <c r="I4750" s="1">
        <v>36774</v>
      </c>
      <c r="J4750">
        <v>32.979999999999997</v>
      </c>
      <c r="M4750" s="1">
        <v>34178</v>
      </c>
      <c r="N4750">
        <v>1.1296999999999999</v>
      </c>
    </row>
    <row r="4751" spans="5:14" x14ac:dyDescent="0.3">
      <c r="E4751" s="1">
        <v>39170</v>
      </c>
      <c r="F4751">
        <v>67.88</v>
      </c>
      <c r="G4751">
        <f t="shared" si="119"/>
        <v>59.50422018348624</v>
      </c>
      <c r="I4751" s="1">
        <v>36773</v>
      </c>
      <c r="J4751">
        <v>32.840000000000003</v>
      </c>
      <c r="M4751" s="1">
        <v>34179</v>
      </c>
      <c r="N4751">
        <v>1.1134999999999999</v>
      </c>
    </row>
    <row r="4752" spans="5:14" x14ac:dyDescent="0.3">
      <c r="E4752" s="1">
        <v>39171</v>
      </c>
      <c r="F4752">
        <v>68.099999999999994</v>
      </c>
      <c r="G4752">
        <f t="shared" si="119"/>
        <v>59.571467889908256</v>
      </c>
      <c r="I4752" s="1">
        <v>36770</v>
      </c>
      <c r="J4752">
        <v>31.85</v>
      </c>
      <c r="M4752" s="1">
        <v>34180</v>
      </c>
      <c r="N4752">
        <v>1.0920000000000001</v>
      </c>
    </row>
    <row r="4753" spans="5:14" x14ac:dyDescent="0.3">
      <c r="E4753" s="1">
        <v>39174</v>
      </c>
      <c r="F4753">
        <v>68.739999999999995</v>
      </c>
      <c r="G4753">
        <f t="shared" si="119"/>
        <v>59.641743119266046</v>
      </c>
      <c r="I4753" s="1">
        <v>36769</v>
      </c>
      <c r="J4753">
        <v>31.72</v>
      </c>
      <c r="M4753" s="1">
        <v>34183</v>
      </c>
      <c r="N4753">
        <v>1.1102000000000001</v>
      </c>
    </row>
    <row r="4754" spans="5:14" x14ac:dyDescent="0.3">
      <c r="E4754" s="1">
        <v>39175</v>
      </c>
      <c r="F4754">
        <v>67.81</v>
      </c>
      <c r="G4754">
        <f t="shared" si="119"/>
        <v>59.72550458715596</v>
      </c>
      <c r="I4754" s="1">
        <v>36768</v>
      </c>
      <c r="J4754">
        <v>31.98</v>
      </c>
      <c r="M4754" s="1">
        <v>34184</v>
      </c>
      <c r="N4754">
        <v>1.1168</v>
      </c>
    </row>
    <row r="4755" spans="5:14" x14ac:dyDescent="0.3">
      <c r="E4755" s="1">
        <v>39176</v>
      </c>
      <c r="F4755">
        <v>68.400000000000006</v>
      </c>
      <c r="G4755">
        <f t="shared" si="119"/>
        <v>59.811467889908265</v>
      </c>
      <c r="I4755" s="1">
        <v>36767</v>
      </c>
      <c r="J4755">
        <v>31.36</v>
      </c>
      <c r="M4755" s="1">
        <v>34185</v>
      </c>
      <c r="N4755">
        <v>1.1245000000000001</v>
      </c>
    </row>
    <row r="4756" spans="5:14" x14ac:dyDescent="0.3">
      <c r="E4756" s="1">
        <v>39177</v>
      </c>
      <c r="F4756">
        <v>68.239999999999995</v>
      </c>
      <c r="G4756">
        <f t="shared" si="119"/>
        <v>59.89642201834863</v>
      </c>
      <c r="I4756" s="1">
        <v>36763</v>
      </c>
      <c r="J4756">
        <v>30.39</v>
      </c>
      <c r="M4756" s="1">
        <v>34186</v>
      </c>
      <c r="N4756">
        <v>1.1194999999999999</v>
      </c>
    </row>
    <row r="4757" spans="5:14" x14ac:dyDescent="0.3">
      <c r="E4757" s="1">
        <v>39181</v>
      </c>
      <c r="F4757">
        <v>66.59</v>
      </c>
      <c r="G4757">
        <f t="shared" si="119"/>
        <v>59.976422018348629</v>
      </c>
      <c r="I4757" s="1">
        <v>36762</v>
      </c>
      <c r="J4757">
        <v>30.35</v>
      </c>
      <c r="M4757" s="1">
        <v>34187</v>
      </c>
      <c r="N4757">
        <v>1.1259999999999999</v>
      </c>
    </row>
    <row r="4758" spans="5:14" x14ac:dyDescent="0.3">
      <c r="E4758" s="1">
        <v>39182</v>
      </c>
      <c r="F4758">
        <v>67.42</v>
      </c>
      <c r="G4758">
        <f t="shared" si="119"/>
        <v>60.052293577981658</v>
      </c>
      <c r="I4758" s="1">
        <v>36761</v>
      </c>
      <c r="J4758">
        <v>30.69</v>
      </c>
      <c r="M4758" s="1">
        <v>34190</v>
      </c>
      <c r="N4758">
        <v>1.1194999999999999</v>
      </c>
    </row>
    <row r="4759" spans="5:14" x14ac:dyDescent="0.3">
      <c r="E4759" s="1">
        <v>39183</v>
      </c>
      <c r="F4759">
        <v>67.84</v>
      </c>
      <c r="G4759">
        <f t="shared" si="119"/>
        <v>60.126513761467898</v>
      </c>
      <c r="I4759" s="1">
        <v>36760</v>
      </c>
      <c r="J4759">
        <v>29.93</v>
      </c>
      <c r="M4759" s="1">
        <v>34191</v>
      </c>
      <c r="N4759">
        <v>1.1087</v>
      </c>
    </row>
    <row r="4760" spans="5:14" x14ac:dyDescent="0.3">
      <c r="E4760" s="1">
        <v>39184</v>
      </c>
      <c r="F4760">
        <v>68.72</v>
      </c>
      <c r="G4760">
        <f t="shared" si="119"/>
        <v>60.220458715596337</v>
      </c>
      <c r="I4760" s="1">
        <v>36759</v>
      </c>
      <c r="J4760">
        <v>30.6</v>
      </c>
      <c r="M4760" s="1">
        <v>34192</v>
      </c>
      <c r="N4760">
        <v>1.1105</v>
      </c>
    </row>
    <row r="4761" spans="5:14" x14ac:dyDescent="0.3">
      <c r="E4761" s="1">
        <v>39185</v>
      </c>
      <c r="F4761">
        <v>68.97</v>
      </c>
      <c r="G4761">
        <f t="shared" si="119"/>
        <v>60.306513761467897</v>
      </c>
      <c r="I4761" s="1">
        <v>36756</v>
      </c>
      <c r="J4761">
        <v>30.44</v>
      </c>
      <c r="M4761" s="1">
        <v>34193</v>
      </c>
      <c r="N4761">
        <v>1.1114999999999999</v>
      </c>
    </row>
    <row r="4762" spans="5:14" x14ac:dyDescent="0.3">
      <c r="E4762" s="1">
        <v>39188</v>
      </c>
      <c r="F4762">
        <v>67.25</v>
      </c>
      <c r="G4762">
        <f t="shared" si="119"/>
        <v>60.360917431192661</v>
      </c>
      <c r="I4762" s="1">
        <v>36755</v>
      </c>
      <c r="J4762">
        <v>30.16</v>
      </c>
      <c r="M4762" s="1">
        <v>34194</v>
      </c>
      <c r="N4762">
        <v>1.1102000000000001</v>
      </c>
    </row>
    <row r="4763" spans="5:14" x14ac:dyDescent="0.3">
      <c r="E4763" s="1">
        <v>39189</v>
      </c>
      <c r="F4763">
        <v>65.930000000000007</v>
      </c>
      <c r="G4763">
        <f t="shared" si="119"/>
        <v>60.417981651376152</v>
      </c>
      <c r="I4763" s="1">
        <v>36754</v>
      </c>
      <c r="J4763">
        <v>32.53</v>
      </c>
      <c r="M4763" s="1">
        <v>34197</v>
      </c>
      <c r="N4763">
        <v>1.1266</v>
      </c>
    </row>
    <row r="4764" spans="5:14" x14ac:dyDescent="0.3">
      <c r="E4764" s="1">
        <v>39190</v>
      </c>
      <c r="F4764">
        <v>66.040000000000006</v>
      </c>
      <c r="G4764">
        <f t="shared" si="119"/>
        <v>60.482110091743124</v>
      </c>
      <c r="I4764" s="1">
        <v>36753</v>
      </c>
      <c r="J4764">
        <v>32.18</v>
      </c>
      <c r="M4764" s="1">
        <v>34198</v>
      </c>
      <c r="N4764">
        <v>1.1256999999999999</v>
      </c>
    </row>
    <row r="4765" spans="5:14" x14ac:dyDescent="0.3">
      <c r="E4765" s="1">
        <v>39191</v>
      </c>
      <c r="F4765">
        <v>65.94</v>
      </c>
      <c r="G4765">
        <f t="shared" si="119"/>
        <v>60.54724770642202</v>
      </c>
      <c r="I4765" s="1">
        <v>36752</v>
      </c>
      <c r="J4765">
        <v>31.48</v>
      </c>
      <c r="M4765" s="1">
        <v>34199</v>
      </c>
      <c r="N4765">
        <v>1.1349</v>
      </c>
    </row>
    <row r="4766" spans="5:14" x14ac:dyDescent="0.3">
      <c r="E4766" s="1">
        <v>39192</v>
      </c>
      <c r="F4766">
        <v>66.489999999999995</v>
      </c>
      <c r="G4766">
        <f t="shared" si="119"/>
        <v>60.611743119266052</v>
      </c>
      <c r="I4766" s="1">
        <v>36749</v>
      </c>
      <c r="J4766">
        <v>30.57</v>
      </c>
      <c r="M4766" s="1">
        <v>34200</v>
      </c>
      <c r="N4766">
        <v>1.1318999999999999</v>
      </c>
    </row>
    <row r="4767" spans="5:14" x14ac:dyDescent="0.3">
      <c r="E4767" s="1">
        <v>39195</v>
      </c>
      <c r="F4767">
        <v>68.150000000000006</v>
      </c>
      <c r="G4767">
        <f t="shared" si="119"/>
        <v>60.699908256880732</v>
      </c>
      <c r="I4767" s="1">
        <v>36748</v>
      </c>
      <c r="J4767">
        <v>30.88</v>
      </c>
      <c r="M4767" s="1">
        <v>34201</v>
      </c>
      <c r="N4767">
        <v>1.1415</v>
      </c>
    </row>
    <row r="4768" spans="5:14" x14ac:dyDescent="0.3">
      <c r="E4768" s="1">
        <v>39196</v>
      </c>
      <c r="F4768">
        <v>67.16</v>
      </c>
      <c r="G4768">
        <f t="shared" si="119"/>
        <v>60.7748623853211</v>
      </c>
      <c r="I4768" s="1">
        <v>36747</v>
      </c>
      <c r="J4768">
        <v>29.87</v>
      </c>
      <c r="M4768" s="1">
        <v>34204</v>
      </c>
      <c r="N4768">
        <v>1.135</v>
      </c>
    </row>
    <row r="4769" spans="5:14" x14ac:dyDescent="0.3">
      <c r="E4769" s="1">
        <v>39197</v>
      </c>
      <c r="F4769">
        <v>68.569999999999993</v>
      </c>
      <c r="G4769">
        <f t="shared" si="119"/>
        <v>60.86284403669724</v>
      </c>
      <c r="I4769" s="1">
        <v>36746</v>
      </c>
      <c r="J4769">
        <v>28.9</v>
      </c>
      <c r="M4769" s="1">
        <v>34205</v>
      </c>
      <c r="N4769">
        <v>1.1385000000000001</v>
      </c>
    </row>
    <row r="4770" spans="5:14" x14ac:dyDescent="0.3">
      <c r="E4770" s="1">
        <v>39198</v>
      </c>
      <c r="F4770">
        <v>67.650000000000006</v>
      </c>
      <c r="G4770">
        <f t="shared" si="119"/>
        <v>60.929449541284399</v>
      </c>
      <c r="I4770" s="1">
        <v>36745</v>
      </c>
      <c r="J4770">
        <v>28.52</v>
      </c>
      <c r="M4770" s="1">
        <v>34206</v>
      </c>
      <c r="N4770">
        <v>1.1328</v>
      </c>
    </row>
    <row r="4771" spans="5:14" x14ac:dyDescent="0.3">
      <c r="E4771" s="1">
        <v>39199</v>
      </c>
      <c r="F4771">
        <v>68.41</v>
      </c>
      <c r="G4771">
        <f t="shared" si="119"/>
        <v>61.01128440366972</v>
      </c>
      <c r="I4771" s="1">
        <v>36742</v>
      </c>
      <c r="J4771">
        <v>29.37</v>
      </c>
      <c r="M4771" s="1">
        <v>34207</v>
      </c>
      <c r="N4771">
        <v>1.1405000000000001</v>
      </c>
    </row>
    <row r="4772" spans="5:14" x14ac:dyDescent="0.3">
      <c r="E4772" s="1">
        <v>39202</v>
      </c>
      <c r="F4772">
        <v>67.650000000000006</v>
      </c>
      <c r="G4772">
        <f t="shared" si="119"/>
        <v>61.087431192660546</v>
      </c>
      <c r="I4772" s="1">
        <v>36741</v>
      </c>
      <c r="J4772">
        <v>28.31</v>
      </c>
      <c r="M4772" s="1">
        <v>34208</v>
      </c>
      <c r="N4772">
        <v>1.1415</v>
      </c>
    </row>
    <row r="4773" spans="5:14" x14ac:dyDescent="0.3">
      <c r="E4773" s="1">
        <v>39203</v>
      </c>
      <c r="F4773">
        <v>67</v>
      </c>
      <c r="G4773">
        <f t="shared" si="119"/>
        <v>61.151376146788984</v>
      </c>
      <c r="I4773" s="1">
        <v>36740</v>
      </c>
      <c r="J4773">
        <v>27.59</v>
      </c>
      <c r="M4773" s="1">
        <v>34211</v>
      </c>
      <c r="N4773">
        <v>1.1375</v>
      </c>
    </row>
    <row r="4774" spans="5:14" x14ac:dyDescent="0.3">
      <c r="E4774" s="1">
        <v>39204</v>
      </c>
      <c r="F4774">
        <v>66.25</v>
      </c>
      <c r="G4774">
        <f t="shared" si="119"/>
        <v>61.204678899082559</v>
      </c>
      <c r="I4774" s="1">
        <v>36739</v>
      </c>
      <c r="J4774">
        <v>27.14</v>
      </c>
      <c r="M4774" s="1">
        <v>34212</v>
      </c>
      <c r="N4774">
        <v>1.1375</v>
      </c>
    </row>
    <row r="4775" spans="5:14" x14ac:dyDescent="0.3">
      <c r="E4775" s="1">
        <v>39205</v>
      </c>
      <c r="F4775">
        <v>66.05</v>
      </c>
      <c r="G4775">
        <f t="shared" si="119"/>
        <v>61.249082568807324</v>
      </c>
      <c r="I4775" s="1">
        <v>36738</v>
      </c>
      <c r="J4775">
        <v>26.93</v>
      </c>
      <c r="M4775" s="1">
        <v>34213</v>
      </c>
      <c r="N4775">
        <v>1.1448</v>
      </c>
    </row>
    <row r="4776" spans="5:14" x14ac:dyDescent="0.3">
      <c r="E4776" s="1">
        <v>39206</v>
      </c>
      <c r="F4776">
        <v>65.31</v>
      </c>
      <c r="G4776">
        <f t="shared" si="119"/>
        <v>61.269633027522922</v>
      </c>
      <c r="I4776" s="1">
        <v>36735</v>
      </c>
      <c r="J4776">
        <v>27.36</v>
      </c>
      <c r="M4776" s="1">
        <v>34214</v>
      </c>
      <c r="N4776">
        <v>1.151</v>
      </c>
    </row>
    <row r="4777" spans="5:14" x14ac:dyDescent="0.3">
      <c r="E4777" s="1">
        <v>39209</v>
      </c>
      <c r="F4777">
        <v>64.44</v>
      </c>
      <c r="G4777">
        <f t="shared" si="119"/>
        <v>61.271284403669711</v>
      </c>
      <c r="I4777" s="1">
        <v>36734</v>
      </c>
      <c r="J4777">
        <v>27.15</v>
      </c>
      <c r="M4777" s="1">
        <v>34215</v>
      </c>
      <c r="N4777">
        <v>1.1645000000000001</v>
      </c>
    </row>
    <row r="4778" spans="5:14" x14ac:dyDescent="0.3">
      <c r="E4778" s="1">
        <v>39210</v>
      </c>
      <c r="F4778">
        <v>65.540000000000006</v>
      </c>
      <c r="G4778">
        <f t="shared" si="119"/>
        <v>61.27972477064219</v>
      </c>
      <c r="I4778" s="1">
        <v>36733</v>
      </c>
      <c r="J4778">
        <v>26.83</v>
      </c>
      <c r="M4778" s="1">
        <v>34218</v>
      </c>
      <c r="N4778">
        <v>1.1745000000000001</v>
      </c>
    </row>
    <row r="4779" spans="5:14" x14ac:dyDescent="0.3">
      <c r="E4779" s="1">
        <v>39211</v>
      </c>
      <c r="F4779">
        <v>65.2</v>
      </c>
      <c r="G4779">
        <f t="shared" si="119"/>
        <v>61.29577981651375</v>
      </c>
      <c r="I4779" s="1">
        <v>36732</v>
      </c>
      <c r="J4779">
        <v>26.94</v>
      </c>
      <c r="M4779" s="1">
        <v>34219</v>
      </c>
      <c r="N4779">
        <v>1.1705000000000001</v>
      </c>
    </row>
    <row r="4780" spans="5:14" x14ac:dyDescent="0.3">
      <c r="E4780" s="1">
        <v>39212</v>
      </c>
      <c r="F4780">
        <v>65.790000000000006</v>
      </c>
      <c r="G4780">
        <f t="shared" si="119"/>
        <v>61.318440366972467</v>
      </c>
      <c r="I4780" s="1">
        <v>36731</v>
      </c>
      <c r="J4780">
        <v>26.92</v>
      </c>
      <c r="M4780" s="1">
        <v>34220</v>
      </c>
      <c r="N4780">
        <v>1.17</v>
      </c>
    </row>
    <row r="4781" spans="5:14" x14ac:dyDescent="0.3">
      <c r="E4781" s="1">
        <v>39213</v>
      </c>
      <c r="F4781">
        <v>66.83</v>
      </c>
      <c r="G4781">
        <f t="shared" si="119"/>
        <v>61.352935779816505</v>
      </c>
      <c r="I4781" s="1">
        <v>36728</v>
      </c>
      <c r="J4781">
        <v>27.52</v>
      </c>
      <c r="M4781" s="1">
        <v>34221</v>
      </c>
      <c r="N4781">
        <v>1.1805000000000001</v>
      </c>
    </row>
    <row r="4782" spans="5:14" x14ac:dyDescent="0.3">
      <c r="E4782" s="1">
        <v>39216</v>
      </c>
      <c r="F4782">
        <v>66.83</v>
      </c>
      <c r="G4782">
        <f t="shared" si="119"/>
        <v>61.392018348623843</v>
      </c>
      <c r="I4782" s="1">
        <v>36727</v>
      </c>
      <c r="J4782">
        <v>28.27</v>
      </c>
      <c r="M4782" s="1">
        <v>34222</v>
      </c>
      <c r="N4782">
        <v>1.1855</v>
      </c>
    </row>
    <row r="4783" spans="5:14" x14ac:dyDescent="0.3">
      <c r="E4783" s="1">
        <v>39217</v>
      </c>
      <c r="F4783">
        <v>68.11</v>
      </c>
      <c r="G4783">
        <f t="shared" si="119"/>
        <v>61.44623853211008</v>
      </c>
      <c r="I4783" s="1">
        <v>36726</v>
      </c>
      <c r="J4783">
        <v>28.88</v>
      </c>
      <c r="M4783" s="1">
        <v>34225</v>
      </c>
      <c r="N4783">
        <v>1.1861999999999999</v>
      </c>
    </row>
    <row r="4784" spans="5:14" x14ac:dyDescent="0.3">
      <c r="E4784" s="1">
        <v>39218</v>
      </c>
      <c r="F4784">
        <v>68.010000000000005</v>
      </c>
      <c r="G4784">
        <f t="shared" ref="G4784:G4847" si="120">+AVERAGE(F4676:F4784)</f>
        <v>61.502844036697233</v>
      </c>
      <c r="I4784" s="1">
        <v>36725</v>
      </c>
      <c r="J4784">
        <v>29.32</v>
      </c>
      <c r="M4784" s="1">
        <v>34226</v>
      </c>
      <c r="N4784">
        <v>1.1826000000000001</v>
      </c>
    </row>
    <row r="4785" spans="5:14" x14ac:dyDescent="0.3">
      <c r="E4785" s="1">
        <v>39219</v>
      </c>
      <c r="F4785">
        <v>70.27</v>
      </c>
      <c r="G4785">
        <f t="shared" si="120"/>
        <v>61.583119266055036</v>
      </c>
      <c r="I4785" s="1">
        <v>36724</v>
      </c>
      <c r="J4785">
        <v>28.56</v>
      </c>
      <c r="M4785" s="1">
        <v>34227</v>
      </c>
      <c r="N4785">
        <v>1.1906000000000001</v>
      </c>
    </row>
    <row r="4786" spans="5:14" x14ac:dyDescent="0.3">
      <c r="E4786" s="1">
        <v>39220</v>
      </c>
      <c r="F4786">
        <v>69.42</v>
      </c>
      <c r="G4786">
        <f t="shared" si="120"/>
        <v>61.657339449541283</v>
      </c>
      <c r="I4786" s="1">
        <v>36721</v>
      </c>
      <c r="J4786">
        <v>29.88</v>
      </c>
      <c r="M4786" s="1">
        <v>34228</v>
      </c>
      <c r="N4786">
        <v>1.1845000000000001</v>
      </c>
    </row>
    <row r="4787" spans="5:14" x14ac:dyDescent="0.3">
      <c r="E4787" s="1">
        <v>39223</v>
      </c>
      <c r="F4787">
        <v>70.489999999999995</v>
      </c>
      <c r="G4787">
        <f t="shared" si="120"/>
        <v>61.734128440366959</v>
      </c>
      <c r="I4787" s="1">
        <v>36720</v>
      </c>
      <c r="J4787">
        <v>30.26</v>
      </c>
      <c r="M4787" s="1">
        <v>34229</v>
      </c>
      <c r="N4787">
        <v>1.1774</v>
      </c>
    </row>
    <row r="4788" spans="5:14" x14ac:dyDescent="0.3">
      <c r="E4788" s="1">
        <v>39224</v>
      </c>
      <c r="F4788">
        <v>69.52</v>
      </c>
      <c r="G4788">
        <f t="shared" si="120"/>
        <v>61.789449541284398</v>
      </c>
      <c r="I4788" s="1">
        <v>36719</v>
      </c>
      <c r="J4788">
        <v>29.67</v>
      </c>
      <c r="M4788" s="1">
        <v>34232</v>
      </c>
      <c r="N4788">
        <v>1.1819</v>
      </c>
    </row>
    <row r="4789" spans="5:14" x14ac:dyDescent="0.3">
      <c r="E4789" s="1">
        <v>39225</v>
      </c>
      <c r="F4789">
        <v>70.599999999999994</v>
      </c>
      <c r="G4789">
        <f t="shared" si="120"/>
        <v>61.867155963302743</v>
      </c>
      <c r="I4789" s="1">
        <v>36718</v>
      </c>
      <c r="J4789">
        <v>29.22</v>
      </c>
      <c r="M4789" s="1">
        <v>34233</v>
      </c>
      <c r="N4789">
        <v>1.1761999999999999</v>
      </c>
    </row>
    <row r="4790" spans="5:14" x14ac:dyDescent="0.3">
      <c r="E4790" s="1">
        <v>39226</v>
      </c>
      <c r="F4790">
        <v>70.72</v>
      </c>
      <c r="G4790">
        <f t="shared" si="120"/>
        <v>61.939724770642194</v>
      </c>
      <c r="I4790" s="1">
        <v>36717</v>
      </c>
      <c r="J4790">
        <v>28.85</v>
      </c>
      <c r="M4790" s="1">
        <v>34234</v>
      </c>
      <c r="N4790">
        <v>1.1665000000000001</v>
      </c>
    </row>
    <row r="4791" spans="5:14" x14ac:dyDescent="0.3">
      <c r="E4791" s="1">
        <v>39227</v>
      </c>
      <c r="F4791">
        <v>70.69</v>
      </c>
      <c r="G4791">
        <f t="shared" si="120"/>
        <v>62.008165137614668</v>
      </c>
      <c r="I4791" s="1">
        <v>36714</v>
      </c>
      <c r="J4791">
        <v>29.7</v>
      </c>
      <c r="M4791" s="1">
        <v>34235</v>
      </c>
      <c r="N4791">
        <v>1.1599999999999999</v>
      </c>
    </row>
    <row r="4792" spans="5:14" x14ac:dyDescent="0.3">
      <c r="E4792" s="1">
        <v>39230</v>
      </c>
      <c r="F4792">
        <v>69.709999999999994</v>
      </c>
      <c r="G4792">
        <f t="shared" si="120"/>
        <v>62.074678899082556</v>
      </c>
      <c r="I4792" s="1">
        <v>36713</v>
      </c>
      <c r="J4792">
        <v>29.67</v>
      </c>
      <c r="M4792" s="1">
        <v>34236</v>
      </c>
      <c r="N4792">
        <v>1.1624000000000001</v>
      </c>
    </row>
    <row r="4793" spans="5:14" x14ac:dyDescent="0.3">
      <c r="E4793" s="1">
        <v>39231</v>
      </c>
      <c r="F4793">
        <v>68.13</v>
      </c>
      <c r="G4793">
        <f t="shared" si="120"/>
        <v>62.12706422018347</v>
      </c>
      <c r="I4793" s="1">
        <v>36712</v>
      </c>
      <c r="J4793">
        <v>29.38</v>
      </c>
      <c r="M4793" s="1">
        <v>34239</v>
      </c>
      <c r="N4793">
        <v>1.1682999999999999</v>
      </c>
    </row>
    <row r="4794" spans="5:14" x14ac:dyDescent="0.3">
      <c r="E4794" s="1">
        <v>39232</v>
      </c>
      <c r="F4794">
        <v>67.84</v>
      </c>
      <c r="G4794">
        <f t="shared" si="120"/>
        <v>62.188899082568796</v>
      </c>
      <c r="I4794" s="1">
        <v>36711</v>
      </c>
      <c r="J4794">
        <v>29.58</v>
      </c>
      <c r="M4794" s="1">
        <v>34240</v>
      </c>
      <c r="N4794">
        <v>1.1768000000000001</v>
      </c>
    </row>
    <row r="4795" spans="5:14" x14ac:dyDescent="0.3">
      <c r="E4795" s="1">
        <v>39233</v>
      </c>
      <c r="F4795">
        <v>68.040000000000006</v>
      </c>
      <c r="G4795">
        <f t="shared" si="120"/>
        <v>62.257889908256878</v>
      </c>
      <c r="I4795" s="1">
        <v>36710</v>
      </c>
      <c r="J4795">
        <v>31.1</v>
      </c>
      <c r="M4795" s="1">
        <v>34241</v>
      </c>
      <c r="N4795">
        <v>1.177</v>
      </c>
    </row>
    <row r="4796" spans="5:14" x14ac:dyDescent="0.3">
      <c r="E4796" s="1">
        <v>39234</v>
      </c>
      <c r="F4796">
        <v>69.069999999999993</v>
      </c>
      <c r="G4796">
        <f t="shared" si="120"/>
        <v>62.334954128440351</v>
      </c>
      <c r="I4796" s="1">
        <v>36707</v>
      </c>
      <c r="J4796">
        <v>30.57</v>
      </c>
      <c r="M4796" s="1">
        <v>34242</v>
      </c>
      <c r="N4796">
        <v>1.161</v>
      </c>
    </row>
    <row r="4797" spans="5:14" x14ac:dyDescent="0.3">
      <c r="E4797" s="1">
        <v>39237</v>
      </c>
      <c r="F4797">
        <v>70.400000000000006</v>
      </c>
      <c r="G4797">
        <f t="shared" si="120"/>
        <v>62.422477064220168</v>
      </c>
      <c r="I4797" s="1">
        <v>36706</v>
      </c>
      <c r="J4797">
        <v>30.8</v>
      </c>
      <c r="M4797" s="1">
        <v>34243</v>
      </c>
      <c r="N4797">
        <v>1.1625000000000001</v>
      </c>
    </row>
    <row r="4798" spans="5:14" x14ac:dyDescent="0.3">
      <c r="E4798" s="1">
        <v>39238</v>
      </c>
      <c r="F4798">
        <v>70.45</v>
      </c>
      <c r="G4798">
        <f t="shared" si="120"/>
        <v>62.514311926605487</v>
      </c>
      <c r="I4798" s="1">
        <v>36705</v>
      </c>
      <c r="J4798">
        <v>30.11</v>
      </c>
      <c r="M4798" s="1">
        <v>34246</v>
      </c>
      <c r="N4798">
        <v>1.169</v>
      </c>
    </row>
    <row r="4799" spans="5:14" x14ac:dyDescent="0.3">
      <c r="E4799" s="1">
        <v>39239</v>
      </c>
      <c r="F4799">
        <v>71.02</v>
      </c>
      <c r="G4799">
        <f t="shared" si="120"/>
        <v>62.634128440366958</v>
      </c>
      <c r="I4799" s="1">
        <v>36704</v>
      </c>
      <c r="J4799">
        <v>30.24</v>
      </c>
      <c r="M4799" s="1">
        <v>34247</v>
      </c>
      <c r="N4799">
        <v>1.1664000000000001</v>
      </c>
    </row>
    <row r="4800" spans="5:14" x14ac:dyDescent="0.3">
      <c r="E4800" s="1">
        <v>39240</v>
      </c>
      <c r="F4800">
        <v>71.22</v>
      </c>
      <c r="G4800">
        <f t="shared" si="120"/>
        <v>62.781926605504573</v>
      </c>
      <c r="I4800" s="1">
        <v>36703</v>
      </c>
      <c r="J4800">
        <v>29.75</v>
      </c>
      <c r="M4800" s="1">
        <v>34248</v>
      </c>
      <c r="N4800">
        <v>1.1674</v>
      </c>
    </row>
    <row r="4801" spans="5:14" x14ac:dyDescent="0.3">
      <c r="E4801" s="1">
        <v>39241</v>
      </c>
      <c r="F4801">
        <v>68.599999999999994</v>
      </c>
      <c r="G4801">
        <f t="shared" si="120"/>
        <v>62.900825688073382</v>
      </c>
      <c r="I4801" s="1">
        <v>36700</v>
      </c>
      <c r="J4801">
        <v>30.39</v>
      </c>
      <c r="M4801" s="1">
        <v>34249</v>
      </c>
      <c r="N4801">
        <v>1.1647000000000001</v>
      </c>
    </row>
    <row r="4802" spans="5:14" x14ac:dyDescent="0.3">
      <c r="E4802" s="1">
        <v>39244</v>
      </c>
      <c r="F4802">
        <v>69.56</v>
      </c>
      <c r="G4802">
        <f t="shared" si="120"/>
        <v>63.028899082568799</v>
      </c>
      <c r="I4802" s="1">
        <v>36699</v>
      </c>
      <c r="J4802">
        <v>30.15</v>
      </c>
      <c r="M4802" s="1">
        <v>34250</v>
      </c>
      <c r="N4802">
        <v>1.1765000000000001</v>
      </c>
    </row>
    <row r="4803" spans="5:14" x14ac:dyDescent="0.3">
      <c r="E4803" s="1">
        <v>39245</v>
      </c>
      <c r="F4803">
        <v>68.790000000000006</v>
      </c>
      <c r="G4803">
        <f t="shared" si="120"/>
        <v>63.153761467889893</v>
      </c>
      <c r="I4803" s="1">
        <v>36698</v>
      </c>
      <c r="J4803">
        <v>29.33</v>
      </c>
      <c r="M4803" s="1">
        <v>34253</v>
      </c>
      <c r="N4803">
        <v>1.1768000000000001</v>
      </c>
    </row>
    <row r="4804" spans="5:14" x14ac:dyDescent="0.3">
      <c r="E4804" s="1">
        <v>39246</v>
      </c>
      <c r="F4804">
        <v>69.94</v>
      </c>
      <c r="G4804">
        <f t="shared" si="120"/>
        <v>63.302844036697223</v>
      </c>
      <c r="I4804" s="1">
        <v>36697</v>
      </c>
      <c r="J4804">
        <v>29.02</v>
      </c>
      <c r="M4804" s="1">
        <v>34254</v>
      </c>
      <c r="N4804">
        <v>1.1855</v>
      </c>
    </row>
    <row r="4805" spans="5:14" x14ac:dyDescent="0.3">
      <c r="E4805" s="1">
        <v>39247</v>
      </c>
      <c r="F4805">
        <v>70.959999999999994</v>
      </c>
      <c r="G4805">
        <f t="shared" si="120"/>
        <v>63.479541284403652</v>
      </c>
      <c r="I4805" s="1">
        <v>36696</v>
      </c>
      <c r="J4805">
        <v>27.98</v>
      </c>
      <c r="M4805" s="1">
        <v>34255</v>
      </c>
      <c r="N4805">
        <v>1.1805000000000001</v>
      </c>
    </row>
    <row r="4806" spans="5:14" x14ac:dyDescent="0.3">
      <c r="E4806" s="1">
        <v>39248</v>
      </c>
      <c r="F4806">
        <v>71.47</v>
      </c>
      <c r="G4806">
        <f t="shared" si="120"/>
        <v>63.649449541284383</v>
      </c>
      <c r="I4806" s="1">
        <v>36693</v>
      </c>
      <c r="J4806">
        <v>28.35</v>
      </c>
      <c r="M4806" s="1">
        <v>34256</v>
      </c>
      <c r="N4806">
        <v>1.17</v>
      </c>
    </row>
    <row r="4807" spans="5:14" x14ac:dyDescent="0.3">
      <c r="E4807" s="1">
        <v>39251</v>
      </c>
      <c r="F4807">
        <v>72.180000000000007</v>
      </c>
      <c r="G4807">
        <f t="shared" si="120"/>
        <v>63.824311926605489</v>
      </c>
      <c r="I4807" s="1">
        <v>36692</v>
      </c>
      <c r="J4807">
        <v>31.26</v>
      </c>
      <c r="M4807" s="1">
        <v>34257</v>
      </c>
      <c r="N4807">
        <v>1.1685000000000001</v>
      </c>
    </row>
    <row r="4808" spans="5:14" x14ac:dyDescent="0.3">
      <c r="E4808" s="1">
        <v>39252</v>
      </c>
      <c r="F4808">
        <v>71.84</v>
      </c>
      <c r="G4808">
        <f t="shared" si="120"/>
        <v>64.003944954128428</v>
      </c>
      <c r="I4808" s="1">
        <v>36691</v>
      </c>
      <c r="J4808">
        <v>31.02</v>
      </c>
      <c r="M4808" s="1">
        <v>34260</v>
      </c>
      <c r="N4808">
        <v>1.1555</v>
      </c>
    </row>
    <row r="4809" spans="5:14" x14ac:dyDescent="0.3">
      <c r="E4809" s="1">
        <v>39253</v>
      </c>
      <c r="F4809">
        <v>70.42</v>
      </c>
      <c r="G4809">
        <f t="shared" si="120"/>
        <v>64.165779816513762</v>
      </c>
      <c r="I4809" s="1">
        <v>36690</v>
      </c>
      <c r="J4809">
        <v>31.49</v>
      </c>
      <c r="M4809" s="1">
        <v>34261</v>
      </c>
      <c r="N4809">
        <v>1.155</v>
      </c>
    </row>
    <row r="4810" spans="5:14" x14ac:dyDescent="0.3">
      <c r="E4810" s="1">
        <v>39254</v>
      </c>
      <c r="F4810">
        <v>70.22</v>
      </c>
      <c r="G4810">
        <f t="shared" si="120"/>
        <v>64.33522935779817</v>
      </c>
      <c r="I4810" s="1">
        <v>36689</v>
      </c>
      <c r="J4810">
        <v>31.21</v>
      </c>
      <c r="M4810" s="1">
        <v>34262</v>
      </c>
      <c r="N4810">
        <v>1.1575</v>
      </c>
    </row>
    <row r="4811" spans="5:14" x14ac:dyDescent="0.3">
      <c r="E4811" s="1">
        <v>39255</v>
      </c>
      <c r="F4811">
        <v>71.180000000000007</v>
      </c>
      <c r="G4811">
        <f t="shared" si="120"/>
        <v>64.497981651376151</v>
      </c>
      <c r="I4811" s="1">
        <v>36686</v>
      </c>
      <c r="J4811">
        <v>29.58</v>
      </c>
      <c r="M4811" s="1">
        <v>34263</v>
      </c>
      <c r="N4811">
        <v>1.1425000000000001</v>
      </c>
    </row>
    <row r="4812" spans="5:14" x14ac:dyDescent="0.3">
      <c r="E4812" s="1">
        <v>39258</v>
      </c>
      <c r="F4812">
        <v>71.36</v>
      </c>
      <c r="G4812">
        <f t="shared" si="120"/>
        <v>64.669174311926611</v>
      </c>
      <c r="I4812" s="1">
        <v>36685</v>
      </c>
      <c r="J4812">
        <v>29.07</v>
      </c>
      <c r="M4812" s="1">
        <v>34264</v>
      </c>
      <c r="N4812">
        <v>1.139</v>
      </c>
    </row>
    <row r="4813" spans="5:14" x14ac:dyDescent="0.3">
      <c r="E4813" s="1">
        <v>39259</v>
      </c>
      <c r="F4813">
        <v>70.17</v>
      </c>
      <c r="G4813">
        <f t="shared" si="120"/>
        <v>64.807431192660559</v>
      </c>
      <c r="I4813" s="1">
        <v>36684</v>
      </c>
      <c r="J4813">
        <v>29.22</v>
      </c>
      <c r="M4813" s="1">
        <v>34267</v>
      </c>
      <c r="N4813">
        <v>1.1353</v>
      </c>
    </row>
    <row r="4814" spans="5:14" x14ac:dyDescent="0.3">
      <c r="E4814" s="1">
        <v>39260</v>
      </c>
      <c r="F4814">
        <v>70.53</v>
      </c>
      <c r="G4814">
        <f t="shared" si="120"/>
        <v>64.945963302752304</v>
      </c>
      <c r="I4814" s="1">
        <v>36683</v>
      </c>
      <c r="J4814">
        <v>28.59</v>
      </c>
      <c r="M4814" s="1">
        <v>34268</v>
      </c>
      <c r="N4814">
        <v>1.1395</v>
      </c>
    </row>
    <row r="4815" spans="5:14" x14ac:dyDescent="0.3">
      <c r="E4815" s="1">
        <v>39261</v>
      </c>
      <c r="F4815">
        <v>70.52</v>
      </c>
      <c r="G4815">
        <f t="shared" si="120"/>
        <v>65.096422018348633</v>
      </c>
      <c r="I4815" s="1">
        <v>36682</v>
      </c>
      <c r="J4815">
        <v>28.37</v>
      </c>
      <c r="M4815" s="1">
        <v>34269</v>
      </c>
      <c r="N4815">
        <v>1.1375999999999999</v>
      </c>
    </row>
    <row r="4816" spans="5:14" x14ac:dyDescent="0.3">
      <c r="E4816" s="1">
        <v>39262</v>
      </c>
      <c r="F4816">
        <v>71.41</v>
      </c>
      <c r="G4816">
        <f t="shared" si="120"/>
        <v>65.244311926605519</v>
      </c>
      <c r="I4816" s="1">
        <v>36679</v>
      </c>
      <c r="J4816">
        <v>29.05</v>
      </c>
      <c r="M4816" s="1">
        <v>34270</v>
      </c>
      <c r="N4816">
        <v>1.141</v>
      </c>
    </row>
    <row r="4817" spans="5:14" x14ac:dyDescent="0.3">
      <c r="E4817" s="1">
        <v>39265</v>
      </c>
      <c r="F4817">
        <v>72.63</v>
      </c>
      <c r="G4817">
        <f t="shared" si="120"/>
        <v>65.418165137614693</v>
      </c>
      <c r="I4817" s="1">
        <v>36678</v>
      </c>
      <c r="J4817">
        <v>29.19</v>
      </c>
      <c r="M4817" s="1">
        <v>34271</v>
      </c>
      <c r="N4817">
        <v>1.1325000000000001</v>
      </c>
    </row>
    <row r="4818" spans="5:14" x14ac:dyDescent="0.3">
      <c r="E4818" s="1">
        <v>39266</v>
      </c>
      <c r="F4818">
        <v>72.930000000000007</v>
      </c>
      <c r="G4818">
        <f t="shared" si="120"/>
        <v>65.569908256880751</v>
      </c>
      <c r="I4818" s="1">
        <v>36677</v>
      </c>
      <c r="J4818">
        <v>28.31</v>
      </c>
      <c r="M4818" s="1">
        <v>34274</v>
      </c>
      <c r="N4818">
        <v>1.1285000000000001</v>
      </c>
    </row>
    <row r="4819" spans="5:14" x14ac:dyDescent="0.3">
      <c r="E4819" s="1">
        <v>39267</v>
      </c>
      <c r="F4819">
        <v>73.05</v>
      </c>
      <c r="G4819">
        <f t="shared" si="120"/>
        <v>65.713486238532127</v>
      </c>
      <c r="I4819" s="1">
        <v>36676</v>
      </c>
      <c r="J4819">
        <v>28.96</v>
      </c>
      <c r="M4819" s="1">
        <v>34275</v>
      </c>
      <c r="N4819">
        <v>1.1285000000000001</v>
      </c>
    </row>
    <row r="4820" spans="5:14" x14ac:dyDescent="0.3">
      <c r="E4820" s="1">
        <v>39268</v>
      </c>
      <c r="F4820">
        <v>74.75</v>
      </c>
      <c r="G4820">
        <f t="shared" si="120"/>
        <v>65.878899082568822</v>
      </c>
      <c r="I4820" s="1">
        <v>36672</v>
      </c>
      <c r="J4820">
        <v>29.22</v>
      </c>
      <c r="M4820" s="1">
        <v>34276</v>
      </c>
      <c r="N4820">
        <v>1.1325000000000001</v>
      </c>
    </row>
    <row r="4821" spans="5:14" x14ac:dyDescent="0.3">
      <c r="E4821" s="1">
        <v>39269</v>
      </c>
      <c r="F4821">
        <v>75.62</v>
      </c>
      <c r="G4821">
        <f t="shared" si="120"/>
        <v>66.036788990825713</v>
      </c>
      <c r="I4821" s="1">
        <v>36671</v>
      </c>
      <c r="J4821">
        <v>29.19</v>
      </c>
      <c r="M4821" s="1">
        <v>34277</v>
      </c>
      <c r="N4821">
        <v>1.1316999999999999</v>
      </c>
    </row>
    <row r="4822" spans="5:14" x14ac:dyDescent="0.3">
      <c r="E4822" s="1">
        <v>39272</v>
      </c>
      <c r="F4822">
        <v>75.78</v>
      </c>
      <c r="G4822">
        <f t="shared" si="120"/>
        <v>66.198990825688099</v>
      </c>
      <c r="I4822" s="1">
        <v>36670</v>
      </c>
      <c r="J4822">
        <v>28.61</v>
      </c>
      <c r="M4822" s="1">
        <v>34278</v>
      </c>
      <c r="N4822">
        <v>1.1328</v>
      </c>
    </row>
    <row r="4823" spans="5:14" x14ac:dyDescent="0.3">
      <c r="E4823" s="1">
        <v>39273</v>
      </c>
      <c r="F4823">
        <v>76.400000000000006</v>
      </c>
      <c r="G4823">
        <f t="shared" si="120"/>
        <v>66.363944954128456</v>
      </c>
      <c r="I4823" s="1">
        <v>36669</v>
      </c>
      <c r="J4823">
        <v>27.5</v>
      </c>
      <c r="M4823" s="1">
        <v>34281</v>
      </c>
      <c r="N4823">
        <v>1.1359999999999999</v>
      </c>
    </row>
    <row r="4824" spans="5:14" x14ac:dyDescent="0.3">
      <c r="E4824" s="1">
        <v>39274</v>
      </c>
      <c r="F4824">
        <v>75.44</v>
      </c>
      <c r="G4824">
        <f t="shared" si="120"/>
        <v>66.531009174311947</v>
      </c>
      <c r="I4824" s="1">
        <v>36668</v>
      </c>
      <c r="J4824">
        <v>27.43</v>
      </c>
      <c r="M4824" s="1">
        <v>34282</v>
      </c>
      <c r="N4824">
        <v>1.1299999999999999</v>
      </c>
    </row>
    <row r="4825" spans="5:14" x14ac:dyDescent="0.3">
      <c r="E4825" s="1">
        <v>39275</v>
      </c>
      <c r="F4825">
        <v>76.400000000000006</v>
      </c>
      <c r="G4825">
        <f t="shared" si="120"/>
        <v>66.690366972477079</v>
      </c>
      <c r="I4825" s="1">
        <v>36665</v>
      </c>
      <c r="J4825">
        <v>28.59</v>
      </c>
      <c r="M4825" s="1">
        <v>34283</v>
      </c>
      <c r="N4825">
        <v>1.1335</v>
      </c>
    </row>
    <row r="4826" spans="5:14" x14ac:dyDescent="0.3">
      <c r="E4826" s="1">
        <v>39276</v>
      </c>
      <c r="F4826">
        <v>77.569999999999993</v>
      </c>
      <c r="G4826">
        <f t="shared" si="120"/>
        <v>66.860642201834864</v>
      </c>
      <c r="I4826" s="1">
        <v>36664</v>
      </c>
      <c r="J4826">
        <v>28.92</v>
      </c>
      <c r="M4826" s="1">
        <v>34284</v>
      </c>
      <c r="N4826">
        <v>1.1296999999999999</v>
      </c>
    </row>
    <row r="4827" spans="5:14" x14ac:dyDescent="0.3">
      <c r="E4827" s="1">
        <v>39279</v>
      </c>
      <c r="F4827">
        <v>77.33</v>
      </c>
      <c r="G4827">
        <f t="shared" si="120"/>
        <v>67.050825688073402</v>
      </c>
      <c r="I4827" s="1">
        <v>36663</v>
      </c>
      <c r="J4827">
        <v>27.89</v>
      </c>
      <c r="M4827" s="1">
        <v>34285</v>
      </c>
      <c r="N4827">
        <v>1.1368</v>
      </c>
    </row>
    <row r="4828" spans="5:14" x14ac:dyDescent="0.3">
      <c r="E4828" s="1">
        <v>39280</v>
      </c>
      <c r="F4828">
        <v>75.53</v>
      </c>
      <c r="G4828">
        <f t="shared" si="120"/>
        <v>67.220550458715593</v>
      </c>
      <c r="I4828" s="1">
        <v>36662</v>
      </c>
      <c r="J4828">
        <v>28.78</v>
      </c>
      <c r="M4828" s="1">
        <v>34288</v>
      </c>
      <c r="N4828">
        <v>1.1324000000000001</v>
      </c>
    </row>
    <row r="4829" spans="5:14" x14ac:dyDescent="0.3">
      <c r="E4829" s="1">
        <v>39281</v>
      </c>
      <c r="F4829">
        <v>76.760000000000005</v>
      </c>
      <c r="G4829">
        <f t="shared" si="120"/>
        <v>67.397889908256886</v>
      </c>
      <c r="I4829" s="1">
        <v>36661</v>
      </c>
      <c r="J4829">
        <v>28.33</v>
      </c>
      <c r="M4829" s="1">
        <v>34289</v>
      </c>
      <c r="N4829">
        <v>1.1264000000000001</v>
      </c>
    </row>
    <row r="4830" spans="5:14" x14ac:dyDescent="0.3">
      <c r="E4830" s="1">
        <v>39282</v>
      </c>
      <c r="F4830">
        <v>77.67</v>
      </c>
      <c r="G4830">
        <f t="shared" si="120"/>
        <v>67.582018348623862</v>
      </c>
      <c r="I4830" s="1">
        <v>36658</v>
      </c>
      <c r="J4830">
        <v>28.05</v>
      </c>
      <c r="M4830" s="1">
        <v>34290</v>
      </c>
      <c r="N4830">
        <v>1.1277999999999999</v>
      </c>
    </row>
    <row r="4831" spans="5:14" x14ac:dyDescent="0.3">
      <c r="E4831" s="1">
        <v>39283</v>
      </c>
      <c r="F4831">
        <v>77.64</v>
      </c>
      <c r="G4831">
        <f t="shared" si="120"/>
        <v>67.753486238532105</v>
      </c>
      <c r="I4831" s="1">
        <v>36657</v>
      </c>
      <c r="J4831">
        <v>27.45</v>
      </c>
      <c r="M4831" s="1">
        <v>34291</v>
      </c>
      <c r="N4831">
        <v>1.1224000000000001</v>
      </c>
    </row>
    <row r="4832" spans="5:14" x14ac:dyDescent="0.3">
      <c r="E4832" s="1">
        <v>39286</v>
      </c>
      <c r="F4832">
        <v>76.86</v>
      </c>
      <c r="G4832">
        <f t="shared" si="120"/>
        <v>67.925229357798173</v>
      </c>
      <c r="I4832" s="1">
        <v>36656</v>
      </c>
      <c r="J4832">
        <v>26.42</v>
      </c>
      <c r="M4832" s="1">
        <v>34292</v>
      </c>
      <c r="N4832">
        <v>1.1195999999999999</v>
      </c>
    </row>
    <row r="4833" spans="5:14" x14ac:dyDescent="0.3">
      <c r="E4833" s="1">
        <v>39287</v>
      </c>
      <c r="F4833">
        <v>75.08</v>
      </c>
      <c r="G4833">
        <f t="shared" si="120"/>
        <v>68.082110091743132</v>
      </c>
      <c r="I4833" s="1">
        <v>36655</v>
      </c>
      <c r="J4833">
        <v>26.82</v>
      </c>
      <c r="M4833" s="1">
        <v>34295</v>
      </c>
      <c r="N4833">
        <v>1.1254999999999999</v>
      </c>
    </row>
    <row r="4834" spans="5:14" x14ac:dyDescent="0.3">
      <c r="E4834" s="1">
        <v>39288</v>
      </c>
      <c r="F4834">
        <v>76.319999999999993</v>
      </c>
      <c r="G4834">
        <f t="shared" si="120"/>
        <v>68.237798165137619</v>
      </c>
      <c r="I4834" s="1">
        <v>36654</v>
      </c>
      <c r="J4834">
        <v>26.08</v>
      </c>
      <c r="M4834" s="1">
        <v>34296</v>
      </c>
      <c r="N4834">
        <v>1.1259999999999999</v>
      </c>
    </row>
    <row r="4835" spans="5:14" x14ac:dyDescent="0.3">
      <c r="E4835" s="1">
        <v>39289</v>
      </c>
      <c r="F4835">
        <v>75.180000000000007</v>
      </c>
      <c r="G4835">
        <f t="shared" si="120"/>
        <v>68.37137614678899</v>
      </c>
      <c r="I4835" s="1">
        <v>36651</v>
      </c>
      <c r="J4835">
        <v>25.29</v>
      </c>
      <c r="M4835" s="1">
        <v>34297</v>
      </c>
      <c r="N4835">
        <v>1.1269</v>
      </c>
    </row>
    <row r="4836" spans="5:14" x14ac:dyDescent="0.3">
      <c r="E4836" s="1">
        <v>39290</v>
      </c>
      <c r="F4836">
        <v>76.260000000000005</v>
      </c>
      <c r="G4836">
        <f t="shared" si="120"/>
        <v>68.512477064220178</v>
      </c>
      <c r="I4836" s="1">
        <v>36650</v>
      </c>
      <c r="J4836">
        <v>25.15</v>
      </c>
      <c r="M4836" s="1">
        <v>34298</v>
      </c>
      <c r="N4836">
        <v>1.1240000000000001</v>
      </c>
    </row>
    <row r="4837" spans="5:14" x14ac:dyDescent="0.3">
      <c r="E4837" s="1">
        <v>39293</v>
      </c>
      <c r="F4837">
        <v>75.739999999999995</v>
      </c>
      <c r="G4837">
        <f t="shared" si="120"/>
        <v>68.644678899082564</v>
      </c>
      <c r="I4837" s="1">
        <v>36649</v>
      </c>
      <c r="J4837">
        <v>25</v>
      </c>
      <c r="M4837" s="1">
        <v>34299</v>
      </c>
      <c r="N4837">
        <v>1.1214999999999999</v>
      </c>
    </row>
    <row r="4838" spans="5:14" x14ac:dyDescent="0.3">
      <c r="E4838" s="1">
        <v>39294</v>
      </c>
      <c r="F4838">
        <v>77.05</v>
      </c>
      <c r="G4838">
        <f t="shared" si="120"/>
        <v>68.788623853211007</v>
      </c>
      <c r="I4838" s="1">
        <v>36648</v>
      </c>
      <c r="J4838">
        <v>25.08</v>
      </c>
      <c r="M4838" s="1">
        <v>34302</v>
      </c>
      <c r="N4838">
        <v>1.1252</v>
      </c>
    </row>
    <row r="4839" spans="5:14" x14ac:dyDescent="0.3">
      <c r="E4839" s="1">
        <v>39295</v>
      </c>
      <c r="F4839">
        <v>75.349999999999994</v>
      </c>
      <c r="G4839">
        <f t="shared" si="120"/>
        <v>68.912110091743116</v>
      </c>
      <c r="I4839" s="1">
        <v>36644</v>
      </c>
      <c r="J4839">
        <v>23.89</v>
      </c>
      <c r="M4839" s="1">
        <v>34303</v>
      </c>
      <c r="N4839">
        <v>1.1200000000000001</v>
      </c>
    </row>
    <row r="4840" spans="5:14" x14ac:dyDescent="0.3">
      <c r="E4840" s="1">
        <v>39296</v>
      </c>
      <c r="F4840">
        <v>75.760000000000005</v>
      </c>
      <c r="G4840">
        <f t="shared" si="120"/>
        <v>69.037339449541278</v>
      </c>
      <c r="I4840" s="1">
        <v>36643</v>
      </c>
      <c r="J4840">
        <v>23.76</v>
      </c>
      <c r="M4840" s="1">
        <v>34304</v>
      </c>
      <c r="N4840">
        <v>1.1152</v>
      </c>
    </row>
    <row r="4841" spans="5:14" x14ac:dyDescent="0.3">
      <c r="E4841" s="1">
        <v>39297</v>
      </c>
      <c r="F4841">
        <v>74.75</v>
      </c>
      <c r="G4841">
        <f t="shared" si="120"/>
        <v>69.153577981651381</v>
      </c>
      <c r="I4841" s="1">
        <v>36642</v>
      </c>
      <c r="J4841">
        <v>22.98</v>
      </c>
      <c r="M4841" s="1">
        <v>34305</v>
      </c>
      <c r="N4841">
        <v>1.1154999999999999</v>
      </c>
    </row>
    <row r="4842" spans="5:14" x14ac:dyDescent="0.3">
      <c r="E4842" s="1">
        <v>39300</v>
      </c>
      <c r="F4842">
        <v>71.17</v>
      </c>
      <c r="G4842">
        <f t="shared" si="120"/>
        <v>69.251100917431202</v>
      </c>
      <c r="I4842" s="1">
        <v>36641</v>
      </c>
      <c r="J4842">
        <v>23.33</v>
      </c>
      <c r="M4842" s="1">
        <v>34306</v>
      </c>
      <c r="N4842">
        <v>1.119</v>
      </c>
    </row>
    <row r="4843" spans="5:14" x14ac:dyDescent="0.3">
      <c r="E4843" s="1">
        <v>39301</v>
      </c>
      <c r="F4843">
        <v>71.8</v>
      </c>
      <c r="G4843">
        <f t="shared" si="120"/>
        <v>69.346605504587174</v>
      </c>
      <c r="I4843" s="1">
        <v>36636</v>
      </c>
      <c r="J4843">
        <v>23.83</v>
      </c>
      <c r="M4843" s="1">
        <v>34309</v>
      </c>
      <c r="N4843">
        <v>1.1335</v>
      </c>
    </row>
    <row r="4844" spans="5:14" x14ac:dyDescent="0.3">
      <c r="E4844" s="1">
        <v>39302</v>
      </c>
      <c r="F4844">
        <v>70.989999999999995</v>
      </c>
      <c r="G4844">
        <f t="shared" si="120"/>
        <v>69.424495412844053</v>
      </c>
      <c r="I4844" s="1">
        <v>36635</v>
      </c>
      <c r="J4844">
        <v>23.77</v>
      </c>
      <c r="M4844" s="1">
        <v>34310</v>
      </c>
      <c r="N4844">
        <v>1.131</v>
      </c>
    </row>
    <row r="4845" spans="5:14" x14ac:dyDescent="0.3">
      <c r="E4845" s="1">
        <v>39303</v>
      </c>
      <c r="F4845">
        <v>70.209999999999994</v>
      </c>
      <c r="G4845">
        <f t="shared" si="120"/>
        <v>69.496788990825706</v>
      </c>
      <c r="I4845" s="1">
        <v>36634</v>
      </c>
      <c r="J4845">
        <v>23.05</v>
      </c>
      <c r="M4845" s="1">
        <v>34311</v>
      </c>
      <c r="N4845">
        <v>1.131</v>
      </c>
    </row>
    <row r="4846" spans="5:14" x14ac:dyDescent="0.3">
      <c r="E4846" s="1">
        <v>39304</v>
      </c>
      <c r="F4846">
        <v>70.39</v>
      </c>
      <c r="G4846">
        <f t="shared" si="120"/>
        <v>69.581743119266065</v>
      </c>
      <c r="I4846" s="1">
        <v>36633</v>
      </c>
      <c r="J4846">
        <v>22.74</v>
      </c>
      <c r="M4846" s="1">
        <v>34312</v>
      </c>
      <c r="N4846">
        <v>1.1308</v>
      </c>
    </row>
    <row r="4847" spans="5:14" x14ac:dyDescent="0.3">
      <c r="E4847" s="1">
        <v>39307</v>
      </c>
      <c r="F4847">
        <v>70.23</v>
      </c>
      <c r="G4847">
        <f t="shared" si="120"/>
        <v>69.668807339449558</v>
      </c>
      <c r="I4847" s="1">
        <v>36630</v>
      </c>
      <c r="J4847">
        <v>22.41</v>
      </c>
      <c r="M4847" s="1">
        <v>34313</v>
      </c>
      <c r="N4847">
        <v>1.1359999999999999</v>
      </c>
    </row>
    <row r="4848" spans="5:14" x14ac:dyDescent="0.3">
      <c r="E4848" s="1">
        <v>39308</v>
      </c>
      <c r="F4848">
        <v>70.510000000000005</v>
      </c>
      <c r="G4848">
        <f t="shared" ref="G4848:G4911" si="121">+AVERAGE(F4740:F4848)</f>
        <v>69.756972477064224</v>
      </c>
      <c r="I4848" s="1">
        <v>36629</v>
      </c>
      <c r="J4848">
        <v>22.66</v>
      </c>
      <c r="M4848" s="1">
        <v>34316</v>
      </c>
      <c r="N4848">
        <v>1.1295999999999999</v>
      </c>
    </row>
    <row r="4849" spans="5:14" x14ac:dyDescent="0.3">
      <c r="E4849" s="1">
        <v>39309</v>
      </c>
      <c r="F4849">
        <v>71.64</v>
      </c>
      <c r="G4849">
        <f t="shared" si="121"/>
        <v>69.854036697247722</v>
      </c>
      <c r="I4849" s="1">
        <v>36628</v>
      </c>
      <c r="J4849">
        <v>23.12</v>
      </c>
      <c r="M4849" s="1">
        <v>34317</v>
      </c>
      <c r="N4849">
        <v>1.1264000000000001</v>
      </c>
    </row>
    <row r="4850" spans="5:14" x14ac:dyDescent="0.3">
      <c r="E4850" s="1">
        <v>39310</v>
      </c>
      <c r="F4850">
        <v>69.42</v>
      </c>
      <c r="G4850">
        <f t="shared" si="121"/>
        <v>69.931467889908262</v>
      </c>
      <c r="I4850" s="1">
        <v>36627</v>
      </c>
      <c r="J4850">
        <v>21.67</v>
      </c>
      <c r="M4850" s="1">
        <v>34318</v>
      </c>
      <c r="N4850">
        <v>1.1243000000000001</v>
      </c>
    </row>
    <row r="4851" spans="5:14" x14ac:dyDescent="0.3">
      <c r="E4851" s="1">
        <v>39311</v>
      </c>
      <c r="F4851">
        <v>70.44</v>
      </c>
      <c r="G4851">
        <f t="shared" si="121"/>
        <v>70.024495412844047</v>
      </c>
      <c r="I4851" s="1">
        <v>36626</v>
      </c>
      <c r="J4851">
        <v>21.3</v>
      </c>
      <c r="M4851" s="1">
        <v>34319</v>
      </c>
      <c r="N4851">
        <v>1.1281000000000001</v>
      </c>
    </row>
    <row r="4852" spans="5:14" x14ac:dyDescent="0.3">
      <c r="E4852" s="1">
        <v>39314</v>
      </c>
      <c r="F4852">
        <v>69.849999999999994</v>
      </c>
      <c r="G4852">
        <f t="shared" si="121"/>
        <v>70.11009174311927</v>
      </c>
      <c r="I4852" s="1">
        <v>36623</v>
      </c>
      <c r="J4852">
        <v>22.58</v>
      </c>
      <c r="M4852" s="1">
        <v>34320</v>
      </c>
      <c r="N4852">
        <v>1.1289</v>
      </c>
    </row>
    <row r="4853" spans="5:14" x14ac:dyDescent="0.3">
      <c r="E4853" s="1">
        <v>39315</v>
      </c>
      <c r="F4853">
        <v>68.69</v>
      </c>
      <c r="G4853">
        <f t="shared" si="121"/>
        <v>70.187981651376148</v>
      </c>
      <c r="I4853" s="1">
        <v>36622</v>
      </c>
      <c r="J4853">
        <v>23.45</v>
      </c>
      <c r="M4853" s="1">
        <v>34323</v>
      </c>
      <c r="N4853">
        <v>1.1279999999999999</v>
      </c>
    </row>
    <row r="4854" spans="5:14" x14ac:dyDescent="0.3">
      <c r="E4854" s="1">
        <v>39316</v>
      </c>
      <c r="F4854">
        <v>68.7</v>
      </c>
      <c r="G4854">
        <f t="shared" si="121"/>
        <v>70.260733944954126</v>
      </c>
      <c r="I4854" s="1">
        <v>36621</v>
      </c>
      <c r="J4854">
        <v>23.75</v>
      </c>
      <c r="M4854" s="1">
        <v>34324</v>
      </c>
      <c r="N4854">
        <v>1.1322000000000001</v>
      </c>
    </row>
    <row r="4855" spans="5:14" x14ac:dyDescent="0.3">
      <c r="E4855" s="1">
        <v>39317</v>
      </c>
      <c r="F4855">
        <v>69.86</v>
      </c>
      <c r="G4855">
        <f t="shared" si="121"/>
        <v>70.328165137614675</v>
      </c>
      <c r="I4855" s="1">
        <v>36620</v>
      </c>
      <c r="J4855">
        <v>23.65</v>
      </c>
      <c r="M4855" s="1">
        <v>34325</v>
      </c>
      <c r="N4855">
        <v>1.1338999999999999</v>
      </c>
    </row>
    <row r="4856" spans="5:14" x14ac:dyDescent="0.3">
      <c r="E4856" s="1">
        <v>39318</v>
      </c>
      <c r="F4856">
        <v>70.62</v>
      </c>
      <c r="G4856">
        <f t="shared" si="121"/>
        <v>70.396422018348616</v>
      </c>
      <c r="I4856" s="1">
        <v>36619</v>
      </c>
      <c r="J4856">
        <v>24.51</v>
      </c>
      <c r="M4856" s="1">
        <v>34326</v>
      </c>
      <c r="N4856">
        <v>1.1405000000000001</v>
      </c>
    </row>
    <row r="4857" spans="5:14" x14ac:dyDescent="0.3">
      <c r="E4857" s="1">
        <v>39321</v>
      </c>
      <c r="F4857">
        <v>70.95</v>
      </c>
      <c r="G4857">
        <f t="shared" si="121"/>
        <v>70.456422018348619</v>
      </c>
      <c r="I4857" s="1">
        <v>36616</v>
      </c>
      <c r="J4857">
        <v>24.77</v>
      </c>
      <c r="M4857" s="1">
        <v>34327</v>
      </c>
      <c r="N4857">
        <v>1.1409</v>
      </c>
    </row>
    <row r="4858" spans="5:14" x14ac:dyDescent="0.3">
      <c r="E4858" s="1">
        <v>39322</v>
      </c>
      <c r="F4858">
        <v>70.55</v>
      </c>
      <c r="G4858">
        <f t="shared" si="121"/>
        <v>70.511009174311923</v>
      </c>
      <c r="I4858" s="1">
        <v>36615</v>
      </c>
      <c r="J4858">
        <v>24.63</v>
      </c>
      <c r="M4858" s="1">
        <v>34330</v>
      </c>
      <c r="N4858">
        <v>1.1356999999999999</v>
      </c>
    </row>
    <row r="4859" spans="5:14" x14ac:dyDescent="0.3">
      <c r="E4859" s="1">
        <v>39323</v>
      </c>
      <c r="F4859">
        <v>72.13</v>
      </c>
      <c r="G4859">
        <f t="shared" si="121"/>
        <v>70.569266055045858</v>
      </c>
      <c r="I4859" s="1">
        <v>36614</v>
      </c>
      <c r="J4859">
        <v>24.4</v>
      </c>
      <c r="M4859" s="1">
        <v>34331</v>
      </c>
      <c r="N4859">
        <v>1.137</v>
      </c>
    </row>
    <row r="4860" spans="5:14" x14ac:dyDescent="0.3">
      <c r="E4860" s="1">
        <v>39324</v>
      </c>
      <c r="F4860">
        <v>71.900000000000006</v>
      </c>
      <c r="G4860">
        <f t="shared" si="121"/>
        <v>70.606146788990813</v>
      </c>
      <c r="I4860" s="1">
        <v>36613</v>
      </c>
      <c r="J4860">
        <v>25.51</v>
      </c>
      <c r="M4860" s="1">
        <v>34332</v>
      </c>
      <c r="N4860">
        <v>1.1192</v>
      </c>
    </row>
    <row r="4861" spans="5:14" x14ac:dyDescent="0.3">
      <c r="E4861" s="1">
        <v>39325</v>
      </c>
      <c r="F4861">
        <v>72.69</v>
      </c>
      <c r="G4861">
        <f t="shared" si="121"/>
        <v>70.648256880733925</v>
      </c>
      <c r="I4861" s="1">
        <v>36612</v>
      </c>
      <c r="J4861">
        <v>25.68</v>
      </c>
      <c r="M4861" s="1">
        <v>34333</v>
      </c>
      <c r="N4861">
        <v>1.1157999999999999</v>
      </c>
    </row>
    <row r="4862" spans="5:14" x14ac:dyDescent="0.3">
      <c r="E4862" s="1">
        <v>39328</v>
      </c>
      <c r="F4862">
        <v>73.41</v>
      </c>
      <c r="G4862">
        <f t="shared" si="121"/>
        <v>70.691100917431172</v>
      </c>
      <c r="I4862" s="1">
        <v>36609</v>
      </c>
      <c r="J4862">
        <v>25.91</v>
      </c>
      <c r="M4862" s="1">
        <v>34334</v>
      </c>
      <c r="N4862">
        <v>1.1125</v>
      </c>
    </row>
    <row r="4863" spans="5:14" x14ac:dyDescent="0.3">
      <c r="E4863" s="1">
        <v>39329</v>
      </c>
      <c r="F4863">
        <v>73.92</v>
      </c>
      <c r="G4863">
        <f t="shared" si="121"/>
        <v>70.747155963302731</v>
      </c>
      <c r="I4863" s="1">
        <v>36608</v>
      </c>
      <c r="J4863">
        <v>25.48</v>
      </c>
      <c r="M4863" s="1">
        <v>34337</v>
      </c>
      <c r="N4863">
        <v>1.1112</v>
      </c>
    </row>
    <row r="4864" spans="5:14" x14ac:dyDescent="0.3">
      <c r="E4864" s="1">
        <v>39330</v>
      </c>
      <c r="F4864">
        <v>74.34</v>
      </c>
      <c r="G4864">
        <f t="shared" si="121"/>
        <v>70.801651376146765</v>
      </c>
      <c r="I4864" s="1">
        <v>36607</v>
      </c>
      <c r="J4864">
        <v>25.4</v>
      </c>
      <c r="M4864" s="1">
        <v>34338</v>
      </c>
      <c r="N4864">
        <v>1.1172</v>
      </c>
    </row>
    <row r="4865" spans="5:14" x14ac:dyDescent="0.3">
      <c r="E4865" s="1">
        <v>39331</v>
      </c>
      <c r="F4865">
        <v>74.77</v>
      </c>
      <c r="G4865">
        <f t="shared" si="121"/>
        <v>70.861559633027511</v>
      </c>
      <c r="I4865" s="1">
        <v>36606</v>
      </c>
      <c r="J4865">
        <v>25.72</v>
      </c>
      <c r="M4865" s="1">
        <v>34339</v>
      </c>
      <c r="N4865">
        <v>1.1153999999999999</v>
      </c>
    </row>
    <row r="4866" spans="5:14" x14ac:dyDescent="0.3">
      <c r="E4866" s="1">
        <v>39332</v>
      </c>
      <c r="F4866">
        <v>75.069999999999993</v>
      </c>
      <c r="G4866">
        <f t="shared" si="121"/>
        <v>70.939357798165119</v>
      </c>
      <c r="I4866" s="1">
        <v>36605</v>
      </c>
      <c r="J4866">
        <v>25.21</v>
      </c>
      <c r="M4866" s="1">
        <v>34340</v>
      </c>
      <c r="N4866">
        <v>1.1123000000000001</v>
      </c>
    </row>
    <row r="4867" spans="5:14" x14ac:dyDescent="0.3">
      <c r="E4867" s="1">
        <v>39335</v>
      </c>
      <c r="F4867">
        <v>75.48</v>
      </c>
      <c r="G4867">
        <f t="shared" si="121"/>
        <v>71.013302752293555</v>
      </c>
      <c r="I4867" s="1">
        <v>36602</v>
      </c>
      <c r="J4867">
        <v>26.56</v>
      </c>
      <c r="M4867" s="1">
        <v>34341</v>
      </c>
      <c r="N4867">
        <v>1.1214999999999999</v>
      </c>
    </row>
    <row r="4868" spans="5:14" x14ac:dyDescent="0.3">
      <c r="E4868" s="1">
        <v>39336</v>
      </c>
      <c r="F4868">
        <v>76.38</v>
      </c>
      <c r="G4868">
        <f t="shared" si="121"/>
        <v>71.091651376146757</v>
      </c>
      <c r="I4868" s="1">
        <v>36601</v>
      </c>
      <c r="J4868">
        <v>27.41</v>
      </c>
      <c r="M4868" s="1">
        <v>34344</v>
      </c>
      <c r="N4868">
        <v>1.1153</v>
      </c>
    </row>
    <row r="4869" spans="5:14" x14ac:dyDescent="0.3">
      <c r="E4869" s="1">
        <v>39337</v>
      </c>
      <c r="F4869">
        <v>77.680000000000007</v>
      </c>
      <c r="G4869">
        <f t="shared" si="121"/>
        <v>71.17385321100916</v>
      </c>
      <c r="I4869" s="1">
        <v>36600</v>
      </c>
      <c r="J4869">
        <v>27.53</v>
      </c>
      <c r="M4869" s="1">
        <v>34345</v>
      </c>
      <c r="N4869">
        <v>1.1121000000000001</v>
      </c>
    </row>
    <row r="4870" spans="5:14" x14ac:dyDescent="0.3">
      <c r="E4870" s="1">
        <v>39338</v>
      </c>
      <c r="F4870">
        <v>77.400000000000006</v>
      </c>
      <c r="G4870">
        <f t="shared" si="121"/>
        <v>71.25119266055043</v>
      </c>
      <c r="I4870" s="1">
        <v>36599</v>
      </c>
      <c r="J4870">
        <v>28.34</v>
      </c>
      <c r="M4870" s="1">
        <v>34346</v>
      </c>
      <c r="N4870">
        <v>1.1173999999999999</v>
      </c>
    </row>
    <row r="4871" spans="5:14" x14ac:dyDescent="0.3">
      <c r="E4871" s="1">
        <v>39339</v>
      </c>
      <c r="F4871">
        <v>76.22</v>
      </c>
      <c r="G4871">
        <f t="shared" si="121"/>
        <v>71.333486238532089</v>
      </c>
      <c r="I4871" s="1">
        <v>36598</v>
      </c>
      <c r="J4871">
        <v>28.89</v>
      </c>
      <c r="M4871" s="1">
        <v>34347</v>
      </c>
      <c r="N4871">
        <v>1.1087</v>
      </c>
    </row>
    <row r="4872" spans="5:14" x14ac:dyDescent="0.3">
      <c r="E4872" s="1">
        <v>39342</v>
      </c>
      <c r="F4872">
        <v>76.98</v>
      </c>
      <c r="G4872">
        <f t="shared" si="121"/>
        <v>71.434862385321082</v>
      </c>
      <c r="I4872" s="1">
        <v>36595</v>
      </c>
      <c r="J4872">
        <v>28.94</v>
      </c>
      <c r="M4872" s="1">
        <v>34348</v>
      </c>
      <c r="N4872">
        <v>1.1082000000000001</v>
      </c>
    </row>
    <row r="4873" spans="5:14" x14ac:dyDescent="0.3">
      <c r="E4873" s="1">
        <v>39343</v>
      </c>
      <c r="F4873">
        <v>77.59</v>
      </c>
      <c r="G4873">
        <f t="shared" si="121"/>
        <v>71.540825688073383</v>
      </c>
      <c r="I4873" s="1">
        <v>36594</v>
      </c>
      <c r="J4873">
        <v>29.29</v>
      </c>
      <c r="M4873" s="1">
        <v>34351</v>
      </c>
      <c r="N4873">
        <v>1.1063000000000001</v>
      </c>
    </row>
    <row r="4874" spans="5:14" x14ac:dyDescent="0.3">
      <c r="E4874" s="1">
        <v>39344</v>
      </c>
      <c r="F4874">
        <v>78.47</v>
      </c>
      <c r="G4874">
        <f t="shared" si="121"/>
        <v>71.655779816513743</v>
      </c>
      <c r="I4874" s="1">
        <v>36593</v>
      </c>
      <c r="J4874">
        <v>28.8</v>
      </c>
      <c r="M4874" s="1">
        <v>34352</v>
      </c>
      <c r="N4874">
        <v>1.1114999999999999</v>
      </c>
    </row>
    <row r="4875" spans="5:14" x14ac:dyDescent="0.3">
      <c r="E4875" s="1">
        <v>39345</v>
      </c>
      <c r="F4875">
        <v>79.09</v>
      </c>
      <c r="G4875">
        <f t="shared" si="121"/>
        <v>71.771376146788981</v>
      </c>
      <c r="I4875" s="1">
        <v>36592</v>
      </c>
      <c r="J4875">
        <v>31.9</v>
      </c>
      <c r="M4875" s="1">
        <v>34353</v>
      </c>
      <c r="N4875">
        <v>1.1107</v>
      </c>
    </row>
    <row r="4876" spans="5:14" x14ac:dyDescent="0.3">
      <c r="E4876" s="1">
        <v>39346</v>
      </c>
      <c r="F4876">
        <v>79.3</v>
      </c>
      <c r="G4876">
        <f t="shared" si="121"/>
        <v>71.873669724770636</v>
      </c>
      <c r="I4876" s="1">
        <v>36591</v>
      </c>
      <c r="J4876">
        <v>29.63</v>
      </c>
      <c r="M4876" s="1">
        <v>34354</v>
      </c>
      <c r="N4876">
        <v>1.1152</v>
      </c>
    </row>
    <row r="4877" spans="5:14" x14ac:dyDescent="0.3">
      <c r="E4877" s="1">
        <v>39349</v>
      </c>
      <c r="F4877">
        <v>78.91</v>
      </c>
      <c r="G4877">
        <f t="shared" si="121"/>
        <v>71.981467889908259</v>
      </c>
      <c r="I4877" s="1">
        <v>36588</v>
      </c>
      <c r="J4877">
        <v>28.99</v>
      </c>
      <c r="M4877" s="1">
        <v>34355</v>
      </c>
      <c r="N4877">
        <v>1.1082000000000001</v>
      </c>
    </row>
    <row r="4878" spans="5:14" x14ac:dyDescent="0.3">
      <c r="E4878" s="1">
        <v>39350</v>
      </c>
      <c r="F4878">
        <v>77.62</v>
      </c>
      <c r="G4878">
        <f t="shared" si="121"/>
        <v>72.064495412844039</v>
      </c>
      <c r="I4878" s="1">
        <v>36587</v>
      </c>
      <c r="J4878">
        <v>29.22</v>
      </c>
      <c r="M4878" s="1">
        <v>34358</v>
      </c>
      <c r="N4878">
        <v>1.1093</v>
      </c>
    </row>
    <row r="4879" spans="5:14" x14ac:dyDescent="0.3">
      <c r="E4879" s="1">
        <v>39351</v>
      </c>
      <c r="F4879">
        <v>77.430000000000007</v>
      </c>
      <c r="G4879">
        <f t="shared" si="121"/>
        <v>72.154220183486245</v>
      </c>
      <c r="I4879" s="1">
        <v>36586</v>
      </c>
      <c r="J4879">
        <v>29.06</v>
      </c>
      <c r="M4879" s="1">
        <v>34359</v>
      </c>
      <c r="N4879">
        <v>1.1113</v>
      </c>
    </row>
    <row r="4880" spans="5:14" x14ac:dyDescent="0.3">
      <c r="E4880" s="1">
        <v>39352</v>
      </c>
      <c r="F4880">
        <v>80.03</v>
      </c>
      <c r="G4880">
        <f t="shared" si="121"/>
        <v>72.260825688073396</v>
      </c>
      <c r="I4880" s="1">
        <v>36585</v>
      </c>
      <c r="J4880">
        <v>28.09</v>
      </c>
      <c r="M4880" s="1">
        <v>34360</v>
      </c>
      <c r="N4880">
        <v>1.1125</v>
      </c>
    </row>
    <row r="4881" spans="5:14" x14ac:dyDescent="0.3">
      <c r="E4881" s="1">
        <v>39353</v>
      </c>
      <c r="F4881">
        <v>79.17</v>
      </c>
      <c r="G4881">
        <f t="shared" si="121"/>
        <v>72.3665137614679</v>
      </c>
      <c r="I4881" s="1">
        <v>36584</v>
      </c>
      <c r="J4881">
        <v>27.41</v>
      </c>
      <c r="M4881" s="1">
        <v>34361</v>
      </c>
      <c r="N4881">
        <v>1.1225000000000001</v>
      </c>
    </row>
    <row r="4882" spans="5:14" x14ac:dyDescent="0.3">
      <c r="E4882" s="1">
        <v>39356</v>
      </c>
      <c r="F4882">
        <v>77.64</v>
      </c>
      <c r="G4882">
        <f t="shared" si="121"/>
        <v>72.464128440366977</v>
      </c>
      <c r="I4882" s="1">
        <v>36581</v>
      </c>
      <c r="J4882">
        <v>27.48</v>
      </c>
      <c r="M4882" s="1">
        <v>34362</v>
      </c>
      <c r="N4882">
        <v>1.1146</v>
      </c>
    </row>
    <row r="4883" spans="5:14" x14ac:dyDescent="0.3">
      <c r="E4883" s="1">
        <v>39357</v>
      </c>
      <c r="F4883">
        <v>77.38</v>
      </c>
      <c r="G4883">
        <f t="shared" si="121"/>
        <v>72.566238532110091</v>
      </c>
      <c r="I4883" s="1">
        <v>36580</v>
      </c>
      <c r="J4883">
        <v>27.37</v>
      </c>
      <c r="M4883" s="1">
        <v>34365</v>
      </c>
      <c r="N4883">
        <v>1.1205000000000001</v>
      </c>
    </row>
    <row r="4884" spans="5:14" x14ac:dyDescent="0.3">
      <c r="E4884" s="1">
        <v>39358</v>
      </c>
      <c r="F4884">
        <v>77.19</v>
      </c>
      <c r="G4884">
        <f t="shared" si="121"/>
        <v>72.668440366972476</v>
      </c>
      <c r="I4884" s="1">
        <v>36579</v>
      </c>
      <c r="J4884">
        <v>27.06</v>
      </c>
      <c r="M4884" s="1">
        <v>34366</v>
      </c>
      <c r="N4884">
        <v>1.1222000000000001</v>
      </c>
    </row>
    <row r="4885" spans="5:14" x14ac:dyDescent="0.3">
      <c r="E4885" s="1">
        <v>39359</v>
      </c>
      <c r="F4885">
        <v>78.97</v>
      </c>
      <c r="G4885">
        <f t="shared" si="121"/>
        <v>72.793761467889922</v>
      </c>
      <c r="I4885" s="1">
        <v>36578</v>
      </c>
      <c r="J4885">
        <v>26.58</v>
      </c>
      <c r="M4885" s="1">
        <v>34367</v>
      </c>
      <c r="N4885">
        <v>1.1201000000000001</v>
      </c>
    </row>
    <row r="4886" spans="5:14" x14ac:dyDescent="0.3">
      <c r="E4886" s="1">
        <v>39360</v>
      </c>
      <c r="F4886">
        <v>78.900000000000006</v>
      </c>
      <c r="G4886">
        <f t="shared" si="121"/>
        <v>72.926422018348632</v>
      </c>
      <c r="I4886" s="1">
        <v>36577</v>
      </c>
      <c r="J4886">
        <v>25.93</v>
      </c>
      <c r="M4886" s="1">
        <v>34368</v>
      </c>
      <c r="N4886">
        <v>1.1156999999999999</v>
      </c>
    </row>
    <row r="4887" spans="5:14" x14ac:dyDescent="0.3">
      <c r="E4887" s="1">
        <v>39363</v>
      </c>
      <c r="F4887">
        <v>76.58</v>
      </c>
      <c r="G4887">
        <f t="shared" si="121"/>
        <v>73.027706422018355</v>
      </c>
      <c r="I4887" s="1">
        <v>36574</v>
      </c>
      <c r="J4887">
        <v>26.22</v>
      </c>
      <c r="M4887" s="1">
        <v>34369</v>
      </c>
      <c r="N4887">
        <v>1.1062000000000001</v>
      </c>
    </row>
    <row r="4888" spans="5:14" x14ac:dyDescent="0.3">
      <c r="E4888" s="1">
        <v>39364</v>
      </c>
      <c r="F4888">
        <v>77.489999999999995</v>
      </c>
      <c r="G4888">
        <f t="shared" si="121"/>
        <v>73.140458715596338</v>
      </c>
      <c r="I4888" s="1">
        <v>36573</v>
      </c>
      <c r="J4888">
        <v>26.67</v>
      </c>
      <c r="M4888" s="1">
        <v>34372</v>
      </c>
      <c r="N4888">
        <v>1.1061000000000001</v>
      </c>
    </row>
    <row r="4889" spans="5:14" x14ac:dyDescent="0.3">
      <c r="E4889" s="1">
        <v>39365</v>
      </c>
      <c r="F4889">
        <v>78.599999999999994</v>
      </c>
      <c r="G4889">
        <f t="shared" si="121"/>
        <v>73.257981651376156</v>
      </c>
      <c r="I4889" s="1">
        <v>36572</v>
      </c>
      <c r="J4889">
        <v>27.37</v>
      </c>
      <c r="M4889" s="1">
        <v>34373</v>
      </c>
      <c r="N4889">
        <v>1.1026</v>
      </c>
    </row>
    <row r="4890" spans="5:14" x14ac:dyDescent="0.3">
      <c r="E4890" s="1">
        <v>39366</v>
      </c>
      <c r="F4890">
        <v>80.150000000000006</v>
      </c>
      <c r="G4890">
        <f t="shared" si="121"/>
        <v>73.380183486238536</v>
      </c>
      <c r="I4890" s="1">
        <v>36571</v>
      </c>
      <c r="J4890">
        <v>27.13</v>
      </c>
      <c r="M4890" s="1">
        <v>34374</v>
      </c>
      <c r="N4890">
        <v>1.1054999999999999</v>
      </c>
    </row>
    <row r="4891" spans="5:14" x14ac:dyDescent="0.3">
      <c r="E4891" s="1">
        <v>39367</v>
      </c>
      <c r="F4891">
        <v>80.55</v>
      </c>
      <c r="G4891">
        <f t="shared" si="121"/>
        <v>73.506055045871562</v>
      </c>
      <c r="I4891" s="1">
        <v>36570</v>
      </c>
      <c r="J4891">
        <v>28.76</v>
      </c>
      <c r="M4891" s="1">
        <v>34375</v>
      </c>
      <c r="N4891">
        <v>1.1068</v>
      </c>
    </row>
    <row r="4892" spans="5:14" x14ac:dyDescent="0.3">
      <c r="E4892" s="1">
        <v>39370</v>
      </c>
      <c r="F4892">
        <v>82.75</v>
      </c>
      <c r="G4892">
        <f t="shared" si="121"/>
        <v>73.640366972477068</v>
      </c>
      <c r="I4892" s="1">
        <v>36567</v>
      </c>
      <c r="J4892">
        <v>27.82</v>
      </c>
      <c r="M4892" s="1">
        <v>34376</v>
      </c>
      <c r="N4892">
        <v>1.1054999999999999</v>
      </c>
    </row>
    <row r="4893" spans="5:14" x14ac:dyDescent="0.3">
      <c r="E4893" s="1">
        <v>39371</v>
      </c>
      <c r="F4893">
        <v>84.16</v>
      </c>
      <c r="G4893">
        <f t="shared" si="121"/>
        <v>73.788532110091751</v>
      </c>
      <c r="I4893" s="1">
        <v>36566</v>
      </c>
      <c r="J4893">
        <v>27.48</v>
      </c>
      <c r="M4893" s="1">
        <v>34379</v>
      </c>
      <c r="N4893">
        <v>1.1220000000000001</v>
      </c>
    </row>
    <row r="4894" spans="5:14" x14ac:dyDescent="0.3">
      <c r="E4894" s="1">
        <v>39372</v>
      </c>
      <c r="F4894">
        <v>83.13</v>
      </c>
      <c r="G4894">
        <f t="shared" si="121"/>
        <v>73.906513761467892</v>
      </c>
      <c r="I4894" s="1">
        <v>36565</v>
      </c>
      <c r="J4894">
        <v>26.92</v>
      </c>
      <c r="M4894" s="1">
        <v>34380</v>
      </c>
      <c r="N4894">
        <v>1.1183000000000001</v>
      </c>
    </row>
    <row r="4895" spans="5:14" x14ac:dyDescent="0.3">
      <c r="E4895" s="1">
        <v>39373</v>
      </c>
      <c r="F4895">
        <v>84.6</v>
      </c>
      <c r="G4895">
        <f t="shared" si="121"/>
        <v>74.045779816513772</v>
      </c>
      <c r="I4895" s="1">
        <v>36564</v>
      </c>
      <c r="J4895">
        <v>26.37</v>
      </c>
      <c r="M4895" s="1">
        <v>34381</v>
      </c>
      <c r="N4895">
        <v>1.1228</v>
      </c>
    </row>
    <row r="4896" spans="5:14" x14ac:dyDescent="0.3">
      <c r="E4896" s="1">
        <v>39374</v>
      </c>
      <c r="F4896">
        <v>83.79</v>
      </c>
      <c r="G4896">
        <f t="shared" si="121"/>
        <v>74.167798165137626</v>
      </c>
      <c r="I4896" s="1">
        <v>36563</v>
      </c>
      <c r="J4896">
        <v>26.88</v>
      </c>
      <c r="M4896" s="1">
        <v>34382</v>
      </c>
      <c r="N4896">
        <v>1.1240000000000001</v>
      </c>
    </row>
    <row r="4897" spans="5:14" x14ac:dyDescent="0.3">
      <c r="E4897" s="1">
        <v>39377</v>
      </c>
      <c r="F4897">
        <v>83.27</v>
      </c>
      <c r="G4897">
        <f t="shared" si="121"/>
        <v>74.293944954128449</v>
      </c>
      <c r="I4897" s="1">
        <v>36560</v>
      </c>
      <c r="J4897">
        <v>27.07</v>
      </c>
      <c r="M4897" s="1">
        <v>34383</v>
      </c>
      <c r="N4897">
        <v>1.1289</v>
      </c>
    </row>
    <row r="4898" spans="5:14" x14ac:dyDescent="0.3">
      <c r="E4898" s="1">
        <v>39378</v>
      </c>
      <c r="F4898">
        <v>82.85</v>
      </c>
      <c r="G4898">
        <f t="shared" si="121"/>
        <v>74.406330275229365</v>
      </c>
      <c r="I4898" s="1">
        <v>36559</v>
      </c>
      <c r="J4898">
        <v>26.66</v>
      </c>
      <c r="M4898" s="1">
        <v>34386</v>
      </c>
      <c r="N4898">
        <v>1.1189</v>
      </c>
    </row>
    <row r="4899" spans="5:14" x14ac:dyDescent="0.3">
      <c r="E4899" s="1">
        <v>39379</v>
      </c>
      <c r="F4899">
        <v>84.37</v>
      </c>
      <c r="G4899">
        <f t="shared" si="121"/>
        <v>74.531559633027541</v>
      </c>
      <c r="I4899" s="1">
        <v>36558</v>
      </c>
      <c r="J4899">
        <v>25.93</v>
      </c>
      <c r="M4899" s="1">
        <v>34387</v>
      </c>
      <c r="N4899">
        <v>1.1237999999999999</v>
      </c>
    </row>
    <row r="4900" spans="5:14" x14ac:dyDescent="0.3">
      <c r="E4900" s="1">
        <v>39380</v>
      </c>
      <c r="F4900">
        <v>87.48</v>
      </c>
      <c r="G4900">
        <f t="shared" si="121"/>
        <v>74.685596330275231</v>
      </c>
      <c r="I4900" s="1">
        <v>36557</v>
      </c>
      <c r="J4900">
        <v>26.39</v>
      </c>
      <c r="M4900" s="1">
        <v>34388</v>
      </c>
      <c r="N4900">
        <v>1.1205000000000001</v>
      </c>
    </row>
    <row r="4901" spans="5:14" x14ac:dyDescent="0.3">
      <c r="E4901" s="1">
        <v>39381</v>
      </c>
      <c r="F4901">
        <v>88.69</v>
      </c>
      <c r="G4901">
        <f t="shared" si="121"/>
        <v>74.859724770642202</v>
      </c>
      <c r="I4901" s="1">
        <v>36556</v>
      </c>
      <c r="J4901">
        <v>25.97</v>
      </c>
      <c r="M4901" s="1">
        <v>34389</v>
      </c>
      <c r="N4901">
        <v>1.1269</v>
      </c>
    </row>
    <row r="4902" spans="5:14" x14ac:dyDescent="0.3">
      <c r="E4902" s="1">
        <v>39384</v>
      </c>
      <c r="F4902">
        <v>90.32</v>
      </c>
      <c r="G4902">
        <f t="shared" si="121"/>
        <v>75.063302752293581</v>
      </c>
      <c r="I4902" s="1">
        <v>36553</v>
      </c>
      <c r="J4902">
        <v>25.68</v>
      </c>
      <c r="M4902" s="1">
        <v>34390</v>
      </c>
      <c r="N4902">
        <v>1.131</v>
      </c>
    </row>
    <row r="4903" spans="5:14" x14ac:dyDescent="0.3">
      <c r="E4903" s="1">
        <v>39385</v>
      </c>
      <c r="F4903">
        <v>87.44</v>
      </c>
      <c r="G4903">
        <f t="shared" si="121"/>
        <v>75.243119266055047</v>
      </c>
      <c r="I4903" s="1">
        <v>36552</v>
      </c>
      <c r="J4903">
        <v>25.62</v>
      </c>
      <c r="M4903" s="1">
        <v>34393</v>
      </c>
      <c r="N4903">
        <v>1.1327</v>
      </c>
    </row>
    <row r="4904" spans="5:14" x14ac:dyDescent="0.3">
      <c r="E4904" s="1">
        <v>39386</v>
      </c>
      <c r="F4904">
        <v>90.63</v>
      </c>
      <c r="G4904">
        <f t="shared" si="121"/>
        <v>75.450366972477042</v>
      </c>
      <c r="I4904" s="1">
        <v>36551</v>
      </c>
      <c r="J4904">
        <v>26.13</v>
      </c>
      <c r="M4904" s="1">
        <v>34394</v>
      </c>
      <c r="N4904">
        <v>1.1294999999999999</v>
      </c>
    </row>
    <row r="4905" spans="5:14" x14ac:dyDescent="0.3">
      <c r="E4905" s="1">
        <v>39387</v>
      </c>
      <c r="F4905">
        <v>89.72</v>
      </c>
      <c r="G4905">
        <f t="shared" si="121"/>
        <v>75.63981651376146</v>
      </c>
      <c r="I4905" s="1">
        <v>36550</v>
      </c>
      <c r="J4905">
        <v>26.54</v>
      </c>
      <c r="M4905" s="1">
        <v>34395</v>
      </c>
      <c r="N4905">
        <v>1.1331</v>
      </c>
    </row>
    <row r="4906" spans="5:14" x14ac:dyDescent="0.3">
      <c r="E4906" s="1">
        <v>39388</v>
      </c>
      <c r="F4906">
        <v>92.08</v>
      </c>
      <c r="G4906">
        <f t="shared" si="121"/>
        <v>75.838715596330275</v>
      </c>
      <c r="I4906" s="1">
        <v>36549</v>
      </c>
      <c r="J4906">
        <v>26.06</v>
      </c>
      <c r="M4906" s="1">
        <v>34396</v>
      </c>
      <c r="N4906">
        <v>1.1294999999999999</v>
      </c>
    </row>
    <row r="4907" spans="5:14" x14ac:dyDescent="0.3">
      <c r="E4907" s="1">
        <v>39391</v>
      </c>
      <c r="F4907">
        <v>90.49</v>
      </c>
      <c r="G4907">
        <f t="shared" si="121"/>
        <v>76.022568807339439</v>
      </c>
      <c r="I4907" s="1">
        <v>36546</v>
      </c>
      <c r="J4907">
        <v>26.35</v>
      </c>
      <c r="M4907" s="1">
        <v>34397</v>
      </c>
      <c r="N4907">
        <v>1.1252</v>
      </c>
    </row>
    <row r="4908" spans="5:14" x14ac:dyDescent="0.3">
      <c r="E4908" s="1">
        <v>39392</v>
      </c>
      <c r="F4908">
        <v>93.26</v>
      </c>
      <c r="G4908">
        <f t="shared" si="121"/>
        <v>76.22660550458717</v>
      </c>
      <c r="I4908" s="1">
        <v>36545</v>
      </c>
      <c r="J4908">
        <v>26.1</v>
      </c>
      <c r="M4908" s="1">
        <v>34400</v>
      </c>
      <c r="N4908">
        <v>1.1262000000000001</v>
      </c>
    </row>
    <row r="4909" spans="5:14" x14ac:dyDescent="0.3">
      <c r="E4909" s="1">
        <v>39393</v>
      </c>
      <c r="F4909">
        <v>93.24</v>
      </c>
      <c r="G4909">
        <f t="shared" si="121"/>
        <v>76.428623853211008</v>
      </c>
      <c r="I4909" s="1">
        <v>36544</v>
      </c>
      <c r="J4909">
        <v>25.84</v>
      </c>
      <c r="M4909" s="1">
        <v>34401</v>
      </c>
      <c r="N4909">
        <v>1.1279999999999999</v>
      </c>
    </row>
    <row r="4910" spans="5:14" x14ac:dyDescent="0.3">
      <c r="E4910" s="1">
        <v>39394</v>
      </c>
      <c r="F4910">
        <v>92.79</v>
      </c>
      <c r="G4910">
        <f t="shared" si="121"/>
        <v>76.6505504587156</v>
      </c>
      <c r="I4910" s="1">
        <v>36543</v>
      </c>
      <c r="J4910">
        <v>26.05</v>
      </c>
      <c r="M4910" s="1">
        <v>34402</v>
      </c>
      <c r="N4910">
        <v>1.1332</v>
      </c>
    </row>
    <row r="4911" spans="5:14" x14ac:dyDescent="0.3">
      <c r="E4911" s="1">
        <v>39395</v>
      </c>
      <c r="F4911">
        <v>93.18</v>
      </c>
      <c r="G4911">
        <f t="shared" si="121"/>
        <v>76.86724770642202</v>
      </c>
      <c r="I4911" s="1">
        <v>36542</v>
      </c>
      <c r="J4911">
        <v>25.65</v>
      </c>
      <c r="M4911" s="1">
        <v>34403</v>
      </c>
      <c r="N4911">
        <v>1.147</v>
      </c>
    </row>
    <row r="4912" spans="5:14" x14ac:dyDescent="0.3">
      <c r="E4912" s="1">
        <v>39398</v>
      </c>
      <c r="F4912">
        <v>91.98</v>
      </c>
      <c r="G4912">
        <f t="shared" ref="G4912:G4975" si="122">+AVERAGE(F4804:F4912)</f>
        <v>77.08</v>
      </c>
      <c r="I4912" s="1">
        <v>36539</v>
      </c>
      <c r="J4912">
        <v>25.47</v>
      </c>
      <c r="M4912" s="1">
        <v>34404</v>
      </c>
      <c r="N4912">
        <v>1.1465000000000001</v>
      </c>
    </row>
    <row r="4913" spans="5:14" x14ac:dyDescent="0.3">
      <c r="E4913" s="1">
        <v>39399</v>
      </c>
      <c r="F4913">
        <v>88.83</v>
      </c>
      <c r="G4913">
        <f t="shared" si="122"/>
        <v>77.253302752293564</v>
      </c>
      <c r="I4913" s="1">
        <v>36538</v>
      </c>
      <c r="J4913">
        <v>24.98</v>
      </c>
      <c r="M4913" s="1">
        <v>34407</v>
      </c>
      <c r="N4913">
        <v>1.1427</v>
      </c>
    </row>
    <row r="4914" spans="5:14" x14ac:dyDescent="0.3">
      <c r="E4914" s="1">
        <v>39400</v>
      </c>
      <c r="F4914">
        <v>91.36</v>
      </c>
      <c r="G4914">
        <f t="shared" si="122"/>
        <v>77.440458715596336</v>
      </c>
      <c r="I4914" s="1">
        <v>36537</v>
      </c>
      <c r="J4914">
        <v>24.81</v>
      </c>
      <c r="M4914" s="1">
        <v>34408</v>
      </c>
      <c r="N4914">
        <v>1.1384000000000001</v>
      </c>
    </row>
    <row r="4915" spans="5:14" x14ac:dyDescent="0.3">
      <c r="E4915" s="1">
        <v>39401</v>
      </c>
      <c r="F4915">
        <v>90.94</v>
      </c>
      <c r="G4915">
        <f t="shared" si="122"/>
        <v>77.619082568807357</v>
      </c>
      <c r="I4915" s="1">
        <v>36536</v>
      </c>
      <c r="J4915">
        <v>24.62</v>
      </c>
      <c r="M4915" s="1">
        <v>34409</v>
      </c>
      <c r="N4915">
        <v>1.1429</v>
      </c>
    </row>
    <row r="4916" spans="5:14" x14ac:dyDescent="0.3">
      <c r="E4916" s="1">
        <v>39402</v>
      </c>
      <c r="F4916">
        <v>91.62</v>
      </c>
      <c r="G4916">
        <f t="shared" si="122"/>
        <v>77.797431192660568</v>
      </c>
      <c r="I4916" s="1">
        <v>36535</v>
      </c>
      <c r="J4916">
        <v>23.73</v>
      </c>
      <c r="M4916" s="1">
        <v>34410</v>
      </c>
      <c r="N4916">
        <v>1.1422000000000001</v>
      </c>
    </row>
    <row r="4917" spans="5:14" x14ac:dyDescent="0.3">
      <c r="E4917" s="1">
        <v>39405</v>
      </c>
      <c r="F4917">
        <v>92.28</v>
      </c>
      <c r="G4917">
        <f t="shared" si="122"/>
        <v>77.984954128440378</v>
      </c>
      <c r="I4917" s="1">
        <v>36532</v>
      </c>
      <c r="J4917">
        <v>23.09</v>
      </c>
      <c r="M4917" s="1">
        <v>34411</v>
      </c>
      <c r="N4917">
        <v>1.1375</v>
      </c>
    </row>
    <row r="4918" spans="5:14" x14ac:dyDescent="0.3">
      <c r="E4918" s="1">
        <v>39406</v>
      </c>
      <c r="F4918">
        <v>95.49</v>
      </c>
      <c r="G4918">
        <f t="shared" si="122"/>
        <v>78.214954128440368</v>
      </c>
      <c r="I4918" s="1">
        <v>36531</v>
      </c>
      <c r="J4918">
        <v>23.62</v>
      </c>
      <c r="M4918" s="1">
        <v>34414</v>
      </c>
      <c r="N4918">
        <v>1.1398999999999999</v>
      </c>
    </row>
    <row r="4919" spans="5:14" x14ac:dyDescent="0.3">
      <c r="E4919" s="1">
        <v>39407</v>
      </c>
      <c r="F4919">
        <v>94.84</v>
      </c>
      <c r="G4919">
        <f t="shared" si="122"/>
        <v>78.440825688073389</v>
      </c>
      <c r="I4919" s="1">
        <v>36530</v>
      </c>
      <c r="J4919">
        <v>23.73</v>
      </c>
      <c r="M4919" s="1">
        <v>34415</v>
      </c>
      <c r="N4919">
        <v>1.1407</v>
      </c>
    </row>
    <row r="4920" spans="5:14" x14ac:dyDescent="0.3">
      <c r="E4920" s="1">
        <v>39408</v>
      </c>
      <c r="F4920">
        <v>94.5</v>
      </c>
      <c r="G4920">
        <f t="shared" si="122"/>
        <v>78.654770642201839</v>
      </c>
      <c r="I4920" s="1">
        <v>36529</v>
      </c>
      <c r="J4920">
        <v>24.39</v>
      </c>
      <c r="M4920" s="1">
        <v>34416</v>
      </c>
      <c r="N4920">
        <v>1.1460999999999999</v>
      </c>
    </row>
    <row r="4921" spans="5:14" x14ac:dyDescent="0.3">
      <c r="E4921" s="1">
        <v>39409</v>
      </c>
      <c r="F4921">
        <v>95.76</v>
      </c>
      <c r="G4921">
        <f t="shared" si="122"/>
        <v>78.878623853210996</v>
      </c>
      <c r="I4921" s="1">
        <v>36524</v>
      </c>
      <c r="J4921">
        <v>25.08</v>
      </c>
      <c r="M4921" s="1">
        <v>34417</v>
      </c>
      <c r="N4921">
        <v>1.1539999999999999</v>
      </c>
    </row>
    <row r="4922" spans="5:14" x14ac:dyDescent="0.3">
      <c r="E4922" s="1">
        <v>39412</v>
      </c>
      <c r="F4922">
        <v>95.32</v>
      </c>
      <c r="G4922">
        <f t="shared" si="122"/>
        <v>79.109357798165121</v>
      </c>
      <c r="I4922" s="1">
        <v>36523</v>
      </c>
      <c r="J4922">
        <v>25.45</v>
      </c>
      <c r="M4922" s="1">
        <v>34418</v>
      </c>
      <c r="N4922">
        <v>1.1539999999999999</v>
      </c>
    </row>
    <row r="4923" spans="5:14" x14ac:dyDescent="0.3">
      <c r="E4923" s="1">
        <v>39413</v>
      </c>
      <c r="F4923">
        <v>92.52</v>
      </c>
      <c r="G4923">
        <f t="shared" si="122"/>
        <v>79.311100917431176</v>
      </c>
      <c r="I4923" s="1">
        <v>36518</v>
      </c>
      <c r="J4923">
        <v>25.21</v>
      </c>
      <c r="M4923" s="1">
        <v>34421</v>
      </c>
      <c r="N4923">
        <v>1.1529</v>
      </c>
    </row>
    <row r="4924" spans="5:14" x14ac:dyDescent="0.3">
      <c r="E4924" s="1">
        <v>39414</v>
      </c>
      <c r="F4924">
        <v>89.81</v>
      </c>
      <c r="G4924">
        <f t="shared" si="122"/>
        <v>79.488073394495387</v>
      </c>
      <c r="I4924" s="1">
        <v>36517</v>
      </c>
      <c r="J4924">
        <v>25.19</v>
      </c>
      <c r="M4924" s="1">
        <v>34422</v>
      </c>
      <c r="N4924">
        <v>1.1499999999999999</v>
      </c>
    </row>
    <row r="4925" spans="5:14" x14ac:dyDescent="0.3">
      <c r="E4925" s="1">
        <v>39415</v>
      </c>
      <c r="F4925">
        <v>90.22</v>
      </c>
      <c r="G4925">
        <f t="shared" si="122"/>
        <v>79.660642201834833</v>
      </c>
      <c r="I4925" s="1">
        <v>36516</v>
      </c>
      <c r="J4925">
        <v>24.65</v>
      </c>
      <c r="M4925" s="1">
        <v>34423</v>
      </c>
      <c r="N4925">
        <v>1.1499999999999999</v>
      </c>
    </row>
    <row r="4926" spans="5:14" x14ac:dyDescent="0.3">
      <c r="E4926" s="1">
        <v>39416</v>
      </c>
      <c r="F4926">
        <v>88.26</v>
      </c>
      <c r="G4926">
        <f t="shared" si="122"/>
        <v>79.804036697247682</v>
      </c>
      <c r="I4926" s="1">
        <v>36515</v>
      </c>
      <c r="J4926">
        <v>25.29</v>
      </c>
      <c r="M4926" s="1">
        <v>34424</v>
      </c>
      <c r="N4926">
        <v>1.1512</v>
      </c>
    </row>
    <row r="4927" spans="5:14" x14ac:dyDescent="0.3">
      <c r="E4927" s="1">
        <v>39419</v>
      </c>
      <c r="F4927">
        <v>89.8</v>
      </c>
      <c r="G4927">
        <f t="shared" si="122"/>
        <v>79.958807339449521</v>
      </c>
      <c r="I4927" s="1">
        <v>36514</v>
      </c>
      <c r="J4927">
        <v>25.3</v>
      </c>
      <c r="M4927" s="1">
        <v>34425</v>
      </c>
      <c r="N4927">
        <v>1.1365000000000001</v>
      </c>
    </row>
    <row r="4928" spans="5:14" x14ac:dyDescent="0.3">
      <c r="E4928" s="1">
        <v>39420</v>
      </c>
      <c r="F4928">
        <v>89.53</v>
      </c>
      <c r="G4928">
        <f t="shared" si="122"/>
        <v>80.109999999999971</v>
      </c>
      <c r="I4928" s="1">
        <v>36511</v>
      </c>
      <c r="J4928">
        <v>25.52</v>
      </c>
      <c r="M4928" s="1">
        <v>34428</v>
      </c>
      <c r="N4928">
        <v>1.1374</v>
      </c>
    </row>
    <row r="4929" spans="5:14" x14ac:dyDescent="0.3">
      <c r="E4929" s="1">
        <v>39421</v>
      </c>
      <c r="F4929">
        <v>88.49</v>
      </c>
      <c r="G4929">
        <f t="shared" si="122"/>
        <v>80.236055045871524</v>
      </c>
      <c r="I4929" s="1">
        <v>36510</v>
      </c>
      <c r="J4929">
        <v>26.09</v>
      </c>
      <c r="M4929" s="1">
        <v>34429</v>
      </c>
      <c r="N4929">
        <v>1.1258999999999999</v>
      </c>
    </row>
    <row r="4930" spans="5:14" x14ac:dyDescent="0.3">
      <c r="E4930" s="1">
        <v>39422</v>
      </c>
      <c r="F4930">
        <v>90.18</v>
      </c>
      <c r="G4930">
        <f t="shared" si="122"/>
        <v>80.369633027522923</v>
      </c>
      <c r="I4930" s="1">
        <v>36509</v>
      </c>
      <c r="J4930">
        <v>25.43</v>
      </c>
      <c r="M4930" s="1">
        <v>34430</v>
      </c>
      <c r="N4930">
        <v>1.1274</v>
      </c>
    </row>
    <row r="4931" spans="5:14" x14ac:dyDescent="0.3">
      <c r="E4931" s="1">
        <v>39423</v>
      </c>
      <c r="F4931">
        <v>88.64</v>
      </c>
      <c r="G4931">
        <f t="shared" si="122"/>
        <v>80.487614678899078</v>
      </c>
      <c r="I4931" s="1">
        <v>36508</v>
      </c>
      <c r="J4931">
        <v>25.02</v>
      </c>
      <c r="M4931" s="1">
        <v>34431</v>
      </c>
      <c r="N4931">
        <v>1.1278999999999999</v>
      </c>
    </row>
    <row r="4932" spans="5:14" x14ac:dyDescent="0.3">
      <c r="E4932" s="1">
        <v>39426</v>
      </c>
      <c r="F4932">
        <v>88.04</v>
      </c>
      <c r="G4932">
        <f t="shared" si="122"/>
        <v>80.594403669724755</v>
      </c>
      <c r="I4932" s="1">
        <v>36507</v>
      </c>
      <c r="J4932">
        <v>24.58</v>
      </c>
      <c r="M4932" s="1">
        <v>34432</v>
      </c>
      <c r="N4932">
        <v>1.1294</v>
      </c>
    </row>
    <row r="4933" spans="5:14" x14ac:dyDescent="0.3">
      <c r="E4933" s="1">
        <v>39427</v>
      </c>
      <c r="F4933">
        <v>89.99</v>
      </c>
      <c r="G4933">
        <f t="shared" si="122"/>
        <v>80.727889908256884</v>
      </c>
      <c r="I4933" s="1">
        <v>36504</v>
      </c>
      <c r="J4933">
        <v>24.46</v>
      </c>
      <c r="M4933" s="1">
        <v>34435</v>
      </c>
      <c r="N4933">
        <v>1.1304000000000001</v>
      </c>
    </row>
    <row r="4934" spans="5:14" x14ac:dyDescent="0.3">
      <c r="E4934" s="1">
        <v>39428</v>
      </c>
      <c r="F4934">
        <v>94.02</v>
      </c>
      <c r="G4934">
        <f t="shared" si="122"/>
        <v>80.889541284403677</v>
      </c>
      <c r="I4934" s="1">
        <v>36503</v>
      </c>
      <c r="J4934">
        <v>25.05</v>
      </c>
      <c r="M4934" s="1">
        <v>34436</v>
      </c>
      <c r="N4934">
        <v>1.1284000000000001</v>
      </c>
    </row>
    <row r="4935" spans="5:14" x14ac:dyDescent="0.3">
      <c r="E4935" s="1">
        <v>39429</v>
      </c>
      <c r="F4935">
        <v>92.12</v>
      </c>
      <c r="G4935">
        <f t="shared" si="122"/>
        <v>81.023027522935791</v>
      </c>
      <c r="I4935" s="1">
        <v>36502</v>
      </c>
      <c r="J4935">
        <v>25.69</v>
      </c>
      <c r="M4935" s="1">
        <v>34437</v>
      </c>
      <c r="N4935">
        <v>1.1324000000000001</v>
      </c>
    </row>
    <row r="4936" spans="5:14" x14ac:dyDescent="0.3">
      <c r="E4936" s="1">
        <v>39430</v>
      </c>
      <c r="F4936">
        <v>92.67</v>
      </c>
      <c r="G4936">
        <f t="shared" si="122"/>
        <v>81.163761467889913</v>
      </c>
      <c r="I4936" s="1">
        <v>36501</v>
      </c>
      <c r="J4936">
        <v>25.4</v>
      </c>
      <c r="M4936" s="1">
        <v>34438</v>
      </c>
      <c r="N4936">
        <v>1.1314</v>
      </c>
    </row>
    <row r="4937" spans="5:14" x14ac:dyDescent="0.3">
      <c r="E4937" s="1">
        <v>39433</v>
      </c>
      <c r="F4937">
        <v>91.29</v>
      </c>
      <c r="G4937">
        <f t="shared" si="122"/>
        <v>81.30834862385322</v>
      </c>
      <c r="I4937" s="1">
        <v>36500</v>
      </c>
      <c r="J4937">
        <v>25.79</v>
      </c>
      <c r="M4937" s="1">
        <v>34439</v>
      </c>
      <c r="N4937">
        <v>1.1292</v>
      </c>
    </row>
    <row r="4938" spans="5:14" x14ac:dyDescent="0.3">
      <c r="E4938" s="1">
        <v>39434</v>
      </c>
      <c r="F4938">
        <v>90.12</v>
      </c>
      <c r="G4938">
        <f t="shared" si="122"/>
        <v>81.430917431192682</v>
      </c>
      <c r="I4938" s="1">
        <v>36497</v>
      </c>
      <c r="J4938">
        <v>24.95</v>
      </c>
      <c r="M4938" s="1">
        <v>34442</v>
      </c>
      <c r="N4938">
        <v>1.1309</v>
      </c>
    </row>
    <row r="4939" spans="5:14" x14ac:dyDescent="0.3">
      <c r="E4939" s="1">
        <v>39435</v>
      </c>
      <c r="F4939">
        <v>91.48</v>
      </c>
      <c r="G4939">
        <f t="shared" si="122"/>
        <v>81.5576146788991</v>
      </c>
      <c r="I4939" s="1">
        <v>36496</v>
      </c>
      <c r="J4939">
        <v>24.96</v>
      </c>
      <c r="M4939" s="1">
        <v>34443</v>
      </c>
      <c r="N4939">
        <v>1.1359999999999999</v>
      </c>
    </row>
    <row r="4940" spans="5:14" x14ac:dyDescent="0.3">
      <c r="E4940" s="1">
        <v>39436</v>
      </c>
      <c r="F4940">
        <v>90.88</v>
      </c>
      <c r="G4940">
        <f t="shared" si="122"/>
        <v>81.67908256880736</v>
      </c>
      <c r="I4940" s="1">
        <v>36495</v>
      </c>
      <c r="J4940">
        <v>24.03</v>
      </c>
      <c r="M4940" s="1">
        <v>34444</v>
      </c>
      <c r="N4940">
        <v>1.1429</v>
      </c>
    </row>
    <row r="4941" spans="5:14" x14ac:dyDescent="0.3">
      <c r="E4941" s="1">
        <v>39437</v>
      </c>
      <c r="F4941">
        <v>92.46</v>
      </c>
      <c r="G4941">
        <f t="shared" si="122"/>
        <v>81.822201834862398</v>
      </c>
      <c r="I4941" s="1">
        <v>36494</v>
      </c>
      <c r="J4941">
        <v>23.64</v>
      </c>
      <c r="M4941" s="1">
        <v>34445</v>
      </c>
      <c r="N4941">
        <v>1.1439999999999999</v>
      </c>
    </row>
    <row r="4942" spans="5:14" x14ac:dyDescent="0.3">
      <c r="E4942" s="1">
        <v>39440</v>
      </c>
      <c r="F4942">
        <v>92.7</v>
      </c>
      <c r="G4942">
        <f t="shared" si="122"/>
        <v>81.98385321100919</v>
      </c>
      <c r="I4942" s="1">
        <v>36493</v>
      </c>
      <c r="J4942">
        <v>24.85</v>
      </c>
      <c r="M4942" s="1">
        <v>34446</v>
      </c>
      <c r="N4942">
        <v>1.1431</v>
      </c>
    </row>
    <row r="4943" spans="5:14" x14ac:dyDescent="0.3">
      <c r="E4943" s="1">
        <v>39442</v>
      </c>
      <c r="F4943">
        <v>93.94</v>
      </c>
      <c r="G4943">
        <f t="shared" si="122"/>
        <v>82.145504587155969</v>
      </c>
      <c r="I4943" s="1">
        <v>36490</v>
      </c>
      <c r="J4943">
        <v>25.36</v>
      </c>
      <c r="M4943" s="1">
        <v>34449</v>
      </c>
      <c r="N4943">
        <v>1.1483000000000001</v>
      </c>
    </row>
    <row r="4944" spans="5:14" x14ac:dyDescent="0.3">
      <c r="E4944" s="1">
        <v>39443</v>
      </c>
      <c r="F4944">
        <v>94.78</v>
      </c>
      <c r="G4944">
        <f t="shared" si="122"/>
        <v>82.325321100917435</v>
      </c>
      <c r="I4944" s="1">
        <v>36489</v>
      </c>
      <c r="J4944">
        <v>25.52</v>
      </c>
      <c r="M4944" s="1">
        <v>34450</v>
      </c>
      <c r="N4944">
        <v>1.1527000000000001</v>
      </c>
    </row>
    <row r="4945" spans="5:14" x14ac:dyDescent="0.3">
      <c r="E4945" s="1">
        <v>39444</v>
      </c>
      <c r="F4945">
        <v>93.88</v>
      </c>
      <c r="G4945">
        <f t="shared" si="122"/>
        <v>82.486972477064214</v>
      </c>
      <c r="I4945" s="1">
        <v>36488</v>
      </c>
      <c r="J4945">
        <v>25.61</v>
      </c>
      <c r="M4945" s="1">
        <v>34451</v>
      </c>
      <c r="N4945">
        <v>1.1561999999999999</v>
      </c>
    </row>
    <row r="4946" spans="5:14" x14ac:dyDescent="0.3">
      <c r="E4946" s="1">
        <v>39447</v>
      </c>
      <c r="F4946">
        <v>93.85</v>
      </c>
      <c r="G4946">
        <f t="shared" si="122"/>
        <v>82.653119266055057</v>
      </c>
      <c r="I4946" s="1">
        <v>36487</v>
      </c>
      <c r="J4946">
        <v>25.15</v>
      </c>
      <c r="M4946" s="1">
        <v>34452</v>
      </c>
      <c r="N4946">
        <v>1.1617</v>
      </c>
    </row>
    <row r="4947" spans="5:14" x14ac:dyDescent="0.3">
      <c r="E4947" s="1">
        <v>39449</v>
      </c>
      <c r="F4947">
        <v>97.84</v>
      </c>
      <c r="G4947">
        <f t="shared" si="122"/>
        <v>82.843853211009176</v>
      </c>
      <c r="I4947" s="1">
        <v>36486</v>
      </c>
      <c r="J4947">
        <v>25.78</v>
      </c>
      <c r="M4947" s="1">
        <v>34453</v>
      </c>
      <c r="N4947">
        <v>1.1674</v>
      </c>
    </row>
    <row r="4948" spans="5:14" x14ac:dyDescent="0.3">
      <c r="E4948" s="1">
        <v>39450</v>
      </c>
      <c r="F4948">
        <v>97.6</v>
      </c>
      <c r="G4948">
        <f t="shared" si="122"/>
        <v>83.047981651376148</v>
      </c>
      <c r="I4948" s="1">
        <v>36483</v>
      </c>
      <c r="J4948">
        <v>25.07</v>
      </c>
      <c r="M4948" s="1">
        <v>34456</v>
      </c>
      <c r="N4948">
        <v>1.1709000000000001</v>
      </c>
    </row>
    <row r="4949" spans="5:14" x14ac:dyDescent="0.3">
      <c r="E4949" s="1">
        <v>39451</v>
      </c>
      <c r="F4949">
        <v>96.79</v>
      </c>
      <c r="G4949">
        <f t="shared" si="122"/>
        <v>83.240917431192656</v>
      </c>
      <c r="I4949" s="1">
        <v>36482</v>
      </c>
      <c r="J4949">
        <v>24.36</v>
      </c>
      <c r="M4949" s="1">
        <v>34457</v>
      </c>
      <c r="N4949">
        <v>1.1763999999999999</v>
      </c>
    </row>
    <row r="4950" spans="5:14" x14ac:dyDescent="0.3">
      <c r="E4950" s="1">
        <v>39454</v>
      </c>
      <c r="F4950">
        <v>94.39</v>
      </c>
      <c r="G4950">
        <f t="shared" si="122"/>
        <v>83.421100917431204</v>
      </c>
      <c r="I4950" s="1">
        <v>36481</v>
      </c>
      <c r="J4950">
        <v>24.92</v>
      </c>
      <c r="M4950" s="1">
        <v>34458</v>
      </c>
      <c r="N4950">
        <v>1.1638999999999999</v>
      </c>
    </row>
    <row r="4951" spans="5:14" x14ac:dyDescent="0.3">
      <c r="E4951" s="1">
        <v>39455</v>
      </c>
      <c r="F4951">
        <v>95.54</v>
      </c>
      <c r="G4951">
        <f t="shared" si="122"/>
        <v>83.644678899082592</v>
      </c>
      <c r="I4951" s="1">
        <v>36480</v>
      </c>
      <c r="J4951">
        <v>24.54</v>
      </c>
      <c r="M4951" s="1">
        <v>34459</v>
      </c>
      <c r="N4951">
        <v>1.155</v>
      </c>
    </row>
    <row r="4952" spans="5:14" x14ac:dyDescent="0.3">
      <c r="E4952" s="1">
        <v>39456</v>
      </c>
      <c r="F4952">
        <v>94.37</v>
      </c>
      <c r="G4952">
        <f t="shared" si="122"/>
        <v>83.851743119266061</v>
      </c>
      <c r="I4952" s="1">
        <v>36479</v>
      </c>
      <c r="J4952">
        <v>25</v>
      </c>
      <c r="M4952" s="1">
        <v>34460</v>
      </c>
      <c r="N4952">
        <v>1.1580999999999999</v>
      </c>
    </row>
    <row r="4953" spans="5:14" x14ac:dyDescent="0.3">
      <c r="E4953" s="1">
        <v>39457</v>
      </c>
      <c r="F4953">
        <v>92.22</v>
      </c>
      <c r="G4953">
        <f t="shared" si="122"/>
        <v>84.046513761467892</v>
      </c>
      <c r="I4953" s="1">
        <v>36476</v>
      </c>
      <c r="J4953">
        <v>24.59</v>
      </c>
      <c r="M4953" s="1">
        <v>34463</v>
      </c>
      <c r="N4953">
        <v>1.1644000000000001</v>
      </c>
    </row>
    <row r="4954" spans="5:14" x14ac:dyDescent="0.3">
      <c r="E4954" s="1">
        <v>39458</v>
      </c>
      <c r="F4954">
        <v>91.07</v>
      </c>
      <c r="G4954">
        <f t="shared" si="122"/>
        <v>84.237889908256861</v>
      </c>
      <c r="I4954" s="1">
        <v>36475</v>
      </c>
      <c r="J4954">
        <v>24.28</v>
      </c>
      <c r="M4954" s="1">
        <v>34464</v>
      </c>
      <c r="N4954">
        <v>1.1523000000000001</v>
      </c>
    </row>
    <row r="4955" spans="5:14" x14ac:dyDescent="0.3">
      <c r="E4955" s="1">
        <v>39461</v>
      </c>
      <c r="F4955">
        <v>92.92</v>
      </c>
      <c r="G4955">
        <f t="shared" si="122"/>
        <v>84.444587155963291</v>
      </c>
      <c r="I4955" s="1">
        <v>36474</v>
      </c>
      <c r="J4955">
        <v>24.49</v>
      </c>
      <c r="M4955" s="1">
        <v>34465</v>
      </c>
      <c r="N4955">
        <v>1.1541999999999999</v>
      </c>
    </row>
    <row r="4956" spans="5:14" x14ac:dyDescent="0.3">
      <c r="E4956" s="1">
        <v>39462</v>
      </c>
      <c r="F4956">
        <v>90.98</v>
      </c>
      <c r="G4956">
        <f t="shared" si="122"/>
        <v>84.634954128440356</v>
      </c>
      <c r="I4956" s="1">
        <v>36473</v>
      </c>
      <c r="J4956">
        <v>24.13</v>
      </c>
      <c r="M4956" s="1">
        <v>34466</v>
      </c>
      <c r="N4956">
        <v>1.1557999999999999</v>
      </c>
    </row>
    <row r="4957" spans="5:14" x14ac:dyDescent="0.3">
      <c r="E4957" s="1">
        <v>39463</v>
      </c>
      <c r="F4957">
        <v>89.75</v>
      </c>
      <c r="G4957">
        <f t="shared" si="122"/>
        <v>84.811467889908243</v>
      </c>
      <c r="I4957" s="1">
        <v>36472</v>
      </c>
      <c r="J4957">
        <v>23.28</v>
      </c>
      <c r="M4957" s="1">
        <v>34467</v>
      </c>
      <c r="N4957">
        <v>1.1544000000000001</v>
      </c>
    </row>
    <row r="4958" spans="5:14" x14ac:dyDescent="0.3">
      <c r="E4958" s="1">
        <v>39464</v>
      </c>
      <c r="F4958">
        <v>88.75</v>
      </c>
      <c r="G4958">
        <f t="shared" si="122"/>
        <v>84.968440366972473</v>
      </c>
      <c r="I4958" s="1">
        <v>36469</v>
      </c>
      <c r="J4958">
        <v>22.83</v>
      </c>
      <c r="M4958" s="1">
        <v>34470</v>
      </c>
      <c r="N4958">
        <v>1.1523000000000001</v>
      </c>
    </row>
    <row r="4959" spans="5:14" x14ac:dyDescent="0.3">
      <c r="E4959" s="1">
        <v>39465</v>
      </c>
      <c r="F4959">
        <v>89.23</v>
      </c>
      <c r="G4959">
        <f t="shared" si="122"/>
        <v>85.150183486238518</v>
      </c>
      <c r="I4959" s="1">
        <v>36468</v>
      </c>
      <c r="J4959">
        <v>22.85</v>
      </c>
      <c r="M4959" s="1">
        <v>34471</v>
      </c>
      <c r="N4959">
        <v>1.153</v>
      </c>
    </row>
    <row r="4960" spans="5:14" x14ac:dyDescent="0.3">
      <c r="E4960" s="1">
        <v>39468</v>
      </c>
      <c r="F4960">
        <v>87.51</v>
      </c>
      <c r="G4960">
        <f t="shared" si="122"/>
        <v>85.306788990825694</v>
      </c>
      <c r="I4960" s="1">
        <v>36467</v>
      </c>
      <c r="J4960">
        <v>22.57</v>
      </c>
      <c r="M4960" s="1">
        <v>34472</v>
      </c>
      <c r="N4960">
        <v>1.1639999999999999</v>
      </c>
    </row>
    <row r="4961" spans="5:14" x14ac:dyDescent="0.3">
      <c r="E4961" s="1">
        <v>39469</v>
      </c>
      <c r="F4961">
        <v>88.45</v>
      </c>
      <c r="G4961">
        <f t="shared" si="122"/>
        <v>85.477431192660561</v>
      </c>
      <c r="I4961" s="1">
        <v>36466</v>
      </c>
      <c r="J4961">
        <v>22.08</v>
      </c>
      <c r="M4961" s="1">
        <v>34473</v>
      </c>
      <c r="N4961">
        <v>1.1620999999999999</v>
      </c>
    </row>
    <row r="4962" spans="5:14" x14ac:dyDescent="0.3">
      <c r="E4962" s="1">
        <v>39470</v>
      </c>
      <c r="F4962">
        <v>86.62</v>
      </c>
      <c r="G4962">
        <f t="shared" si="122"/>
        <v>85.641926605504594</v>
      </c>
      <c r="I4962" s="1">
        <v>36465</v>
      </c>
      <c r="J4962">
        <v>22.35</v>
      </c>
      <c r="M4962" s="1">
        <v>34474</v>
      </c>
      <c r="N4962">
        <v>1.1694</v>
      </c>
    </row>
    <row r="4963" spans="5:14" x14ac:dyDescent="0.3">
      <c r="E4963" s="1">
        <v>39471</v>
      </c>
      <c r="F4963">
        <v>89.07</v>
      </c>
      <c r="G4963">
        <f t="shared" si="122"/>
        <v>85.82880733944954</v>
      </c>
      <c r="I4963" s="1">
        <v>36462</v>
      </c>
      <c r="J4963">
        <v>21.69</v>
      </c>
      <c r="M4963" s="1">
        <v>34477</v>
      </c>
      <c r="N4963">
        <v>1.171</v>
      </c>
    </row>
    <row r="4964" spans="5:14" x14ac:dyDescent="0.3">
      <c r="E4964" s="1">
        <v>39472</v>
      </c>
      <c r="F4964">
        <v>90.9</v>
      </c>
      <c r="G4964">
        <f t="shared" si="122"/>
        <v>86.021834862385333</v>
      </c>
      <c r="I4964" s="1">
        <v>36461</v>
      </c>
      <c r="J4964">
        <v>21.42</v>
      </c>
      <c r="M4964" s="1">
        <v>34478</v>
      </c>
      <c r="N4964">
        <v>1.1645000000000001</v>
      </c>
    </row>
    <row r="4965" spans="5:14" x14ac:dyDescent="0.3">
      <c r="E4965" s="1">
        <v>39475</v>
      </c>
      <c r="F4965">
        <v>91.38</v>
      </c>
      <c r="G4965">
        <f t="shared" si="122"/>
        <v>86.212293577981626</v>
      </c>
      <c r="I4965" s="1">
        <v>36460</v>
      </c>
      <c r="J4965">
        <v>22.59</v>
      </c>
      <c r="M4965" s="1">
        <v>34479</v>
      </c>
      <c r="N4965">
        <v>1.1705000000000001</v>
      </c>
    </row>
    <row r="4966" spans="5:14" x14ac:dyDescent="0.3">
      <c r="E4966" s="1">
        <v>39476</v>
      </c>
      <c r="F4966">
        <v>92</v>
      </c>
      <c r="G4966">
        <f t="shared" si="122"/>
        <v>86.40541284403669</v>
      </c>
      <c r="I4966" s="1">
        <v>36459</v>
      </c>
      <c r="J4966">
        <v>22.7</v>
      </c>
      <c r="M4966" s="1">
        <v>34480</v>
      </c>
      <c r="N4966">
        <v>1.1675</v>
      </c>
    </row>
    <row r="4967" spans="5:14" x14ac:dyDescent="0.3">
      <c r="E4967" s="1">
        <v>39477</v>
      </c>
      <c r="F4967">
        <v>92.53</v>
      </c>
      <c r="G4967">
        <f t="shared" si="122"/>
        <v>86.607064220183489</v>
      </c>
      <c r="I4967" s="1">
        <v>36458</v>
      </c>
      <c r="J4967">
        <v>22.82</v>
      </c>
      <c r="M4967" s="1">
        <v>34481</v>
      </c>
      <c r="N4967">
        <v>1.1715</v>
      </c>
    </row>
    <row r="4968" spans="5:14" x14ac:dyDescent="0.3">
      <c r="E4968" s="1">
        <v>39478</v>
      </c>
      <c r="F4968">
        <v>92.21</v>
      </c>
      <c r="G4968">
        <f t="shared" si="122"/>
        <v>86.791284403669721</v>
      </c>
      <c r="I4968" s="1">
        <v>36455</v>
      </c>
      <c r="J4968">
        <v>22.93</v>
      </c>
      <c r="M4968" s="1">
        <v>34484</v>
      </c>
      <c r="N4968">
        <v>1.1695</v>
      </c>
    </row>
    <row r="4969" spans="5:14" x14ac:dyDescent="0.3">
      <c r="E4969" s="1">
        <v>39479</v>
      </c>
      <c r="F4969">
        <v>89.44</v>
      </c>
      <c r="G4969">
        <f t="shared" si="122"/>
        <v>86.952201834862379</v>
      </c>
      <c r="I4969" s="1">
        <v>36454</v>
      </c>
      <c r="J4969">
        <v>22.11</v>
      </c>
      <c r="M4969" s="1">
        <v>34485</v>
      </c>
      <c r="N4969">
        <v>1.1702999999999999</v>
      </c>
    </row>
    <row r="4970" spans="5:14" x14ac:dyDescent="0.3">
      <c r="E4970" s="1">
        <v>39482</v>
      </c>
      <c r="F4970">
        <v>90.47</v>
      </c>
      <c r="G4970">
        <f t="shared" si="122"/>
        <v>87.115321100917427</v>
      </c>
      <c r="I4970" s="1">
        <v>36453</v>
      </c>
      <c r="J4970">
        <v>21.87</v>
      </c>
      <c r="M4970" s="1">
        <v>34486</v>
      </c>
      <c r="N4970">
        <v>1.1691</v>
      </c>
    </row>
    <row r="4971" spans="5:14" x14ac:dyDescent="0.3">
      <c r="E4971" s="1">
        <v>39483</v>
      </c>
      <c r="F4971">
        <v>88.82</v>
      </c>
      <c r="G4971">
        <f t="shared" si="122"/>
        <v>87.256697247706398</v>
      </c>
      <c r="I4971" s="1">
        <v>36452</v>
      </c>
      <c r="J4971">
        <v>21.76</v>
      </c>
      <c r="M4971" s="1">
        <v>34487</v>
      </c>
      <c r="N4971">
        <v>1.1649</v>
      </c>
    </row>
    <row r="4972" spans="5:14" x14ac:dyDescent="0.3">
      <c r="E4972" s="1">
        <v>39484</v>
      </c>
      <c r="F4972">
        <v>87.78</v>
      </c>
      <c r="G4972">
        <f t="shared" si="122"/>
        <v>87.383853211009182</v>
      </c>
      <c r="I4972" s="1">
        <v>36451</v>
      </c>
      <c r="J4972">
        <v>22.02</v>
      </c>
      <c r="M4972" s="1">
        <v>34488</v>
      </c>
      <c r="N4972">
        <v>1.1535</v>
      </c>
    </row>
    <row r="4973" spans="5:14" x14ac:dyDescent="0.3">
      <c r="E4973" s="1">
        <v>39485</v>
      </c>
      <c r="F4973">
        <v>88.51</v>
      </c>
      <c r="G4973">
        <f t="shared" si="122"/>
        <v>87.513853211009177</v>
      </c>
      <c r="I4973" s="1">
        <v>36448</v>
      </c>
      <c r="J4973">
        <v>22.5</v>
      </c>
      <c r="M4973" s="1">
        <v>34491</v>
      </c>
      <c r="N4973">
        <v>1.1548</v>
      </c>
    </row>
    <row r="4974" spans="5:14" x14ac:dyDescent="0.3">
      <c r="E4974" s="1">
        <v>39486</v>
      </c>
      <c r="F4974">
        <v>91.94</v>
      </c>
      <c r="G4974">
        <f t="shared" si="122"/>
        <v>87.671376146789015</v>
      </c>
      <c r="I4974" s="1">
        <v>36447</v>
      </c>
      <c r="J4974">
        <v>22.08</v>
      </c>
      <c r="M4974" s="1">
        <v>34492</v>
      </c>
      <c r="N4974">
        <v>1.157</v>
      </c>
    </row>
    <row r="4975" spans="5:14" x14ac:dyDescent="0.3">
      <c r="E4975" s="1">
        <v>39489</v>
      </c>
      <c r="F4975">
        <v>93.53</v>
      </c>
      <c r="G4975">
        <f t="shared" si="122"/>
        <v>87.840733944954138</v>
      </c>
      <c r="I4975" s="1">
        <v>36446</v>
      </c>
      <c r="J4975">
        <v>22.22</v>
      </c>
      <c r="M4975" s="1">
        <v>34493</v>
      </c>
      <c r="N4975">
        <v>1.1567000000000001</v>
      </c>
    </row>
    <row r="4976" spans="5:14" x14ac:dyDescent="0.3">
      <c r="E4976" s="1">
        <v>39490</v>
      </c>
      <c r="F4976">
        <v>92.86</v>
      </c>
      <c r="G4976">
        <f t="shared" ref="G4976:G5039" si="123">+AVERAGE(F4868:F4976)</f>
        <v>88.000183486238555</v>
      </c>
      <c r="I4976" s="1">
        <v>36445</v>
      </c>
      <c r="J4976">
        <v>22.05</v>
      </c>
      <c r="M4976" s="1">
        <v>34494</v>
      </c>
      <c r="N4976">
        <v>1.1568000000000001</v>
      </c>
    </row>
    <row r="4977" spans="5:14" x14ac:dyDescent="0.3">
      <c r="E4977" s="1">
        <v>39491</v>
      </c>
      <c r="F4977">
        <v>93.32</v>
      </c>
      <c r="G4977">
        <f t="shared" si="123"/>
        <v>88.155596330275245</v>
      </c>
      <c r="I4977" s="1">
        <v>36444</v>
      </c>
      <c r="J4977">
        <v>21.23</v>
      </c>
      <c r="M4977" s="1">
        <v>34495</v>
      </c>
      <c r="N4977">
        <v>1.1584000000000001</v>
      </c>
    </row>
    <row r="4978" spans="5:14" x14ac:dyDescent="0.3">
      <c r="E4978" s="1">
        <v>39492</v>
      </c>
      <c r="F4978">
        <v>95.09</v>
      </c>
      <c r="G4978">
        <f t="shared" si="123"/>
        <v>88.315321100917444</v>
      </c>
      <c r="I4978" s="1">
        <v>36441</v>
      </c>
      <c r="J4978">
        <v>20.7</v>
      </c>
      <c r="M4978" s="1">
        <v>34498</v>
      </c>
      <c r="N4978">
        <v>1.1718</v>
      </c>
    </row>
    <row r="4979" spans="5:14" x14ac:dyDescent="0.3">
      <c r="E4979" s="1">
        <v>39493</v>
      </c>
      <c r="F4979">
        <v>94.63</v>
      </c>
      <c r="G4979">
        <f t="shared" si="123"/>
        <v>88.473394495412848</v>
      </c>
      <c r="I4979" s="1">
        <v>36440</v>
      </c>
      <c r="J4979">
        <v>22.08</v>
      </c>
      <c r="M4979" s="1">
        <v>34499</v>
      </c>
      <c r="N4979">
        <v>1.1708000000000001</v>
      </c>
    </row>
    <row r="4980" spans="5:14" x14ac:dyDescent="0.3">
      <c r="E4980" s="1">
        <v>39496</v>
      </c>
      <c r="F4980">
        <v>94.91</v>
      </c>
      <c r="G4980">
        <f t="shared" si="123"/>
        <v>88.64486238532109</v>
      </c>
      <c r="I4980" s="1">
        <v>36439</v>
      </c>
      <c r="J4980">
        <v>22.76</v>
      </c>
      <c r="M4980" s="1">
        <v>34500</v>
      </c>
      <c r="N4980">
        <v>1.1767000000000001</v>
      </c>
    </row>
    <row r="4981" spans="5:14" x14ac:dyDescent="0.3">
      <c r="E4981" s="1">
        <v>39497</v>
      </c>
      <c r="F4981">
        <v>98.56</v>
      </c>
      <c r="G4981">
        <f t="shared" si="123"/>
        <v>88.842844036697244</v>
      </c>
      <c r="I4981" s="1">
        <v>36438</v>
      </c>
      <c r="J4981">
        <v>22.93</v>
      </c>
      <c r="M4981" s="1">
        <v>34501</v>
      </c>
      <c r="N4981">
        <v>1.1745000000000001</v>
      </c>
    </row>
    <row r="4982" spans="5:14" x14ac:dyDescent="0.3">
      <c r="E4982" s="1">
        <v>39498</v>
      </c>
      <c r="F4982">
        <v>98.42</v>
      </c>
      <c r="G4982">
        <f t="shared" si="123"/>
        <v>89.033944954128444</v>
      </c>
      <c r="I4982" s="1">
        <v>36437</v>
      </c>
      <c r="J4982">
        <v>22.98</v>
      </c>
      <c r="M4982" s="1">
        <v>34502</v>
      </c>
      <c r="N4982">
        <v>1.1919999999999999</v>
      </c>
    </row>
    <row r="4983" spans="5:14" x14ac:dyDescent="0.3">
      <c r="E4983" s="1">
        <v>39499</v>
      </c>
      <c r="F4983">
        <v>96.24</v>
      </c>
      <c r="G4983">
        <f t="shared" si="123"/>
        <v>89.196972477064207</v>
      </c>
      <c r="I4983" s="1">
        <v>36434</v>
      </c>
      <c r="J4983">
        <v>23.67</v>
      </c>
      <c r="M4983" s="1">
        <v>34505</v>
      </c>
      <c r="N4983">
        <v>1.1992</v>
      </c>
    </row>
    <row r="4984" spans="5:14" x14ac:dyDescent="0.3">
      <c r="E4984" s="1">
        <v>39500</v>
      </c>
      <c r="F4984">
        <v>97.01</v>
      </c>
      <c r="G4984">
        <f t="shared" si="123"/>
        <v>89.361376146788984</v>
      </c>
      <c r="I4984" s="1">
        <v>36433</v>
      </c>
      <c r="J4984">
        <v>23.58</v>
      </c>
      <c r="M4984" s="1">
        <v>34506</v>
      </c>
      <c r="N4984">
        <v>1.2035</v>
      </c>
    </row>
    <row r="4985" spans="5:14" x14ac:dyDescent="0.3">
      <c r="E4985" s="1">
        <v>39503</v>
      </c>
      <c r="F4985">
        <v>97.69</v>
      </c>
      <c r="G4985">
        <f t="shared" si="123"/>
        <v>89.530091743119272</v>
      </c>
      <c r="I4985" s="1">
        <v>36432</v>
      </c>
      <c r="J4985">
        <v>23.81</v>
      </c>
      <c r="M4985" s="1">
        <v>34507</v>
      </c>
      <c r="N4985">
        <v>1.1941999999999999</v>
      </c>
    </row>
    <row r="4986" spans="5:14" x14ac:dyDescent="0.3">
      <c r="E4986" s="1">
        <v>39504</v>
      </c>
      <c r="F4986">
        <v>99.47</v>
      </c>
      <c r="G4986">
        <f t="shared" si="123"/>
        <v>89.718715596330256</v>
      </c>
      <c r="I4986" s="1">
        <v>36431</v>
      </c>
      <c r="J4986">
        <v>23.76</v>
      </c>
      <c r="M4986" s="1">
        <v>34508</v>
      </c>
      <c r="N4986">
        <v>1.1955</v>
      </c>
    </row>
    <row r="4987" spans="5:14" x14ac:dyDescent="0.3">
      <c r="E4987" s="1">
        <v>39505</v>
      </c>
      <c r="F4987">
        <v>98.27</v>
      </c>
      <c r="G4987">
        <f t="shared" si="123"/>
        <v>89.90816513761466</v>
      </c>
      <c r="I4987" s="1">
        <v>36430</v>
      </c>
      <c r="J4987">
        <v>24.07</v>
      </c>
      <c r="M4987" s="1">
        <v>34509</v>
      </c>
      <c r="N4987">
        <v>1.2090000000000001</v>
      </c>
    </row>
    <row r="4988" spans="5:14" x14ac:dyDescent="0.3">
      <c r="E4988" s="1">
        <v>39506</v>
      </c>
      <c r="F4988">
        <v>100.9</v>
      </c>
      <c r="G4988">
        <f t="shared" si="123"/>
        <v>90.123486238532095</v>
      </c>
      <c r="I4988" s="1">
        <v>36427</v>
      </c>
      <c r="J4988">
        <v>23.9</v>
      </c>
      <c r="M4988" s="1">
        <v>34512</v>
      </c>
      <c r="N4988">
        <v>1.2089000000000001</v>
      </c>
    </row>
    <row r="4989" spans="5:14" x14ac:dyDescent="0.3">
      <c r="E4989" s="1">
        <v>39507</v>
      </c>
      <c r="F4989">
        <v>100.1</v>
      </c>
      <c r="G4989">
        <f t="shared" si="123"/>
        <v>90.307614678899071</v>
      </c>
      <c r="I4989" s="1">
        <v>36426</v>
      </c>
      <c r="J4989">
        <v>23.82</v>
      </c>
      <c r="M4989" s="1">
        <v>34513</v>
      </c>
      <c r="N4989">
        <v>1.2130000000000001</v>
      </c>
    </row>
    <row r="4990" spans="5:14" x14ac:dyDescent="0.3">
      <c r="E4990" s="1">
        <v>39510</v>
      </c>
      <c r="F4990">
        <v>100.48</v>
      </c>
      <c r="G4990">
        <f t="shared" si="123"/>
        <v>90.503119266055037</v>
      </c>
      <c r="I4990" s="1">
        <v>36425</v>
      </c>
      <c r="J4990">
        <v>22.93</v>
      </c>
      <c r="M4990" s="1">
        <v>34514</v>
      </c>
      <c r="N4990">
        <v>1.2055</v>
      </c>
    </row>
    <row r="4991" spans="5:14" x14ac:dyDescent="0.3">
      <c r="E4991" s="1">
        <v>39511</v>
      </c>
      <c r="F4991">
        <v>97.52</v>
      </c>
      <c r="G4991">
        <f t="shared" si="123"/>
        <v>90.685504587155961</v>
      </c>
      <c r="I4991" s="1">
        <v>36424</v>
      </c>
      <c r="J4991">
        <v>22.68</v>
      </c>
      <c r="M4991" s="1">
        <v>34515</v>
      </c>
      <c r="N4991">
        <v>1.2047000000000001</v>
      </c>
    </row>
    <row r="4992" spans="5:14" x14ac:dyDescent="0.3">
      <c r="E4992" s="1">
        <v>39512</v>
      </c>
      <c r="F4992">
        <v>101.64</v>
      </c>
      <c r="G4992">
        <f t="shared" si="123"/>
        <v>90.908073394495389</v>
      </c>
      <c r="I4992" s="1">
        <v>36423</v>
      </c>
      <c r="J4992">
        <v>22.66</v>
      </c>
      <c r="M4992" s="1">
        <v>34516</v>
      </c>
      <c r="N4992">
        <v>1.198</v>
      </c>
    </row>
    <row r="4993" spans="5:14" x14ac:dyDescent="0.3">
      <c r="E4993" s="1">
        <v>39513</v>
      </c>
      <c r="F4993">
        <v>102.61</v>
      </c>
      <c r="G4993">
        <f t="shared" si="123"/>
        <v>91.141284403669687</v>
      </c>
      <c r="I4993" s="1">
        <v>36420</v>
      </c>
      <c r="J4993">
        <v>22.8</v>
      </c>
      <c r="M4993" s="1">
        <v>34519</v>
      </c>
      <c r="N4993">
        <v>1.1972</v>
      </c>
    </row>
    <row r="4994" spans="5:14" x14ac:dyDescent="0.3">
      <c r="E4994" s="1">
        <v>39514</v>
      </c>
      <c r="F4994">
        <v>102.38</v>
      </c>
      <c r="G4994">
        <f t="shared" si="123"/>
        <v>91.356055045871528</v>
      </c>
      <c r="I4994" s="1">
        <v>36419</v>
      </c>
      <c r="J4994">
        <v>22.72</v>
      </c>
      <c r="M4994" s="1">
        <v>34520</v>
      </c>
      <c r="N4994">
        <v>1.2103999999999999</v>
      </c>
    </row>
    <row r="4995" spans="5:14" x14ac:dyDescent="0.3">
      <c r="E4995" s="1">
        <v>39517</v>
      </c>
      <c r="F4995">
        <v>104.16</v>
      </c>
      <c r="G4995">
        <f t="shared" si="123"/>
        <v>91.587798165137585</v>
      </c>
      <c r="I4995" s="1">
        <v>36418</v>
      </c>
      <c r="J4995">
        <v>23.59</v>
      </c>
      <c r="M4995" s="1">
        <v>34521</v>
      </c>
      <c r="N4995">
        <v>1.2192000000000001</v>
      </c>
    </row>
    <row r="4996" spans="5:14" x14ac:dyDescent="0.3">
      <c r="E4996" s="1">
        <v>39518</v>
      </c>
      <c r="F4996">
        <v>105.25</v>
      </c>
      <c r="G4996">
        <f t="shared" si="123"/>
        <v>91.850825688073343</v>
      </c>
      <c r="I4996" s="1">
        <v>36417</v>
      </c>
      <c r="J4996">
        <v>23.71</v>
      </c>
      <c r="M4996" s="1">
        <v>34522</v>
      </c>
      <c r="N4996">
        <v>1.2142999999999999</v>
      </c>
    </row>
    <row r="4997" spans="5:14" x14ac:dyDescent="0.3">
      <c r="E4997" s="1">
        <v>39519</v>
      </c>
      <c r="F4997">
        <v>106.27</v>
      </c>
      <c r="G4997">
        <f t="shared" si="123"/>
        <v>92.114862385321061</v>
      </c>
      <c r="I4997" s="1">
        <v>36416</v>
      </c>
      <c r="J4997">
        <v>23.48</v>
      </c>
      <c r="M4997" s="1">
        <v>34523</v>
      </c>
      <c r="N4997">
        <v>1.2101</v>
      </c>
    </row>
    <row r="4998" spans="5:14" x14ac:dyDescent="0.3">
      <c r="E4998" s="1">
        <v>39520</v>
      </c>
      <c r="F4998">
        <v>107.54</v>
      </c>
      <c r="G4998">
        <f t="shared" si="123"/>
        <v>92.380366972477034</v>
      </c>
      <c r="I4998" s="1">
        <v>36413</v>
      </c>
      <c r="J4998">
        <v>23.44</v>
      </c>
      <c r="M4998" s="1">
        <v>34526</v>
      </c>
      <c r="N4998">
        <v>1.2485999999999999</v>
      </c>
    </row>
    <row r="4999" spans="5:14" x14ac:dyDescent="0.3">
      <c r="E4999" s="1">
        <v>39521</v>
      </c>
      <c r="F4999">
        <v>107.55</v>
      </c>
      <c r="G4999">
        <f t="shared" si="123"/>
        <v>92.631743119266034</v>
      </c>
      <c r="I4999" s="1">
        <v>36412</v>
      </c>
      <c r="J4999">
        <v>23.04</v>
      </c>
      <c r="M4999" s="1">
        <v>34527</v>
      </c>
      <c r="N4999">
        <v>1.248</v>
      </c>
    </row>
    <row r="5000" spans="5:14" x14ac:dyDescent="0.3">
      <c r="E5000" s="1">
        <v>39524</v>
      </c>
      <c r="F5000">
        <v>101.75</v>
      </c>
      <c r="G5000">
        <f t="shared" si="123"/>
        <v>92.826238532110054</v>
      </c>
      <c r="I5000" s="1">
        <v>36411</v>
      </c>
      <c r="J5000">
        <v>22.27</v>
      </c>
      <c r="M5000" s="1">
        <v>34528</v>
      </c>
      <c r="N5000">
        <v>1.2398</v>
      </c>
    </row>
    <row r="5001" spans="5:14" x14ac:dyDescent="0.3">
      <c r="E5001" s="1">
        <v>39525</v>
      </c>
      <c r="F5001">
        <v>105.56</v>
      </c>
      <c r="G5001">
        <f t="shared" si="123"/>
        <v>93.035504587155927</v>
      </c>
      <c r="I5001" s="1">
        <v>36410</v>
      </c>
      <c r="J5001">
        <v>21.98</v>
      </c>
      <c r="M5001" s="1">
        <v>34529</v>
      </c>
      <c r="N5001">
        <v>1.2295</v>
      </c>
    </row>
    <row r="5002" spans="5:14" x14ac:dyDescent="0.3">
      <c r="E5002" s="1">
        <v>39526</v>
      </c>
      <c r="F5002">
        <v>100.72</v>
      </c>
      <c r="G5002">
        <f t="shared" si="123"/>
        <v>93.187431192660526</v>
      </c>
      <c r="I5002" s="1">
        <v>36409</v>
      </c>
      <c r="J5002">
        <v>21.36</v>
      </c>
      <c r="M5002" s="1">
        <v>34530</v>
      </c>
      <c r="N5002">
        <v>1.2281</v>
      </c>
    </row>
    <row r="5003" spans="5:14" x14ac:dyDescent="0.3">
      <c r="E5003" s="1">
        <v>39527</v>
      </c>
      <c r="F5003">
        <v>100.38</v>
      </c>
      <c r="G5003">
        <f t="shared" si="123"/>
        <v>93.345688073394442</v>
      </c>
      <c r="I5003" s="1">
        <v>36406</v>
      </c>
      <c r="J5003">
        <v>21.03</v>
      </c>
      <c r="M5003" s="1">
        <v>34533</v>
      </c>
      <c r="N5003">
        <v>1.2317</v>
      </c>
    </row>
    <row r="5004" spans="5:14" x14ac:dyDescent="0.3">
      <c r="E5004" s="1">
        <v>39531</v>
      </c>
      <c r="F5004">
        <v>99.86</v>
      </c>
      <c r="G5004">
        <f t="shared" si="123"/>
        <v>93.485688073394456</v>
      </c>
      <c r="I5004" s="1">
        <v>36405</v>
      </c>
      <c r="J5004">
        <v>20.8</v>
      </c>
      <c r="M5004" s="1">
        <v>34534</v>
      </c>
      <c r="N5004">
        <v>1.2164999999999999</v>
      </c>
    </row>
    <row r="5005" spans="5:14" x14ac:dyDescent="0.3">
      <c r="E5005" s="1">
        <v>39532</v>
      </c>
      <c r="F5005">
        <v>100.6</v>
      </c>
      <c r="G5005">
        <f t="shared" si="123"/>
        <v>93.639908256880702</v>
      </c>
      <c r="I5005" s="1">
        <v>36404</v>
      </c>
      <c r="J5005">
        <v>21.11</v>
      </c>
      <c r="M5005" s="1">
        <v>34535</v>
      </c>
      <c r="N5005">
        <v>1.2204999999999999</v>
      </c>
    </row>
    <row r="5006" spans="5:14" x14ac:dyDescent="0.3">
      <c r="E5006" s="1">
        <v>39533</v>
      </c>
      <c r="F5006">
        <v>103.99</v>
      </c>
      <c r="G5006">
        <f t="shared" si="123"/>
        <v>93.829999999999956</v>
      </c>
      <c r="I5006" s="1">
        <v>36403</v>
      </c>
      <c r="J5006">
        <v>21.33</v>
      </c>
      <c r="M5006" s="1">
        <v>34536</v>
      </c>
      <c r="N5006">
        <v>1.2017</v>
      </c>
    </row>
    <row r="5007" spans="5:14" x14ac:dyDescent="0.3">
      <c r="E5007" s="1">
        <v>39534</v>
      </c>
      <c r="F5007">
        <v>105</v>
      </c>
      <c r="G5007">
        <f t="shared" si="123"/>
        <v>94.033211009174266</v>
      </c>
      <c r="I5007" s="1">
        <v>36399</v>
      </c>
      <c r="J5007">
        <v>20.76</v>
      </c>
      <c r="M5007" s="1">
        <v>34537</v>
      </c>
      <c r="N5007">
        <v>1.1984999999999999</v>
      </c>
    </row>
    <row r="5008" spans="5:14" x14ac:dyDescent="0.3">
      <c r="E5008" s="1">
        <v>39535</v>
      </c>
      <c r="F5008">
        <v>103.77</v>
      </c>
      <c r="G5008">
        <f t="shared" si="123"/>
        <v>94.211192660550424</v>
      </c>
      <c r="I5008" s="1">
        <v>36398</v>
      </c>
      <c r="J5008">
        <v>20.57</v>
      </c>
      <c r="M5008" s="1">
        <v>34540</v>
      </c>
      <c r="N5008">
        <v>1.2034</v>
      </c>
    </row>
    <row r="5009" spans="5:14" x14ac:dyDescent="0.3">
      <c r="E5009" s="1">
        <v>39538</v>
      </c>
      <c r="F5009">
        <v>100.3</v>
      </c>
      <c r="G5009">
        <f t="shared" si="123"/>
        <v>94.328807339449497</v>
      </c>
      <c r="I5009" s="1">
        <v>36397</v>
      </c>
      <c r="J5009">
        <v>19.78</v>
      </c>
      <c r="M5009" s="1">
        <v>34541</v>
      </c>
      <c r="N5009">
        <v>1.2070000000000001</v>
      </c>
    </row>
    <row r="5010" spans="5:14" x14ac:dyDescent="0.3">
      <c r="E5010" s="1">
        <v>39539</v>
      </c>
      <c r="F5010">
        <v>100.17</v>
      </c>
      <c r="G5010">
        <f t="shared" si="123"/>
        <v>94.434128440366933</v>
      </c>
      <c r="I5010" s="1">
        <v>36396</v>
      </c>
      <c r="J5010">
        <v>20.63</v>
      </c>
      <c r="M5010" s="1">
        <v>34542</v>
      </c>
      <c r="N5010">
        <v>1.2130000000000001</v>
      </c>
    </row>
    <row r="5011" spans="5:14" x14ac:dyDescent="0.3">
      <c r="E5011" s="1">
        <v>39540</v>
      </c>
      <c r="F5011">
        <v>103.75</v>
      </c>
      <c r="G5011">
        <f t="shared" si="123"/>
        <v>94.557339449541232</v>
      </c>
      <c r="I5011" s="1">
        <v>36395</v>
      </c>
      <c r="J5011">
        <v>20.98</v>
      </c>
      <c r="M5011" s="1">
        <v>34543</v>
      </c>
      <c r="N5011">
        <v>1.1995</v>
      </c>
    </row>
    <row r="5012" spans="5:14" x14ac:dyDescent="0.3">
      <c r="E5012" s="1">
        <v>39541</v>
      </c>
      <c r="F5012">
        <v>102.52</v>
      </c>
      <c r="G5012">
        <f t="shared" si="123"/>
        <v>94.695688073394464</v>
      </c>
      <c r="I5012" s="1">
        <v>36392</v>
      </c>
      <c r="J5012">
        <v>20.99</v>
      </c>
      <c r="M5012" s="1">
        <v>34544</v>
      </c>
      <c r="N5012">
        <v>1.2081</v>
      </c>
    </row>
    <row r="5013" spans="5:14" x14ac:dyDescent="0.3">
      <c r="E5013" s="1">
        <v>39542</v>
      </c>
      <c r="F5013">
        <v>104.9</v>
      </c>
      <c r="G5013">
        <f t="shared" si="123"/>
        <v>94.826605504587121</v>
      </c>
      <c r="I5013" s="1">
        <v>36391</v>
      </c>
      <c r="J5013">
        <v>20.9</v>
      </c>
      <c r="M5013" s="1">
        <v>34547</v>
      </c>
      <c r="N5013">
        <v>1.21</v>
      </c>
    </row>
    <row r="5014" spans="5:14" x14ac:dyDescent="0.3">
      <c r="E5014" s="1">
        <v>39545</v>
      </c>
      <c r="F5014">
        <v>107.14</v>
      </c>
      <c r="G5014">
        <f t="shared" si="123"/>
        <v>94.986422018348577</v>
      </c>
      <c r="I5014" s="1">
        <v>36390</v>
      </c>
      <c r="J5014">
        <v>20.57</v>
      </c>
      <c r="M5014" s="1">
        <v>34548</v>
      </c>
      <c r="N5014">
        <v>1.2087000000000001</v>
      </c>
    </row>
    <row r="5015" spans="5:14" x14ac:dyDescent="0.3">
      <c r="E5015" s="1">
        <v>39546</v>
      </c>
      <c r="F5015">
        <v>106.34</v>
      </c>
      <c r="G5015">
        <f t="shared" si="123"/>
        <v>95.117247706421978</v>
      </c>
      <c r="I5015" s="1">
        <v>36389</v>
      </c>
      <c r="J5015">
        <v>20.74</v>
      </c>
      <c r="M5015" s="1">
        <v>34549</v>
      </c>
      <c r="N5015">
        <v>1.2035</v>
      </c>
    </row>
    <row r="5016" spans="5:14" x14ac:dyDescent="0.3">
      <c r="E5016" s="1">
        <v>39547</v>
      </c>
      <c r="F5016">
        <v>108.47</v>
      </c>
      <c r="G5016">
        <f t="shared" si="123"/>
        <v>95.282201834862335</v>
      </c>
      <c r="I5016" s="1">
        <v>36388</v>
      </c>
      <c r="J5016">
        <v>20.84</v>
      </c>
      <c r="M5016" s="1">
        <v>34550</v>
      </c>
      <c r="N5016">
        <v>1.2027000000000001</v>
      </c>
    </row>
    <row r="5017" spans="5:14" x14ac:dyDescent="0.3">
      <c r="E5017" s="1">
        <v>39548</v>
      </c>
      <c r="F5017">
        <v>108.2</v>
      </c>
      <c r="G5017">
        <f t="shared" si="123"/>
        <v>95.419266055045824</v>
      </c>
      <c r="I5017" s="1">
        <v>36385</v>
      </c>
      <c r="J5017">
        <v>20.69</v>
      </c>
      <c r="M5017" s="1">
        <v>34551</v>
      </c>
      <c r="N5017">
        <v>1.2088000000000001</v>
      </c>
    </row>
    <row r="5018" spans="5:14" x14ac:dyDescent="0.3">
      <c r="E5018" s="1">
        <v>39549</v>
      </c>
      <c r="F5018">
        <v>108.75</v>
      </c>
      <c r="G5018">
        <f t="shared" si="123"/>
        <v>95.561559633027485</v>
      </c>
      <c r="I5018" s="1">
        <v>36384</v>
      </c>
      <c r="J5018">
        <v>20.49</v>
      </c>
      <c r="M5018" s="1">
        <v>34554</v>
      </c>
      <c r="N5018">
        <v>1.2074</v>
      </c>
    </row>
    <row r="5019" spans="5:14" x14ac:dyDescent="0.3">
      <c r="E5019" s="1">
        <v>39552</v>
      </c>
      <c r="F5019">
        <v>109.84</v>
      </c>
      <c r="G5019">
        <f t="shared" si="123"/>
        <v>95.717981651376093</v>
      </c>
      <c r="I5019" s="1">
        <v>36383</v>
      </c>
      <c r="J5019">
        <v>20.63</v>
      </c>
      <c r="M5019" s="1">
        <v>34555</v>
      </c>
      <c r="N5019">
        <v>1.2078</v>
      </c>
    </row>
    <row r="5020" spans="5:14" x14ac:dyDescent="0.3">
      <c r="E5020" s="1">
        <v>39553</v>
      </c>
      <c r="F5020">
        <v>111.31</v>
      </c>
      <c r="G5020">
        <f t="shared" si="123"/>
        <v>95.884311926605463</v>
      </c>
      <c r="I5020" s="1">
        <v>36382</v>
      </c>
      <c r="J5020">
        <v>20.49</v>
      </c>
      <c r="M5020" s="1">
        <v>34556</v>
      </c>
      <c r="N5020">
        <v>1.2053</v>
      </c>
    </row>
    <row r="5021" spans="5:14" x14ac:dyDescent="0.3">
      <c r="E5021" s="1">
        <v>39554</v>
      </c>
      <c r="F5021">
        <v>112.66</v>
      </c>
      <c r="G5021">
        <f t="shared" si="123"/>
        <v>96.074036697247664</v>
      </c>
      <c r="I5021" s="1">
        <v>36381</v>
      </c>
      <c r="J5021">
        <v>20.5</v>
      </c>
      <c r="M5021" s="1">
        <v>34557</v>
      </c>
      <c r="N5021">
        <v>1.2211000000000001</v>
      </c>
    </row>
    <row r="5022" spans="5:14" x14ac:dyDescent="0.3">
      <c r="E5022" s="1">
        <v>39555</v>
      </c>
      <c r="F5022">
        <v>112.43</v>
      </c>
      <c r="G5022">
        <f t="shared" si="123"/>
        <v>96.290550458715558</v>
      </c>
      <c r="I5022" s="1">
        <v>36378</v>
      </c>
      <c r="J5022">
        <v>20.059999999999999</v>
      </c>
      <c r="M5022" s="1">
        <v>34558</v>
      </c>
      <c r="N5022">
        <v>1.2222</v>
      </c>
    </row>
    <row r="5023" spans="5:14" x14ac:dyDescent="0.3">
      <c r="E5023" s="1">
        <v>39556</v>
      </c>
      <c r="F5023">
        <v>113.92</v>
      </c>
      <c r="G5023">
        <f t="shared" si="123"/>
        <v>96.497522935779799</v>
      </c>
      <c r="I5023" s="1">
        <v>36377</v>
      </c>
      <c r="J5023">
        <v>19.8</v>
      </c>
      <c r="M5023" s="1">
        <v>34561</v>
      </c>
      <c r="N5023">
        <v>1.2235</v>
      </c>
    </row>
    <row r="5024" spans="5:14" x14ac:dyDescent="0.3">
      <c r="E5024" s="1">
        <v>39559</v>
      </c>
      <c r="F5024">
        <v>114.43</v>
      </c>
      <c r="G5024">
        <f t="shared" si="123"/>
        <v>96.713027522935761</v>
      </c>
      <c r="I5024" s="1">
        <v>36376</v>
      </c>
      <c r="J5024">
        <v>19.63</v>
      </c>
      <c r="M5024" s="1">
        <v>34562</v>
      </c>
      <c r="N5024">
        <v>1.2202999999999999</v>
      </c>
    </row>
    <row r="5025" spans="5:14" x14ac:dyDescent="0.3">
      <c r="E5025" s="1">
        <v>39560</v>
      </c>
      <c r="F5025">
        <v>115.95</v>
      </c>
      <c r="G5025">
        <f t="shared" si="123"/>
        <v>96.936238532110096</v>
      </c>
      <c r="I5025" s="1">
        <v>36375</v>
      </c>
      <c r="J5025">
        <v>19.399999999999999</v>
      </c>
      <c r="M5025" s="1">
        <v>34563</v>
      </c>
      <c r="N5025">
        <v>1.2242999999999999</v>
      </c>
    </row>
    <row r="5026" spans="5:14" x14ac:dyDescent="0.3">
      <c r="E5026" s="1">
        <v>39561</v>
      </c>
      <c r="F5026">
        <v>116.46</v>
      </c>
      <c r="G5026">
        <f t="shared" si="123"/>
        <v>97.158073394495403</v>
      </c>
      <c r="I5026" s="1">
        <v>36374</v>
      </c>
      <c r="J5026">
        <v>19.41</v>
      </c>
      <c r="M5026" s="1">
        <v>34564</v>
      </c>
      <c r="N5026">
        <v>1.2290000000000001</v>
      </c>
    </row>
    <row r="5027" spans="5:14" x14ac:dyDescent="0.3">
      <c r="E5027" s="1">
        <v>39562</v>
      </c>
      <c r="F5027">
        <v>114.34</v>
      </c>
      <c r="G5027">
        <f t="shared" si="123"/>
        <v>97.331009174311916</v>
      </c>
      <c r="I5027" s="1">
        <v>36371</v>
      </c>
      <c r="J5027">
        <v>19.37</v>
      </c>
      <c r="M5027" s="1">
        <v>34565</v>
      </c>
      <c r="N5027">
        <v>1.2335</v>
      </c>
    </row>
    <row r="5028" spans="5:14" x14ac:dyDescent="0.3">
      <c r="E5028" s="1">
        <v>39563</v>
      </c>
      <c r="F5028">
        <v>116.34</v>
      </c>
      <c r="G5028">
        <f t="shared" si="123"/>
        <v>97.528256880733949</v>
      </c>
      <c r="I5028" s="1">
        <v>36370</v>
      </c>
      <c r="J5028">
        <v>19.8</v>
      </c>
      <c r="M5028" s="1">
        <v>34568</v>
      </c>
      <c r="N5028">
        <v>1.2432000000000001</v>
      </c>
    </row>
    <row r="5029" spans="5:14" x14ac:dyDescent="0.3">
      <c r="E5029" s="1">
        <v>39566</v>
      </c>
      <c r="F5029">
        <v>116.74</v>
      </c>
      <c r="G5029">
        <f t="shared" si="123"/>
        <v>97.73229357798165</v>
      </c>
      <c r="I5029" s="1">
        <v>36369</v>
      </c>
      <c r="J5029">
        <v>19.34</v>
      </c>
      <c r="M5029" s="1">
        <v>34569</v>
      </c>
      <c r="N5029">
        <v>1.2403999999999999</v>
      </c>
    </row>
    <row r="5030" spans="5:14" x14ac:dyDescent="0.3">
      <c r="E5030" s="1">
        <v>39567</v>
      </c>
      <c r="F5030">
        <v>113.43</v>
      </c>
      <c r="G5030">
        <f t="shared" si="123"/>
        <v>97.894403669724767</v>
      </c>
      <c r="I5030" s="1">
        <v>36368</v>
      </c>
      <c r="J5030">
        <v>19.13</v>
      </c>
      <c r="M5030" s="1">
        <v>34570</v>
      </c>
      <c r="N5030">
        <v>1.2315</v>
      </c>
    </row>
    <row r="5031" spans="5:14" x14ac:dyDescent="0.3">
      <c r="E5031" s="1">
        <v>39568</v>
      </c>
      <c r="F5031">
        <v>111.36</v>
      </c>
      <c r="G5031">
        <f t="shared" si="123"/>
        <v>98.041559633027532</v>
      </c>
      <c r="I5031" s="1">
        <v>36367</v>
      </c>
      <c r="J5031">
        <v>19.36</v>
      </c>
      <c r="M5031" s="1">
        <v>34571</v>
      </c>
      <c r="N5031">
        <v>1.234</v>
      </c>
    </row>
    <row r="5032" spans="5:14" x14ac:dyDescent="0.3">
      <c r="E5032" s="1">
        <v>39569</v>
      </c>
      <c r="F5032">
        <v>110.5</v>
      </c>
      <c r="G5032">
        <f t="shared" si="123"/>
        <v>98.206513761467903</v>
      </c>
      <c r="I5032" s="1">
        <v>36364</v>
      </c>
      <c r="J5032">
        <v>19.53</v>
      </c>
      <c r="M5032" s="1">
        <v>34572</v>
      </c>
      <c r="N5032">
        <v>1.2091000000000001</v>
      </c>
    </row>
    <row r="5033" spans="5:14" x14ac:dyDescent="0.3">
      <c r="E5033" s="1">
        <v>39570</v>
      </c>
      <c r="F5033">
        <v>114.56</v>
      </c>
      <c r="G5033">
        <f t="shared" si="123"/>
        <v>98.433577981651396</v>
      </c>
      <c r="I5033" s="1">
        <v>36363</v>
      </c>
      <c r="J5033">
        <v>18.850000000000001</v>
      </c>
      <c r="M5033" s="1">
        <v>34575</v>
      </c>
      <c r="N5033">
        <v>1.2092000000000001</v>
      </c>
    </row>
    <row r="5034" spans="5:14" x14ac:dyDescent="0.3">
      <c r="E5034" s="1">
        <v>39573</v>
      </c>
      <c r="F5034">
        <v>117.99</v>
      </c>
      <c r="G5034">
        <f t="shared" si="123"/>
        <v>98.688348623853216</v>
      </c>
      <c r="I5034" s="1">
        <v>36362</v>
      </c>
      <c r="J5034">
        <v>18.579999999999998</v>
      </c>
      <c r="M5034" s="1">
        <v>34576</v>
      </c>
      <c r="N5034">
        <v>1.2094</v>
      </c>
    </row>
    <row r="5035" spans="5:14" x14ac:dyDescent="0.3">
      <c r="E5035" s="1">
        <v>39574</v>
      </c>
      <c r="F5035">
        <v>120.31</v>
      </c>
      <c r="G5035">
        <f t="shared" si="123"/>
        <v>98.982385321100921</v>
      </c>
      <c r="I5035" s="1">
        <v>36361</v>
      </c>
      <c r="J5035">
        <v>18.55</v>
      </c>
      <c r="M5035" s="1">
        <v>34577</v>
      </c>
      <c r="N5035">
        <v>1.2063999999999999</v>
      </c>
    </row>
    <row r="5036" spans="5:14" x14ac:dyDescent="0.3">
      <c r="E5036" s="1">
        <v>39575</v>
      </c>
      <c r="F5036">
        <v>122.32</v>
      </c>
      <c r="G5036">
        <f t="shared" si="123"/>
        <v>99.28073394495415</v>
      </c>
      <c r="I5036" s="1">
        <v>36360</v>
      </c>
      <c r="J5036">
        <v>19.2</v>
      </c>
      <c r="M5036" s="1">
        <v>34578</v>
      </c>
      <c r="N5036">
        <v>1.2124999999999999</v>
      </c>
    </row>
    <row r="5037" spans="5:14" x14ac:dyDescent="0.3">
      <c r="E5037" s="1">
        <v>39576</v>
      </c>
      <c r="F5037">
        <v>122.84</v>
      </c>
      <c r="G5037">
        <f t="shared" si="123"/>
        <v>99.586330275229372</v>
      </c>
      <c r="I5037" s="1">
        <v>36357</v>
      </c>
      <c r="J5037">
        <v>19.350000000000001</v>
      </c>
      <c r="M5037" s="1">
        <v>34579</v>
      </c>
      <c r="N5037">
        <v>1.2264999999999999</v>
      </c>
    </row>
    <row r="5038" spans="5:14" x14ac:dyDescent="0.3">
      <c r="E5038" s="1">
        <v>39577</v>
      </c>
      <c r="F5038">
        <v>125.4</v>
      </c>
      <c r="G5038">
        <f t="shared" si="123"/>
        <v>99.924954128440376</v>
      </c>
      <c r="I5038" s="1">
        <v>36356</v>
      </c>
      <c r="J5038">
        <v>19.03</v>
      </c>
      <c r="M5038" s="1">
        <v>34582</v>
      </c>
      <c r="N5038">
        <v>1.2273000000000001</v>
      </c>
    </row>
    <row r="5039" spans="5:14" x14ac:dyDescent="0.3">
      <c r="E5039" s="1">
        <v>39580</v>
      </c>
      <c r="F5039">
        <v>122.91</v>
      </c>
      <c r="G5039">
        <f t="shared" si="123"/>
        <v>100.2252293577982</v>
      </c>
      <c r="I5039" s="1">
        <v>36355</v>
      </c>
      <c r="J5039">
        <v>18.940000000000001</v>
      </c>
      <c r="M5039" s="1">
        <v>34583</v>
      </c>
      <c r="N5039">
        <v>1.2324999999999999</v>
      </c>
    </row>
    <row r="5040" spans="5:14" x14ac:dyDescent="0.3">
      <c r="E5040" s="1">
        <v>39581</v>
      </c>
      <c r="F5040">
        <v>124.1</v>
      </c>
      <c r="G5040">
        <f t="shared" ref="G5040:G5103" si="124">+AVERAGE(F4932:F5040)</f>
        <v>100.55055045871563</v>
      </c>
      <c r="I5040" s="1">
        <v>36354</v>
      </c>
      <c r="J5040">
        <v>19.03</v>
      </c>
      <c r="M5040" s="1">
        <v>34584</v>
      </c>
      <c r="N5040">
        <v>1.2271000000000001</v>
      </c>
    </row>
    <row r="5041" spans="5:14" x14ac:dyDescent="0.3">
      <c r="E5041" s="1">
        <v>39582</v>
      </c>
      <c r="F5041">
        <v>121.86</v>
      </c>
      <c r="G5041">
        <f t="shared" si="124"/>
        <v>100.86082568807345</v>
      </c>
      <c r="I5041" s="1">
        <v>36353</v>
      </c>
      <c r="J5041">
        <v>18.59</v>
      </c>
      <c r="M5041" s="1">
        <v>34585</v>
      </c>
      <c r="N5041">
        <v>1.2238</v>
      </c>
    </row>
    <row r="5042" spans="5:14" x14ac:dyDescent="0.3">
      <c r="E5042" s="1">
        <v>39583</v>
      </c>
      <c r="F5042">
        <v>121.25</v>
      </c>
      <c r="G5042">
        <f t="shared" si="124"/>
        <v>101.14761467889912</v>
      </c>
      <c r="I5042" s="1">
        <v>36350</v>
      </c>
      <c r="J5042">
        <v>18.510000000000002</v>
      </c>
      <c r="M5042" s="1">
        <v>34586</v>
      </c>
      <c r="N5042">
        <v>1.2378</v>
      </c>
    </row>
    <row r="5043" spans="5:14" x14ac:dyDescent="0.3">
      <c r="E5043" s="1">
        <v>39584</v>
      </c>
      <c r="F5043">
        <v>124.99</v>
      </c>
      <c r="G5043">
        <f t="shared" si="124"/>
        <v>101.43174311926609</v>
      </c>
      <c r="I5043" s="1">
        <v>36349</v>
      </c>
      <c r="J5043">
        <v>18.239999999999998</v>
      </c>
      <c r="M5043" s="1">
        <v>34589</v>
      </c>
      <c r="N5043">
        <v>1.2343</v>
      </c>
    </row>
    <row r="5044" spans="5:14" x14ac:dyDescent="0.3">
      <c r="E5044" s="1">
        <v>39587</v>
      </c>
      <c r="F5044">
        <v>125.06</v>
      </c>
      <c r="G5044">
        <f t="shared" si="124"/>
        <v>101.73394495412849</v>
      </c>
      <c r="I5044" s="1">
        <v>36348</v>
      </c>
      <c r="J5044">
        <v>18.149999999999999</v>
      </c>
      <c r="M5044" s="1">
        <v>34590</v>
      </c>
      <c r="N5044">
        <v>1.2330000000000001</v>
      </c>
    </row>
    <row r="5045" spans="5:14" x14ac:dyDescent="0.3">
      <c r="E5045" s="1">
        <v>39588</v>
      </c>
      <c r="F5045">
        <v>127.84</v>
      </c>
      <c r="G5045">
        <f t="shared" si="124"/>
        <v>102.05660550458721</v>
      </c>
      <c r="I5045" s="1">
        <v>36347</v>
      </c>
      <c r="J5045">
        <v>18.100000000000001</v>
      </c>
      <c r="M5045" s="1">
        <v>34591</v>
      </c>
      <c r="N5045">
        <v>1.2359</v>
      </c>
    </row>
    <row r="5046" spans="5:14" x14ac:dyDescent="0.3">
      <c r="E5046" s="1">
        <v>39589</v>
      </c>
      <c r="F5046">
        <v>132.69999999999999</v>
      </c>
      <c r="G5046">
        <f t="shared" si="124"/>
        <v>102.43651376146794</v>
      </c>
      <c r="I5046" s="1">
        <v>36346</v>
      </c>
      <c r="J5046">
        <v>18.18</v>
      </c>
      <c r="M5046" s="1">
        <v>34592</v>
      </c>
      <c r="N5046">
        <v>1.2297</v>
      </c>
    </row>
    <row r="5047" spans="5:14" x14ac:dyDescent="0.3">
      <c r="E5047" s="1">
        <v>39590</v>
      </c>
      <c r="F5047">
        <v>130.51</v>
      </c>
      <c r="G5047">
        <f t="shared" si="124"/>
        <v>102.80706422018353</v>
      </c>
      <c r="I5047" s="1">
        <v>36343</v>
      </c>
      <c r="J5047">
        <v>17.66</v>
      </c>
      <c r="M5047" s="1">
        <v>34593</v>
      </c>
      <c r="N5047">
        <v>1.2384999999999999</v>
      </c>
    </row>
    <row r="5048" spans="5:14" x14ac:dyDescent="0.3">
      <c r="E5048" s="1">
        <v>39591</v>
      </c>
      <c r="F5048">
        <v>131.57</v>
      </c>
      <c r="G5048">
        <f t="shared" si="124"/>
        <v>103.17486238532115</v>
      </c>
      <c r="I5048" s="1">
        <v>36342</v>
      </c>
      <c r="J5048">
        <v>17.62</v>
      </c>
      <c r="M5048" s="1">
        <v>34596</v>
      </c>
      <c r="N5048">
        <v>1.2310000000000001</v>
      </c>
    </row>
    <row r="5049" spans="5:14" x14ac:dyDescent="0.3">
      <c r="E5049" s="1">
        <v>39594</v>
      </c>
      <c r="F5049">
        <v>132.37</v>
      </c>
      <c r="G5049">
        <f t="shared" si="124"/>
        <v>103.55550458715602</v>
      </c>
      <c r="I5049" s="1">
        <v>36341</v>
      </c>
      <c r="J5049">
        <v>17.510000000000002</v>
      </c>
      <c r="M5049" s="1">
        <v>34597</v>
      </c>
      <c r="N5049">
        <v>1.2304999999999999</v>
      </c>
    </row>
    <row r="5050" spans="5:14" x14ac:dyDescent="0.3">
      <c r="E5050" s="1">
        <v>39595</v>
      </c>
      <c r="F5050">
        <v>128.31</v>
      </c>
      <c r="G5050">
        <f t="shared" si="124"/>
        <v>103.88440366972482</v>
      </c>
      <c r="I5050" s="1">
        <v>36340</v>
      </c>
      <c r="J5050">
        <v>16.79</v>
      </c>
      <c r="M5050" s="1">
        <v>34598</v>
      </c>
      <c r="N5050">
        <v>1.2331000000000001</v>
      </c>
    </row>
    <row r="5051" spans="5:14" x14ac:dyDescent="0.3">
      <c r="E5051" s="1">
        <v>39596</v>
      </c>
      <c r="F5051">
        <v>130.93</v>
      </c>
      <c r="G5051">
        <f t="shared" si="124"/>
        <v>104.23513761467895</v>
      </c>
      <c r="I5051" s="1">
        <v>36339</v>
      </c>
      <c r="J5051">
        <v>16.53</v>
      </c>
      <c r="M5051" s="1">
        <v>34599</v>
      </c>
      <c r="N5051">
        <v>1.2331000000000001</v>
      </c>
    </row>
    <row r="5052" spans="5:14" x14ac:dyDescent="0.3">
      <c r="E5052" s="1">
        <v>39597</v>
      </c>
      <c r="F5052">
        <v>126.89</v>
      </c>
      <c r="G5052">
        <f t="shared" si="124"/>
        <v>104.53743119266058</v>
      </c>
      <c r="I5052" s="1">
        <v>36336</v>
      </c>
      <c r="J5052">
        <v>16.62</v>
      </c>
      <c r="M5052" s="1">
        <v>34600</v>
      </c>
      <c r="N5052">
        <v>1.2325999999999999</v>
      </c>
    </row>
    <row r="5053" spans="5:14" x14ac:dyDescent="0.3">
      <c r="E5053" s="1">
        <v>39598</v>
      </c>
      <c r="F5053">
        <v>127.78</v>
      </c>
      <c r="G5053">
        <f t="shared" si="124"/>
        <v>104.84018348623859</v>
      </c>
      <c r="I5053" s="1">
        <v>36335</v>
      </c>
      <c r="J5053">
        <v>16.55</v>
      </c>
      <c r="M5053" s="1">
        <v>34603</v>
      </c>
      <c r="N5053">
        <v>1.2291000000000001</v>
      </c>
    </row>
    <row r="5054" spans="5:14" x14ac:dyDescent="0.3">
      <c r="E5054" s="1">
        <v>39601</v>
      </c>
      <c r="F5054">
        <v>128.02000000000001</v>
      </c>
      <c r="G5054">
        <f t="shared" si="124"/>
        <v>105.15339449541288</v>
      </c>
      <c r="I5054" s="1">
        <v>36334</v>
      </c>
      <c r="J5054">
        <v>16.63</v>
      </c>
      <c r="M5054" s="1">
        <v>34604</v>
      </c>
      <c r="N5054">
        <v>1.2381</v>
      </c>
    </row>
    <row r="5055" spans="5:14" x14ac:dyDescent="0.3">
      <c r="E5055" s="1">
        <v>39602</v>
      </c>
      <c r="F5055">
        <v>124.58</v>
      </c>
      <c r="G5055">
        <f t="shared" si="124"/>
        <v>105.43532110091749</v>
      </c>
      <c r="I5055" s="1">
        <v>36333</v>
      </c>
      <c r="J5055">
        <v>16.100000000000001</v>
      </c>
      <c r="M5055" s="1">
        <v>34605</v>
      </c>
      <c r="N5055">
        <v>1.2303999999999999</v>
      </c>
    </row>
    <row r="5056" spans="5:14" x14ac:dyDescent="0.3">
      <c r="E5056" s="1">
        <v>39603</v>
      </c>
      <c r="F5056">
        <v>122.1</v>
      </c>
      <c r="G5056">
        <f t="shared" si="124"/>
        <v>105.65788990825693</v>
      </c>
      <c r="I5056" s="1">
        <v>36332</v>
      </c>
      <c r="J5056">
        <v>16.37</v>
      </c>
      <c r="M5056" s="1">
        <v>34606</v>
      </c>
      <c r="N5056">
        <v>1.2339</v>
      </c>
    </row>
    <row r="5057" spans="5:14" x14ac:dyDescent="0.3">
      <c r="E5057" s="1">
        <v>39604</v>
      </c>
      <c r="F5057">
        <v>127.54</v>
      </c>
      <c r="G5057">
        <f t="shared" si="124"/>
        <v>105.93256880733951</v>
      </c>
      <c r="I5057" s="1">
        <v>36329</v>
      </c>
      <c r="J5057">
        <v>16.5</v>
      </c>
      <c r="M5057" s="1">
        <v>34607</v>
      </c>
      <c r="N5057">
        <v>1.2319</v>
      </c>
    </row>
    <row r="5058" spans="5:14" x14ac:dyDescent="0.3">
      <c r="E5058" s="1">
        <v>39605</v>
      </c>
      <c r="F5058">
        <v>137.69</v>
      </c>
      <c r="G5058">
        <f t="shared" si="124"/>
        <v>106.30779816513767</v>
      </c>
      <c r="I5058" s="1">
        <v>36328</v>
      </c>
      <c r="J5058">
        <v>16.760000000000002</v>
      </c>
      <c r="M5058" s="1">
        <v>34610</v>
      </c>
      <c r="N5058">
        <v>1.2307999999999999</v>
      </c>
    </row>
    <row r="5059" spans="5:14" x14ac:dyDescent="0.3">
      <c r="E5059" s="1">
        <v>39608</v>
      </c>
      <c r="F5059">
        <v>133.91</v>
      </c>
      <c r="G5059">
        <f t="shared" si="124"/>
        <v>106.67036697247713</v>
      </c>
      <c r="I5059" s="1">
        <v>36327</v>
      </c>
      <c r="J5059">
        <v>16.47</v>
      </c>
      <c r="M5059" s="1">
        <v>34611</v>
      </c>
      <c r="N5059">
        <v>1.2361</v>
      </c>
    </row>
    <row r="5060" spans="5:14" x14ac:dyDescent="0.3">
      <c r="E5060" s="1">
        <v>39609</v>
      </c>
      <c r="F5060">
        <v>131.02000000000001</v>
      </c>
      <c r="G5060">
        <f t="shared" si="124"/>
        <v>106.99587155963309</v>
      </c>
      <c r="I5060" s="1">
        <v>36326</v>
      </c>
      <c r="J5060">
        <v>16.46</v>
      </c>
      <c r="M5060" s="1">
        <v>34612</v>
      </c>
      <c r="N5060">
        <v>1.2366999999999999</v>
      </c>
    </row>
    <row r="5061" spans="5:14" x14ac:dyDescent="0.3">
      <c r="E5061" s="1">
        <v>39610</v>
      </c>
      <c r="F5061">
        <v>135.02000000000001</v>
      </c>
      <c r="G5061">
        <f t="shared" si="124"/>
        <v>107.36880733944962</v>
      </c>
      <c r="I5061" s="1">
        <v>36325</v>
      </c>
      <c r="J5061">
        <v>16.41</v>
      </c>
      <c r="M5061" s="1">
        <v>34613</v>
      </c>
      <c r="N5061">
        <v>1.2375</v>
      </c>
    </row>
    <row r="5062" spans="5:14" x14ac:dyDescent="0.3">
      <c r="E5062" s="1">
        <v>39611</v>
      </c>
      <c r="F5062">
        <v>136.09</v>
      </c>
      <c r="G5062">
        <f t="shared" si="124"/>
        <v>107.7712844036698</v>
      </c>
      <c r="I5062" s="1">
        <v>36322</v>
      </c>
      <c r="J5062">
        <v>16.73</v>
      </c>
      <c r="M5062" s="1">
        <v>34614</v>
      </c>
      <c r="N5062">
        <v>1.2353000000000001</v>
      </c>
    </row>
    <row r="5063" spans="5:14" x14ac:dyDescent="0.3">
      <c r="E5063" s="1">
        <v>39612</v>
      </c>
      <c r="F5063">
        <v>134.25</v>
      </c>
      <c r="G5063">
        <f t="shared" si="124"/>
        <v>108.16743119266062</v>
      </c>
      <c r="I5063" s="1">
        <v>36321</v>
      </c>
      <c r="J5063">
        <v>16.07</v>
      </c>
      <c r="M5063" s="1">
        <v>34617</v>
      </c>
      <c r="N5063">
        <v>1.2375</v>
      </c>
    </row>
    <row r="5064" spans="5:14" x14ac:dyDescent="0.3">
      <c r="E5064" s="1">
        <v>39615</v>
      </c>
      <c r="F5064">
        <v>134.71</v>
      </c>
      <c r="G5064">
        <f t="shared" si="124"/>
        <v>108.55082568807346</v>
      </c>
      <c r="I5064" s="1">
        <v>36320</v>
      </c>
      <c r="J5064">
        <v>16.18</v>
      </c>
      <c r="M5064" s="1">
        <v>34618</v>
      </c>
      <c r="N5064">
        <v>1.2351000000000001</v>
      </c>
    </row>
    <row r="5065" spans="5:14" x14ac:dyDescent="0.3">
      <c r="E5065" s="1">
        <v>39616</v>
      </c>
      <c r="F5065">
        <v>133.72</v>
      </c>
      <c r="G5065">
        <f t="shared" si="124"/>
        <v>108.94293577981655</v>
      </c>
      <c r="I5065" s="1">
        <v>36319</v>
      </c>
      <c r="J5065">
        <v>15.84</v>
      </c>
      <c r="M5065" s="1">
        <v>34619</v>
      </c>
      <c r="N5065">
        <v>1.2384999999999999</v>
      </c>
    </row>
    <row r="5066" spans="5:14" x14ac:dyDescent="0.3">
      <c r="E5066" s="1">
        <v>39617</v>
      </c>
      <c r="F5066">
        <v>136.44</v>
      </c>
      <c r="G5066">
        <f t="shared" si="124"/>
        <v>109.37128440366979</v>
      </c>
      <c r="I5066" s="1">
        <v>36318</v>
      </c>
      <c r="J5066">
        <v>16.100000000000001</v>
      </c>
      <c r="M5066" s="1">
        <v>34620</v>
      </c>
      <c r="N5066">
        <v>1.2472000000000001</v>
      </c>
    </row>
    <row r="5067" spans="5:14" x14ac:dyDescent="0.3">
      <c r="E5067" s="1">
        <v>39618</v>
      </c>
      <c r="F5067">
        <v>132</v>
      </c>
      <c r="G5067">
        <f t="shared" si="124"/>
        <v>109.76807339449547</v>
      </c>
      <c r="I5067" s="1">
        <v>36315</v>
      </c>
      <c r="J5067">
        <v>15.58</v>
      </c>
      <c r="M5067" s="1">
        <v>34621</v>
      </c>
      <c r="N5067">
        <v>1.2528999999999999</v>
      </c>
    </row>
    <row r="5068" spans="5:14" x14ac:dyDescent="0.3">
      <c r="E5068" s="1">
        <v>39619</v>
      </c>
      <c r="F5068">
        <v>134.86000000000001</v>
      </c>
      <c r="G5068">
        <f t="shared" si="124"/>
        <v>110.18669724770648</v>
      </c>
      <c r="I5068" s="1">
        <v>36314</v>
      </c>
      <c r="J5068">
        <v>14.95</v>
      </c>
      <c r="M5068" s="1">
        <v>34624</v>
      </c>
      <c r="N5068">
        <v>1.2685</v>
      </c>
    </row>
    <row r="5069" spans="5:14" x14ac:dyDescent="0.3">
      <c r="E5069" s="1">
        <v>39622</v>
      </c>
      <c r="F5069">
        <v>135.91</v>
      </c>
      <c r="G5069">
        <f t="shared" si="124"/>
        <v>110.63073394495417</v>
      </c>
      <c r="I5069" s="1">
        <v>36313</v>
      </c>
      <c r="J5069">
        <v>14.88</v>
      </c>
      <c r="M5069" s="1">
        <v>34625</v>
      </c>
      <c r="N5069">
        <v>1.2682</v>
      </c>
    </row>
    <row r="5070" spans="5:14" x14ac:dyDescent="0.3">
      <c r="E5070" s="1">
        <v>39623</v>
      </c>
      <c r="F5070">
        <v>136.46</v>
      </c>
      <c r="G5070">
        <f t="shared" si="124"/>
        <v>111.07119266055051</v>
      </c>
      <c r="I5070" s="1">
        <v>36312</v>
      </c>
      <c r="J5070">
        <v>14.55</v>
      </c>
      <c r="M5070" s="1">
        <v>34626</v>
      </c>
      <c r="N5070">
        <v>1.2683</v>
      </c>
    </row>
    <row r="5071" spans="5:14" x14ac:dyDescent="0.3">
      <c r="E5071" s="1">
        <v>39624</v>
      </c>
      <c r="F5071">
        <v>134.33000000000001</v>
      </c>
      <c r="G5071">
        <f t="shared" si="124"/>
        <v>111.50889908256885</v>
      </c>
      <c r="I5071" s="1">
        <v>36308</v>
      </c>
      <c r="J5071">
        <v>15.2</v>
      </c>
      <c r="M5071" s="1">
        <v>34627</v>
      </c>
      <c r="N5071">
        <v>1.2745</v>
      </c>
    </row>
    <row r="5072" spans="5:14" x14ac:dyDescent="0.3">
      <c r="E5072" s="1">
        <v>39625</v>
      </c>
      <c r="F5072">
        <v>139.83000000000001</v>
      </c>
      <c r="G5072">
        <f t="shared" si="124"/>
        <v>111.97458715596335</v>
      </c>
      <c r="I5072" s="1">
        <v>36307</v>
      </c>
      <c r="J5072">
        <v>15.36</v>
      </c>
      <c r="M5072" s="1">
        <v>34628</v>
      </c>
      <c r="N5072">
        <v>1.2682</v>
      </c>
    </row>
    <row r="5073" spans="5:14" x14ac:dyDescent="0.3">
      <c r="E5073" s="1">
        <v>39626</v>
      </c>
      <c r="F5073">
        <v>140.31</v>
      </c>
      <c r="G5073">
        <f t="shared" si="124"/>
        <v>112.42788990825693</v>
      </c>
      <c r="I5073" s="1">
        <v>36306</v>
      </c>
      <c r="J5073">
        <v>15.47</v>
      </c>
      <c r="M5073" s="1">
        <v>34631</v>
      </c>
      <c r="N5073">
        <v>1.2735000000000001</v>
      </c>
    </row>
    <row r="5074" spans="5:14" x14ac:dyDescent="0.3">
      <c r="E5074" s="1">
        <v>39629</v>
      </c>
      <c r="F5074">
        <v>139.83000000000001</v>
      </c>
      <c r="G5074">
        <f t="shared" si="124"/>
        <v>112.87238532110095</v>
      </c>
      <c r="I5074" s="1">
        <v>36305</v>
      </c>
      <c r="J5074">
        <v>15.43</v>
      </c>
      <c r="M5074" s="1">
        <v>34632</v>
      </c>
      <c r="N5074">
        <v>1.2709999999999999</v>
      </c>
    </row>
    <row r="5075" spans="5:14" x14ac:dyDescent="0.3">
      <c r="E5075" s="1">
        <v>39630</v>
      </c>
      <c r="F5075">
        <v>140.66999999999999</v>
      </c>
      <c r="G5075">
        <f t="shared" si="124"/>
        <v>113.31889908256885</v>
      </c>
      <c r="I5075" s="1">
        <v>36304</v>
      </c>
      <c r="J5075">
        <v>15.28</v>
      </c>
      <c r="M5075" s="1">
        <v>34633</v>
      </c>
      <c r="N5075">
        <v>1.2771999999999999</v>
      </c>
    </row>
    <row r="5076" spans="5:14" x14ac:dyDescent="0.3">
      <c r="E5076" s="1">
        <v>39631</v>
      </c>
      <c r="F5076">
        <v>144.26</v>
      </c>
      <c r="G5076">
        <f t="shared" si="124"/>
        <v>113.79348623853214</v>
      </c>
      <c r="I5076" s="1">
        <v>36301</v>
      </c>
      <c r="J5076">
        <v>15.58</v>
      </c>
      <c r="M5076" s="1">
        <v>34634</v>
      </c>
      <c r="N5076">
        <v>1.2729999999999999</v>
      </c>
    </row>
    <row r="5077" spans="5:14" x14ac:dyDescent="0.3">
      <c r="E5077" s="1">
        <v>39632</v>
      </c>
      <c r="F5077">
        <v>146.08000000000001</v>
      </c>
      <c r="G5077">
        <f t="shared" si="124"/>
        <v>114.28770642201839</v>
      </c>
      <c r="I5077" s="1">
        <v>36300</v>
      </c>
      <c r="J5077">
        <v>15.23</v>
      </c>
      <c r="M5077" s="1">
        <v>34635</v>
      </c>
      <c r="N5077">
        <v>1.2605</v>
      </c>
    </row>
    <row r="5078" spans="5:14" x14ac:dyDescent="0.3">
      <c r="E5078" s="1">
        <v>39633</v>
      </c>
      <c r="F5078">
        <v>144.41999999999999</v>
      </c>
      <c r="G5078">
        <f t="shared" si="124"/>
        <v>114.79211009174315</v>
      </c>
      <c r="I5078" s="1">
        <v>36299</v>
      </c>
      <c r="J5078">
        <v>15.02</v>
      </c>
      <c r="M5078" s="1">
        <v>34638</v>
      </c>
      <c r="N5078">
        <v>1.2674000000000001</v>
      </c>
    </row>
    <row r="5079" spans="5:14" x14ac:dyDescent="0.3">
      <c r="E5079" s="1">
        <v>39636</v>
      </c>
      <c r="F5079">
        <v>141.87</v>
      </c>
      <c r="G5079">
        <f t="shared" si="124"/>
        <v>115.26366972477068</v>
      </c>
      <c r="I5079" s="1">
        <v>36298</v>
      </c>
      <c r="J5079">
        <v>15.14</v>
      </c>
      <c r="M5079" s="1">
        <v>34639</v>
      </c>
      <c r="N5079">
        <v>1.2725</v>
      </c>
    </row>
    <row r="5080" spans="5:14" x14ac:dyDescent="0.3">
      <c r="E5080" s="1">
        <v>39637</v>
      </c>
      <c r="F5080">
        <v>136.43</v>
      </c>
      <c r="G5080">
        <f t="shared" si="124"/>
        <v>115.70045871559638</v>
      </c>
      <c r="I5080" s="1">
        <v>36297</v>
      </c>
      <c r="J5080">
        <v>15.81</v>
      </c>
      <c r="M5080" s="1">
        <v>34640</v>
      </c>
      <c r="N5080">
        <v>1.2566999999999999</v>
      </c>
    </row>
    <row r="5081" spans="5:14" x14ac:dyDescent="0.3">
      <c r="E5081" s="1">
        <v>39638</v>
      </c>
      <c r="F5081">
        <v>136.58000000000001</v>
      </c>
      <c r="G5081">
        <f t="shared" si="124"/>
        <v>116.14816513761473</v>
      </c>
      <c r="I5081" s="1">
        <v>36294</v>
      </c>
      <c r="J5081">
        <v>16.21</v>
      </c>
      <c r="M5081" s="1">
        <v>34641</v>
      </c>
      <c r="N5081">
        <v>1.2538</v>
      </c>
    </row>
    <row r="5082" spans="5:14" x14ac:dyDescent="0.3">
      <c r="E5082" s="1">
        <v>39639</v>
      </c>
      <c r="F5082">
        <v>142.03</v>
      </c>
      <c r="G5082">
        <f t="shared" si="124"/>
        <v>116.63917431192664</v>
      </c>
      <c r="I5082" s="1">
        <v>36293</v>
      </c>
      <c r="J5082">
        <v>16.100000000000001</v>
      </c>
      <c r="M5082" s="1">
        <v>34642</v>
      </c>
      <c r="N5082">
        <v>1.2555000000000001</v>
      </c>
    </row>
    <row r="5083" spans="5:14" x14ac:dyDescent="0.3">
      <c r="E5083" s="1">
        <v>39640</v>
      </c>
      <c r="F5083">
        <v>144.49</v>
      </c>
      <c r="G5083">
        <f t="shared" si="124"/>
        <v>117.12128440366975</v>
      </c>
      <c r="I5083" s="1">
        <v>36292</v>
      </c>
      <c r="J5083">
        <v>15.6</v>
      </c>
      <c r="M5083" s="1">
        <v>34645</v>
      </c>
      <c r="N5083">
        <v>1.2542</v>
      </c>
    </row>
    <row r="5084" spans="5:14" x14ac:dyDescent="0.3">
      <c r="E5084" s="1">
        <v>39643</v>
      </c>
      <c r="F5084">
        <v>143.91999999999999</v>
      </c>
      <c r="G5084">
        <f t="shared" si="124"/>
        <v>117.58357798165142</v>
      </c>
      <c r="I5084" s="1">
        <v>36291</v>
      </c>
      <c r="J5084">
        <v>15.96</v>
      </c>
      <c r="M5084" s="1">
        <v>34646</v>
      </c>
      <c r="N5084">
        <v>1.2588999999999999</v>
      </c>
    </row>
    <row r="5085" spans="5:14" x14ac:dyDescent="0.3">
      <c r="E5085" s="1">
        <v>39644</v>
      </c>
      <c r="F5085">
        <v>138.75</v>
      </c>
      <c r="G5085">
        <f t="shared" si="124"/>
        <v>118.00458715596334</v>
      </c>
      <c r="I5085" s="1">
        <v>36290</v>
      </c>
      <c r="J5085">
        <v>16.45</v>
      </c>
      <c r="M5085" s="1">
        <v>34647</v>
      </c>
      <c r="N5085">
        <v>1.2446999999999999</v>
      </c>
    </row>
    <row r="5086" spans="5:14" x14ac:dyDescent="0.3">
      <c r="E5086" s="1">
        <v>39645</v>
      </c>
      <c r="F5086">
        <v>136.19</v>
      </c>
      <c r="G5086">
        <f t="shared" si="124"/>
        <v>118.39788990825694</v>
      </c>
      <c r="I5086" s="1">
        <v>36287</v>
      </c>
      <c r="J5086">
        <v>16.41</v>
      </c>
      <c r="M5086" s="1">
        <v>34648</v>
      </c>
      <c r="N5086">
        <v>1.2435</v>
      </c>
    </row>
    <row r="5087" spans="5:14" x14ac:dyDescent="0.3">
      <c r="E5087" s="1">
        <v>39646</v>
      </c>
      <c r="F5087">
        <v>131.07</v>
      </c>
      <c r="G5087">
        <f t="shared" si="124"/>
        <v>118.72798165137618</v>
      </c>
      <c r="I5087" s="1">
        <v>36286</v>
      </c>
      <c r="J5087">
        <v>16.559999999999999</v>
      </c>
      <c r="M5087" s="1">
        <v>34649</v>
      </c>
      <c r="N5087">
        <v>1.2430000000000001</v>
      </c>
    </row>
    <row r="5088" spans="5:14" x14ac:dyDescent="0.3">
      <c r="E5088" s="1">
        <v>39647</v>
      </c>
      <c r="F5088">
        <v>130.19</v>
      </c>
      <c r="G5088">
        <f t="shared" si="124"/>
        <v>119.05422018348629</v>
      </c>
      <c r="I5088" s="1">
        <v>36285</v>
      </c>
      <c r="J5088">
        <v>17.05</v>
      </c>
      <c r="M5088" s="1">
        <v>34652</v>
      </c>
      <c r="N5088">
        <v>1.2323</v>
      </c>
    </row>
    <row r="5089" spans="5:14" x14ac:dyDescent="0.3">
      <c r="E5089" s="1">
        <v>39650</v>
      </c>
      <c r="F5089">
        <v>132.61000000000001</v>
      </c>
      <c r="G5089">
        <f t="shared" si="124"/>
        <v>119.4000917431193</v>
      </c>
      <c r="I5089" s="1">
        <v>36284</v>
      </c>
      <c r="J5089">
        <v>16.93</v>
      </c>
      <c r="M5089" s="1">
        <v>34653</v>
      </c>
      <c r="N5089">
        <v>1.23</v>
      </c>
    </row>
    <row r="5090" spans="5:14" x14ac:dyDescent="0.3">
      <c r="E5090" s="1">
        <v>39651</v>
      </c>
      <c r="F5090">
        <v>129.55000000000001</v>
      </c>
      <c r="G5090">
        <f t="shared" si="124"/>
        <v>119.6844036697248</v>
      </c>
      <c r="I5090" s="1">
        <v>36280</v>
      </c>
      <c r="J5090">
        <v>16.57</v>
      </c>
      <c r="M5090" s="1">
        <v>34654</v>
      </c>
      <c r="N5090">
        <v>1.2276</v>
      </c>
    </row>
    <row r="5091" spans="5:14" x14ac:dyDescent="0.3">
      <c r="E5091" s="1">
        <v>39652</v>
      </c>
      <c r="F5091">
        <v>125.29</v>
      </c>
      <c r="G5091">
        <f t="shared" si="124"/>
        <v>119.93091743119271</v>
      </c>
      <c r="I5091" s="1">
        <v>36279</v>
      </c>
      <c r="J5091">
        <v>16.45</v>
      </c>
      <c r="M5091" s="1">
        <v>34655</v>
      </c>
      <c r="N5091">
        <v>1.228</v>
      </c>
    </row>
    <row r="5092" spans="5:14" x14ac:dyDescent="0.3">
      <c r="E5092" s="1">
        <v>39653</v>
      </c>
      <c r="F5092">
        <v>126.44</v>
      </c>
      <c r="G5092">
        <f t="shared" si="124"/>
        <v>120.20798165137619</v>
      </c>
      <c r="I5092" s="1">
        <v>36278</v>
      </c>
      <c r="J5092">
        <v>16.399999999999999</v>
      </c>
      <c r="M5092" s="1">
        <v>34656</v>
      </c>
      <c r="N5092">
        <v>1.2244999999999999</v>
      </c>
    </row>
    <row r="5093" spans="5:14" x14ac:dyDescent="0.3">
      <c r="E5093" s="1">
        <v>39654</v>
      </c>
      <c r="F5093">
        <v>124.52</v>
      </c>
      <c r="G5093">
        <f t="shared" si="124"/>
        <v>120.4603669724771</v>
      </c>
      <c r="I5093" s="1">
        <v>36277</v>
      </c>
      <c r="J5093">
        <v>15.8</v>
      </c>
      <c r="M5093" s="1">
        <v>34659</v>
      </c>
      <c r="N5093">
        <v>1.2233000000000001</v>
      </c>
    </row>
    <row r="5094" spans="5:14" x14ac:dyDescent="0.3">
      <c r="E5094" s="1">
        <v>39657</v>
      </c>
      <c r="F5094">
        <v>125.84</v>
      </c>
      <c r="G5094">
        <f t="shared" si="124"/>
        <v>120.71862385321104</v>
      </c>
      <c r="I5094" s="1">
        <v>36276</v>
      </c>
      <c r="J5094">
        <v>15.7</v>
      </c>
      <c r="M5094" s="1">
        <v>34660</v>
      </c>
      <c r="N5094">
        <v>1.2243999999999999</v>
      </c>
    </row>
    <row r="5095" spans="5:14" x14ac:dyDescent="0.3">
      <c r="E5095" s="1">
        <v>39658</v>
      </c>
      <c r="F5095">
        <v>122.71</v>
      </c>
      <c r="G5095">
        <f t="shared" si="124"/>
        <v>120.93183486238536</v>
      </c>
      <c r="I5095" s="1">
        <v>36273</v>
      </c>
      <c r="J5095">
        <v>15.89</v>
      </c>
      <c r="M5095" s="1">
        <v>34661</v>
      </c>
      <c r="N5095">
        <v>1.2259</v>
      </c>
    </row>
    <row r="5096" spans="5:14" x14ac:dyDescent="0.3">
      <c r="E5096" s="1">
        <v>39659</v>
      </c>
      <c r="F5096">
        <v>127.1</v>
      </c>
      <c r="G5096">
        <f t="shared" si="124"/>
        <v>121.19633027522939</v>
      </c>
      <c r="I5096" s="1">
        <v>36272</v>
      </c>
      <c r="J5096">
        <v>16.13</v>
      </c>
      <c r="M5096" s="1">
        <v>34662</v>
      </c>
      <c r="N5096">
        <v>1.2214</v>
      </c>
    </row>
    <row r="5097" spans="5:14" x14ac:dyDescent="0.3">
      <c r="E5097" s="1">
        <v>39660</v>
      </c>
      <c r="F5097">
        <v>123.98</v>
      </c>
      <c r="G5097">
        <f t="shared" si="124"/>
        <v>121.40807339449543</v>
      </c>
      <c r="I5097" s="1">
        <v>36271</v>
      </c>
      <c r="J5097">
        <v>15.89</v>
      </c>
      <c r="M5097" s="1">
        <v>34663</v>
      </c>
      <c r="N5097">
        <v>1.2213000000000001</v>
      </c>
    </row>
    <row r="5098" spans="5:14" x14ac:dyDescent="0.3">
      <c r="E5098" s="1">
        <v>39661</v>
      </c>
      <c r="F5098">
        <v>124.18</v>
      </c>
      <c r="G5098">
        <f t="shared" si="124"/>
        <v>121.62899082568809</v>
      </c>
      <c r="I5098" s="1">
        <v>36270</v>
      </c>
      <c r="J5098">
        <v>15.7</v>
      </c>
      <c r="M5098" s="1">
        <v>34666</v>
      </c>
      <c r="N5098">
        <v>1.2158</v>
      </c>
    </row>
    <row r="5099" spans="5:14" x14ac:dyDescent="0.3">
      <c r="E5099" s="1">
        <v>39664</v>
      </c>
      <c r="F5099">
        <v>120.68</v>
      </c>
      <c r="G5099">
        <f t="shared" si="124"/>
        <v>121.81431192660553</v>
      </c>
      <c r="I5099" s="1">
        <v>36269</v>
      </c>
      <c r="J5099">
        <v>15.92</v>
      </c>
      <c r="M5099" s="1">
        <v>34667</v>
      </c>
      <c r="N5099">
        <v>1.2139</v>
      </c>
    </row>
    <row r="5100" spans="5:14" x14ac:dyDescent="0.3">
      <c r="E5100" s="1">
        <v>39665</v>
      </c>
      <c r="F5100">
        <v>117.7</v>
      </c>
      <c r="G5100">
        <f t="shared" si="124"/>
        <v>121.99944954128442</v>
      </c>
      <c r="I5100" s="1">
        <v>36266</v>
      </c>
      <c r="J5100">
        <v>15.69</v>
      </c>
      <c r="M5100" s="1">
        <v>34668</v>
      </c>
      <c r="N5100">
        <v>1.2149000000000001</v>
      </c>
    </row>
    <row r="5101" spans="5:14" x14ac:dyDescent="0.3">
      <c r="E5101" s="1">
        <v>39666</v>
      </c>
      <c r="F5101">
        <v>117</v>
      </c>
      <c r="G5101">
        <f t="shared" si="124"/>
        <v>122.14036697247711</v>
      </c>
      <c r="I5101" s="1">
        <v>36265</v>
      </c>
      <c r="J5101">
        <v>15.2</v>
      </c>
      <c r="M5101" s="1">
        <v>34669</v>
      </c>
      <c r="N5101">
        <v>1.2130000000000001</v>
      </c>
    </row>
    <row r="5102" spans="5:14" x14ac:dyDescent="0.3">
      <c r="E5102" s="1">
        <v>39667</v>
      </c>
      <c r="F5102">
        <v>117.86</v>
      </c>
      <c r="G5102">
        <f t="shared" si="124"/>
        <v>122.28027522935784</v>
      </c>
      <c r="I5102" s="1">
        <v>36264</v>
      </c>
      <c r="J5102">
        <v>14.92</v>
      </c>
      <c r="M5102" s="1">
        <v>34670</v>
      </c>
      <c r="N5102">
        <v>1.2077</v>
      </c>
    </row>
    <row r="5103" spans="5:14" x14ac:dyDescent="0.3">
      <c r="E5103" s="1">
        <v>39668</v>
      </c>
      <c r="F5103">
        <v>113.33</v>
      </c>
      <c r="G5103">
        <f t="shared" si="124"/>
        <v>122.38073394495417</v>
      </c>
      <c r="I5103" s="1">
        <v>36263</v>
      </c>
      <c r="J5103">
        <v>15.2</v>
      </c>
      <c r="M5103" s="1">
        <v>34673</v>
      </c>
      <c r="N5103">
        <v>1.2121999999999999</v>
      </c>
    </row>
    <row r="5104" spans="5:14" x14ac:dyDescent="0.3">
      <c r="E5104" s="1">
        <v>39671</v>
      </c>
      <c r="F5104">
        <v>112.67</v>
      </c>
      <c r="G5104">
        <f t="shared" ref="G5104:G5167" si="125">+AVERAGE(F4996:F5104)</f>
        <v>122.45880733944959</v>
      </c>
      <c r="I5104" s="1">
        <v>36262</v>
      </c>
      <c r="J5104">
        <v>14.81</v>
      </c>
      <c r="M5104" s="1">
        <v>34674</v>
      </c>
      <c r="N5104">
        <v>1.2129000000000001</v>
      </c>
    </row>
    <row r="5105" spans="5:14" x14ac:dyDescent="0.3">
      <c r="E5105" s="1">
        <v>39672</v>
      </c>
      <c r="F5105">
        <v>111.15</v>
      </c>
      <c r="G5105">
        <f t="shared" si="125"/>
        <v>122.51293577981656</v>
      </c>
      <c r="I5105" s="1">
        <v>36259</v>
      </c>
      <c r="J5105">
        <v>14.86</v>
      </c>
      <c r="M5105" s="1">
        <v>34675</v>
      </c>
      <c r="N5105">
        <v>1.2161999999999999</v>
      </c>
    </row>
    <row r="5106" spans="5:14" x14ac:dyDescent="0.3">
      <c r="E5106" s="1">
        <v>39673</v>
      </c>
      <c r="F5106">
        <v>113.47</v>
      </c>
      <c r="G5106">
        <f t="shared" si="125"/>
        <v>122.57899082568811</v>
      </c>
      <c r="I5106" s="1">
        <v>36258</v>
      </c>
      <c r="J5106">
        <v>14.21</v>
      </c>
      <c r="M5106" s="1">
        <v>34676</v>
      </c>
      <c r="N5106">
        <v>1.2104999999999999</v>
      </c>
    </row>
    <row r="5107" spans="5:14" x14ac:dyDescent="0.3">
      <c r="E5107" s="1">
        <v>39674</v>
      </c>
      <c r="F5107">
        <v>112.64</v>
      </c>
      <c r="G5107">
        <f t="shared" si="125"/>
        <v>122.62577981651378</v>
      </c>
      <c r="I5107" s="1">
        <v>36257</v>
      </c>
      <c r="J5107">
        <v>14.35</v>
      </c>
      <c r="M5107" s="1">
        <v>34677</v>
      </c>
      <c r="N5107">
        <v>1.2103999999999999</v>
      </c>
    </row>
    <row r="5108" spans="5:14" x14ac:dyDescent="0.3">
      <c r="E5108" s="1">
        <v>39675</v>
      </c>
      <c r="F5108">
        <v>112.55</v>
      </c>
      <c r="G5108">
        <f t="shared" si="125"/>
        <v>122.67165137614681</v>
      </c>
      <c r="I5108" s="1">
        <v>36256</v>
      </c>
      <c r="J5108">
        <v>14.93</v>
      </c>
      <c r="M5108" s="1">
        <v>34680</v>
      </c>
      <c r="N5108">
        <v>1.2115</v>
      </c>
    </row>
    <row r="5109" spans="5:14" x14ac:dyDescent="0.3">
      <c r="E5109" s="1">
        <v>39678</v>
      </c>
      <c r="F5109">
        <v>111.94</v>
      </c>
      <c r="G5109">
        <f t="shared" si="125"/>
        <v>122.76513761467893</v>
      </c>
      <c r="I5109" s="1">
        <v>36251</v>
      </c>
      <c r="J5109">
        <v>14.72</v>
      </c>
      <c r="M5109" s="1">
        <v>34681</v>
      </c>
      <c r="N5109">
        <v>1.2118</v>
      </c>
    </row>
    <row r="5110" spans="5:14" x14ac:dyDescent="0.3">
      <c r="E5110" s="1">
        <v>39679</v>
      </c>
      <c r="F5110">
        <v>113.25</v>
      </c>
      <c r="G5110">
        <f t="shared" si="125"/>
        <v>122.83568807339454</v>
      </c>
      <c r="I5110" s="1">
        <v>36250</v>
      </c>
      <c r="J5110">
        <v>15.24</v>
      </c>
      <c r="M5110" s="1">
        <v>34682</v>
      </c>
      <c r="N5110">
        <v>1.2137</v>
      </c>
    </row>
    <row r="5111" spans="5:14" x14ac:dyDescent="0.3">
      <c r="E5111" s="1">
        <v>39680</v>
      </c>
      <c r="F5111">
        <v>114.36</v>
      </c>
      <c r="G5111">
        <f t="shared" si="125"/>
        <v>122.96082568807344</v>
      </c>
      <c r="I5111" s="1">
        <v>36249</v>
      </c>
      <c r="J5111">
        <v>14.81</v>
      </c>
      <c r="M5111" s="1">
        <v>34683</v>
      </c>
      <c r="N5111">
        <v>1.2132000000000001</v>
      </c>
    </row>
    <row r="5112" spans="5:14" x14ac:dyDescent="0.3">
      <c r="E5112" s="1">
        <v>39681</v>
      </c>
      <c r="F5112">
        <v>120.16</v>
      </c>
      <c r="G5112">
        <f t="shared" si="125"/>
        <v>123.14229357798169</v>
      </c>
      <c r="I5112" s="1">
        <v>36248</v>
      </c>
      <c r="J5112">
        <v>14.58</v>
      </c>
      <c r="M5112" s="1">
        <v>34684</v>
      </c>
      <c r="N5112">
        <v>1.2117</v>
      </c>
    </row>
    <row r="5113" spans="5:14" x14ac:dyDescent="0.3">
      <c r="E5113" s="1">
        <v>39682</v>
      </c>
      <c r="F5113">
        <v>113.92</v>
      </c>
      <c r="G5113">
        <f t="shared" si="125"/>
        <v>123.27128440366977</v>
      </c>
      <c r="I5113" s="1">
        <v>36245</v>
      </c>
      <c r="J5113">
        <v>14.41</v>
      </c>
      <c r="M5113" s="1">
        <v>34687</v>
      </c>
      <c r="N5113">
        <v>1.2109000000000001</v>
      </c>
    </row>
    <row r="5114" spans="5:14" x14ac:dyDescent="0.3">
      <c r="E5114" s="1">
        <v>39685</v>
      </c>
      <c r="F5114">
        <v>114.03</v>
      </c>
      <c r="G5114">
        <f t="shared" si="125"/>
        <v>123.39449541284408</v>
      </c>
      <c r="I5114" s="1">
        <v>36244</v>
      </c>
      <c r="J5114">
        <v>13.94</v>
      </c>
      <c r="M5114" s="1">
        <v>34688</v>
      </c>
      <c r="N5114">
        <v>1.2128000000000001</v>
      </c>
    </row>
    <row r="5115" spans="5:14" x14ac:dyDescent="0.3">
      <c r="E5115" s="1">
        <v>39686</v>
      </c>
      <c r="F5115">
        <v>114.63</v>
      </c>
      <c r="G5115">
        <f t="shared" si="125"/>
        <v>123.49211009174319</v>
      </c>
      <c r="I5115" s="1">
        <v>36243</v>
      </c>
      <c r="J5115">
        <v>13.68</v>
      </c>
      <c r="M5115" s="1">
        <v>34689</v>
      </c>
      <c r="N5115">
        <v>1.2059</v>
      </c>
    </row>
    <row r="5116" spans="5:14" x14ac:dyDescent="0.3">
      <c r="E5116" s="1">
        <v>39687</v>
      </c>
      <c r="F5116">
        <v>116.22</v>
      </c>
      <c r="G5116">
        <f t="shared" si="125"/>
        <v>123.59504587155968</v>
      </c>
      <c r="I5116" s="1">
        <v>36242</v>
      </c>
      <c r="J5116">
        <v>13.73</v>
      </c>
      <c r="M5116" s="1">
        <v>34690</v>
      </c>
      <c r="N5116">
        <v>1.2081999999999999</v>
      </c>
    </row>
    <row r="5117" spans="5:14" x14ac:dyDescent="0.3">
      <c r="E5117" s="1">
        <v>39688</v>
      </c>
      <c r="F5117">
        <v>114.17</v>
      </c>
      <c r="G5117">
        <f t="shared" si="125"/>
        <v>123.69045871559636</v>
      </c>
      <c r="I5117" s="1">
        <v>36241</v>
      </c>
      <c r="J5117">
        <v>13.88</v>
      </c>
      <c r="M5117" s="1">
        <v>34691</v>
      </c>
      <c r="N5117">
        <v>1.204</v>
      </c>
    </row>
    <row r="5118" spans="5:14" x14ac:dyDescent="0.3">
      <c r="E5118" s="1">
        <v>39689</v>
      </c>
      <c r="F5118">
        <v>114.05</v>
      </c>
      <c r="G5118">
        <f t="shared" si="125"/>
        <v>123.81660550458719</v>
      </c>
      <c r="I5118" s="1">
        <v>36238</v>
      </c>
      <c r="J5118">
        <v>13.45</v>
      </c>
      <c r="M5118" s="1">
        <v>34694</v>
      </c>
      <c r="N5118">
        <v>1.204</v>
      </c>
    </row>
    <row r="5119" spans="5:14" x14ac:dyDescent="0.3">
      <c r="E5119" s="1">
        <v>39692</v>
      </c>
      <c r="F5119">
        <v>109.41</v>
      </c>
      <c r="G5119">
        <f t="shared" si="125"/>
        <v>123.90137614678902</v>
      </c>
      <c r="I5119" s="1">
        <v>36237</v>
      </c>
      <c r="J5119">
        <v>13.37</v>
      </c>
      <c r="M5119" s="1">
        <v>34695</v>
      </c>
      <c r="N5119">
        <v>1.206</v>
      </c>
    </row>
    <row r="5120" spans="5:14" x14ac:dyDescent="0.3">
      <c r="E5120" s="1">
        <v>39693</v>
      </c>
      <c r="F5120">
        <v>108.34</v>
      </c>
      <c r="G5120">
        <f t="shared" si="125"/>
        <v>123.94348623853215</v>
      </c>
      <c r="I5120" s="1">
        <v>36236</v>
      </c>
      <c r="J5120">
        <v>13.27</v>
      </c>
      <c r="M5120" s="1">
        <v>34696</v>
      </c>
      <c r="N5120">
        <v>1.2108000000000001</v>
      </c>
    </row>
    <row r="5121" spans="5:14" x14ac:dyDescent="0.3">
      <c r="E5121" s="1">
        <v>39694</v>
      </c>
      <c r="F5121">
        <v>108.06</v>
      </c>
      <c r="G5121">
        <f t="shared" si="125"/>
        <v>123.99431192660553</v>
      </c>
      <c r="I5121" s="1">
        <v>36235</v>
      </c>
      <c r="J5121">
        <v>12.67</v>
      </c>
      <c r="M5121" s="1">
        <v>34697</v>
      </c>
      <c r="N5121">
        <v>1.2231000000000001</v>
      </c>
    </row>
    <row r="5122" spans="5:14" x14ac:dyDescent="0.3">
      <c r="E5122" s="1">
        <v>39695</v>
      </c>
      <c r="F5122">
        <v>106.3</v>
      </c>
      <c r="G5122">
        <f t="shared" si="125"/>
        <v>124.00715596330278</v>
      </c>
      <c r="I5122" s="1">
        <v>36234</v>
      </c>
      <c r="J5122">
        <v>12.56</v>
      </c>
      <c r="M5122" s="1">
        <v>34698</v>
      </c>
      <c r="N5122">
        <v>1.2263999999999999</v>
      </c>
    </row>
    <row r="5123" spans="5:14" x14ac:dyDescent="0.3">
      <c r="E5123" s="1">
        <v>39696</v>
      </c>
      <c r="F5123">
        <v>104.09</v>
      </c>
      <c r="G5123">
        <f t="shared" si="125"/>
        <v>123.97917431192661</v>
      </c>
      <c r="I5123" s="1">
        <v>36231</v>
      </c>
      <c r="J5123">
        <v>12.56</v>
      </c>
      <c r="M5123" s="1">
        <v>34701</v>
      </c>
      <c r="N5123">
        <v>1.2184999999999999</v>
      </c>
    </row>
    <row r="5124" spans="5:14" x14ac:dyDescent="0.3">
      <c r="E5124" s="1">
        <v>39699</v>
      </c>
      <c r="F5124">
        <v>103.44</v>
      </c>
      <c r="G5124">
        <f t="shared" si="125"/>
        <v>123.95256880733946</v>
      </c>
      <c r="I5124" s="1">
        <v>36230</v>
      </c>
      <c r="J5124">
        <v>12.18</v>
      </c>
      <c r="M5124" s="1">
        <v>34702</v>
      </c>
      <c r="N5124">
        <v>1.2221</v>
      </c>
    </row>
    <row r="5125" spans="5:14" x14ac:dyDescent="0.3">
      <c r="E5125" s="1">
        <v>39700</v>
      </c>
      <c r="F5125">
        <v>100.34</v>
      </c>
      <c r="G5125">
        <f t="shared" si="125"/>
        <v>123.87798165137617</v>
      </c>
      <c r="I5125" s="1">
        <v>36229</v>
      </c>
      <c r="J5125">
        <v>12.46</v>
      </c>
      <c r="M5125" s="1">
        <v>34703</v>
      </c>
      <c r="N5125">
        <v>1.2205999999999999</v>
      </c>
    </row>
    <row r="5126" spans="5:14" x14ac:dyDescent="0.3">
      <c r="E5126" s="1">
        <v>39701</v>
      </c>
      <c r="F5126">
        <v>98.97</v>
      </c>
      <c r="G5126">
        <f t="shared" si="125"/>
        <v>123.79330275229357</v>
      </c>
      <c r="I5126" s="1">
        <v>36228</v>
      </c>
      <c r="J5126">
        <v>11.56</v>
      </c>
      <c r="M5126" s="1">
        <v>34704</v>
      </c>
      <c r="N5126">
        <v>1.2262999999999999</v>
      </c>
    </row>
    <row r="5127" spans="5:14" x14ac:dyDescent="0.3">
      <c r="E5127" s="1">
        <v>39702</v>
      </c>
      <c r="F5127">
        <v>97.64</v>
      </c>
      <c r="G5127">
        <f t="shared" si="125"/>
        <v>123.69137614678898</v>
      </c>
      <c r="I5127" s="1">
        <v>36227</v>
      </c>
      <c r="J5127">
        <v>11.76</v>
      </c>
      <c r="M5127" s="1">
        <v>34705</v>
      </c>
      <c r="N5127">
        <v>1.2164999999999999</v>
      </c>
    </row>
    <row r="5128" spans="5:14" x14ac:dyDescent="0.3">
      <c r="E5128" s="1">
        <v>39703</v>
      </c>
      <c r="F5128">
        <v>97.58</v>
      </c>
      <c r="G5128">
        <f t="shared" si="125"/>
        <v>123.5788990825688</v>
      </c>
      <c r="I5128" s="1">
        <v>36224</v>
      </c>
      <c r="J5128">
        <v>11.56</v>
      </c>
      <c r="M5128" s="1">
        <v>34708</v>
      </c>
      <c r="N5128">
        <v>1.234</v>
      </c>
    </row>
    <row r="5129" spans="5:14" x14ac:dyDescent="0.3">
      <c r="E5129" s="1">
        <v>39706</v>
      </c>
      <c r="F5129">
        <v>92.38</v>
      </c>
      <c r="G5129">
        <f t="shared" si="125"/>
        <v>123.40522935779813</v>
      </c>
      <c r="I5129" s="1">
        <v>36223</v>
      </c>
      <c r="J5129">
        <v>11.53</v>
      </c>
      <c r="M5129" s="1">
        <v>34709</v>
      </c>
      <c r="N5129">
        <v>1.2343</v>
      </c>
    </row>
    <row r="5130" spans="5:14" x14ac:dyDescent="0.3">
      <c r="E5130" s="1">
        <v>39707</v>
      </c>
      <c r="F5130">
        <v>89.22</v>
      </c>
      <c r="G5130">
        <f t="shared" si="125"/>
        <v>123.19018348623851</v>
      </c>
      <c r="I5130" s="1">
        <v>36222</v>
      </c>
      <c r="J5130">
        <v>11.25</v>
      </c>
      <c r="M5130" s="1">
        <v>34710</v>
      </c>
      <c r="N5130">
        <v>1.2322</v>
      </c>
    </row>
    <row r="5131" spans="5:14" x14ac:dyDescent="0.3">
      <c r="E5131" s="1">
        <v>39708</v>
      </c>
      <c r="F5131">
        <v>94.84</v>
      </c>
      <c r="G5131">
        <f t="shared" si="125"/>
        <v>123.02880733944951</v>
      </c>
      <c r="I5131" s="1">
        <v>36221</v>
      </c>
      <c r="J5131">
        <v>11</v>
      </c>
      <c r="M5131" s="1">
        <v>34711</v>
      </c>
      <c r="N5131">
        <v>1.2375</v>
      </c>
    </row>
    <row r="5132" spans="5:14" x14ac:dyDescent="0.3">
      <c r="E5132" s="1">
        <v>39709</v>
      </c>
      <c r="F5132">
        <v>95.19</v>
      </c>
      <c r="G5132">
        <f t="shared" si="125"/>
        <v>122.8569724770642</v>
      </c>
      <c r="I5132" s="1">
        <v>36220</v>
      </c>
      <c r="J5132">
        <v>10.73</v>
      </c>
      <c r="M5132" s="1">
        <v>34712</v>
      </c>
      <c r="N5132">
        <v>1.2341</v>
      </c>
    </row>
    <row r="5133" spans="5:14" x14ac:dyDescent="0.3">
      <c r="E5133" s="1">
        <v>39710</v>
      </c>
      <c r="F5133">
        <v>99.61</v>
      </c>
      <c r="G5133">
        <f t="shared" si="125"/>
        <v>122.72100917431189</v>
      </c>
      <c r="I5133" s="1">
        <v>36217</v>
      </c>
      <c r="J5133">
        <v>10.88</v>
      </c>
      <c r="M5133" s="1">
        <v>34715</v>
      </c>
      <c r="N5133">
        <v>1.2366999999999999</v>
      </c>
    </row>
    <row r="5134" spans="5:14" x14ac:dyDescent="0.3">
      <c r="E5134" s="1">
        <v>39713</v>
      </c>
      <c r="F5134">
        <v>106.04</v>
      </c>
      <c r="G5134">
        <f t="shared" si="125"/>
        <v>122.63009174311925</v>
      </c>
      <c r="I5134" s="1">
        <v>36216</v>
      </c>
      <c r="J5134">
        <v>11.1</v>
      </c>
      <c r="M5134" s="1">
        <v>34716</v>
      </c>
      <c r="N5134">
        <v>1.2338</v>
      </c>
    </row>
    <row r="5135" spans="5:14" x14ac:dyDescent="0.3">
      <c r="E5135" s="1">
        <v>39714</v>
      </c>
      <c r="F5135">
        <v>103.08</v>
      </c>
      <c r="G5135">
        <f t="shared" si="125"/>
        <v>122.50733944954126</v>
      </c>
      <c r="I5135" s="1">
        <v>36215</v>
      </c>
      <c r="J5135">
        <v>11.08</v>
      </c>
      <c r="M5135" s="1">
        <v>34717</v>
      </c>
      <c r="N5135">
        <v>1.2334000000000001</v>
      </c>
    </row>
    <row r="5136" spans="5:14" x14ac:dyDescent="0.3">
      <c r="E5136" s="1">
        <v>39715</v>
      </c>
      <c r="F5136">
        <v>102.45</v>
      </c>
      <c r="G5136">
        <f t="shared" si="125"/>
        <v>122.39825688073392</v>
      </c>
      <c r="I5136" s="1">
        <v>36214</v>
      </c>
      <c r="J5136">
        <v>10.94</v>
      </c>
      <c r="M5136" s="1">
        <v>34718</v>
      </c>
      <c r="N5136">
        <v>1.2464999999999999</v>
      </c>
    </row>
    <row r="5137" spans="5:14" x14ac:dyDescent="0.3">
      <c r="E5137" s="1">
        <v>39716</v>
      </c>
      <c r="F5137">
        <v>104.6</v>
      </c>
      <c r="G5137">
        <f t="shared" si="125"/>
        <v>122.29055045871559</v>
      </c>
      <c r="I5137" s="1">
        <v>36213</v>
      </c>
      <c r="J5137">
        <v>10.58</v>
      </c>
      <c r="M5137" s="1">
        <v>34719</v>
      </c>
      <c r="N5137">
        <v>1.2496</v>
      </c>
    </row>
    <row r="5138" spans="5:14" x14ac:dyDescent="0.3">
      <c r="E5138" s="1">
        <v>39717</v>
      </c>
      <c r="F5138">
        <v>103.54</v>
      </c>
      <c r="G5138">
        <f t="shared" si="125"/>
        <v>122.16944954128438</v>
      </c>
      <c r="I5138" s="1">
        <v>36210</v>
      </c>
      <c r="J5138">
        <v>10.4</v>
      </c>
      <c r="M5138" s="1">
        <v>34722</v>
      </c>
      <c r="N5138">
        <v>1.2490000000000001</v>
      </c>
    </row>
    <row r="5139" spans="5:14" x14ac:dyDescent="0.3">
      <c r="E5139" s="1">
        <v>39720</v>
      </c>
      <c r="F5139">
        <v>93.98</v>
      </c>
      <c r="G5139">
        <f t="shared" si="125"/>
        <v>121.9910091743119</v>
      </c>
      <c r="I5139" s="1">
        <v>36209</v>
      </c>
      <c r="J5139">
        <v>10.61</v>
      </c>
      <c r="M5139" s="1">
        <v>34723</v>
      </c>
      <c r="N5139">
        <v>1.2504999999999999</v>
      </c>
    </row>
    <row r="5140" spans="5:14" x14ac:dyDescent="0.3">
      <c r="E5140" s="1">
        <v>39721</v>
      </c>
      <c r="F5140">
        <v>98.17</v>
      </c>
      <c r="G5140">
        <f t="shared" si="125"/>
        <v>121.86999999999996</v>
      </c>
      <c r="I5140" s="1">
        <v>36208</v>
      </c>
      <c r="J5140">
        <v>10.130000000000001</v>
      </c>
      <c r="M5140" s="1">
        <v>34724</v>
      </c>
      <c r="N5140">
        <v>1.2464999999999999</v>
      </c>
    </row>
    <row r="5141" spans="5:14" x14ac:dyDescent="0.3">
      <c r="E5141" s="1">
        <v>39722</v>
      </c>
      <c r="F5141">
        <v>95.33</v>
      </c>
      <c r="G5141">
        <f t="shared" si="125"/>
        <v>121.73082568807337</v>
      </c>
      <c r="I5141" s="1">
        <v>36207</v>
      </c>
      <c r="J5141">
        <v>10.050000000000001</v>
      </c>
      <c r="M5141" s="1">
        <v>34725</v>
      </c>
      <c r="N5141">
        <v>1.2450000000000001</v>
      </c>
    </row>
    <row r="5142" spans="5:14" x14ac:dyDescent="0.3">
      <c r="E5142" s="1">
        <v>39723</v>
      </c>
      <c r="F5142">
        <v>90.56</v>
      </c>
      <c r="G5142">
        <f t="shared" si="125"/>
        <v>121.51064220183483</v>
      </c>
      <c r="I5142" s="1">
        <v>36206</v>
      </c>
      <c r="J5142">
        <v>10.37</v>
      </c>
      <c r="M5142" s="1">
        <v>34726</v>
      </c>
      <c r="N5142">
        <v>1.2456</v>
      </c>
    </row>
    <row r="5143" spans="5:14" x14ac:dyDescent="0.3">
      <c r="E5143" s="1">
        <v>39724</v>
      </c>
      <c r="F5143">
        <v>90.25</v>
      </c>
      <c r="G5143">
        <f t="shared" si="125"/>
        <v>121.25614678899079</v>
      </c>
      <c r="I5143" s="1">
        <v>36203</v>
      </c>
      <c r="J5143">
        <v>10.43</v>
      </c>
      <c r="M5143" s="1">
        <v>34729</v>
      </c>
      <c r="N5143">
        <v>1.2533000000000001</v>
      </c>
    </row>
    <row r="5144" spans="5:14" x14ac:dyDescent="0.3">
      <c r="E5144" s="1">
        <v>39727</v>
      </c>
      <c r="F5144">
        <v>83.68</v>
      </c>
      <c r="G5144">
        <f t="shared" si="125"/>
        <v>120.92009174311924</v>
      </c>
      <c r="I5144" s="1">
        <v>36202</v>
      </c>
      <c r="J5144">
        <v>10.1</v>
      </c>
      <c r="M5144" s="1">
        <v>34730</v>
      </c>
      <c r="N5144">
        <v>1.2388999999999999</v>
      </c>
    </row>
    <row r="5145" spans="5:14" x14ac:dyDescent="0.3">
      <c r="E5145" s="1">
        <v>39728</v>
      </c>
      <c r="F5145">
        <v>84.66</v>
      </c>
      <c r="G5145">
        <f t="shared" si="125"/>
        <v>120.57458715596327</v>
      </c>
      <c r="I5145" s="1">
        <v>36201</v>
      </c>
      <c r="J5145">
        <v>10.17</v>
      </c>
      <c r="M5145" s="1">
        <v>34731</v>
      </c>
      <c r="N5145">
        <v>1.2430000000000001</v>
      </c>
    </row>
    <row r="5146" spans="5:14" x14ac:dyDescent="0.3">
      <c r="E5146" s="1">
        <v>39729</v>
      </c>
      <c r="F5146">
        <v>84.36</v>
      </c>
      <c r="G5146">
        <f t="shared" si="125"/>
        <v>120.2215596330275</v>
      </c>
      <c r="I5146" s="1">
        <v>36200</v>
      </c>
      <c r="J5146">
        <v>10.09</v>
      </c>
      <c r="M5146" s="1">
        <v>34732</v>
      </c>
      <c r="N5146">
        <v>1.2426999999999999</v>
      </c>
    </row>
    <row r="5147" spans="5:14" x14ac:dyDescent="0.3">
      <c r="E5147" s="1">
        <v>39730</v>
      </c>
      <c r="F5147">
        <v>82.66</v>
      </c>
      <c r="G5147">
        <f t="shared" si="125"/>
        <v>119.82944954128438</v>
      </c>
      <c r="I5147" s="1">
        <v>36199</v>
      </c>
      <c r="J5147">
        <v>10.16</v>
      </c>
      <c r="M5147" s="1">
        <v>34733</v>
      </c>
      <c r="N5147">
        <v>1.234</v>
      </c>
    </row>
    <row r="5148" spans="5:14" x14ac:dyDescent="0.3">
      <c r="E5148" s="1">
        <v>39731</v>
      </c>
      <c r="F5148">
        <v>74.09</v>
      </c>
      <c r="G5148">
        <f t="shared" si="125"/>
        <v>119.38155963302751</v>
      </c>
      <c r="I5148" s="1">
        <v>36196</v>
      </c>
      <c r="J5148">
        <v>10.41</v>
      </c>
      <c r="M5148" s="1">
        <v>34736</v>
      </c>
      <c r="N5148">
        <v>1.2323</v>
      </c>
    </row>
    <row r="5149" spans="5:14" x14ac:dyDescent="0.3">
      <c r="E5149" s="1">
        <v>39734</v>
      </c>
      <c r="F5149">
        <v>77.459999999999994</v>
      </c>
      <c r="G5149">
        <f t="shared" si="125"/>
        <v>118.95366972477062</v>
      </c>
      <c r="I5149" s="1">
        <v>36195</v>
      </c>
      <c r="J5149">
        <v>10.57</v>
      </c>
      <c r="M5149" s="1">
        <v>34737</v>
      </c>
      <c r="N5149">
        <v>1.2292000000000001</v>
      </c>
    </row>
    <row r="5150" spans="5:14" x14ac:dyDescent="0.3">
      <c r="E5150" s="1">
        <v>39735</v>
      </c>
      <c r="F5150">
        <v>74.53</v>
      </c>
      <c r="G5150">
        <f t="shared" si="125"/>
        <v>118.51944954128436</v>
      </c>
      <c r="I5150" s="1">
        <v>36194</v>
      </c>
      <c r="J5150">
        <v>10.89</v>
      </c>
      <c r="M5150" s="1">
        <v>34738</v>
      </c>
      <c r="N5150">
        <v>1.2322</v>
      </c>
    </row>
    <row r="5151" spans="5:14" x14ac:dyDescent="0.3">
      <c r="E5151" s="1">
        <v>39736</v>
      </c>
      <c r="F5151">
        <v>70.8</v>
      </c>
      <c r="G5151">
        <f t="shared" si="125"/>
        <v>118.05660550458713</v>
      </c>
      <c r="I5151" s="1">
        <v>36193</v>
      </c>
      <c r="J5151">
        <v>10.85</v>
      </c>
      <c r="M5151" s="1">
        <v>34739</v>
      </c>
      <c r="N5151">
        <v>1.2344999999999999</v>
      </c>
    </row>
    <row r="5152" spans="5:14" x14ac:dyDescent="0.3">
      <c r="E5152" s="1">
        <v>39737</v>
      </c>
      <c r="F5152">
        <v>66.319999999999993</v>
      </c>
      <c r="G5152">
        <f t="shared" si="125"/>
        <v>117.51834862385317</v>
      </c>
      <c r="I5152" s="1">
        <v>36192</v>
      </c>
      <c r="J5152">
        <v>10.88</v>
      </c>
      <c r="M5152" s="1">
        <v>34740</v>
      </c>
      <c r="N5152">
        <v>1.2412000000000001</v>
      </c>
    </row>
    <row r="5153" spans="5:14" x14ac:dyDescent="0.3">
      <c r="E5153" s="1">
        <v>39738</v>
      </c>
      <c r="F5153">
        <v>69.599999999999994</v>
      </c>
      <c r="G5153">
        <f t="shared" si="125"/>
        <v>117.00954128440364</v>
      </c>
      <c r="I5153" s="1">
        <v>36189</v>
      </c>
      <c r="J5153">
        <v>11.35</v>
      </c>
      <c r="M5153" s="1">
        <v>34743</v>
      </c>
      <c r="N5153">
        <v>1.2395</v>
      </c>
    </row>
    <row r="5154" spans="5:14" x14ac:dyDescent="0.3">
      <c r="E5154" s="1">
        <v>39741</v>
      </c>
      <c r="F5154">
        <v>72.03</v>
      </c>
      <c r="G5154">
        <f t="shared" si="125"/>
        <v>116.4975229357798</v>
      </c>
      <c r="I5154" s="1">
        <v>36188</v>
      </c>
      <c r="J5154">
        <v>11</v>
      </c>
      <c r="M5154" s="1">
        <v>34744</v>
      </c>
      <c r="N5154">
        <v>1.2492000000000001</v>
      </c>
    </row>
    <row r="5155" spans="5:14" x14ac:dyDescent="0.3">
      <c r="E5155" s="1">
        <v>39742</v>
      </c>
      <c r="F5155">
        <v>69.72</v>
      </c>
      <c r="G5155">
        <f t="shared" si="125"/>
        <v>115.91972477064219</v>
      </c>
      <c r="I5155" s="1">
        <v>36187</v>
      </c>
      <c r="J5155">
        <v>10.88</v>
      </c>
      <c r="M5155" s="1">
        <v>34745</v>
      </c>
      <c r="N5155">
        <v>1.248</v>
      </c>
    </row>
    <row r="5156" spans="5:14" x14ac:dyDescent="0.3">
      <c r="E5156" s="1">
        <v>39743</v>
      </c>
      <c r="F5156">
        <v>64.52</v>
      </c>
      <c r="G5156">
        <f t="shared" si="125"/>
        <v>115.31431192660547</v>
      </c>
      <c r="I5156" s="1">
        <v>36186</v>
      </c>
      <c r="J5156">
        <v>10.64</v>
      </c>
      <c r="M5156" s="1">
        <v>34746</v>
      </c>
      <c r="N5156">
        <v>1.2614000000000001</v>
      </c>
    </row>
    <row r="5157" spans="5:14" x14ac:dyDescent="0.3">
      <c r="E5157" s="1">
        <v>39744</v>
      </c>
      <c r="F5157">
        <v>65.92</v>
      </c>
      <c r="G5157">
        <f t="shared" si="125"/>
        <v>114.71201834862383</v>
      </c>
      <c r="I5157" s="1">
        <v>36185</v>
      </c>
      <c r="J5157">
        <v>10.85</v>
      </c>
      <c r="M5157" s="1">
        <v>34747</v>
      </c>
      <c r="N5157">
        <v>1.2669999999999999</v>
      </c>
    </row>
    <row r="5158" spans="5:14" x14ac:dyDescent="0.3">
      <c r="E5158" s="1">
        <v>39745</v>
      </c>
      <c r="F5158">
        <v>62.05</v>
      </c>
      <c r="G5158">
        <f t="shared" si="125"/>
        <v>114.06688073394491</v>
      </c>
      <c r="I5158" s="1">
        <v>36182</v>
      </c>
      <c r="J5158">
        <v>11.1</v>
      </c>
      <c r="M5158" s="1">
        <v>34750</v>
      </c>
      <c r="N5158">
        <v>1.274</v>
      </c>
    </row>
    <row r="5159" spans="5:14" x14ac:dyDescent="0.3">
      <c r="E5159" s="1">
        <v>39748</v>
      </c>
      <c r="F5159">
        <v>61.41</v>
      </c>
      <c r="G5159">
        <f t="shared" si="125"/>
        <v>113.45311926605501</v>
      </c>
      <c r="I5159" s="1">
        <v>36181</v>
      </c>
      <c r="J5159">
        <v>10.98</v>
      </c>
      <c r="M5159" s="1">
        <v>34751</v>
      </c>
      <c r="N5159">
        <v>1.274</v>
      </c>
    </row>
    <row r="5160" spans="5:14" x14ac:dyDescent="0.3">
      <c r="E5160" s="1">
        <v>39749</v>
      </c>
      <c r="F5160">
        <v>60.29</v>
      </c>
      <c r="G5160">
        <f t="shared" si="125"/>
        <v>112.8050458715596</v>
      </c>
      <c r="I5160" s="1">
        <v>36180</v>
      </c>
      <c r="J5160">
        <v>10.51</v>
      </c>
      <c r="M5160" s="1">
        <v>34752</v>
      </c>
      <c r="N5160">
        <v>1.2719</v>
      </c>
    </row>
    <row r="5161" spans="5:14" x14ac:dyDescent="0.3">
      <c r="E5161" s="1">
        <v>39750</v>
      </c>
      <c r="F5161">
        <v>65.47</v>
      </c>
      <c r="G5161">
        <f t="shared" si="125"/>
        <v>112.24155963302749</v>
      </c>
      <c r="I5161" s="1">
        <v>36179</v>
      </c>
      <c r="J5161">
        <v>10.81</v>
      </c>
      <c r="M5161" s="1">
        <v>34753</v>
      </c>
      <c r="N5161">
        <v>1.2743</v>
      </c>
    </row>
    <row r="5162" spans="5:14" x14ac:dyDescent="0.3">
      <c r="E5162" s="1">
        <v>39751</v>
      </c>
      <c r="F5162">
        <v>63.71</v>
      </c>
      <c r="G5162">
        <f t="shared" si="125"/>
        <v>111.65376146788988</v>
      </c>
      <c r="I5162" s="1">
        <v>36178</v>
      </c>
      <c r="J5162">
        <v>10.71</v>
      </c>
      <c r="M5162" s="1">
        <v>34754</v>
      </c>
      <c r="N5162">
        <v>1.2734000000000001</v>
      </c>
    </row>
    <row r="5163" spans="5:14" x14ac:dyDescent="0.3">
      <c r="E5163" s="1">
        <v>39752</v>
      </c>
      <c r="F5163">
        <v>65.319999999999993</v>
      </c>
      <c r="G5163">
        <f t="shared" si="125"/>
        <v>111.0785321100917</v>
      </c>
      <c r="I5163" s="1">
        <v>36175</v>
      </c>
      <c r="J5163">
        <v>10.79</v>
      </c>
      <c r="M5163" s="1">
        <v>34757</v>
      </c>
      <c r="N5163">
        <v>1.2685999999999999</v>
      </c>
    </row>
    <row r="5164" spans="5:14" x14ac:dyDescent="0.3">
      <c r="E5164" s="1">
        <v>39755</v>
      </c>
      <c r="F5164">
        <v>60.48</v>
      </c>
      <c r="G5164">
        <f t="shared" si="125"/>
        <v>110.49045871559629</v>
      </c>
      <c r="I5164" s="1">
        <v>36174</v>
      </c>
      <c r="J5164">
        <v>11.18</v>
      </c>
      <c r="M5164" s="1">
        <v>34758</v>
      </c>
      <c r="N5164">
        <v>1.2707999999999999</v>
      </c>
    </row>
    <row r="5165" spans="5:14" x14ac:dyDescent="0.3">
      <c r="E5165" s="1">
        <v>39756</v>
      </c>
      <c r="F5165">
        <v>66.44</v>
      </c>
      <c r="G5165">
        <f t="shared" si="125"/>
        <v>109.97981651376145</v>
      </c>
      <c r="I5165" s="1">
        <v>36173</v>
      </c>
      <c r="J5165">
        <v>11.06</v>
      </c>
      <c r="M5165" s="1">
        <v>34759</v>
      </c>
      <c r="N5165">
        <v>1.2729999999999999</v>
      </c>
    </row>
    <row r="5166" spans="5:14" x14ac:dyDescent="0.3">
      <c r="E5166" s="1">
        <v>39757</v>
      </c>
      <c r="F5166">
        <v>61.87</v>
      </c>
      <c r="G5166">
        <f t="shared" si="125"/>
        <v>109.3773394495413</v>
      </c>
      <c r="I5166" s="1">
        <v>36172</v>
      </c>
      <c r="J5166">
        <v>11.5</v>
      </c>
      <c r="M5166" s="1">
        <v>34760</v>
      </c>
      <c r="N5166">
        <v>1.2895000000000001</v>
      </c>
    </row>
    <row r="5167" spans="5:14" x14ac:dyDescent="0.3">
      <c r="E5167" s="1">
        <v>39758</v>
      </c>
      <c r="F5167">
        <v>57.43</v>
      </c>
      <c r="G5167">
        <f t="shared" si="125"/>
        <v>108.64100917431193</v>
      </c>
      <c r="I5167" s="1">
        <v>36171</v>
      </c>
      <c r="J5167">
        <v>12.04</v>
      </c>
      <c r="M5167" s="1">
        <v>34761</v>
      </c>
      <c r="N5167">
        <v>1.3</v>
      </c>
    </row>
    <row r="5168" spans="5:14" x14ac:dyDescent="0.3">
      <c r="E5168" s="1">
        <v>39759</v>
      </c>
      <c r="F5168">
        <v>57.35</v>
      </c>
      <c r="G5168">
        <f t="shared" ref="G5168:G5231" si="126">+AVERAGE(F5060:F5168)</f>
        <v>107.93862385321103</v>
      </c>
      <c r="I5168" s="1">
        <v>36168</v>
      </c>
      <c r="J5168">
        <v>11.73</v>
      </c>
      <c r="M5168" s="1">
        <v>34764</v>
      </c>
      <c r="N5168">
        <v>1.3120000000000001</v>
      </c>
    </row>
    <row r="5169" spans="5:14" x14ac:dyDescent="0.3">
      <c r="E5169" s="1">
        <v>39762</v>
      </c>
      <c r="F5169">
        <v>59.08</v>
      </c>
      <c r="G5169">
        <f t="shared" si="126"/>
        <v>107.27862385321103</v>
      </c>
      <c r="I5169" s="1">
        <v>36167</v>
      </c>
      <c r="J5169">
        <v>11.53</v>
      </c>
      <c r="M5169" s="1">
        <v>34765</v>
      </c>
      <c r="N5169">
        <v>1.3218000000000001</v>
      </c>
    </row>
    <row r="5170" spans="5:14" x14ac:dyDescent="0.3">
      <c r="E5170" s="1">
        <v>39763</v>
      </c>
      <c r="F5170">
        <v>55.71</v>
      </c>
      <c r="G5170">
        <f t="shared" si="126"/>
        <v>106.55100917431194</v>
      </c>
      <c r="I5170" s="1">
        <v>36166</v>
      </c>
      <c r="J5170">
        <v>11.46</v>
      </c>
      <c r="M5170" s="1">
        <v>34766</v>
      </c>
      <c r="N5170">
        <v>1.3125</v>
      </c>
    </row>
    <row r="5171" spans="5:14" x14ac:dyDescent="0.3">
      <c r="E5171" s="1">
        <v>39764</v>
      </c>
      <c r="F5171">
        <v>52.37</v>
      </c>
      <c r="G5171">
        <f t="shared" si="126"/>
        <v>105.78293577981655</v>
      </c>
      <c r="I5171" s="1">
        <v>36165</v>
      </c>
      <c r="J5171">
        <v>10.53</v>
      </c>
      <c r="M5171" s="1">
        <v>34767</v>
      </c>
      <c r="N5171">
        <v>1.3120000000000001</v>
      </c>
    </row>
    <row r="5172" spans="5:14" x14ac:dyDescent="0.3">
      <c r="E5172" s="1">
        <v>39765</v>
      </c>
      <c r="F5172">
        <v>51.99</v>
      </c>
      <c r="G5172">
        <f t="shared" si="126"/>
        <v>105.02825688073398</v>
      </c>
      <c r="I5172" s="1">
        <v>36164</v>
      </c>
      <c r="J5172">
        <v>10.96</v>
      </c>
      <c r="M5172" s="1">
        <v>34768</v>
      </c>
      <c r="N5172">
        <v>1.2909999999999999</v>
      </c>
    </row>
    <row r="5173" spans="5:14" x14ac:dyDescent="0.3">
      <c r="E5173" s="1">
        <v>39766</v>
      </c>
      <c r="F5173">
        <v>54.24</v>
      </c>
      <c r="G5173">
        <f t="shared" si="126"/>
        <v>104.29000000000003</v>
      </c>
      <c r="I5173" s="1">
        <v>36160</v>
      </c>
      <c r="J5173">
        <v>10.53</v>
      </c>
      <c r="M5173" s="1">
        <v>34771</v>
      </c>
      <c r="N5173">
        <v>1.2975000000000001</v>
      </c>
    </row>
    <row r="5174" spans="5:14" x14ac:dyDescent="0.3">
      <c r="E5174" s="1">
        <v>39769</v>
      </c>
      <c r="F5174">
        <v>52.31</v>
      </c>
      <c r="G5174">
        <f t="shared" si="126"/>
        <v>103.54311926605507</v>
      </c>
      <c r="I5174" s="1">
        <v>36159</v>
      </c>
      <c r="J5174">
        <v>10.53</v>
      </c>
      <c r="M5174" s="1">
        <v>34772</v>
      </c>
      <c r="N5174">
        <v>1.2938000000000001</v>
      </c>
    </row>
    <row r="5175" spans="5:14" x14ac:dyDescent="0.3">
      <c r="E5175" s="1">
        <v>39770</v>
      </c>
      <c r="F5175">
        <v>51.84</v>
      </c>
      <c r="G5175">
        <f t="shared" si="126"/>
        <v>102.76697247706424</v>
      </c>
      <c r="I5175" s="1">
        <v>36158</v>
      </c>
      <c r="J5175">
        <v>10.61</v>
      </c>
      <c r="M5175" s="1">
        <v>34773</v>
      </c>
      <c r="N5175">
        <v>1.3122</v>
      </c>
    </row>
    <row r="5176" spans="5:14" x14ac:dyDescent="0.3">
      <c r="E5176" s="1">
        <v>39771</v>
      </c>
      <c r="F5176">
        <v>51.72</v>
      </c>
      <c r="G5176">
        <f t="shared" si="126"/>
        <v>102.03045871559632</v>
      </c>
      <c r="I5176" s="1">
        <v>36153</v>
      </c>
      <c r="J5176">
        <v>10.11</v>
      </c>
      <c r="M5176" s="1">
        <v>34774</v>
      </c>
      <c r="N5176">
        <v>1.3068</v>
      </c>
    </row>
    <row r="5177" spans="5:14" x14ac:dyDescent="0.3">
      <c r="E5177" s="1">
        <v>39772</v>
      </c>
      <c r="F5177">
        <v>48.08</v>
      </c>
      <c r="G5177">
        <f t="shared" si="126"/>
        <v>101.2343119266055</v>
      </c>
      <c r="I5177" s="1">
        <v>36152</v>
      </c>
      <c r="J5177">
        <v>10.17</v>
      </c>
      <c r="M5177" s="1">
        <v>34775</v>
      </c>
      <c r="N5177">
        <v>1.3021</v>
      </c>
    </row>
    <row r="5178" spans="5:14" x14ac:dyDescent="0.3">
      <c r="E5178" s="1">
        <v>39773</v>
      </c>
      <c r="F5178">
        <v>49.19</v>
      </c>
      <c r="G5178">
        <f t="shared" si="126"/>
        <v>100.43871559633027</v>
      </c>
      <c r="I5178" s="1">
        <v>36151</v>
      </c>
      <c r="J5178">
        <v>10.01</v>
      </c>
      <c r="M5178" s="1">
        <v>34778</v>
      </c>
      <c r="N5178">
        <v>1.2944</v>
      </c>
    </row>
    <row r="5179" spans="5:14" x14ac:dyDescent="0.3">
      <c r="E5179" s="1">
        <v>39776</v>
      </c>
      <c r="F5179">
        <v>53.93</v>
      </c>
      <c r="G5179">
        <f t="shared" si="126"/>
        <v>99.681559633027518</v>
      </c>
      <c r="I5179" s="1">
        <v>36150</v>
      </c>
      <c r="J5179">
        <v>9.75</v>
      </c>
      <c r="M5179" s="1">
        <v>34779</v>
      </c>
      <c r="N5179">
        <v>1.2915000000000001</v>
      </c>
    </row>
    <row r="5180" spans="5:14" x14ac:dyDescent="0.3">
      <c r="E5180" s="1">
        <v>39777</v>
      </c>
      <c r="F5180">
        <v>50.35</v>
      </c>
      <c r="G5180">
        <f t="shared" si="126"/>
        <v>98.911100917431185</v>
      </c>
      <c r="I5180" s="1">
        <v>36147</v>
      </c>
      <c r="J5180">
        <v>9.98</v>
      </c>
      <c r="M5180" s="1">
        <v>34780</v>
      </c>
      <c r="N5180">
        <v>1.2965</v>
      </c>
    </row>
    <row r="5181" spans="5:14" x14ac:dyDescent="0.3">
      <c r="E5181" s="1">
        <v>39778</v>
      </c>
      <c r="F5181">
        <v>53.92</v>
      </c>
      <c r="G5181">
        <f t="shared" si="126"/>
        <v>98.122935779816515</v>
      </c>
      <c r="I5181" s="1">
        <v>36146</v>
      </c>
      <c r="J5181">
        <v>10.09</v>
      </c>
      <c r="M5181" s="1">
        <v>34781</v>
      </c>
      <c r="N5181">
        <v>1.298</v>
      </c>
    </row>
    <row r="5182" spans="5:14" x14ac:dyDescent="0.3">
      <c r="E5182" s="1">
        <v>39779</v>
      </c>
      <c r="F5182">
        <v>53.13</v>
      </c>
      <c r="G5182">
        <f t="shared" si="126"/>
        <v>97.323119266055045</v>
      </c>
      <c r="I5182" s="1">
        <v>36145</v>
      </c>
      <c r="J5182">
        <v>11</v>
      </c>
      <c r="M5182" s="1">
        <v>34782</v>
      </c>
      <c r="N5182">
        <v>1.2902</v>
      </c>
    </row>
    <row r="5183" spans="5:14" x14ac:dyDescent="0.3">
      <c r="E5183" s="1">
        <v>39780</v>
      </c>
      <c r="F5183">
        <v>53.49</v>
      </c>
      <c r="G5183">
        <f t="shared" si="126"/>
        <v>96.531009174311919</v>
      </c>
      <c r="I5183" s="1">
        <v>36144</v>
      </c>
      <c r="J5183">
        <v>10.23</v>
      </c>
      <c r="M5183" s="1">
        <v>34785</v>
      </c>
      <c r="N5183">
        <v>1.2984</v>
      </c>
    </row>
    <row r="5184" spans="5:14" x14ac:dyDescent="0.3">
      <c r="E5184" s="1">
        <v>39783</v>
      </c>
      <c r="F5184">
        <v>47.97</v>
      </c>
      <c r="G5184">
        <f t="shared" si="126"/>
        <v>95.680550458715587</v>
      </c>
      <c r="I5184" s="1">
        <v>36143</v>
      </c>
      <c r="J5184">
        <v>10.130000000000001</v>
      </c>
      <c r="M5184" s="1">
        <v>34786</v>
      </c>
      <c r="N5184">
        <v>1.3156000000000001</v>
      </c>
    </row>
    <row r="5185" spans="5:14" x14ac:dyDescent="0.3">
      <c r="E5185" s="1">
        <v>39784</v>
      </c>
      <c r="F5185">
        <v>45.44</v>
      </c>
      <c r="G5185">
        <f t="shared" si="126"/>
        <v>94.773944954128424</v>
      </c>
      <c r="I5185" s="1">
        <v>36140</v>
      </c>
      <c r="J5185">
        <v>9.82</v>
      </c>
      <c r="M5185" s="1">
        <v>34787</v>
      </c>
      <c r="N5185">
        <v>1.3187</v>
      </c>
    </row>
    <row r="5186" spans="5:14" x14ac:dyDescent="0.3">
      <c r="E5186" s="1">
        <v>39785</v>
      </c>
      <c r="F5186">
        <v>45.44</v>
      </c>
      <c r="G5186">
        <f t="shared" si="126"/>
        <v>93.850642201834859</v>
      </c>
      <c r="I5186" s="1">
        <v>36139</v>
      </c>
      <c r="J5186">
        <v>9.64</v>
      </c>
      <c r="M5186" s="1">
        <v>34788</v>
      </c>
      <c r="N5186">
        <v>1.3013999999999999</v>
      </c>
    </row>
    <row r="5187" spans="5:14" x14ac:dyDescent="0.3">
      <c r="E5187" s="1">
        <v>39786</v>
      </c>
      <c r="F5187">
        <v>42.28</v>
      </c>
      <c r="G5187">
        <f t="shared" si="126"/>
        <v>92.913577981651372</v>
      </c>
      <c r="I5187" s="1">
        <v>36138</v>
      </c>
      <c r="J5187">
        <v>9.98</v>
      </c>
      <c r="M5187" s="1">
        <v>34789</v>
      </c>
      <c r="N5187">
        <v>1.3313999999999999</v>
      </c>
    </row>
    <row r="5188" spans="5:14" x14ac:dyDescent="0.3">
      <c r="E5188" s="1">
        <v>39787</v>
      </c>
      <c r="F5188">
        <v>39.74</v>
      </c>
      <c r="G5188">
        <f t="shared" si="126"/>
        <v>91.976605504587141</v>
      </c>
      <c r="I5188" s="1">
        <v>36137</v>
      </c>
      <c r="J5188">
        <v>10.11</v>
      </c>
      <c r="M5188" s="1">
        <v>34792</v>
      </c>
      <c r="N5188">
        <v>1.3294999999999999</v>
      </c>
    </row>
    <row r="5189" spans="5:14" x14ac:dyDescent="0.3">
      <c r="E5189" s="1">
        <v>39790</v>
      </c>
      <c r="F5189">
        <v>43.42</v>
      </c>
      <c r="G5189">
        <f t="shared" si="126"/>
        <v>91.123302752293583</v>
      </c>
      <c r="I5189" s="1">
        <v>36136</v>
      </c>
      <c r="J5189">
        <v>10.26</v>
      </c>
      <c r="M5189" s="1">
        <v>34793</v>
      </c>
      <c r="N5189">
        <v>1.3248</v>
      </c>
    </row>
    <row r="5190" spans="5:14" x14ac:dyDescent="0.3">
      <c r="E5190" s="1">
        <v>39791</v>
      </c>
      <c r="F5190">
        <v>41.53</v>
      </c>
      <c r="G5190">
        <f t="shared" si="126"/>
        <v>90.251284403669743</v>
      </c>
      <c r="I5190" s="1">
        <v>36133</v>
      </c>
      <c r="J5190">
        <v>10.19</v>
      </c>
      <c r="M5190" s="1">
        <v>34794</v>
      </c>
      <c r="N5190">
        <v>1.3272999999999999</v>
      </c>
    </row>
    <row r="5191" spans="5:14" x14ac:dyDescent="0.3">
      <c r="E5191" s="1">
        <v>39792</v>
      </c>
      <c r="F5191">
        <v>42.4</v>
      </c>
      <c r="G5191">
        <f t="shared" si="126"/>
        <v>89.337247706422033</v>
      </c>
      <c r="I5191" s="1">
        <v>36132</v>
      </c>
      <c r="J5191">
        <v>10.18</v>
      </c>
      <c r="M5191" s="1">
        <v>34795</v>
      </c>
      <c r="N5191">
        <v>1.3326</v>
      </c>
    </row>
    <row r="5192" spans="5:14" x14ac:dyDescent="0.3">
      <c r="E5192" s="1">
        <v>39793</v>
      </c>
      <c r="F5192">
        <v>47.39</v>
      </c>
      <c r="G5192">
        <f t="shared" si="126"/>
        <v>88.446422018348642</v>
      </c>
      <c r="I5192" s="1">
        <v>36131</v>
      </c>
      <c r="J5192">
        <v>10.36</v>
      </c>
      <c r="M5192" s="1">
        <v>34796</v>
      </c>
      <c r="N5192">
        <v>1.3347</v>
      </c>
    </row>
    <row r="5193" spans="5:14" x14ac:dyDescent="0.3">
      <c r="E5193" s="1">
        <v>39794</v>
      </c>
      <c r="F5193">
        <v>46.41</v>
      </c>
      <c r="G5193">
        <f t="shared" si="126"/>
        <v>87.551834862385334</v>
      </c>
      <c r="I5193" s="1">
        <v>36130</v>
      </c>
      <c r="J5193">
        <v>10.220000000000001</v>
      </c>
      <c r="M5193" s="1">
        <v>34799</v>
      </c>
      <c r="N5193">
        <v>1.3003</v>
      </c>
    </row>
    <row r="5194" spans="5:14" x14ac:dyDescent="0.3">
      <c r="E5194" s="1">
        <v>39797</v>
      </c>
      <c r="F5194">
        <v>44.6</v>
      </c>
      <c r="G5194">
        <f t="shared" si="126"/>
        <v>86.688073394495419</v>
      </c>
      <c r="I5194" s="1">
        <v>36129</v>
      </c>
      <c r="J5194">
        <v>10.46</v>
      </c>
      <c r="M5194" s="1">
        <v>34800</v>
      </c>
      <c r="N5194">
        <v>1.3139000000000001</v>
      </c>
    </row>
    <row r="5195" spans="5:14" x14ac:dyDescent="0.3">
      <c r="E5195" s="1">
        <v>39798</v>
      </c>
      <c r="F5195">
        <v>44.56</v>
      </c>
      <c r="G5195">
        <f t="shared" si="126"/>
        <v>85.847431192660551</v>
      </c>
      <c r="I5195" s="1">
        <v>36126</v>
      </c>
      <c r="J5195">
        <v>11.14</v>
      </c>
      <c r="M5195" s="1">
        <v>34801</v>
      </c>
      <c r="N5195">
        <v>1.3137000000000001</v>
      </c>
    </row>
    <row r="5196" spans="5:14" x14ac:dyDescent="0.3">
      <c r="E5196" s="1">
        <v>39799</v>
      </c>
      <c r="F5196">
        <v>45.53</v>
      </c>
      <c r="G5196">
        <f t="shared" si="126"/>
        <v>85.062660550458716</v>
      </c>
      <c r="I5196" s="1">
        <v>36125</v>
      </c>
      <c r="J5196">
        <v>11</v>
      </c>
      <c r="M5196" s="1">
        <v>34802</v>
      </c>
      <c r="N5196">
        <v>1.3288</v>
      </c>
    </row>
    <row r="5197" spans="5:14" x14ac:dyDescent="0.3">
      <c r="E5197" s="1">
        <v>39800</v>
      </c>
      <c r="F5197">
        <v>43.36</v>
      </c>
      <c r="G5197">
        <f t="shared" si="126"/>
        <v>84.266055045871582</v>
      </c>
      <c r="I5197" s="1">
        <v>36124</v>
      </c>
      <c r="J5197">
        <v>10.9</v>
      </c>
      <c r="M5197" s="1">
        <v>34803</v>
      </c>
      <c r="N5197">
        <v>1.3240000000000001</v>
      </c>
    </row>
    <row r="5198" spans="5:14" x14ac:dyDescent="0.3">
      <c r="E5198" s="1">
        <v>39801</v>
      </c>
      <c r="F5198">
        <v>44</v>
      </c>
      <c r="G5198">
        <f t="shared" si="126"/>
        <v>83.453119266055054</v>
      </c>
      <c r="I5198" s="1">
        <v>36123</v>
      </c>
      <c r="J5198">
        <v>11.19</v>
      </c>
      <c r="M5198" s="1">
        <v>34806</v>
      </c>
      <c r="N5198">
        <v>1.3425</v>
      </c>
    </row>
    <row r="5199" spans="5:14" x14ac:dyDescent="0.3">
      <c r="E5199" s="1">
        <v>39804</v>
      </c>
      <c r="F5199">
        <v>41.45</v>
      </c>
      <c r="G5199">
        <f t="shared" si="126"/>
        <v>82.644862385321119</v>
      </c>
      <c r="I5199" s="1">
        <v>36122</v>
      </c>
      <c r="J5199">
        <v>11.3</v>
      </c>
      <c r="M5199" s="1">
        <v>34807</v>
      </c>
      <c r="N5199">
        <v>1.34</v>
      </c>
    </row>
    <row r="5200" spans="5:14" x14ac:dyDescent="0.3">
      <c r="E5200" s="1">
        <v>39805</v>
      </c>
      <c r="F5200">
        <v>40.36</v>
      </c>
      <c r="G5200">
        <f t="shared" si="126"/>
        <v>81.865688073394537</v>
      </c>
      <c r="I5200" s="1">
        <v>36119</v>
      </c>
      <c r="J5200">
        <v>11.68</v>
      </c>
      <c r="M5200" s="1">
        <v>34808</v>
      </c>
      <c r="N5200">
        <v>1.3289</v>
      </c>
    </row>
    <row r="5201" spans="5:14" x14ac:dyDescent="0.3">
      <c r="E5201" s="1">
        <v>39806</v>
      </c>
      <c r="F5201">
        <v>36.61</v>
      </c>
      <c r="G5201">
        <f t="shared" si="126"/>
        <v>81.041559633027546</v>
      </c>
      <c r="I5201" s="1">
        <v>36118</v>
      </c>
      <c r="J5201">
        <v>11.49</v>
      </c>
      <c r="M5201" s="1">
        <v>34809</v>
      </c>
      <c r="N5201">
        <v>1.3201000000000001</v>
      </c>
    </row>
    <row r="5202" spans="5:14" x14ac:dyDescent="0.3">
      <c r="E5202" s="1">
        <v>39808</v>
      </c>
      <c r="F5202">
        <v>38.369999999999997</v>
      </c>
      <c r="G5202">
        <f t="shared" si="126"/>
        <v>80.251192660550487</v>
      </c>
      <c r="I5202" s="1">
        <v>36117</v>
      </c>
      <c r="J5202">
        <v>11.55</v>
      </c>
      <c r="M5202" s="1">
        <v>34810</v>
      </c>
      <c r="N5202">
        <v>1.3307</v>
      </c>
    </row>
    <row r="5203" spans="5:14" x14ac:dyDescent="0.3">
      <c r="E5203" s="1">
        <v>39811</v>
      </c>
      <c r="F5203">
        <v>40.549999999999997</v>
      </c>
      <c r="G5203">
        <f t="shared" si="126"/>
        <v>79.468715596330298</v>
      </c>
      <c r="I5203" s="1">
        <v>36116</v>
      </c>
      <c r="J5203">
        <v>11.43</v>
      </c>
      <c r="M5203" s="1">
        <v>34813</v>
      </c>
      <c r="N5203">
        <v>1.329</v>
      </c>
    </row>
    <row r="5204" spans="5:14" x14ac:dyDescent="0.3">
      <c r="E5204" s="1">
        <v>39812</v>
      </c>
      <c r="F5204">
        <v>40.15</v>
      </c>
      <c r="G5204">
        <f t="shared" si="126"/>
        <v>78.711284403669751</v>
      </c>
      <c r="I5204" s="1">
        <v>36115</v>
      </c>
      <c r="J5204">
        <v>11.73</v>
      </c>
      <c r="M5204" s="1">
        <v>34814</v>
      </c>
      <c r="N5204">
        <v>1.3369</v>
      </c>
    </row>
    <row r="5205" spans="5:14" x14ac:dyDescent="0.3">
      <c r="E5205" s="1">
        <v>39813</v>
      </c>
      <c r="F5205">
        <v>45.59</v>
      </c>
      <c r="G5205">
        <f t="shared" si="126"/>
        <v>77.963486238532127</v>
      </c>
      <c r="I5205" s="1">
        <v>36112</v>
      </c>
      <c r="J5205">
        <v>12.44</v>
      </c>
      <c r="M5205" s="1">
        <v>34815</v>
      </c>
      <c r="N5205">
        <v>1.3368</v>
      </c>
    </row>
    <row r="5206" spans="5:14" x14ac:dyDescent="0.3">
      <c r="E5206" s="1">
        <v>39815</v>
      </c>
      <c r="F5206">
        <v>46.91</v>
      </c>
      <c r="G5206">
        <f t="shared" si="126"/>
        <v>77.256422018348616</v>
      </c>
      <c r="I5206" s="1">
        <v>36111</v>
      </c>
      <c r="J5206">
        <v>12.41</v>
      </c>
      <c r="M5206" s="1">
        <v>34816</v>
      </c>
      <c r="N5206">
        <v>1.3294999999999999</v>
      </c>
    </row>
    <row r="5207" spans="5:14" x14ac:dyDescent="0.3">
      <c r="E5207" s="1">
        <v>39818</v>
      </c>
      <c r="F5207">
        <v>49.62</v>
      </c>
      <c r="G5207">
        <f t="shared" si="126"/>
        <v>76.57238532110091</v>
      </c>
      <c r="I5207" s="1">
        <v>36110</v>
      </c>
      <c r="J5207">
        <v>12.11</v>
      </c>
      <c r="M5207" s="1">
        <v>34817</v>
      </c>
      <c r="N5207">
        <v>1.3246</v>
      </c>
    </row>
    <row r="5208" spans="5:14" x14ac:dyDescent="0.3">
      <c r="E5208" s="1">
        <v>39819</v>
      </c>
      <c r="F5208">
        <v>50.53</v>
      </c>
      <c r="G5208">
        <f t="shared" si="126"/>
        <v>75.928807339449534</v>
      </c>
      <c r="I5208" s="1">
        <v>36109</v>
      </c>
      <c r="J5208">
        <v>12.04</v>
      </c>
      <c r="M5208" s="1">
        <v>34820</v>
      </c>
      <c r="N5208">
        <v>1.3204</v>
      </c>
    </row>
    <row r="5209" spans="5:14" x14ac:dyDescent="0.3">
      <c r="E5209" s="1">
        <v>39820</v>
      </c>
      <c r="F5209">
        <v>45.86</v>
      </c>
      <c r="G5209">
        <f t="shared" si="126"/>
        <v>75.269724770642185</v>
      </c>
      <c r="I5209" s="1">
        <v>36108</v>
      </c>
      <c r="J5209">
        <v>11.9</v>
      </c>
      <c r="M5209" s="1">
        <v>34821</v>
      </c>
      <c r="N5209">
        <v>1.3273999999999999</v>
      </c>
    </row>
    <row r="5210" spans="5:14" x14ac:dyDescent="0.3">
      <c r="E5210" s="1">
        <v>39821</v>
      </c>
      <c r="F5210">
        <v>44.67</v>
      </c>
      <c r="G5210">
        <f t="shared" si="126"/>
        <v>74.606146788990813</v>
      </c>
      <c r="I5210" s="1">
        <v>36105</v>
      </c>
      <c r="J5210">
        <v>12.35</v>
      </c>
      <c r="M5210" s="1">
        <v>34822</v>
      </c>
      <c r="N5210">
        <v>1.3323</v>
      </c>
    </row>
    <row r="5211" spans="5:14" x14ac:dyDescent="0.3">
      <c r="E5211" s="1">
        <v>39822</v>
      </c>
      <c r="F5211">
        <v>44.42</v>
      </c>
      <c r="G5211">
        <f t="shared" si="126"/>
        <v>73.932385321100895</v>
      </c>
      <c r="I5211" s="1">
        <v>36104</v>
      </c>
      <c r="J5211">
        <v>12.5</v>
      </c>
      <c r="M5211" s="1">
        <v>34823</v>
      </c>
      <c r="N5211">
        <v>1.3337000000000001</v>
      </c>
    </row>
    <row r="5212" spans="5:14" x14ac:dyDescent="0.3">
      <c r="E5212" s="1">
        <v>39825</v>
      </c>
      <c r="F5212">
        <v>42.91</v>
      </c>
      <c r="G5212">
        <f t="shared" si="126"/>
        <v>73.286330275229332</v>
      </c>
      <c r="I5212" s="1">
        <v>36103</v>
      </c>
      <c r="J5212">
        <v>12.82</v>
      </c>
      <c r="M5212" s="1">
        <v>34824</v>
      </c>
      <c r="N5212">
        <v>1.3305</v>
      </c>
    </row>
    <row r="5213" spans="5:14" x14ac:dyDescent="0.3">
      <c r="E5213" s="1">
        <v>39826</v>
      </c>
      <c r="F5213">
        <v>44.83</v>
      </c>
      <c r="G5213">
        <f t="shared" si="126"/>
        <v>72.663944954128411</v>
      </c>
      <c r="I5213" s="1">
        <v>36102</v>
      </c>
      <c r="J5213">
        <v>12.84</v>
      </c>
      <c r="M5213" s="1">
        <v>34827</v>
      </c>
      <c r="N5213">
        <v>1.3395999999999999</v>
      </c>
    </row>
    <row r="5214" spans="5:14" x14ac:dyDescent="0.3">
      <c r="E5214" s="1">
        <v>39827</v>
      </c>
      <c r="F5214">
        <v>45.08</v>
      </c>
      <c r="G5214">
        <f t="shared" si="126"/>
        <v>72.057798165137584</v>
      </c>
      <c r="I5214" s="1">
        <v>36101</v>
      </c>
      <c r="J5214">
        <v>13.06</v>
      </c>
      <c r="M5214" s="1">
        <v>34828</v>
      </c>
      <c r="N5214">
        <v>1.3293999999999999</v>
      </c>
    </row>
    <row r="5215" spans="5:14" x14ac:dyDescent="0.3">
      <c r="E5215" s="1">
        <v>39828</v>
      </c>
      <c r="F5215">
        <v>44.69</v>
      </c>
      <c r="G5215">
        <f t="shared" si="126"/>
        <v>71.426788990825656</v>
      </c>
      <c r="I5215" s="1">
        <v>36098</v>
      </c>
      <c r="J5215">
        <v>13.22</v>
      </c>
      <c r="M5215" s="1">
        <v>34829</v>
      </c>
      <c r="N5215">
        <v>1.3249</v>
      </c>
    </row>
    <row r="5216" spans="5:14" x14ac:dyDescent="0.3">
      <c r="E5216" s="1">
        <v>39829</v>
      </c>
      <c r="F5216">
        <v>46.57</v>
      </c>
      <c r="G5216">
        <f t="shared" si="126"/>
        <v>70.820642201834815</v>
      </c>
      <c r="I5216" s="1">
        <v>36097</v>
      </c>
      <c r="J5216">
        <v>13.08</v>
      </c>
      <c r="M5216" s="1">
        <v>34830</v>
      </c>
      <c r="N5216">
        <v>1.2984</v>
      </c>
    </row>
    <row r="5217" spans="5:14" x14ac:dyDescent="0.3">
      <c r="E5217" s="1">
        <v>39832</v>
      </c>
      <c r="F5217">
        <v>44.5</v>
      </c>
      <c r="G5217">
        <f t="shared" si="126"/>
        <v>70.196330275229315</v>
      </c>
      <c r="I5217" s="1">
        <v>36096</v>
      </c>
      <c r="J5217">
        <v>13.19</v>
      </c>
      <c r="M5217" s="1">
        <v>34831</v>
      </c>
      <c r="N5217">
        <v>1.2806</v>
      </c>
    </row>
    <row r="5218" spans="5:14" x14ac:dyDescent="0.3">
      <c r="E5218" s="1">
        <v>39833</v>
      </c>
      <c r="F5218">
        <v>43.62</v>
      </c>
      <c r="G5218">
        <f t="shared" si="126"/>
        <v>69.569541284403641</v>
      </c>
      <c r="I5218" s="1">
        <v>36095</v>
      </c>
      <c r="J5218">
        <v>12.96</v>
      </c>
      <c r="M5218" s="1">
        <v>34834</v>
      </c>
      <c r="N5218">
        <v>1.2899</v>
      </c>
    </row>
    <row r="5219" spans="5:14" x14ac:dyDescent="0.3">
      <c r="E5219" s="1">
        <v>39834</v>
      </c>
      <c r="F5219">
        <v>45.02</v>
      </c>
      <c r="G5219">
        <f t="shared" si="126"/>
        <v>68.943577981651345</v>
      </c>
      <c r="I5219" s="1">
        <v>36094</v>
      </c>
      <c r="J5219">
        <v>13.04</v>
      </c>
      <c r="M5219" s="1">
        <v>34835</v>
      </c>
      <c r="N5219">
        <v>1.2835000000000001</v>
      </c>
    </row>
    <row r="5220" spans="5:14" x14ac:dyDescent="0.3">
      <c r="E5220" s="1">
        <v>39835</v>
      </c>
      <c r="F5220">
        <v>45.39</v>
      </c>
      <c r="G5220">
        <f t="shared" si="126"/>
        <v>68.310825688073365</v>
      </c>
      <c r="I5220" s="1">
        <v>36091</v>
      </c>
      <c r="J5220">
        <v>12.76</v>
      </c>
      <c r="M5220" s="1">
        <v>34836</v>
      </c>
      <c r="N5220">
        <v>1.2795000000000001</v>
      </c>
    </row>
    <row r="5221" spans="5:14" x14ac:dyDescent="0.3">
      <c r="E5221" s="1">
        <v>39836</v>
      </c>
      <c r="F5221">
        <v>48.37</v>
      </c>
      <c r="G5221">
        <f t="shared" si="126"/>
        <v>67.652201834862353</v>
      </c>
      <c r="I5221" s="1">
        <v>36090</v>
      </c>
      <c r="J5221">
        <v>12.76</v>
      </c>
      <c r="M5221" s="1">
        <v>34837</v>
      </c>
      <c r="N5221">
        <v>1.2705</v>
      </c>
    </row>
    <row r="5222" spans="5:14" x14ac:dyDescent="0.3">
      <c r="E5222" s="1">
        <v>39839</v>
      </c>
      <c r="F5222">
        <v>46.96</v>
      </c>
      <c r="G5222">
        <f t="shared" si="126"/>
        <v>67.037889908256844</v>
      </c>
      <c r="I5222" s="1">
        <v>36089</v>
      </c>
      <c r="J5222">
        <v>12.85</v>
      </c>
      <c r="M5222" s="1">
        <v>34838</v>
      </c>
      <c r="N5222">
        <v>1.28</v>
      </c>
    </row>
    <row r="5223" spans="5:14" x14ac:dyDescent="0.3">
      <c r="E5223" s="1">
        <v>39840</v>
      </c>
      <c r="F5223">
        <v>43.73</v>
      </c>
      <c r="G5223">
        <f t="shared" si="126"/>
        <v>66.392935779816483</v>
      </c>
      <c r="I5223" s="1">
        <v>36088</v>
      </c>
      <c r="J5223">
        <v>12.36</v>
      </c>
      <c r="M5223" s="1">
        <v>34841</v>
      </c>
      <c r="N5223">
        <v>1.2813000000000001</v>
      </c>
    </row>
    <row r="5224" spans="5:14" x14ac:dyDescent="0.3">
      <c r="E5224" s="1">
        <v>39841</v>
      </c>
      <c r="F5224">
        <v>44.9</v>
      </c>
      <c r="G5224">
        <f t="shared" si="126"/>
        <v>65.753211009174279</v>
      </c>
      <c r="I5224" s="1">
        <v>36087</v>
      </c>
      <c r="J5224">
        <v>12.39</v>
      </c>
      <c r="M5224" s="1">
        <v>34842</v>
      </c>
      <c r="N5224">
        <v>1.274</v>
      </c>
    </row>
    <row r="5225" spans="5:14" x14ac:dyDescent="0.3">
      <c r="E5225" s="1">
        <v>39842</v>
      </c>
      <c r="F5225">
        <v>45.4</v>
      </c>
      <c r="G5225">
        <f t="shared" si="126"/>
        <v>65.103486238532071</v>
      </c>
      <c r="I5225" s="1">
        <v>36084</v>
      </c>
      <c r="J5225">
        <v>13.13</v>
      </c>
      <c r="M5225" s="1">
        <v>34843</v>
      </c>
      <c r="N5225">
        <v>1.2813000000000001</v>
      </c>
    </row>
    <row r="5226" spans="5:14" x14ac:dyDescent="0.3">
      <c r="E5226" s="1">
        <v>39843</v>
      </c>
      <c r="F5226">
        <v>45.88</v>
      </c>
      <c r="G5226">
        <f t="shared" si="126"/>
        <v>64.47697247706418</v>
      </c>
      <c r="I5226" s="1">
        <v>36083</v>
      </c>
      <c r="J5226">
        <v>12.58</v>
      </c>
      <c r="M5226" s="1">
        <v>34844</v>
      </c>
      <c r="N5226">
        <v>1.3159000000000001</v>
      </c>
    </row>
    <row r="5227" spans="5:14" x14ac:dyDescent="0.3">
      <c r="E5227" s="1">
        <v>39846</v>
      </c>
      <c r="F5227">
        <v>43.82</v>
      </c>
      <c r="G5227">
        <f t="shared" si="126"/>
        <v>63.832660550458684</v>
      </c>
      <c r="I5227" s="1">
        <v>36082</v>
      </c>
      <c r="J5227">
        <v>12.69</v>
      </c>
      <c r="M5227" s="1">
        <v>34845</v>
      </c>
      <c r="N5227">
        <v>1.3360000000000001</v>
      </c>
    </row>
    <row r="5228" spans="5:14" x14ac:dyDescent="0.3">
      <c r="E5228" s="1">
        <v>39847</v>
      </c>
      <c r="F5228">
        <v>44.08</v>
      </c>
      <c r="G5228">
        <f t="shared" si="126"/>
        <v>63.23330275229354</v>
      </c>
      <c r="I5228" s="1">
        <v>36081</v>
      </c>
      <c r="J5228">
        <v>13.03</v>
      </c>
      <c r="M5228" s="1">
        <v>34848</v>
      </c>
      <c r="N5228">
        <v>1.3255999999999999</v>
      </c>
    </row>
    <row r="5229" spans="5:14" x14ac:dyDescent="0.3">
      <c r="E5229" s="1">
        <v>39848</v>
      </c>
      <c r="F5229">
        <v>44.15</v>
      </c>
      <c r="G5229">
        <f t="shared" si="126"/>
        <v>62.644403669724724</v>
      </c>
      <c r="I5229" s="1">
        <v>36080</v>
      </c>
      <c r="J5229">
        <v>13.1</v>
      </c>
      <c r="M5229" s="1">
        <v>34849</v>
      </c>
      <c r="N5229">
        <v>1.3220000000000001</v>
      </c>
    </row>
    <row r="5230" spans="5:14" x14ac:dyDescent="0.3">
      <c r="E5230" s="1">
        <v>39849</v>
      </c>
      <c r="F5230">
        <v>46.46</v>
      </c>
      <c r="G5230">
        <f t="shared" si="126"/>
        <v>62.079266055045835</v>
      </c>
      <c r="I5230" s="1">
        <v>36077</v>
      </c>
      <c r="J5230">
        <v>13.27</v>
      </c>
      <c r="M5230" s="1">
        <v>34850</v>
      </c>
      <c r="N5230">
        <v>1.3045</v>
      </c>
    </row>
    <row r="5231" spans="5:14" x14ac:dyDescent="0.3">
      <c r="E5231" s="1">
        <v>39850</v>
      </c>
      <c r="F5231">
        <v>46.21</v>
      </c>
      <c r="G5231">
        <f t="shared" si="126"/>
        <v>61.527981651376095</v>
      </c>
      <c r="I5231" s="1">
        <v>36076</v>
      </c>
      <c r="J5231">
        <v>13.18</v>
      </c>
      <c r="M5231" s="1">
        <v>34851</v>
      </c>
      <c r="N5231">
        <v>1.3149999999999999</v>
      </c>
    </row>
    <row r="5232" spans="5:14" x14ac:dyDescent="0.3">
      <c r="E5232" s="1">
        <v>39853</v>
      </c>
      <c r="F5232">
        <v>46.02</v>
      </c>
      <c r="G5232">
        <f t="shared" ref="G5232:G5295" si="127">+AVERAGE(F5124:F5232)</f>
        <v>60.995229357798117</v>
      </c>
      <c r="I5232" s="1">
        <v>36075</v>
      </c>
      <c r="J5232">
        <v>13.78</v>
      </c>
      <c r="M5232" s="1">
        <v>34852</v>
      </c>
      <c r="N5232">
        <v>1.3015000000000001</v>
      </c>
    </row>
    <row r="5233" spans="5:14" x14ac:dyDescent="0.3">
      <c r="E5233" s="1">
        <v>39854</v>
      </c>
      <c r="F5233">
        <v>44.61</v>
      </c>
      <c r="G5233">
        <f t="shared" si="127"/>
        <v>60.455504587155922</v>
      </c>
      <c r="I5233" s="1">
        <v>36074</v>
      </c>
      <c r="J5233">
        <v>14.12</v>
      </c>
      <c r="M5233" s="1">
        <v>34855</v>
      </c>
      <c r="N5233">
        <v>1.3115000000000001</v>
      </c>
    </row>
    <row r="5234" spans="5:14" x14ac:dyDescent="0.3">
      <c r="E5234" s="1">
        <v>39855</v>
      </c>
      <c r="F5234">
        <v>44.28</v>
      </c>
      <c r="G5234">
        <f t="shared" si="127"/>
        <v>59.941192660550414</v>
      </c>
      <c r="I5234" s="1">
        <v>36073</v>
      </c>
      <c r="J5234">
        <v>14.07</v>
      </c>
      <c r="M5234" s="1">
        <v>34856</v>
      </c>
      <c r="N5234">
        <v>1.3108</v>
      </c>
    </row>
    <row r="5235" spans="5:14" x14ac:dyDescent="0.3">
      <c r="E5235" s="1">
        <v>39856</v>
      </c>
      <c r="F5235">
        <v>44.65</v>
      </c>
      <c r="G5235">
        <f t="shared" si="127"/>
        <v>59.442844036697196</v>
      </c>
      <c r="I5235" s="1">
        <v>36070</v>
      </c>
      <c r="J5235">
        <v>14.36</v>
      </c>
      <c r="M5235" s="1">
        <v>34857</v>
      </c>
      <c r="N5235">
        <v>1.3095000000000001</v>
      </c>
    </row>
    <row r="5236" spans="5:14" x14ac:dyDescent="0.3">
      <c r="E5236" s="1">
        <v>39857</v>
      </c>
      <c r="F5236">
        <v>44.81</v>
      </c>
      <c r="G5236">
        <f t="shared" si="127"/>
        <v>58.958165137614628</v>
      </c>
      <c r="I5236" s="1">
        <v>36069</v>
      </c>
      <c r="J5236">
        <v>14.11</v>
      </c>
      <c r="M5236" s="1">
        <v>34858</v>
      </c>
      <c r="N5236">
        <v>1.3123</v>
      </c>
    </row>
    <row r="5237" spans="5:14" x14ac:dyDescent="0.3">
      <c r="E5237" s="1">
        <v>39860</v>
      </c>
      <c r="F5237">
        <v>43.28</v>
      </c>
      <c r="G5237">
        <f t="shared" si="127"/>
        <v>58.459999999999944</v>
      </c>
      <c r="I5237" s="1">
        <v>36068</v>
      </c>
      <c r="J5237">
        <v>14.68</v>
      </c>
      <c r="M5237" s="1">
        <v>34859</v>
      </c>
      <c r="N5237">
        <v>1.3137000000000001</v>
      </c>
    </row>
    <row r="5238" spans="5:14" x14ac:dyDescent="0.3">
      <c r="E5238" s="1">
        <v>39861</v>
      </c>
      <c r="F5238">
        <v>41.03</v>
      </c>
      <c r="G5238">
        <f t="shared" si="127"/>
        <v>57.988899082568757</v>
      </c>
      <c r="I5238" s="1">
        <v>36067</v>
      </c>
      <c r="J5238">
        <v>14.61</v>
      </c>
      <c r="M5238" s="1">
        <v>34862</v>
      </c>
      <c r="N5238">
        <v>1.3148</v>
      </c>
    </row>
    <row r="5239" spans="5:14" x14ac:dyDescent="0.3">
      <c r="E5239" s="1">
        <v>39862</v>
      </c>
      <c r="F5239">
        <v>39.549999999999997</v>
      </c>
      <c r="G5239">
        <f t="shared" si="127"/>
        <v>57.533211009174259</v>
      </c>
      <c r="I5239" s="1">
        <v>36066</v>
      </c>
      <c r="J5239">
        <v>14.35</v>
      </c>
      <c r="M5239" s="1">
        <v>34863</v>
      </c>
      <c r="N5239">
        <v>1.3109</v>
      </c>
    </row>
    <row r="5240" spans="5:14" x14ac:dyDescent="0.3">
      <c r="E5240" s="1">
        <v>39863</v>
      </c>
      <c r="F5240">
        <v>41.99</v>
      </c>
      <c r="G5240">
        <f t="shared" si="127"/>
        <v>57.048348623853158</v>
      </c>
      <c r="I5240" s="1">
        <v>36063</v>
      </c>
      <c r="J5240">
        <v>14.43</v>
      </c>
      <c r="M5240" s="1">
        <v>34864</v>
      </c>
      <c r="N5240">
        <v>1.3194999999999999</v>
      </c>
    </row>
    <row r="5241" spans="5:14" x14ac:dyDescent="0.3">
      <c r="E5241" s="1">
        <v>39864</v>
      </c>
      <c r="F5241">
        <v>41.89</v>
      </c>
      <c r="G5241">
        <f t="shared" si="127"/>
        <v>56.559357798165081</v>
      </c>
      <c r="I5241" s="1">
        <v>36062</v>
      </c>
      <c r="J5241">
        <v>14.68</v>
      </c>
      <c r="M5241" s="1">
        <v>34865</v>
      </c>
      <c r="N5241">
        <v>1.3145</v>
      </c>
    </row>
    <row r="5242" spans="5:14" x14ac:dyDescent="0.3">
      <c r="E5242" s="1">
        <v>39867</v>
      </c>
      <c r="F5242">
        <v>40.99</v>
      </c>
      <c r="G5242">
        <f t="shared" si="127"/>
        <v>56.021559633027465</v>
      </c>
      <c r="I5242" s="1">
        <v>36061</v>
      </c>
      <c r="J5242">
        <v>14.52</v>
      </c>
      <c r="M5242" s="1">
        <v>34866</v>
      </c>
      <c r="N5242">
        <v>1.3190999999999999</v>
      </c>
    </row>
    <row r="5243" spans="5:14" x14ac:dyDescent="0.3">
      <c r="E5243" s="1">
        <v>39868</v>
      </c>
      <c r="F5243">
        <v>42.5</v>
      </c>
      <c r="G5243">
        <f t="shared" si="127"/>
        <v>55.438623853210963</v>
      </c>
      <c r="I5243" s="1">
        <v>36060</v>
      </c>
      <c r="J5243">
        <v>14.49</v>
      </c>
      <c r="M5243" s="1">
        <v>34869</v>
      </c>
      <c r="N5243">
        <v>1.3211999999999999</v>
      </c>
    </row>
    <row r="5244" spans="5:14" x14ac:dyDescent="0.3">
      <c r="E5244" s="1">
        <v>39869</v>
      </c>
      <c r="F5244">
        <v>44.29</v>
      </c>
      <c r="G5244">
        <f t="shared" si="127"/>
        <v>54.899266055045835</v>
      </c>
      <c r="I5244" s="1">
        <v>36059</v>
      </c>
      <c r="J5244">
        <v>14.38</v>
      </c>
      <c r="M5244" s="1">
        <v>34870</v>
      </c>
      <c r="N5244">
        <v>1.3269</v>
      </c>
    </row>
    <row r="5245" spans="5:14" x14ac:dyDescent="0.3">
      <c r="E5245" s="1">
        <v>39870</v>
      </c>
      <c r="F5245">
        <v>46.51</v>
      </c>
      <c r="G5245">
        <f t="shared" si="127"/>
        <v>54.386055045871522</v>
      </c>
      <c r="I5245" s="1">
        <v>36056</v>
      </c>
      <c r="J5245">
        <v>14.17</v>
      </c>
      <c r="M5245" s="1">
        <v>34871</v>
      </c>
      <c r="N5245">
        <v>1.3279000000000001</v>
      </c>
    </row>
    <row r="5246" spans="5:14" x14ac:dyDescent="0.3">
      <c r="E5246" s="1">
        <v>39871</v>
      </c>
      <c r="F5246">
        <v>46.35</v>
      </c>
      <c r="G5246">
        <f t="shared" si="127"/>
        <v>53.851651376146755</v>
      </c>
      <c r="I5246" s="1">
        <v>36055</v>
      </c>
      <c r="J5246">
        <v>13.54</v>
      </c>
      <c r="M5246" s="1">
        <v>34872</v>
      </c>
      <c r="N5246">
        <v>1.3201000000000001</v>
      </c>
    </row>
    <row r="5247" spans="5:14" x14ac:dyDescent="0.3">
      <c r="E5247" s="1">
        <v>39874</v>
      </c>
      <c r="F5247">
        <v>42.21</v>
      </c>
      <c r="G5247">
        <f t="shared" si="127"/>
        <v>53.288990825688046</v>
      </c>
      <c r="I5247" s="1">
        <v>36054</v>
      </c>
      <c r="J5247">
        <v>13.26</v>
      </c>
      <c r="M5247" s="1">
        <v>34873</v>
      </c>
      <c r="N5247">
        <v>1.331</v>
      </c>
    </row>
    <row r="5248" spans="5:14" x14ac:dyDescent="0.3">
      <c r="E5248" s="1">
        <v>39875</v>
      </c>
      <c r="F5248">
        <v>43.7</v>
      </c>
      <c r="G5248">
        <f t="shared" si="127"/>
        <v>52.827706422018323</v>
      </c>
      <c r="I5248" s="1">
        <v>36053</v>
      </c>
      <c r="J5248">
        <v>13.02</v>
      </c>
      <c r="M5248" s="1">
        <v>34876</v>
      </c>
      <c r="N5248">
        <v>1.3241000000000001</v>
      </c>
    </row>
    <row r="5249" spans="5:14" x14ac:dyDescent="0.3">
      <c r="E5249" s="1">
        <v>39876</v>
      </c>
      <c r="F5249">
        <v>46.12</v>
      </c>
      <c r="G5249">
        <f t="shared" si="127"/>
        <v>52.350183486238507</v>
      </c>
      <c r="I5249" s="1">
        <v>36052</v>
      </c>
      <c r="J5249">
        <v>12.85</v>
      </c>
      <c r="M5249" s="1">
        <v>34877</v>
      </c>
      <c r="N5249">
        <v>1.3259000000000001</v>
      </c>
    </row>
    <row r="5250" spans="5:14" x14ac:dyDescent="0.3">
      <c r="E5250" s="1">
        <v>39877</v>
      </c>
      <c r="F5250">
        <v>43.64</v>
      </c>
      <c r="G5250">
        <f t="shared" si="127"/>
        <v>51.875963302752275</v>
      </c>
      <c r="I5250" s="1">
        <v>36049</v>
      </c>
      <c r="J5250">
        <v>12.93</v>
      </c>
      <c r="M5250" s="1">
        <v>34878</v>
      </c>
      <c r="N5250">
        <v>1.3183</v>
      </c>
    </row>
    <row r="5251" spans="5:14" x14ac:dyDescent="0.3">
      <c r="E5251" s="1">
        <v>39878</v>
      </c>
      <c r="F5251">
        <v>44.85</v>
      </c>
      <c r="G5251">
        <f t="shared" si="127"/>
        <v>51.456605504587152</v>
      </c>
      <c r="I5251" s="1">
        <v>36048</v>
      </c>
      <c r="J5251">
        <v>13.27</v>
      </c>
      <c r="M5251" s="1">
        <v>34879</v>
      </c>
      <c r="N5251">
        <v>1.3348</v>
      </c>
    </row>
    <row r="5252" spans="5:14" x14ac:dyDescent="0.3">
      <c r="E5252" s="1">
        <v>39881</v>
      </c>
      <c r="F5252">
        <v>44.13</v>
      </c>
      <c r="G5252">
        <f t="shared" si="127"/>
        <v>51.033486238532099</v>
      </c>
      <c r="I5252" s="1">
        <v>36047</v>
      </c>
      <c r="J5252">
        <v>12.76</v>
      </c>
      <c r="M5252" s="1">
        <v>34880</v>
      </c>
      <c r="N5252">
        <v>1.3315999999999999</v>
      </c>
    </row>
    <row r="5253" spans="5:14" x14ac:dyDescent="0.3">
      <c r="E5253" s="1">
        <v>39882</v>
      </c>
      <c r="F5253">
        <v>43.96</v>
      </c>
      <c r="G5253">
        <f t="shared" si="127"/>
        <v>50.669082568807326</v>
      </c>
      <c r="I5253" s="1">
        <v>36046</v>
      </c>
      <c r="J5253">
        <v>12.99</v>
      </c>
      <c r="M5253" s="1">
        <v>34883</v>
      </c>
      <c r="N5253">
        <v>1.3334999999999999</v>
      </c>
    </row>
    <row r="5254" spans="5:14" x14ac:dyDescent="0.3">
      <c r="E5254" s="1">
        <v>39883</v>
      </c>
      <c r="F5254">
        <v>41.4</v>
      </c>
      <c r="G5254">
        <f t="shared" si="127"/>
        <v>50.272201834862372</v>
      </c>
      <c r="I5254" s="1">
        <v>36045</v>
      </c>
      <c r="J5254">
        <v>13.06</v>
      </c>
      <c r="M5254" s="1">
        <v>34884</v>
      </c>
      <c r="N5254">
        <v>1.3323</v>
      </c>
    </row>
    <row r="5255" spans="5:14" x14ac:dyDescent="0.3">
      <c r="E5255" s="1">
        <v>39884</v>
      </c>
      <c r="F5255">
        <v>45.09</v>
      </c>
      <c r="G5255">
        <f t="shared" si="127"/>
        <v>49.911926605504583</v>
      </c>
      <c r="I5255" s="1">
        <v>36042</v>
      </c>
      <c r="J5255">
        <v>13.31</v>
      </c>
      <c r="M5255" s="1">
        <v>34885</v>
      </c>
      <c r="N5255">
        <v>1.3365</v>
      </c>
    </row>
    <row r="5256" spans="5:14" x14ac:dyDescent="0.3">
      <c r="E5256" s="1">
        <v>39885</v>
      </c>
      <c r="F5256">
        <v>44.93</v>
      </c>
      <c r="G5256">
        <f t="shared" si="127"/>
        <v>49.565779816513761</v>
      </c>
      <c r="I5256" s="1">
        <v>36041</v>
      </c>
      <c r="J5256">
        <v>13.44</v>
      </c>
      <c r="M5256" s="1">
        <v>34886</v>
      </c>
      <c r="N5256">
        <v>1.3376999999999999</v>
      </c>
    </row>
    <row r="5257" spans="5:14" x14ac:dyDescent="0.3">
      <c r="E5257" s="1">
        <v>39888</v>
      </c>
      <c r="F5257">
        <v>43.98</v>
      </c>
      <c r="G5257">
        <f t="shared" si="127"/>
        <v>49.289541284403676</v>
      </c>
      <c r="I5257" s="1">
        <v>36040</v>
      </c>
      <c r="J5257">
        <v>12.46</v>
      </c>
      <c r="M5257" s="1">
        <v>34887</v>
      </c>
      <c r="N5257">
        <v>1.3281000000000001</v>
      </c>
    </row>
    <row r="5258" spans="5:14" x14ac:dyDescent="0.3">
      <c r="E5258" s="1">
        <v>39889</v>
      </c>
      <c r="F5258">
        <v>48.24</v>
      </c>
      <c r="G5258">
        <f t="shared" si="127"/>
        <v>49.021467889908259</v>
      </c>
      <c r="I5258" s="1">
        <v>36039</v>
      </c>
      <c r="J5258">
        <v>12.59</v>
      </c>
      <c r="M5258" s="1">
        <v>34890</v>
      </c>
      <c r="N5258">
        <v>1.327</v>
      </c>
    </row>
    <row r="5259" spans="5:14" x14ac:dyDescent="0.3">
      <c r="E5259" s="1">
        <v>39890</v>
      </c>
      <c r="F5259">
        <v>47.66</v>
      </c>
      <c r="G5259">
        <f t="shared" si="127"/>
        <v>48.77495412844037</v>
      </c>
      <c r="I5259" s="1">
        <v>36035</v>
      </c>
      <c r="J5259">
        <v>12.56</v>
      </c>
      <c r="M5259" s="1">
        <v>34891</v>
      </c>
      <c r="N5259">
        <v>1.3177000000000001</v>
      </c>
    </row>
    <row r="5260" spans="5:14" x14ac:dyDescent="0.3">
      <c r="E5260" s="1">
        <v>39891</v>
      </c>
      <c r="F5260">
        <v>50.67</v>
      </c>
      <c r="G5260">
        <f t="shared" si="127"/>
        <v>48.5902752293578</v>
      </c>
      <c r="I5260" s="1">
        <v>36034</v>
      </c>
      <c r="J5260">
        <v>12.28</v>
      </c>
      <c r="M5260" s="1">
        <v>34892</v>
      </c>
      <c r="N5260">
        <v>1.3210999999999999</v>
      </c>
    </row>
    <row r="5261" spans="5:14" x14ac:dyDescent="0.3">
      <c r="E5261" s="1">
        <v>39892</v>
      </c>
      <c r="F5261">
        <v>51.22</v>
      </c>
      <c r="G5261">
        <f t="shared" si="127"/>
        <v>48.451743119266069</v>
      </c>
      <c r="I5261" s="1">
        <v>36033</v>
      </c>
      <c r="J5261">
        <v>12.5</v>
      </c>
      <c r="M5261" s="1">
        <v>34893</v>
      </c>
      <c r="N5261">
        <v>1.3312999999999999</v>
      </c>
    </row>
    <row r="5262" spans="5:14" x14ac:dyDescent="0.3">
      <c r="E5262" s="1">
        <v>39895</v>
      </c>
      <c r="F5262">
        <v>53.47</v>
      </c>
      <c r="G5262">
        <f t="shared" si="127"/>
        <v>48.303761467889927</v>
      </c>
      <c r="I5262" s="1">
        <v>36032</v>
      </c>
      <c r="J5262">
        <v>12.68</v>
      </c>
      <c r="M5262" s="1">
        <v>34894</v>
      </c>
      <c r="N5262">
        <v>1.33</v>
      </c>
    </row>
    <row r="5263" spans="5:14" x14ac:dyDescent="0.3">
      <c r="E5263" s="1">
        <v>39896</v>
      </c>
      <c r="F5263">
        <v>53.5</v>
      </c>
      <c r="G5263">
        <f t="shared" si="127"/>
        <v>48.133761467889933</v>
      </c>
      <c r="I5263" s="1">
        <v>36031</v>
      </c>
      <c r="J5263">
        <v>12.55</v>
      </c>
      <c r="M5263" s="1">
        <v>34897</v>
      </c>
      <c r="N5263">
        <v>1.3260000000000001</v>
      </c>
    </row>
    <row r="5264" spans="5:14" x14ac:dyDescent="0.3">
      <c r="E5264" s="1">
        <v>39897</v>
      </c>
      <c r="F5264">
        <v>51.75</v>
      </c>
      <c r="G5264">
        <f t="shared" si="127"/>
        <v>47.968899082568839</v>
      </c>
      <c r="I5264" s="1">
        <v>36028</v>
      </c>
      <c r="J5264">
        <v>12.27</v>
      </c>
      <c r="M5264" s="1">
        <v>34898</v>
      </c>
      <c r="N5264">
        <v>1.3325</v>
      </c>
    </row>
    <row r="5265" spans="5:14" x14ac:dyDescent="0.3">
      <c r="E5265" s="1">
        <v>39898</v>
      </c>
      <c r="F5265">
        <v>53.46</v>
      </c>
      <c r="G5265">
        <f t="shared" si="127"/>
        <v>47.867431192660575</v>
      </c>
      <c r="I5265" s="1">
        <v>36027</v>
      </c>
      <c r="J5265">
        <v>12.64</v>
      </c>
      <c r="M5265" s="1">
        <v>34899</v>
      </c>
      <c r="N5265">
        <v>1.3434999999999999</v>
      </c>
    </row>
    <row r="5266" spans="5:14" x14ac:dyDescent="0.3">
      <c r="E5266" s="1">
        <v>39899</v>
      </c>
      <c r="F5266">
        <v>51.98</v>
      </c>
      <c r="G5266">
        <f t="shared" si="127"/>
        <v>47.739541284403693</v>
      </c>
      <c r="I5266" s="1">
        <v>36026</v>
      </c>
      <c r="J5266">
        <v>12.29</v>
      </c>
      <c r="M5266" s="1">
        <v>34900</v>
      </c>
      <c r="N5266">
        <v>1.3373999999999999</v>
      </c>
    </row>
    <row r="5267" spans="5:14" x14ac:dyDescent="0.3">
      <c r="E5267" s="1">
        <v>39902</v>
      </c>
      <c r="F5267">
        <v>47.99</v>
      </c>
      <c r="G5267">
        <f t="shared" si="127"/>
        <v>47.610550458715615</v>
      </c>
      <c r="I5267" s="1">
        <v>36025</v>
      </c>
      <c r="J5267">
        <v>12.09</v>
      </c>
      <c r="M5267" s="1">
        <v>34901</v>
      </c>
      <c r="N5267">
        <v>1.3358000000000001</v>
      </c>
    </row>
    <row r="5268" spans="5:14" x14ac:dyDescent="0.3">
      <c r="E5268" s="1">
        <v>39903</v>
      </c>
      <c r="F5268">
        <v>49.23</v>
      </c>
      <c r="G5268">
        <f t="shared" si="127"/>
        <v>47.498807339449556</v>
      </c>
      <c r="I5268" s="1">
        <v>36024</v>
      </c>
      <c r="J5268">
        <v>12.28</v>
      </c>
      <c r="M5268" s="1">
        <v>34904</v>
      </c>
      <c r="N5268">
        <v>1.3365</v>
      </c>
    </row>
    <row r="5269" spans="5:14" x14ac:dyDescent="0.3">
      <c r="E5269" s="1">
        <v>39904</v>
      </c>
      <c r="F5269">
        <v>48.44</v>
      </c>
      <c r="G5269">
        <f t="shared" si="127"/>
        <v>47.390091743119271</v>
      </c>
      <c r="I5269" s="1">
        <v>36021</v>
      </c>
      <c r="J5269">
        <v>12.05</v>
      </c>
      <c r="M5269" s="1">
        <v>34905</v>
      </c>
      <c r="N5269">
        <v>1.3293999999999999</v>
      </c>
    </row>
    <row r="5270" spans="5:14" x14ac:dyDescent="0.3">
      <c r="E5270" s="1">
        <v>39905</v>
      </c>
      <c r="F5270">
        <v>52.75</v>
      </c>
      <c r="G5270">
        <f t="shared" si="127"/>
        <v>47.273394495412845</v>
      </c>
      <c r="I5270" s="1">
        <v>36020</v>
      </c>
      <c r="J5270">
        <v>12.09</v>
      </c>
      <c r="M5270" s="1">
        <v>34906</v>
      </c>
      <c r="N5270">
        <v>1.3384</v>
      </c>
    </row>
    <row r="5271" spans="5:14" x14ac:dyDescent="0.3">
      <c r="E5271" s="1">
        <v>39906</v>
      </c>
      <c r="F5271">
        <v>53.47</v>
      </c>
      <c r="G5271">
        <f t="shared" si="127"/>
        <v>47.179449541284406</v>
      </c>
      <c r="I5271" s="1">
        <v>36019</v>
      </c>
      <c r="J5271">
        <v>11.77</v>
      </c>
      <c r="M5271" s="1">
        <v>34907</v>
      </c>
      <c r="N5271">
        <v>1.3445</v>
      </c>
    </row>
    <row r="5272" spans="5:14" x14ac:dyDescent="0.3">
      <c r="E5272" s="1">
        <v>39909</v>
      </c>
      <c r="F5272">
        <v>52.24</v>
      </c>
      <c r="G5272">
        <f t="shared" si="127"/>
        <v>47.059449541284401</v>
      </c>
      <c r="I5272" s="1">
        <v>36018</v>
      </c>
      <c r="J5272">
        <v>11.64</v>
      </c>
      <c r="M5272" s="1">
        <v>34908</v>
      </c>
      <c r="N5272">
        <v>1.3441000000000001</v>
      </c>
    </row>
    <row r="5273" spans="5:14" x14ac:dyDescent="0.3">
      <c r="E5273" s="1">
        <v>39910</v>
      </c>
      <c r="F5273">
        <v>51.22</v>
      </c>
      <c r="G5273">
        <f t="shared" si="127"/>
        <v>46.974495412844028</v>
      </c>
      <c r="I5273" s="1">
        <v>36017</v>
      </c>
      <c r="J5273">
        <v>11.91</v>
      </c>
      <c r="M5273" s="1">
        <v>34911</v>
      </c>
      <c r="N5273">
        <v>1.34</v>
      </c>
    </row>
    <row r="5274" spans="5:14" x14ac:dyDescent="0.3">
      <c r="E5274" s="1">
        <v>39911</v>
      </c>
      <c r="F5274">
        <v>51.59</v>
      </c>
      <c r="G5274">
        <f t="shared" si="127"/>
        <v>46.838256880733944</v>
      </c>
      <c r="I5274" s="1">
        <v>36014</v>
      </c>
      <c r="J5274">
        <v>12.59</v>
      </c>
      <c r="M5274" s="1">
        <v>34912</v>
      </c>
      <c r="N5274">
        <v>1.3494999999999999</v>
      </c>
    </row>
    <row r="5275" spans="5:14" x14ac:dyDescent="0.3">
      <c r="E5275" s="1">
        <v>39912</v>
      </c>
      <c r="F5275">
        <v>54.06</v>
      </c>
      <c r="G5275">
        <f t="shared" si="127"/>
        <v>46.766605504587154</v>
      </c>
      <c r="I5275" s="1">
        <v>36013</v>
      </c>
      <c r="J5275">
        <v>12.61</v>
      </c>
      <c r="M5275" s="1">
        <v>34913</v>
      </c>
      <c r="N5275">
        <v>1.3317000000000001</v>
      </c>
    </row>
    <row r="5276" spans="5:14" x14ac:dyDescent="0.3">
      <c r="E5276" s="1">
        <v>39916</v>
      </c>
      <c r="F5276">
        <v>52.14</v>
      </c>
      <c r="G5276">
        <f t="shared" si="127"/>
        <v>46.718073394495406</v>
      </c>
      <c r="I5276" s="1">
        <v>36012</v>
      </c>
      <c r="J5276">
        <v>12.57</v>
      </c>
      <c r="M5276" s="1">
        <v>34914</v>
      </c>
      <c r="N5276">
        <v>1.3387</v>
      </c>
    </row>
    <row r="5277" spans="5:14" x14ac:dyDescent="0.3">
      <c r="E5277" s="1">
        <v>39917</v>
      </c>
      <c r="F5277">
        <v>51.96</v>
      </c>
      <c r="G5277">
        <f t="shared" si="127"/>
        <v>46.66862385321101</v>
      </c>
      <c r="I5277" s="1">
        <v>36011</v>
      </c>
      <c r="J5277">
        <v>12.7</v>
      </c>
      <c r="M5277" s="1">
        <v>34915</v>
      </c>
      <c r="N5277">
        <v>1.3331</v>
      </c>
    </row>
    <row r="5278" spans="5:14" x14ac:dyDescent="0.3">
      <c r="E5278" s="1">
        <v>39918</v>
      </c>
      <c r="F5278">
        <v>51.79</v>
      </c>
      <c r="G5278">
        <f t="shared" si="127"/>
        <v>46.601743119266068</v>
      </c>
      <c r="I5278" s="1">
        <v>36010</v>
      </c>
      <c r="J5278">
        <v>12.56</v>
      </c>
      <c r="M5278" s="1">
        <v>34918</v>
      </c>
      <c r="N5278">
        <v>1.3212999999999999</v>
      </c>
    </row>
    <row r="5279" spans="5:14" x14ac:dyDescent="0.3">
      <c r="E5279" s="1">
        <v>39919</v>
      </c>
      <c r="F5279">
        <v>53.06</v>
      </c>
      <c r="G5279">
        <f t="shared" si="127"/>
        <v>46.577431192660555</v>
      </c>
      <c r="I5279" s="1">
        <v>36007</v>
      </c>
      <c r="J5279">
        <v>13.09</v>
      </c>
      <c r="M5279" s="1">
        <v>34919</v>
      </c>
      <c r="N5279">
        <v>1.3218000000000001</v>
      </c>
    </row>
    <row r="5280" spans="5:14" x14ac:dyDescent="0.3">
      <c r="E5280" s="1">
        <v>39920</v>
      </c>
      <c r="F5280">
        <v>53.35</v>
      </c>
      <c r="G5280">
        <f t="shared" si="127"/>
        <v>46.586422018348621</v>
      </c>
      <c r="I5280" s="1">
        <v>36006</v>
      </c>
      <c r="J5280">
        <v>13.08</v>
      </c>
      <c r="M5280" s="1">
        <v>34920</v>
      </c>
      <c r="N5280">
        <v>1.3236000000000001</v>
      </c>
    </row>
    <row r="5281" spans="5:14" x14ac:dyDescent="0.3">
      <c r="E5281" s="1">
        <v>39923</v>
      </c>
      <c r="F5281">
        <v>49.86</v>
      </c>
      <c r="G5281">
        <f t="shared" si="127"/>
        <v>46.566880733944949</v>
      </c>
      <c r="I5281" s="1">
        <v>36005</v>
      </c>
      <c r="J5281">
        <v>13.06</v>
      </c>
      <c r="M5281" s="1">
        <v>34921</v>
      </c>
      <c r="N5281">
        <v>1.3137000000000001</v>
      </c>
    </row>
    <row r="5282" spans="5:14" x14ac:dyDescent="0.3">
      <c r="E5282" s="1">
        <v>39924</v>
      </c>
      <c r="F5282">
        <v>49.82</v>
      </c>
      <c r="G5282">
        <f t="shared" si="127"/>
        <v>46.526330275229348</v>
      </c>
      <c r="I5282" s="1">
        <v>36004</v>
      </c>
      <c r="J5282">
        <v>13.19</v>
      </c>
      <c r="M5282" s="1">
        <v>34922</v>
      </c>
      <c r="N5282">
        <v>1.3005</v>
      </c>
    </row>
    <row r="5283" spans="5:14" x14ac:dyDescent="0.3">
      <c r="E5283" s="1">
        <v>39925</v>
      </c>
      <c r="F5283">
        <v>49.81</v>
      </c>
      <c r="G5283">
        <f t="shared" si="127"/>
        <v>46.503394495412834</v>
      </c>
      <c r="I5283" s="1">
        <v>36003</v>
      </c>
      <c r="J5283">
        <v>13.12</v>
      </c>
      <c r="M5283" s="1">
        <v>34925</v>
      </c>
      <c r="N5283">
        <v>1.3025</v>
      </c>
    </row>
    <row r="5284" spans="5:14" x14ac:dyDescent="0.3">
      <c r="E5284" s="1">
        <v>39926</v>
      </c>
      <c r="F5284">
        <v>50.11</v>
      </c>
      <c r="G5284">
        <f t="shared" si="127"/>
        <v>46.487522935779808</v>
      </c>
      <c r="I5284" s="1">
        <v>36000</v>
      </c>
      <c r="J5284">
        <v>12.83</v>
      </c>
      <c r="M5284" s="1">
        <v>34926</v>
      </c>
      <c r="N5284">
        <v>1.2715000000000001</v>
      </c>
    </row>
    <row r="5285" spans="5:14" x14ac:dyDescent="0.3">
      <c r="E5285" s="1">
        <v>39927</v>
      </c>
      <c r="F5285">
        <v>51.67</v>
      </c>
      <c r="G5285">
        <f t="shared" si="127"/>
        <v>46.487064220183484</v>
      </c>
      <c r="I5285" s="1">
        <v>35999</v>
      </c>
      <c r="J5285">
        <v>12.7</v>
      </c>
      <c r="M5285" s="1">
        <v>34927</v>
      </c>
      <c r="N5285">
        <v>1.2725</v>
      </c>
    </row>
    <row r="5286" spans="5:14" x14ac:dyDescent="0.3">
      <c r="E5286" s="1">
        <v>39930</v>
      </c>
      <c r="F5286">
        <v>50.32</v>
      </c>
      <c r="G5286">
        <f t="shared" si="127"/>
        <v>46.507614678899081</v>
      </c>
      <c r="I5286" s="1">
        <v>35998</v>
      </c>
      <c r="J5286">
        <v>12.87</v>
      </c>
      <c r="M5286" s="1">
        <v>34928</v>
      </c>
      <c r="N5286">
        <v>1.2721</v>
      </c>
    </row>
    <row r="5287" spans="5:14" x14ac:dyDescent="0.3">
      <c r="E5287" s="1">
        <v>39931</v>
      </c>
      <c r="F5287">
        <v>49.99</v>
      </c>
      <c r="G5287">
        <f t="shared" si="127"/>
        <v>46.514954128440365</v>
      </c>
      <c r="I5287" s="1">
        <v>35997</v>
      </c>
      <c r="J5287">
        <v>12.9</v>
      </c>
      <c r="M5287" s="1">
        <v>34929</v>
      </c>
      <c r="N5287">
        <v>1.2735000000000001</v>
      </c>
    </row>
    <row r="5288" spans="5:14" x14ac:dyDescent="0.3">
      <c r="E5288" s="1">
        <v>39932</v>
      </c>
      <c r="F5288">
        <v>50.78</v>
      </c>
      <c r="G5288">
        <f t="shared" si="127"/>
        <v>46.486055045871566</v>
      </c>
      <c r="I5288" s="1">
        <v>35996</v>
      </c>
      <c r="J5288">
        <v>12.36</v>
      </c>
      <c r="M5288" s="1">
        <v>34932</v>
      </c>
      <c r="N5288">
        <v>1.2706</v>
      </c>
    </row>
    <row r="5289" spans="5:14" x14ac:dyDescent="0.3">
      <c r="E5289" s="1">
        <v>39933</v>
      </c>
      <c r="F5289">
        <v>50.8</v>
      </c>
      <c r="G5289">
        <f t="shared" si="127"/>
        <v>46.490183486238536</v>
      </c>
      <c r="I5289" s="1">
        <v>35993</v>
      </c>
      <c r="J5289">
        <v>12.8</v>
      </c>
      <c r="M5289" s="1">
        <v>34933</v>
      </c>
      <c r="N5289">
        <v>1.2630999999999999</v>
      </c>
    </row>
    <row r="5290" spans="5:14" x14ac:dyDescent="0.3">
      <c r="E5290" s="1">
        <v>39934</v>
      </c>
      <c r="F5290">
        <v>52.85</v>
      </c>
      <c r="G5290">
        <f t="shared" si="127"/>
        <v>46.480366972477071</v>
      </c>
      <c r="I5290" s="1">
        <v>35992</v>
      </c>
      <c r="J5290">
        <v>12.78</v>
      </c>
      <c r="M5290" s="1">
        <v>34934</v>
      </c>
      <c r="N5290">
        <v>1.2665</v>
      </c>
    </row>
    <row r="5291" spans="5:14" x14ac:dyDescent="0.3">
      <c r="E5291" s="1">
        <v>39937</v>
      </c>
      <c r="F5291">
        <v>54.58</v>
      </c>
      <c r="G5291">
        <f t="shared" si="127"/>
        <v>46.493669724770648</v>
      </c>
      <c r="I5291" s="1">
        <v>35991</v>
      </c>
      <c r="J5291">
        <v>12.93</v>
      </c>
      <c r="M5291" s="1">
        <v>34935</v>
      </c>
      <c r="N5291">
        <v>1.2709999999999999</v>
      </c>
    </row>
    <row r="5292" spans="5:14" x14ac:dyDescent="0.3">
      <c r="E5292" s="1">
        <v>39938</v>
      </c>
      <c r="F5292">
        <v>54.12</v>
      </c>
      <c r="G5292">
        <f t="shared" si="127"/>
        <v>46.499449541284399</v>
      </c>
      <c r="I5292" s="1">
        <v>35990</v>
      </c>
      <c r="J5292">
        <v>13.02</v>
      </c>
      <c r="M5292" s="1">
        <v>34936</v>
      </c>
      <c r="N5292">
        <v>1.2695000000000001</v>
      </c>
    </row>
    <row r="5293" spans="5:14" x14ac:dyDescent="0.3">
      <c r="E5293" s="1">
        <v>39939</v>
      </c>
      <c r="F5293">
        <v>56.15</v>
      </c>
      <c r="G5293">
        <f t="shared" si="127"/>
        <v>46.57449541284403</v>
      </c>
      <c r="I5293" s="1">
        <v>35989</v>
      </c>
      <c r="J5293">
        <v>12.71</v>
      </c>
      <c r="M5293" s="1">
        <v>34939</v>
      </c>
      <c r="N5293">
        <v>1.2785</v>
      </c>
    </row>
    <row r="5294" spans="5:14" x14ac:dyDescent="0.3">
      <c r="E5294" s="1">
        <v>39940</v>
      </c>
      <c r="F5294">
        <v>56.47</v>
      </c>
      <c r="G5294">
        <f t="shared" si="127"/>
        <v>46.67568807339449</v>
      </c>
      <c r="I5294" s="1">
        <v>35986</v>
      </c>
      <c r="J5294">
        <v>12.86</v>
      </c>
      <c r="M5294" s="1">
        <v>34940</v>
      </c>
      <c r="N5294">
        <v>1.2662</v>
      </c>
    </row>
    <row r="5295" spans="5:14" x14ac:dyDescent="0.3">
      <c r="E5295" s="1">
        <v>39941</v>
      </c>
      <c r="F5295">
        <v>58.14</v>
      </c>
      <c r="G5295">
        <f t="shared" si="127"/>
        <v>46.792201834862382</v>
      </c>
      <c r="I5295" s="1">
        <v>35985</v>
      </c>
      <c r="J5295">
        <v>13.03</v>
      </c>
      <c r="M5295" s="1">
        <v>34941</v>
      </c>
      <c r="N5295">
        <v>1.2705</v>
      </c>
    </row>
    <row r="5296" spans="5:14" x14ac:dyDescent="0.3">
      <c r="E5296" s="1">
        <v>39944</v>
      </c>
      <c r="F5296">
        <v>57.48</v>
      </c>
      <c r="G5296">
        <f t="shared" ref="G5296:G5359" si="128">+AVERAGE(F5188:F5296)</f>
        <v>46.931651376146775</v>
      </c>
      <c r="I5296" s="1">
        <v>35984</v>
      </c>
      <c r="J5296">
        <v>13.12</v>
      </c>
      <c r="M5296" s="1">
        <v>34942</v>
      </c>
      <c r="N5296">
        <v>1.2741</v>
      </c>
    </row>
    <row r="5297" spans="5:14" x14ac:dyDescent="0.3">
      <c r="E5297" s="1">
        <v>39945</v>
      </c>
      <c r="F5297">
        <v>57.94</v>
      </c>
      <c r="G5297">
        <f t="shared" si="128"/>
        <v>47.098623853210981</v>
      </c>
      <c r="I5297" s="1">
        <v>35983</v>
      </c>
      <c r="J5297">
        <v>12.75</v>
      </c>
      <c r="M5297" s="1">
        <v>34943</v>
      </c>
      <c r="N5297">
        <v>1.276</v>
      </c>
    </row>
    <row r="5298" spans="5:14" x14ac:dyDescent="0.3">
      <c r="E5298" s="1">
        <v>39946</v>
      </c>
      <c r="F5298">
        <v>57.34</v>
      </c>
      <c r="G5298">
        <f t="shared" si="128"/>
        <v>47.22633027522933</v>
      </c>
      <c r="I5298" s="1">
        <v>35982</v>
      </c>
      <c r="J5298">
        <v>12.95</v>
      </c>
      <c r="M5298" s="1">
        <v>34946</v>
      </c>
      <c r="N5298">
        <v>1.2769999999999999</v>
      </c>
    </row>
    <row r="5299" spans="5:14" x14ac:dyDescent="0.3">
      <c r="E5299" s="1">
        <v>39947</v>
      </c>
      <c r="F5299">
        <v>56.69</v>
      </c>
      <c r="G5299">
        <f t="shared" si="128"/>
        <v>47.365412844036669</v>
      </c>
      <c r="I5299" s="1">
        <v>35979</v>
      </c>
      <c r="J5299">
        <v>13.55</v>
      </c>
      <c r="M5299" s="1">
        <v>34947</v>
      </c>
      <c r="N5299">
        <v>1.2785</v>
      </c>
    </row>
    <row r="5300" spans="5:14" x14ac:dyDescent="0.3">
      <c r="E5300" s="1">
        <v>39948</v>
      </c>
      <c r="F5300">
        <v>55.98</v>
      </c>
      <c r="G5300">
        <f t="shared" si="128"/>
        <v>47.489999999999966</v>
      </c>
      <c r="I5300" s="1">
        <v>35978</v>
      </c>
      <c r="J5300">
        <v>13.57</v>
      </c>
      <c r="M5300" s="1">
        <v>34948</v>
      </c>
      <c r="N5300">
        <v>1.2665</v>
      </c>
    </row>
    <row r="5301" spans="5:14" x14ac:dyDescent="0.3">
      <c r="E5301" s="1">
        <v>39951</v>
      </c>
      <c r="F5301">
        <v>58.47</v>
      </c>
      <c r="G5301">
        <f t="shared" si="128"/>
        <v>47.591651376146757</v>
      </c>
      <c r="I5301" s="1">
        <v>35977</v>
      </c>
      <c r="J5301">
        <v>13.42</v>
      </c>
      <c r="M5301" s="1">
        <v>34949</v>
      </c>
      <c r="N5301">
        <v>1.2645</v>
      </c>
    </row>
    <row r="5302" spans="5:14" x14ac:dyDescent="0.3">
      <c r="E5302" s="1">
        <v>39952</v>
      </c>
      <c r="F5302">
        <v>58.92</v>
      </c>
      <c r="G5302">
        <f t="shared" si="128"/>
        <v>47.70642201834859</v>
      </c>
      <c r="I5302" s="1">
        <v>35976</v>
      </c>
      <c r="J5302">
        <v>13.38</v>
      </c>
      <c r="M5302" s="1">
        <v>34950</v>
      </c>
      <c r="N5302">
        <v>1.2685</v>
      </c>
    </row>
    <row r="5303" spans="5:14" x14ac:dyDescent="0.3">
      <c r="E5303" s="1">
        <v>39953</v>
      </c>
      <c r="F5303">
        <v>60.59</v>
      </c>
      <c r="G5303">
        <f t="shared" si="128"/>
        <v>47.853119266055018</v>
      </c>
      <c r="I5303" s="1">
        <v>35975</v>
      </c>
      <c r="J5303">
        <v>13.19</v>
      </c>
      <c r="M5303" s="1">
        <v>34953</v>
      </c>
      <c r="N5303">
        <v>1.2687999999999999</v>
      </c>
    </row>
    <row r="5304" spans="5:14" x14ac:dyDescent="0.3">
      <c r="E5304" s="1">
        <v>39954</v>
      </c>
      <c r="F5304">
        <v>59.93</v>
      </c>
      <c r="G5304">
        <f t="shared" si="128"/>
        <v>47.99412844036695</v>
      </c>
      <c r="I5304" s="1">
        <v>35972</v>
      </c>
      <c r="J5304">
        <v>13.21</v>
      </c>
      <c r="M5304" s="1">
        <v>34954</v>
      </c>
      <c r="N5304">
        <v>1.2682</v>
      </c>
    </row>
    <row r="5305" spans="5:14" x14ac:dyDescent="0.3">
      <c r="E5305" s="1">
        <v>39955</v>
      </c>
      <c r="F5305">
        <v>60.78</v>
      </c>
      <c r="G5305">
        <f t="shared" si="128"/>
        <v>48.134036697247687</v>
      </c>
      <c r="I5305" s="1">
        <v>35971</v>
      </c>
      <c r="J5305">
        <v>13.11</v>
      </c>
      <c r="M5305" s="1">
        <v>34955</v>
      </c>
      <c r="N5305">
        <v>1.2565999999999999</v>
      </c>
    </row>
    <row r="5306" spans="5:14" x14ac:dyDescent="0.3">
      <c r="E5306" s="1">
        <v>39958</v>
      </c>
      <c r="F5306">
        <v>60.21</v>
      </c>
      <c r="G5306">
        <f t="shared" si="128"/>
        <v>48.288623853210993</v>
      </c>
      <c r="I5306" s="1">
        <v>35970</v>
      </c>
      <c r="J5306">
        <v>13.61</v>
      </c>
      <c r="M5306" s="1">
        <v>34956</v>
      </c>
      <c r="N5306">
        <v>1.26</v>
      </c>
    </row>
    <row r="5307" spans="5:14" x14ac:dyDescent="0.3">
      <c r="E5307" s="1">
        <v>39959</v>
      </c>
      <c r="F5307">
        <v>61.24</v>
      </c>
      <c r="G5307">
        <f t="shared" si="128"/>
        <v>48.446788990825667</v>
      </c>
      <c r="I5307" s="1">
        <v>35969</v>
      </c>
      <c r="J5307">
        <v>13.92</v>
      </c>
      <c r="M5307" s="1">
        <v>34957</v>
      </c>
      <c r="N5307">
        <v>1.2607999999999999</v>
      </c>
    </row>
    <row r="5308" spans="5:14" x14ac:dyDescent="0.3">
      <c r="E5308" s="1">
        <v>39960</v>
      </c>
      <c r="F5308">
        <v>62.5</v>
      </c>
      <c r="G5308">
        <f t="shared" si="128"/>
        <v>48.639908256880716</v>
      </c>
      <c r="I5308" s="1">
        <v>35968</v>
      </c>
      <c r="J5308">
        <v>13.24</v>
      </c>
      <c r="M5308" s="1">
        <v>34960</v>
      </c>
      <c r="N5308">
        <v>1.2635000000000001</v>
      </c>
    </row>
    <row r="5309" spans="5:14" x14ac:dyDescent="0.3">
      <c r="E5309" s="1">
        <v>39961</v>
      </c>
      <c r="F5309">
        <v>64.39</v>
      </c>
      <c r="G5309">
        <f t="shared" si="128"/>
        <v>48.860366972477046</v>
      </c>
      <c r="I5309" s="1">
        <v>35965</v>
      </c>
      <c r="J5309">
        <v>12.85</v>
      </c>
      <c r="M5309" s="1">
        <v>34961</v>
      </c>
      <c r="N5309">
        <v>1.2597</v>
      </c>
    </row>
    <row r="5310" spans="5:14" x14ac:dyDescent="0.3">
      <c r="E5310" s="1">
        <v>39962</v>
      </c>
      <c r="F5310">
        <v>65.52</v>
      </c>
      <c r="G5310">
        <f t="shared" si="128"/>
        <v>49.125596330275215</v>
      </c>
      <c r="I5310" s="1">
        <v>35964</v>
      </c>
      <c r="J5310">
        <v>12.78</v>
      </c>
      <c r="M5310" s="1">
        <v>34962</v>
      </c>
      <c r="N5310">
        <v>1.2757000000000001</v>
      </c>
    </row>
    <row r="5311" spans="5:14" x14ac:dyDescent="0.3">
      <c r="E5311" s="1">
        <v>39965</v>
      </c>
      <c r="F5311">
        <v>67.97</v>
      </c>
      <c r="G5311">
        <f t="shared" si="128"/>
        <v>49.397155963302744</v>
      </c>
      <c r="I5311" s="1">
        <v>35963</v>
      </c>
      <c r="J5311">
        <v>13.06</v>
      </c>
      <c r="M5311" s="1">
        <v>34963</v>
      </c>
      <c r="N5311">
        <v>1.2971999999999999</v>
      </c>
    </row>
    <row r="5312" spans="5:14" x14ac:dyDescent="0.3">
      <c r="E5312" s="1">
        <v>39966</v>
      </c>
      <c r="F5312">
        <v>68.17</v>
      </c>
      <c r="G5312">
        <f t="shared" si="128"/>
        <v>49.650550458715585</v>
      </c>
      <c r="I5312" s="1">
        <v>35962</v>
      </c>
      <c r="J5312">
        <v>12.72</v>
      </c>
      <c r="M5312" s="1">
        <v>34964</v>
      </c>
      <c r="N5312">
        <v>1.2995000000000001</v>
      </c>
    </row>
    <row r="5313" spans="5:14" x14ac:dyDescent="0.3">
      <c r="E5313" s="1">
        <v>39967</v>
      </c>
      <c r="F5313">
        <v>65.88</v>
      </c>
      <c r="G5313">
        <f t="shared" si="128"/>
        <v>49.886605504587152</v>
      </c>
      <c r="I5313" s="1">
        <v>35961</v>
      </c>
      <c r="J5313">
        <v>12.17</v>
      </c>
      <c r="M5313" s="1">
        <v>34967</v>
      </c>
      <c r="N5313">
        <v>1.2927</v>
      </c>
    </row>
    <row r="5314" spans="5:14" x14ac:dyDescent="0.3">
      <c r="E5314" s="1">
        <v>39968</v>
      </c>
      <c r="F5314">
        <v>68.709999999999994</v>
      </c>
      <c r="G5314">
        <f t="shared" si="128"/>
        <v>50.098715596330265</v>
      </c>
      <c r="I5314" s="1">
        <v>35958</v>
      </c>
      <c r="J5314">
        <v>12.41</v>
      </c>
      <c r="M5314" s="1">
        <v>34968</v>
      </c>
      <c r="N5314">
        <v>1.2919</v>
      </c>
    </row>
    <row r="5315" spans="5:14" x14ac:dyDescent="0.3">
      <c r="E5315" s="1">
        <v>39969</v>
      </c>
      <c r="F5315">
        <v>68.34</v>
      </c>
      <c r="G5315">
        <f t="shared" si="128"/>
        <v>50.295321100917427</v>
      </c>
      <c r="I5315" s="1">
        <v>35957</v>
      </c>
      <c r="J5315">
        <v>12.87</v>
      </c>
      <c r="M5315" s="1">
        <v>34969</v>
      </c>
      <c r="N5315">
        <v>1.2995000000000001</v>
      </c>
    </row>
    <row r="5316" spans="5:14" x14ac:dyDescent="0.3">
      <c r="E5316" s="1">
        <v>39972</v>
      </c>
      <c r="F5316">
        <v>67.88</v>
      </c>
      <c r="G5316">
        <f t="shared" si="128"/>
        <v>50.462844036697248</v>
      </c>
      <c r="I5316" s="1">
        <v>35956</v>
      </c>
      <c r="J5316">
        <v>13.33</v>
      </c>
      <c r="M5316" s="1">
        <v>34970</v>
      </c>
      <c r="N5316">
        <v>1.3035000000000001</v>
      </c>
    </row>
    <row r="5317" spans="5:14" x14ac:dyDescent="0.3">
      <c r="E5317" s="1">
        <v>39973</v>
      </c>
      <c r="F5317">
        <v>69.62</v>
      </c>
      <c r="G5317">
        <f t="shared" si="128"/>
        <v>50.637981651376137</v>
      </c>
      <c r="I5317" s="1">
        <v>35955</v>
      </c>
      <c r="J5317">
        <v>13.49</v>
      </c>
      <c r="M5317" s="1">
        <v>34971</v>
      </c>
      <c r="N5317">
        <v>1.2966</v>
      </c>
    </row>
    <row r="5318" spans="5:14" x14ac:dyDescent="0.3">
      <c r="E5318" s="1">
        <v>39974</v>
      </c>
      <c r="F5318">
        <v>70.8</v>
      </c>
      <c r="G5318">
        <f t="shared" si="128"/>
        <v>50.866788990825683</v>
      </c>
      <c r="I5318" s="1">
        <v>35954</v>
      </c>
      <c r="J5318">
        <v>14.22</v>
      </c>
      <c r="M5318" s="1">
        <v>34974</v>
      </c>
      <c r="N5318">
        <v>1.298</v>
      </c>
    </row>
    <row r="5319" spans="5:14" x14ac:dyDescent="0.3">
      <c r="E5319" s="1">
        <v>39975</v>
      </c>
      <c r="F5319">
        <v>71.790000000000006</v>
      </c>
      <c r="G5319">
        <f t="shared" si="128"/>
        <v>51.115596330275224</v>
      </c>
      <c r="I5319" s="1">
        <v>35951</v>
      </c>
      <c r="J5319">
        <v>14.6</v>
      </c>
      <c r="M5319" s="1">
        <v>34975</v>
      </c>
      <c r="N5319">
        <v>1.2879</v>
      </c>
    </row>
    <row r="5320" spans="5:14" x14ac:dyDescent="0.3">
      <c r="E5320" s="1">
        <v>39976</v>
      </c>
      <c r="F5320">
        <v>70.92</v>
      </c>
      <c r="G5320">
        <f t="shared" si="128"/>
        <v>51.358715596330278</v>
      </c>
      <c r="I5320" s="1">
        <v>35950</v>
      </c>
      <c r="J5320">
        <v>14.48</v>
      </c>
      <c r="M5320" s="1">
        <v>34976</v>
      </c>
      <c r="N5320">
        <v>1.2905</v>
      </c>
    </row>
    <row r="5321" spans="5:14" x14ac:dyDescent="0.3">
      <c r="E5321" s="1">
        <v>39979</v>
      </c>
      <c r="F5321">
        <v>69.44</v>
      </c>
      <c r="G5321">
        <f t="shared" si="128"/>
        <v>51.602110091743121</v>
      </c>
      <c r="I5321" s="1">
        <v>35949</v>
      </c>
      <c r="J5321">
        <v>14.04</v>
      </c>
      <c r="M5321" s="1">
        <v>34977</v>
      </c>
      <c r="N5321">
        <v>1.2941</v>
      </c>
    </row>
    <row r="5322" spans="5:14" x14ac:dyDescent="0.3">
      <c r="E5322" s="1">
        <v>39980</v>
      </c>
      <c r="F5322">
        <v>70.239999999999995</v>
      </c>
      <c r="G5322">
        <f t="shared" si="128"/>
        <v>51.835229357798163</v>
      </c>
      <c r="I5322" s="1">
        <v>35948</v>
      </c>
      <c r="J5322">
        <v>14.14</v>
      </c>
      <c r="M5322" s="1">
        <v>34978</v>
      </c>
      <c r="N5322">
        <v>1.288</v>
      </c>
    </row>
    <row r="5323" spans="5:14" x14ac:dyDescent="0.3">
      <c r="E5323" s="1">
        <v>39981</v>
      </c>
      <c r="F5323">
        <v>70.849999999999994</v>
      </c>
      <c r="G5323">
        <f t="shared" si="128"/>
        <v>52.071651376146789</v>
      </c>
      <c r="I5323" s="1">
        <v>35947</v>
      </c>
      <c r="J5323">
        <v>14.23</v>
      </c>
      <c r="M5323" s="1">
        <v>34981</v>
      </c>
      <c r="N5323">
        <v>1.2949999999999999</v>
      </c>
    </row>
    <row r="5324" spans="5:14" x14ac:dyDescent="0.3">
      <c r="E5324" s="1">
        <v>39982</v>
      </c>
      <c r="F5324">
        <v>71.06</v>
      </c>
      <c r="G5324">
        <f t="shared" si="128"/>
        <v>52.313577981651385</v>
      </c>
      <c r="I5324" s="1">
        <v>35944</v>
      </c>
      <c r="J5324">
        <v>14.37</v>
      </c>
      <c r="M5324" s="1">
        <v>34982</v>
      </c>
      <c r="N5324">
        <v>1.2925</v>
      </c>
    </row>
    <row r="5325" spans="5:14" x14ac:dyDescent="0.3">
      <c r="E5325" s="1">
        <v>39983</v>
      </c>
      <c r="F5325">
        <v>69.19</v>
      </c>
      <c r="G5325">
        <f t="shared" si="128"/>
        <v>52.521100917431205</v>
      </c>
      <c r="I5325" s="1">
        <v>35943</v>
      </c>
      <c r="J5325">
        <v>14.13</v>
      </c>
      <c r="M5325" s="1">
        <v>34983</v>
      </c>
      <c r="N5325">
        <v>1.2890999999999999</v>
      </c>
    </row>
    <row r="5326" spans="5:14" x14ac:dyDescent="0.3">
      <c r="E5326" s="1">
        <v>39986</v>
      </c>
      <c r="F5326">
        <v>66.98</v>
      </c>
      <c r="G5326">
        <f t="shared" si="128"/>
        <v>52.72733944954129</v>
      </c>
      <c r="I5326" s="1">
        <v>35942</v>
      </c>
      <c r="J5326">
        <v>14.23</v>
      </c>
      <c r="M5326" s="1">
        <v>34984</v>
      </c>
      <c r="N5326">
        <v>1.2978000000000001</v>
      </c>
    </row>
    <row r="5327" spans="5:14" x14ac:dyDescent="0.3">
      <c r="E5327" s="1">
        <v>39987</v>
      </c>
      <c r="F5327">
        <v>68.8</v>
      </c>
      <c r="G5327">
        <f t="shared" si="128"/>
        <v>52.958348623853219</v>
      </c>
      <c r="I5327" s="1">
        <v>35941</v>
      </c>
      <c r="J5327">
        <v>14.14</v>
      </c>
      <c r="M5327" s="1">
        <v>34985</v>
      </c>
      <c r="N5327">
        <v>1.2928999999999999</v>
      </c>
    </row>
    <row r="5328" spans="5:14" x14ac:dyDescent="0.3">
      <c r="E5328" s="1">
        <v>39988</v>
      </c>
      <c r="F5328">
        <v>68.33</v>
      </c>
      <c r="G5328">
        <f t="shared" si="128"/>
        <v>53.172201834862392</v>
      </c>
      <c r="I5328" s="1">
        <v>35937</v>
      </c>
      <c r="J5328">
        <v>14.06</v>
      </c>
      <c r="M5328" s="1">
        <v>34988</v>
      </c>
      <c r="N5328">
        <v>1.2929999999999999</v>
      </c>
    </row>
    <row r="5329" spans="5:14" x14ac:dyDescent="0.3">
      <c r="E5329" s="1">
        <v>39989</v>
      </c>
      <c r="F5329">
        <v>69.78</v>
      </c>
      <c r="G5329">
        <f t="shared" si="128"/>
        <v>53.395963302752293</v>
      </c>
      <c r="I5329" s="1">
        <v>35936</v>
      </c>
      <c r="J5329">
        <v>13.98</v>
      </c>
      <c r="M5329" s="1">
        <v>34989</v>
      </c>
      <c r="N5329">
        <v>1.296</v>
      </c>
    </row>
    <row r="5330" spans="5:14" x14ac:dyDescent="0.3">
      <c r="E5330" s="1">
        <v>39990</v>
      </c>
      <c r="F5330">
        <v>68.92</v>
      </c>
      <c r="G5330">
        <f t="shared" si="128"/>
        <v>53.584495412844035</v>
      </c>
      <c r="I5330" s="1">
        <v>35935</v>
      </c>
      <c r="J5330">
        <v>13.72</v>
      </c>
      <c r="M5330" s="1">
        <v>34990</v>
      </c>
      <c r="N5330">
        <v>1.2904</v>
      </c>
    </row>
    <row r="5331" spans="5:14" x14ac:dyDescent="0.3">
      <c r="E5331" s="1">
        <v>39993</v>
      </c>
      <c r="F5331">
        <v>70.989999999999995</v>
      </c>
      <c r="G5331">
        <f t="shared" si="128"/>
        <v>53.804954128440372</v>
      </c>
      <c r="I5331" s="1">
        <v>35934</v>
      </c>
      <c r="J5331">
        <v>14.38</v>
      </c>
      <c r="M5331" s="1">
        <v>34991</v>
      </c>
      <c r="N5331">
        <v>1.3015000000000001</v>
      </c>
    </row>
    <row r="5332" spans="5:14" x14ac:dyDescent="0.3">
      <c r="E5332" s="1">
        <v>39994</v>
      </c>
      <c r="F5332">
        <v>69.3</v>
      </c>
      <c r="G5332">
        <f t="shared" si="128"/>
        <v>54.039541284403676</v>
      </c>
      <c r="I5332" s="1">
        <v>35933</v>
      </c>
      <c r="J5332">
        <v>14.46</v>
      </c>
      <c r="M5332" s="1">
        <v>34992</v>
      </c>
      <c r="N5332">
        <v>1.3083</v>
      </c>
    </row>
    <row r="5333" spans="5:14" x14ac:dyDescent="0.3">
      <c r="E5333" s="1">
        <v>39995</v>
      </c>
      <c r="F5333">
        <v>68.790000000000006</v>
      </c>
      <c r="G5333">
        <f t="shared" si="128"/>
        <v>54.258715596330283</v>
      </c>
      <c r="I5333" s="1">
        <v>35930</v>
      </c>
      <c r="J5333">
        <v>14.4</v>
      </c>
      <c r="M5333" s="1">
        <v>34995</v>
      </c>
      <c r="N5333">
        <v>1.3134999999999999</v>
      </c>
    </row>
    <row r="5334" spans="5:14" x14ac:dyDescent="0.3">
      <c r="E5334" s="1">
        <v>39996</v>
      </c>
      <c r="F5334">
        <v>66.650000000000006</v>
      </c>
      <c r="G5334">
        <f t="shared" si="128"/>
        <v>54.453669724770641</v>
      </c>
      <c r="I5334" s="1">
        <v>35929</v>
      </c>
      <c r="J5334">
        <v>14.68</v>
      </c>
      <c r="M5334" s="1">
        <v>34996</v>
      </c>
      <c r="N5334">
        <v>1.3089</v>
      </c>
    </row>
    <row r="5335" spans="5:14" x14ac:dyDescent="0.3">
      <c r="E5335" s="1">
        <v>39997</v>
      </c>
      <c r="F5335">
        <v>65.61</v>
      </c>
      <c r="G5335">
        <f t="shared" si="128"/>
        <v>54.634678899082573</v>
      </c>
      <c r="I5335" s="1">
        <v>35928</v>
      </c>
      <c r="J5335">
        <v>14.68</v>
      </c>
      <c r="M5335" s="1">
        <v>34997</v>
      </c>
      <c r="N5335">
        <v>1.3093999999999999</v>
      </c>
    </row>
    <row r="5336" spans="5:14" x14ac:dyDescent="0.3">
      <c r="E5336" s="1">
        <v>40000</v>
      </c>
      <c r="F5336">
        <v>64.05</v>
      </c>
      <c r="G5336">
        <f t="shared" si="128"/>
        <v>54.820275229357804</v>
      </c>
      <c r="I5336" s="1">
        <v>35927</v>
      </c>
      <c r="J5336">
        <v>15.11</v>
      </c>
      <c r="M5336" s="1">
        <v>34998</v>
      </c>
      <c r="N5336">
        <v>1.3092999999999999</v>
      </c>
    </row>
    <row r="5337" spans="5:14" x14ac:dyDescent="0.3">
      <c r="E5337" s="1">
        <v>40001</v>
      </c>
      <c r="F5337">
        <v>63.23</v>
      </c>
      <c r="G5337">
        <f t="shared" si="128"/>
        <v>54.995963302752287</v>
      </c>
      <c r="I5337" s="1">
        <v>35926</v>
      </c>
      <c r="J5337">
        <v>14.84</v>
      </c>
      <c r="M5337" s="1">
        <v>34999</v>
      </c>
      <c r="N5337">
        <v>1.3031999999999999</v>
      </c>
    </row>
    <row r="5338" spans="5:14" x14ac:dyDescent="0.3">
      <c r="E5338" s="1">
        <v>40002</v>
      </c>
      <c r="F5338">
        <v>60.43</v>
      </c>
      <c r="G5338">
        <f t="shared" si="128"/>
        <v>55.145321100917435</v>
      </c>
      <c r="I5338" s="1">
        <v>35923</v>
      </c>
      <c r="J5338">
        <v>14.69</v>
      </c>
      <c r="M5338" s="1">
        <v>35002</v>
      </c>
      <c r="N5338">
        <v>1.3035000000000001</v>
      </c>
    </row>
    <row r="5339" spans="5:14" x14ac:dyDescent="0.3">
      <c r="E5339" s="1">
        <v>40003</v>
      </c>
      <c r="F5339">
        <v>61.1</v>
      </c>
      <c r="G5339">
        <f t="shared" si="128"/>
        <v>55.279633027522934</v>
      </c>
      <c r="I5339" s="1">
        <v>35922</v>
      </c>
      <c r="J5339">
        <v>14.47</v>
      </c>
      <c r="M5339" s="1">
        <v>35003</v>
      </c>
      <c r="N5339">
        <v>1.3005</v>
      </c>
    </row>
    <row r="5340" spans="5:14" x14ac:dyDescent="0.3">
      <c r="E5340" s="1">
        <v>40004</v>
      </c>
      <c r="F5340">
        <v>60.52</v>
      </c>
      <c r="G5340">
        <f t="shared" si="128"/>
        <v>55.410917431192658</v>
      </c>
      <c r="I5340" s="1">
        <v>35921</v>
      </c>
      <c r="J5340">
        <v>14.49</v>
      </c>
      <c r="M5340" s="1">
        <v>35004</v>
      </c>
      <c r="N5340">
        <v>1.2958000000000001</v>
      </c>
    </row>
    <row r="5341" spans="5:14" x14ac:dyDescent="0.3">
      <c r="E5341" s="1">
        <v>40007</v>
      </c>
      <c r="F5341">
        <v>60.69</v>
      </c>
      <c r="G5341">
        <f t="shared" si="128"/>
        <v>55.545504587155961</v>
      </c>
      <c r="I5341" s="1">
        <v>35920</v>
      </c>
      <c r="J5341">
        <v>14.64</v>
      </c>
      <c r="M5341" s="1">
        <v>35005</v>
      </c>
      <c r="N5341">
        <v>1.2899</v>
      </c>
    </row>
    <row r="5342" spans="5:14" x14ac:dyDescent="0.3">
      <c r="E5342" s="1">
        <v>40008</v>
      </c>
      <c r="F5342">
        <v>60.86</v>
      </c>
      <c r="G5342">
        <f t="shared" si="128"/>
        <v>55.694587155963298</v>
      </c>
      <c r="I5342" s="1">
        <v>35916</v>
      </c>
      <c r="J5342">
        <v>15.13</v>
      </c>
      <c r="M5342" s="1">
        <v>35006</v>
      </c>
      <c r="N5342">
        <v>1.2927999999999999</v>
      </c>
    </row>
    <row r="5343" spans="5:14" x14ac:dyDescent="0.3">
      <c r="E5343" s="1">
        <v>40009</v>
      </c>
      <c r="F5343">
        <v>63.09</v>
      </c>
      <c r="G5343">
        <f t="shared" si="128"/>
        <v>55.86715596330275</v>
      </c>
      <c r="I5343" s="1">
        <v>35915</v>
      </c>
      <c r="J5343">
        <v>14.46</v>
      </c>
      <c r="M5343" s="1">
        <v>35009</v>
      </c>
      <c r="N5343">
        <v>1.2957000000000001</v>
      </c>
    </row>
    <row r="5344" spans="5:14" x14ac:dyDescent="0.3">
      <c r="E5344" s="1">
        <v>40010</v>
      </c>
      <c r="F5344">
        <v>62.75</v>
      </c>
      <c r="G5344">
        <f t="shared" si="128"/>
        <v>56.033211009174309</v>
      </c>
      <c r="I5344" s="1">
        <v>35914</v>
      </c>
      <c r="J5344">
        <v>14.25</v>
      </c>
      <c r="M5344" s="1">
        <v>35010</v>
      </c>
      <c r="N5344">
        <v>1.2957000000000001</v>
      </c>
    </row>
    <row r="5345" spans="5:14" x14ac:dyDescent="0.3">
      <c r="E5345" s="1">
        <v>40011</v>
      </c>
      <c r="F5345">
        <v>65.38</v>
      </c>
      <c r="G5345">
        <f t="shared" si="128"/>
        <v>56.221926605504585</v>
      </c>
      <c r="I5345" s="1">
        <v>35913</v>
      </c>
      <c r="J5345">
        <v>14.6</v>
      </c>
      <c r="M5345" s="1">
        <v>35011</v>
      </c>
      <c r="N5345">
        <v>1.2922</v>
      </c>
    </row>
    <row r="5346" spans="5:14" x14ac:dyDescent="0.3">
      <c r="E5346" s="1">
        <v>40014</v>
      </c>
      <c r="F5346">
        <v>66.44</v>
      </c>
      <c r="G5346">
        <f t="shared" si="128"/>
        <v>56.434403669724759</v>
      </c>
      <c r="I5346" s="1">
        <v>35912</v>
      </c>
      <c r="J5346">
        <v>14.21</v>
      </c>
      <c r="M5346" s="1">
        <v>35012</v>
      </c>
      <c r="N5346">
        <v>1.3035000000000001</v>
      </c>
    </row>
    <row r="5347" spans="5:14" x14ac:dyDescent="0.3">
      <c r="E5347" s="1">
        <v>40015</v>
      </c>
      <c r="F5347">
        <v>66.87</v>
      </c>
      <c r="G5347">
        <f t="shared" si="128"/>
        <v>56.671467889908243</v>
      </c>
      <c r="I5347" s="1">
        <v>35909</v>
      </c>
      <c r="J5347">
        <v>13.9</v>
      </c>
      <c r="M5347" s="1">
        <v>35013</v>
      </c>
      <c r="N5347">
        <v>1.2909999999999999</v>
      </c>
    </row>
    <row r="5348" spans="5:14" x14ac:dyDescent="0.3">
      <c r="E5348" s="1">
        <v>40016</v>
      </c>
      <c r="F5348">
        <v>67.209999999999994</v>
      </c>
      <c r="G5348">
        <f t="shared" si="128"/>
        <v>56.925229357798152</v>
      </c>
      <c r="I5348" s="1">
        <v>35908</v>
      </c>
      <c r="J5348">
        <v>13.98</v>
      </c>
      <c r="M5348" s="1">
        <v>35016</v>
      </c>
      <c r="N5348">
        <v>1.2905</v>
      </c>
    </row>
    <row r="5349" spans="5:14" x14ac:dyDescent="0.3">
      <c r="E5349" s="1">
        <v>40017</v>
      </c>
      <c r="F5349">
        <v>69.25</v>
      </c>
      <c r="G5349">
        <f t="shared" si="128"/>
        <v>57.175321100917422</v>
      </c>
      <c r="I5349" s="1">
        <v>35907</v>
      </c>
      <c r="J5349">
        <v>14.1</v>
      </c>
      <c r="M5349" s="1">
        <v>35017</v>
      </c>
      <c r="N5349">
        <v>1.2955000000000001</v>
      </c>
    </row>
    <row r="5350" spans="5:14" x14ac:dyDescent="0.3">
      <c r="E5350" s="1">
        <v>40018</v>
      </c>
      <c r="F5350">
        <v>70.319999999999993</v>
      </c>
      <c r="G5350">
        <f t="shared" si="128"/>
        <v>57.436146788990811</v>
      </c>
      <c r="I5350" s="1">
        <v>35906</v>
      </c>
      <c r="J5350">
        <v>14.51</v>
      </c>
      <c r="M5350" s="1">
        <v>35018</v>
      </c>
      <c r="N5350">
        <v>1.3001</v>
      </c>
    </row>
    <row r="5351" spans="5:14" x14ac:dyDescent="0.3">
      <c r="E5351" s="1">
        <v>40021</v>
      </c>
      <c r="F5351">
        <v>70.81</v>
      </c>
      <c r="G5351">
        <f t="shared" si="128"/>
        <v>57.70972477064219</v>
      </c>
      <c r="I5351" s="1">
        <v>35905</v>
      </c>
      <c r="J5351">
        <v>14.39</v>
      </c>
      <c r="M5351" s="1">
        <v>35019</v>
      </c>
      <c r="N5351">
        <v>1.2999000000000001</v>
      </c>
    </row>
    <row r="5352" spans="5:14" x14ac:dyDescent="0.3">
      <c r="E5352" s="1">
        <v>40022</v>
      </c>
      <c r="F5352">
        <v>69.88</v>
      </c>
      <c r="G5352">
        <f t="shared" si="128"/>
        <v>57.960917431192648</v>
      </c>
      <c r="I5352" s="1">
        <v>35902</v>
      </c>
      <c r="J5352">
        <v>14.36</v>
      </c>
      <c r="M5352" s="1">
        <v>35020</v>
      </c>
      <c r="N5352">
        <v>1.3085</v>
      </c>
    </row>
    <row r="5353" spans="5:14" x14ac:dyDescent="0.3">
      <c r="E5353" s="1">
        <v>40023</v>
      </c>
      <c r="F5353">
        <v>66.53</v>
      </c>
      <c r="G5353">
        <f t="shared" si="128"/>
        <v>58.16495412844035</v>
      </c>
      <c r="I5353" s="1">
        <v>35901</v>
      </c>
      <c r="J5353">
        <v>14.64</v>
      </c>
      <c r="M5353" s="1">
        <v>35023</v>
      </c>
      <c r="N5353">
        <v>1.3023</v>
      </c>
    </row>
    <row r="5354" spans="5:14" x14ac:dyDescent="0.3">
      <c r="E5354" s="1">
        <v>40024</v>
      </c>
      <c r="F5354">
        <v>70.11</v>
      </c>
      <c r="G5354">
        <f t="shared" si="128"/>
        <v>58.381467889908237</v>
      </c>
      <c r="I5354" s="1">
        <v>35900</v>
      </c>
      <c r="J5354">
        <v>13.48</v>
      </c>
      <c r="M5354" s="1">
        <v>35024</v>
      </c>
      <c r="N5354">
        <v>1.3013999999999999</v>
      </c>
    </row>
    <row r="5355" spans="5:14" x14ac:dyDescent="0.3">
      <c r="E5355" s="1">
        <v>40025</v>
      </c>
      <c r="F5355">
        <v>71.7</v>
      </c>
      <c r="G5355">
        <f t="shared" si="128"/>
        <v>58.614036697247684</v>
      </c>
      <c r="I5355" s="1">
        <v>35899</v>
      </c>
      <c r="J5355">
        <v>13.45</v>
      </c>
      <c r="M5355" s="1">
        <v>35025</v>
      </c>
      <c r="N5355">
        <v>1.3012999999999999</v>
      </c>
    </row>
    <row r="5356" spans="5:14" x14ac:dyDescent="0.3">
      <c r="E5356" s="1">
        <v>40028</v>
      </c>
      <c r="F5356">
        <v>73.55</v>
      </c>
      <c r="G5356">
        <f t="shared" si="128"/>
        <v>58.90155963302751</v>
      </c>
      <c r="I5356" s="1">
        <v>35894</v>
      </c>
      <c r="J5356">
        <v>14</v>
      </c>
      <c r="M5356" s="1">
        <v>35026</v>
      </c>
      <c r="N5356">
        <v>1.2996000000000001</v>
      </c>
    </row>
    <row r="5357" spans="5:14" x14ac:dyDescent="0.3">
      <c r="E5357" s="1">
        <v>40029</v>
      </c>
      <c r="F5357">
        <v>74.28</v>
      </c>
      <c r="G5357">
        <f t="shared" si="128"/>
        <v>59.182110091743098</v>
      </c>
      <c r="I5357" s="1">
        <v>35893</v>
      </c>
      <c r="J5357">
        <v>13.98</v>
      </c>
      <c r="M5357" s="1">
        <v>35027</v>
      </c>
      <c r="N5357">
        <v>1.2988</v>
      </c>
    </row>
    <row r="5358" spans="5:14" x14ac:dyDescent="0.3">
      <c r="E5358" s="1">
        <v>40030</v>
      </c>
      <c r="F5358">
        <v>75.510000000000005</v>
      </c>
      <c r="G5358">
        <f t="shared" si="128"/>
        <v>59.451743119266034</v>
      </c>
      <c r="I5358" s="1">
        <v>35892</v>
      </c>
      <c r="J5358">
        <v>13.68</v>
      </c>
      <c r="M5358" s="1">
        <v>35030</v>
      </c>
      <c r="N5358">
        <v>1.2887999999999999</v>
      </c>
    </row>
    <row r="5359" spans="5:14" x14ac:dyDescent="0.3">
      <c r="E5359" s="1">
        <v>40031</v>
      </c>
      <c r="F5359">
        <v>74.83</v>
      </c>
      <c r="G5359">
        <f t="shared" si="128"/>
        <v>59.737889908256861</v>
      </c>
      <c r="I5359" s="1">
        <v>35891</v>
      </c>
      <c r="J5359">
        <v>13.87</v>
      </c>
      <c r="M5359" s="1">
        <v>35031</v>
      </c>
      <c r="N5359">
        <v>1.292</v>
      </c>
    </row>
    <row r="5360" spans="5:14" x14ac:dyDescent="0.3">
      <c r="E5360" s="1">
        <v>40032</v>
      </c>
      <c r="F5360">
        <v>73.59</v>
      </c>
      <c r="G5360">
        <f t="shared" ref="G5360:G5423" si="129">+AVERAGE(F5252:F5360)</f>
        <v>60.001559633027497</v>
      </c>
      <c r="I5360" s="1">
        <v>35888</v>
      </c>
      <c r="J5360">
        <v>14.41</v>
      </c>
      <c r="M5360" s="1">
        <v>35032</v>
      </c>
      <c r="N5360">
        <v>1.2854000000000001</v>
      </c>
    </row>
    <row r="5361" spans="5:14" x14ac:dyDescent="0.3">
      <c r="E5361" s="1">
        <v>40035</v>
      </c>
      <c r="F5361">
        <v>73.5</v>
      </c>
      <c r="G5361">
        <f t="shared" si="129"/>
        <v>60.271009174311899</v>
      </c>
      <c r="I5361" s="1">
        <v>35887</v>
      </c>
      <c r="J5361">
        <v>14.17</v>
      </c>
      <c r="M5361" s="1">
        <v>35033</v>
      </c>
      <c r="N5361">
        <v>1.2749999999999999</v>
      </c>
    </row>
    <row r="5362" spans="5:14" x14ac:dyDescent="0.3">
      <c r="E5362" s="1">
        <v>40036</v>
      </c>
      <c r="F5362">
        <v>72.459999999999994</v>
      </c>
      <c r="G5362">
        <f t="shared" si="129"/>
        <v>60.532477064220167</v>
      </c>
      <c r="I5362" s="1">
        <v>35886</v>
      </c>
      <c r="J5362">
        <v>13.93</v>
      </c>
      <c r="M5362" s="1">
        <v>35034</v>
      </c>
      <c r="N5362">
        <v>1.2751999999999999</v>
      </c>
    </row>
    <row r="5363" spans="5:14" x14ac:dyDescent="0.3">
      <c r="E5363" s="1">
        <v>40037</v>
      </c>
      <c r="F5363">
        <v>72.89</v>
      </c>
      <c r="G5363">
        <f t="shared" si="129"/>
        <v>60.821376146788978</v>
      </c>
      <c r="I5363" s="1">
        <v>35885</v>
      </c>
      <c r="J5363">
        <v>14.26</v>
      </c>
      <c r="M5363" s="1">
        <v>35037</v>
      </c>
      <c r="N5363">
        <v>1.2765</v>
      </c>
    </row>
    <row r="5364" spans="5:14" x14ac:dyDescent="0.3">
      <c r="E5364" s="1">
        <v>40038</v>
      </c>
      <c r="F5364">
        <v>73.48</v>
      </c>
      <c r="G5364">
        <f t="shared" si="129"/>
        <v>61.081834862385307</v>
      </c>
      <c r="I5364" s="1">
        <v>35884</v>
      </c>
      <c r="J5364">
        <v>14.77</v>
      </c>
      <c r="M5364" s="1">
        <v>35038</v>
      </c>
      <c r="N5364">
        <v>1.2846</v>
      </c>
    </row>
    <row r="5365" spans="5:14" x14ac:dyDescent="0.3">
      <c r="E5365" s="1">
        <v>40039</v>
      </c>
      <c r="F5365">
        <v>72.41</v>
      </c>
      <c r="G5365">
        <f t="shared" si="129"/>
        <v>61.33394495412842</v>
      </c>
      <c r="I5365" s="1">
        <v>35881</v>
      </c>
      <c r="J5365">
        <v>15.4</v>
      </c>
      <c r="M5365" s="1">
        <v>35039</v>
      </c>
      <c r="N5365">
        <v>1.2775000000000001</v>
      </c>
    </row>
    <row r="5366" spans="5:14" x14ac:dyDescent="0.3">
      <c r="E5366" s="1">
        <v>40042</v>
      </c>
      <c r="F5366">
        <v>70.540000000000006</v>
      </c>
      <c r="G5366">
        <f t="shared" si="129"/>
        <v>61.577614678899067</v>
      </c>
      <c r="I5366" s="1">
        <v>35880</v>
      </c>
      <c r="J5366">
        <v>15.44</v>
      </c>
      <c r="M5366" s="1">
        <v>35040</v>
      </c>
      <c r="N5366">
        <v>1.2735000000000001</v>
      </c>
    </row>
    <row r="5367" spans="5:14" x14ac:dyDescent="0.3">
      <c r="E5367" s="1">
        <v>40043</v>
      </c>
      <c r="F5367">
        <v>72.37</v>
      </c>
      <c r="G5367">
        <f t="shared" si="129"/>
        <v>61.798990825688058</v>
      </c>
      <c r="I5367" s="1">
        <v>35879</v>
      </c>
      <c r="J5367">
        <v>15.14</v>
      </c>
      <c r="M5367" s="1">
        <v>35041</v>
      </c>
      <c r="N5367">
        <v>1.2726</v>
      </c>
    </row>
    <row r="5368" spans="5:14" x14ac:dyDescent="0.3">
      <c r="E5368" s="1">
        <v>40044</v>
      </c>
      <c r="F5368">
        <v>74.59</v>
      </c>
      <c r="G5368">
        <f t="shared" si="129"/>
        <v>62.046055045871547</v>
      </c>
      <c r="I5368" s="1">
        <v>35878</v>
      </c>
      <c r="J5368">
        <v>14.53</v>
      </c>
      <c r="M5368" s="1">
        <v>35044</v>
      </c>
      <c r="N5368">
        <v>1.2716000000000001</v>
      </c>
    </row>
    <row r="5369" spans="5:14" x14ac:dyDescent="0.3">
      <c r="E5369" s="1">
        <v>40045</v>
      </c>
      <c r="F5369">
        <v>73.33</v>
      </c>
      <c r="G5369">
        <f t="shared" si="129"/>
        <v>62.253944954128428</v>
      </c>
      <c r="I5369" s="1">
        <v>35877</v>
      </c>
      <c r="J5369">
        <v>15.04</v>
      </c>
      <c r="M5369" s="1">
        <v>35045</v>
      </c>
      <c r="N5369">
        <v>1.2669999999999999</v>
      </c>
    </row>
    <row r="5370" spans="5:14" x14ac:dyDescent="0.3">
      <c r="E5370" s="1">
        <v>40046</v>
      </c>
      <c r="F5370">
        <v>74.19</v>
      </c>
      <c r="G5370">
        <f t="shared" si="129"/>
        <v>62.464678899082557</v>
      </c>
      <c r="I5370" s="1">
        <v>35874</v>
      </c>
      <c r="J5370">
        <v>13.22</v>
      </c>
      <c r="M5370" s="1">
        <v>35046</v>
      </c>
      <c r="N5370">
        <v>1.2628999999999999</v>
      </c>
    </row>
    <row r="5371" spans="5:14" x14ac:dyDescent="0.3">
      <c r="E5371" s="1">
        <v>40049</v>
      </c>
      <c r="F5371">
        <v>74.260000000000005</v>
      </c>
      <c r="G5371">
        <f t="shared" si="129"/>
        <v>62.655412844036682</v>
      </c>
      <c r="I5371" s="1">
        <v>35873</v>
      </c>
      <c r="J5371">
        <v>13.11</v>
      </c>
      <c r="M5371" s="1">
        <v>35047</v>
      </c>
      <c r="N5371">
        <v>1.2729999999999999</v>
      </c>
    </row>
    <row r="5372" spans="5:14" x14ac:dyDescent="0.3">
      <c r="E5372" s="1">
        <v>40050</v>
      </c>
      <c r="F5372">
        <v>71.819999999999993</v>
      </c>
      <c r="G5372">
        <f t="shared" si="129"/>
        <v>62.823486238532098</v>
      </c>
      <c r="I5372" s="1">
        <v>35872</v>
      </c>
      <c r="J5372">
        <v>13.11</v>
      </c>
      <c r="M5372" s="1">
        <v>35048</v>
      </c>
      <c r="N5372">
        <v>1.2725</v>
      </c>
    </row>
    <row r="5373" spans="5:14" x14ac:dyDescent="0.3">
      <c r="E5373" s="1">
        <v>40051</v>
      </c>
      <c r="F5373">
        <v>71.650000000000006</v>
      </c>
      <c r="G5373">
        <f t="shared" si="129"/>
        <v>63.006055045871541</v>
      </c>
      <c r="I5373" s="1">
        <v>35871</v>
      </c>
      <c r="J5373">
        <v>12.26</v>
      </c>
      <c r="M5373" s="1">
        <v>35051</v>
      </c>
      <c r="N5373">
        <v>1.2833000000000001</v>
      </c>
    </row>
    <row r="5374" spans="5:14" x14ac:dyDescent="0.3">
      <c r="E5374" s="1">
        <v>40052</v>
      </c>
      <c r="F5374">
        <v>72.510000000000005</v>
      </c>
      <c r="G5374">
        <f t="shared" si="129"/>
        <v>63.180825688073377</v>
      </c>
      <c r="I5374" s="1">
        <v>35870</v>
      </c>
      <c r="J5374">
        <v>12.31</v>
      </c>
      <c r="M5374" s="1">
        <v>35052</v>
      </c>
      <c r="N5374">
        <v>1.2725</v>
      </c>
    </row>
    <row r="5375" spans="5:14" x14ac:dyDescent="0.3">
      <c r="E5375" s="1">
        <v>40053</v>
      </c>
      <c r="F5375">
        <v>72.790000000000006</v>
      </c>
      <c r="G5375">
        <f t="shared" si="129"/>
        <v>63.371743119266043</v>
      </c>
      <c r="I5375" s="1">
        <v>35867</v>
      </c>
      <c r="J5375">
        <v>12.76</v>
      </c>
      <c r="M5375" s="1">
        <v>35053</v>
      </c>
      <c r="N5375">
        <v>1.2761</v>
      </c>
    </row>
    <row r="5376" spans="5:14" x14ac:dyDescent="0.3">
      <c r="E5376" s="1">
        <v>40056</v>
      </c>
      <c r="F5376">
        <v>69.650000000000006</v>
      </c>
      <c r="G5376">
        <f t="shared" si="129"/>
        <v>63.570458715596317</v>
      </c>
      <c r="I5376" s="1">
        <v>35866</v>
      </c>
      <c r="J5376">
        <v>12.97</v>
      </c>
      <c r="M5376" s="1">
        <v>35054</v>
      </c>
      <c r="N5376">
        <v>1.276</v>
      </c>
    </row>
    <row r="5377" spans="5:14" x14ac:dyDescent="0.3">
      <c r="E5377" s="1">
        <v>40057</v>
      </c>
      <c r="F5377">
        <v>67.73</v>
      </c>
      <c r="G5377">
        <f t="shared" si="129"/>
        <v>63.740183486238521</v>
      </c>
      <c r="I5377" s="1">
        <v>35865</v>
      </c>
      <c r="J5377">
        <v>12.96</v>
      </c>
      <c r="M5377" s="1">
        <v>35055</v>
      </c>
      <c r="N5377">
        <v>1.2770999999999999</v>
      </c>
    </row>
    <row r="5378" spans="5:14" x14ac:dyDescent="0.3">
      <c r="E5378" s="1">
        <v>40058</v>
      </c>
      <c r="F5378">
        <v>67.66</v>
      </c>
      <c r="G5378">
        <f t="shared" si="129"/>
        <v>63.916513761467876</v>
      </c>
      <c r="I5378" s="1">
        <v>35864</v>
      </c>
      <c r="J5378">
        <v>13</v>
      </c>
      <c r="M5378" s="1">
        <v>35058</v>
      </c>
      <c r="N5378">
        <v>1.2766</v>
      </c>
    </row>
    <row r="5379" spans="5:14" x14ac:dyDescent="0.3">
      <c r="E5379" s="1">
        <v>40059</v>
      </c>
      <c r="F5379">
        <v>67.12</v>
      </c>
      <c r="G5379">
        <f t="shared" si="129"/>
        <v>64.048348623853201</v>
      </c>
      <c r="I5379" s="1">
        <v>35863</v>
      </c>
      <c r="J5379">
        <v>12.98</v>
      </c>
      <c r="M5379" s="1">
        <v>35059</v>
      </c>
      <c r="N5379">
        <v>1.28</v>
      </c>
    </row>
    <row r="5380" spans="5:14" x14ac:dyDescent="0.3">
      <c r="E5380" s="1">
        <v>40060</v>
      </c>
      <c r="F5380">
        <v>66.819999999999993</v>
      </c>
      <c r="G5380">
        <f t="shared" si="129"/>
        <v>64.170825688073379</v>
      </c>
      <c r="I5380" s="1">
        <v>35860</v>
      </c>
      <c r="J5380">
        <v>13.59</v>
      </c>
      <c r="M5380" s="1">
        <v>35060</v>
      </c>
      <c r="N5380">
        <v>1.2785</v>
      </c>
    </row>
    <row r="5381" spans="5:14" x14ac:dyDescent="0.3">
      <c r="E5381" s="1">
        <v>40063</v>
      </c>
      <c r="F5381">
        <v>66.53</v>
      </c>
      <c r="G5381">
        <f t="shared" si="129"/>
        <v>64.301926605504576</v>
      </c>
      <c r="I5381" s="1">
        <v>35859</v>
      </c>
      <c r="J5381">
        <v>14</v>
      </c>
      <c r="M5381" s="1">
        <v>35061</v>
      </c>
      <c r="N5381">
        <v>1.2763</v>
      </c>
    </row>
    <row r="5382" spans="5:14" x14ac:dyDescent="0.3">
      <c r="E5382" s="1">
        <v>40064</v>
      </c>
      <c r="F5382">
        <v>69.42</v>
      </c>
      <c r="G5382">
        <f t="shared" si="129"/>
        <v>64.468899082568782</v>
      </c>
      <c r="I5382" s="1">
        <v>35858</v>
      </c>
      <c r="J5382">
        <v>13.92</v>
      </c>
      <c r="M5382" s="1">
        <v>35062</v>
      </c>
      <c r="N5382">
        <v>1.2769999999999999</v>
      </c>
    </row>
    <row r="5383" spans="5:14" x14ac:dyDescent="0.3">
      <c r="E5383" s="1">
        <v>40065</v>
      </c>
      <c r="F5383">
        <v>69.83</v>
      </c>
      <c r="G5383">
        <f t="shared" si="129"/>
        <v>64.63623853211007</v>
      </c>
      <c r="I5383" s="1">
        <v>35857</v>
      </c>
      <c r="J5383">
        <v>13.92</v>
      </c>
      <c r="M5383" s="1">
        <v>35066</v>
      </c>
      <c r="N5383">
        <v>1.2791999999999999</v>
      </c>
    </row>
    <row r="5384" spans="5:14" x14ac:dyDescent="0.3">
      <c r="E5384" s="1">
        <v>40066</v>
      </c>
      <c r="F5384">
        <v>69.86</v>
      </c>
      <c r="G5384">
        <f t="shared" si="129"/>
        <v>64.781192660550445</v>
      </c>
      <c r="I5384" s="1">
        <v>35856</v>
      </c>
      <c r="J5384">
        <v>14.05</v>
      </c>
      <c r="M5384" s="1">
        <v>35067</v>
      </c>
      <c r="N5384">
        <v>1.274</v>
      </c>
    </row>
    <row r="5385" spans="5:14" x14ac:dyDescent="0.3">
      <c r="E5385" s="1">
        <v>40067</v>
      </c>
      <c r="F5385">
        <v>67.69</v>
      </c>
      <c r="G5385">
        <f t="shared" si="129"/>
        <v>64.923853211009146</v>
      </c>
      <c r="I5385" s="1">
        <v>35853</v>
      </c>
      <c r="J5385">
        <v>14.17</v>
      </c>
      <c r="M5385" s="1">
        <v>35068</v>
      </c>
      <c r="N5385">
        <v>1.2795000000000001</v>
      </c>
    </row>
    <row r="5386" spans="5:14" x14ac:dyDescent="0.3">
      <c r="E5386" s="1">
        <v>40070</v>
      </c>
      <c r="F5386">
        <v>67.44</v>
      </c>
      <c r="G5386">
        <f t="shared" si="129"/>
        <v>65.065871559632996</v>
      </c>
      <c r="I5386" s="1">
        <v>35852</v>
      </c>
      <c r="J5386">
        <v>14.03</v>
      </c>
      <c r="M5386" s="1">
        <v>35069</v>
      </c>
      <c r="N5386">
        <v>1.2838000000000001</v>
      </c>
    </row>
    <row r="5387" spans="5:14" x14ac:dyDescent="0.3">
      <c r="E5387" s="1">
        <v>40071</v>
      </c>
      <c r="F5387">
        <v>67.349999999999994</v>
      </c>
      <c r="G5387">
        <f t="shared" si="129"/>
        <v>65.20862385321098</v>
      </c>
      <c r="I5387" s="1">
        <v>35851</v>
      </c>
      <c r="J5387">
        <v>13.91</v>
      </c>
      <c r="M5387" s="1">
        <v>35072</v>
      </c>
      <c r="N5387">
        <v>1.2856000000000001</v>
      </c>
    </row>
    <row r="5388" spans="5:14" x14ac:dyDescent="0.3">
      <c r="E5388" s="1">
        <v>40072</v>
      </c>
      <c r="F5388">
        <v>71.67</v>
      </c>
      <c r="G5388">
        <f t="shared" si="129"/>
        <v>65.379357798165117</v>
      </c>
      <c r="I5388" s="1">
        <v>35850</v>
      </c>
      <c r="J5388">
        <v>13.83</v>
      </c>
      <c r="M5388" s="1">
        <v>35073</v>
      </c>
      <c r="N5388">
        <v>1.2908999999999999</v>
      </c>
    </row>
    <row r="5389" spans="5:14" x14ac:dyDescent="0.3">
      <c r="E5389" s="1">
        <v>40073</v>
      </c>
      <c r="F5389">
        <v>71.55</v>
      </c>
      <c r="G5389">
        <f t="shared" si="129"/>
        <v>65.546330275229337</v>
      </c>
      <c r="I5389" s="1">
        <v>35849</v>
      </c>
      <c r="J5389">
        <v>13.83</v>
      </c>
      <c r="M5389" s="1">
        <v>35074</v>
      </c>
      <c r="N5389">
        <v>1.2931999999999999</v>
      </c>
    </row>
    <row r="5390" spans="5:14" x14ac:dyDescent="0.3">
      <c r="E5390" s="1">
        <v>40074</v>
      </c>
      <c r="F5390">
        <v>71.319999999999993</v>
      </c>
      <c r="G5390">
        <f t="shared" si="129"/>
        <v>65.743211009174289</v>
      </c>
      <c r="I5390" s="1">
        <v>35846</v>
      </c>
      <c r="J5390">
        <v>14.67</v>
      </c>
      <c r="M5390" s="1">
        <v>35075</v>
      </c>
      <c r="N5390">
        <v>1.2885</v>
      </c>
    </row>
    <row r="5391" spans="5:14" x14ac:dyDescent="0.3">
      <c r="E5391" s="1">
        <v>40077</v>
      </c>
      <c r="F5391">
        <v>68.69</v>
      </c>
      <c r="G5391">
        <f t="shared" si="129"/>
        <v>65.916330275229328</v>
      </c>
      <c r="I5391" s="1">
        <v>35845</v>
      </c>
      <c r="J5391">
        <v>14.85</v>
      </c>
      <c r="M5391" s="1">
        <v>35076</v>
      </c>
      <c r="N5391">
        <v>1.2810999999999999</v>
      </c>
    </row>
    <row r="5392" spans="5:14" x14ac:dyDescent="0.3">
      <c r="E5392" s="1">
        <v>40078</v>
      </c>
      <c r="F5392">
        <v>70.53</v>
      </c>
      <c r="G5392">
        <f t="shared" si="129"/>
        <v>66.106422018348596</v>
      </c>
      <c r="I5392" s="1">
        <v>35844</v>
      </c>
      <c r="J5392">
        <v>14.94</v>
      </c>
      <c r="M5392" s="1">
        <v>35079</v>
      </c>
      <c r="N5392">
        <v>1.2775000000000001</v>
      </c>
    </row>
    <row r="5393" spans="5:14" x14ac:dyDescent="0.3">
      <c r="E5393" s="1">
        <v>40079</v>
      </c>
      <c r="F5393">
        <v>67.989999999999995</v>
      </c>
      <c r="G5393">
        <f t="shared" si="129"/>
        <v>66.270458715596305</v>
      </c>
      <c r="I5393" s="1">
        <v>35843</v>
      </c>
      <c r="J5393">
        <v>14.41</v>
      </c>
      <c r="M5393" s="1">
        <v>35080</v>
      </c>
      <c r="N5393">
        <v>1.2621</v>
      </c>
    </row>
    <row r="5394" spans="5:14" x14ac:dyDescent="0.3">
      <c r="E5394" s="1">
        <v>40080</v>
      </c>
      <c r="F5394">
        <v>64.819999999999993</v>
      </c>
      <c r="G5394">
        <f t="shared" si="129"/>
        <v>66.39110091743116</v>
      </c>
      <c r="I5394" s="1">
        <v>35842</v>
      </c>
      <c r="J5394">
        <v>14.48</v>
      </c>
      <c r="M5394" s="1">
        <v>35081</v>
      </c>
      <c r="N5394">
        <v>1.258</v>
      </c>
    </row>
    <row r="5395" spans="5:14" x14ac:dyDescent="0.3">
      <c r="E5395" s="1">
        <v>40081</v>
      </c>
      <c r="F5395">
        <v>65.11</v>
      </c>
      <c r="G5395">
        <f t="shared" si="129"/>
        <v>66.526788990825651</v>
      </c>
      <c r="I5395" s="1">
        <v>35839</v>
      </c>
      <c r="J5395">
        <v>14.85</v>
      </c>
      <c r="M5395" s="1">
        <v>35082</v>
      </c>
      <c r="N5395">
        <v>1.2538</v>
      </c>
    </row>
    <row r="5396" spans="5:14" x14ac:dyDescent="0.3">
      <c r="E5396" s="1">
        <v>40084</v>
      </c>
      <c r="F5396">
        <v>65.540000000000006</v>
      </c>
      <c r="G5396">
        <f t="shared" si="129"/>
        <v>66.669449541284351</v>
      </c>
      <c r="I5396" s="1">
        <v>35838</v>
      </c>
      <c r="J5396">
        <v>14.55</v>
      </c>
      <c r="M5396" s="1">
        <v>35083</v>
      </c>
      <c r="N5396">
        <v>1.2456</v>
      </c>
    </row>
    <row r="5397" spans="5:14" x14ac:dyDescent="0.3">
      <c r="E5397" s="1">
        <v>40085</v>
      </c>
      <c r="F5397">
        <v>65.489999999999995</v>
      </c>
      <c r="G5397">
        <f t="shared" si="129"/>
        <v>66.804403669724721</v>
      </c>
      <c r="I5397" s="1">
        <v>35837</v>
      </c>
      <c r="J5397">
        <v>14.59</v>
      </c>
      <c r="M5397" s="1">
        <v>35086</v>
      </c>
      <c r="N5397">
        <v>1.2464999999999999</v>
      </c>
    </row>
    <row r="5398" spans="5:14" x14ac:dyDescent="0.3">
      <c r="E5398" s="1">
        <v>40086</v>
      </c>
      <c r="F5398">
        <v>69.069999999999993</v>
      </c>
      <c r="G5398">
        <f t="shared" si="129"/>
        <v>66.972018348623806</v>
      </c>
      <c r="I5398" s="1">
        <v>35836</v>
      </c>
      <c r="J5398">
        <v>15.03</v>
      </c>
      <c r="M5398" s="1">
        <v>35087</v>
      </c>
      <c r="N5398">
        <v>1.2434000000000001</v>
      </c>
    </row>
    <row r="5399" spans="5:14" x14ac:dyDescent="0.3">
      <c r="E5399" s="1">
        <v>40087</v>
      </c>
      <c r="F5399">
        <v>69.19</v>
      </c>
      <c r="G5399">
        <f t="shared" si="129"/>
        <v>67.121926605504541</v>
      </c>
      <c r="I5399" s="1">
        <v>35835</v>
      </c>
      <c r="J5399">
        <v>15.24</v>
      </c>
      <c r="M5399" s="1">
        <v>35088</v>
      </c>
      <c r="N5399">
        <v>1.2383999999999999</v>
      </c>
    </row>
    <row r="5400" spans="5:14" x14ac:dyDescent="0.3">
      <c r="E5400" s="1">
        <v>40088</v>
      </c>
      <c r="F5400">
        <v>68.069999999999993</v>
      </c>
      <c r="G5400">
        <f t="shared" si="129"/>
        <v>67.245688073394447</v>
      </c>
      <c r="I5400" s="1">
        <v>35832</v>
      </c>
      <c r="J5400">
        <v>15.3</v>
      </c>
      <c r="M5400" s="1">
        <v>35089</v>
      </c>
      <c r="N5400">
        <v>1.2323999999999999</v>
      </c>
    </row>
    <row r="5401" spans="5:14" x14ac:dyDescent="0.3">
      <c r="E5401" s="1">
        <v>40091</v>
      </c>
      <c r="F5401">
        <v>68.040000000000006</v>
      </c>
      <c r="G5401">
        <f t="shared" si="129"/>
        <v>67.373394495412796</v>
      </c>
      <c r="I5401" s="1">
        <v>35831</v>
      </c>
      <c r="J5401">
        <v>15.22</v>
      </c>
      <c r="M5401" s="1">
        <v>35090</v>
      </c>
      <c r="N5401">
        <v>1.2250000000000001</v>
      </c>
    </row>
    <row r="5402" spans="5:14" x14ac:dyDescent="0.3">
      <c r="E5402" s="1">
        <v>40092</v>
      </c>
      <c r="F5402">
        <v>68.56</v>
      </c>
      <c r="G5402">
        <f t="shared" si="129"/>
        <v>67.487247706421968</v>
      </c>
      <c r="I5402" s="1">
        <v>35830</v>
      </c>
      <c r="J5402">
        <v>15.05</v>
      </c>
      <c r="M5402" s="1">
        <v>35093</v>
      </c>
      <c r="N5402">
        <v>1.2315</v>
      </c>
    </row>
    <row r="5403" spans="5:14" x14ac:dyDescent="0.3">
      <c r="E5403" s="1">
        <v>40093</v>
      </c>
      <c r="F5403">
        <v>67.2</v>
      </c>
      <c r="G5403">
        <f t="shared" si="129"/>
        <v>67.585688073394451</v>
      </c>
      <c r="I5403" s="1">
        <v>35829</v>
      </c>
      <c r="J5403">
        <v>15.17</v>
      </c>
      <c r="M5403" s="1">
        <v>35094</v>
      </c>
      <c r="N5403">
        <v>1.2295</v>
      </c>
    </row>
    <row r="5404" spans="5:14" x14ac:dyDescent="0.3">
      <c r="E5404" s="1">
        <v>40094</v>
      </c>
      <c r="F5404">
        <v>69.77</v>
      </c>
      <c r="G5404">
        <f t="shared" si="129"/>
        <v>67.692385321100872</v>
      </c>
      <c r="I5404" s="1">
        <v>35828</v>
      </c>
      <c r="J5404">
        <v>15.68</v>
      </c>
      <c r="M5404" s="1">
        <v>35095</v>
      </c>
      <c r="N5404">
        <v>1.2335</v>
      </c>
    </row>
    <row r="5405" spans="5:14" x14ac:dyDescent="0.3">
      <c r="E5405" s="1">
        <v>40095</v>
      </c>
      <c r="F5405">
        <v>70</v>
      </c>
      <c r="G5405">
        <f t="shared" si="129"/>
        <v>67.80724770642199</v>
      </c>
      <c r="I5405" s="1">
        <v>35825</v>
      </c>
      <c r="J5405">
        <v>15.96</v>
      </c>
      <c r="M5405" s="1">
        <v>35096</v>
      </c>
      <c r="N5405">
        <v>1.2365999999999999</v>
      </c>
    </row>
    <row r="5406" spans="5:14" x14ac:dyDescent="0.3">
      <c r="E5406" s="1">
        <v>40098</v>
      </c>
      <c r="F5406">
        <v>71.36</v>
      </c>
      <c r="G5406">
        <f t="shared" si="129"/>
        <v>67.930366972477017</v>
      </c>
      <c r="I5406" s="1">
        <v>35824</v>
      </c>
      <c r="J5406">
        <v>16.59</v>
      </c>
      <c r="M5406" s="1">
        <v>35097</v>
      </c>
      <c r="N5406">
        <v>1.2378</v>
      </c>
    </row>
    <row r="5407" spans="5:14" x14ac:dyDescent="0.3">
      <c r="E5407" s="1">
        <v>40099</v>
      </c>
      <c r="F5407">
        <v>72.400000000000006</v>
      </c>
      <c r="G5407">
        <f t="shared" si="129"/>
        <v>68.068532110091695</v>
      </c>
      <c r="I5407" s="1">
        <v>35823</v>
      </c>
      <c r="J5407">
        <v>16.079999999999998</v>
      </c>
      <c r="M5407" s="1">
        <v>35100</v>
      </c>
      <c r="N5407">
        <v>1.2495000000000001</v>
      </c>
    </row>
    <row r="5408" spans="5:14" x14ac:dyDescent="0.3">
      <c r="E5408" s="1">
        <v>40100</v>
      </c>
      <c r="F5408">
        <v>73.099999999999994</v>
      </c>
      <c r="G5408">
        <f t="shared" si="129"/>
        <v>68.219082568807295</v>
      </c>
      <c r="I5408" s="1">
        <v>35822</v>
      </c>
      <c r="J5408">
        <v>15.79</v>
      </c>
      <c r="M5408" s="1">
        <v>35101</v>
      </c>
      <c r="N5408">
        <v>1.2475000000000001</v>
      </c>
    </row>
    <row r="5409" spans="5:14" x14ac:dyDescent="0.3">
      <c r="E5409" s="1">
        <v>40101</v>
      </c>
      <c r="F5409">
        <v>74.45</v>
      </c>
      <c r="G5409">
        <f t="shared" si="129"/>
        <v>68.388532110091703</v>
      </c>
      <c r="I5409" s="1">
        <v>35821</v>
      </c>
      <c r="J5409">
        <v>15.77</v>
      </c>
      <c r="M5409" s="1">
        <v>35102</v>
      </c>
      <c r="N5409">
        <v>1.2430000000000001</v>
      </c>
    </row>
    <row r="5410" spans="5:14" x14ac:dyDescent="0.3">
      <c r="E5410" s="1">
        <v>40102</v>
      </c>
      <c r="F5410">
        <v>76.989999999999995</v>
      </c>
      <c r="G5410">
        <f t="shared" si="129"/>
        <v>68.558440366972434</v>
      </c>
      <c r="I5410" s="1">
        <v>35818</v>
      </c>
      <c r="J5410">
        <v>14.74</v>
      </c>
      <c r="M5410" s="1">
        <v>35103</v>
      </c>
      <c r="N5410">
        <v>1.2435</v>
      </c>
    </row>
    <row r="5411" spans="5:14" x14ac:dyDescent="0.3">
      <c r="E5411" s="1">
        <v>40105</v>
      </c>
      <c r="F5411">
        <v>77.77</v>
      </c>
      <c r="G5411">
        <f t="shared" si="129"/>
        <v>68.731376146788946</v>
      </c>
      <c r="I5411" s="1">
        <v>35817</v>
      </c>
      <c r="J5411">
        <v>15</v>
      </c>
      <c r="M5411" s="1">
        <v>35104</v>
      </c>
      <c r="N5411">
        <v>1.244</v>
      </c>
    </row>
    <row r="5412" spans="5:14" x14ac:dyDescent="0.3">
      <c r="E5412" s="1">
        <v>40106</v>
      </c>
      <c r="F5412">
        <v>77.239999999999995</v>
      </c>
      <c r="G5412">
        <f t="shared" si="129"/>
        <v>68.884128440366936</v>
      </c>
      <c r="I5412" s="1">
        <v>35816</v>
      </c>
      <c r="J5412">
        <v>15.26</v>
      </c>
      <c r="M5412" s="1">
        <v>35107</v>
      </c>
      <c r="N5412">
        <v>1.2455000000000001</v>
      </c>
    </row>
    <row r="5413" spans="5:14" x14ac:dyDescent="0.3">
      <c r="E5413" s="1">
        <v>40107</v>
      </c>
      <c r="F5413">
        <v>79.69</v>
      </c>
      <c r="G5413">
        <f t="shared" si="129"/>
        <v>69.065412844036658</v>
      </c>
      <c r="I5413" s="1">
        <v>35815</v>
      </c>
      <c r="J5413">
        <v>15.4</v>
      </c>
      <c r="M5413" s="1">
        <v>35108</v>
      </c>
      <c r="N5413">
        <v>1.2465999999999999</v>
      </c>
    </row>
    <row r="5414" spans="5:14" x14ac:dyDescent="0.3">
      <c r="E5414" s="1">
        <v>40108</v>
      </c>
      <c r="F5414">
        <v>79.510000000000005</v>
      </c>
      <c r="G5414">
        <f t="shared" si="129"/>
        <v>69.237247706421968</v>
      </c>
      <c r="I5414" s="1">
        <v>35814</v>
      </c>
      <c r="J5414">
        <v>15.83</v>
      </c>
      <c r="M5414" s="1">
        <v>35109</v>
      </c>
      <c r="N5414">
        <v>1.2512000000000001</v>
      </c>
    </row>
    <row r="5415" spans="5:14" x14ac:dyDescent="0.3">
      <c r="E5415" s="1">
        <v>40109</v>
      </c>
      <c r="F5415">
        <v>78.92</v>
      </c>
      <c r="G5415">
        <f t="shared" si="129"/>
        <v>69.408899082568766</v>
      </c>
      <c r="I5415" s="1">
        <v>35811</v>
      </c>
      <c r="J5415">
        <v>15.47</v>
      </c>
      <c r="M5415" s="1">
        <v>35110</v>
      </c>
      <c r="N5415">
        <v>1.2497</v>
      </c>
    </row>
    <row r="5416" spans="5:14" x14ac:dyDescent="0.3">
      <c r="E5416" s="1">
        <v>40112</v>
      </c>
      <c r="F5416">
        <v>77.260000000000005</v>
      </c>
      <c r="G5416">
        <f t="shared" si="129"/>
        <v>69.55587155963299</v>
      </c>
      <c r="I5416" s="1">
        <v>35810</v>
      </c>
      <c r="J5416">
        <v>15.44</v>
      </c>
      <c r="M5416" s="1">
        <v>35111</v>
      </c>
      <c r="N5416">
        <v>1.2565</v>
      </c>
    </row>
    <row r="5417" spans="5:14" x14ac:dyDescent="0.3">
      <c r="E5417" s="1">
        <v>40113</v>
      </c>
      <c r="F5417">
        <v>77.92</v>
      </c>
      <c r="G5417">
        <f t="shared" si="129"/>
        <v>69.697339449541232</v>
      </c>
      <c r="I5417" s="1">
        <v>35809</v>
      </c>
      <c r="J5417">
        <v>15.35</v>
      </c>
      <c r="M5417" s="1">
        <v>35114</v>
      </c>
      <c r="N5417">
        <v>1.2662</v>
      </c>
    </row>
    <row r="5418" spans="5:14" x14ac:dyDescent="0.3">
      <c r="E5418" s="1">
        <v>40114</v>
      </c>
      <c r="F5418">
        <v>75.86</v>
      </c>
      <c r="G5418">
        <f t="shared" si="129"/>
        <v>69.802568807339412</v>
      </c>
      <c r="I5418" s="1">
        <v>35808</v>
      </c>
      <c r="J5418">
        <v>15.38</v>
      </c>
      <c r="M5418" s="1">
        <v>35115</v>
      </c>
      <c r="N5418">
        <v>1.2658</v>
      </c>
    </row>
    <row r="5419" spans="5:14" x14ac:dyDescent="0.3">
      <c r="E5419" s="1">
        <v>40115</v>
      </c>
      <c r="F5419">
        <v>78.040000000000006</v>
      </c>
      <c r="G5419">
        <f t="shared" si="129"/>
        <v>69.917431192660516</v>
      </c>
      <c r="I5419" s="1">
        <v>35807</v>
      </c>
      <c r="J5419">
        <v>15.33</v>
      </c>
      <c r="M5419" s="1">
        <v>35116</v>
      </c>
      <c r="N5419">
        <v>1.2663</v>
      </c>
    </row>
    <row r="5420" spans="5:14" x14ac:dyDescent="0.3">
      <c r="E5420" s="1">
        <v>40116</v>
      </c>
      <c r="F5420">
        <v>75.2</v>
      </c>
      <c r="G5420">
        <f t="shared" si="129"/>
        <v>69.983761467889863</v>
      </c>
      <c r="I5420" s="1">
        <v>35804</v>
      </c>
      <c r="J5420">
        <v>15.5</v>
      </c>
      <c r="M5420" s="1">
        <v>35117</v>
      </c>
      <c r="N5420">
        <v>1.2649999999999999</v>
      </c>
    </row>
    <row r="5421" spans="5:14" x14ac:dyDescent="0.3">
      <c r="E5421" s="1">
        <v>40119</v>
      </c>
      <c r="F5421">
        <v>76.55</v>
      </c>
      <c r="G5421">
        <f t="shared" si="129"/>
        <v>70.060642201834824</v>
      </c>
      <c r="I5421" s="1">
        <v>35803</v>
      </c>
      <c r="J5421">
        <v>15.72</v>
      </c>
      <c r="M5421" s="1">
        <v>35118</v>
      </c>
      <c r="N5421">
        <v>1.2675000000000001</v>
      </c>
    </row>
    <row r="5422" spans="5:14" x14ac:dyDescent="0.3">
      <c r="E5422" s="1">
        <v>40120</v>
      </c>
      <c r="F5422">
        <v>78.11</v>
      </c>
      <c r="G5422">
        <f t="shared" si="129"/>
        <v>70.172844036697214</v>
      </c>
      <c r="I5422" s="1">
        <v>35802</v>
      </c>
      <c r="J5422">
        <v>15.61</v>
      </c>
      <c r="M5422" s="1">
        <v>35121</v>
      </c>
      <c r="N5422">
        <v>1.2653000000000001</v>
      </c>
    </row>
    <row r="5423" spans="5:14" x14ac:dyDescent="0.3">
      <c r="E5423" s="1">
        <v>40121</v>
      </c>
      <c r="F5423">
        <v>78.89</v>
      </c>
      <c r="G5423">
        <f t="shared" si="129"/>
        <v>70.266238532110052</v>
      </c>
      <c r="I5423" s="1">
        <v>35801</v>
      </c>
      <c r="J5423">
        <v>15.67</v>
      </c>
      <c r="M5423" s="1">
        <v>35122</v>
      </c>
      <c r="N5423">
        <v>1.2695000000000001</v>
      </c>
    </row>
    <row r="5424" spans="5:14" x14ac:dyDescent="0.3">
      <c r="E5424" s="1">
        <v>40122</v>
      </c>
      <c r="F5424">
        <v>77.989999999999995</v>
      </c>
      <c r="G5424">
        <f t="shared" ref="G5424:G5487" si="130">+AVERAGE(F5316:F5424)</f>
        <v>70.3547706422018</v>
      </c>
      <c r="I5424" s="1">
        <v>35800</v>
      </c>
      <c r="J5424">
        <v>15.79</v>
      </c>
      <c r="M5424" s="1">
        <v>35123</v>
      </c>
      <c r="N5424">
        <v>1.2618</v>
      </c>
    </row>
    <row r="5425" spans="5:14" x14ac:dyDescent="0.3">
      <c r="E5425" s="1">
        <v>40123</v>
      </c>
      <c r="F5425">
        <v>75.87</v>
      </c>
      <c r="G5425">
        <f t="shared" si="130"/>
        <v>70.428073394495385</v>
      </c>
      <c r="I5425" s="1">
        <v>35797</v>
      </c>
      <c r="J5425">
        <v>16.420000000000002</v>
      </c>
      <c r="M5425" s="1">
        <v>35124</v>
      </c>
      <c r="N5425">
        <v>1.2545999999999999</v>
      </c>
    </row>
    <row r="5426" spans="5:14" x14ac:dyDescent="0.3">
      <c r="E5426" s="1">
        <v>40126</v>
      </c>
      <c r="F5426">
        <v>77.77</v>
      </c>
      <c r="G5426">
        <f t="shared" si="130"/>
        <v>70.502844036697212</v>
      </c>
      <c r="I5426" s="1">
        <v>35795</v>
      </c>
      <c r="J5426">
        <v>16.52</v>
      </c>
      <c r="M5426" s="1">
        <v>35125</v>
      </c>
      <c r="N5426">
        <v>1.2515000000000001</v>
      </c>
    </row>
    <row r="5427" spans="5:14" x14ac:dyDescent="0.3">
      <c r="E5427" s="1">
        <v>40127</v>
      </c>
      <c r="F5427">
        <v>77.5</v>
      </c>
      <c r="G5427">
        <f t="shared" si="130"/>
        <v>70.564311926605484</v>
      </c>
      <c r="I5427" s="1">
        <v>35794</v>
      </c>
      <c r="J5427">
        <v>16.670000000000002</v>
      </c>
      <c r="M5427" s="1">
        <v>35128</v>
      </c>
      <c r="N5427">
        <v>1.2549999999999999</v>
      </c>
    </row>
    <row r="5428" spans="5:14" x14ac:dyDescent="0.3">
      <c r="E5428" s="1">
        <v>40128</v>
      </c>
      <c r="F5428">
        <v>77.95</v>
      </c>
      <c r="G5428">
        <f t="shared" si="130"/>
        <v>70.620825688073367</v>
      </c>
      <c r="I5428" s="1">
        <v>35793</v>
      </c>
      <c r="J5428">
        <v>16.600000000000001</v>
      </c>
      <c r="M5428" s="1">
        <v>35129</v>
      </c>
      <c r="N5428">
        <v>1.2589999999999999</v>
      </c>
    </row>
    <row r="5429" spans="5:14" x14ac:dyDescent="0.3">
      <c r="E5429" s="1">
        <v>40129</v>
      </c>
      <c r="F5429">
        <v>76.02</v>
      </c>
      <c r="G5429">
        <f t="shared" si="130"/>
        <v>70.667614678899056</v>
      </c>
      <c r="I5429" s="1">
        <v>35788</v>
      </c>
      <c r="J5429">
        <v>17.329999999999998</v>
      </c>
      <c r="M5429" s="1">
        <v>35130</v>
      </c>
      <c r="N5429">
        <v>1.256</v>
      </c>
    </row>
    <row r="5430" spans="5:14" x14ac:dyDescent="0.3">
      <c r="E5430" s="1">
        <v>40130</v>
      </c>
      <c r="F5430">
        <v>75.55</v>
      </c>
      <c r="G5430">
        <f t="shared" si="130"/>
        <v>70.723669724770616</v>
      </c>
      <c r="I5430" s="1">
        <v>35787</v>
      </c>
      <c r="J5430">
        <v>17.329999999999998</v>
      </c>
      <c r="M5430" s="1">
        <v>35131</v>
      </c>
      <c r="N5430">
        <v>1.2563</v>
      </c>
    </row>
    <row r="5431" spans="5:14" x14ac:dyDescent="0.3">
      <c r="E5431" s="1">
        <v>40133</v>
      </c>
      <c r="F5431">
        <v>78.760000000000005</v>
      </c>
      <c r="G5431">
        <f t="shared" si="130"/>
        <v>70.801834862385306</v>
      </c>
      <c r="I5431" s="1">
        <v>35786</v>
      </c>
      <c r="J5431">
        <v>17.28</v>
      </c>
      <c r="M5431" s="1">
        <v>35132</v>
      </c>
      <c r="N5431">
        <v>1.2484999999999999</v>
      </c>
    </row>
    <row r="5432" spans="5:14" x14ac:dyDescent="0.3">
      <c r="E5432" s="1">
        <v>40134</v>
      </c>
      <c r="F5432">
        <v>78.97</v>
      </c>
      <c r="G5432">
        <f t="shared" si="130"/>
        <v>70.876330275229336</v>
      </c>
      <c r="I5432" s="1">
        <v>35783</v>
      </c>
      <c r="J5432">
        <v>17.53</v>
      </c>
      <c r="M5432" s="1">
        <v>35135</v>
      </c>
      <c r="N5432">
        <v>1.2484999999999999</v>
      </c>
    </row>
    <row r="5433" spans="5:14" x14ac:dyDescent="0.3">
      <c r="E5433" s="1">
        <v>40135</v>
      </c>
      <c r="F5433">
        <v>79.47</v>
      </c>
      <c r="G5433">
        <f t="shared" si="130"/>
        <v>70.953486238532093</v>
      </c>
      <c r="I5433" s="1">
        <v>35782</v>
      </c>
      <c r="J5433">
        <v>17.8</v>
      </c>
      <c r="M5433" s="1">
        <v>35136</v>
      </c>
      <c r="N5433">
        <v>1.2549999999999999</v>
      </c>
    </row>
    <row r="5434" spans="5:14" x14ac:dyDescent="0.3">
      <c r="E5434" s="1">
        <v>40136</v>
      </c>
      <c r="F5434">
        <v>77.64</v>
      </c>
      <c r="G5434">
        <f t="shared" si="130"/>
        <v>71.031009174311919</v>
      </c>
      <c r="I5434" s="1">
        <v>35781</v>
      </c>
      <c r="J5434">
        <v>17.399999999999999</v>
      </c>
      <c r="M5434" s="1">
        <v>35137</v>
      </c>
      <c r="N5434">
        <v>1.2556</v>
      </c>
    </row>
    <row r="5435" spans="5:14" x14ac:dyDescent="0.3">
      <c r="E5435" s="1">
        <v>40137</v>
      </c>
      <c r="F5435">
        <v>77.2</v>
      </c>
      <c r="G5435">
        <f t="shared" si="130"/>
        <v>71.124770642201824</v>
      </c>
      <c r="I5435" s="1">
        <v>35780</v>
      </c>
      <c r="J5435">
        <v>17.22</v>
      </c>
      <c r="M5435" s="1">
        <v>35138</v>
      </c>
      <c r="N5435">
        <v>1.2559</v>
      </c>
    </row>
    <row r="5436" spans="5:14" x14ac:dyDescent="0.3">
      <c r="E5436" s="1">
        <v>40140</v>
      </c>
      <c r="F5436">
        <v>77.459999999999994</v>
      </c>
      <c r="G5436">
        <f t="shared" si="130"/>
        <v>71.204220183486228</v>
      </c>
      <c r="I5436" s="1">
        <v>35779</v>
      </c>
      <c r="J5436">
        <v>17.260000000000002</v>
      </c>
      <c r="M5436" s="1">
        <v>35139</v>
      </c>
      <c r="N5436">
        <v>1.2576000000000001</v>
      </c>
    </row>
    <row r="5437" spans="5:14" x14ac:dyDescent="0.3">
      <c r="E5437" s="1">
        <v>40141</v>
      </c>
      <c r="F5437">
        <v>76.459999999999994</v>
      </c>
      <c r="G5437">
        <f t="shared" si="130"/>
        <v>71.278807339449529</v>
      </c>
      <c r="I5437" s="1">
        <v>35776</v>
      </c>
      <c r="J5437">
        <v>17.309999999999999</v>
      </c>
      <c r="M5437" s="1">
        <v>35142</v>
      </c>
      <c r="N5437">
        <v>1.2519</v>
      </c>
    </row>
    <row r="5438" spans="5:14" x14ac:dyDescent="0.3">
      <c r="E5438" s="1">
        <v>40142</v>
      </c>
      <c r="F5438">
        <v>78.44</v>
      </c>
      <c r="G5438">
        <f t="shared" si="130"/>
        <v>71.358256880733933</v>
      </c>
      <c r="I5438" s="1">
        <v>35775</v>
      </c>
      <c r="J5438">
        <v>17.41</v>
      </c>
      <c r="M5438" s="1">
        <v>35143</v>
      </c>
      <c r="N5438">
        <v>1.2567999999999999</v>
      </c>
    </row>
    <row r="5439" spans="5:14" x14ac:dyDescent="0.3">
      <c r="E5439" s="1">
        <v>40143</v>
      </c>
      <c r="F5439">
        <v>76.989999999999995</v>
      </c>
      <c r="G5439">
        <f t="shared" si="130"/>
        <v>71.432293577981639</v>
      </c>
      <c r="I5439" s="1">
        <v>35774</v>
      </c>
      <c r="J5439">
        <v>17.420000000000002</v>
      </c>
      <c r="M5439" s="1">
        <v>35144</v>
      </c>
      <c r="N5439">
        <v>1.2566999999999999</v>
      </c>
    </row>
    <row r="5440" spans="5:14" x14ac:dyDescent="0.3">
      <c r="E5440" s="1">
        <v>40144</v>
      </c>
      <c r="F5440">
        <v>77.180000000000007</v>
      </c>
      <c r="G5440">
        <f t="shared" si="130"/>
        <v>71.489082568807333</v>
      </c>
      <c r="I5440" s="1">
        <v>35773</v>
      </c>
      <c r="J5440">
        <v>17.920000000000002</v>
      </c>
      <c r="M5440" s="1">
        <v>35145</v>
      </c>
      <c r="N5440">
        <v>1.2521</v>
      </c>
    </row>
    <row r="5441" spans="5:14" x14ac:dyDescent="0.3">
      <c r="E5441" s="1">
        <v>40147</v>
      </c>
      <c r="F5441">
        <v>78.47</v>
      </c>
      <c r="G5441">
        <f t="shared" si="130"/>
        <v>71.573211009174315</v>
      </c>
      <c r="I5441" s="1">
        <v>35772</v>
      </c>
      <c r="J5441">
        <v>18.149999999999999</v>
      </c>
      <c r="M5441" s="1">
        <v>35146</v>
      </c>
      <c r="N5441">
        <v>1.2532000000000001</v>
      </c>
    </row>
    <row r="5442" spans="5:14" x14ac:dyDescent="0.3">
      <c r="E5442" s="1">
        <v>40148</v>
      </c>
      <c r="F5442">
        <v>79.349999999999994</v>
      </c>
      <c r="G5442">
        <f t="shared" si="130"/>
        <v>71.670091743119272</v>
      </c>
      <c r="I5442" s="1">
        <v>35769</v>
      </c>
      <c r="J5442">
        <v>18.13</v>
      </c>
      <c r="M5442" s="1">
        <v>35149</v>
      </c>
      <c r="N5442">
        <v>1.2552000000000001</v>
      </c>
    </row>
    <row r="5443" spans="5:14" x14ac:dyDescent="0.3">
      <c r="E5443" s="1">
        <v>40149</v>
      </c>
      <c r="F5443">
        <v>77.88</v>
      </c>
      <c r="G5443">
        <f t="shared" si="130"/>
        <v>71.773119266055062</v>
      </c>
      <c r="I5443" s="1">
        <v>35768</v>
      </c>
      <c r="J5443">
        <v>18</v>
      </c>
      <c r="M5443" s="1">
        <v>35150</v>
      </c>
      <c r="N5443">
        <v>1.2549999999999999</v>
      </c>
    </row>
    <row r="5444" spans="5:14" x14ac:dyDescent="0.3">
      <c r="E5444" s="1">
        <v>40150</v>
      </c>
      <c r="F5444">
        <v>78.36</v>
      </c>
      <c r="G5444">
        <f t="shared" si="130"/>
        <v>71.890091743119285</v>
      </c>
      <c r="I5444" s="1">
        <v>35767</v>
      </c>
      <c r="J5444">
        <v>18.170000000000002</v>
      </c>
      <c r="M5444" s="1">
        <v>35151</v>
      </c>
      <c r="N5444">
        <v>1.2504</v>
      </c>
    </row>
    <row r="5445" spans="5:14" x14ac:dyDescent="0.3">
      <c r="E5445" s="1">
        <v>40151</v>
      </c>
      <c r="F5445">
        <v>77.52</v>
      </c>
      <c r="G5445">
        <f t="shared" si="130"/>
        <v>72.013669724770665</v>
      </c>
      <c r="I5445" s="1">
        <v>35766</v>
      </c>
      <c r="J5445">
        <v>18.190000000000001</v>
      </c>
      <c r="M5445" s="1">
        <v>35152</v>
      </c>
      <c r="N5445">
        <v>1.2595000000000001</v>
      </c>
    </row>
    <row r="5446" spans="5:14" x14ac:dyDescent="0.3">
      <c r="E5446" s="1">
        <v>40154</v>
      </c>
      <c r="F5446">
        <v>76.430000000000007</v>
      </c>
      <c r="G5446">
        <f t="shared" si="130"/>
        <v>72.134770642201858</v>
      </c>
      <c r="I5446" s="1">
        <v>35765</v>
      </c>
      <c r="J5446">
        <v>18.16</v>
      </c>
      <c r="M5446" s="1">
        <v>35153</v>
      </c>
      <c r="N5446">
        <v>1.2555000000000001</v>
      </c>
    </row>
    <row r="5447" spans="5:14" x14ac:dyDescent="0.3">
      <c r="E5447" s="1">
        <v>40155</v>
      </c>
      <c r="F5447">
        <v>75.19</v>
      </c>
      <c r="G5447">
        <f t="shared" si="130"/>
        <v>72.270183486238551</v>
      </c>
      <c r="I5447" s="1">
        <v>35762</v>
      </c>
      <c r="J5447">
        <v>18.940000000000001</v>
      </c>
      <c r="M5447" s="1">
        <v>35156</v>
      </c>
      <c r="N5447">
        <v>1.2504999999999999</v>
      </c>
    </row>
    <row r="5448" spans="5:14" x14ac:dyDescent="0.3">
      <c r="E5448" s="1">
        <v>40156</v>
      </c>
      <c r="F5448">
        <v>72.39</v>
      </c>
      <c r="G5448">
        <f t="shared" si="130"/>
        <v>72.373761467889935</v>
      </c>
      <c r="I5448" s="1">
        <v>35761</v>
      </c>
      <c r="J5448">
        <v>18.760000000000002</v>
      </c>
      <c r="M5448" s="1">
        <v>35157</v>
      </c>
      <c r="N5448">
        <v>1.2565999999999999</v>
      </c>
    </row>
    <row r="5449" spans="5:14" x14ac:dyDescent="0.3">
      <c r="E5449" s="1">
        <v>40157</v>
      </c>
      <c r="F5449">
        <v>71.86</v>
      </c>
      <c r="G5449">
        <f t="shared" si="130"/>
        <v>72.477798165137642</v>
      </c>
      <c r="I5449" s="1">
        <v>35760</v>
      </c>
      <c r="J5449">
        <v>18.559999999999999</v>
      </c>
      <c r="M5449" s="1">
        <v>35158</v>
      </c>
      <c r="N5449">
        <v>1.2542</v>
      </c>
    </row>
    <row r="5450" spans="5:14" x14ac:dyDescent="0.3">
      <c r="E5450" s="1">
        <v>40158</v>
      </c>
      <c r="F5450">
        <v>71.88</v>
      </c>
      <c r="G5450">
        <f t="shared" si="130"/>
        <v>72.580458715596365</v>
      </c>
      <c r="I5450" s="1">
        <v>35759</v>
      </c>
      <c r="J5450">
        <v>19.09</v>
      </c>
      <c r="M5450" s="1">
        <v>35159</v>
      </c>
      <c r="N5450">
        <v>1.2568999999999999</v>
      </c>
    </row>
    <row r="5451" spans="5:14" x14ac:dyDescent="0.3">
      <c r="E5451" s="1">
        <v>40161</v>
      </c>
      <c r="F5451">
        <v>71.89</v>
      </c>
      <c r="G5451">
        <f t="shared" si="130"/>
        <v>72.681651376146817</v>
      </c>
      <c r="I5451" s="1">
        <v>35758</v>
      </c>
      <c r="J5451">
        <v>19.09</v>
      </c>
      <c r="M5451" s="1">
        <v>35160</v>
      </c>
      <c r="N5451">
        <v>1.2524999999999999</v>
      </c>
    </row>
    <row r="5452" spans="5:14" x14ac:dyDescent="0.3">
      <c r="E5452" s="1">
        <v>40162</v>
      </c>
      <c r="F5452">
        <v>72.05</v>
      </c>
      <c r="G5452">
        <f t="shared" si="130"/>
        <v>72.763853211009206</v>
      </c>
      <c r="I5452" s="1">
        <v>35755</v>
      </c>
      <c r="J5452">
        <v>18.88</v>
      </c>
      <c r="M5452" s="1">
        <v>35163</v>
      </c>
      <c r="N5452">
        <v>1.2545999999999999</v>
      </c>
    </row>
    <row r="5453" spans="5:14" x14ac:dyDescent="0.3">
      <c r="E5453" s="1">
        <v>40163</v>
      </c>
      <c r="F5453">
        <v>73.55</v>
      </c>
      <c r="G5453">
        <f t="shared" si="130"/>
        <v>72.862935779816539</v>
      </c>
      <c r="I5453" s="1">
        <v>35754</v>
      </c>
      <c r="J5453">
        <v>18.68</v>
      </c>
      <c r="M5453" s="1">
        <v>35164</v>
      </c>
      <c r="N5453">
        <v>1.2464999999999999</v>
      </c>
    </row>
    <row r="5454" spans="5:14" x14ac:dyDescent="0.3">
      <c r="E5454" s="1">
        <v>40164</v>
      </c>
      <c r="F5454">
        <v>73.37</v>
      </c>
      <c r="G5454">
        <f t="shared" si="130"/>
        <v>72.936238532110124</v>
      </c>
      <c r="I5454" s="1">
        <v>35753</v>
      </c>
      <c r="J5454">
        <v>19.18</v>
      </c>
      <c r="M5454" s="1">
        <v>35165</v>
      </c>
      <c r="N5454">
        <v>1.2465999999999999</v>
      </c>
    </row>
    <row r="5455" spans="5:14" x14ac:dyDescent="0.3">
      <c r="E5455" s="1">
        <v>40165</v>
      </c>
      <c r="F5455">
        <v>73.75</v>
      </c>
      <c r="G5455">
        <f t="shared" si="130"/>
        <v>73.003302752293607</v>
      </c>
      <c r="I5455" s="1">
        <v>35752</v>
      </c>
      <c r="J5455">
        <v>19.22</v>
      </c>
      <c r="M5455" s="1">
        <v>35166</v>
      </c>
      <c r="N5455">
        <v>1.2433000000000001</v>
      </c>
    </row>
    <row r="5456" spans="5:14" x14ac:dyDescent="0.3">
      <c r="E5456" s="1">
        <v>40168</v>
      </c>
      <c r="F5456">
        <v>72.989999999999995</v>
      </c>
      <c r="G5456">
        <f t="shared" si="130"/>
        <v>73.059449541284437</v>
      </c>
      <c r="I5456" s="1">
        <v>35751</v>
      </c>
      <c r="J5456">
        <v>19.38</v>
      </c>
      <c r="M5456" s="1">
        <v>35167</v>
      </c>
      <c r="N5456">
        <v>1.2434000000000001</v>
      </c>
    </row>
    <row r="5457" spans="5:14" x14ac:dyDescent="0.3">
      <c r="E5457" s="1">
        <v>40169</v>
      </c>
      <c r="F5457">
        <v>73.459999999999994</v>
      </c>
      <c r="G5457">
        <f t="shared" si="130"/>
        <v>73.116788990825711</v>
      </c>
      <c r="I5457" s="1">
        <v>35748</v>
      </c>
      <c r="J5457">
        <v>20.05</v>
      </c>
      <c r="M5457" s="1">
        <v>35170</v>
      </c>
      <c r="N5457">
        <v>1.2378</v>
      </c>
    </row>
    <row r="5458" spans="5:14" x14ac:dyDescent="0.3">
      <c r="E5458" s="1">
        <v>40170</v>
      </c>
      <c r="F5458">
        <v>75.45</v>
      </c>
      <c r="G5458">
        <f t="shared" si="130"/>
        <v>73.173669724770676</v>
      </c>
      <c r="I5458" s="1">
        <v>35747</v>
      </c>
      <c r="J5458">
        <v>19.78</v>
      </c>
      <c r="M5458" s="1">
        <v>35171</v>
      </c>
      <c r="N5458">
        <v>1.238</v>
      </c>
    </row>
    <row r="5459" spans="5:14" x14ac:dyDescent="0.3">
      <c r="E5459" s="1">
        <v>40171</v>
      </c>
      <c r="F5459">
        <v>76.31</v>
      </c>
      <c r="G5459">
        <f t="shared" si="130"/>
        <v>73.228623853211047</v>
      </c>
      <c r="I5459" s="1">
        <v>35746</v>
      </c>
      <c r="J5459">
        <v>19.52</v>
      </c>
      <c r="M5459" s="1">
        <v>35172</v>
      </c>
      <c r="N5459">
        <v>1.2415</v>
      </c>
    </row>
    <row r="5460" spans="5:14" x14ac:dyDescent="0.3">
      <c r="E5460" s="1">
        <v>40175</v>
      </c>
      <c r="F5460">
        <v>77.319999999999993</v>
      </c>
      <c r="G5460">
        <f t="shared" si="130"/>
        <v>73.288348623853253</v>
      </c>
      <c r="I5460" s="1">
        <v>35745</v>
      </c>
      <c r="J5460">
        <v>19.600000000000001</v>
      </c>
      <c r="M5460" s="1">
        <v>35173</v>
      </c>
      <c r="N5460">
        <v>1.2441</v>
      </c>
    </row>
    <row r="5461" spans="5:14" x14ac:dyDescent="0.3">
      <c r="E5461" s="1">
        <v>40176</v>
      </c>
      <c r="F5461">
        <v>77.64</v>
      </c>
      <c r="G5461">
        <f t="shared" si="130"/>
        <v>73.359541284403704</v>
      </c>
      <c r="I5461" s="1">
        <v>35744</v>
      </c>
      <c r="J5461">
        <v>19.45</v>
      </c>
      <c r="M5461" s="1">
        <v>35174</v>
      </c>
      <c r="N5461">
        <v>1.2377</v>
      </c>
    </row>
    <row r="5462" spans="5:14" x14ac:dyDescent="0.3">
      <c r="E5462" s="1">
        <v>40177</v>
      </c>
      <c r="F5462">
        <v>78.03</v>
      </c>
      <c r="G5462">
        <f t="shared" si="130"/>
        <v>73.465045871559653</v>
      </c>
      <c r="I5462" s="1">
        <v>35741</v>
      </c>
      <c r="J5462">
        <v>19.79</v>
      </c>
      <c r="M5462" s="1">
        <v>35177</v>
      </c>
      <c r="N5462">
        <v>1.2369000000000001</v>
      </c>
    </row>
    <row r="5463" spans="5:14" x14ac:dyDescent="0.3">
      <c r="E5463" s="1">
        <v>40178</v>
      </c>
      <c r="F5463">
        <v>77.930000000000007</v>
      </c>
      <c r="G5463">
        <f t="shared" si="130"/>
        <v>73.536788990825713</v>
      </c>
      <c r="I5463" s="1">
        <v>35740</v>
      </c>
      <c r="J5463">
        <v>19.47</v>
      </c>
      <c r="M5463" s="1">
        <v>35178</v>
      </c>
      <c r="N5463">
        <v>1.2354000000000001</v>
      </c>
    </row>
    <row r="5464" spans="5:14" x14ac:dyDescent="0.3">
      <c r="E5464" s="1">
        <v>40182</v>
      </c>
      <c r="F5464">
        <v>80.12</v>
      </c>
      <c r="G5464">
        <f t="shared" si="130"/>
        <v>73.614036697247741</v>
      </c>
      <c r="I5464" s="1">
        <v>35739</v>
      </c>
      <c r="J5464">
        <v>19.38</v>
      </c>
      <c r="M5464" s="1">
        <v>35179</v>
      </c>
      <c r="N5464">
        <v>1.2370000000000001</v>
      </c>
    </row>
    <row r="5465" spans="5:14" x14ac:dyDescent="0.3">
      <c r="E5465" s="1">
        <v>40183</v>
      </c>
      <c r="F5465">
        <v>80.59</v>
      </c>
      <c r="G5465">
        <f t="shared" si="130"/>
        <v>73.678623853211036</v>
      </c>
      <c r="I5465" s="1">
        <v>35738</v>
      </c>
      <c r="J5465">
        <v>19.61</v>
      </c>
      <c r="M5465" s="1">
        <v>35180</v>
      </c>
      <c r="N5465">
        <v>1.2255</v>
      </c>
    </row>
    <row r="5466" spans="5:14" x14ac:dyDescent="0.3">
      <c r="E5466" s="1">
        <v>40184</v>
      </c>
      <c r="F5466">
        <v>81.89</v>
      </c>
      <c r="G5466">
        <f t="shared" si="130"/>
        <v>73.748440366972503</v>
      </c>
      <c r="I5466" s="1">
        <v>35737</v>
      </c>
      <c r="J5466">
        <v>19.95</v>
      </c>
      <c r="M5466" s="1">
        <v>35181</v>
      </c>
      <c r="N5466">
        <v>1.2302</v>
      </c>
    </row>
    <row r="5467" spans="5:14" x14ac:dyDescent="0.3">
      <c r="E5467" s="1">
        <v>40185</v>
      </c>
      <c r="F5467">
        <v>81.510000000000005</v>
      </c>
      <c r="G5467">
        <f t="shared" si="130"/>
        <v>73.803486238532145</v>
      </c>
      <c r="I5467" s="1">
        <v>35734</v>
      </c>
      <c r="J5467">
        <v>20.02</v>
      </c>
      <c r="M5467" s="1">
        <v>35184</v>
      </c>
      <c r="N5467">
        <v>1.2311000000000001</v>
      </c>
    </row>
    <row r="5468" spans="5:14" x14ac:dyDescent="0.3">
      <c r="E5468" s="1">
        <v>40186</v>
      </c>
      <c r="F5468">
        <v>81.37</v>
      </c>
      <c r="G5468">
        <f t="shared" si="130"/>
        <v>73.863486238532147</v>
      </c>
      <c r="I5468" s="1">
        <v>35733</v>
      </c>
      <c r="J5468">
        <v>20.100000000000001</v>
      </c>
      <c r="M5468" s="1">
        <v>35185</v>
      </c>
      <c r="N5468">
        <v>1.2263999999999999</v>
      </c>
    </row>
    <row r="5469" spans="5:14" x14ac:dyDescent="0.3">
      <c r="E5469" s="1">
        <v>40189</v>
      </c>
      <c r="F5469">
        <v>80.97</v>
      </c>
      <c r="G5469">
        <f t="shared" si="130"/>
        <v>73.931192660550494</v>
      </c>
      <c r="I5469" s="1">
        <v>35732</v>
      </c>
      <c r="J5469">
        <v>19.64</v>
      </c>
      <c r="M5469" s="1">
        <v>35186</v>
      </c>
      <c r="N5469">
        <v>1.2215</v>
      </c>
    </row>
    <row r="5470" spans="5:14" x14ac:dyDescent="0.3">
      <c r="E5470" s="1">
        <v>40190</v>
      </c>
      <c r="F5470">
        <v>79.3</v>
      </c>
      <c r="G5470">
        <f t="shared" si="130"/>
        <v>73.984403669724799</v>
      </c>
      <c r="I5470" s="1">
        <v>35731</v>
      </c>
      <c r="J5470">
        <v>19.43</v>
      </c>
      <c r="M5470" s="1">
        <v>35187</v>
      </c>
      <c r="N5470">
        <v>1.2273000000000001</v>
      </c>
    </row>
    <row r="5471" spans="5:14" x14ac:dyDescent="0.3">
      <c r="E5471" s="1">
        <v>40191</v>
      </c>
      <c r="F5471">
        <v>78.31</v>
      </c>
      <c r="G5471">
        <f t="shared" si="130"/>
        <v>74.038073394495456</v>
      </c>
      <c r="I5471" s="1">
        <v>35730</v>
      </c>
      <c r="J5471">
        <v>19.989999999999998</v>
      </c>
      <c r="M5471" s="1">
        <v>35188</v>
      </c>
      <c r="N5471">
        <v>1.2312000000000001</v>
      </c>
    </row>
    <row r="5472" spans="5:14" x14ac:dyDescent="0.3">
      <c r="E5472" s="1">
        <v>40192</v>
      </c>
      <c r="F5472">
        <v>77.819999999999993</v>
      </c>
      <c r="G5472">
        <f t="shared" si="130"/>
        <v>74.083302752293605</v>
      </c>
      <c r="I5472" s="1">
        <v>35727</v>
      </c>
      <c r="J5472">
        <v>19.89</v>
      </c>
      <c r="M5472" s="1">
        <v>35191</v>
      </c>
      <c r="N5472">
        <v>1.2295</v>
      </c>
    </row>
    <row r="5473" spans="5:14" x14ac:dyDescent="0.3">
      <c r="E5473" s="1">
        <v>40193</v>
      </c>
      <c r="F5473">
        <v>77.11</v>
      </c>
      <c r="G5473">
        <f t="shared" si="130"/>
        <v>74.116605504587184</v>
      </c>
      <c r="I5473" s="1">
        <v>35726</v>
      </c>
      <c r="J5473">
        <v>20.02</v>
      </c>
      <c r="M5473" s="1">
        <v>35192</v>
      </c>
      <c r="N5473">
        <v>1.2299</v>
      </c>
    </row>
    <row r="5474" spans="5:14" x14ac:dyDescent="0.3">
      <c r="E5474" s="1">
        <v>40196</v>
      </c>
      <c r="F5474">
        <v>77.099999999999994</v>
      </c>
      <c r="G5474">
        <f t="shared" si="130"/>
        <v>74.159633027522972</v>
      </c>
      <c r="I5474" s="1">
        <v>35725</v>
      </c>
      <c r="J5474">
        <v>20.34</v>
      </c>
      <c r="M5474" s="1">
        <v>35193</v>
      </c>
      <c r="N5474">
        <v>1.236</v>
      </c>
    </row>
    <row r="5475" spans="5:14" x14ac:dyDescent="0.3">
      <c r="E5475" s="1">
        <v>40197</v>
      </c>
      <c r="F5475">
        <v>77.63</v>
      </c>
      <c r="G5475">
        <f t="shared" si="130"/>
        <v>74.224678899082605</v>
      </c>
      <c r="I5475" s="1">
        <v>35724</v>
      </c>
      <c r="J5475">
        <v>19.75</v>
      </c>
      <c r="M5475" s="1">
        <v>35194</v>
      </c>
      <c r="N5475">
        <v>1.2330000000000001</v>
      </c>
    </row>
    <row r="5476" spans="5:14" x14ac:dyDescent="0.3">
      <c r="E5476" s="1">
        <v>40198</v>
      </c>
      <c r="F5476">
        <v>76.319999999999993</v>
      </c>
      <c r="G5476">
        <f t="shared" si="130"/>
        <v>74.260917431192695</v>
      </c>
      <c r="I5476" s="1">
        <v>35723</v>
      </c>
      <c r="J5476">
        <v>19.77</v>
      </c>
      <c r="M5476" s="1">
        <v>35195</v>
      </c>
      <c r="N5476">
        <v>1.2276</v>
      </c>
    </row>
    <row r="5477" spans="5:14" x14ac:dyDescent="0.3">
      <c r="E5477" s="1">
        <v>40199</v>
      </c>
      <c r="F5477">
        <v>74.58</v>
      </c>
      <c r="G5477">
        <f t="shared" si="130"/>
        <v>74.260825688073425</v>
      </c>
      <c r="I5477" s="1">
        <v>35720</v>
      </c>
      <c r="J5477">
        <v>19.75</v>
      </c>
      <c r="M5477" s="1">
        <v>35198</v>
      </c>
      <c r="N5477">
        <v>1.2264999999999999</v>
      </c>
    </row>
    <row r="5478" spans="5:14" x14ac:dyDescent="0.3">
      <c r="E5478" s="1">
        <v>40200</v>
      </c>
      <c r="F5478">
        <v>72.83</v>
      </c>
      <c r="G5478">
        <f t="shared" si="130"/>
        <v>74.256238532110117</v>
      </c>
      <c r="I5478" s="1">
        <v>35719</v>
      </c>
      <c r="J5478">
        <v>19.79</v>
      </c>
      <c r="M5478" s="1">
        <v>35199</v>
      </c>
      <c r="N5478">
        <v>1.2261</v>
      </c>
    </row>
    <row r="5479" spans="5:14" x14ac:dyDescent="0.3">
      <c r="E5479" s="1">
        <v>40203</v>
      </c>
      <c r="F5479">
        <v>73.69</v>
      </c>
      <c r="G5479">
        <f t="shared" si="130"/>
        <v>74.25165137614681</v>
      </c>
      <c r="I5479" s="1">
        <v>35718</v>
      </c>
      <c r="J5479">
        <v>19.510000000000002</v>
      </c>
      <c r="M5479" s="1">
        <v>35200</v>
      </c>
      <c r="N5479">
        <v>1.2251000000000001</v>
      </c>
    </row>
    <row r="5480" spans="5:14" x14ac:dyDescent="0.3">
      <c r="E5480" s="1">
        <v>40204</v>
      </c>
      <c r="F5480">
        <v>73.290000000000006</v>
      </c>
      <c r="G5480">
        <f t="shared" si="130"/>
        <v>74.242752293578008</v>
      </c>
      <c r="I5480" s="1">
        <v>35717</v>
      </c>
      <c r="J5480">
        <v>19.579999999999998</v>
      </c>
      <c r="M5480" s="1">
        <v>35201</v>
      </c>
      <c r="N5480">
        <v>1.2277</v>
      </c>
    </row>
    <row r="5481" spans="5:14" x14ac:dyDescent="0.3">
      <c r="E5481" s="1">
        <v>40205</v>
      </c>
      <c r="F5481">
        <v>72.239999999999995</v>
      </c>
      <c r="G5481">
        <f t="shared" si="130"/>
        <v>74.24660550458718</v>
      </c>
      <c r="I5481" s="1">
        <v>35716</v>
      </c>
      <c r="J5481">
        <v>20.14</v>
      </c>
      <c r="M5481" s="1">
        <v>35202</v>
      </c>
      <c r="N5481">
        <v>1.2277</v>
      </c>
    </row>
    <row r="5482" spans="5:14" x14ac:dyDescent="0.3">
      <c r="E5482" s="1">
        <v>40206</v>
      </c>
      <c r="F5482">
        <v>72.13</v>
      </c>
      <c r="G5482">
        <f t="shared" si="130"/>
        <v>74.251009174311946</v>
      </c>
      <c r="I5482" s="1">
        <v>35713</v>
      </c>
      <c r="J5482">
        <v>20.73</v>
      </c>
      <c r="M5482" s="1">
        <v>35205</v>
      </c>
      <c r="N5482">
        <v>1.2264999999999999</v>
      </c>
    </row>
    <row r="5483" spans="5:14" x14ac:dyDescent="0.3">
      <c r="E5483" s="1">
        <v>40207</v>
      </c>
      <c r="F5483">
        <v>71.459999999999994</v>
      </c>
      <c r="G5483">
        <f t="shared" si="130"/>
        <v>74.241376146789008</v>
      </c>
      <c r="I5483" s="1">
        <v>35712</v>
      </c>
      <c r="J5483">
        <v>20.79</v>
      </c>
      <c r="M5483" s="1">
        <v>35206</v>
      </c>
      <c r="N5483">
        <v>1.2224999999999999</v>
      </c>
    </row>
    <row r="5484" spans="5:14" x14ac:dyDescent="0.3">
      <c r="E5484" s="1">
        <v>40210</v>
      </c>
      <c r="F5484">
        <v>73.11</v>
      </c>
      <c r="G5484">
        <f t="shared" si="130"/>
        <v>74.244311926605519</v>
      </c>
      <c r="I5484" s="1">
        <v>35711</v>
      </c>
      <c r="J5484">
        <v>20.82</v>
      </c>
      <c r="M5484" s="1">
        <v>35207</v>
      </c>
      <c r="N5484">
        <v>1.2213000000000001</v>
      </c>
    </row>
    <row r="5485" spans="5:14" x14ac:dyDescent="0.3">
      <c r="E5485" s="1">
        <v>40211</v>
      </c>
      <c r="F5485">
        <v>76.06</v>
      </c>
      <c r="G5485">
        <f t="shared" si="130"/>
        <v>74.303119266055049</v>
      </c>
      <c r="I5485" s="1">
        <v>35710</v>
      </c>
      <c r="J5485">
        <v>20.69</v>
      </c>
      <c r="M5485" s="1">
        <v>35208</v>
      </c>
      <c r="N5485">
        <v>1.2246999999999999</v>
      </c>
    </row>
    <row r="5486" spans="5:14" x14ac:dyDescent="0.3">
      <c r="E5486" s="1">
        <v>40212</v>
      </c>
      <c r="F5486">
        <v>75.92</v>
      </c>
      <c r="G5486">
        <f t="shared" si="130"/>
        <v>74.378256880733943</v>
      </c>
      <c r="I5486" s="1">
        <v>35709</v>
      </c>
      <c r="J5486">
        <v>20.64</v>
      </c>
      <c r="M5486" s="1">
        <v>35209</v>
      </c>
      <c r="N5486">
        <v>1.2242999999999999</v>
      </c>
    </row>
    <row r="5487" spans="5:14" x14ac:dyDescent="0.3">
      <c r="E5487" s="1">
        <v>40213</v>
      </c>
      <c r="F5487">
        <v>72.13</v>
      </c>
      <c r="G5487">
        <f t="shared" si="130"/>
        <v>74.419266055045881</v>
      </c>
      <c r="I5487" s="1">
        <v>35706</v>
      </c>
      <c r="J5487">
        <v>21.61</v>
      </c>
      <c r="M5487" s="1">
        <v>35212</v>
      </c>
      <c r="N5487">
        <v>1.2257</v>
      </c>
    </row>
    <row r="5488" spans="5:14" x14ac:dyDescent="0.3">
      <c r="E5488" s="1">
        <v>40214</v>
      </c>
      <c r="F5488">
        <v>69.59</v>
      </c>
      <c r="G5488">
        <f t="shared" ref="G5488:G5551" si="131">+AVERAGE(F5380:F5488)</f>
        <v>74.441926605504591</v>
      </c>
      <c r="I5488" s="1">
        <v>35705</v>
      </c>
      <c r="J5488">
        <v>20.48</v>
      </c>
      <c r="M5488" s="1">
        <v>35213</v>
      </c>
      <c r="N5488">
        <v>1.2225999999999999</v>
      </c>
    </row>
    <row r="5489" spans="5:14" x14ac:dyDescent="0.3">
      <c r="E5489" s="1">
        <v>40217</v>
      </c>
      <c r="F5489">
        <v>70.11</v>
      </c>
      <c r="G5489">
        <f t="shared" si="131"/>
        <v>74.472110091743119</v>
      </c>
      <c r="I5489" s="1">
        <v>35704</v>
      </c>
      <c r="J5489">
        <v>19.82</v>
      </c>
      <c r="M5489" s="1">
        <v>35214</v>
      </c>
      <c r="N5489">
        <v>1.2307999999999999</v>
      </c>
    </row>
    <row r="5490" spans="5:14" x14ac:dyDescent="0.3">
      <c r="E5490" s="1">
        <v>40218</v>
      </c>
      <c r="F5490">
        <v>72.13</v>
      </c>
      <c r="G5490">
        <f t="shared" si="131"/>
        <v>74.523486238532115</v>
      </c>
      <c r="I5490" s="1">
        <v>35703</v>
      </c>
      <c r="J5490">
        <v>19.899999999999999</v>
      </c>
      <c r="M5490" s="1">
        <v>35215</v>
      </c>
      <c r="N5490">
        <v>1.2286999999999999</v>
      </c>
    </row>
    <row r="5491" spans="5:14" x14ac:dyDescent="0.3">
      <c r="E5491" s="1">
        <v>40219</v>
      </c>
      <c r="F5491">
        <v>72.540000000000006</v>
      </c>
      <c r="G5491">
        <f t="shared" si="131"/>
        <v>74.552110091743131</v>
      </c>
      <c r="I5491" s="1">
        <v>35702</v>
      </c>
      <c r="J5491">
        <v>19.95</v>
      </c>
      <c r="M5491" s="1">
        <v>35216</v>
      </c>
      <c r="N5491">
        <v>1.2386999999999999</v>
      </c>
    </row>
    <row r="5492" spans="5:14" x14ac:dyDescent="0.3">
      <c r="E5492" s="1">
        <v>40220</v>
      </c>
      <c r="F5492">
        <v>73.05</v>
      </c>
      <c r="G5492">
        <f t="shared" si="131"/>
        <v>74.581651376146809</v>
      </c>
      <c r="I5492" s="1">
        <v>35699</v>
      </c>
      <c r="J5492">
        <v>19.559999999999999</v>
      </c>
      <c r="M5492" s="1">
        <v>35219</v>
      </c>
      <c r="N5492">
        <v>1.24</v>
      </c>
    </row>
    <row r="5493" spans="5:14" x14ac:dyDescent="0.3">
      <c r="E5493" s="1">
        <v>40221</v>
      </c>
      <c r="F5493">
        <v>72.900000000000006</v>
      </c>
      <c r="G5493">
        <f t="shared" si="131"/>
        <v>74.609541284403676</v>
      </c>
      <c r="I5493" s="1">
        <v>35698</v>
      </c>
      <c r="J5493">
        <v>19.14</v>
      </c>
      <c r="M5493" s="1">
        <v>35220</v>
      </c>
      <c r="N5493">
        <v>1.2350000000000001</v>
      </c>
    </row>
    <row r="5494" spans="5:14" x14ac:dyDescent="0.3">
      <c r="E5494" s="1">
        <v>40224</v>
      </c>
      <c r="F5494">
        <v>72.510000000000005</v>
      </c>
      <c r="G5494">
        <f t="shared" si="131"/>
        <v>74.653761467889922</v>
      </c>
      <c r="I5494" s="1">
        <v>35697</v>
      </c>
      <c r="J5494">
        <v>18.8</v>
      </c>
      <c r="M5494" s="1">
        <v>35221</v>
      </c>
      <c r="N5494">
        <v>1.2353000000000001</v>
      </c>
    </row>
    <row r="5495" spans="5:14" x14ac:dyDescent="0.3">
      <c r="E5495" s="1">
        <v>40225</v>
      </c>
      <c r="F5495">
        <v>75.680000000000007</v>
      </c>
      <c r="G5495">
        <f t="shared" si="131"/>
        <v>74.72935779816514</v>
      </c>
      <c r="I5495" s="1">
        <v>35696</v>
      </c>
      <c r="J5495">
        <v>18.64</v>
      </c>
      <c r="M5495" s="1">
        <v>35222</v>
      </c>
      <c r="N5495">
        <v>1.2363</v>
      </c>
    </row>
    <row r="5496" spans="5:14" x14ac:dyDescent="0.3">
      <c r="E5496" s="1">
        <v>40226</v>
      </c>
      <c r="F5496">
        <v>76.27</v>
      </c>
      <c r="G5496">
        <f t="shared" si="131"/>
        <v>74.811192660550461</v>
      </c>
      <c r="I5496" s="1">
        <v>35695</v>
      </c>
      <c r="J5496">
        <v>18.63</v>
      </c>
      <c r="M5496" s="1">
        <v>35223</v>
      </c>
      <c r="N5496">
        <v>1.2302999999999999</v>
      </c>
    </row>
    <row r="5497" spans="5:14" x14ac:dyDescent="0.3">
      <c r="E5497" s="1">
        <v>40227</v>
      </c>
      <c r="F5497">
        <v>77.78</v>
      </c>
      <c r="G5497">
        <f t="shared" si="131"/>
        <v>74.86724770642202</v>
      </c>
      <c r="I5497" s="1">
        <v>35692</v>
      </c>
      <c r="J5497">
        <v>18.399999999999999</v>
      </c>
      <c r="M5497" s="1">
        <v>35226</v>
      </c>
      <c r="N5497">
        <v>1.2307999999999999</v>
      </c>
    </row>
    <row r="5498" spans="5:14" x14ac:dyDescent="0.3">
      <c r="E5498" s="1">
        <v>40228</v>
      </c>
      <c r="F5498">
        <v>78.19</v>
      </c>
      <c r="G5498">
        <f t="shared" si="131"/>
        <v>74.928165137614684</v>
      </c>
      <c r="I5498" s="1">
        <v>35691</v>
      </c>
      <c r="J5498">
        <v>18.41</v>
      </c>
      <c r="M5498" s="1">
        <v>35227</v>
      </c>
      <c r="N5498">
        <v>1.2315</v>
      </c>
    </row>
    <row r="5499" spans="5:14" x14ac:dyDescent="0.3">
      <c r="E5499" s="1">
        <v>40231</v>
      </c>
      <c r="F5499">
        <v>78.61</v>
      </c>
      <c r="G5499">
        <f t="shared" si="131"/>
        <v>74.99504587155964</v>
      </c>
      <c r="I5499" s="1">
        <v>35690</v>
      </c>
      <c r="J5499">
        <v>18.41</v>
      </c>
      <c r="M5499" s="1">
        <v>35228</v>
      </c>
      <c r="N5499">
        <v>1.2344999999999999</v>
      </c>
    </row>
    <row r="5500" spans="5:14" x14ac:dyDescent="0.3">
      <c r="E5500" s="1">
        <v>40232</v>
      </c>
      <c r="F5500">
        <v>77.25</v>
      </c>
      <c r="G5500">
        <f t="shared" si="131"/>
        <v>75.073577981651368</v>
      </c>
      <c r="I5500" s="1">
        <v>35689</v>
      </c>
      <c r="J5500">
        <v>18.579999999999998</v>
      </c>
      <c r="M5500" s="1">
        <v>35229</v>
      </c>
      <c r="N5500">
        <v>1.2364999999999999</v>
      </c>
    </row>
    <row r="5501" spans="5:14" x14ac:dyDescent="0.3">
      <c r="E5501" s="1">
        <v>40233</v>
      </c>
      <c r="F5501">
        <v>78.09</v>
      </c>
      <c r="G5501">
        <f t="shared" si="131"/>
        <v>75.142935779816511</v>
      </c>
      <c r="I5501" s="1">
        <v>35688</v>
      </c>
      <c r="J5501">
        <v>18.23</v>
      </c>
      <c r="M5501" s="1">
        <v>35230</v>
      </c>
      <c r="N5501">
        <v>1.236</v>
      </c>
    </row>
    <row r="5502" spans="5:14" x14ac:dyDescent="0.3">
      <c r="E5502" s="1">
        <v>40234</v>
      </c>
      <c r="F5502">
        <v>76.290000000000006</v>
      </c>
      <c r="G5502">
        <f t="shared" si="131"/>
        <v>75.219082568807337</v>
      </c>
      <c r="I5502" s="1">
        <v>35685</v>
      </c>
      <c r="J5502">
        <v>18.260000000000002</v>
      </c>
      <c r="M5502" s="1">
        <v>35233</v>
      </c>
      <c r="N5502">
        <v>1.242</v>
      </c>
    </row>
    <row r="5503" spans="5:14" x14ac:dyDescent="0.3">
      <c r="E5503" s="1">
        <v>40235</v>
      </c>
      <c r="F5503">
        <v>77.59</v>
      </c>
      <c r="G5503">
        <f t="shared" si="131"/>
        <v>75.336238532110087</v>
      </c>
      <c r="I5503" s="1">
        <v>35684</v>
      </c>
      <c r="J5503">
        <v>18.3</v>
      </c>
      <c r="M5503" s="1">
        <v>35234</v>
      </c>
      <c r="N5503">
        <v>1.2482</v>
      </c>
    </row>
    <row r="5504" spans="5:14" x14ac:dyDescent="0.3">
      <c r="E5504" s="1">
        <v>40238</v>
      </c>
      <c r="F5504">
        <v>76.89</v>
      </c>
      <c r="G5504">
        <f t="shared" si="131"/>
        <v>75.444311926605508</v>
      </c>
      <c r="I5504" s="1">
        <v>35683</v>
      </c>
      <c r="J5504">
        <v>18.3</v>
      </c>
      <c r="M5504" s="1">
        <v>35235</v>
      </c>
      <c r="N5504">
        <v>1.244</v>
      </c>
    </row>
    <row r="5505" spans="5:14" x14ac:dyDescent="0.3">
      <c r="E5505" s="1">
        <v>40239</v>
      </c>
      <c r="F5505">
        <v>78.180000000000007</v>
      </c>
      <c r="G5505">
        <f t="shared" si="131"/>
        <v>75.560275229357799</v>
      </c>
      <c r="I5505" s="1">
        <v>35682</v>
      </c>
      <c r="J5505">
        <v>18.28</v>
      </c>
      <c r="M5505" s="1">
        <v>35236</v>
      </c>
      <c r="N5505">
        <v>1.2414000000000001</v>
      </c>
    </row>
    <row r="5506" spans="5:14" x14ac:dyDescent="0.3">
      <c r="E5506" s="1">
        <v>40240</v>
      </c>
      <c r="F5506">
        <v>79.25</v>
      </c>
      <c r="G5506">
        <f t="shared" si="131"/>
        <v>75.686513761467893</v>
      </c>
      <c r="I5506" s="1">
        <v>35681</v>
      </c>
      <c r="J5506">
        <v>18.329999999999998</v>
      </c>
      <c r="M5506" s="1">
        <v>35237</v>
      </c>
      <c r="N5506">
        <v>1.2358</v>
      </c>
    </row>
    <row r="5507" spans="5:14" x14ac:dyDescent="0.3">
      <c r="E5507" s="1">
        <v>40241</v>
      </c>
      <c r="F5507">
        <v>78.540000000000006</v>
      </c>
      <c r="G5507">
        <f t="shared" si="131"/>
        <v>75.773394495412859</v>
      </c>
      <c r="I5507" s="1">
        <v>35678</v>
      </c>
      <c r="J5507">
        <v>18.47</v>
      </c>
      <c r="M5507" s="1">
        <v>35240</v>
      </c>
      <c r="N5507">
        <v>1.238</v>
      </c>
    </row>
    <row r="5508" spans="5:14" x14ac:dyDescent="0.3">
      <c r="E5508" s="1">
        <v>40242</v>
      </c>
      <c r="F5508">
        <v>79.89</v>
      </c>
      <c r="G5508">
        <f t="shared" si="131"/>
        <v>75.871559633027516</v>
      </c>
      <c r="I5508" s="1">
        <v>35677</v>
      </c>
      <c r="J5508">
        <v>18.260000000000002</v>
      </c>
      <c r="M5508" s="1">
        <v>35241</v>
      </c>
      <c r="N5508">
        <v>1.2385999999999999</v>
      </c>
    </row>
    <row r="5509" spans="5:14" x14ac:dyDescent="0.3">
      <c r="E5509" s="1">
        <v>40245</v>
      </c>
      <c r="F5509">
        <v>80.47</v>
      </c>
      <c r="G5509">
        <f t="shared" si="131"/>
        <v>75.985321100917432</v>
      </c>
      <c r="I5509" s="1">
        <v>35676</v>
      </c>
      <c r="J5509">
        <v>18.37</v>
      </c>
      <c r="M5509" s="1">
        <v>35242</v>
      </c>
      <c r="N5509">
        <v>1.24</v>
      </c>
    </row>
    <row r="5510" spans="5:14" x14ac:dyDescent="0.3">
      <c r="E5510" s="1">
        <v>40246</v>
      </c>
      <c r="F5510">
        <v>79.91</v>
      </c>
      <c r="G5510">
        <f t="shared" si="131"/>
        <v>76.094220183486243</v>
      </c>
      <c r="I5510" s="1">
        <v>35675</v>
      </c>
      <c r="J5510">
        <v>18.440000000000001</v>
      </c>
      <c r="M5510" s="1">
        <v>35243</v>
      </c>
      <c r="N5510">
        <v>1.2464999999999999</v>
      </c>
    </row>
    <row r="5511" spans="5:14" x14ac:dyDescent="0.3">
      <c r="E5511" s="1">
        <v>40247</v>
      </c>
      <c r="F5511">
        <v>80.48</v>
      </c>
      <c r="G5511">
        <f t="shared" si="131"/>
        <v>76.203577981651392</v>
      </c>
      <c r="I5511" s="1">
        <v>35674</v>
      </c>
      <c r="J5511">
        <v>18.43</v>
      </c>
      <c r="M5511" s="1">
        <v>35244</v>
      </c>
      <c r="N5511">
        <v>1.2426999999999999</v>
      </c>
    </row>
    <row r="5512" spans="5:14" x14ac:dyDescent="0.3">
      <c r="E5512" s="1">
        <v>40248</v>
      </c>
      <c r="F5512">
        <v>80.28</v>
      </c>
      <c r="G5512">
        <f t="shared" si="131"/>
        <v>76.323577981651383</v>
      </c>
      <c r="I5512" s="1">
        <v>35671</v>
      </c>
      <c r="J5512">
        <v>18.510000000000002</v>
      </c>
      <c r="M5512" s="1">
        <v>35247</v>
      </c>
      <c r="N5512">
        <v>1.2435</v>
      </c>
    </row>
    <row r="5513" spans="5:14" x14ac:dyDescent="0.3">
      <c r="E5513" s="1">
        <v>40249</v>
      </c>
      <c r="F5513">
        <v>79.39</v>
      </c>
      <c r="G5513">
        <f t="shared" si="131"/>
        <v>76.411834862385319</v>
      </c>
      <c r="I5513" s="1">
        <v>35670</v>
      </c>
      <c r="J5513">
        <v>18.399999999999999</v>
      </c>
      <c r="M5513" s="1">
        <v>35248</v>
      </c>
      <c r="N5513">
        <v>1.2415</v>
      </c>
    </row>
    <row r="5514" spans="5:14" x14ac:dyDescent="0.3">
      <c r="E5514" s="1">
        <v>40252</v>
      </c>
      <c r="F5514">
        <v>77.89</v>
      </c>
      <c r="G5514">
        <f t="shared" si="131"/>
        <v>76.484220183486229</v>
      </c>
      <c r="I5514" s="1">
        <v>35669</v>
      </c>
      <c r="J5514">
        <v>18.559999999999999</v>
      </c>
      <c r="M5514" s="1">
        <v>35249</v>
      </c>
      <c r="N5514">
        <v>1.2465999999999999</v>
      </c>
    </row>
    <row r="5515" spans="5:14" x14ac:dyDescent="0.3">
      <c r="E5515" s="1">
        <v>40253</v>
      </c>
      <c r="F5515">
        <v>79.02</v>
      </c>
      <c r="G5515">
        <f t="shared" si="131"/>
        <v>76.554495412844048</v>
      </c>
      <c r="I5515" s="1">
        <v>35668</v>
      </c>
      <c r="J5515">
        <v>18.2</v>
      </c>
      <c r="M5515" s="1">
        <v>35250</v>
      </c>
      <c r="N5515">
        <v>1.2438</v>
      </c>
    </row>
    <row r="5516" spans="5:14" x14ac:dyDescent="0.3">
      <c r="E5516" s="1">
        <v>40254</v>
      </c>
      <c r="F5516">
        <v>81.96</v>
      </c>
      <c r="G5516">
        <f t="shared" si="131"/>
        <v>76.642201834862391</v>
      </c>
      <c r="I5516" s="1">
        <v>35664</v>
      </c>
      <c r="J5516">
        <v>18.54</v>
      </c>
      <c r="M5516" s="1">
        <v>35251</v>
      </c>
      <c r="N5516">
        <v>1.2424999999999999</v>
      </c>
    </row>
    <row r="5517" spans="5:14" x14ac:dyDescent="0.3">
      <c r="E5517" s="1">
        <v>40255</v>
      </c>
      <c r="F5517">
        <v>81.48</v>
      </c>
      <c r="G5517">
        <f t="shared" si="131"/>
        <v>76.719082568807337</v>
      </c>
      <c r="I5517" s="1">
        <v>35663</v>
      </c>
      <c r="J5517">
        <v>18.510000000000002</v>
      </c>
      <c r="M5517" s="1">
        <v>35254</v>
      </c>
      <c r="N5517">
        <v>1.2406999999999999</v>
      </c>
    </row>
    <row r="5518" spans="5:14" x14ac:dyDescent="0.3">
      <c r="E5518" s="1">
        <v>40256</v>
      </c>
      <c r="F5518">
        <v>79.88</v>
      </c>
      <c r="G5518">
        <f t="shared" si="131"/>
        <v>76.768899082568808</v>
      </c>
      <c r="I5518" s="1">
        <v>35662</v>
      </c>
      <c r="J5518">
        <v>18.96</v>
      </c>
      <c r="M5518" s="1">
        <v>35255</v>
      </c>
      <c r="N5518">
        <v>1.2405999999999999</v>
      </c>
    </row>
    <row r="5519" spans="5:14" x14ac:dyDescent="0.3">
      <c r="E5519" s="1">
        <v>40259</v>
      </c>
      <c r="F5519">
        <v>80.540000000000006</v>
      </c>
      <c r="G5519">
        <f t="shared" si="131"/>
        <v>76.801467889908267</v>
      </c>
      <c r="I5519" s="1">
        <v>35661</v>
      </c>
      <c r="J5519">
        <v>19.07</v>
      </c>
      <c r="M5519" s="1">
        <v>35256</v>
      </c>
      <c r="N5519">
        <v>1.2406999999999999</v>
      </c>
    </row>
    <row r="5520" spans="5:14" x14ac:dyDescent="0.3">
      <c r="E5520" s="1">
        <v>40260</v>
      </c>
      <c r="F5520">
        <v>80.7</v>
      </c>
      <c r="G5520">
        <f t="shared" si="131"/>
        <v>76.82834862385323</v>
      </c>
      <c r="I5520" s="1">
        <v>35660</v>
      </c>
      <c r="J5520">
        <v>18.93</v>
      </c>
      <c r="M5520" s="1">
        <v>35257</v>
      </c>
      <c r="N5520">
        <v>1.2446999999999999</v>
      </c>
    </row>
    <row r="5521" spans="5:14" x14ac:dyDescent="0.3">
      <c r="E5521" s="1">
        <v>40261</v>
      </c>
      <c r="F5521">
        <v>79.62</v>
      </c>
      <c r="G5521">
        <f t="shared" si="131"/>
        <v>76.850183486238564</v>
      </c>
      <c r="I5521" s="1">
        <v>35657</v>
      </c>
      <c r="J5521">
        <v>18.989999999999998</v>
      </c>
      <c r="M5521" s="1">
        <v>35258</v>
      </c>
      <c r="N5521">
        <v>1.2430000000000001</v>
      </c>
    </row>
    <row r="5522" spans="5:14" x14ac:dyDescent="0.3">
      <c r="E5522" s="1">
        <v>40262</v>
      </c>
      <c r="F5522">
        <v>79.61</v>
      </c>
      <c r="G5522">
        <f t="shared" si="131"/>
        <v>76.849449541284429</v>
      </c>
      <c r="I5522" s="1">
        <v>35656</v>
      </c>
      <c r="J5522">
        <v>19.190000000000001</v>
      </c>
      <c r="M5522" s="1">
        <v>35261</v>
      </c>
      <c r="N5522">
        <v>1.2457</v>
      </c>
    </row>
    <row r="5523" spans="5:14" x14ac:dyDescent="0.3">
      <c r="E5523" s="1">
        <v>40263</v>
      </c>
      <c r="F5523">
        <v>79.290000000000006</v>
      </c>
      <c r="G5523">
        <f t="shared" si="131"/>
        <v>76.847431192660579</v>
      </c>
      <c r="I5523" s="1">
        <v>35655</v>
      </c>
      <c r="J5523">
        <v>18.989999999999998</v>
      </c>
      <c r="M5523" s="1">
        <v>35262</v>
      </c>
      <c r="N5523">
        <v>1.2705</v>
      </c>
    </row>
    <row r="5524" spans="5:14" x14ac:dyDescent="0.3">
      <c r="E5524" s="1">
        <v>40266</v>
      </c>
      <c r="F5524">
        <v>81.17</v>
      </c>
      <c r="G5524">
        <f t="shared" si="131"/>
        <v>76.86807339449544</v>
      </c>
      <c r="I5524" s="1">
        <v>35654</v>
      </c>
      <c r="J5524">
        <v>18.850000000000001</v>
      </c>
      <c r="M5524" s="1">
        <v>35263</v>
      </c>
      <c r="N5524">
        <v>1.2670999999999999</v>
      </c>
    </row>
    <row r="5525" spans="5:14" x14ac:dyDescent="0.3">
      <c r="E5525" s="1">
        <v>40267</v>
      </c>
      <c r="F5525">
        <v>81.28</v>
      </c>
      <c r="G5525">
        <f t="shared" si="131"/>
        <v>76.90495412844038</v>
      </c>
      <c r="I5525" s="1">
        <v>35653</v>
      </c>
      <c r="J5525">
        <v>18.579999999999998</v>
      </c>
      <c r="M5525" s="1">
        <v>35264</v>
      </c>
      <c r="N5525">
        <v>1.2644</v>
      </c>
    </row>
    <row r="5526" spans="5:14" x14ac:dyDescent="0.3">
      <c r="E5526" s="1">
        <v>40268</v>
      </c>
      <c r="F5526">
        <v>82.7</v>
      </c>
      <c r="G5526">
        <f t="shared" si="131"/>
        <v>76.948807339449544</v>
      </c>
      <c r="I5526" s="1">
        <v>35650</v>
      </c>
      <c r="J5526">
        <v>18.48</v>
      </c>
      <c r="M5526" s="1">
        <v>35265</v>
      </c>
      <c r="N5526">
        <v>1.2672000000000001</v>
      </c>
    </row>
    <row r="5527" spans="5:14" x14ac:dyDescent="0.3">
      <c r="E5527" s="1">
        <v>40269</v>
      </c>
      <c r="F5527">
        <v>84.01</v>
      </c>
      <c r="G5527">
        <f t="shared" si="131"/>
        <v>77.023577981651385</v>
      </c>
      <c r="I5527" s="1">
        <v>35649</v>
      </c>
      <c r="J5527">
        <v>18.899999999999999</v>
      </c>
      <c r="M5527" s="1">
        <v>35268</v>
      </c>
      <c r="N5527">
        <v>1.2703</v>
      </c>
    </row>
    <row r="5528" spans="5:14" x14ac:dyDescent="0.3">
      <c r="E5528" s="1">
        <v>40273</v>
      </c>
      <c r="F5528">
        <v>85.88</v>
      </c>
      <c r="G5528">
        <f t="shared" si="131"/>
        <v>77.095504587155958</v>
      </c>
      <c r="I5528" s="1">
        <v>35648</v>
      </c>
      <c r="J5528">
        <v>19.2</v>
      </c>
      <c r="M5528" s="1">
        <v>35269</v>
      </c>
      <c r="N5528">
        <v>1.2650999999999999</v>
      </c>
    </row>
    <row r="5529" spans="5:14" x14ac:dyDescent="0.3">
      <c r="E5529" s="1">
        <v>40274</v>
      </c>
      <c r="F5529">
        <v>86.15</v>
      </c>
      <c r="G5529">
        <f t="shared" si="131"/>
        <v>77.195963302752276</v>
      </c>
      <c r="I5529" s="1">
        <v>35647</v>
      </c>
      <c r="J5529">
        <v>19.52</v>
      </c>
      <c r="M5529" s="1">
        <v>35270</v>
      </c>
      <c r="N5529">
        <v>1.2627999999999999</v>
      </c>
    </row>
    <row r="5530" spans="5:14" x14ac:dyDescent="0.3">
      <c r="E5530" s="1">
        <v>40275</v>
      </c>
      <c r="F5530">
        <v>85.59</v>
      </c>
      <c r="G5530">
        <f t="shared" si="131"/>
        <v>77.278899082568799</v>
      </c>
      <c r="I5530" s="1">
        <v>35646</v>
      </c>
      <c r="J5530">
        <v>19.46</v>
      </c>
      <c r="M5530" s="1">
        <v>35271</v>
      </c>
      <c r="N5530">
        <v>1.2717000000000001</v>
      </c>
    </row>
    <row r="5531" spans="5:14" x14ac:dyDescent="0.3">
      <c r="E5531" s="1">
        <v>40276</v>
      </c>
      <c r="F5531">
        <v>84.81</v>
      </c>
      <c r="G5531">
        <f t="shared" si="131"/>
        <v>77.340366972477071</v>
      </c>
      <c r="I5531" s="1">
        <v>35643</v>
      </c>
      <c r="J5531">
        <v>18.95</v>
      </c>
      <c r="M5531" s="1">
        <v>35272</v>
      </c>
      <c r="N5531">
        <v>1.2670999999999999</v>
      </c>
    </row>
    <row r="5532" spans="5:14" x14ac:dyDescent="0.3">
      <c r="E5532" s="1">
        <v>40277</v>
      </c>
      <c r="F5532">
        <v>84.83</v>
      </c>
      <c r="G5532">
        <f t="shared" si="131"/>
        <v>77.39486238532109</v>
      </c>
      <c r="I5532" s="1">
        <v>35642</v>
      </c>
      <c r="J5532">
        <v>18.940000000000001</v>
      </c>
      <c r="M5532" s="1">
        <v>35275</v>
      </c>
      <c r="N5532">
        <v>1.2699</v>
      </c>
    </row>
    <row r="5533" spans="5:14" x14ac:dyDescent="0.3">
      <c r="E5533" s="1">
        <v>40280</v>
      </c>
      <c r="F5533">
        <v>84.77</v>
      </c>
      <c r="G5533">
        <f t="shared" si="131"/>
        <v>77.457064220183497</v>
      </c>
      <c r="I5533" s="1">
        <v>35641</v>
      </c>
      <c r="J5533">
        <v>18.97</v>
      </c>
      <c r="M5533" s="1">
        <v>35276</v>
      </c>
      <c r="N5533">
        <v>1.2715000000000001</v>
      </c>
    </row>
    <row r="5534" spans="5:14" x14ac:dyDescent="0.3">
      <c r="E5534" s="1">
        <v>40281</v>
      </c>
      <c r="F5534">
        <v>84.72</v>
      </c>
      <c r="G5534">
        <f t="shared" si="131"/>
        <v>77.53825688073394</v>
      </c>
      <c r="I5534" s="1">
        <v>35640</v>
      </c>
      <c r="J5534">
        <v>18.59</v>
      </c>
      <c r="M5534" s="1">
        <v>35277</v>
      </c>
      <c r="N5534">
        <v>1.2762</v>
      </c>
    </row>
    <row r="5535" spans="5:14" x14ac:dyDescent="0.3">
      <c r="E5535" s="1">
        <v>40282</v>
      </c>
      <c r="F5535">
        <v>86.15</v>
      </c>
      <c r="G5535">
        <f t="shared" si="131"/>
        <v>77.615137614678915</v>
      </c>
      <c r="I5535" s="1">
        <v>35639</v>
      </c>
      <c r="J5535">
        <v>18.41</v>
      </c>
      <c r="M5535" s="1">
        <v>35278</v>
      </c>
      <c r="N5535">
        <v>1.274</v>
      </c>
    </row>
    <row r="5536" spans="5:14" x14ac:dyDescent="0.3">
      <c r="E5536" s="1">
        <v>40283</v>
      </c>
      <c r="F5536">
        <v>87.17</v>
      </c>
      <c r="G5536">
        <f t="shared" si="131"/>
        <v>77.703853211009175</v>
      </c>
      <c r="I5536" s="1">
        <v>35636</v>
      </c>
      <c r="J5536">
        <v>18.53</v>
      </c>
      <c r="M5536" s="1">
        <v>35279</v>
      </c>
      <c r="N5536">
        <v>1.2715000000000001</v>
      </c>
    </row>
    <row r="5537" spans="5:14" x14ac:dyDescent="0.3">
      <c r="E5537" s="1">
        <v>40284</v>
      </c>
      <c r="F5537">
        <v>85.99</v>
      </c>
      <c r="G5537">
        <f t="shared" si="131"/>
        <v>77.777614678899084</v>
      </c>
      <c r="I5537" s="1">
        <v>35635</v>
      </c>
      <c r="J5537">
        <v>18.440000000000001</v>
      </c>
      <c r="M5537" s="1">
        <v>35282</v>
      </c>
      <c r="N5537">
        <v>1.2692000000000001</v>
      </c>
    </row>
    <row r="5538" spans="5:14" x14ac:dyDescent="0.3">
      <c r="E5538" s="1">
        <v>40287</v>
      </c>
      <c r="F5538">
        <v>84.23</v>
      </c>
      <c r="G5538">
        <f t="shared" si="131"/>
        <v>77.852935779816519</v>
      </c>
      <c r="I5538" s="1">
        <v>35634</v>
      </c>
      <c r="J5538">
        <v>18.39</v>
      </c>
      <c r="M5538" s="1">
        <v>35283</v>
      </c>
      <c r="N5538">
        <v>1.2656000000000001</v>
      </c>
    </row>
    <row r="5539" spans="5:14" x14ac:dyDescent="0.3">
      <c r="E5539" s="1">
        <v>40288</v>
      </c>
      <c r="F5539">
        <v>84.8</v>
      </c>
      <c r="G5539">
        <f t="shared" si="131"/>
        <v>77.937798165137607</v>
      </c>
      <c r="I5539" s="1">
        <v>35633</v>
      </c>
      <c r="J5539">
        <v>18.22</v>
      </c>
      <c r="M5539" s="1">
        <v>35284</v>
      </c>
      <c r="N5539">
        <v>1.2635000000000001</v>
      </c>
    </row>
    <row r="5540" spans="5:14" x14ac:dyDescent="0.3">
      <c r="E5540" s="1">
        <v>40289</v>
      </c>
      <c r="F5540">
        <v>85.7</v>
      </c>
      <c r="G5540">
        <f t="shared" si="131"/>
        <v>78.00146788990827</v>
      </c>
      <c r="I5540" s="1">
        <v>35632</v>
      </c>
      <c r="J5540">
        <v>18.09</v>
      </c>
      <c r="M5540" s="1">
        <v>35285</v>
      </c>
      <c r="N5540">
        <v>1.2654000000000001</v>
      </c>
    </row>
    <row r="5541" spans="5:14" x14ac:dyDescent="0.3">
      <c r="E5541" s="1">
        <v>40290</v>
      </c>
      <c r="F5541">
        <v>85.67</v>
      </c>
      <c r="G5541">
        <f t="shared" si="131"/>
        <v>78.062935779816513</v>
      </c>
      <c r="I5541" s="1">
        <v>35629</v>
      </c>
      <c r="J5541">
        <v>18.12</v>
      </c>
      <c r="M5541" s="1">
        <v>35286</v>
      </c>
      <c r="N5541">
        <v>1.2695000000000001</v>
      </c>
    </row>
    <row r="5542" spans="5:14" x14ac:dyDescent="0.3">
      <c r="E5542" s="1">
        <v>40291</v>
      </c>
      <c r="F5542">
        <v>87.25</v>
      </c>
      <c r="G5542">
        <f t="shared" si="131"/>
        <v>78.13431192660552</v>
      </c>
      <c r="I5542" s="1">
        <v>35628</v>
      </c>
      <c r="J5542">
        <v>18.690000000000001</v>
      </c>
      <c r="M5542" s="1">
        <v>35289</v>
      </c>
      <c r="N5542">
        <v>1.2690999999999999</v>
      </c>
    </row>
    <row r="5543" spans="5:14" x14ac:dyDescent="0.3">
      <c r="E5543" s="1">
        <v>40294</v>
      </c>
      <c r="F5543">
        <v>86.83</v>
      </c>
      <c r="G5543">
        <f t="shared" si="131"/>
        <v>78.218623853211028</v>
      </c>
      <c r="I5543" s="1">
        <v>35627</v>
      </c>
      <c r="J5543">
        <v>18.399999999999999</v>
      </c>
      <c r="M5543" s="1">
        <v>35290</v>
      </c>
      <c r="N5543">
        <v>1.2695000000000001</v>
      </c>
    </row>
    <row r="5544" spans="5:14" x14ac:dyDescent="0.3">
      <c r="E5544" s="1">
        <v>40295</v>
      </c>
      <c r="F5544">
        <v>85.78</v>
      </c>
      <c r="G5544">
        <f t="shared" si="131"/>
        <v>78.297339449541298</v>
      </c>
      <c r="I5544" s="1">
        <v>35626</v>
      </c>
      <c r="J5544">
        <v>18.39</v>
      </c>
      <c r="M5544" s="1">
        <v>35291</v>
      </c>
      <c r="N5544">
        <v>1.2630999999999999</v>
      </c>
    </row>
    <row r="5545" spans="5:14" x14ac:dyDescent="0.3">
      <c r="E5545" s="1">
        <v>40296</v>
      </c>
      <c r="F5545">
        <v>86.16</v>
      </c>
      <c r="G5545">
        <f t="shared" si="131"/>
        <v>78.377155963302769</v>
      </c>
      <c r="I5545" s="1">
        <v>35625</v>
      </c>
      <c r="J5545">
        <v>17.82</v>
      </c>
      <c r="M5545" s="1">
        <v>35292</v>
      </c>
      <c r="N5545">
        <v>1.2679</v>
      </c>
    </row>
    <row r="5546" spans="5:14" x14ac:dyDescent="0.3">
      <c r="E5546" s="1">
        <v>40297</v>
      </c>
      <c r="F5546">
        <v>86.9</v>
      </c>
      <c r="G5546">
        <f t="shared" si="131"/>
        <v>78.472935779816524</v>
      </c>
      <c r="I5546" s="1">
        <v>35622</v>
      </c>
      <c r="J5546">
        <v>18.09</v>
      </c>
      <c r="M5546" s="1">
        <v>35293</v>
      </c>
      <c r="N5546">
        <v>1.2625</v>
      </c>
    </row>
    <row r="5547" spans="5:14" x14ac:dyDescent="0.3">
      <c r="E5547" s="1">
        <v>40298</v>
      </c>
      <c r="F5547">
        <v>87.44</v>
      </c>
      <c r="G5547">
        <f t="shared" si="131"/>
        <v>78.555504587155994</v>
      </c>
      <c r="I5547" s="1">
        <v>35621</v>
      </c>
      <c r="J5547">
        <v>17.96</v>
      </c>
      <c r="M5547" s="1">
        <v>35296</v>
      </c>
      <c r="N5547">
        <v>1.2654000000000001</v>
      </c>
    </row>
    <row r="5548" spans="5:14" x14ac:dyDescent="0.3">
      <c r="E5548" s="1">
        <v>40301</v>
      </c>
      <c r="F5548">
        <v>88.94</v>
      </c>
      <c r="G5548">
        <f t="shared" si="131"/>
        <v>78.665137614678912</v>
      </c>
      <c r="I5548" s="1">
        <v>35620</v>
      </c>
      <c r="J5548">
        <v>18.22</v>
      </c>
      <c r="M5548" s="1">
        <v>35297</v>
      </c>
      <c r="N5548">
        <v>1.2644</v>
      </c>
    </row>
    <row r="5549" spans="5:14" x14ac:dyDescent="0.3">
      <c r="E5549" s="1">
        <v>40302</v>
      </c>
      <c r="F5549">
        <v>85.67</v>
      </c>
      <c r="G5549">
        <f t="shared" si="131"/>
        <v>78.74302752293579</v>
      </c>
      <c r="I5549" s="1">
        <v>35619</v>
      </c>
      <c r="J5549">
        <v>18.38</v>
      </c>
      <c r="M5549" s="1">
        <v>35298</v>
      </c>
      <c r="N5549">
        <v>1.2684</v>
      </c>
    </row>
    <row r="5550" spans="5:14" x14ac:dyDescent="0.3">
      <c r="E5550" s="1">
        <v>40303</v>
      </c>
      <c r="F5550">
        <v>82.61</v>
      </c>
      <c r="G5550">
        <f t="shared" si="131"/>
        <v>78.781009174311947</v>
      </c>
      <c r="I5550" s="1">
        <v>35618</v>
      </c>
      <c r="J5550">
        <v>18.190000000000001</v>
      </c>
      <c r="M5550" s="1">
        <v>35299</v>
      </c>
      <c r="N5550">
        <v>1.2618</v>
      </c>
    </row>
    <row r="5551" spans="5:14" x14ac:dyDescent="0.3">
      <c r="E5551" s="1">
        <v>40304</v>
      </c>
      <c r="F5551">
        <v>79.83</v>
      </c>
      <c r="G5551">
        <f t="shared" si="131"/>
        <v>78.785412844036699</v>
      </c>
      <c r="I5551" s="1">
        <v>35615</v>
      </c>
      <c r="J5551">
        <v>18.059999999999999</v>
      </c>
      <c r="M5551" s="1">
        <v>35300</v>
      </c>
      <c r="N5551">
        <v>1.2708999999999999</v>
      </c>
    </row>
    <row r="5552" spans="5:14" x14ac:dyDescent="0.3">
      <c r="E5552" s="1">
        <v>40305</v>
      </c>
      <c r="F5552">
        <v>78.27</v>
      </c>
      <c r="G5552">
        <f t="shared" ref="G5552:G5615" si="132">+AVERAGE(F5444:F5552)</f>
        <v>78.788990825688089</v>
      </c>
      <c r="I5552" s="1">
        <v>35614</v>
      </c>
      <c r="J5552">
        <v>18.21</v>
      </c>
      <c r="M5552" s="1">
        <v>35303</v>
      </c>
      <c r="N5552">
        <v>1.2710999999999999</v>
      </c>
    </row>
    <row r="5553" spans="5:14" x14ac:dyDescent="0.3">
      <c r="E5553" s="1">
        <v>40308</v>
      </c>
      <c r="F5553">
        <v>80.12</v>
      </c>
      <c r="G5553">
        <f t="shared" si="132"/>
        <v>78.805137614678912</v>
      </c>
      <c r="I5553" s="1">
        <v>35613</v>
      </c>
      <c r="J5553">
        <v>18.920000000000002</v>
      </c>
      <c r="M5553" s="1">
        <v>35304</v>
      </c>
      <c r="N5553">
        <v>1.2723</v>
      </c>
    </row>
    <row r="5554" spans="5:14" x14ac:dyDescent="0.3">
      <c r="E5554" s="1">
        <v>40309</v>
      </c>
      <c r="F5554">
        <v>80.489999999999995</v>
      </c>
      <c r="G5554">
        <f t="shared" si="132"/>
        <v>78.832385321100929</v>
      </c>
      <c r="I5554" s="1">
        <v>35612</v>
      </c>
      <c r="J5554">
        <v>18.8</v>
      </c>
      <c r="M5554" s="1">
        <v>35305</v>
      </c>
      <c r="N5554">
        <v>1.2733000000000001</v>
      </c>
    </row>
    <row r="5555" spans="5:14" x14ac:dyDescent="0.3">
      <c r="E5555" s="1">
        <v>40310</v>
      </c>
      <c r="F5555">
        <v>81.2</v>
      </c>
      <c r="G5555">
        <f t="shared" si="132"/>
        <v>78.876146788990837</v>
      </c>
      <c r="I5555" s="1">
        <v>35611</v>
      </c>
      <c r="J5555">
        <v>18.510000000000002</v>
      </c>
      <c r="M5555" s="1">
        <v>35306</v>
      </c>
      <c r="N5555">
        <v>1.2730999999999999</v>
      </c>
    </row>
    <row r="5556" spans="5:14" x14ac:dyDescent="0.3">
      <c r="E5556" s="1">
        <v>40311</v>
      </c>
      <c r="F5556">
        <v>80.11</v>
      </c>
      <c r="G5556">
        <f t="shared" si="132"/>
        <v>78.921284403669759</v>
      </c>
      <c r="I5556" s="1">
        <v>35608</v>
      </c>
      <c r="J5556">
        <v>18.18</v>
      </c>
      <c r="M5556" s="1">
        <v>35307</v>
      </c>
      <c r="N5556">
        <v>1.2725</v>
      </c>
    </row>
    <row r="5557" spans="5:14" x14ac:dyDescent="0.3">
      <c r="E5557" s="1">
        <v>40312</v>
      </c>
      <c r="F5557">
        <v>77.180000000000007</v>
      </c>
      <c r="G5557">
        <f t="shared" si="132"/>
        <v>78.965229357798194</v>
      </c>
      <c r="I5557" s="1">
        <v>35607</v>
      </c>
      <c r="J5557">
        <v>17.850000000000001</v>
      </c>
      <c r="M5557" s="1">
        <v>35310</v>
      </c>
      <c r="N5557">
        <v>1.2679</v>
      </c>
    </row>
    <row r="5558" spans="5:14" x14ac:dyDescent="0.3">
      <c r="E5558" s="1">
        <v>40315</v>
      </c>
      <c r="F5558">
        <v>75.099999999999994</v>
      </c>
      <c r="G5558">
        <f t="shared" si="132"/>
        <v>78.994954128440384</v>
      </c>
      <c r="I5558" s="1">
        <v>35606</v>
      </c>
      <c r="J5558">
        <v>18.22</v>
      </c>
      <c r="M5558" s="1">
        <v>35311</v>
      </c>
      <c r="N5558">
        <v>1.2695000000000001</v>
      </c>
    </row>
    <row r="5559" spans="5:14" x14ac:dyDescent="0.3">
      <c r="E5559" s="1">
        <v>40316</v>
      </c>
      <c r="F5559">
        <v>74.430000000000007</v>
      </c>
      <c r="G5559">
        <f t="shared" si="132"/>
        <v>79.018348623853228</v>
      </c>
      <c r="I5559" s="1">
        <v>35605</v>
      </c>
      <c r="J5559">
        <v>17.87</v>
      </c>
      <c r="M5559" s="1">
        <v>35312</v>
      </c>
      <c r="N5559">
        <v>1.2732000000000001</v>
      </c>
    </row>
    <row r="5560" spans="5:14" x14ac:dyDescent="0.3">
      <c r="E5560" s="1">
        <v>40317</v>
      </c>
      <c r="F5560">
        <v>73.69</v>
      </c>
      <c r="G5560">
        <f t="shared" si="132"/>
        <v>79.034862385321105</v>
      </c>
      <c r="I5560" s="1">
        <v>35604</v>
      </c>
      <c r="J5560">
        <v>17.98</v>
      </c>
      <c r="M5560" s="1">
        <v>35313</v>
      </c>
      <c r="N5560">
        <v>1.2688999999999999</v>
      </c>
    </row>
    <row r="5561" spans="5:14" x14ac:dyDescent="0.3">
      <c r="E5561" s="1">
        <v>40318</v>
      </c>
      <c r="F5561">
        <v>71.84</v>
      </c>
      <c r="G5561">
        <f t="shared" si="132"/>
        <v>79.032935779816512</v>
      </c>
      <c r="I5561" s="1">
        <v>35601</v>
      </c>
      <c r="J5561">
        <v>17.670000000000002</v>
      </c>
      <c r="M5561" s="1">
        <v>35314</v>
      </c>
      <c r="N5561">
        <v>1.2648999999999999</v>
      </c>
    </row>
    <row r="5562" spans="5:14" x14ac:dyDescent="0.3">
      <c r="E5562" s="1">
        <v>40319</v>
      </c>
      <c r="F5562">
        <v>71.680000000000007</v>
      </c>
      <c r="G5562">
        <f t="shared" si="132"/>
        <v>79.015779816513756</v>
      </c>
      <c r="I5562" s="1">
        <v>35600</v>
      </c>
      <c r="J5562">
        <v>17.78</v>
      </c>
      <c r="M5562" s="1">
        <v>35317</v>
      </c>
      <c r="N5562">
        <v>1.2613000000000001</v>
      </c>
    </row>
    <row r="5563" spans="5:14" x14ac:dyDescent="0.3">
      <c r="E5563" s="1">
        <v>40322</v>
      </c>
      <c r="F5563">
        <v>71.17</v>
      </c>
      <c r="G5563">
        <f t="shared" si="132"/>
        <v>78.99559633027522</v>
      </c>
      <c r="I5563" s="1">
        <v>35599</v>
      </c>
      <c r="J5563">
        <v>17.77</v>
      </c>
      <c r="M5563" s="1">
        <v>35318</v>
      </c>
      <c r="N5563">
        <v>1.2521</v>
      </c>
    </row>
    <row r="5564" spans="5:14" x14ac:dyDescent="0.3">
      <c r="E5564" s="1">
        <v>40323</v>
      </c>
      <c r="F5564">
        <v>69.55</v>
      </c>
      <c r="G5564">
        <f t="shared" si="132"/>
        <v>78.957064220183469</v>
      </c>
      <c r="I5564" s="1">
        <v>35598</v>
      </c>
      <c r="J5564">
        <v>18.079999999999998</v>
      </c>
      <c r="M5564" s="1">
        <v>35319</v>
      </c>
      <c r="N5564">
        <v>1.2521</v>
      </c>
    </row>
    <row r="5565" spans="5:14" x14ac:dyDescent="0.3">
      <c r="E5565" s="1">
        <v>40324</v>
      </c>
      <c r="F5565">
        <v>71.739999999999995</v>
      </c>
      <c r="G5565">
        <f t="shared" si="132"/>
        <v>78.945596330275208</v>
      </c>
      <c r="I5565" s="1">
        <v>35597</v>
      </c>
      <c r="J5565">
        <v>17.86</v>
      </c>
      <c r="M5565" s="1">
        <v>35320</v>
      </c>
      <c r="N5565">
        <v>1.2508999999999999</v>
      </c>
    </row>
    <row r="5566" spans="5:14" x14ac:dyDescent="0.3">
      <c r="E5566" s="1">
        <v>40325</v>
      </c>
      <c r="F5566">
        <v>74.66</v>
      </c>
      <c r="G5566">
        <f t="shared" si="132"/>
        <v>78.956605504587131</v>
      </c>
      <c r="I5566" s="1">
        <v>35594</v>
      </c>
      <c r="J5566">
        <v>17.690000000000001</v>
      </c>
      <c r="M5566" s="1">
        <v>35321</v>
      </c>
      <c r="N5566">
        <v>1.25</v>
      </c>
    </row>
    <row r="5567" spans="5:14" x14ac:dyDescent="0.3">
      <c r="E5567" s="1">
        <v>40326</v>
      </c>
      <c r="F5567">
        <v>74.02</v>
      </c>
      <c r="G5567">
        <f t="shared" si="132"/>
        <v>78.943486238532088</v>
      </c>
      <c r="I5567" s="1">
        <v>35593</v>
      </c>
      <c r="J5567">
        <v>17.440000000000001</v>
      </c>
      <c r="M5567" s="1">
        <v>35324</v>
      </c>
      <c r="N5567">
        <v>1.254</v>
      </c>
    </row>
    <row r="5568" spans="5:14" x14ac:dyDescent="0.3">
      <c r="E5568" s="1">
        <v>40329</v>
      </c>
      <c r="F5568">
        <v>74.650000000000006</v>
      </c>
      <c r="G5568">
        <f t="shared" si="132"/>
        <v>78.928256880733912</v>
      </c>
      <c r="I5568" s="1">
        <v>35592</v>
      </c>
      <c r="J5568">
        <v>17.350000000000001</v>
      </c>
      <c r="M5568" s="1">
        <v>35325</v>
      </c>
      <c r="N5568">
        <v>1.2515000000000001</v>
      </c>
    </row>
    <row r="5569" spans="5:14" x14ac:dyDescent="0.3">
      <c r="E5569" s="1">
        <v>40330</v>
      </c>
      <c r="F5569">
        <v>72.709999999999994</v>
      </c>
      <c r="G5569">
        <f t="shared" si="132"/>
        <v>78.885963302752259</v>
      </c>
      <c r="I5569" s="1">
        <v>35591</v>
      </c>
      <c r="J5569">
        <v>17.5</v>
      </c>
      <c r="M5569" s="1">
        <v>35326</v>
      </c>
      <c r="N5569">
        <v>1.2544999999999999</v>
      </c>
    </row>
    <row r="5570" spans="5:14" x14ac:dyDescent="0.3">
      <c r="E5570" s="1">
        <v>40331</v>
      </c>
      <c r="F5570">
        <v>73.75</v>
      </c>
      <c r="G5570">
        <f t="shared" si="132"/>
        <v>78.850275229357763</v>
      </c>
      <c r="I5570" s="1">
        <v>35590</v>
      </c>
      <c r="J5570">
        <v>17.559999999999999</v>
      </c>
      <c r="M5570" s="1">
        <v>35327</v>
      </c>
      <c r="N5570">
        <v>1.252</v>
      </c>
    </row>
    <row r="5571" spans="5:14" x14ac:dyDescent="0.3">
      <c r="E5571" s="1">
        <v>40332</v>
      </c>
      <c r="F5571">
        <v>75.41</v>
      </c>
      <c r="G5571">
        <f t="shared" si="132"/>
        <v>78.826238532110054</v>
      </c>
      <c r="I5571" s="1">
        <v>35587</v>
      </c>
      <c r="J5571">
        <v>17.7</v>
      </c>
      <c r="M5571" s="1">
        <v>35328</v>
      </c>
      <c r="N5571">
        <v>1.2535000000000001</v>
      </c>
    </row>
    <row r="5572" spans="5:14" x14ac:dyDescent="0.3">
      <c r="E5572" s="1">
        <v>40333</v>
      </c>
      <c r="F5572">
        <v>72.09</v>
      </c>
      <c r="G5572">
        <f t="shared" si="132"/>
        <v>78.772660550458681</v>
      </c>
      <c r="I5572" s="1">
        <v>35586</v>
      </c>
      <c r="J5572">
        <v>18.32</v>
      </c>
      <c r="M5572" s="1">
        <v>35331</v>
      </c>
      <c r="N5572">
        <v>1.2573000000000001</v>
      </c>
    </row>
    <row r="5573" spans="5:14" x14ac:dyDescent="0.3">
      <c r="E5573" s="1">
        <v>40336</v>
      </c>
      <c r="F5573">
        <v>72.12</v>
      </c>
      <c r="G5573">
        <f t="shared" si="132"/>
        <v>78.699266055045854</v>
      </c>
      <c r="I5573" s="1">
        <v>35585</v>
      </c>
      <c r="J5573">
        <v>18.72</v>
      </c>
      <c r="M5573" s="1">
        <v>35332</v>
      </c>
      <c r="N5573">
        <v>1.2658</v>
      </c>
    </row>
    <row r="5574" spans="5:14" x14ac:dyDescent="0.3">
      <c r="E5574" s="1">
        <v>40337</v>
      </c>
      <c r="F5574">
        <v>72.3</v>
      </c>
      <c r="G5574">
        <f t="shared" si="132"/>
        <v>78.623211009174284</v>
      </c>
      <c r="I5574" s="1">
        <v>35584</v>
      </c>
      <c r="J5574">
        <v>18.899999999999999</v>
      </c>
      <c r="M5574" s="1">
        <v>35333</v>
      </c>
      <c r="N5574">
        <v>1.2595000000000001</v>
      </c>
    </row>
    <row r="5575" spans="5:14" x14ac:dyDescent="0.3">
      <c r="E5575" s="1">
        <v>40338</v>
      </c>
      <c r="F5575">
        <v>74.27</v>
      </c>
      <c r="G5575">
        <f t="shared" si="132"/>
        <v>78.553302752293575</v>
      </c>
      <c r="I5575" s="1">
        <v>35583</v>
      </c>
      <c r="J5575">
        <v>19.52</v>
      </c>
      <c r="M5575" s="1">
        <v>35334</v>
      </c>
      <c r="N5575">
        <v>1.2531000000000001</v>
      </c>
    </row>
    <row r="5576" spans="5:14" x14ac:dyDescent="0.3">
      <c r="E5576" s="1">
        <v>40339</v>
      </c>
      <c r="F5576">
        <v>75.290000000000006</v>
      </c>
      <c r="G5576">
        <f t="shared" si="132"/>
        <v>78.49623853211007</v>
      </c>
      <c r="I5576" s="1">
        <v>35580</v>
      </c>
      <c r="J5576">
        <v>19.399999999999999</v>
      </c>
      <c r="M5576" s="1">
        <v>35335</v>
      </c>
      <c r="N5576">
        <v>1.25</v>
      </c>
    </row>
    <row r="5577" spans="5:14" x14ac:dyDescent="0.3">
      <c r="E5577" s="1">
        <v>40340</v>
      </c>
      <c r="F5577">
        <v>74.349999999999994</v>
      </c>
      <c r="G5577">
        <f t="shared" si="132"/>
        <v>78.431834862385315</v>
      </c>
      <c r="I5577" s="1">
        <v>35579</v>
      </c>
      <c r="J5577">
        <v>19.48</v>
      </c>
      <c r="M5577" s="1">
        <v>35338</v>
      </c>
      <c r="N5577">
        <v>1.2499</v>
      </c>
    </row>
    <row r="5578" spans="5:14" x14ac:dyDescent="0.3">
      <c r="E5578" s="1">
        <v>40343</v>
      </c>
      <c r="F5578">
        <v>75.2</v>
      </c>
      <c r="G5578">
        <f t="shared" si="132"/>
        <v>78.378899082568807</v>
      </c>
      <c r="I5578" s="1">
        <v>35578</v>
      </c>
      <c r="J5578">
        <v>19.239999999999998</v>
      </c>
      <c r="M5578" s="1">
        <v>35339</v>
      </c>
      <c r="N5578">
        <v>1.2475000000000001</v>
      </c>
    </row>
    <row r="5579" spans="5:14" x14ac:dyDescent="0.3">
      <c r="E5579" s="1">
        <v>40344</v>
      </c>
      <c r="F5579">
        <v>76.2</v>
      </c>
      <c r="G5579">
        <f t="shared" si="132"/>
        <v>78.350458715596332</v>
      </c>
      <c r="I5579" s="1">
        <v>35577</v>
      </c>
      <c r="J5579">
        <v>19.22</v>
      </c>
      <c r="M5579" s="1">
        <v>35340</v>
      </c>
      <c r="N5579">
        <v>1.2452000000000001</v>
      </c>
    </row>
    <row r="5580" spans="5:14" x14ac:dyDescent="0.3">
      <c r="E5580" s="1">
        <v>40345</v>
      </c>
      <c r="F5580">
        <v>78.14</v>
      </c>
      <c r="G5580">
        <f t="shared" si="132"/>
        <v>78.348899082568806</v>
      </c>
      <c r="I5580" s="1">
        <v>35573</v>
      </c>
      <c r="J5580">
        <v>20</v>
      </c>
      <c r="M5580" s="1">
        <v>35341</v>
      </c>
      <c r="N5580">
        <v>1.2470000000000001</v>
      </c>
    </row>
    <row r="5581" spans="5:14" x14ac:dyDescent="0.3">
      <c r="E5581" s="1">
        <v>40346</v>
      </c>
      <c r="F5581">
        <v>78.680000000000007</v>
      </c>
      <c r="G5581">
        <f t="shared" si="132"/>
        <v>78.356788990825677</v>
      </c>
      <c r="I5581" s="1">
        <v>35572</v>
      </c>
      <c r="J5581">
        <v>20.18</v>
      </c>
      <c r="M5581" s="1">
        <v>35342</v>
      </c>
      <c r="N5581">
        <v>1.2464</v>
      </c>
    </row>
    <row r="5582" spans="5:14" x14ac:dyDescent="0.3">
      <c r="E5582" s="1">
        <v>40347</v>
      </c>
      <c r="F5582">
        <v>78.22</v>
      </c>
      <c r="G5582">
        <f t="shared" si="132"/>
        <v>78.366972477064209</v>
      </c>
      <c r="I5582" s="1">
        <v>35571</v>
      </c>
      <c r="J5582">
        <v>20.13</v>
      </c>
      <c r="M5582" s="1">
        <v>35345</v>
      </c>
      <c r="N5582">
        <v>1.2492000000000001</v>
      </c>
    </row>
    <row r="5583" spans="5:14" x14ac:dyDescent="0.3">
      <c r="E5583" s="1">
        <v>40350</v>
      </c>
      <c r="F5583">
        <v>78.819999999999993</v>
      </c>
      <c r="G5583">
        <f t="shared" si="132"/>
        <v>78.382752293577965</v>
      </c>
      <c r="I5583" s="1">
        <v>35570</v>
      </c>
      <c r="J5583">
        <v>20</v>
      </c>
      <c r="M5583" s="1">
        <v>35346</v>
      </c>
      <c r="N5583">
        <v>1.2504999999999999</v>
      </c>
    </row>
    <row r="5584" spans="5:14" x14ac:dyDescent="0.3">
      <c r="E5584" s="1">
        <v>40351</v>
      </c>
      <c r="F5584">
        <v>78.040000000000006</v>
      </c>
      <c r="G5584">
        <f t="shared" si="132"/>
        <v>78.386513761467882</v>
      </c>
      <c r="I5584" s="1">
        <v>35569</v>
      </c>
      <c r="J5584">
        <v>20.16</v>
      </c>
      <c r="M5584" s="1">
        <v>35347</v>
      </c>
      <c r="N5584">
        <v>1.2515000000000001</v>
      </c>
    </row>
    <row r="5585" spans="5:14" x14ac:dyDescent="0.3">
      <c r="E5585" s="1">
        <v>40352</v>
      </c>
      <c r="F5585">
        <v>76.27</v>
      </c>
      <c r="G5585">
        <f t="shared" si="132"/>
        <v>78.386055045871558</v>
      </c>
      <c r="I5585" s="1">
        <v>35566</v>
      </c>
      <c r="J5585">
        <v>20.350000000000001</v>
      </c>
      <c r="M5585" s="1">
        <v>35348</v>
      </c>
      <c r="N5585">
        <v>1.2512000000000001</v>
      </c>
    </row>
    <row r="5586" spans="5:14" x14ac:dyDescent="0.3">
      <c r="E5586" s="1">
        <v>40353</v>
      </c>
      <c r="F5586">
        <v>76.47</v>
      </c>
      <c r="G5586">
        <f t="shared" si="132"/>
        <v>78.40339449541284</v>
      </c>
      <c r="I5586" s="1">
        <v>35565</v>
      </c>
      <c r="J5586">
        <v>19.440000000000001</v>
      </c>
      <c r="M5586" s="1">
        <v>35349</v>
      </c>
      <c r="N5586">
        <v>1.2514000000000001</v>
      </c>
    </row>
    <row r="5587" spans="5:14" x14ac:dyDescent="0.3">
      <c r="E5587" s="1">
        <v>40354</v>
      </c>
      <c r="F5587">
        <v>78.12</v>
      </c>
      <c r="G5587">
        <f t="shared" si="132"/>
        <v>78.45192660550461</v>
      </c>
      <c r="I5587" s="1">
        <v>35564</v>
      </c>
      <c r="J5587">
        <v>19.510000000000002</v>
      </c>
      <c r="M5587" s="1">
        <v>35352</v>
      </c>
      <c r="N5587">
        <v>1.2525999999999999</v>
      </c>
    </row>
    <row r="5588" spans="5:14" x14ac:dyDescent="0.3">
      <c r="E5588" s="1">
        <v>40357</v>
      </c>
      <c r="F5588">
        <v>77.59</v>
      </c>
      <c r="G5588">
        <f t="shared" si="132"/>
        <v>78.487706422018363</v>
      </c>
      <c r="I5588" s="1">
        <v>35563</v>
      </c>
      <c r="J5588">
        <v>19.62</v>
      </c>
      <c r="M5588" s="1">
        <v>35353</v>
      </c>
      <c r="N5588">
        <v>1.246</v>
      </c>
    </row>
    <row r="5589" spans="5:14" x14ac:dyDescent="0.3">
      <c r="E5589" s="1">
        <v>40358</v>
      </c>
      <c r="F5589">
        <v>75.44</v>
      </c>
      <c r="G5589">
        <f t="shared" si="132"/>
        <v>78.507431192660547</v>
      </c>
      <c r="I5589" s="1">
        <v>35562</v>
      </c>
      <c r="J5589">
        <v>19.72</v>
      </c>
      <c r="M5589" s="1">
        <v>35354</v>
      </c>
      <c r="N5589">
        <v>1.2467999999999999</v>
      </c>
    </row>
    <row r="5590" spans="5:14" x14ac:dyDescent="0.3">
      <c r="E5590" s="1">
        <v>40359</v>
      </c>
      <c r="F5590">
        <v>75.010000000000005</v>
      </c>
      <c r="G5590">
        <f t="shared" si="132"/>
        <v>78.532844036697242</v>
      </c>
      <c r="I5590" s="1">
        <v>35559</v>
      </c>
      <c r="J5590">
        <v>18.93</v>
      </c>
      <c r="M5590" s="1">
        <v>35355</v>
      </c>
      <c r="N5590">
        <v>1.2434000000000001</v>
      </c>
    </row>
    <row r="5591" spans="5:14" x14ac:dyDescent="0.3">
      <c r="E5591" s="1">
        <v>40360</v>
      </c>
      <c r="F5591">
        <v>72.34</v>
      </c>
      <c r="G5591">
        <f t="shared" si="132"/>
        <v>78.534770642201849</v>
      </c>
      <c r="I5591" s="1">
        <v>35558</v>
      </c>
      <c r="J5591">
        <v>18.690000000000001</v>
      </c>
      <c r="M5591" s="1">
        <v>35356</v>
      </c>
      <c r="N5591">
        <v>1.2472000000000001</v>
      </c>
    </row>
    <row r="5592" spans="5:14" x14ac:dyDescent="0.3">
      <c r="E5592" s="1">
        <v>40361</v>
      </c>
      <c r="F5592">
        <v>71.650000000000006</v>
      </c>
      <c r="G5592">
        <f t="shared" si="132"/>
        <v>78.536513761467887</v>
      </c>
      <c r="I5592" s="1">
        <v>35557</v>
      </c>
      <c r="J5592">
        <v>18.16</v>
      </c>
      <c r="M5592" s="1">
        <v>35359</v>
      </c>
      <c r="N5592">
        <v>1.2509999999999999</v>
      </c>
    </row>
    <row r="5593" spans="5:14" x14ac:dyDescent="0.3">
      <c r="E5593" s="1">
        <v>40364</v>
      </c>
      <c r="F5593">
        <v>71.47</v>
      </c>
      <c r="G5593">
        <f t="shared" si="132"/>
        <v>78.521467889908251</v>
      </c>
      <c r="I5593" s="1">
        <v>35556</v>
      </c>
      <c r="J5593">
        <v>18.07</v>
      </c>
      <c r="M5593" s="1">
        <v>35360</v>
      </c>
      <c r="N5593">
        <v>1.2535000000000001</v>
      </c>
    </row>
    <row r="5594" spans="5:14" x14ac:dyDescent="0.3">
      <c r="E5594" s="1">
        <v>40365</v>
      </c>
      <c r="F5594">
        <v>71.45</v>
      </c>
      <c r="G5594">
        <f t="shared" si="132"/>
        <v>78.479174311926599</v>
      </c>
      <c r="I5594" s="1">
        <v>35552</v>
      </c>
      <c r="J5594">
        <v>17.97</v>
      </c>
      <c r="M5594" s="1">
        <v>35361</v>
      </c>
      <c r="N5594">
        <v>1.2582</v>
      </c>
    </row>
    <row r="5595" spans="5:14" x14ac:dyDescent="0.3">
      <c r="E5595" s="1">
        <v>40366</v>
      </c>
      <c r="F5595">
        <v>73.510000000000005</v>
      </c>
      <c r="G5595">
        <f t="shared" si="132"/>
        <v>78.457064220183483</v>
      </c>
      <c r="I5595" s="1">
        <v>35551</v>
      </c>
      <c r="J5595">
        <v>18.29</v>
      </c>
      <c r="M5595" s="1">
        <v>35362</v>
      </c>
      <c r="N5595">
        <v>1.2619</v>
      </c>
    </row>
    <row r="5596" spans="5:14" x14ac:dyDescent="0.3">
      <c r="E5596" s="1">
        <v>40367</v>
      </c>
      <c r="F5596">
        <v>74.709999999999994</v>
      </c>
      <c r="G5596">
        <f t="shared" si="132"/>
        <v>78.480733944954125</v>
      </c>
      <c r="I5596" s="1">
        <v>35550</v>
      </c>
      <c r="J5596">
        <v>18.52</v>
      </c>
      <c r="M5596" s="1">
        <v>35363</v>
      </c>
      <c r="N5596">
        <v>1.2599</v>
      </c>
    </row>
    <row r="5597" spans="5:14" x14ac:dyDescent="0.3">
      <c r="E5597" s="1">
        <v>40368</v>
      </c>
      <c r="F5597">
        <v>75.42</v>
      </c>
      <c r="G5597">
        <f t="shared" si="132"/>
        <v>78.534220183486255</v>
      </c>
      <c r="I5597" s="1">
        <v>35549</v>
      </c>
      <c r="J5597">
        <v>18.61</v>
      </c>
      <c r="M5597" s="1">
        <v>35366</v>
      </c>
      <c r="N5597">
        <v>1.2605</v>
      </c>
    </row>
    <row r="5598" spans="5:14" x14ac:dyDescent="0.3">
      <c r="E5598" s="1">
        <v>40371</v>
      </c>
      <c r="F5598">
        <v>74.37</v>
      </c>
      <c r="G5598">
        <f t="shared" si="132"/>
        <v>78.573302752293586</v>
      </c>
      <c r="I5598" s="1">
        <v>35548</v>
      </c>
      <c r="J5598">
        <v>18.260000000000002</v>
      </c>
      <c r="M5598" s="1">
        <v>35367</v>
      </c>
      <c r="N5598">
        <v>1.2667999999999999</v>
      </c>
    </row>
    <row r="5599" spans="5:14" x14ac:dyDescent="0.3">
      <c r="E5599" s="1">
        <v>40372</v>
      </c>
      <c r="F5599">
        <v>76.650000000000006</v>
      </c>
      <c r="G5599">
        <f t="shared" si="132"/>
        <v>78.614770642201833</v>
      </c>
      <c r="I5599" s="1">
        <v>35545</v>
      </c>
      <c r="J5599">
        <v>18.27</v>
      </c>
      <c r="M5599" s="1">
        <v>35368</v>
      </c>
      <c r="N5599">
        <v>1.2687999999999999</v>
      </c>
    </row>
    <row r="5600" spans="5:14" x14ac:dyDescent="0.3">
      <c r="E5600" s="1">
        <v>40373</v>
      </c>
      <c r="F5600">
        <v>76.77</v>
      </c>
      <c r="G5600">
        <f t="shared" si="132"/>
        <v>78.653577981651381</v>
      </c>
      <c r="I5600" s="1">
        <v>35544</v>
      </c>
      <c r="J5600">
        <v>18.41</v>
      </c>
      <c r="M5600" s="1">
        <v>35369</v>
      </c>
      <c r="N5600">
        <v>1.2637</v>
      </c>
    </row>
    <row r="5601" spans="5:14" x14ac:dyDescent="0.3">
      <c r="E5601" s="1">
        <v>40374</v>
      </c>
      <c r="F5601">
        <v>76.19</v>
      </c>
      <c r="G5601">
        <f t="shared" si="132"/>
        <v>78.682385321100938</v>
      </c>
      <c r="I5601" s="1">
        <v>35543</v>
      </c>
      <c r="J5601">
        <v>18.059999999999999</v>
      </c>
      <c r="M5601" s="1">
        <v>35370</v>
      </c>
      <c r="N5601">
        <v>1.2657</v>
      </c>
    </row>
    <row r="5602" spans="5:14" x14ac:dyDescent="0.3">
      <c r="E5602" s="1">
        <v>40375</v>
      </c>
      <c r="F5602">
        <v>75.37</v>
      </c>
      <c r="G5602">
        <f t="shared" si="132"/>
        <v>78.705045871559648</v>
      </c>
      <c r="I5602" s="1">
        <v>35542</v>
      </c>
      <c r="J5602">
        <v>17.989999999999998</v>
      </c>
      <c r="M5602" s="1">
        <v>35373</v>
      </c>
      <c r="N5602">
        <v>1.2685</v>
      </c>
    </row>
    <row r="5603" spans="5:14" x14ac:dyDescent="0.3">
      <c r="E5603" s="1">
        <v>40378</v>
      </c>
      <c r="F5603">
        <v>75.62</v>
      </c>
      <c r="G5603">
        <f t="shared" si="132"/>
        <v>78.733577981651422</v>
      </c>
      <c r="I5603" s="1">
        <v>35541</v>
      </c>
      <c r="J5603">
        <v>18.34</v>
      </c>
      <c r="M5603" s="1">
        <v>35374</v>
      </c>
      <c r="N5603">
        <v>1.262</v>
      </c>
    </row>
    <row r="5604" spans="5:14" x14ac:dyDescent="0.3">
      <c r="E5604" s="1">
        <v>40379</v>
      </c>
      <c r="F5604">
        <v>76.22</v>
      </c>
      <c r="G5604">
        <f t="shared" si="132"/>
        <v>78.738532110091782</v>
      </c>
      <c r="I5604" s="1">
        <v>35538</v>
      </c>
      <c r="J5604">
        <v>17.920000000000002</v>
      </c>
      <c r="M5604" s="1">
        <v>35375</v>
      </c>
      <c r="N5604">
        <v>1.2622</v>
      </c>
    </row>
    <row r="5605" spans="5:14" x14ac:dyDescent="0.3">
      <c r="E5605" s="1">
        <v>40380</v>
      </c>
      <c r="F5605">
        <v>75.37</v>
      </c>
      <c r="G5605">
        <f t="shared" si="132"/>
        <v>78.730275229357829</v>
      </c>
      <c r="I5605" s="1">
        <v>35537</v>
      </c>
      <c r="J5605">
        <v>17.690000000000001</v>
      </c>
      <c r="M5605" s="1">
        <v>35376</v>
      </c>
      <c r="N5605">
        <v>1.2658</v>
      </c>
    </row>
    <row r="5606" spans="5:14" x14ac:dyDescent="0.3">
      <c r="E5606" s="1">
        <v>40381</v>
      </c>
      <c r="F5606">
        <v>77.819999999999993</v>
      </c>
      <c r="G5606">
        <f t="shared" si="132"/>
        <v>78.730642201834897</v>
      </c>
      <c r="I5606" s="1">
        <v>35536</v>
      </c>
      <c r="J5606">
        <v>17.809999999999999</v>
      </c>
      <c r="M5606" s="1">
        <v>35377</v>
      </c>
      <c r="N5606">
        <v>1.2708999999999999</v>
      </c>
    </row>
    <row r="5607" spans="5:14" x14ac:dyDescent="0.3">
      <c r="E5607" s="1">
        <v>40382</v>
      </c>
      <c r="F5607">
        <v>77.45</v>
      </c>
      <c r="G5607">
        <f t="shared" si="132"/>
        <v>78.7238532110092</v>
      </c>
      <c r="I5607" s="1">
        <v>35535</v>
      </c>
      <c r="J5607">
        <v>17.96</v>
      </c>
      <c r="M5607" s="1">
        <v>35380</v>
      </c>
      <c r="N5607">
        <v>1.2776000000000001</v>
      </c>
    </row>
    <row r="5608" spans="5:14" x14ac:dyDescent="0.3">
      <c r="E5608" s="1">
        <v>40385</v>
      </c>
      <c r="F5608">
        <v>77.5</v>
      </c>
      <c r="G5608">
        <f t="shared" si="132"/>
        <v>78.713669724770668</v>
      </c>
      <c r="I5608" s="1">
        <v>35534</v>
      </c>
      <c r="J5608">
        <v>18.190000000000001</v>
      </c>
      <c r="M5608" s="1">
        <v>35381</v>
      </c>
      <c r="N5608">
        <v>1.2690999999999999</v>
      </c>
    </row>
    <row r="5609" spans="5:14" x14ac:dyDescent="0.3">
      <c r="E5609" s="1">
        <v>40386</v>
      </c>
      <c r="F5609">
        <v>76.13</v>
      </c>
      <c r="G5609">
        <f t="shared" si="132"/>
        <v>78.703394495412866</v>
      </c>
      <c r="I5609" s="1">
        <v>35531</v>
      </c>
      <c r="J5609">
        <v>17.88</v>
      </c>
      <c r="M5609" s="1">
        <v>35382</v>
      </c>
      <c r="N5609">
        <v>1.272</v>
      </c>
    </row>
    <row r="5610" spans="5:14" x14ac:dyDescent="0.3">
      <c r="E5610" s="1">
        <v>40387</v>
      </c>
      <c r="F5610">
        <v>76.06</v>
      </c>
      <c r="G5610">
        <f t="shared" si="132"/>
        <v>78.68477064220184</v>
      </c>
      <c r="I5610" s="1">
        <v>35530</v>
      </c>
      <c r="J5610">
        <v>17.93</v>
      </c>
      <c r="M5610" s="1">
        <v>35383</v>
      </c>
      <c r="N5610">
        <v>1.2698</v>
      </c>
    </row>
    <row r="5611" spans="5:14" x14ac:dyDescent="0.3">
      <c r="E5611" s="1">
        <v>40388</v>
      </c>
      <c r="F5611">
        <v>77.59</v>
      </c>
      <c r="G5611">
        <f t="shared" si="132"/>
        <v>78.696697247706439</v>
      </c>
      <c r="I5611" s="1">
        <v>35529</v>
      </c>
      <c r="J5611">
        <v>17.75</v>
      </c>
      <c r="M5611" s="1">
        <v>35384</v>
      </c>
      <c r="N5611">
        <v>1.2721</v>
      </c>
    </row>
    <row r="5612" spans="5:14" x14ac:dyDescent="0.3">
      <c r="E5612" s="1">
        <v>40389</v>
      </c>
      <c r="F5612">
        <v>78.180000000000007</v>
      </c>
      <c r="G5612">
        <f t="shared" si="132"/>
        <v>78.702110091743123</v>
      </c>
      <c r="I5612" s="1">
        <v>35528</v>
      </c>
      <c r="J5612">
        <v>17.93</v>
      </c>
      <c r="M5612" s="1">
        <v>35387</v>
      </c>
      <c r="N5612">
        <v>1.2782</v>
      </c>
    </row>
    <row r="5613" spans="5:14" x14ac:dyDescent="0.3">
      <c r="E5613" s="1">
        <v>40392</v>
      </c>
      <c r="F5613">
        <v>80.819999999999993</v>
      </c>
      <c r="G5613">
        <f t="shared" si="132"/>
        <v>78.738165137614672</v>
      </c>
      <c r="I5613" s="1">
        <v>35527</v>
      </c>
      <c r="J5613">
        <v>17.760000000000002</v>
      </c>
      <c r="M5613" s="1">
        <v>35388</v>
      </c>
      <c r="N5613">
        <v>1.2758</v>
      </c>
    </row>
    <row r="5614" spans="5:14" x14ac:dyDescent="0.3">
      <c r="E5614" s="1">
        <v>40393</v>
      </c>
      <c r="F5614">
        <v>82.68</v>
      </c>
      <c r="G5614">
        <f t="shared" si="132"/>
        <v>78.779449541284436</v>
      </c>
      <c r="I5614" s="1">
        <v>35524</v>
      </c>
      <c r="J5614">
        <v>17.68</v>
      </c>
      <c r="M5614" s="1">
        <v>35389</v>
      </c>
      <c r="N5614">
        <v>1.2838000000000001</v>
      </c>
    </row>
    <row r="5615" spans="5:14" x14ac:dyDescent="0.3">
      <c r="E5615" s="1">
        <v>40394</v>
      </c>
      <c r="F5615">
        <v>82.2</v>
      </c>
      <c r="G5615">
        <f t="shared" si="132"/>
        <v>78.806513761467926</v>
      </c>
      <c r="I5615" s="1">
        <v>35523</v>
      </c>
      <c r="J5615">
        <v>18.18</v>
      </c>
      <c r="M5615" s="1">
        <v>35390</v>
      </c>
      <c r="N5615">
        <v>1.2824</v>
      </c>
    </row>
    <row r="5616" spans="5:14" x14ac:dyDescent="0.3">
      <c r="E5616" s="1">
        <v>40395</v>
      </c>
      <c r="F5616">
        <v>81.61</v>
      </c>
      <c r="G5616">
        <f t="shared" ref="G5616:G5679" si="133">+AVERAGE(F5508:F5616)</f>
        <v>78.834678899082604</v>
      </c>
      <c r="I5616" s="1">
        <v>35522</v>
      </c>
      <c r="J5616">
        <v>18.510000000000002</v>
      </c>
      <c r="M5616" s="1">
        <v>35391</v>
      </c>
      <c r="N5616">
        <v>1.2747999999999999</v>
      </c>
    </row>
    <row r="5617" spans="5:14" x14ac:dyDescent="0.3">
      <c r="E5617" s="1">
        <v>40396</v>
      </c>
      <c r="F5617">
        <v>80.16</v>
      </c>
      <c r="G5617">
        <f t="shared" si="133"/>
        <v>78.837155963302791</v>
      </c>
      <c r="I5617" s="1">
        <v>35521</v>
      </c>
      <c r="J5617">
        <v>19.11</v>
      </c>
      <c r="M5617" s="1">
        <v>35394</v>
      </c>
      <c r="N5617">
        <v>1.2650999999999999</v>
      </c>
    </row>
    <row r="5618" spans="5:14" x14ac:dyDescent="0.3">
      <c r="E5618" s="1">
        <v>40399</v>
      </c>
      <c r="F5618">
        <v>80.989999999999995</v>
      </c>
      <c r="G5618">
        <f t="shared" si="133"/>
        <v>78.841926605504611</v>
      </c>
      <c r="I5618" s="1">
        <v>35516</v>
      </c>
      <c r="J5618">
        <v>19.38</v>
      </c>
      <c r="M5618" s="1">
        <v>35395</v>
      </c>
      <c r="N5618">
        <v>1.2632000000000001</v>
      </c>
    </row>
    <row r="5619" spans="5:14" x14ac:dyDescent="0.3">
      <c r="E5619" s="1">
        <v>40400</v>
      </c>
      <c r="F5619">
        <v>79.599999999999994</v>
      </c>
      <c r="G5619">
        <f t="shared" si="133"/>
        <v>78.83908256880737</v>
      </c>
      <c r="I5619" s="1">
        <v>35515</v>
      </c>
      <c r="J5619">
        <v>19.29</v>
      </c>
      <c r="M5619" s="1">
        <v>35396</v>
      </c>
      <c r="N5619">
        <v>1.2619</v>
      </c>
    </row>
    <row r="5620" spans="5:14" x14ac:dyDescent="0.3">
      <c r="E5620" s="1">
        <v>40401</v>
      </c>
      <c r="F5620">
        <v>77.64</v>
      </c>
      <c r="G5620">
        <f t="shared" si="133"/>
        <v>78.813027522935784</v>
      </c>
      <c r="I5620" s="1">
        <v>35514</v>
      </c>
      <c r="J5620">
        <v>19.54</v>
      </c>
      <c r="M5620" s="1">
        <v>35397</v>
      </c>
      <c r="N5620">
        <v>1.2586999999999999</v>
      </c>
    </row>
    <row r="5621" spans="5:14" x14ac:dyDescent="0.3">
      <c r="E5621" s="1">
        <v>40402</v>
      </c>
      <c r="F5621">
        <v>75.52</v>
      </c>
      <c r="G5621">
        <f t="shared" si="133"/>
        <v>78.769357798165146</v>
      </c>
      <c r="I5621" s="1">
        <v>35513</v>
      </c>
      <c r="J5621">
        <v>19.59</v>
      </c>
      <c r="M5621" s="1">
        <v>35398</v>
      </c>
      <c r="N5621">
        <v>1.2535000000000001</v>
      </c>
    </row>
    <row r="5622" spans="5:14" x14ac:dyDescent="0.3">
      <c r="E5622" s="1">
        <v>40403</v>
      </c>
      <c r="F5622">
        <v>75.11</v>
      </c>
      <c r="G5622">
        <f t="shared" si="133"/>
        <v>78.730091743119289</v>
      </c>
      <c r="I5622" s="1">
        <v>35510</v>
      </c>
      <c r="J5622">
        <v>19.989999999999998</v>
      </c>
      <c r="M5622" s="1">
        <v>35401</v>
      </c>
      <c r="N5622">
        <v>1.2495000000000001</v>
      </c>
    </row>
    <row r="5623" spans="5:14" x14ac:dyDescent="0.3">
      <c r="E5623" s="1">
        <v>40406</v>
      </c>
      <c r="F5623">
        <v>74.849999999999994</v>
      </c>
      <c r="G5623">
        <f t="shared" si="133"/>
        <v>78.702201834862407</v>
      </c>
      <c r="I5623" s="1">
        <v>35509</v>
      </c>
      <c r="J5623">
        <v>20.18</v>
      </c>
      <c r="M5623" s="1">
        <v>35402</v>
      </c>
      <c r="N5623">
        <v>1.2408999999999999</v>
      </c>
    </row>
    <row r="5624" spans="5:14" x14ac:dyDescent="0.3">
      <c r="E5624" s="1">
        <v>40407</v>
      </c>
      <c r="F5624">
        <v>76.930000000000007</v>
      </c>
      <c r="G5624">
        <f t="shared" si="133"/>
        <v>78.683027522935788</v>
      </c>
      <c r="I5624" s="1">
        <v>35508</v>
      </c>
      <c r="J5624">
        <v>20.32</v>
      </c>
      <c r="M5624" s="1">
        <v>35403</v>
      </c>
      <c r="N5624">
        <v>1.2385999999999999</v>
      </c>
    </row>
    <row r="5625" spans="5:14" x14ac:dyDescent="0.3">
      <c r="E5625" s="1">
        <v>40408</v>
      </c>
      <c r="F5625">
        <v>76.47</v>
      </c>
      <c r="G5625">
        <f t="shared" si="133"/>
        <v>78.632660550458723</v>
      </c>
      <c r="I5625" s="1">
        <v>35507</v>
      </c>
      <c r="J5625">
        <v>20.25</v>
      </c>
      <c r="M5625" s="1">
        <v>35404</v>
      </c>
      <c r="N5625">
        <v>1.2425999999999999</v>
      </c>
    </row>
    <row r="5626" spans="5:14" x14ac:dyDescent="0.3">
      <c r="E5626" s="1">
        <v>40409</v>
      </c>
      <c r="F5626">
        <v>75.3</v>
      </c>
      <c r="G5626">
        <f t="shared" si="133"/>
        <v>78.575963302752299</v>
      </c>
      <c r="I5626" s="1">
        <v>35506</v>
      </c>
      <c r="J5626">
        <v>19.5</v>
      </c>
      <c r="M5626" s="1">
        <v>35405</v>
      </c>
      <c r="N5626">
        <v>1.2468999999999999</v>
      </c>
    </row>
    <row r="5627" spans="5:14" x14ac:dyDescent="0.3">
      <c r="E5627" s="1">
        <v>40410</v>
      </c>
      <c r="F5627">
        <v>74.260000000000005</v>
      </c>
      <c r="G5627">
        <f t="shared" si="133"/>
        <v>78.524403669724762</v>
      </c>
      <c r="I5627" s="1">
        <v>35503</v>
      </c>
      <c r="J5627">
        <v>20.14</v>
      </c>
      <c r="M5627" s="1">
        <v>35408</v>
      </c>
      <c r="N5627">
        <v>1.2396</v>
      </c>
    </row>
    <row r="5628" spans="5:14" x14ac:dyDescent="0.3">
      <c r="E5628" s="1">
        <v>40413</v>
      </c>
      <c r="F5628">
        <v>73.62</v>
      </c>
      <c r="G5628">
        <f t="shared" si="133"/>
        <v>78.460917431192669</v>
      </c>
      <c r="I5628" s="1">
        <v>35502</v>
      </c>
      <c r="J5628">
        <v>19.89</v>
      </c>
      <c r="M5628" s="1">
        <v>35409</v>
      </c>
      <c r="N5628">
        <v>1.2401</v>
      </c>
    </row>
    <row r="5629" spans="5:14" x14ac:dyDescent="0.3">
      <c r="E5629" s="1">
        <v>40414</v>
      </c>
      <c r="F5629">
        <v>72.38</v>
      </c>
      <c r="G5629">
        <f t="shared" si="133"/>
        <v>78.384587155963317</v>
      </c>
      <c r="I5629" s="1">
        <v>35501</v>
      </c>
      <c r="J5629">
        <v>19.61</v>
      </c>
      <c r="M5629" s="1">
        <v>35410</v>
      </c>
      <c r="N5629">
        <v>1.2514000000000001</v>
      </c>
    </row>
    <row r="5630" spans="5:14" x14ac:dyDescent="0.3">
      <c r="E5630" s="1">
        <v>40415</v>
      </c>
      <c r="F5630">
        <v>73.48</v>
      </c>
      <c r="G5630">
        <f t="shared" si="133"/>
        <v>78.328256880733946</v>
      </c>
      <c r="I5630" s="1">
        <v>35500</v>
      </c>
      <c r="J5630">
        <v>19.239999999999998</v>
      </c>
      <c r="M5630" s="1">
        <v>35411</v>
      </c>
      <c r="N5630">
        <v>1.2497</v>
      </c>
    </row>
    <row r="5631" spans="5:14" x14ac:dyDescent="0.3">
      <c r="E5631" s="1">
        <v>40416</v>
      </c>
      <c r="F5631">
        <v>75.02</v>
      </c>
      <c r="G5631">
        <f t="shared" si="133"/>
        <v>78.286146788990848</v>
      </c>
      <c r="I5631" s="1">
        <v>35499</v>
      </c>
      <c r="J5631">
        <v>19.28</v>
      </c>
      <c r="M5631" s="1">
        <v>35412</v>
      </c>
      <c r="N5631">
        <v>1.2423</v>
      </c>
    </row>
    <row r="5632" spans="5:14" x14ac:dyDescent="0.3">
      <c r="E5632" s="1">
        <v>40417</v>
      </c>
      <c r="F5632">
        <v>76.650000000000006</v>
      </c>
      <c r="G5632">
        <f t="shared" si="133"/>
        <v>78.261926605504598</v>
      </c>
      <c r="I5632" s="1">
        <v>35496</v>
      </c>
      <c r="J5632">
        <v>19.86</v>
      </c>
      <c r="M5632" s="1">
        <v>35415</v>
      </c>
      <c r="N5632">
        <v>1.2466999999999999</v>
      </c>
    </row>
    <row r="5633" spans="5:14" x14ac:dyDescent="0.3">
      <c r="E5633" s="1">
        <v>40420</v>
      </c>
      <c r="F5633">
        <v>76.599999999999994</v>
      </c>
      <c r="G5633">
        <f t="shared" si="133"/>
        <v>78.220000000000013</v>
      </c>
      <c r="I5633" s="1">
        <v>35495</v>
      </c>
      <c r="J5633">
        <v>19.7</v>
      </c>
      <c r="M5633" s="1">
        <v>35416</v>
      </c>
      <c r="N5633">
        <v>1.2415</v>
      </c>
    </row>
    <row r="5634" spans="5:14" x14ac:dyDescent="0.3">
      <c r="E5634" s="1">
        <v>40421</v>
      </c>
      <c r="F5634">
        <v>74.64</v>
      </c>
      <c r="G5634">
        <f t="shared" si="133"/>
        <v>78.159082568807364</v>
      </c>
      <c r="I5634" s="1">
        <v>35494</v>
      </c>
      <c r="J5634">
        <v>19.399999999999999</v>
      </c>
      <c r="M5634" s="1">
        <v>35417</v>
      </c>
      <c r="N5634">
        <v>1.24</v>
      </c>
    </row>
    <row r="5635" spans="5:14" x14ac:dyDescent="0.3">
      <c r="E5635" s="1">
        <v>40422</v>
      </c>
      <c r="F5635">
        <v>76.349999999999994</v>
      </c>
      <c r="G5635">
        <f t="shared" si="133"/>
        <v>78.100825688073414</v>
      </c>
      <c r="I5635" s="1">
        <v>35493</v>
      </c>
      <c r="J5635">
        <v>19.5</v>
      </c>
      <c r="M5635" s="1">
        <v>35418</v>
      </c>
      <c r="N5635">
        <v>1.2343</v>
      </c>
    </row>
    <row r="5636" spans="5:14" x14ac:dyDescent="0.3">
      <c r="E5636" s="1">
        <v>40423</v>
      </c>
      <c r="F5636">
        <v>76.930000000000007</v>
      </c>
      <c r="G5636">
        <f t="shared" si="133"/>
        <v>78.035871559633037</v>
      </c>
      <c r="I5636" s="1">
        <v>35492</v>
      </c>
      <c r="J5636">
        <v>18.920000000000002</v>
      </c>
      <c r="M5636" s="1">
        <v>35419</v>
      </c>
      <c r="N5636">
        <v>1.2402</v>
      </c>
    </row>
    <row r="5637" spans="5:14" x14ac:dyDescent="0.3">
      <c r="E5637" s="1">
        <v>40424</v>
      </c>
      <c r="F5637">
        <v>76.67</v>
      </c>
      <c r="G5637">
        <f t="shared" si="133"/>
        <v>77.951376146789002</v>
      </c>
      <c r="I5637" s="1">
        <v>35489</v>
      </c>
      <c r="J5637">
        <v>18.850000000000001</v>
      </c>
      <c r="M5637" s="1">
        <v>35422</v>
      </c>
      <c r="N5637">
        <v>1.2388999999999999</v>
      </c>
    </row>
    <row r="5638" spans="5:14" x14ac:dyDescent="0.3">
      <c r="E5638" s="1">
        <v>40427</v>
      </c>
      <c r="F5638">
        <v>76.87</v>
      </c>
      <c r="G5638">
        <f t="shared" si="133"/>
        <v>77.866238532110103</v>
      </c>
      <c r="I5638" s="1">
        <v>35488</v>
      </c>
      <c r="J5638">
        <v>19.350000000000001</v>
      </c>
      <c r="M5638" s="1">
        <v>35423</v>
      </c>
      <c r="N5638">
        <v>1.2384999999999999</v>
      </c>
    </row>
    <row r="5639" spans="5:14" x14ac:dyDescent="0.3">
      <c r="E5639" s="1">
        <v>40428</v>
      </c>
      <c r="F5639">
        <v>77.739999999999995</v>
      </c>
      <c r="G5639">
        <f t="shared" si="133"/>
        <v>77.794220183486246</v>
      </c>
      <c r="I5639" s="1">
        <v>35487</v>
      </c>
      <c r="J5639">
        <v>19.579999999999998</v>
      </c>
      <c r="M5639" s="1">
        <v>35424</v>
      </c>
      <c r="N5639">
        <v>1.2384999999999999</v>
      </c>
    </row>
    <row r="5640" spans="5:14" x14ac:dyDescent="0.3">
      <c r="E5640" s="1">
        <v>40429</v>
      </c>
      <c r="F5640">
        <v>78.17</v>
      </c>
      <c r="G5640">
        <f t="shared" si="133"/>
        <v>77.733302752293596</v>
      </c>
      <c r="I5640" s="1">
        <v>35486</v>
      </c>
      <c r="J5640">
        <v>19.45</v>
      </c>
      <c r="M5640" s="1">
        <v>35425</v>
      </c>
      <c r="N5640">
        <v>1.2397</v>
      </c>
    </row>
    <row r="5641" spans="5:14" x14ac:dyDescent="0.3">
      <c r="E5641" s="1">
        <v>40430</v>
      </c>
      <c r="F5641">
        <v>77.47</v>
      </c>
      <c r="G5641">
        <f t="shared" si="133"/>
        <v>77.665779816513776</v>
      </c>
      <c r="I5641" s="1">
        <v>35485</v>
      </c>
      <c r="J5641">
        <v>19.12</v>
      </c>
      <c r="M5641" s="1">
        <v>35426</v>
      </c>
      <c r="N5641">
        <v>1.2410000000000001</v>
      </c>
    </row>
    <row r="5642" spans="5:14" x14ac:dyDescent="0.3">
      <c r="E5642" s="1">
        <v>40431</v>
      </c>
      <c r="F5642">
        <v>78.16</v>
      </c>
      <c r="G5642">
        <f t="shared" si="133"/>
        <v>77.60513761467891</v>
      </c>
      <c r="I5642" s="1">
        <v>35482</v>
      </c>
      <c r="J5642">
        <v>19.79</v>
      </c>
      <c r="M5642" s="1">
        <v>35429</v>
      </c>
      <c r="N5642">
        <v>1.2412000000000001</v>
      </c>
    </row>
    <row r="5643" spans="5:14" x14ac:dyDescent="0.3">
      <c r="E5643" s="1">
        <v>40434</v>
      </c>
      <c r="F5643">
        <v>79.03</v>
      </c>
      <c r="G5643">
        <f t="shared" si="133"/>
        <v>77.552935779816522</v>
      </c>
      <c r="I5643" s="1">
        <v>35481</v>
      </c>
      <c r="J5643">
        <v>20.079999999999998</v>
      </c>
      <c r="M5643" s="1">
        <v>35430</v>
      </c>
      <c r="N5643">
        <v>1.2533000000000001</v>
      </c>
    </row>
    <row r="5644" spans="5:14" x14ac:dyDescent="0.3">
      <c r="E5644" s="1">
        <v>40435</v>
      </c>
      <c r="F5644">
        <v>79.16</v>
      </c>
      <c r="G5644">
        <f t="shared" si="133"/>
        <v>77.488807339449551</v>
      </c>
      <c r="I5644" s="1">
        <v>35480</v>
      </c>
      <c r="J5644">
        <v>20.63</v>
      </c>
      <c r="M5644" s="1">
        <v>35432</v>
      </c>
      <c r="N5644">
        <v>1.2523</v>
      </c>
    </row>
    <row r="5645" spans="5:14" x14ac:dyDescent="0.3">
      <c r="E5645" s="1">
        <v>40436</v>
      </c>
      <c r="F5645">
        <v>78.91</v>
      </c>
      <c r="G5645">
        <f t="shared" si="133"/>
        <v>77.413027522935806</v>
      </c>
      <c r="I5645" s="1">
        <v>35479</v>
      </c>
      <c r="J5645">
        <v>20.39</v>
      </c>
      <c r="M5645" s="1">
        <v>35433</v>
      </c>
      <c r="N5645">
        <v>1.2354000000000001</v>
      </c>
    </row>
    <row r="5646" spans="5:14" x14ac:dyDescent="0.3">
      <c r="E5646" s="1">
        <v>40437</v>
      </c>
      <c r="F5646">
        <v>78.48</v>
      </c>
      <c r="G5646">
        <f t="shared" si="133"/>
        <v>77.344128440366973</v>
      </c>
      <c r="I5646" s="1">
        <v>35478</v>
      </c>
      <c r="J5646">
        <v>20.34</v>
      </c>
      <c r="M5646" s="1">
        <v>35436</v>
      </c>
      <c r="N5646">
        <v>1.2401</v>
      </c>
    </row>
    <row r="5647" spans="5:14" x14ac:dyDescent="0.3">
      <c r="E5647" s="1">
        <v>40438</v>
      </c>
      <c r="F5647">
        <v>78.209999999999994</v>
      </c>
      <c r="G5647">
        <f t="shared" si="133"/>
        <v>77.288899082568804</v>
      </c>
      <c r="I5647" s="1">
        <v>35475</v>
      </c>
      <c r="J5647">
        <v>20.49</v>
      </c>
      <c r="M5647" s="1">
        <v>35437</v>
      </c>
      <c r="N5647">
        <v>1.2398</v>
      </c>
    </row>
    <row r="5648" spans="5:14" x14ac:dyDescent="0.3">
      <c r="E5648" s="1">
        <v>40441</v>
      </c>
      <c r="F5648">
        <v>79.319999999999993</v>
      </c>
      <c r="G5648">
        <f t="shared" si="133"/>
        <v>77.23862385321101</v>
      </c>
      <c r="I5648" s="1">
        <v>35474</v>
      </c>
      <c r="J5648">
        <v>20.49</v>
      </c>
      <c r="M5648" s="1">
        <v>35438</v>
      </c>
      <c r="N5648">
        <v>1.2324999999999999</v>
      </c>
    </row>
    <row r="5649" spans="5:14" x14ac:dyDescent="0.3">
      <c r="E5649" s="1">
        <v>40442</v>
      </c>
      <c r="F5649">
        <v>78.42</v>
      </c>
      <c r="G5649">
        <f t="shared" si="133"/>
        <v>77.17183486238531</v>
      </c>
      <c r="I5649" s="1">
        <v>35473</v>
      </c>
      <c r="J5649">
        <v>20.52</v>
      </c>
      <c r="M5649" s="1">
        <v>35439</v>
      </c>
      <c r="N5649">
        <v>1.2325999999999999</v>
      </c>
    </row>
    <row r="5650" spans="5:14" x14ac:dyDescent="0.3">
      <c r="E5650" s="1">
        <v>40443</v>
      </c>
      <c r="F5650">
        <v>77.95</v>
      </c>
      <c r="G5650">
        <f t="shared" si="133"/>
        <v>77.10100917431194</v>
      </c>
      <c r="I5650" s="1">
        <v>35472</v>
      </c>
      <c r="J5650">
        <v>21.14</v>
      </c>
      <c r="M5650" s="1">
        <v>35440</v>
      </c>
      <c r="N5650">
        <v>1.2244999999999999</v>
      </c>
    </row>
    <row r="5651" spans="5:14" x14ac:dyDescent="0.3">
      <c r="E5651" s="1">
        <v>40444</v>
      </c>
      <c r="F5651">
        <v>78.11</v>
      </c>
      <c r="G5651">
        <f t="shared" si="133"/>
        <v>77.017155963302756</v>
      </c>
      <c r="I5651" s="1">
        <v>35471</v>
      </c>
      <c r="J5651">
        <v>21.13</v>
      </c>
      <c r="M5651" s="1">
        <v>35443</v>
      </c>
      <c r="N5651">
        <v>1.2234</v>
      </c>
    </row>
    <row r="5652" spans="5:14" x14ac:dyDescent="0.3">
      <c r="E5652" s="1">
        <v>40445</v>
      </c>
      <c r="F5652">
        <v>78.87</v>
      </c>
      <c r="G5652">
        <f t="shared" si="133"/>
        <v>76.944128440366981</v>
      </c>
      <c r="I5652" s="1">
        <v>35468</v>
      </c>
      <c r="J5652">
        <v>20.95</v>
      </c>
      <c r="M5652" s="1">
        <v>35444</v>
      </c>
      <c r="N5652">
        <v>1.2197</v>
      </c>
    </row>
    <row r="5653" spans="5:14" x14ac:dyDescent="0.3">
      <c r="E5653" s="1">
        <v>40448</v>
      </c>
      <c r="F5653">
        <v>78.569999999999993</v>
      </c>
      <c r="G5653">
        <f t="shared" si="133"/>
        <v>76.87798165137616</v>
      </c>
      <c r="I5653" s="1">
        <v>35467</v>
      </c>
      <c r="J5653">
        <v>21.69</v>
      </c>
      <c r="M5653" s="1">
        <v>35445</v>
      </c>
      <c r="N5653">
        <v>1.2236</v>
      </c>
    </row>
    <row r="5654" spans="5:14" x14ac:dyDescent="0.3">
      <c r="E5654" s="1">
        <v>40449</v>
      </c>
      <c r="F5654">
        <v>78.709999999999994</v>
      </c>
      <c r="G5654">
        <f t="shared" si="133"/>
        <v>76.809633027522935</v>
      </c>
      <c r="I5654" s="1">
        <v>35466</v>
      </c>
      <c r="J5654">
        <v>22.47</v>
      </c>
      <c r="M5654" s="1">
        <v>35446</v>
      </c>
      <c r="N5654">
        <v>1.2197</v>
      </c>
    </row>
    <row r="5655" spans="5:14" x14ac:dyDescent="0.3">
      <c r="E5655" s="1">
        <v>40450</v>
      </c>
      <c r="F5655">
        <v>80.77</v>
      </c>
      <c r="G5655">
        <f t="shared" si="133"/>
        <v>76.753394495412849</v>
      </c>
      <c r="I5655" s="1">
        <v>35465</v>
      </c>
      <c r="J5655">
        <v>22.43</v>
      </c>
      <c r="M5655" s="1">
        <v>35447</v>
      </c>
      <c r="N5655">
        <v>1.204</v>
      </c>
    </row>
    <row r="5656" spans="5:14" x14ac:dyDescent="0.3">
      <c r="E5656" s="1">
        <v>40451</v>
      </c>
      <c r="F5656">
        <v>82.31</v>
      </c>
      <c r="G5656">
        <f t="shared" si="133"/>
        <v>76.706330275229362</v>
      </c>
      <c r="I5656" s="1">
        <v>35464</v>
      </c>
      <c r="J5656">
        <v>22.54</v>
      </c>
      <c r="M5656" s="1">
        <v>35450</v>
      </c>
      <c r="N5656">
        <v>1.1979</v>
      </c>
    </row>
    <row r="5657" spans="5:14" x14ac:dyDescent="0.3">
      <c r="E5657" s="1">
        <v>40452</v>
      </c>
      <c r="F5657">
        <v>83.75</v>
      </c>
      <c r="G5657">
        <f t="shared" si="133"/>
        <v>76.658715596330282</v>
      </c>
      <c r="I5657" s="1">
        <v>35461</v>
      </c>
      <c r="J5657">
        <v>22.52</v>
      </c>
      <c r="M5657" s="1">
        <v>35451</v>
      </c>
      <c r="N5657">
        <v>1.1947000000000001</v>
      </c>
    </row>
    <row r="5658" spans="5:14" x14ac:dyDescent="0.3">
      <c r="E5658" s="1">
        <v>40455</v>
      </c>
      <c r="F5658">
        <v>83.28</v>
      </c>
      <c r="G5658">
        <f t="shared" si="133"/>
        <v>76.636788990825707</v>
      </c>
      <c r="I5658" s="1">
        <v>35460</v>
      </c>
      <c r="J5658">
        <v>23.18</v>
      </c>
      <c r="M5658" s="1">
        <v>35452</v>
      </c>
      <c r="N5658">
        <v>1.1859999999999999</v>
      </c>
    </row>
    <row r="5659" spans="5:14" x14ac:dyDescent="0.3">
      <c r="E5659" s="1">
        <v>40456</v>
      </c>
      <c r="F5659">
        <v>84.84</v>
      </c>
      <c r="G5659">
        <f t="shared" si="133"/>
        <v>76.657247706422027</v>
      </c>
      <c r="I5659" s="1">
        <v>35459</v>
      </c>
      <c r="J5659">
        <v>22.77</v>
      </c>
      <c r="M5659" s="1">
        <v>35453</v>
      </c>
      <c r="N5659">
        <v>1.1833</v>
      </c>
    </row>
    <row r="5660" spans="5:14" x14ac:dyDescent="0.3">
      <c r="E5660" s="1">
        <v>40457</v>
      </c>
      <c r="F5660">
        <v>85.06</v>
      </c>
      <c r="G5660">
        <f t="shared" si="133"/>
        <v>76.70522935779816</v>
      </c>
      <c r="I5660" s="1">
        <v>35458</v>
      </c>
      <c r="J5660">
        <v>22.25</v>
      </c>
      <c r="M5660" s="1">
        <v>35454</v>
      </c>
      <c r="N5660">
        <v>1.1881999999999999</v>
      </c>
    </row>
    <row r="5661" spans="5:14" x14ac:dyDescent="0.3">
      <c r="E5661" s="1">
        <v>40458</v>
      </c>
      <c r="F5661">
        <v>83.43</v>
      </c>
      <c r="G5661">
        <f t="shared" si="133"/>
        <v>76.752568807339458</v>
      </c>
      <c r="I5661" s="1">
        <v>35457</v>
      </c>
      <c r="J5661">
        <v>22.05</v>
      </c>
      <c r="M5661" s="1">
        <v>35457</v>
      </c>
      <c r="N5661">
        <v>1.1819999999999999</v>
      </c>
    </row>
    <row r="5662" spans="5:14" x14ac:dyDescent="0.3">
      <c r="E5662" s="1">
        <v>40459</v>
      </c>
      <c r="F5662">
        <v>84.03</v>
      </c>
      <c r="G5662">
        <f t="shared" si="133"/>
        <v>76.788440366972495</v>
      </c>
      <c r="I5662" s="1">
        <v>35454</v>
      </c>
      <c r="J5662">
        <v>22.26</v>
      </c>
      <c r="M5662" s="1">
        <v>35458</v>
      </c>
      <c r="N5662">
        <v>1.1767000000000001</v>
      </c>
    </row>
    <row r="5663" spans="5:14" x14ac:dyDescent="0.3">
      <c r="E5663" s="1">
        <v>40462</v>
      </c>
      <c r="F5663">
        <v>83.72</v>
      </c>
      <c r="G5663">
        <f t="shared" si="133"/>
        <v>76.818073394495428</v>
      </c>
      <c r="I5663" s="1">
        <v>35453</v>
      </c>
      <c r="J5663">
        <v>22.42</v>
      </c>
      <c r="M5663" s="1">
        <v>35459</v>
      </c>
      <c r="N5663">
        <v>1.1780999999999999</v>
      </c>
    </row>
    <row r="5664" spans="5:14" x14ac:dyDescent="0.3">
      <c r="E5664" s="1">
        <v>40463</v>
      </c>
      <c r="F5664">
        <v>83.5</v>
      </c>
      <c r="G5664">
        <f t="shared" si="133"/>
        <v>76.839174311926612</v>
      </c>
      <c r="I5664" s="1">
        <v>35452</v>
      </c>
      <c r="J5664">
        <v>22.48</v>
      </c>
      <c r="M5664" s="1">
        <v>35460</v>
      </c>
      <c r="N5664">
        <v>1.1820999999999999</v>
      </c>
    </row>
    <row r="5665" spans="5:14" x14ac:dyDescent="0.3">
      <c r="E5665" s="1">
        <v>40464</v>
      </c>
      <c r="F5665">
        <v>84.64</v>
      </c>
      <c r="G5665">
        <f t="shared" si="133"/>
        <v>76.88073394495413</v>
      </c>
      <c r="I5665" s="1">
        <v>35451</v>
      </c>
      <c r="J5665">
        <v>22.36</v>
      </c>
      <c r="M5665" s="1">
        <v>35461</v>
      </c>
      <c r="N5665">
        <v>1.1791</v>
      </c>
    </row>
    <row r="5666" spans="5:14" x14ac:dyDescent="0.3">
      <c r="E5666" s="1">
        <v>40465</v>
      </c>
      <c r="F5666">
        <v>84.53</v>
      </c>
      <c r="G5666">
        <f t="shared" si="133"/>
        <v>76.948165137614694</v>
      </c>
      <c r="I5666" s="1">
        <v>35450</v>
      </c>
      <c r="J5666">
        <v>22.58</v>
      </c>
      <c r="M5666" s="1">
        <v>35464</v>
      </c>
      <c r="N5666">
        <v>1.1781999999999999</v>
      </c>
    </row>
    <row r="5667" spans="5:14" x14ac:dyDescent="0.3">
      <c r="E5667" s="1">
        <v>40466</v>
      </c>
      <c r="F5667">
        <v>82.45</v>
      </c>
      <c r="G5667">
        <f t="shared" si="133"/>
        <v>77.015596330275258</v>
      </c>
      <c r="I5667" s="1">
        <v>35447</v>
      </c>
      <c r="J5667">
        <v>22.54</v>
      </c>
      <c r="M5667" s="1">
        <v>35465</v>
      </c>
      <c r="N5667">
        <v>1.1756</v>
      </c>
    </row>
    <row r="5668" spans="5:14" x14ac:dyDescent="0.3">
      <c r="E5668" s="1">
        <v>40469</v>
      </c>
      <c r="F5668">
        <v>84.37</v>
      </c>
      <c r="G5668">
        <f t="shared" si="133"/>
        <v>77.106788990825734</v>
      </c>
      <c r="I5668" s="1">
        <v>35446</v>
      </c>
      <c r="J5668">
        <v>23.59</v>
      </c>
      <c r="M5668" s="1">
        <v>35466</v>
      </c>
      <c r="N5668">
        <v>1.1793</v>
      </c>
    </row>
    <row r="5669" spans="5:14" x14ac:dyDescent="0.3">
      <c r="E5669" s="1">
        <v>40470</v>
      </c>
      <c r="F5669">
        <v>81.099999999999994</v>
      </c>
      <c r="G5669">
        <f t="shared" si="133"/>
        <v>77.174770642201864</v>
      </c>
      <c r="I5669" s="1">
        <v>35445</v>
      </c>
      <c r="J5669">
        <v>23.84</v>
      </c>
      <c r="M5669" s="1">
        <v>35467</v>
      </c>
      <c r="N5669">
        <v>1.1740999999999999</v>
      </c>
    </row>
    <row r="5670" spans="5:14" x14ac:dyDescent="0.3">
      <c r="E5670" s="1">
        <v>40471</v>
      </c>
      <c r="F5670">
        <v>83.6</v>
      </c>
      <c r="G5670">
        <f t="shared" si="133"/>
        <v>77.282660550458743</v>
      </c>
      <c r="I5670" s="1">
        <v>35444</v>
      </c>
      <c r="J5670">
        <v>23.36</v>
      </c>
      <c r="M5670" s="1">
        <v>35468</v>
      </c>
      <c r="N5670">
        <v>1.1705000000000001</v>
      </c>
    </row>
    <row r="5671" spans="5:14" x14ac:dyDescent="0.3">
      <c r="E5671" s="1">
        <v>40472</v>
      </c>
      <c r="F5671">
        <v>81.83</v>
      </c>
      <c r="G5671">
        <f t="shared" si="133"/>
        <v>77.375779816513784</v>
      </c>
      <c r="I5671" s="1">
        <v>35443</v>
      </c>
      <c r="J5671">
        <v>23.48</v>
      </c>
      <c r="M5671" s="1">
        <v>35471</v>
      </c>
      <c r="N5671">
        <v>1.1716</v>
      </c>
    </row>
    <row r="5672" spans="5:14" x14ac:dyDescent="0.3">
      <c r="E5672" s="1">
        <v>40473</v>
      </c>
      <c r="F5672">
        <v>82.96</v>
      </c>
      <c r="G5672">
        <f t="shared" si="133"/>
        <v>77.483944954128461</v>
      </c>
      <c r="I5672" s="1">
        <v>35440</v>
      </c>
      <c r="J5672">
        <v>24.34</v>
      </c>
      <c r="M5672" s="1">
        <v>35472</v>
      </c>
      <c r="N5672">
        <v>1.1604000000000001</v>
      </c>
    </row>
    <row r="5673" spans="5:14" x14ac:dyDescent="0.3">
      <c r="E5673" s="1">
        <v>40476</v>
      </c>
      <c r="F5673">
        <v>83.54</v>
      </c>
      <c r="G5673">
        <f t="shared" si="133"/>
        <v>77.61229357798166</v>
      </c>
      <c r="I5673" s="1">
        <v>35439</v>
      </c>
      <c r="J5673">
        <v>24.57</v>
      </c>
      <c r="M5673" s="1">
        <v>35473</v>
      </c>
      <c r="N5673">
        <v>1.1545000000000001</v>
      </c>
    </row>
    <row r="5674" spans="5:14" x14ac:dyDescent="0.3">
      <c r="E5674" s="1">
        <v>40477</v>
      </c>
      <c r="F5674">
        <v>83.66</v>
      </c>
      <c r="G5674">
        <f t="shared" si="133"/>
        <v>77.721651376146809</v>
      </c>
      <c r="I5674" s="1">
        <v>35438</v>
      </c>
      <c r="J5674">
        <v>24.8</v>
      </c>
      <c r="M5674" s="1">
        <v>35474</v>
      </c>
      <c r="N5674">
        <v>1.1538999999999999</v>
      </c>
    </row>
    <row r="5675" spans="5:14" x14ac:dyDescent="0.3">
      <c r="E5675" s="1">
        <v>40478</v>
      </c>
      <c r="F5675">
        <v>83.23</v>
      </c>
      <c r="G5675">
        <f t="shared" si="133"/>
        <v>77.800275229357808</v>
      </c>
      <c r="I5675" s="1">
        <v>35437</v>
      </c>
      <c r="J5675">
        <v>24.59</v>
      </c>
      <c r="M5675" s="1">
        <v>35475</v>
      </c>
      <c r="N5675">
        <v>1.1503000000000001</v>
      </c>
    </row>
    <row r="5676" spans="5:14" x14ac:dyDescent="0.3">
      <c r="E5676" s="1">
        <v>40479</v>
      </c>
      <c r="F5676">
        <v>83.59</v>
      </c>
      <c r="G5676">
        <f t="shared" si="133"/>
        <v>77.888073394495422</v>
      </c>
      <c r="I5676" s="1">
        <v>35436</v>
      </c>
      <c r="J5676">
        <v>24.56</v>
      </c>
      <c r="M5676" s="1">
        <v>35478</v>
      </c>
      <c r="N5676">
        <v>1.1447000000000001</v>
      </c>
    </row>
    <row r="5677" spans="5:14" x14ac:dyDescent="0.3">
      <c r="E5677" s="1">
        <v>40480</v>
      </c>
      <c r="F5677">
        <v>83.15</v>
      </c>
      <c r="G5677">
        <f t="shared" si="133"/>
        <v>77.96605504587157</v>
      </c>
      <c r="I5677" s="1">
        <v>35433</v>
      </c>
      <c r="J5677">
        <v>24.12</v>
      </c>
      <c r="M5677" s="1">
        <v>35479</v>
      </c>
      <c r="N5677">
        <v>1.1496999999999999</v>
      </c>
    </row>
    <row r="5678" spans="5:14" x14ac:dyDescent="0.3">
      <c r="E5678" s="1">
        <v>40483</v>
      </c>
      <c r="F5678">
        <v>84.62</v>
      </c>
      <c r="G5678">
        <f t="shared" si="133"/>
        <v>78.075321100917435</v>
      </c>
      <c r="I5678" s="1">
        <v>35432</v>
      </c>
      <c r="J5678">
        <v>24.22</v>
      </c>
      <c r="M5678" s="1">
        <v>35480</v>
      </c>
      <c r="N5678">
        <v>1.1416999999999999</v>
      </c>
    </row>
    <row r="5679" spans="5:14" x14ac:dyDescent="0.3">
      <c r="E5679" s="1">
        <v>40484</v>
      </c>
      <c r="F5679">
        <v>85.41</v>
      </c>
      <c r="G5679">
        <f t="shared" si="133"/>
        <v>78.182293577981653</v>
      </c>
      <c r="I5679" s="1">
        <v>35430</v>
      </c>
      <c r="J5679">
        <v>23.81</v>
      </c>
      <c r="M5679" s="1">
        <v>35481</v>
      </c>
      <c r="N5679">
        <v>1.1508</v>
      </c>
    </row>
    <row r="5680" spans="5:14" x14ac:dyDescent="0.3">
      <c r="E5680" s="1">
        <v>40485</v>
      </c>
      <c r="F5680">
        <v>86.38</v>
      </c>
      <c r="G5680">
        <f t="shared" ref="G5680:G5743" si="134">+AVERAGE(F5572:F5680)</f>
        <v>78.282935779816498</v>
      </c>
      <c r="I5680" s="1">
        <v>35429</v>
      </c>
      <c r="J5680">
        <v>23.69</v>
      </c>
      <c r="M5680" s="1">
        <v>35482</v>
      </c>
      <c r="N5680">
        <v>1.1483000000000001</v>
      </c>
    </row>
    <row r="5681" spans="5:14" x14ac:dyDescent="0.3">
      <c r="E5681" s="1">
        <v>40486</v>
      </c>
      <c r="F5681">
        <v>88</v>
      </c>
      <c r="G5681">
        <f t="shared" si="134"/>
        <v>78.42889908256879</v>
      </c>
      <c r="I5681" s="1">
        <v>35426</v>
      </c>
      <c r="J5681">
        <v>23.42</v>
      </c>
      <c r="M5681" s="1">
        <v>35485</v>
      </c>
      <c r="N5681">
        <v>1.1594</v>
      </c>
    </row>
    <row r="5682" spans="5:14" x14ac:dyDescent="0.3">
      <c r="E5682" s="1">
        <v>40487</v>
      </c>
      <c r="F5682">
        <v>88.11</v>
      </c>
      <c r="G5682">
        <f t="shared" si="134"/>
        <v>78.575596330275204</v>
      </c>
      <c r="I5682" s="1">
        <v>35423</v>
      </c>
      <c r="J5682">
        <v>23.39</v>
      </c>
      <c r="M5682" s="1">
        <v>35486</v>
      </c>
      <c r="N5682">
        <v>1.1605000000000001</v>
      </c>
    </row>
    <row r="5683" spans="5:14" x14ac:dyDescent="0.3">
      <c r="E5683" s="1">
        <v>40490</v>
      </c>
      <c r="F5683">
        <v>88.46</v>
      </c>
      <c r="G5683">
        <f t="shared" si="134"/>
        <v>78.723853211009157</v>
      </c>
      <c r="I5683" s="1">
        <v>35422</v>
      </c>
      <c r="J5683">
        <v>23.19</v>
      </c>
      <c r="M5683" s="1">
        <v>35487</v>
      </c>
      <c r="N5683">
        <v>1.1496</v>
      </c>
    </row>
    <row r="5684" spans="5:14" x14ac:dyDescent="0.3">
      <c r="E5684" s="1">
        <v>40491</v>
      </c>
      <c r="F5684">
        <v>88.33</v>
      </c>
      <c r="G5684">
        <f t="shared" si="134"/>
        <v>78.852844036697221</v>
      </c>
      <c r="I5684" s="1">
        <v>35419</v>
      </c>
      <c r="J5684">
        <v>23.46</v>
      </c>
      <c r="M5684" s="1">
        <v>35488</v>
      </c>
      <c r="N5684">
        <v>1.1491</v>
      </c>
    </row>
    <row r="5685" spans="5:14" x14ac:dyDescent="0.3">
      <c r="E5685" s="1">
        <v>40492</v>
      </c>
      <c r="F5685">
        <v>88.96</v>
      </c>
      <c r="G5685">
        <f t="shared" si="134"/>
        <v>78.978256880733937</v>
      </c>
      <c r="I5685" s="1">
        <v>35418</v>
      </c>
      <c r="J5685">
        <v>23.98</v>
      </c>
      <c r="M5685" s="1">
        <v>35489</v>
      </c>
      <c r="N5685">
        <v>1.1463000000000001</v>
      </c>
    </row>
    <row r="5686" spans="5:14" x14ac:dyDescent="0.3">
      <c r="E5686" s="1">
        <v>40493</v>
      </c>
      <c r="F5686">
        <v>88.81</v>
      </c>
      <c r="G5686">
        <f t="shared" si="134"/>
        <v>79.110917431192647</v>
      </c>
      <c r="I5686" s="1">
        <v>35417</v>
      </c>
      <c r="J5686">
        <v>23.92</v>
      </c>
      <c r="M5686" s="1">
        <v>35492</v>
      </c>
      <c r="N5686">
        <v>1.1431</v>
      </c>
    </row>
    <row r="5687" spans="5:14" x14ac:dyDescent="0.3">
      <c r="E5687" s="1">
        <v>40494</v>
      </c>
      <c r="F5687">
        <v>86.34</v>
      </c>
      <c r="G5687">
        <f t="shared" si="134"/>
        <v>79.213119266055031</v>
      </c>
      <c r="I5687" s="1">
        <v>35416</v>
      </c>
      <c r="J5687">
        <v>23.7</v>
      </c>
      <c r="M5687" s="1">
        <v>35493</v>
      </c>
      <c r="N5687">
        <v>1.1347</v>
      </c>
    </row>
    <row r="5688" spans="5:14" x14ac:dyDescent="0.3">
      <c r="E5688" s="1">
        <v>40497</v>
      </c>
      <c r="F5688">
        <v>86.7</v>
      </c>
      <c r="G5688">
        <f t="shared" si="134"/>
        <v>79.30944954128438</v>
      </c>
      <c r="I5688" s="1">
        <v>35415</v>
      </c>
      <c r="J5688">
        <v>24.1</v>
      </c>
      <c r="M5688" s="1">
        <v>35494</v>
      </c>
      <c r="N5688">
        <v>1.1351</v>
      </c>
    </row>
    <row r="5689" spans="5:14" x14ac:dyDescent="0.3">
      <c r="E5689" s="1">
        <v>40498</v>
      </c>
      <c r="F5689">
        <v>84.73</v>
      </c>
      <c r="G5689">
        <f t="shared" si="134"/>
        <v>79.36990825688072</v>
      </c>
      <c r="I5689" s="1">
        <v>35412</v>
      </c>
      <c r="J5689">
        <v>23.53</v>
      </c>
      <c r="M5689" s="1">
        <v>35495</v>
      </c>
      <c r="N5689">
        <v>1.1337999999999999</v>
      </c>
    </row>
    <row r="5690" spans="5:14" x14ac:dyDescent="0.3">
      <c r="E5690" s="1">
        <v>40499</v>
      </c>
      <c r="F5690">
        <v>83.28</v>
      </c>
      <c r="G5690">
        <f t="shared" si="134"/>
        <v>79.412110091743102</v>
      </c>
      <c r="I5690" s="1">
        <v>35411</v>
      </c>
      <c r="J5690">
        <v>22.52</v>
      </c>
      <c r="M5690" s="1">
        <v>35496</v>
      </c>
      <c r="N5690">
        <v>1.1338999999999999</v>
      </c>
    </row>
    <row r="5691" spans="5:14" x14ac:dyDescent="0.3">
      <c r="E5691" s="1">
        <v>40500</v>
      </c>
      <c r="F5691">
        <v>85.05</v>
      </c>
      <c r="G5691">
        <f t="shared" si="134"/>
        <v>79.474770642201818</v>
      </c>
      <c r="I5691" s="1">
        <v>35410</v>
      </c>
      <c r="J5691">
        <v>22.15</v>
      </c>
      <c r="M5691" s="1">
        <v>35499</v>
      </c>
      <c r="N5691">
        <v>1.1417999999999999</v>
      </c>
    </row>
    <row r="5692" spans="5:14" x14ac:dyDescent="0.3">
      <c r="E5692" s="1">
        <v>40501</v>
      </c>
      <c r="F5692">
        <v>84.34</v>
      </c>
      <c r="G5692">
        <f t="shared" si="134"/>
        <v>79.52541284403668</v>
      </c>
      <c r="I5692" s="1">
        <v>35409</v>
      </c>
      <c r="J5692">
        <v>23.29</v>
      </c>
      <c r="M5692" s="1">
        <v>35500</v>
      </c>
      <c r="N5692">
        <v>1.1406000000000001</v>
      </c>
    </row>
    <row r="5693" spans="5:14" x14ac:dyDescent="0.3">
      <c r="E5693" s="1">
        <v>40504</v>
      </c>
      <c r="F5693">
        <v>83.96</v>
      </c>
      <c r="G5693">
        <f t="shared" si="134"/>
        <v>79.579724770642173</v>
      </c>
      <c r="I5693" s="1">
        <v>35408</v>
      </c>
      <c r="J5693">
        <v>24.1</v>
      </c>
      <c r="M5693" s="1">
        <v>35501</v>
      </c>
      <c r="N5693">
        <v>1.1427</v>
      </c>
    </row>
    <row r="5694" spans="5:14" x14ac:dyDescent="0.3">
      <c r="E5694" s="1">
        <v>40505</v>
      </c>
      <c r="F5694">
        <v>83.25</v>
      </c>
      <c r="G5694">
        <f t="shared" si="134"/>
        <v>79.643761467889888</v>
      </c>
      <c r="I5694" s="1">
        <v>35405</v>
      </c>
      <c r="J5694">
        <v>24.54</v>
      </c>
      <c r="M5694" s="1">
        <v>35502</v>
      </c>
      <c r="N5694">
        <v>1.1393</v>
      </c>
    </row>
    <row r="5695" spans="5:14" x14ac:dyDescent="0.3">
      <c r="E5695" s="1">
        <v>40506</v>
      </c>
      <c r="F5695">
        <v>85.84</v>
      </c>
      <c r="G5695">
        <f t="shared" si="134"/>
        <v>79.729724770642164</v>
      </c>
      <c r="I5695" s="1">
        <v>35404</v>
      </c>
      <c r="J5695">
        <v>24.63</v>
      </c>
      <c r="M5695" s="1">
        <v>35503</v>
      </c>
      <c r="N5695">
        <v>1.1449</v>
      </c>
    </row>
    <row r="5696" spans="5:14" x14ac:dyDescent="0.3">
      <c r="E5696" s="1">
        <v>40507</v>
      </c>
      <c r="F5696">
        <v>86.1</v>
      </c>
      <c r="G5696">
        <f t="shared" si="134"/>
        <v>79.80293577981648</v>
      </c>
      <c r="I5696" s="1">
        <v>35403</v>
      </c>
      <c r="J5696">
        <v>23.78</v>
      </c>
      <c r="M5696" s="1">
        <v>35506</v>
      </c>
      <c r="N5696">
        <v>1.1445000000000001</v>
      </c>
    </row>
    <row r="5697" spans="5:14" x14ac:dyDescent="0.3">
      <c r="E5697" s="1">
        <v>40508</v>
      </c>
      <c r="F5697">
        <v>85.58</v>
      </c>
      <c r="G5697">
        <f t="shared" si="134"/>
        <v>79.876238532110065</v>
      </c>
      <c r="I5697" s="1">
        <v>35402</v>
      </c>
      <c r="J5697">
        <v>23.77</v>
      </c>
      <c r="M5697" s="1">
        <v>35507</v>
      </c>
      <c r="N5697">
        <v>1.1545000000000001</v>
      </c>
    </row>
    <row r="5698" spans="5:14" x14ac:dyDescent="0.3">
      <c r="E5698" s="1">
        <v>40511</v>
      </c>
      <c r="F5698">
        <v>87.34</v>
      </c>
      <c r="G5698">
        <f t="shared" si="134"/>
        <v>79.985412844036659</v>
      </c>
      <c r="I5698" s="1">
        <v>35401</v>
      </c>
      <c r="J5698">
        <v>23.62</v>
      </c>
      <c r="M5698" s="1">
        <v>35508</v>
      </c>
      <c r="N5698">
        <v>1.1516</v>
      </c>
    </row>
    <row r="5699" spans="5:14" x14ac:dyDescent="0.3">
      <c r="E5699" s="1">
        <v>40512</v>
      </c>
      <c r="F5699">
        <v>85.92</v>
      </c>
      <c r="G5699">
        <f t="shared" si="134"/>
        <v>80.085504587155938</v>
      </c>
      <c r="I5699" s="1">
        <v>35398</v>
      </c>
      <c r="J5699">
        <v>22.77</v>
      </c>
      <c r="M5699" s="1">
        <v>35509</v>
      </c>
      <c r="N5699">
        <v>1.1443000000000001</v>
      </c>
    </row>
    <row r="5700" spans="5:14" x14ac:dyDescent="0.3">
      <c r="E5700" s="1">
        <v>40513</v>
      </c>
      <c r="F5700">
        <v>88.87</v>
      </c>
      <c r="G5700">
        <f t="shared" si="134"/>
        <v>80.23715596330274</v>
      </c>
      <c r="I5700" s="1">
        <v>35397</v>
      </c>
      <c r="J5700">
        <v>22.6</v>
      </c>
      <c r="M5700" s="1">
        <v>35510</v>
      </c>
      <c r="N5700">
        <v>1.1506000000000001</v>
      </c>
    </row>
    <row r="5701" spans="5:14" x14ac:dyDescent="0.3">
      <c r="E5701" s="1">
        <v>40514</v>
      </c>
      <c r="F5701">
        <v>90.69</v>
      </c>
      <c r="G5701">
        <f t="shared" si="134"/>
        <v>80.411834862385319</v>
      </c>
      <c r="I5701" s="1">
        <v>35396</v>
      </c>
      <c r="J5701">
        <v>22.72</v>
      </c>
      <c r="M5701" s="1">
        <v>35513</v>
      </c>
      <c r="N5701">
        <v>1.1503000000000001</v>
      </c>
    </row>
    <row r="5702" spans="5:14" x14ac:dyDescent="0.3">
      <c r="E5702" s="1">
        <v>40515</v>
      </c>
      <c r="F5702">
        <v>91.42</v>
      </c>
      <c r="G5702">
        <f t="shared" si="134"/>
        <v>80.594862385321107</v>
      </c>
      <c r="I5702" s="1">
        <v>35395</v>
      </c>
      <c r="J5702">
        <v>22.74</v>
      </c>
      <c r="M5702" s="1">
        <v>35514</v>
      </c>
      <c r="N5702">
        <v>1.1493</v>
      </c>
    </row>
    <row r="5703" spans="5:14" x14ac:dyDescent="0.3">
      <c r="E5703" s="1">
        <v>40518</v>
      </c>
      <c r="F5703">
        <v>91.45</v>
      </c>
      <c r="G5703">
        <f t="shared" si="134"/>
        <v>80.778348623853233</v>
      </c>
      <c r="I5703" s="1">
        <v>35394</v>
      </c>
      <c r="J5703">
        <v>22.62</v>
      </c>
      <c r="M5703" s="1">
        <v>35515</v>
      </c>
      <c r="N5703">
        <v>1.1509</v>
      </c>
    </row>
    <row r="5704" spans="5:14" x14ac:dyDescent="0.3">
      <c r="E5704" s="1">
        <v>40519</v>
      </c>
      <c r="F5704">
        <v>91.39</v>
      </c>
      <c r="G5704">
        <f t="shared" si="134"/>
        <v>80.942385321100929</v>
      </c>
      <c r="I5704" s="1">
        <v>35391</v>
      </c>
      <c r="J5704">
        <v>23.03</v>
      </c>
      <c r="M5704" s="1">
        <v>35516</v>
      </c>
      <c r="N5704">
        <v>1.1615</v>
      </c>
    </row>
    <row r="5705" spans="5:14" x14ac:dyDescent="0.3">
      <c r="E5705" s="1">
        <v>40520</v>
      </c>
      <c r="F5705">
        <v>90.77</v>
      </c>
      <c r="G5705">
        <f t="shared" si="134"/>
        <v>81.089724770642221</v>
      </c>
      <c r="I5705" s="1">
        <v>35390</v>
      </c>
      <c r="J5705">
        <v>23.13</v>
      </c>
      <c r="M5705" s="1">
        <v>35517</v>
      </c>
      <c r="N5705">
        <v>1.1573</v>
      </c>
    </row>
    <row r="5706" spans="5:14" x14ac:dyDescent="0.3">
      <c r="E5706" s="1">
        <v>40521</v>
      </c>
      <c r="F5706">
        <v>90.99</v>
      </c>
      <c r="G5706">
        <f t="shared" si="134"/>
        <v>81.232568807339476</v>
      </c>
      <c r="I5706" s="1">
        <v>35389</v>
      </c>
      <c r="J5706">
        <v>22.54</v>
      </c>
      <c r="M5706" s="1">
        <v>35520</v>
      </c>
      <c r="N5706">
        <v>1.1656</v>
      </c>
    </row>
    <row r="5707" spans="5:14" x14ac:dyDescent="0.3">
      <c r="E5707" s="1">
        <v>40522</v>
      </c>
      <c r="F5707">
        <v>90.48</v>
      </c>
      <c r="G5707">
        <f t="shared" si="134"/>
        <v>81.380366972477077</v>
      </c>
      <c r="I5707" s="1">
        <v>35388</v>
      </c>
      <c r="J5707">
        <v>23.38</v>
      </c>
      <c r="M5707" s="1">
        <v>35521</v>
      </c>
      <c r="N5707">
        <v>1.1667000000000001</v>
      </c>
    </row>
    <row r="5708" spans="5:14" x14ac:dyDescent="0.3">
      <c r="E5708" s="1">
        <v>40525</v>
      </c>
      <c r="F5708">
        <v>91.19</v>
      </c>
      <c r="G5708">
        <f t="shared" si="134"/>
        <v>81.513761467889921</v>
      </c>
      <c r="I5708" s="1">
        <v>35387</v>
      </c>
      <c r="J5708">
        <v>22.87</v>
      </c>
      <c r="M5708" s="1">
        <v>35522</v>
      </c>
      <c r="N5708">
        <v>1.1612</v>
      </c>
    </row>
    <row r="5709" spans="5:14" x14ac:dyDescent="0.3">
      <c r="E5709" s="1">
        <v>40526</v>
      </c>
      <c r="F5709">
        <v>91.21</v>
      </c>
      <c r="G5709">
        <f t="shared" si="134"/>
        <v>81.646238532110075</v>
      </c>
      <c r="I5709" s="1">
        <v>35384</v>
      </c>
      <c r="J5709">
        <v>23.3</v>
      </c>
      <c r="M5709" s="1">
        <v>35523</v>
      </c>
      <c r="N5709">
        <v>1.165</v>
      </c>
    </row>
    <row r="5710" spans="5:14" x14ac:dyDescent="0.3">
      <c r="E5710" s="1">
        <v>40527</v>
      </c>
      <c r="F5710">
        <v>92.2</v>
      </c>
      <c r="G5710">
        <f t="shared" si="134"/>
        <v>81.793119266055029</v>
      </c>
      <c r="I5710" s="1">
        <v>35383</v>
      </c>
      <c r="J5710">
        <v>23.81</v>
      </c>
      <c r="M5710" s="1">
        <v>35524</v>
      </c>
      <c r="N5710">
        <v>1.1553</v>
      </c>
    </row>
    <row r="5711" spans="5:14" x14ac:dyDescent="0.3">
      <c r="E5711" s="1">
        <v>40528</v>
      </c>
      <c r="F5711">
        <v>91.71</v>
      </c>
      <c r="G5711">
        <f t="shared" si="134"/>
        <v>81.943027522935765</v>
      </c>
      <c r="I5711" s="1">
        <v>35382</v>
      </c>
      <c r="J5711">
        <v>23.89</v>
      </c>
      <c r="M5711" s="1">
        <v>35527</v>
      </c>
      <c r="N5711">
        <v>1.1417999999999999</v>
      </c>
    </row>
    <row r="5712" spans="5:14" x14ac:dyDescent="0.3">
      <c r="E5712" s="1">
        <v>40529</v>
      </c>
      <c r="F5712">
        <v>91.67</v>
      </c>
      <c r="G5712">
        <f t="shared" si="134"/>
        <v>82.090275229357786</v>
      </c>
      <c r="I5712" s="1">
        <v>35381</v>
      </c>
      <c r="J5712">
        <v>22.83</v>
      </c>
      <c r="M5712" s="1">
        <v>35528</v>
      </c>
      <c r="N5712">
        <v>1.1395</v>
      </c>
    </row>
    <row r="5713" spans="5:14" x14ac:dyDescent="0.3">
      <c r="E5713" s="1">
        <v>40532</v>
      </c>
      <c r="F5713">
        <v>92.74</v>
      </c>
      <c r="G5713">
        <f t="shared" si="134"/>
        <v>82.241834862385303</v>
      </c>
      <c r="I5713" s="1">
        <v>35380</v>
      </c>
      <c r="J5713">
        <v>23.01</v>
      </c>
      <c r="M5713" s="1">
        <v>35529</v>
      </c>
      <c r="N5713">
        <v>1.1322000000000001</v>
      </c>
    </row>
    <row r="5714" spans="5:14" x14ac:dyDescent="0.3">
      <c r="E5714" s="1">
        <v>40533</v>
      </c>
      <c r="F5714">
        <v>93.2</v>
      </c>
      <c r="G5714">
        <f t="shared" si="134"/>
        <v>82.405412844036704</v>
      </c>
      <c r="I5714" s="1">
        <v>35377</v>
      </c>
      <c r="J5714">
        <v>22.98</v>
      </c>
      <c r="M5714" s="1">
        <v>35530</v>
      </c>
      <c r="N5714">
        <v>1.1356999999999999</v>
      </c>
    </row>
    <row r="5715" spans="5:14" x14ac:dyDescent="0.3">
      <c r="E5715" s="1">
        <v>40534</v>
      </c>
      <c r="F5715">
        <v>93.65</v>
      </c>
      <c r="G5715">
        <f t="shared" si="134"/>
        <v>82.550642201834862</v>
      </c>
      <c r="I5715" s="1">
        <v>35376</v>
      </c>
      <c r="J5715">
        <v>22.21</v>
      </c>
      <c r="M5715" s="1">
        <v>35531</v>
      </c>
      <c r="N5715">
        <v>1.1341000000000001</v>
      </c>
    </row>
    <row r="5716" spans="5:14" x14ac:dyDescent="0.3">
      <c r="E5716" s="1">
        <v>40535</v>
      </c>
      <c r="F5716">
        <v>94.25</v>
      </c>
      <c r="G5716">
        <f t="shared" si="134"/>
        <v>82.704770642201822</v>
      </c>
      <c r="I5716" s="1">
        <v>35375</v>
      </c>
      <c r="J5716">
        <v>22.15</v>
      </c>
      <c r="M5716" s="1">
        <v>35534</v>
      </c>
      <c r="N5716">
        <v>1.1305000000000001</v>
      </c>
    </row>
    <row r="5717" spans="5:14" x14ac:dyDescent="0.3">
      <c r="E5717" s="1">
        <v>40536</v>
      </c>
      <c r="F5717">
        <v>93.77</v>
      </c>
      <c r="G5717">
        <f t="shared" si="134"/>
        <v>82.854036697247693</v>
      </c>
      <c r="I5717" s="1">
        <v>35374</v>
      </c>
      <c r="J5717">
        <v>22.19</v>
      </c>
      <c r="M5717" s="1">
        <v>35535</v>
      </c>
      <c r="N5717">
        <v>1.1308</v>
      </c>
    </row>
    <row r="5718" spans="5:14" x14ac:dyDescent="0.3">
      <c r="E5718" s="1">
        <v>40539</v>
      </c>
      <c r="F5718">
        <v>93.85</v>
      </c>
      <c r="G5718">
        <f t="shared" si="134"/>
        <v>83.016605504587147</v>
      </c>
      <c r="I5718" s="1">
        <v>35373</v>
      </c>
      <c r="J5718">
        <v>22.28</v>
      </c>
      <c r="M5718" s="1">
        <v>35536</v>
      </c>
      <c r="N5718">
        <v>1.1294999999999999</v>
      </c>
    </row>
    <row r="5719" spans="5:14" x14ac:dyDescent="0.3">
      <c r="E5719" s="1">
        <v>40540</v>
      </c>
      <c r="F5719">
        <v>94.38</v>
      </c>
      <c r="G5719">
        <f t="shared" si="134"/>
        <v>83.184678899082556</v>
      </c>
      <c r="I5719" s="1">
        <v>35370</v>
      </c>
      <c r="J5719">
        <v>22.5</v>
      </c>
      <c r="M5719" s="1">
        <v>35537</v>
      </c>
      <c r="N5719">
        <v>1.1332</v>
      </c>
    </row>
    <row r="5720" spans="5:14" x14ac:dyDescent="0.3">
      <c r="E5720" s="1">
        <v>40541</v>
      </c>
      <c r="F5720">
        <v>94.14</v>
      </c>
      <c r="G5720">
        <f t="shared" si="134"/>
        <v>83.33651376146787</v>
      </c>
      <c r="I5720" s="1">
        <v>35369</v>
      </c>
      <c r="J5720">
        <v>22.67</v>
      </c>
      <c r="M5720" s="1">
        <v>35538</v>
      </c>
      <c r="N5720">
        <v>1.1405000000000001</v>
      </c>
    </row>
    <row r="5721" spans="5:14" x14ac:dyDescent="0.3">
      <c r="E5721" s="1">
        <v>40542</v>
      </c>
      <c r="F5721">
        <v>93.09</v>
      </c>
      <c r="G5721">
        <f t="shared" si="134"/>
        <v>83.473302752293563</v>
      </c>
      <c r="I5721" s="1">
        <v>35368</v>
      </c>
      <c r="J5721">
        <v>23.57</v>
      </c>
      <c r="M5721" s="1">
        <v>35541</v>
      </c>
      <c r="N5721">
        <v>1.1458999999999999</v>
      </c>
    </row>
    <row r="5722" spans="5:14" x14ac:dyDescent="0.3">
      <c r="E5722" s="1">
        <v>40543</v>
      </c>
      <c r="F5722">
        <v>94.75</v>
      </c>
      <c r="G5722">
        <f t="shared" si="134"/>
        <v>83.601100917431182</v>
      </c>
      <c r="I5722" s="1">
        <v>35367</v>
      </c>
      <c r="J5722">
        <v>23.74</v>
      </c>
      <c r="M5722" s="1">
        <v>35542</v>
      </c>
      <c r="N5722">
        <v>1.1339999999999999</v>
      </c>
    </row>
    <row r="5723" spans="5:14" x14ac:dyDescent="0.3">
      <c r="E5723" s="1">
        <v>40546</v>
      </c>
      <c r="F5723">
        <v>94.84</v>
      </c>
      <c r="G5723">
        <f t="shared" si="134"/>
        <v>83.712660550458708</v>
      </c>
      <c r="I5723" s="1">
        <v>35366</v>
      </c>
      <c r="J5723">
        <v>24.18</v>
      </c>
      <c r="M5723" s="1">
        <v>35543</v>
      </c>
      <c r="N5723">
        <v>1.1375</v>
      </c>
    </row>
    <row r="5724" spans="5:14" x14ac:dyDescent="0.3">
      <c r="E5724" s="1">
        <v>40547</v>
      </c>
      <c r="F5724">
        <v>93.53</v>
      </c>
      <c r="G5724">
        <f t="shared" si="134"/>
        <v>83.816605504587159</v>
      </c>
      <c r="I5724" s="1">
        <v>35363</v>
      </c>
      <c r="J5724">
        <v>24.22</v>
      </c>
      <c r="M5724" s="1">
        <v>35544</v>
      </c>
      <c r="N5724">
        <v>1.1345000000000001</v>
      </c>
    </row>
    <row r="5725" spans="5:14" x14ac:dyDescent="0.3">
      <c r="E5725" s="1">
        <v>40548</v>
      </c>
      <c r="F5725">
        <v>95.5</v>
      </c>
      <c r="G5725">
        <f t="shared" si="134"/>
        <v>83.944036697247697</v>
      </c>
      <c r="I5725" s="1">
        <v>35362</v>
      </c>
      <c r="J5725">
        <v>23.75</v>
      </c>
      <c r="M5725" s="1">
        <v>35545</v>
      </c>
      <c r="N5725">
        <v>1.127</v>
      </c>
    </row>
    <row r="5726" spans="5:14" x14ac:dyDescent="0.3">
      <c r="E5726" s="1">
        <v>40549</v>
      </c>
      <c r="F5726">
        <v>94.52</v>
      </c>
      <c r="G5726">
        <f t="shared" si="134"/>
        <v>84.075779816513759</v>
      </c>
      <c r="I5726" s="1">
        <v>35361</v>
      </c>
      <c r="J5726">
        <v>24.07</v>
      </c>
      <c r="M5726" s="1">
        <v>35548</v>
      </c>
      <c r="N5726">
        <v>1.1256999999999999</v>
      </c>
    </row>
    <row r="5727" spans="5:14" x14ac:dyDescent="0.3">
      <c r="E5727" s="1">
        <v>40550</v>
      </c>
      <c r="F5727">
        <v>93.33</v>
      </c>
      <c r="G5727">
        <f t="shared" si="134"/>
        <v>84.188990825688066</v>
      </c>
      <c r="I5727" s="1">
        <v>35360</v>
      </c>
      <c r="J5727">
        <v>24.66</v>
      </c>
      <c r="M5727" s="1">
        <v>35549</v>
      </c>
      <c r="N5727">
        <v>1.1315999999999999</v>
      </c>
    </row>
    <row r="5728" spans="5:14" x14ac:dyDescent="0.3">
      <c r="E5728" s="1">
        <v>40553</v>
      </c>
      <c r="F5728">
        <v>95.7</v>
      </c>
      <c r="G5728">
        <f t="shared" si="134"/>
        <v>84.336697247706411</v>
      </c>
      <c r="I5728" s="1">
        <v>35359</v>
      </c>
      <c r="J5728">
        <v>24.64</v>
      </c>
      <c r="M5728" s="1">
        <v>35550</v>
      </c>
      <c r="N5728">
        <v>1.125</v>
      </c>
    </row>
    <row r="5729" spans="5:14" x14ac:dyDescent="0.3">
      <c r="E5729" s="1">
        <v>40554</v>
      </c>
      <c r="F5729">
        <v>97.61</v>
      </c>
      <c r="G5729">
        <f t="shared" si="134"/>
        <v>84.51990825688074</v>
      </c>
      <c r="I5729" s="1">
        <v>35356</v>
      </c>
      <c r="J5729">
        <v>24.53</v>
      </c>
      <c r="M5729" s="1">
        <v>35551</v>
      </c>
      <c r="N5729">
        <v>1.1311</v>
      </c>
    </row>
    <row r="5730" spans="5:14" x14ac:dyDescent="0.3">
      <c r="E5730" s="1">
        <v>40555</v>
      </c>
      <c r="F5730">
        <v>98.12</v>
      </c>
      <c r="G5730">
        <f t="shared" si="134"/>
        <v>84.727247706422034</v>
      </c>
      <c r="I5730" s="1">
        <v>35355</v>
      </c>
      <c r="J5730">
        <v>24.19</v>
      </c>
      <c r="M5730" s="1">
        <v>35552</v>
      </c>
      <c r="N5730">
        <v>1.1281000000000001</v>
      </c>
    </row>
    <row r="5731" spans="5:14" x14ac:dyDescent="0.3">
      <c r="E5731" s="1">
        <v>40556</v>
      </c>
      <c r="F5731">
        <v>98.06</v>
      </c>
      <c r="G5731">
        <f t="shared" si="134"/>
        <v>84.937798165137622</v>
      </c>
      <c r="I5731" s="1">
        <v>35354</v>
      </c>
      <c r="J5731">
        <v>24.83</v>
      </c>
      <c r="M5731" s="1">
        <v>35555</v>
      </c>
      <c r="N5731">
        <v>1.1248</v>
      </c>
    </row>
    <row r="5732" spans="5:14" x14ac:dyDescent="0.3">
      <c r="E5732" s="1">
        <v>40557</v>
      </c>
      <c r="F5732">
        <v>98.68</v>
      </c>
      <c r="G5732">
        <f t="shared" si="134"/>
        <v>85.15642201834865</v>
      </c>
      <c r="I5732" s="1">
        <v>35353</v>
      </c>
      <c r="J5732">
        <v>24.73</v>
      </c>
      <c r="M5732" s="1">
        <v>35556</v>
      </c>
      <c r="N5732">
        <v>1.1299999999999999</v>
      </c>
    </row>
    <row r="5733" spans="5:14" x14ac:dyDescent="0.3">
      <c r="E5733" s="1">
        <v>40560</v>
      </c>
      <c r="F5733">
        <v>97.43</v>
      </c>
      <c r="G5733">
        <f t="shared" si="134"/>
        <v>85.344495412844068</v>
      </c>
      <c r="I5733" s="1">
        <v>35352</v>
      </c>
      <c r="J5733">
        <v>24.86</v>
      </c>
      <c r="M5733" s="1">
        <v>35557</v>
      </c>
      <c r="N5733">
        <v>1.1315</v>
      </c>
    </row>
    <row r="5734" spans="5:14" x14ac:dyDescent="0.3">
      <c r="E5734" s="1">
        <v>40561</v>
      </c>
      <c r="F5734">
        <v>97.8</v>
      </c>
      <c r="G5734">
        <f t="shared" si="134"/>
        <v>85.540183486238561</v>
      </c>
      <c r="I5734" s="1">
        <v>35349</v>
      </c>
      <c r="J5734">
        <v>23.98</v>
      </c>
      <c r="M5734" s="1">
        <v>35558</v>
      </c>
      <c r="N5734">
        <v>1.1395</v>
      </c>
    </row>
    <row r="5735" spans="5:14" x14ac:dyDescent="0.3">
      <c r="E5735" s="1">
        <v>40562</v>
      </c>
      <c r="F5735">
        <v>98.16</v>
      </c>
      <c r="G5735">
        <f t="shared" si="134"/>
        <v>85.749908256880744</v>
      </c>
      <c r="I5735" s="1">
        <v>35348</v>
      </c>
      <c r="J5735">
        <v>23.59</v>
      </c>
      <c r="M5735" s="1">
        <v>35559</v>
      </c>
      <c r="N5735">
        <v>1.1511</v>
      </c>
    </row>
    <row r="5736" spans="5:14" x14ac:dyDescent="0.3">
      <c r="E5736" s="1">
        <v>40563</v>
      </c>
      <c r="F5736">
        <v>96.58</v>
      </c>
      <c r="G5736">
        <f t="shared" si="134"/>
        <v>85.95467889908258</v>
      </c>
      <c r="I5736" s="1">
        <v>35347</v>
      </c>
      <c r="J5736">
        <v>24.27</v>
      </c>
      <c r="M5736" s="1">
        <v>35562</v>
      </c>
      <c r="N5736">
        <v>1.1393</v>
      </c>
    </row>
    <row r="5737" spans="5:14" x14ac:dyDescent="0.3">
      <c r="E5737" s="1">
        <v>40564</v>
      </c>
      <c r="F5737">
        <v>97.6</v>
      </c>
      <c r="G5737">
        <f t="shared" si="134"/>
        <v>86.174678899082593</v>
      </c>
      <c r="I5737" s="1">
        <v>35346</v>
      </c>
      <c r="J5737">
        <v>24.58</v>
      </c>
      <c r="M5737" s="1">
        <v>35563</v>
      </c>
      <c r="N5737">
        <v>1.1504000000000001</v>
      </c>
    </row>
    <row r="5738" spans="5:14" x14ac:dyDescent="0.3">
      <c r="E5738" s="1">
        <v>40567</v>
      </c>
      <c r="F5738">
        <v>96.61</v>
      </c>
      <c r="G5738">
        <f t="shared" si="134"/>
        <v>86.396972477064239</v>
      </c>
      <c r="I5738" s="1">
        <v>35345</v>
      </c>
      <c r="J5738">
        <v>24.49</v>
      </c>
      <c r="M5738" s="1">
        <v>35564</v>
      </c>
      <c r="N5738">
        <v>1.1513</v>
      </c>
    </row>
    <row r="5739" spans="5:14" x14ac:dyDescent="0.3">
      <c r="E5739" s="1">
        <v>40568</v>
      </c>
      <c r="F5739">
        <v>95.25</v>
      </c>
      <c r="G5739">
        <f t="shared" si="134"/>
        <v>86.596697247706445</v>
      </c>
      <c r="I5739" s="1">
        <v>35342</v>
      </c>
      <c r="J5739">
        <v>23.85</v>
      </c>
      <c r="M5739" s="1">
        <v>35565</v>
      </c>
      <c r="N5739">
        <v>1.1492</v>
      </c>
    </row>
    <row r="5740" spans="5:14" x14ac:dyDescent="0.3">
      <c r="E5740" s="1">
        <v>40569</v>
      </c>
      <c r="F5740">
        <v>97.91</v>
      </c>
      <c r="G5740">
        <f t="shared" si="134"/>
        <v>86.806697247706438</v>
      </c>
      <c r="I5740" s="1">
        <v>35341</v>
      </c>
      <c r="J5740">
        <v>23.74</v>
      </c>
      <c r="M5740" s="1">
        <v>35566</v>
      </c>
      <c r="N5740">
        <v>1.1523000000000001</v>
      </c>
    </row>
    <row r="5741" spans="5:14" x14ac:dyDescent="0.3">
      <c r="E5741" s="1">
        <v>40570</v>
      </c>
      <c r="F5741">
        <v>97.39</v>
      </c>
      <c r="G5741">
        <f t="shared" si="134"/>
        <v>86.996972477064219</v>
      </c>
      <c r="I5741" s="1">
        <v>35340</v>
      </c>
      <c r="J5741">
        <v>23.1</v>
      </c>
      <c r="M5741" s="1">
        <v>35569</v>
      </c>
      <c r="N5741">
        <v>1.1419999999999999</v>
      </c>
    </row>
    <row r="5742" spans="5:14" x14ac:dyDescent="0.3">
      <c r="E5742" s="1">
        <v>40571</v>
      </c>
      <c r="F5742">
        <v>99.42</v>
      </c>
      <c r="G5742">
        <f t="shared" si="134"/>
        <v>87.206330275229362</v>
      </c>
      <c r="I5742" s="1">
        <v>35339</v>
      </c>
      <c r="J5742">
        <v>23.07</v>
      </c>
      <c r="M5742" s="1">
        <v>35570</v>
      </c>
      <c r="N5742">
        <v>1.1635</v>
      </c>
    </row>
    <row r="5743" spans="5:14" x14ac:dyDescent="0.3">
      <c r="E5743" s="1">
        <v>40574</v>
      </c>
      <c r="F5743">
        <v>101.01</v>
      </c>
      <c r="G5743">
        <f t="shared" si="134"/>
        <v>87.448256880733936</v>
      </c>
      <c r="I5743" s="1">
        <v>35338</v>
      </c>
      <c r="J5743">
        <v>23.21</v>
      </c>
      <c r="M5743" s="1">
        <v>35571</v>
      </c>
      <c r="N5743">
        <v>1.1525000000000001</v>
      </c>
    </row>
    <row r="5744" spans="5:14" x14ac:dyDescent="0.3">
      <c r="E5744" s="1">
        <v>40575</v>
      </c>
      <c r="F5744">
        <v>101.74</v>
      </c>
      <c r="G5744">
        <f t="shared" ref="G5744:G5807" si="135">+AVERAGE(F5636:F5744)</f>
        <v>87.681192660550437</v>
      </c>
      <c r="I5744" s="1">
        <v>35335</v>
      </c>
      <c r="J5744">
        <v>23.47</v>
      </c>
      <c r="M5744" s="1">
        <v>35572</v>
      </c>
      <c r="N5744">
        <v>1.1501999999999999</v>
      </c>
    </row>
    <row r="5745" spans="5:14" x14ac:dyDescent="0.3">
      <c r="E5745" s="1">
        <v>40576</v>
      </c>
      <c r="F5745">
        <v>102.34</v>
      </c>
      <c r="G5745">
        <f t="shared" si="135"/>
        <v>87.914311926605507</v>
      </c>
      <c r="I5745" s="1">
        <v>35334</v>
      </c>
      <c r="J5745">
        <v>22.93</v>
      </c>
      <c r="M5745" s="1">
        <v>35573</v>
      </c>
      <c r="N5745">
        <v>1.1505000000000001</v>
      </c>
    </row>
    <row r="5746" spans="5:14" x14ac:dyDescent="0.3">
      <c r="E5746" s="1">
        <v>40577</v>
      </c>
      <c r="F5746">
        <v>101.76</v>
      </c>
      <c r="G5746">
        <f t="shared" si="135"/>
        <v>88.144495412844023</v>
      </c>
      <c r="I5746" s="1">
        <v>35333</v>
      </c>
      <c r="J5746">
        <v>23.2</v>
      </c>
      <c r="M5746" s="1">
        <v>35576</v>
      </c>
      <c r="N5746">
        <v>1.1519999999999999</v>
      </c>
    </row>
    <row r="5747" spans="5:14" x14ac:dyDescent="0.3">
      <c r="E5747" s="1">
        <v>40578</v>
      </c>
      <c r="F5747">
        <v>99.83</v>
      </c>
      <c r="G5747">
        <f t="shared" si="135"/>
        <v>88.355137614678895</v>
      </c>
      <c r="I5747" s="1">
        <v>35332</v>
      </c>
      <c r="J5747">
        <v>22.96</v>
      </c>
      <c r="M5747" s="1">
        <v>35577</v>
      </c>
      <c r="N5747">
        <v>1.1424000000000001</v>
      </c>
    </row>
    <row r="5748" spans="5:14" x14ac:dyDescent="0.3">
      <c r="E5748" s="1">
        <v>40581</v>
      </c>
      <c r="F5748">
        <v>99.25</v>
      </c>
      <c r="G5748">
        <f t="shared" si="135"/>
        <v>88.552477064220199</v>
      </c>
      <c r="I5748" s="1">
        <v>35331</v>
      </c>
      <c r="J5748">
        <v>22.26</v>
      </c>
      <c r="M5748" s="1">
        <v>35578</v>
      </c>
      <c r="N5748">
        <v>1.1464000000000001</v>
      </c>
    </row>
    <row r="5749" spans="5:14" x14ac:dyDescent="0.3">
      <c r="E5749" s="1">
        <v>40582</v>
      </c>
      <c r="F5749">
        <v>99.92</v>
      </c>
      <c r="G5749">
        <f t="shared" si="135"/>
        <v>88.752018348623864</v>
      </c>
      <c r="I5749" s="1">
        <v>35328</v>
      </c>
      <c r="J5749">
        <v>21.99</v>
      </c>
      <c r="M5749" s="1">
        <v>35579</v>
      </c>
      <c r="N5749">
        <v>1.1460999999999999</v>
      </c>
    </row>
    <row r="5750" spans="5:14" x14ac:dyDescent="0.3">
      <c r="E5750" s="1">
        <v>40583</v>
      </c>
      <c r="F5750">
        <v>101.82</v>
      </c>
      <c r="G5750">
        <f t="shared" si="135"/>
        <v>88.975412844036711</v>
      </c>
      <c r="I5750" s="1">
        <v>35327</v>
      </c>
      <c r="J5750">
        <v>21.91</v>
      </c>
      <c r="M5750" s="1">
        <v>35580</v>
      </c>
      <c r="N5750">
        <v>1.1405000000000001</v>
      </c>
    </row>
    <row r="5751" spans="5:14" x14ac:dyDescent="0.3">
      <c r="E5751" s="1">
        <v>40584</v>
      </c>
      <c r="F5751">
        <v>100.87</v>
      </c>
      <c r="G5751">
        <f t="shared" si="135"/>
        <v>89.183761467889937</v>
      </c>
      <c r="I5751" s="1">
        <v>35326</v>
      </c>
      <c r="J5751">
        <v>22.31</v>
      </c>
      <c r="M5751" s="1">
        <v>35583</v>
      </c>
      <c r="N5751">
        <v>1.1275999999999999</v>
      </c>
    </row>
    <row r="5752" spans="5:14" x14ac:dyDescent="0.3">
      <c r="E5752" s="1">
        <v>40585</v>
      </c>
      <c r="F5752">
        <v>101.43</v>
      </c>
      <c r="G5752">
        <f t="shared" si="135"/>
        <v>89.389266055045894</v>
      </c>
      <c r="I5752" s="1">
        <v>35325</v>
      </c>
      <c r="J5752">
        <v>21.71</v>
      </c>
      <c r="M5752" s="1">
        <v>35584</v>
      </c>
      <c r="N5752">
        <v>1.1292</v>
      </c>
    </row>
    <row r="5753" spans="5:14" x14ac:dyDescent="0.3">
      <c r="E5753" s="1">
        <v>40588</v>
      </c>
      <c r="F5753">
        <v>103.08</v>
      </c>
      <c r="G5753">
        <f t="shared" si="135"/>
        <v>89.608715596330299</v>
      </c>
      <c r="I5753" s="1">
        <v>35324</v>
      </c>
      <c r="J5753">
        <v>21.6</v>
      </c>
      <c r="M5753" s="1">
        <v>35585</v>
      </c>
      <c r="N5753">
        <v>1.1291</v>
      </c>
    </row>
    <row r="5754" spans="5:14" x14ac:dyDescent="0.3">
      <c r="E5754" s="1">
        <v>40589</v>
      </c>
      <c r="F5754">
        <v>101.64</v>
      </c>
      <c r="G5754">
        <f t="shared" si="135"/>
        <v>89.817247706422037</v>
      </c>
      <c r="I5754" s="1">
        <v>35321</v>
      </c>
      <c r="J5754">
        <v>24.12</v>
      </c>
      <c r="M5754" s="1">
        <v>35586</v>
      </c>
      <c r="N5754">
        <v>1.1281000000000001</v>
      </c>
    </row>
    <row r="5755" spans="5:14" x14ac:dyDescent="0.3">
      <c r="E5755" s="1">
        <v>40590</v>
      </c>
      <c r="F5755">
        <v>103.78</v>
      </c>
      <c r="G5755">
        <f t="shared" si="135"/>
        <v>90.049357798165161</v>
      </c>
      <c r="I5755" s="1">
        <v>35320</v>
      </c>
      <c r="J5755">
        <v>23.87</v>
      </c>
      <c r="M5755" s="1">
        <v>35587</v>
      </c>
      <c r="N5755">
        <v>1.1285000000000001</v>
      </c>
    </row>
    <row r="5756" spans="5:14" x14ac:dyDescent="0.3">
      <c r="E5756" s="1">
        <v>40591</v>
      </c>
      <c r="F5756">
        <v>102.59</v>
      </c>
      <c r="G5756">
        <f t="shared" si="135"/>
        <v>90.273027522935791</v>
      </c>
      <c r="I5756" s="1">
        <v>35319</v>
      </c>
      <c r="J5756">
        <v>23.58</v>
      </c>
      <c r="M5756" s="1">
        <v>35590</v>
      </c>
      <c r="N5756">
        <v>1.1398999999999999</v>
      </c>
    </row>
    <row r="5757" spans="5:14" x14ac:dyDescent="0.3">
      <c r="E5757" s="1">
        <v>40592</v>
      </c>
      <c r="F5757">
        <v>102.52</v>
      </c>
      <c r="G5757">
        <f t="shared" si="135"/>
        <v>90.485871559633054</v>
      </c>
      <c r="I5757" s="1">
        <v>35318</v>
      </c>
      <c r="J5757">
        <v>22.88</v>
      </c>
      <c r="M5757" s="1">
        <v>35591</v>
      </c>
      <c r="N5757">
        <v>1.1315999999999999</v>
      </c>
    </row>
    <row r="5758" spans="5:14" x14ac:dyDescent="0.3">
      <c r="E5758" s="1">
        <v>40595</v>
      </c>
      <c r="F5758">
        <v>105.74</v>
      </c>
      <c r="G5758">
        <f t="shared" si="135"/>
        <v>90.736513761467918</v>
      </c>
      <c r="I5758" s="1">
        <v>35317</v>
      </c>
      <c r="J5758">
        <v>22.61</v>
      </c>
      <c r="M5758" s="1">
        <v>35592</v>
      </c>
      <c r="N5758">
        <v>1.1323000000000001</v>
      </c>
    </row>
    <row r="5759" spans="5:14" x14ac:dyDescent="0.3">
      <c r="E5759" s="1">
        <v>40596</v>
      </c>
      <c r="F5759">
        <v>105.78</v>
      </c>
      <c r="G5759">
        <f t="shared" si="135"/>
        <v>90.991834862385346</v>
      </c>
      <c r="I5759" s="1">
        <v>35314</v>
      </c>
      <c r="J5759">
        <v>22.54</v>
      </c>
      <c r="M5759" s="1">
        <v>35593</v>
      </c>
      <c r="N5759">
        <v>1.1267</v>
      </c>
    </row>
    <row r="5760" spans="5:14" x14ac:dyDescent="0.3">
      <c r="E5760" s="1">
        <v>40597</v>
      </c>
      <c r="F5760">
        <v>111.25</v>
      </c>
      <c r="G5760">
        <f t="shared" si="135"/>
        <v>91.295871559633056</v>
      </c>
      <c r="I5760" s="1">
        <v>35313</v>
      </c>
      <c r="J5760">
        <v>22.16</v>
      </c>
      <c r="M5760" s="1">
        <v>35594</v>
      </c>
      <c r="N5760">
        <v>1.1234999999999999</v>
      </c>
    </row>
    <row r="5761" spans="5:14" x14ac:dyDescent="0.3">
      <c r="E5761" s="1">
        <v>40598</v>
      </c>
      <c r="F5761">
        <v>111.36</v>
      </c>
      <c r="G5761">
        <f t="shared" si="135"/>
        <v>91.593944954128489</v>
      </c>
      <c r="I5761" s="1">
        <v>35312</v>
      </c>
      <c r="J5761">
        <v>22.11</v>
      </c>
      <c r="M5761" s="1">
        <v>35597</v>
      </c>
      <c r="N5761">
        <v>1.1287</v>
      </c>
    </row>
    <row r="5762" spans="5:14" x14ac:dyDescent="0.3">
      <c r="E5762" s="1">
        <v>40599</v>
      </c>
      <c r="F5762">
        <v>112.14</v>
      </c>
      <c r="G5762">
        <f t="shared" si="135"/>
        <v>91.901926605504613</v>
      </c>
      <c r="I5762" s="1">
        <v>35311</v>
      </c>
      <c r="J5762">
        <v>22.21</v>
      </c>
      <c r="M5762" s="1">
        <v>35598</v>
      </c>
      <c r="N5762">
        <v>1.1306</v>
      </c>
    </row>
    <row r="5763" spans="5:14" x14ac:dyDescent="0.3">
      <c r="E5763" s="1">
        <v>40602</v>
      </c>
      <c r="F5763">
        <v>111.8</v>
      </c>
      <c r="G5763">
        <f t="shared" si="135"/>
        <v>92.205504587156</v>
      </c>
      <c r="I5763" s="1">
        <v>35310</v>
      </c>
      <c r="J5763">
        <v>21.99</v>
      </c>
      <c r="M5763" s="1">
        <v>35599</v>
      </c>
      <c r="N5763">
        <v>1.1274</v>
      </c>
    </row>
    <row r="5764" spans="5:14" x14ac:dyDescent="0.3">
      <c r="E5764" s="1">
        <v>40603</v>
      </c>
      <c r="F5764">
        <v>115.42</v>
      </c>
      <c r="G5764">
        <f t="shared" si="135"/>
        <v>92.523394495412873</v>
      </c>
      <c r="I5764" s="1">
        <v>35307</v>
      </c>
      <c r="J5764">
        <v>20.78</v>
      </c>
      <c r="M5764" s="1">
        <v>35600</v>
      </c>
      <c r="N5764">
        <v>1.133</v>
      </c>
    </row>
    <row r="5765" spans="5:14" x14ac:dyDescent="0.3">
      <c r="E5765" s="1">
        <v>40604</v>
      </c>
      <c r="F5765">
        <v>116.35</v>
      </c>
      <c r="G5765">
        <f t="shared" si="135"/>
        <v>92.835688073394536</v>
      </c>
      <c r="I5765" s="1">
        <v>35306</v>
      </c>
      <c r="J5765">
        <v>20.75</v>
      </c>
      <c r="M5765" s="1">
        <v>35601</v>
      </c>
      <c r="N5765">
        <v>1.1327</v>
      </c>
    </row>
    <row r="5766" spans="5:14" x14ac:dyDescent="0.3">
      <c r="E5766" s="1">
        <v>40605</v>
      </c>
      <c r="F5766">
        <v>114.79</v>
      </c>
      <c r="G5766">
        <f t="shared" si="135"/>
        <v>93.120458715596371</v>
      </c>
      <c r="I5766" s="1">
        <v>35305</v>
      </c>
      <c r="J5766">
        <v>20.27</v>
      </c>
      <c r="M5766" s="1">
        <v>35604</v>
      </c>
      <c r="N5766">
        <v>1.1413</v>
      </c>
    </row>
    <row r="5767" spans="5:14" x14ac:dyDescent="0.3">
      <c r="E5767" s="1">
        <v>40606</v>
      </c>
      <c r="F5767">
        <v>115.97</v>
      </c>
      <c r="G5767">
        <f t="shared" si="135"/>
        <v>93.420366972477098</v>
      </c>
      <c r="I5767" s="1">
        <v>35304</v>
      </c>
      <c r="J5767">
        <v>20.03</v>
      </c>
      <c r="M5767" s="1">
        <v>35605</v>
      </c>
      <c r="N5767">
        <v>1.1356999999999999</v>
      </c>
    </row>
    <row r="5768" spans="5:14" x14ac:dyDescent="0.3">
      <c r="E5768" s="1">
        <v>40609</v>
      </c>
      <c r="F5768">
        <v>115.04</v>
      </c>
      <c r="G5768">
        <f t="shared" si="135"/>
        <v>93.697431192660588</v>
      </c>
      <c r="I5768" s="1">
        <v>35300</v>
      </c>
      <c r="J5768">
        <v>20.41</v>
      </c>
      <c r="M5768" s="1">
        <v>35606</v>
      </c>
      <c r="N5768">
        <v>1.1359999999999999</v>
      </c>
    </row>
    <row r="5769" spans="5:14" x14ac:dyDescent="0.3">
      <c r="E5769" s="1">
        <v>40610</v>
      </c>
      <c r="F5769">
        <v>113.06</v>
      </c>
      <c r="G5769">
        <f t="shared" si="135"/>
        <v>93.954311926605541</v>
      </c>
      <c r="I5769" s="1">
        <v>35299</v>
      </c>
      <c r="J5769">
        <v>20.72</v>
      </c>
      <c r="M5769" s="1">
        <v>35607</v>
      </c>
      <c r="N5769">
        <v>1.1352</v>
      </c>
    </row>
    <row r="5770" spans="5:14" x14ac:dyDescent="0.3">
      <c r="E5770" s="1">
        <v>40611</v>
      </c>
      <c r="F5770">
        <v>115.94</v>
      </c>
      <c r="G5770">
        <f t="shared" si="135"/>
        <v>94.252568807339486</v>
      </c>
      <c r="I5770" s="1">
        <v>35298</v>
      </c>
      <c r="J5770">
        <v>20.2</v>
      </c>
      <c r="M5770" s="1">
        <v>35608</v>
      </c>
      <c r="N5770">
        <v>1.1271</v>
      </c>
    </row>
    <row r="5771" spans="5:14" x14ac:dyDescent="0.3">
      <c r="E5771" s="1">
        <v>40612</v>
      </c>
      <c r="F5771">
        <v>115.43</v>
      </c>
      <c r="G5771">
        <f t="shared" si="135"/>
        <v>94.540642201834899</v>
      </c>
      <c r="I5771" s="1">
        <v>35297</v>
      </c>
      <c r="J5771">
        <v>20.47</v>
      </c>
      <c r="M5771" s="1">
        <v>35611</v>
      </c>
      <c r="N5771">
        <v>1.1262000000000001</v>
      </c>
    </row>
    <row r="5772" spans="5:14" x14ac:dyDescent="0.3">
      <c r="E5772" s="1">
        <v>40613</v>
      </c>
      <c r="F5772">
        <v>113.84</v>
      </c>
      <c r="G5772">
        <f t="shared" si="135"/>
        <v>94.816972477064269</v>
      </c>
      <c r="I5772" s="1">
        <v>35296</v>
      </c>
      <c r="J5772">
        <v>20.85</v>
      </c>
      <c r="M5772" s="1">
        <v>35612</v>
      </c>
      <c r="N5772">
        <v>1.1234999999999999</v>
      </c>
    </row>
    <row r="5773" spans="5:14" x14ac:dyDescent="0.3">
      <c r="E5773" s="1">
        <v>40616</v>
      </c>
      <c r="F5773">
        <v>113.67</v>
      </c>
      <c r="G5773">
        <f t="shared" si="135"/>
        <v>95.093761467889948</v>
      </c>
      <c r="I5773" s="1">
        <v>35293</v>
      </c>
      <c r="J5773">
        <v>20.53</v>
      </c>
      <c r="M5773" s="1">
        <v>35613</v>
      </c>
      <c r="N5773">
        <v>1.1217999999999999</v>
      </c>
    </row>
    <row r="5774" spans="5:14" x14ac:dyDescent="0.3">
      <c r="E5774" s="1">
        <v>40617</v>
      </c>
      <c r="F5774">
        <v>108.52</v>
      </c>
      <c r="G5774">
        <f t="shared" si="135"/>
        <v>95.3128440366973</v>
      </c>
      <c r="I5774" s="1">
        <v>35292</v>
      </c>
      <c r="J5774">
        <v>20.57</v>
      </c>
      <c r="M5774" s="1">
        <v>35614</v>
      </c>
      <c r="N5774">
        <v>1.1236999999999999</v>
      </c>
    </row>
    <row r="5775" spans="5:14" x14ac:dyDescent="0.3">
      <c r="E5775" s="1">
        <v>40618</v>
      </c>
      <c r="F5775">
        <v>110.62</v>
      </c>
      <c r="G5775">
        <f t="shared" si="135"/>
        <v>95.55220183486243</v>
      </c>
      <c r="I5775" s="1">
        <v>35291</v>
      </c>
      <c r="J5775">
        <v>20.68</v>
      </c>
      <c r="M5775" s="1">
        <v>35615</v>
      </c>
      <c r="N5775">
        <v>1.1225000000000001</v>
      </c>
    </row>
    <row r="5776" spans="5:14" x14ac:dyDescent="0.3">
      <c r="E5776" s="1">
        <v>40619</v>
      </c>
      <c r="F5776">
        <v>114.9</v>
      </c>
      <c r="G5776">
        <f t="shared" si="135"/>
        <v>95.849908256880781</v>
      </c>
      <c r="I5776" s="1">
        <v>35290</v>
      </c>
      <c r="J5776">
        <v>20.73</v>
      </c>
      <c r="M5776" s="1">
        <v>35618</v>
      </c>
      <c r="N5776">
        <v>1.1221000000000001</v>
      </c>
    </row>
    <row r="5777" spans="5:14" x14ac:dyDescent="0.3">
      <c r="E5777" s="1">
        <v>40620</v>
      </c>
      <c r="F5777">
        <v>113.93</v>
      </c>
      <c r="G5777">
        <f t="shared" si="135"/>
        <v>96.121100917431235</v>
      </c>
      <c r="I5777" s="1">
        <v>35289</v>
      </c>
      <c r="J5777">
        <v>20.66</v>
      </c>
      <c r="M5777" s="1">
        <v>35619</v>
      </c>
      <c r="N5777">
        <v>1.1174999999999999</v>
      </c>
    </row>
    <row r="5778" spans="5:14" x14ac:dyDescent="0.3">
      <c r="E5778" s="1">
        <v>40623</v>
      </c>
      <c r="F5778">
        <v>114.96</v>
      </c>
      <c r="G5778">
        <f t="shared" si="135"/>
        <v>96.431743119266102</v>
      </c>
      <c r="I5778" s="1">
        <v>35286</v>
      </c>
      <c r="J5778">
        <v>19.93</v>
      </c>
      <c r="M5778" s="1">
        <v>35620</v>
      </c>
      <c r="N5778">
        <v>1.1174999999999999</v>
      </c>
    </row>
    <row r="5779" spans="5:14" x14ac:dyDescent="0.3">
      <c r="E5779" s="1">
        <v>40624</v>
      </c>
      <c r="F5779">
        <v>115.7</v>
      </c>
      <c r="G5779">
        <f t="shared" si="135"/>
        <v>96.726238532110131</v>
      </c>
      <c r="I5779" s="1">
        <v>35285</v>
      </c>
      <c r="J5779">
        <v>19.97</v>
      </c>
      <c r="M5779" s="1">
        <v>35621</v>
      </c>
      <c r="N5779">
        <v>1.1226</v>
      </c>
    </row>
    <row r="5780" spans="5:14" x14ac:dyDescent="0.3">
      <c r="E5780" s="1">
        <v>40625</v>
      </c>
      <c r="F5780">
        <v>115.55</v>
      </c>
      <c r="G5780">
        <f t="shared" si="135"/>
        <v>97.035596330275254</v>
      </c>
      <c r="I5780" s="1">
        <v>35284</v>
      </c>
      <c r="J5780">
        <v>19.760000000000002</v>
      </c>
      <c r="M5780" s="1">
        <v>35622</v>
      </c>
      <c r="N5780">
        <v>1.105</v>
      </c>
    </row>
    <row r="5781" spans="5:14" x14ac:dyDescent="0.3">
      <c r="E5781" s="1">
        <v>40626</v>
      </c>
      <c r="F5781">
        <v>115.72</v>
      </c>
      <c r="G5781">
        <f t="shared" si="135"/>
        <v>97.336146788990831</v>
      </c>
      <c r="I5781" s="1">
        <v>35283</v>
      </c>
      <c r="J5781">
        <v>19.62</v>
      </c>
      <c r="M5781" s="1">
        <v>35625</v>
      </c>
      <c r="N5781">
        <v>1.1006</v>
      </c>
    </row>
    <row r="5782" spans="5:14" x14ac:dyDescent="0.3">
      <c r="E5782" s="1">
        <v>40627</v>
      </c>
      <c r="F5782">
        <v>115.59</v>
      </c>
      <c r="G5782">
        <f t="shared" si="135"/>
        <v>97.630183486238536</v>
      </c>
      <c r="I5782" s="1">
        <v>35282</v>
      </c>
      <c r="J5782">
        <v>19.63</v>
      </c>
      <c r="M5782" s="1">
        <v>35626</v>
      </c>
      <c r="N5782">
        <v>1.1002000000000001</v>
      </c>
    </row>
    <row r="5783" spans="5:14" x14ac:dyDescent="0.3">
      <c r="E5783" s="1">
        <v>40630</v>
      </c>
      <c r="F5783">
        <v>114.8</v>
      </c>
      <c r="G5783">
        <f t="shared" si="135"/>
        <v>97.915871559633032</v>
      </c>
      <c r="I5783" s="1">
        <v>35279</v>
      </c>
      <c r="J5783">
        <v>19.59</v>
      </c>
      <c r="M5783" s="1">
        <v>35627</v>
      </c>
      <c r="N5783">
        <v>1.1012</v>
      </c>
    </row>
    <row r="5784" spans="5:14" x14ac:dyDescent="0.3">
      <c r="E5784" s="1">
        <v>40631</v>
      </c>
      <c r="F5784">
        <v>115.16</v>
      </c>
      <c r="G5784">
        <f t="shared" si="135"/>
        <v>98.20880733944955</v>
      </c>
      <c r="I5784" s="1">
        <v>35278</v>
      </c>
      <c r="J5784">
        <v>19.399999999999999</v>
      </c>
      <c r="M5784" s="1">
        <v>35628</v>
      </c>
      <c r="N5784">
        <v>1.1003000000000001</v>
      </c>
    </row>
    <row r="5785" spans="5:14" x14ac:dyDescent="0.3">
      <c r="E5785" s="1">
        <v>40632</v>
      </c>
      <c r="F5785">
        <v>115.13</v>
      </c>
      <c r="G5785">
        <f t="shared" si="135"/>
        <v>98.498165137614677</v>
      </c>
      <c r="I5785" s="1">
        <v>35277</v>
      </c>
      <c r="J5785">
        <v>18.899999999999999</v>
      </c>
      <c r="M5785" s="1">
        <v>35629</v>
      </c>
      <c r="N5785">
        <v>1.1004</v>
      </c>
    </row>
    <row r="5786" spans="5:14" x14ac:dyDescent="0.3">
      <c r="E5786" s="1">
        <v>40633</v>
      </c>
      <c r="F5786">
        <v>117.36</v>
      </c>
      <c r="G5786">
        <f t="shared" si="135"/>
        <v>98.812018348623852</v>
      </c>
      <c r="I5786" s="1">
        <v>35276</v>
      </c>
      <c r="J5786">
        <v>18.77</v>
      </c>
      <c r="M5786" s="1">
        <v>35632</v>
      </c>
      <c r="N5786">
        <v>1.099</v>
      </c>
    </row>
    <row r="5787" spans="5:14" x14ac:dyDescent="0.3">
      <c r="E5787" s="1">
        <v>40634</v>
      </c>
      <c r="F5787">
        <v>118.7</v>
      </c>
      <c r="G5787">
        <f t="shared" si="135"/>
        <v>99.124678899082582</v>
      </c>
      <c r="I5787" s="1">
        <v>35275</v>
      </c>
      <c r="J5787">
        <v>18.89</v>
      </c>
      <c r="M5787" s="1">
        <v>35633</v>
      </c>
      <c r="N5787">
        <v>1.0846</v>
      </c>
    </row>
    <row r="5788" spans="5:14" x14ac:dyDescent="0.3">
      <c r="E5788" s="1">
        <v>40637</v>
      </c>
      <c r="F5788">
        <v>121.06</v>
      </c>
      <c r="G5788">
        <f t="shared" si="135"/>
        <v>99.451743119266069</v>
      </c>
      <c r="I5788" s="1">
        <v>35272</v>
      </c>
      <c r="J5788">
        <v>18.72</v>
      </c>
      <c r="M5788" s="1">
        <v>35634</v>
      </c>
      <c r="N5788">
        <v>1.0848</v>
      </c>
    </row>
    <row r="5789" spans="5:14" x14ac:dyDescent="0.3">
      <c r="E5789" s="1">
        <v>40638</v>
      </c>
      <c r="F5789">
        <v>122.22</v>
      </c>
      <c r="G5789">
        <f t="shared" si="135"/>
        <v>99.780550458715609</v>
      </c>
      <c r="I5789" s="1">
        <v>35271</v>
      </c>
      <c r="J5789">
        <v>19.22</v>
      </c>
      <c r="M5789" s="1">
        <v>35635</v>
      </c>
      <c r="N5789">
        <v>1.0804</v>
      </c>
    </row>
    <row r="5790" spans="5:14" x14ac:dyDescent="0.3">
      <c r="E5790" s="1">
        <v>40639</v>
      </c>
      <c r="F5790">
        <v>122.3</v>
      </c>
      <c r="G5790">
        <f t="shared" si="135"/>
        <v>100.09522935779817</v>
      </c>
      <c r="I5790" s="1">
        <v>35270</v>
      </c>
      <c r="J5790">
        <v>19.07</v>
      </c>
      <c r="M5790" s="1">
        <v>35636</v>
      </c>
      <c r="N5790">
        <v>1.0761000000000001</v>
      </c>
    </row>
    <row r="5791" spans="5:14" x14ac:dyDescent="0.3">
      <c r="E5791" s="1">
        <v>40640</v>
      </c>
      <c r="F5791">
        <v>122.67</v>
      </c>
      <c r="G5791">
        <f t="shared" si="135"/>
        <v>100.41229357798166</v>
      </c>
      <c r="I5791" s="1">
        <v>35269</v>
      </c>
      <c r="J5791">
        <v>19.41</v>
      </c>
      <c r="M5791" s="1">
        <v>35639</v>
      </c>
      <c r="N5791">
        <v>1.0706</v>
      </c>
    </row>
    <row r="5792" spans="5:14" x14ac:dyDescent="0.3">
      <c r="E5792" s="1">
        <v>40641</v>
      </c>
      <c r="F5792">
        <v>126.65</v>
      </c>
      <c r="G5792">
        <f t="shared" si="135"/>
        <v>100.7626605504587</v>
      </c>
      <c r="I5792" s="1">
        <v>35268</v>
      </c>
      <c r="J5792">
        <v>19.170000000000002</v>
      </c>
      <c r="M5792" s="1">
        <v>35640</v>
      </c>
      <c r="N5792">
        <v>1.073</v>
      </c>
    </row>
    <row r="5793" spans="5:14" x14ac:dyDescent="0.3">
      <c r="E5793" s="1">
        <v>40644</v>
      </c>
      <c r="F5793">
        <v>123.98</v>
      </c>
      <c r="G5793">
        <f t="shared" si="135"/>
        <v>101.08972477064221</v>
      </c>
      <c r="I5793" s="1">
        <v>35265</v>
      </c>
      <c r="J5793">
        <v>19.22</v>
      </c>
      <c r="M5793" s="1">
        <v>35641</v>
      </c>
      <c r="N5793">
        <v>1.0731999999999999</v>
      </c>
    </row>
    <row r="5794" spans="5:14" x14ac:dyDescent="0.3">
      <c r="E5794" s="1">
        <v>40645</v>
      </c>
      <c r="F5794">
        <v>120.92</v>
      </c>
      <c r="G5794">
        <f t="shared" si="135"/>
        <v>101.38293577981651</v>
      </c>
      <c r="I5794" s="1">
        <v>35264</v>
      </c>
      <c r="J5794">
        <v>19.43</v>
      </c>
      <c r="M5794" s="1">
        <v>35642</v>
      </c>
      <c r="N5794">
        <v>1.0728</v>
      </c>
    </row>
    <row r="5795" spans="5:14" x14ac:dyDescent="0.3">
      <c r="E5795" s="1">
        <v>40646</v>
      </c>
      <c r="F5795">
        <v>122.88</v>
      </c>
      <c r="G5795">
        <f t="shared" si="135"/>
        <v>101.69550458715594</v>
      </c>
      <c r="I5795" s="1">
        <v>35263</v>
      </c>
      <c r="J5795">
        <v>19.399999999999999</v>
      </c>
      <c r="M5795" s="1">
        <v>35643</v>
      </c>
      <c r="N5795">
        <v>1.0603</v>
      </c>
    </row>
    <row r="5796" spans="5:14" x14ac:dyDescent="0.3">
      <c r="E5796" s="1">
        <v>40647</v>
      </c>
      <c r="F5796">
        <v>122.36</v>
      </c>
      <c r="G5796">
        <f t="shared" si="135"/>
        <v>102.02596330275227</v>
      </c>
      <c r="I5796" s="1">
        <v>35262</v>
      </c>
      <c r="J5796">
        <v>20.46</v>
      </c>
      <c r="M5796" s="1">
        <v>35646</v>
      </c>
      <c r="N5796">
        <v>1.0580000000000001</v>
      </c>
    </row>
    <row r="5797" spans="5:14" x14ac:dyDescent="0.3">
      <c r="E5797" s="1">
        <v>40648</v>
      </c>
      <c r="F5797">
        <v>123.45</v>
      </c>
      <c r="G5797">
        <f t="shared" si="135"/>
        <v>102.36311926605502</v>
      </c>
      <c r="I5797" s="1">
        <v>35261</v>
      </c>
      <c r="J5797">
        <v>20.45</v>
      </c>
      <c r="M5797" s="1">
        <v>35647</v>
      </c>
      <c r="N5797">
        <v>1.05</v>
      </c>
    </row>
    <row r="5798" spans="5:14" x14ac:dyDescent="0.3">
      <c r="E5798" s="1">
        <v>40651</v>
      </c>
      <c r="F5798">
        <v>121.61</v>
      </c>
      <c r="G5798">
        <f t="shared" si="135"/>
        <v>102.70146788990824</v>
      </c>
      <c r="I5798" s="1">
        <v>35258</v>
      </c>
      <c r="J5798">
        <v>20.010000000000002</v>
      </c>
      <c r="M5798" s="1">
        <v>35648</v>
      </c>
      <c r="N5798">
        <v>1.0471999999999999</v>
      </c>
    </row>
    <row r="5799" spans="5:14" x14ac:dyDescent="0.3">
      <c r="E5799" s="1">
        <v>40652</v>
      </c>
      <c r="F5799">
        <v>121.33</v>
      </c>
      <c r="G5799">
        <f t="shared" si="135"/>
        <v>103.05055045871561</v>
      </c>
      <c r="I5799" s="1">
        <v>35257</v>
      </c>
      <c r="J5799">
        <v>20.04</v>
      </c>
      <c r="M5799" s="1">
        <v>35649</v>
      </c>
      <c r="N5799">
        <v>1.0528</v>
      </c>
    </row>
    <row r="5800" spans="5:14" x14ac:dyDescent="0.3">
      <c r="E5800" s="1">
        <v>40653</v>
      </c>
      <c r="F5800">
        <v>123.85</v>
      </c>
      <c r="G5800">
        <f t="shared" si="135"/>
        <v>103.40651376146789</v>
      </c>
      <c r="I5800" s="1">
        <v>35256</v>
      </c>
      <c r="J5800">
        <v>19.64</v>
      </c>
      <c r="M5800" s="1">
        <v>35650</v>
      </c>
      <c r="N5800">
        <v>1.0654999999999999</v>
      </c>
    </row>
    <row r="5801" spans="5:14" x14ac:dyDescent="0.3">
      <c r="E5801" s="1">
        <v>40654</v>
      </c>
      <c r="F5801">
        <v>123.99</v>
      </c>
      <c r="G5801">
        <f t="shared" si="135"/>
        <v>103.77027522935779</v>
      </c>
      <c r="I5801" s="1">
        <v>35255</v>
      </c>
      <c r="J5801">
        <v>19.53</v>
      </c>
      <c r="M5801" s="1">
        <v>35653</v>
      </c>
      <c r="N5801">
        <v>1.0562</v>
      </c>
    </row>
    <row r="5802" spans="5:14" x14ac:dyDescent="0.3">
      <c r="E5802" s="1">
        <v>40658</v>
      </c>
      <c r="F5802">
        <v>123.66</v>
      </c>
      <c r="G5802">
        <f t="shared" si="135"/>
        <v>104.13449541284403</v>
      </c>
      <c r="I5802" s="1">
        <v>35254</v>
      </c>
      <c r="J5802">
        <v>19.350000000000001</v>
      </c>
      <c r="M5802" s="1">
        <v>35654</v>
      </c>
      <c r="N5802">
        <v>1.0551999999999999</v>
      </c>
    </row>
    <row r="5803" spans="5:14" x14ac:dyDescent="0.3">
      <c r="E5803" s="1">
        <v>40659</v>
      </c>
      <c r="F5803">
        <v>124.14</v>
      </c>
      <c r="G5803">
        <f t="shared" si="135"/>
        <v>104.50963302752291</v>
      </c>
      <c r="I5803" s="1">
        <v>35251</v>
      </c>
      <c r="J5803">
        <v>19.739999999999998</v>
      </c>
      <c r="M5803" s="1">
        <v>35655</v>
      </c>
      <c r="N5803">
        <v>1.0694999999999999</v>
      </c>
    </row>
    <row r="5804" spans="5:14" x14ac:dyDescent="0.3">
      <c r="E5804" s="1">
        <v>40660</v>
      </c>
      <c r="F5804">
        <v>125.13</v>
      </c>
      <c r="G5804">
        <f t="shared" si="135"/>
        <v>104.87009174311925</v>
      </c>
      <c r="I5804" s="1">
        <v>35250</v>
      </c>
      <c r="J5804">
        <v>19.52</v>
      </c>
      <c r="M5804" s="1">
        <v>35656</v>
      </c>
      <c r="N5804">
        <v>1.0660000000000001</v>
      </c>
    </row>
    <row r="5805" spans="5:14" x14ac:dyDescent="0.3">
      <c r="E5805" s="1">
        <v>40661</v>
      </c>
      <c r="F5805">
        <v>125.02</v>
      </c>
      <c r="G5805">
        <f t="shared" si="135"/>
        <v>105.22715596330274</v>
      </c>
      <c r="I5805" s="1">
        <v>35249</v>
      </c>
      <c r="J5805">
        <v>19.309999999999999</v>
      </c>
      <c r="M5805" s="1">
        <v>35657</v>
      </c>
      <c r="N5805">
        <v>1.081</v>
      </c>
    </row>
    <row r="5806" spans="5:14" x14ac:dyDescent="0.3">
      <c r="E5806" s="1">
        <v>40662</v>
      </c>
      <c r="F5806">
        <v>125.89</v>
      </c>
      <c r="G5806">
        <f t="shared" si="135"/>
        <v>105.5969724770642</v>
      </c>
      <c r="I5806" s="1">
        <v>35248</v>
      </c>
      <c r="J5806">
        <v>19.05</v>
      </c>
      <c r="M5806" s="1">
        <v>35660</v>
      </c>
      <c r="N5806">
        <v>1.0705</v>
      </c>
    </row>
    <row r="5807" spans="5:14" x14ac:dyDescent="0.3">
      <c r="E5807" s="1">
        <v>40665</v>
      </c>
      <c r="F5807">
        <v>125.12</v>
      </c>
      <c r="G5807">
        <f t="shared" si="135"/>
        <v>105.94357798165136</v>
      </c>
      <c r="I5807" s="1">
        <v>35247</v>
      </c>
      <c r="J5807">
        <v>19.47</v>
      </c>
      <c r="M5807" s="1">
        <v>35661</v>
      </c>
      <c r="N5807">
        <v>1.0692999999999999</v>
      </c>
    </row>
    <row r="5808" spans="5:14" x14ac:dyDescent="0.3">
      <c r="E5808" s="1">
        <v>40666</v>
      </c>
      <c r="F5808">
        <v>122.45</v>
      </c>
      <c r="G5808">
        <f t="shared" ref="G5808:G5871" si="136">+AVERAGE(F5700:F5808)</f>
        <v>106.27871559633027</v>
      </c>
      <c r="I5808" s="1">
        <v>35244</v>
      </c>
      <c r="J5808">
        <v>18.91</v>
      </c>
      <c r="M5808" s="1">
        <v>35662</v>
      </c>
      <c r="N5808">
        <v>1.06</v>
      </c>
    </row>
    <row r="5809" spans="5:14" x14ac:dyDescent="0.3">
      <c r="E5809" s="1">
        <v>40667</v>
      </c>
      <c r="F5809">
        <v>121.19</v>
      </c>
      <c r="G5809">
        <f t="shared" si="136"/>
        <v>106.57522935779818</v>
      </c>
      <c r="I5809" s="1">
        <v>35243</v>
      </c>
      <c r="J5809">
        <v>18.87</v>
      </c>
      <c r="M5809" s="1">
        <v>35663</v>
      </c>
      <c r="N5809">
        <v>1.071</v>
      </c>
    </row>
    <row r="5810" spans="5:14" x14ac:dyDescent="0.3">
      <c r="E5810" s="1">
        <v>40668</v>
      </c>
      <c r="F5810">
        <v>110.8</v>
      </c>
      <c r="G5810">
        <f t="shared" si="136"/>
        <v>106.75972477064219</v>
      </c>
      <c r="I5810" s="1">
        <v>35242</v>
      </c>
      <c r="J5810">
        <v>18.71</v>
      </c>
      <c r="M5810" s="1">
        <v>35664</v>
      </c>
      <c r="N5810">
        <v>1.0804</v>
      </c>
    </row>
    <row r="5811" spans="5:14" x14ac:dyDescent="0.3">
      <c r="E5811" s="1">
        <v>40669</v>
      </c>
      <c r="F5811">
        <v>109.13</v>
      </c>
      <c r="G5811">
        <f t="shared" si="136"/>
        <v>106.92220183486238</v>
      </c>
      <c r="I5811" s="1">
        <v>35241</v>
      </c>
      <c r="J5811">
        <v>18.09</v>
      </c>
      <c r="M5811" s="1">
        <v>35667</v>
      </c>
      <c r="N5811">
        <v>1.0791999999999999</v>
      </c>
    </row>
    <row r="5812" spans="5:14" x14ac:dyDescent="0.3">
      <c r="E5812" s="1">
        <v>40672</v>
      </c>
      <c r="F5812">
        <v>115.9</v>
      </c>
      <c r="G5812">
        <f t="shared" si="136"/>
        <v>107.14651376146789</v>
      </c>
      <c r="I5812" s="1">
        <v>35240</v>
      </c>
      <c r="J5812">
        <v>18.100000000000001</v>
      </c>
      <c r="M5812" s="1">
        <v>35668</v>
      </c>
      <c r="N5812">
        <v>1.0918000000000001</v>
      </c>
    </row>
    <row r="5813" spans="5:14" x14ac:dyDescent="0.3">
      <c r="E5813" s="1">
        <v>40673</v>
      </c>
      <c r="F5813">
        <v>117.63</v>
      </c>
      <c r="G5813">
        <f t="shared" si="136"/>
        <v>107.38724770642202</v>
      </c>
      <c r="I5813" s="1">
        <v>35237</v>
      </c>
      <c r="J5813">
        <v>18.059999999999999</v>
      </c>
      <c r="M5813" s="1">
        <v>35669</v>
      </c>
      <c r="N5813">
        <v>1.0885</v>
      </c>
    </row>
    <row r="5814" spans="5:14" x14ac:dyDescent="0.3">
      <c r="E5814" s="1">
        <v>40674</v>
      </c>
      <c r="F5814">
        <v>112.57</v>
      </c>
      <c r="G5814">
        <f t="shared" si="136"/>
        <v>107.587247706422</v>
      </c>
      <c r="I5814" s="1">
        <v>35236</v>
      </c>
      <c r="J5814">
        <v>18.079999999999998</v>
      </c>
      <c r="M5814" s="1">
        <v>35670</v>
      </c>
      <c r="N5814">
        <v>1.0952999999999999</v>
      </c>
    </row>
    <row r="5815" spans="5:14" x14ac:dyDescent="0.3">
      <c r="E5815" s="1">
        <v>40675</v>
      </c>
      <c r="F5815">
        <v>112.98</v>
      </c>
      <c r="G5815">
        <f t="shared" si="136"/>
        <v>107.78899082568806</v>
      </c>
      <c r="I5815" s="1">
        <v>35235</v>
      </c>
      <c r="J5815">
        <v>18</v>
      </c>
      <c r="M5815" s="1">
        <v>35671</v>
      </c>
      <c r="N5815">
        <v>1.0872999999999999</v>
      </c>
    </row>
    <row r="5816" spans="5:14" x14ac:dyDescent="0.3">
      <c r="E5816" s="1">
        <v>40676</v>
      </c>
      <c r="F5816">
        <v>113.83</v>
      </c>
      <c r="G5816">
        <f t="shared" si="136"/>
        <v>108.00321100917428</v>
      </c>
      <c r="I5816" s="1">
        <v>35234</v>
      </c>
      <c r="J5816">
        <v>18.2</v>
      </c>
      <c r="M5816" s="1">
        <v>35674</v>
      </c>
      <c r="N5816">
        <v>1.0832999999999999</v>
      </c>
    </row>
    <row r="5817" spans="5:14" x14ac:dyDescent="0.3">
      <c r="E5817" s="1">
        <v>40679</v>
      </c>
      <c r="F5817">
        <v>112.73</v>
      </c>
      <c r="G5817">
        <f t="shared" si="136"/>
        <v>108.20082568807337</v>
      </c>
      <c r="I5817" s="1">
        <v>35233</v>
      </c>
      <c r="J5817">
        <v>18.649999999999999</v>
      </c>
      <c r="M5817" s="1">
        <v>35675</v>
      </c>
      <c r="N5817">
        <v>1.0716000000000001</v>
      </c>
    </row>
    <row r="5818" spans="5:14" x14ac:dyDescent="0.3">
      <c r="E5818" s="1">
        <v>40680</v>
      </c>
      <c r="F5818">
        <v>109.99</v>
      </c>
      <c r="G5818">
        <f t="shared" si="136"/>
        <v>108.37311926605501</v>
      </c>
      <c r="I5818" s="1">
        <v>35230</v>
      </c>
      <c r="J5818">
        <v>17.850000000000001</v>
      </c>
      <c r="M5818" s="1">
        <v>35676</v>
      </c>
      <c r="N5818">
        <v>1.0773999999999999</v>
      </c>
    </row>
    <row r="5819" spans="5:14" x14ac:dyDescent="0.3">
      <c r="E5819" s="1">
        <v>40681</v>
      </c>
      <c r="F5819">
        <v>112.3</v>
      </c>
      <c r="G5819">
        <f t="shared" si="136"/>
        <v>108.55752293577979</v>
      </c>
      <c r="I5819" s="1">
        <v>35229</v>
      </c>
      <c r="J5819">
        <v>18.010000000000002</v>
      </c>
      <c r="M5819" s="1">
        <v>35677</v>
      </c>
      <c r="N5819">
        <v>1.0798000000000001</v>
      </c>
    </row>
    <row r="5820" spans="5:14" x14ac:dyDescent="0.3">
      <c r="E5820" s="1">
        <v>40682</v>
      </c>
      <c r="F5820">
        <v>111.42</v>
      </c>
      <c r="G5820">
        <f t="shared" si="136"/>
        <v>108.73834862385318</v>
      </c>
      <c r="I5820" s="1">
        <v>35228</v>
      </c>
      <c r="J5820">
        <v>18.059999999999999</v>
      </c>
      <c r="M5820" s="1">
        <v>35678</v>
      </c>
      <c r="N5820">
        <v>1.0878000000000001</v>
      </c>
    </row>
    <row r="5821" spans="5:14" x14ac:dyDescent="0.3">
      <c r="E5821" s="1">
        <v>40683</v>
      </c>
      <c r="F5821">
        <v>112.39</v>
      </c>
      <c r="G5821">
        <f t="shared" si="136"/>
        <v>108.92844036697245</v>
      </c>
      <c r="I5821" s="1">
        <v>35227</v>
      </c>
      <c r="J5821">
        <v>18.03</v>
      </c>
      <c r="M5821" s="1">
        <v>35681</v>
      </c>
      <c r="N5821">
        <v>1.0842000000000001</v>
      </c>
    </row>
    <row r="5822" spans="5:14" x14ac:dyDescent="0.3">
      <c r="E5822" s="1">
        <v>40686</v>
      </c>
      <c r="F5822">
        <v>110.1</v>
      </c>
      <c r="G5822">
        <f t="shared" si="136"/>
        <v>109.08770642201833</v>
      </c>
      <c r="I5822" s="1">
        <v>35226</v>
      </c>
      <c r="J5822">
        <v>18.28</v>
      </c>
      <c r="M5822" s="1">
        <v>35682</v>
      </c>
      <c r="N5822">
        <v>1.0821000000000001</v>
      </c>
    </row>
    <row r="5823" spans="5:14" x14ac:dyDescent="0.3">
      <c r="E5823" s="1">
        <v>40687</v>
      </c>
      <c r="F5823">
        <v>112.53</v>
      </c>
      <c r="G5823">
        <f t="shared" si="136"/>
        <v>109.26504587155962</v>
      </c>
      <c r="I5823" s="1">
        <v>35223</v>
      </c>
      <c r="J5823">
        <v>18.28</v>
      </c>
      <c r="M5823" s="1">
        <v>35683</v>
      </c>
      <c r="N5823">
        <v>1.0894999999999999</v>
      </c>
    </row>
    <row r="5824" spans="5:14" x14ac:dyDescent="0.3">
      <c r="E5824" s="1">
        <v>40688</v>
      </c>
      <c r="F5824">
        <v>114.93</v>
      </c>
      <c r="G5824">
        <f t="shared" si="136"/>
        <v>109.4602752293578</v>
      </c>
      <c r="I5824" s="1">
        <v>35222</v>
      </c>
      <c r="J5824">
        <v>18.04</v>
      </c>
      <c r="M5824" s="1">
        <v>35684</v>
      </c>
      <c r="N5824">
        <v>1.1013999999999999</v>
      </c>
    </row>
    <row r="5825" spans="5:14" x14ac:dyDescent="0.3">
      <c r="E5825" s="1">
        <v>40689</v>
      </c>
      <c r="F5825">
        <v>115.05</v>
      </c>
      <c r="G5825">
        <f t="shared" si="136"/>
        <v>109.65110091743117</v>
      </c>
      <c r="I5825" s="1">
        <v>35221</v>
      </c>
      <c r="J5825">
        <v>17.86</v>
      </c>
      <c r="M5825" s="1">
        <v>35685</v>
      </c>
      <c r="N5825">
        <v>1.1061000000000001</v>
      </c>
    </row>
    <row r="5826" spans="5:14" x14ac:dyDescent="0.3">
      <c r="E5826" s="1">
        <v>40690</v>
      </c>
      <c r="F5826">
        <v>115.03</v>
      </c>
      <c r="G5826">
        <f t="shared" si="136"/>
        <v>109.84614678899081</v>
      </c>
      <c r="I5826" s="1">
        <v>35220</v>
      </c>
      <c r="J5826">
        <v>18.55</v>
      </c>
      <c r="M5826" s="1">
        <v>35688</v>
      </c>
      <c r="N5826">
        <v>1.1109</v>
      </c>
    </row>
    <row r="5827" spans="5:14" x14ac:dyDescent="0.3">
      <c r="E5827" s="1">
        <v>40693</v>
      </c>
      <c r="F5827">
        <v>114.68</v>
      </c>
      <c r="G5827">
        <f t="shared" si="136"/>
        <v>110.03724770642201</v>
      </c>
      <c r="I5827" s="1">
        <v>35219</v>
      </c>
      <c r="J5827">
        <v>17.920000000000002</v>
      </c>
      <c r="M5827" s="1">
        <v>35689</v>
      </c>
      <c r="N5827">
        <v>1.1065</v>
      </c>
    </row>
    <row r="5828" spans="5:14" x14ac:dyDescent="0.3">
      <c r="E5828" s="1">
        <v>40694</v>
      </c>
      <c r="F5828">
        <v>116.73</v>
      </c>
      <c r="G5828">
        <f t="shared" si="136"/>
        <v>110.24229357798166</v>
      </c>
      <c r="I5828" s="1">
        <v>35216</v>
      </c>
      <c r="J5828">
        <v>17.8</v>
      </c>
      <c r="M5828" s="1">
        <v>35690</v>
      </c>
      <c r="N5828">
        <v>1.1059000000000001</v>
      </c>
    </row>
    <row r="5829" spans="5:14" x14ac:dyDescent="0.3">
      <c r="E5829" s="1">
        <v>40695</v>
      </c>
      <c r="F5829">
        <v>114.53</v>
      </c>
      <c r="G5829">
        <f t="shared" si="136"/>
        <v>110.42935779816513</v>
      </c>
      <c r="I5829" s="1">
        <v>35215</v>
      </c>
      <c r="J5829">
        <v>17.89</v>
      </c>
      <c r="M5829" s="1">
        <v>35691</v>
      </c>
      <c r="N5829">
        <v>1.1020000000000001</v>
      </c>
    </row>
    <row r="5830" spans="5:14" x14ac:dyDescent="0.3">
      <c r="E5830" s="1">
        <v>40696</v>
      </c>
      <c r="F5830">
        <v>115.54</v>
      </c>
      <c r="G5830">
        <f t="shared" si="136"/>
        <v>110.63532110091744</v>
      </c>
      <c r="I5830" s="1">
        <v>35214</v>
      </c>
      <c r="J5830">
        <v>18.63</v>
      </c>
      <c r="M5830" s="1">
        <v>35692</v>
      </c>
      <c r="N5830">
        <v>1.1045</v>
      </c>
    </row>
    <row r="5831" spans="5:14" x14ac:dyDescent="0.3">
      <c r="E5831" s="1">
        <v>40697</v>
      </c>
      <c r="F5831">
        <v>115.84</v>
      </c>
      <c r="G5831">
        <f t="shared" si="136"/>
        <v>110.82880733944954</v>
      </c>
      <c r="I5831" s="1">
        <v>35213</v>
      </c>
      <c r="J5831">
        <v>18.940000000000001</v>
      </c>
      <c r="M5831" s="1">
        <v>35695</v>
      </c>
      <c r="N5831">
        <v>1.0963000000000001</v>
      </c>
    </row>
    <row r="5832" spans="5:14" x14ac:dyDescent="0.3">
      <c r="E5832" s="1">
        <v>40700</v>
      </c>
      <c r="F5832">
        <v>114.48</v>
      </c>
      <c r="G5832">
        <f t="shared" si="136"/>
        <v>111.00899082568807</v>
      </c>
      <c r="I5832" s="1">
        <v>35209</v>
      </c>
      <c r="J5832">
        <v>19.100000000000001</v>
      </c>
      <c r="M5832" s="1">
        <v>35696</v>
      </c>
      <c r="N5832">
        <v>1.095</v>
      </c>
    </row>
    <row r="5833" spans="5:14" x14ac:dyDescent="0.3">
      <c r="E5833" s="1">
        <v>40701</v>
      </c>
      <c r="F5833">
        <v>116.78</v>
      </c>
      <c r="G5833">
        <f t="shared" si="136"/>
        <v>111.22229357798165</v>
      </c>
      <c r="I5833" s="1">
        <v>35208</v>
      </c>
      <c r="J5833">
        <v>18.89</v>
      </c>
      <c r="M5833" s="1">
        <v>35697</v>
      </c>
      <c r="N5833">
        <v>1.1062000000000001</v>
      </c>
    </row>
    <row r="5834" spans="5:14" x14ac:dyDescent="0.3">
      <c r="E5834" s="1">
        <v>40702</v>
      </c>
      <c r="F5834">
        <v>117.85</v>
      </c>
      <c r="G5834">
        <f t="shared" si="136"/>
        <v>111.42733944954128</v>
      </c>
      <c r="I5834" s="1">
        <v>35207</v>
      </c>
      <c r="J5834">
        <v>19.059999999999999</v>
      </c>
      <c r="M5834" s="1">
        <v>35698</v>
      </c>
      <c r="N5834">
        <v>1.1134999999999999</v>
      </c>
    </row>
    <row r="5835" spans="5:14" x14ac:dyDescent="0.3">
      <c r="E5835" s="1">
        <v>40703</v>
      </c>
      <c r="F5835">
        <v>119.57</v>
      </c>
      <c r="G5835">
        <f t="shared" si="136"/>
        <v>111.65715596330274</v>
      </c>
      <c r="I5835" s="1">
        <v>35206</v>
      </c>
      <c r="J5835">
        <v>18.420000000000002</v>
      </c>
      <c r="M5835" s="1">
        <v>35699</v>
      </c>
      <c r="N5835">
        <v>1.1131</v>
      </c>
    </row>
    <row r="5836" spans="5:14" x14ac:dyDescent="0.3">
      <c r="E5836" s="1">
        <v>40704</v>
      </c>
      <c r="F5836">
        <v>118.78</v>
      </c>
      <c r="G5836">
        <f t="shared" si="136"/>
        <v>111.89064220183486</v>
      </c>
      <c r="I5836" s="1">
        <v>35205</v>
      </c>
      <c r="J5836">
        <v>18.61</v>
      </c>
      <c r="M5836" s="1">
        <v>35702</v>
      </c>
      <c r="N5836">
        <v>1.1114999999999999</v>
      </c>
    </row>
    <row r="5837" spans="5:14" x14ac:dyDescent="0.3">
      <c r="E5837" s="1">
        <v>40707</v>
      </c>
      <c r="F5837">
        <v>119.1</v>
      </c>
      <c r="G5837">
        <f t="shared" si="136"/>
        <v>112.10532110091742</v>
      </c>
      <c r="I5837" s="1">
        <v>35202</v>
      </c>
      <c r="J5837">
        <v>17.54</v>
      </c>
      <c r="M5837" s="1">
        <v>35703</v>
      </c>
      <c r="N5837">
        <v>1.1120000000000001</v>
      </c>
    </row>
    <row r="5838" spans="5:14" x14ac:dyDescent="0.3">
      <c r="E5838" s="1">
        <v>40708</v>
      </c>
      <c r="F5838">
        <v>120.16</v>
      </c>
      <c r="G5838">
        <f t="shared" si="136"/>
        <v>112.31220183486239</v>
      </c>
      <c r="I5838" s="1">
        <v>35201</v>
      </c>
      <c r="J5838">
        <v>18.690000000000001</v>
      </c>
      <c r="M5838" s="1">
        <v>35704</v>
      </c>
      <c r="N5838">
        <v>1.1043000000000001</v>
      </c>
    </row>
    <row r="5839" spans="5:14" x14ac:dyDescent="0.3">
      <c r="E5839" s="1">
        <v>40709</v>
      </c>
      <c r="F5839">
        <v>117.1</v>
      </c>
      <c r="G5839">
        <f t="shared" si="136"/>
        <v>112.48633027522936</v>
      </c>
      <c r="I5839" s="1">
        <v>35200</v>
      </c>
      <c r="J5839">
        <v>19.3</v>
      </c>
      <c r="M5839" s="1">
        <v>35705</v>
      </c>
      <c r="N5839">
        <v>1.1055999999999999</v>
      </c>
    </row>
    <row r="5840" spans="5:14" x14ac:dyDescent="0.3">
      <c r="E5840" s="1">
        <v>40710</v>
      </c>
      <c r="F5840">
        <v>114.02</v>
      </c>
      <c r="G5840">
        <f t="shared" si="136"/>
        <v>112.63275229357799</v>
      </c>
      <c r="I5840" s="1">
        <v>35199</v>
      </c>
      <c r="J5840">
        <v>19.350000000000001</v>
      </c>
      <c r="M5840" s="1">
        <v>35706</v>
      </c>
      <c r="N5840">
        <v>1.1151</v>
      </c>
    </row>
    <row r="5841" spans="5:14" x14ac:dyDescent="0.3">
      <c r="E5841" s="1">
        <v>40711</v>
      </c>
      <c r="F5841">
        <v>113.21</v>
      </c>
      <c r="G5841">
        <f t="shared" si="136"/>
        <v>112.76605504587155</v>
      </c>
      <c r="I5841" s="1">
        <v>35198</v>
      </c>
      <c r="J5841">
        <v>19.329999999999998</v>
      </c>
      <c r="M5841" s="1">
        <v>35709</v>
      </c>
      <c r="N5841">
        <v>1.1143000000000001</v>
      </c>
    </row>
    <row r="5842" spans="5:14" x14ac:dyDescent="0.3">
      <c r="E5842" s="1">
        <v>40714</v>
      </c>
      <c r="F5842">
        <v>111.69</v>
      </c>
      <c r="G5842">
        <f t="shared" si="136"/>
        <v>112.89688073394497</v>
      </c>
      <c r="I5842" s="1">
        <v>35195</v>
      </c>
      <c r="J5842">
        <v>19.05</v>
      </c>
      <c r="M5842" s="1">
        <v>35710</v>
      </c>
      <c r="N5842">
        <v>1.1145</v>
      </c>
    </row>
    <row r="5843" spans="5:14" x14ac:dyDescent="0.3">
      <c r="E5843" s="1">
        <v>40715</v>
      </c>
      <c r="F5843">
        <v>110.95</v>
      </c>
      <c r="G5843">
        <f t="shared" si="136"/>
        <v>113.01752293577984</v>
      </c>
      <c r="I5843" s="1">
        <v>35194</v>
      </c>
      <c r="J5843">
        <v>18.8</v>
      </c>
      <c r="M5843" s="1">
        <v>35711</v>
      </c>
      <c r="N5843">
        <v>1.1202000000000001</v>
      </c>
    </row>
    <row r="5844" spans="5:14" x14ac:dyDescent="0.3">
      <c r="E5844" s="1">
        <v>40716</v>
      </c>
      <c r="F5844">
        <v>114.21</v>
      </c>
      <c r="G5844">
        <f t="shared" si="136"/>
        <v>113.16477064220184</v>
      </c>
      <c r="I5844" s="1">
        <v>35193</v>
      </c>
      <c r="J5844">
        <v>19.3</v>
      </c>
      <c r="M5844" s="1">
        <v>35712</v>
      </c>
      <c r="N5844">
        <v>1.1226</v>
      </c>
    </row>
    <row r="5845" spans="5:14" x14ac:dyDescent="0.3">
      <c r="E5845" s="1">
        <v>40717</v>
      </c>
      <c r="F5845">
        <v>107.26</v>
      </c>
      <c r="G5845">
        <f t="shared" si="136"/>
        <v>113.26275229357798</v>
      </c>
      <c r="I5845" s="1">
        <v>35192</v>
      </c>
      <c r="J5845">
        <v>19.36</v>
      </c>
      <c r="M5845" s="1">
        <v>35713</v>
      </c>
      <c r="N5845">
        <v>1.1186</v>
      </c>
    </row>
    <row r="5846" spans="5:14" x14ac:dyDescent="0.3">
      <c r="E5846" s="1">
        <v>40718</v>
      </c>
      <c r="F5846">
        <v>105.12</v>
      </c>
      <c r="G5846">
        <f t="shared" si="136"/>
        <v>113.33174311926605</v>
      </c>
      <c r="I5846" s="1">
        <v>35188</v>
      </c>
      <c r="J5846">
        <v>19.170000000000002</v>
      </c>
      <c r="M5846" s="1">
        <v>35716</v>
      </c>
      <c r="N5846">
        <v>1.1205000000000001</v>
      </c>
    </row>
    <row r="5847" spans="5:14" x14ac:dyDescent="0.3">
      <c r="E5847" s="1">
        <v>40721</v>
      </c>
      <c r="F5847">
        <v>105.99</v>
      </c>
      <c r="G5847">
        <f t="shared" si="136"/>
        <v>113.41779816513763</v>
      </c>
      <c r="I5847" s="1">
        <v>35187</v>
      </c>
      <c r="J5847">
        <v>18.79</v>
      </c>
      <c r="M5847" s="1">
        <v>35717</v>
      </c>
      <c r="N5847">
        <v>1.1196999999999999</v>
      </c>
    </row>
    <row r="5848" spans="5:14" x14ac:dyDescent="0.3">
      <c r="E5848" s="1">
        <v>40722</v>
      </c>
      <c r="F5848">
        <v>108.78</v>
      </c>
      <c r="G5848">
        <f t="shared" si="136"/>
        <v>113.5419266055046</v>
      </c>
      <c r="I5848" s="1">
        <v>35186</v>
      </c>
      <c r="J5848">
        <v>18.8</v>
      </c>
      <c r="M5848" s="1">
        <v>35718</v>
      </c>
      <c r="N5848">
        <v>1.1229</v>
      </c>
    </row>
    <row r="5849" spans="5:14" x14ac:dyDescent="0.3">
      <c r="E5849" s="1">
        <v>40723</v>
      </c>
      <c r="F5849">
        <v>112.4</v>
      </c>
      <c r="G5849">
        <f t="shared" si="136"/>
        <v>113.67486238532112</v>
      </c>
      <c r="I5849" s="1">
        <v>35185</v>
      </c>
      <c r="J5849">
        <v>19.02</v>
      </c>
      <c r="M5849" s="1">
        <v>35719</v>
      </c>
      <c r="N5849">
        <v>1.1234999999999999</v>
      </c>
    </row>
    <row r="5850" spans="5:14" x14ac:dyDescent="0.3">
      <c r="E5850" s="1">
        <v>40724</v>
      </c>
      <c r="F5850">
        <v>112.48</v>
      </c>
      <c r="G5850">
        <f t="shared" si="136"/>
        <v>113.81330275229359</v>
      </c>
      <c r="I5850" s="1">
        <v>35184</v>
      </c>
      <c r="J5850">
        <v>19.850000000000001</v>
      </c>
      <c r="M5850" s="1">
        <v>35720</v>
      </c>
      <c r="N5850">
        <v>1.1105</v>
      </c>
    </row>
    <row r="5851" spans="5:14" x14ac:dyDescent="0.3">
      <c r="E5851" s="1">
        <v>40725</v>
      </c>
      <c r="F5851">
        <v>111.77</v>
      </c>
      <c r="G5851">
        <f t="shared" si="136"/>
        <v>113.92660550458717</v>
      </c>
      <c r="I5851" s="1">
        <v>35181</v>
      </c>
      <c r="J5851">
        <v>19.8</v>
      </c>
      <c r="M5851" s="1">
        <v>35723</v>
      </c>
      <c r="N5851">
        <v>1.1113999999999999</v>
      </c>
    </row>
    <row r="5852" spans="5:14" x14ac:dyDescent="0.3">
      <c r="E5852" s="1">
        <v>40728</v>
      </c>
      <c r="F5852">
        <v>111.39</v>
      </c>
      <c r="G5852">
        <f t="shared" si="136"/>
        <v>114.02183486238533</v>
      </c>
      <c r="I5852" s="1">
        <v>35180</v>
      </c>
      <c r="J5852">
        <v>19.84</v>
      </c>
      <c r="M5852" s="1">
        <v>35724</v>
      </c>
      <c r="N5852">
        <v>1.1020000000000001</v>
      </c>
    </row>
    <row r="5853" spans="5:14" x14ac:dyDescent="0.3">
      <c r="E5853" s="1">
        <v>40729</v>
      </c>
      <c r="F5853">
        <v>113.61</v>
      </c>
      <c r="G5853">
        <f t="shared" si="136"/>
        <v>114.13073394495414</v>
      </c>
      <c r="I5853" s="1">
        <v>35179</v>
      </c>
      <c r="J5853">
        <v>19.88</v>
      </c>
      <c r="M5853" s="1">
        <v>35725</v>
      </c>
      <c r="N5853">
        <v>1.1043000000000001</v>
      </c>
    </row>
    <row r="5854" spans="5:14" x14ac:dyDescent="0.3">
      <c r="E5854" s="1">
        <v>40730</v>
      </c>
      <c r="F5854">
        <v>113.62</v>
      </c>
      <c r="G5854">
        <f t="shared" si="136"/>
        <v>114.23422018348626</v>
      </c>
      <c r="I5854" s="1">
        <v>35178</v>
      </c>
      <c r="J5854">
        <v>20.23</v>
      </c>
      <c r="M5854" s="1">
        <v>35726</v>
      </c>
      <c r="N5854">
        <v>1.1147</v>
      </c>
    </row>
    <row r="5855" spans="5:14" x14ac:dyDescent="0.3">
      <c r="E5855" s="1">
        <v>40731</v>
      </c>
      <c r="F5855">
        <v>118.59</v>
      </c>
      <c r="G5855">
        <f t="shared" si="136"/>
        <v>114.38862385321104</v>
      </c>
      <c r="I5855" s="1">
        <v>35177</v>
      </c>
      <c r="J5855">
        <v>19.03</v>
      </c>
      <c r="M5855" s="1">
        <v>35727</v>
      </c>
      <c r="N5855">
        <v>1.1097999999999999</v>
      </c>
    </row>
    <row r="5856" spans="5:14" x14ac:dyDescent="0.3">
      <c r="E5856" s="1">
        <v>40732</v>
      </c>
      <c r="F5856">
        <v>118.33</v>
      </c>
      <c r="G5856">
        <f t="shared" si="136"/>
        <v>114.55834862385323</v>
      </c>
      <c r="I5856" s="1">
        <v>35174</v>
      </c>
      <c r="J5856">
        <v>18.53</v>
      </c>
      <c r="M5856" s="1">
        <v>35730</v>
      </c>
      <c r="N5856">
        <v>1.1233</v>
      </c>
    </row>
    <row r="5857" spans="5:14" x14ac:dyDescent="0.3">
      <c r="E5857" s="1">
        <v>40735</v>
      </c>
      <c r="F5857">
        <v>117.24</v>
      </c>
      <c r="G5857">
        <f t="shared" si="136"/>
        <v>114.72339449541288</v>
      </c>
      <c r="I5857" s="1">
        <v>35173</v>
      </c>
      <c r="J5857">
        <v>18.399999999999999</v>
      </c>
      <c r="M5857" s="1">
        <v>35731</v>
      </c>
      <c r="N5857">
        <v>1.131</v>
      </c>
    </row>
    <row r="5858" spans="5:14" x14ac:dyDescent="0.3">
      <c r="E5858" s="1">
        <v>40736</v>
      </c>
      <c r="F5858">
        <v>117.75</v>
      </c>
      <c r="G5858">
        <f t="shared" si="136"/>
        <v>114.88697247706426</v>
      </c>
      <c r="I5858" s="1">
        <v>35172</v>
      </c>
      <c r="J5858">
        <v>19.12</v>
      </c>
      <c r="M5858" s="1">
        <v>35732</v>
      </c>
      <c r="N5858">
        <v>1.1405000000000001</v>
      </c>
    </row>
    <row r="5859" spans="5:14" x14ac:dyDescent="0.3">
      <c r="E5859" s="1">
        <v>40737</v>
      </c>
      <c r="F5859">
        <v>118.78</v>
      </c>
      <c r="G5859">
        <f t="shared" si="136"/>
        <v>115.04256880733949</v>
      </c>
      <c r="I5859" s="1">
        <v>35171</v>
      </c>
      <c r="J5859">
        <v>19.510000000000002</v>
      </c>
      <c r="M5859" s="1">
        <v>35733</v>
      </c>
      <c r="N5859">
        <v>1.1445000000000001</v>
      </c>
    </row>
    <row r="5860" spans="5:14" x14ac:dyDescent="0.3">
      <c r="E5860" s="1">
        <v>40738</v>
      </c>
      <c r="F5860">
        <v>118.32</v>
      </c>
      <c r="G5860">
        <f t="shared" si="136"/>
        <v>115.20266055045875</v>
      </c>
      <c r="I5860" s="1">
        <v>35170</v>
      </c>
      <c r="J5860">
        <v>21.83</v>
      </c>
      <c r="M5860" s="1">
        <v>35734</v>
      </c>
      <c r="N5860">
        <v>1.1425000000000001</v>
      </c>
    </row>
    <row r="5861" spans="5:14" x14ac:dyDescent="0.3">
      <c r="E5861" s="1">
        <v>40739</v>
      </c>
      <c r="F5861">
        <v>117.26</v>
      </c>
      <c r="G5861">
        <f t="shared" si="136"/>
        <v>115.34788990825692</v>
      </c>
      <c r="I5861" s="1">
        <v>35167</v>
      </c>
      <c r="J5861">
        <v>21.75</v>
      </c>
      <c r="M5861" s="1">
        <v>35737</v>
      </c>
      <c r="N5861">
        <v>1.1355999999999999</v>
      </c>
    </row>
    <row r="5862" spans="5:14" x14ac:dyDescent="0.3">
      <c r="E5862" s="1">
        <v>40742</v>
      </c>
      <c r="F5862">
        <v>116.05</v>
      </c>
      <c r="G5862">
        <f t="shared" si="136"/>
        <v>115.46688073394498</v>
      </c>
      <c r="I5862" s="1">
        <v>35166</v>
      </c>
      <c r="J5862">
        <v>23.06</v>
      </c>
      <c r="M5862" s="1">
        <v>35738</v>
      </c>
      <c r="N5862">
        <v>1.1448</v>
      </c>
    </row>
    <row r="5863" spans="5:14" x14ac:dyDescent="0.3">
      <c r="E5863" s="1">
        <v>40743</v>
      </c>
      <c r="F5863">
        <v>117.06</v>
      </c>
      <c r="G5863">
        <f t="shared" si="136"/>
        <v>115.60834862385325</v>
      </c>
      <c r="I5863" s="1">
        <v>35165</v>
      </c>
      <c r="J5863">
        <v>22.03</v>
      </c>
      <c r="M5863" s="1">
        <v>35739</v>
      </c>
      <c r="N5863">
        <v>1.1492</v>
      </c>
    </row>
    <row r="5864" spans="5:14" x14ac:dyDescent="0.3">
      <c r="E5864" s="1">
        <v>40744</v>
      </c>
      <c r="F5864">
        <v>118.15</v>
      </c>
      <c r="G5864">
        <f t="shared" si="136"/>
        <v>115.74018348623855</v>
      </c>
      <c r="I5864" s="1">
        <v>35164</v>
      </c>
      <c r="J5864">
        <v>20.7</v>
      </c>
      <c r="M5864" s="1">
        <v>35740</v>
      </c>
      <c r="N5864">
        <v>1.1456</v>
      </c>
    </row>
    <row r="5865" spans="5:14" x14ac:dyDescent="0.3">
      <c r="E5865" s="1">
        <v>40745</v>
      </c>
      <c r="F5865">
        <v>117.51</v>
      </c>
      <c r="G5865">
        <f t="shared" si="136"/>
        <v>115.87706422018351</v>
      </c>
      <c r="I5865" s="1">
        <v>35159</v>
      </c>
      <c r="J5865">
        <v>20.25</v>
      </c>
      <c r="M5865" s="1">
        <v>35741</v>
      </c>
      <c r="N5865">
        <v>1.1554</v>
      </c>
    </row>
    <row r="5866" spans="5:14" x14ac:dyDescent="0.3">
      <c r="E5866" s="1">
        <v>40746</v>
      </c>
      <c r="F5866">
        <v>118.67</v>
      </c>
      <c r="G5866">
        <f t="shared" si="136"/>
        <v>116.0252293577982</v>
      </c>
      <c r="I5866" s="1">
        <v>35158</v>
      </c>
      <c r="J5866">
        <v>19.98</v>
      </c>
      <c r="M5866" s="1">
        <v>35744</v>
      </c>
      <c r="N5866">
        <v>1.1575</v>
      </c>
    </row>
    <row r="5867" spans="5:14" x14ac:dyDescent="0.3">
      <c r="E5867" s="1">
        <v>40749</v>
      </c>
      <c r="F5867">
        <v>117.94</v>
      </c>
      <c r="G5867">
        <f t="shared" si="136"/>
        <v>116.13715596330277</v>
      </c>
      <c r="I5867" s="1">
        <v>35157</v>
      </c>
      <c r="J5867">
        <v>20.190000000000001</v>
      </c>
      <c r="M5867" s="1">
        <v>35745</v>
      </c>
      <c r="N5867">
        <v>1.1555</v>
      </c>
    </row>
    <row r="5868" spans="5:14" x14ac:dyDescent="0.3">
      <c r="E5868" s="1">
        <v>40750</v>
      </c>
      <c r="F5868">
        <v>118.28</v>
      </c>
      <c r="G5868">
        <f t="shared" si="136"/>
        <v>116.25183486238535</v>
      </c>
      <c r="I5868" s="1">
        <v>35156</v>
      </c>
      <c r="J5868">
        <v>19.739999999999998</v>
      </c>
      <c r="M5868" s="1">
        <v>35746</v>
      </c>
      <c r="N5868">
        <v>1.1516</v>
      </c>
    </row>
    <row r="5869" spans="5:14" x14ac:dyDescent="0.3">
      <c r="E5869" s="1">
        <v>40751</v>
      </c>
      <c r="F5869">
        <v>117.43</v>
      </c>
      <c r="G5869">
        <f t="shared" si="136"/>
        <v>116.30853211009178</v>
      </c>
      <c r="I5869" s="1">
        <v>35153</v>
      </c>
      <c r="J5869">
        <v>19.41</v>
      </c>
      <c r="M5869" s="1">
        <v>35747</v>
      </c>
      <c r="N5869">
        <v>1.1453</v>
      </c>
    </row>
    <row r="5870" spans="5:14" x14ac:dyDescent="0.3">
      <c r="E5870" s="1">
        <v>40752</v>
      </c>
      <c r="F5870">
        <v>117.36</v>
      </c>
      <c r="G5870">
        <f t="shared" si="136"/>
        <v>116.36357798165142</v>
      </c>
      <c r="I5870" s="1">
        <v>35152</v>
      </c>
      <c r="J5870">
        <v>19.21</v>
      </c>
      <c r="M5870" s="1">
        <v>35748</v>
      </c>
      <c r="N5870">
        <v>1.1439999999999999</v>
      </c>
    </row>
    <row r="5871" spans="5:14" x14ac:dyDescent="0.3">
      <c r="E5871" s="1">
        <v>40753</v>
      </c>
      <c r="F5871">
        <v>116.74</v>
      </c>
      <c r="G5871">
        <f t="shared" si="136"/>
        <v>116.40577981651381</v>
      </c>
      <c r="I5871" s="1">
        <v>35151</v>
      </c>
      <c r="J5871">
        <v>19.690000000000001</v>
      </c>
      <c r="M5871" s="1">
        <v>35751</v>
      </c>
      <c r="N5871">
        <v>1.1435</v>
      </c>
    </row>
    <row r="5872" spans="5:14" x14ac:dyDescent="0.3">
      <c r="E5872" s="1">
        <v>40756</v>
      </c>
      <c r="F5872">
        <v>116.81</v>
      </c>
      <c r="G5872">
        <f t="shared" ref="G5872:G5935" si="137">+AVERAGE(F5764:F5872)</f>
        <v>116.45174311926608</v>
      </c>
      <c r="I5872" s="1">
        <v>35150</v>
      </c>
      <c r="J5872">
        <v>19.940000000000001</v>
      </c>
      <c r="M5872" s="1">
        <v>35752</v>
      </c>
      <c r="N5872">
        <v>1.1445000000000001</v>
      </c>
    </row>
    <row r="5873" spans="5:14" x14ac:dyDescent="0.3">
      <c r="E5873" s="1">
        <v>40757</v>
      </c>
      <c r="F5873">
        <v>116.46</v>
      </c>
      <c r="G5873">
        <f t="shared" si="137"/>
        <v>116.46128440366975</v>
      </c>
      <c r="I5873" s="1">
        <v>35149</v>
      </c>
      <c r="J5873">
        <v>20.18</v>
      </c>
      <c r="M5873" s="1">
        <v>35753</v>
      </c>
      <c r="N5873">
        <v>1.143</v>
      </c>
    </row>
    <row r="5874" spans="5:14" x14ac:dyDescent="0.3">
      <c r="E5874" s="1">
        <v>40758</v>
      </c>
      <c r="F5874">
        <v>113.23</v>
      </c>
      <c r="G5874">
        <f t="shared" si="137"/>
        <v>116.43266055045873</v>
      </c>
      <c r="I5874" s="1">
        <v>35146</v>
      </c>
      <c r="J5874">
        <v>19.62</v>
      </c>
      <c r="M5874" s="1">
        <v>35754</v>
      </c>
      <c r="N5874">
        <v>1.1399999999999999</v>
      </c>
    </row>
    <row r="5875" spans="5:14" x14ac:dyDescent="0.3">
      <c r="E5875" s="1">
        <v>40759</v>
      </c>
      <c r="F5875">
        <v>107.25</v>
      </c>
      <c r="G5875">
        <f t="shared" si="137"/>
        <v>116.36348623853212</v>
      </c>
      <c r="I5875" s="1">
        <v>35145</v>
      </c>
      <c r="J5875">
        <v>18.87</v>
      </c>
      <c r="M5875" s="1">
        <v>35755</v>
      </c>
      <c r="N5875">
        <v>1.1399999999999999</v>
      </c>
    </row>
    <row r="5876" spans="5:14" x14ac:dyDescent="0.3">
      <c r="E5876" s="1">
        <v>40760</v>
      </c>
      <c r="F5876">
        <v>109.37</v>
      </c>
      <c r="G5876">
        <f t="shared" si="137"/>
        <v>116.30293577981652</v>
      </c>
      <c r="I5876" s="1">
        <v>35144</v>
      </c>
      <c r="J5876">
        <v>18.68</v>
      </c>
      <c r="M5876" s="1">
        <v>35758</v>
      </c>
      <c r="N5876">
        <v>1.1395</v>
      </c>
    </row>
    <row r="5877" spans="5:14" x14ac:dyDescent="0.3">
      <c r="E5877" s="1">
        <v>40763</v>
      </c>
      <c r="F5877">
        <v>103.74</v>
      </c>
      <c r="G5877">
        <f t="shared" si="137"/>
        <v>116.19926605504588</v>
      </c>
      <c r="I5877" s="1">
        <v>35143</v>
      </c>
      <c r="J5877">
        <v>18.61</v>
      </c>
      <c r="M5877" s="1">
        <v>35759</v>
      </c>
      <c r="N5877">
        <v>1.1315999999999999</v>
      </c>
    </row>
    <row r="5878" spans="5:14" x14ac:dyDescent="0.3">
      <c r="E5878" s="1">
        <v>40764</v>
      </c>
      <c r="F5878">
        <v>102.57</v>
      </c>
      <c r="G5878">
        <f t="shared" si="137"/>
        <v>116.10302752293578</v>
      </c>
      <c r="I5878" s="1">
        <v>35142</v>
      </c>
      <c r="J5878">
        <v>18.850000000000001</v>
      </c>
      <c r="M5878" s="1">
        <v>35760</v>
      </c>
      <c r="N5878">
        <v>1.1240000000000001</v>
      </c>
    </row>
    <row r="5879" spans="5:14" x14ac:dyDescent="0.3">
      <c r="E5879" s="1">
        <v>40765</v>
      </c>
      <c r="F5879">
        <v>106.68</v>
      </c>
      <c r="G5879">
        <f t="shared" si="137"/>
        <v>116.0180733944954</v>
      </c>
      <c r="I5879" s="1">
        <v>35139</v>
      </c>
      <c r="J5879">
        <v>18.18</v>
      </c>
      <c r="M5879" s="1">
        <v>35761</v>
      </c>
      <c r="N5879">
        <v>1.1214</v>
      </c>
    </row>
    <row r="5880" spans="5:14" x14ac:dyDescent="0.3">
      <c r="E5880" s="1">
        <v>40766</v>
      </c>
      <c r="F5880">
        <v>108.02</v>
      </c>
      <c r="G5880">
        <f t="shared" si="137"/>
        <v>115.95009174311927</v>
      </c>
      <c r="I5880" s="1">
        <v>35138</v>
      </c>
      <c r="J5880">
        <v>19.05</v>
      </c>
      <c r="M5880" s="1">
        <v>35762</v>
      </c>
      <c r="N5880">
        <v>1.1225000000000001</v>
      </c>
    </row>
    <row r="5881" spans="5:14" x14ac:dyDescent="0.3">
      <c r="E5881" s="1">
        <v>40767</v>
      </c>
      <c r="F5881">
        <v>108.03</v>
      </c>
      <c r="G5881">
        <f t="shared" si="137"/>
        <v>115.8967889908257</v>
      </c>
      <c r="I5881" s="1">
        <v>35137</v>
      </c>
      <c r="J5881">
        <v>18.920000000000002</v>
      </c>
      <c r="M5881" s="1">
        <v>35765</v>
      </c>
      <c r="N5881">
        <v>1.1153</v>
      </c>
    </row>
    <row r="5882" spans="5:14" x14ac:dyDescent="0.3">
      <c r="E5882" s="1">
        <v>40770</v>
      </c>
      <c r="F5882">
        <v>109.91</v>
      </c>
      <c r="G5882">
        <f t="shared" si="137"/>
        <v>115.86229357798165</v>
      </c>
      <c r="I5882" s="1">
        <v>35136</v>
      </c>
      <c r="J5882">
        <v>18.86</v>
      </c>
      <c r="M5882" s="1">
        <v>35766</v>
      </c>
      <c r="N5882">
        <v>1.1141000000000001</v>
      </c>
    </row>
    <row r="5883" spans="5:14" x14ac:dyDescent="0.3">
      <c r="E5883" s="1">
        <v>40771</v>
      </c>
      <c r="F5883">
        <v>109.47</v>
      </c>
      <c r="G5883">
        <f t="shared" si="137"/>
        <v>115.87100917431191</v>
      </c>
      <c r="I5883" s="1">
        <v>35135</v>
      </c>
      <c r="J5883">
        <v>18.399999999999999</v>
      </c>
      <c r="M5883" s="1">
        <v>35767</v>
      </c>
      <c r="N5883">
        <v>1.1182000000000001</v>
      </c>
    </row>
    <row r="5884" spans="5:14" x14ac:dyDescent="0.3">
      <c r="E5884" s="1">
        <v>40772</v>
      </c>
      <c r="F5884">
        <v>110.6</v>
      </c>
      <c r="G5884">
        <f t="shared" si="137"/>
        <v>115.8708256880734</v>
      </c>
      <c r="I5884" s="1">
        <v>35132</v>
      </c>
      <c r="J5884">
        <v>18.190000000000001</v>
      </c>
      <c r="M5884" s="1">
        <v>35768</v>
      </c>
      <c r="N5884">
        <v>1.1185</v>
      </c>
    </row>
    <row r="5885" spans="5:14" x14ac:dyDescent="0.3">
      <c r="E5885" s="1">
        <v>40773</v>
      </c>
      <c r="F5885">
        <v>106.99</v>
      </c>
      <c r="G5885">
        <f t="shared" si="137"/>
        <v>115.79825688073394</v>
      </c>
      <c r="I5885" s="1">
        <v>35131</v>
      </c>
      <c r="J5885">
        <v>18.39</v>
      </c>
      <c r="M5885" s="1">
        <v>35769</v>
      </c>
      <c r="N5885">
        <v>1.111</v>
      </c>
    </row>
    <row r="5886" spans="5:14" x14ac:dyDescent="0.3">
      <c r="E5886" s="1">
        <v>40774</v>
      </c>
      <c r="F5886">
        <v>108.62</v>
      </c>
      <c r="G5886">
        <f t="shared" si="137"/>
        <v>115.74954128440368</v>
      </c>
      <c r="I5886" s="1">
        <v>35130</v>
      </c>
      <c r="J5886">
        <v>18.38</v>
      </c>
      <c r="M5886" s="1">
        <v>35772</v>
      </c>
      <c r="N5886">
        <v>1.1067</v>
      </c>
    </row>
    <row r="5887" spans="5:14" x14ac:dyDescent="0.3">
      <c r="E5887" s="1">
        <v>40777</v>
      </c>
      <c r="F5887">
        <v>108.36</v>
      </c>
      <c r="G5887">
        <f t="shared" si="137"/>
        <v>115.68899082568808</v>
      </c>
      <c r="I5887" s="1">
        <v>35129</v>
      </c>
      <c r="J5887">
        <v>17.920000000000002</v>
      </c>
      <c r="M5887" s="1">
        <v>35773</v>
      </c>
      <c r="N5887">
        <v>1.1045</v>
      </c>
    </row>
    <row r="5888" spans="5:14" x14ac:dyDescent="0.3">
      <c r="E5888" s="1">
        <v>40778</v>
      </c>
      <c r="F5888">
        <v>109.31</v>
      </c>
      <c r="G5888">
        <f t="shared" si="137"/>
        <v>115.63036697247708</v>
      </c>
      <c r="I5888" s="1">
        <v>35128</v>
      </c>
      <c r="J5888">
        <v>17.5</v>
      </c>
      <c r="M5888" s="1">
        <v>35774</v>
      </c>
      <c r="N5888">
        <v>1.1072</v>
      </c>
    </row>
    <row r="5889" spans="5:14" x14ac:dyDescent="0.3">
      <c r="E5889" s="1">
        <v>40779</v>
      </c>
      <c r="F5889">
        <v>110.15</v>
      </c>
      <c r="G5889">
        <f t="shared" si="137"/>
        <v>115.58082568807339</v>
      </c>
      <c r="I5889" s="1">
        <v>35125</v>
      </c>
      <c r="J5889">
        <v>17.760000000000002</v>
      </c>
      <c r="M5889" s="1">
        <v>35775</v>
      </c>
      <c r="N5889">
        <v>1.123</v>
      </c>
    </row>
    <row r="5890" spans="5:14" x14ac:dyDescent="0.3">
      <c r="E5890" s="1">
        <v>40780</v>
      </c>
      <c r="F5890">
        <v>110.62</v>
      </c>
      <c r="G5890">
        <f t="shared" si="137"/>
        <v>115.53403669724771</v>
      </c>
      <c r="I5890" s="1">
        <v>35124</v>
      </c>
      <c r="J5890">
        <v>17.760000000000002</v>
      </c>
      <c r="M5890" s="1">
        <v>35776</v>
      </c>
      <c r="N5890">
        <v>1.1117999999999999</v>
      </c>
    </row>
    <row r="5891" spans="5:14" x14ac:dyDescent="0.3">
      <c r="E5891" s="1">
        <v>40781</v>
      </c>
      <c r="F5891">
        <v>111.36</v>
      </c>
      <c r="G5891">
        <f t="shared" si="137"/>
        <v>115.49522935779819</v>
      </c>
      <c r="I5891" s="1">
        <v>35123</v>
      </c>
      <c r="J5891">
        <v>17.71</v>
      </c>
      <c r="M5891" s="1">
        <v>35779</v>
      </c>
      <c r="N5891">
        <v>1.1102000000000001</v>
      </c>
    </row>
    <row r="5892" spans="5:14" x14ac:dyDescent="0.3">
      <c r="E5892" s="1">
        <v>40784</v>
      </c>
      <c r="F5892">
        <v>111.88</v>
      </c>
      <c r="G5892">
        <f t="shared" si="137"/>
        <v>115.46844036697249</v>
      </c>
      <c r="I5892" s="1">
        <v>35122</v>
      </c>
      <c r="J5892">
        <v>17.97</v>
      </c>
      <c r="M5892" s="1">
        <v>35780</v>
      </c>
      <c r="N5892">
        <v>1.1075999999999999</v>
      </c>
    </row>
    <row r="5893" spans="5:14" x14ac:dyDescent="0.3">
      <c r="E5893" s="1">
        <v>40785</v>
      </c>
      <c r="F5893">
        <v>114.02</v>
      </c>
      <c r="G5893">
        <f t="shared" si="137"/>
        <v>115.45798165137614</v>
      </c>
      <c r="I5893" s="1">
        <v>35121</v>
      </c>
      <c r="J5893">
        <v>17.8</v>
      </c>
      <c r="M5893" s="1">
        <v>35781</v>
      </c>
      <c r="N5893">
        <v>1.1123000000000001</v>
      </c>
    </row>
    <row r="5894" spans="5:14" x14ac:dyDescent="0.3">
      <c r="E5894" s="1">
        <v>40786</v>
      </c>
      <c r="F5894">
        <v>114.85</v>
      </c>
      <c r="G5894">
        <f t="shared" si="137"/>
        <v>115.45541284403672</v>
      </c>
      <c r="I5894" s="1">
        <v>35118</v>
      </c>
      <c r="J5894">
        <v>17.55</v>
      </c>
      <c r="M5894" s="1">
        <v>35782</v>
      </c>
      <c r="N5894">
        <v>1.1134999999999999</v>
      </c>
    </row>
    <row r="5895" spans="5:14" x14ac:dyDescent="0.3">
      <c r="E5895" s="1">
        <v>40787</v>
      </c>
      <c r="F5895">
        <v>114.29</v>
      </c>
      <c r="G5895">
        <f t="shared" si="137"/>
        <v>115.42724770642205</v>
      </c>
      <c r="I5895" s="1">
        <v>35117</v>
      </c>
      <c r="J5895">
        <v>18.28</v>
      </c>
      <c r="M5895" s="1">
        <v>35783</v>
      </c>
      <c r="N5895">
        <v>1.1134999999999999</v>
      </c>
    </row>
    <row r="5896" spans="5:14" x14ac:dyDescent="0.3">
      <c r="E5896" s="1">
        <v>40788</v>
      </c>
      <c r="F5896">
        <v>112.33</v>
      </c>
      <c r="G5896">
        <f t="shared" si="137"/>
        <v>115.36880733944956</v>
      </c>
      <c r="I5896" s="1">
        <v>35116</v>
      </c>
      <c r="J5896">
        <v>18.22</v>
      </c>
      <c r="M5896" s="1">
        <v>35786</v>
      </c>
      <c r="N5896">
        <v>1.1100000000000001</v>
      </c>
    </row>
    <row r="5897" spans="5:14" x14ac:dyDescent="0.3">
      <c r="E5897" s="1">
        <v>40791</v>
      </c>
      <c r="F5897">
        <v>110.08</v>
      </c>
      <c r="G5897">
        <f t="shared" si="137"/>
        <v>115.26807339449542</v>
      </c>
      <c r="I5897" s="1">
        <v>35115</v>
      </c>
      <c r="J5897">
        <v>17.55</v>
      </c>
      <c r="M5897" s="1">
        <v>35787</v>
      </c>
      <c r="N5897">
        <v>1.1134999999999999</v>
      </c>
    </row>
    <row r="5898" spans="5:14" x14ac:dyDescent="0.3">
      <c r="E5898" s="1">
        <v>40792</v>
      </c>
      <c r="F5898">
        <v>112.89</v>
      </c>
      <c r="G5898">
        <f t="shared" si="137"/>
        <v>115.18247706422019</v>
      </c>
      <c r="I5898" s="1">
        <v>35114</v>
      </c>
      <c r="J5898">
        <v>17.22</v>
      </c>
      <c r="M5898" s="1">
        <v>35788</v>
      </c>
      <c r="N5898">
        <v>1.1146</v>
      </c>
    </row>
    <row r="5899" spans="5:14" x14ac:dyDescent="0.3">
      <c r="E5899" s="1">
        <v>40793</v>
      </c>
      <c r="F5899">
        <v>115.8</v>
      </c>
      <c r="G5899">
        <f t="shared" si="137"/>
        <v>115.12284403669724</v>
      </c>
      <c r="I5899" s="1">
        <v>35111</v>
      </c>
      <c r="J5899">
        <v>17.100000000000001</v>
      </c>
      <c r="M5899" s="1">
        <v>35789</v>
      </c>
      <c r="N5899">
        <v>1.115</v>
      </c>
    </row>
    <row r="5900" spans="5:14" x14ac:dyDescent="0.3">
      <c r="E5900" s="1">
        <v>40794</v>
      </c>
      <c r="F5900">
        <v>114.55</v>
      </c>
      <c r="G5900">
        <f t="shared" si="137"/>
        <v>115.04834862385322</v>
      </c>
      <c r="I5900" s="1">
        <v>35110</v>
      </c>
      <c r="J5900">
        <v>17.149999999999999</v>
      </c>
      <c r="M5900" s="1">
        <v>35790</v>
      </c>
      <c r="N5900">
        <v>1.1147</v>
      </c>
    </row>
    <row r="5901" spans="5:14" x14ac:dyDescent="0.3">
      <c r="E5901" s="1">
        <v>40795</v>
      </c>
      <c r="F5901">
        <v>112.77</v>
      </c>
      <c r="G5901">
        <f t="shared" si="137"/>
        <v>114.92100917431193</v>
      </c>
      <c r="I5901" s="1">
        <v>35109</v>
      </c>
      <c r="J5901">
        <v>17.93</v>
      </c>
      <c r="M5901" s="1">
        <v>35793</v>
      </c>
      <c r="N5901">
        <v>1.1052</v>
      </c>
    </row>
    <row r="5902" spans="5:14" x14ac:dyDescent="0.3">
      <c r="E5902" s="1">
        <v>40798</v>
      </c>
      <c r="F5902">
        <v>112.25</v>
      </c>
      <c r="G5902">
        <f t="shared" si="137"/>
        <v>114.81339449541287</v>
      </c>
      <c r="I5902" s="1">
        <v>35108</v>
      </c>
      <c r="J5902">
        <v>17.79</v>
      </c>
      <c r="M5902" s="1">
        <v>35794</v>
      </c>
      <c r="N5902">
        <v>1.1051</v>
      </c>
    </row>
    <row r="5903" spans="5:14" x14ac:dyDescent="0.3">
      <c r="E5903" s="1">
        <v>40799</v>
      </c>
      <c r="F5903">
        <v>111.89</v>
      </c>
      <c r="G5903">
        <f t="shared" si="137"/>
        <v>114.73055045871561</v>
      </c>
      <c r="I5903" s="1">
        <v>35107</v>
      </c>
      <c r="J5903">
        <v>16.93</v>
      </c>
      <c r="M5903" s="1">
        <v>35795</v>
      </c>
      <c r="N5903">
        <v>1.0986</v>
      </c>
    </row>
    <row r="5904" spans="5:14" x14ac:dyDescent="0.3">
      <c r="E5904" s="1">
        <v>40800</v>
      </c>
      <c r="F5904">
        <v>112.4</v>
      </c>
      <c r="G5904">
        <f t="shared" si="137"/>
        <v>114.63440366972479</v>
      </c>
      <c r="I5904" s="1">
        <v>35104</v>
      </c>
      <c r="J5904">
        <v>16.78</v>
      </c>
      <c r="M5904" s="1">
        <v>35797</v>
      </c>
      <c r="N5904">
        <v>1.0954999999999999</v>
      </c>
    </row>
    <row r="5905" spans="5:14" x14ac:dyDescent="0.3">
      <c r="E5905" s="1">
        <v>40801</v>
      </c>
      <c r="F5905">
        <v>115.34</v>
      </c>
      <c r="G5905">
        <f t="shared" si="137"/>
        <v>114.57000000000001</v>
      </c>
      <c r="I5905" s="1">
        <v>35103</v>
      </c>
      <c r="J5905">
        <v>16.739999999999998</v>
      </c>
      <c r="M5905" s="1">
        <v>35800</v>
      </c>
      <c r="N5905">
        <v>1.083</v>
      </c>
    </row>
    <row r="5906" spans="5:14" x14ac:dyDescent="0.3">
      <c r="E5906" s="1">
        <v>40802</v>
      </c>
      <c r="F5906">
        <v>112.22</v>
      </c>
      <c r="G5906">
        <f t="shared" si="137"/>
        <v>114.46697247706422</v>
      </c>
      <c r="I5906" s="1">
        <v>35102</v>
      </c>
      <c r="J5906">
        <v>16.59</v>
      </c>
      <c r="M5906" s="1">
        <v>35801</v>
      </c>
      <c r="N5906">
        <v>1.0803</v>
      </c>
    </row>
    <row r="5907" spans="5:14" x14ac:dyDescent="0.3">
      <c r="E5907" s="1">
        <v>40805</v>
      </c>
      <c r="F5907">
        <v>109.14</v>
      </c>
      <c r="G5907">
        <f t="shared" si="137"/>
        <v>114.35256880733944</v>
      </c>
      <c r="I5907" s="1">
        <v>35101</v>
      </c>
      <c r="J5907">
        <v>16.61</v>
      </c>
      <c r="M5907" s="1">
        <v>35802</v>
      </c>
      <c r="N5907">
        <v>1.0831</v>
      </c>
    </row>
    <row r="5908" spans="5:14" x14ac:dyDescent="0.3">
      <c r="E5908" s="1">
        <v>40806</v>
      </c>
      <c r="F5908">
        <v>110.54</v>
      </c>
      <c r="G5908">
        <f t="shared" si="137"/>
        <v>114.25357798165136</v>
      </c>
      <c r="I5908" s="1">
        <v>35100</v>
      </c>
      <c r="J5908">
        <v>16.54</v>
      </c>
      <c r="M5908" s="1">
        <v>35803</v>
      </c>
      <c r="N5908">
        <v>1.0838000000000001</v>
      </c>
    </row>
    <row r="5909" spans="5:14" x14ac:dyDescent="0.3">
      <c r="E5909" s="1">
        <v>40807</v>
      </c>
      <c r="F5909">
        <v>110.36</v>
      </c>
      <c r="G5909">
        <f t="shared" si="137"/>
        <v>114.12981651376147</v>
      </c>
      <c r="I5909" s="1">
        <v>35097</v>
      </c>
      <c r="J5909">
        <v>16.71</v>
      </c>
      <c r="M5909" s="1">
        <v>35804</v>
      </c>
      <c r="N5909">
        <v>1.083</v>
      </c>
    </row>
    <row r="5910" spans="5:14" x14ac:dyDescent="0.3">
      <c r="E5910" s="1">
        <v>40808</v>
      </c>
      <c r="F5910">
        <v>105.49</v>
      </c>
      <c r="G5910">
        <f t="shared" si="137"/>
        <v>113.96009174311926</v>
      </c>
      <c r="I5910" s="1">
        <v>35096</v>
      </c>
      <c r="J5910">
        <v>16.52</v>
      </c>
      <c r="M5910" s="1">
        <v>35807</v>
      </c>
      <c r="N5910">
        <v>1.0834999999999999</v>
      </c>
    </row>
    <row r="5911" spans="5:14" x14ac:dyDescent="0.3">
      <c r="E5911" s="1">
        <v>40809</v>
      </c>
      <c r="F5911">
        <v>103.97</v>
      </c>
      <c r="G5911">
        <f t="shared" si="137"/>
        <v>113.77944954128439</v>
      </c>
      <c r="I5911" s="1">
        <v>35095</v>
      </c>
      <c r="J5911">
        <v>16.52</v>
      </c>
      <c r="M5911" s="1">
        <v>35808</v>
      </c>
      <c r="N5911">
        <v>1.0854999999999999</v>
      </c>
    </row>
    <row r="5912" spans="5:14" x14ac:dyDescent="0.3">
      <c r="E5912" s="1">
        <v>40812</v>
      </c>
      <c r="F5912">
        <v>103.94</v>
      </c>
      <c r="G5912">
        <f t="shared" si="137"/>
        <v>113.59412844036697</v>
      </c>
      <c r="I5912" s="1">
        <v>35094</v>
      </c>
      <c r="J5912">
        <v>16.37</v>
      </c>
      <c r="M5912" s="1">
        <v>35809</v>
      </c>
      <c r="N5912">
        <v>1.0838000000000001</v>
      </c>
    </row>
    <row r="5913" spans="5:14" x14ac:dyDescent="0.3">
      <c r="E5913" s="1">
        <v>40813</v>
      </c>
      <c r="F5913">
        <v>107.14</v>
      </c>
      <c r="G5913">
        <f t="shared" si="137"/>
        <v>113.42908256880733</v>
      </c>
      <c r="I5913" s="1">
        <v>35093</v>
      </c>
      <c r="J5913">
        <v>16.22</v>
      </c>
      <c r="M5913" s="1">
        <v>35810</v>
      </c>
      <c r="N5913">
        <v>1.0792999999999999</v>
      </c>
    </row>
    <row r="5914" spans="5:14" x14ac:dyDescent="0.3">
      <c r="E5914" s="1">
        <v>40814</v>
      </c>
      <c r="F5914">
        <v>103.81</v>
      </c>
      <c r="G5914">
        <f t="shared" si="137"/>
        <v>113.23449541284401</v>
      </c>
      <c r="I5914" s="1">
        <v>35090</v>
      </c>
      <c r="J5914">
        <v>16.489999999999998</v>
      </c>
      <c r="M5914" s="1">
        <v>35811</v>
      </c>
      <c r="N5914">
        <v>1.0779000000000001</v>
      </c>
    </row>
    <row r="5915" spans="5:14" x14ac:dyDescent="0.3">
      <c r="E5915" s="1">
        <v>40815</v>
      </c>
      <c r="F5915">
        <v>103.95</v>
      </c>
      <c r="G5915">
        <f t="shared" si="137"/>
        <v>113.03321100917431</v>
      </c>
      <c r="I5915" s="1">
        <v>35089</v>
      </c>
      <c r="J5915">
        <v>16.48</v>
      </c>
      <c r="M5915" s="1">
        <v>35814</v>
      </c>
      <c r="N5915">
        <v>1.0767</v>
      </c>
    </row>
    <row r="5916" spans="5:14" x14ac:dyDescent="0.3">
      <c r="E5916" s="1">
        <v>40816</v>
      </c>
      <c r="F5916">
        <v>102.76</v>
      </c>
      <c r="G5916">
        <f t="shared" si="137"/>
        <v>112.82807339449541</v>
      </c>
      <c r="I5916" s="1">
        <v>35088</v>
      </c>
      <c r="J5916">
        <v>16.989999999999998</v>
      </c>
      <c r="M5916" s="1">
        <v>35815</v>
      </c>
      <c r="N5916">
        <v>1.0754999999999999</v>
      </c>
    </row>
    <row r="5917" spans="5:14" x14ac:dyDescent="0.3">
      <c r="E5917" s="1">
        <v>40819</v>
      </c>
      <c r="F5917">
        <v>101.71</v>
      </c>
      <c r="G5917">
        <f t="shared" si="137"/>
        <v>112.63779816513758</v>
      </c>
      <c r="I5917" s="1">
        <v>35087</v>
      </c>
      <c r="J5917">
        <v>16.87</v>
      </c>
      <c r="M5917" s="1">
        <v>35816</v>
      </c>
      <c r="N5917">
        <v>1.0843</v>
      </c>
    </row>
    <row r="5918" spans="5:14" x14ac:dyDescent="0.3">
      <c r="E5918" s="1">
        <v>40820</v>
      </c>
      <c r="F5918">
        <v>99.79</v>
      </c>
      <c r="G5918">
        <f t="shared" si="137"/>
        <v>112.44146788990825</v>
      </c>
      <c r="I5918" s="1">
        <v>35086</v>
      </c>
      <c r="J5918">
        <v>16.989999999999998</v>
      </c>
      <c r="M5918" s="1">
        <v>35817</v>
      </c>
      <c r="N5918">
        <v>1.0921000000000001</v>
      </c>
    </row>
    <row r="5919" spans="5:14" x14ac:dyDescent="0.3">
      <c r="E5919" s="1">
        <v>40821</v>
      </c>
      <c r="F5919">
        <v>102.73</v>
      </c>
      <c r="G5919">
        <f t="shared" si="137"/>
        <v>112.36743119266053</v>
      </c>
      <c r="I5919" s="1">
        <v>35083</v>
      </c>
      <c r="J5919">
        <v>17.12</v>
      </c>
      <c r="M5919" s="1">
        <v>35818</v>
      </c>
      <c r="N5919">
        <v>1.1077999999999999</v>
      </c>
    </row>
    <row r="5920" spans="5:14" x14ac:dyDescent="0.3">
      <c r="E5920" s="1">
        <v>40822</v>
      </c>
      <c r="F5920">
        <v>105.73</v>
      </c>
      <c r="G5920">
        <f t="shared" si="137"/>
        <v>112.33623853211007</v>
      </c>
      <c r="I5920" s="1">
        <v>35082</v>
      </c>
      <c r="J5920">
        <v>17.32</v>
      </c>
      <c r="M5920" s="1">
        <v>35821</v>
      </c>
      <c r="N5920">
        <v>1.0986</v>
      </c>
    </row>
    <row r="5921" spans="5:14" x14ac:dyDescent="0.3">
      <c r="E5921" s="1">
        <v>40823</v>
      </c>
      <c r="F5921">
        <v>105.88</v>
      </c>
      <c r="G5921">
        <f t="shared" si="137"/>
        <v>112.24431192660548</v>
      </c>
      <c r="I5921" s="1">
        <v>35081</v>
      </c>
      <c r="J5921">
        <v>17.09</v>
      </c>
      <c r="M5921" s="1">
        <v>35822</v>
      </c>
      <c r="N5921">
        <v>1.1016999999999999</v>
      </c>
    </row>
    <row r="5922" spans="5:14" x14ac:dyDescent="0.3">
      <c r="E5922" s="1">
        <v>40826</v>
      </c>
      <c r="F5922">
        <v>108.95</v>
      </c>
      <c r="G5922">
        <f t="shared" si="137"/>
        <v>112.16467889908255</v>
      </c>
      <c r="I5922" s="1">
        <v>35080</v>
      </c>
      <c r="J5922">
        <v>17.760000000000002</v>
      </c>
      <c r="M5922" s="1">
        <v>35823</v>
      </c>
      <c r="N5922">
        <v>1.0871999999999999</v>
      </c>
    </row>
    <row r="5923" spans="5:14" x14ac:dyDescent="0.3">
      <c r="E5923" s="1">
        <v>40827</v>
      </c>
      <c r="F5923">
        <v>110.73</v>
      </c>
      <c r="G5923">
        <f t="shared" si="137"/>
        <v>112.14779816513759</v>
      </c>
      <c r="I5923" s="1">
        <v>35079</v>
      </c>
      <c r="J5923">
        <v>17.559999999999999</v>
      </c>
      <c r="M5923" s="1">
        <v>35824</v>
      </c>
      <c r="N5923">
        <v>1.0793999999999999</v>
      </c>
    </row>
    <row r="5924" spans="5:14" x14ac:dyDescent="0.3">
      <c r="E5924" s="1">
        <v>40828</v>
      </c>
      <c r="F5924">
        <v>111.36</v>
      </c>
      <c r="G5924">
        <f t="shared" si="137"/>
        <v>112.13293577981648</v>
      </c>
      <c r="I5924" s="1">
        <v>35076</v>
      </c>
      <c r="J5924">
        <v>17.41</v>
      </c>
      <c r="M5924" s="1">
        <v>35825</v>
      </c>
      <c r="N5924">
        <v>1.0774999999999999</v>
      </c>
    </row>
    <row r="5925" spans="5:14" x14ac:dyDescent="0.3">
      <c r="E5925" s="1">
        <v>40829</v>
      </c>
      <c r="F5925">
        <v>111.11</v>
      </c>
      <c r="G5925">
        <f t="shared" si="137"/>
        <v>112.10798165137614</v>
      </c>
      <c r="I5925" s="1">
        <v>35075</v>
      </c>
      <c r="J5925">
        <v>17.89</v>
      </c>
      <c r="M5925" s="1">
        <v>35828</v>
      </c>
      <c r="N5925">
        <v>1.0854999999999999</v>
      </c>
    </row>
    <row r="5926" spans="5:14" x14ac:dyDescent="0.3">
      <c r="E5926" s="1">
        <v>40830</v>
      </c>
      <c r="F5926">
        <v>114.68</v>
      </c>
      <c r="G5926">
        <f t="shared" si="137"/>
        <v>112.125871559633</v>
      </c>
      <c r="I5926" s="1">
        <v>35074</v>
      </c>
      <c r="J5926">
        <v>18.5</v>
      </c>
      <c r="M5926" s="1">
        <v>35829</v>
      </c>
      <c r="N5926">
        <v>1.0888</v>
      </c>
    </row>
    <row r="5927" spans="5:14" x14ac:dyDescent="0.3">
      <c r="E5927" s="1">
        <v>40833</v>
      </c>
      <c r="F5927">
        <v>110.16</v>
      </c>
      <c r="G5927">
        <f t="shared" si="137"/>
        <v>112.12743119266051</v>
      </c>
      <c r="I5927" s="1">
        <v>35073</v>
      </c>
      <c r="J5927">
        <v>18.66</v>
      </c>
      <c r="M5927" s="1">
        <v>35830</v>
      </c>
      <c r="N5927">
        <v>1.095</v>
      </c>
    </row>
    <row r="5928" spans="5:14" x14ac:dyDescent="0.3">
      <c r="E5928" s="1">
        <v>40834</v>
      </c>
      <c r="F5928">
        <v>111.15</v>
      </c>
      <c r="G5928">
        <f t="shared" si="137"/>
        <v>112.11688073394492</v>
      </c>
      <c r="I5928" s="1">
        <v>35072</v>
      </c>
      <c r="J5928">
        <v>19.22</v>
      </c>
      <c r="M5928" s="1">
        <v>35831</v>
      </c>
      <c r="N5928">
        <v>1.1027</v>
      </c>
    </row>
    <row r="5929" spans="5:14" x14ac:dyDescent="0.3">
      <c r="E5929" s="1">
        <v>40835</v>
      </c>
      <c r="F5929">
        <v>108.39</v>
      </c>
      <c r="G5929">
        <f t="shared" si="137"/>
        <v>112.0890825688073</v>
      </c>
      <c r="I5929" s="1">
        <v>35069</v>
      </c>
      <c r="J5929">
        <v>19.05</v>
      </c>
      <c r="M5929" s="1">
        <v>35832</v>
      </c>
      <c r="N5929">
        <v>1.0898000000000001</v>
      </c>
    </row>
    <row r="5930" spans="5:14" x14ac:dyDescent="0.3">
      <c r="E5930" s="1">
        <v>40836</v>
      </c>
      <c r="F5930">
        <v>109.76</v>
      </c>
      <c r="G5930">
        <f t="shared" si="137"/>
        <v>112.06495412844033</v>
      </c>
      <c r="I5930" s="1">
        <v>35068</v>
      </c>
      <c r="J5930">
        <v>18.68</v>
      </c>
      <c r="M5930" s="1">
        <v>35835</v>
      </c>
      <c r="N5930">
        <v>1.0841000000000001</v>
      </c>
    </row>
    <row r="5931" spans="5:14" x14ac:dyDescent="0.3">
      <c r="E5931" s="1">
        <v>40837</v>
      </c>
      <c r="F5931">
        <v>109.56</v>
      </c>
      <c r="G5931">
        <f t="shared" si="137"/>
        <v>112.05999999999996</v>
      </c>
      <c r="I5931" s="1">
        <v>35067</v>
      </c>
      <c r="J5931">
        <v>18.63</v>
      </c>
      <c r="M5931" s="1">
        <v>35836</v>
      </c>
      <c r="N5931">
        <v>1.0898000000000001</v>
      </c>
    </row>
    <row r="5932" spans="5:14" x14ac:dyDescent="0.3">
      <c r="E5932" s="1">
        <v>40840</v>
      </c>
      <c r="F5932">
        <v>111.45</v>
      </c>
      <c r="G5932">
        <f t="shared" si="137"/>
        <v>112.05009174311922</v>
      </c>
      <c r="I5932" s="1">
        <v>35066</v>
      </c>
      <c r="J5932">
        <v>18.62</v>
      </c>
      <c r="M5932" s="1">
        <v>35837</v>
      </c>
      <c r="N5932">
        <v>1.085</v>
      </c>
    </row>
    <row r="5933" spans="5:14" x14ac:dyDescent="0.3">
      <c r="E5933" s="1">
        <v>40841</v>
      </c>
      <c r="F5933">
        <v>110.92</v>
      </c>
      <c r="G5933">
        <f t="shared" si="137"/>
        <v>112.01330275229355</v>
      </c>
      <c r="I5933" s="1">
        <v>35062</v>
      </c>
      <c r="J5933">
        <v>18.329999999999998</v>
      </c>
      <c r="M5933" s="1">
        <v>35838</v>
      </c>
      <c r="N5933">
        <v>1.0914999999999999</v>
      </c>
    </row>
    <row r="5934" spans="5:14" x14ac:dyDescent="0.3">
      <c r="E5934" s="1">
        <v>40842</v>
      </c>
      <c r="F5934">
        <v>108.91</v>
      </c>
      <c r="G5934">
        <f t="shared" si="137"/>
        <v>111.9569724770642</v>
      </c>
      <c r="I5934" s="1">
        <v>35061</v>
      </c>
      <c r="J5934">
        <v>18.260000000000002</v>
      </c>
      <c r="M5934" s="1">
        <v>35839</v>
      </c>
      <c r="N5934">
        <v>1.0862000000000001</v>
      </c>
    </row>
    <row r="5935" spans="5:14" x14ac:dyDescent="0.3">
      <c r="E5935" s="1">
        <v>40843</v>
      </c>
      <c r="F5935">
        <v>112.08</v>
      </c>
      <c r="G5935">
        <f t="shared" si="137"/>
        <v>111.92990825688071</v>
      </c>
      <c r="I5935" s="1">
        <v>35060</v>
      </c>
      <c r="J5935">
        <v>18.350000000000001</v>
      </c>
      <c r="M5935" s="1">
        <v>35842</v>
      </c>
      <c r="N5935">
        <v>1.0876999999999999</v>
      </c>
    </row>
    <row r="5936" spans="5:14" x14ac:dyDescent="0.3">
      <c r="E5936" s="1">
        <v>40844</v>
      </c>
      <c r="F5936">
        <v>109.91</v>
      </c>
      <c r="G5936">
        <f t="shared" ref="G5936:G5999" si="138">+AVERAGE(F5828:F5936)</f>
        <v>111.88614678899081</v>
      </c>
      <c r="I5936" s="1">
        <v>35055</v>
      </c>
      <c r="J5936">
        <v>17.82</v>
      </c>
      <c r="M5936" s="1">
        <v>35843</v>
      </c>
      <c r="N5936">
        <v>1.0827</v>
      </c>
    </row>
    <row r="5937" spans="5:14" x14ac:dyDescent="0.3">
      <c r="E5937" s="1">
        <v>40847</v>
      </c>
      <c r="F5937">
        <v>109.56</v>
      </c>
      <c r="G5937">
        <f t="shared" si="138"/>
        <v>111.82036697247705</v>
      </c>
      <c r="I5937" s="1">
        <v>35054</v>
      </c>
      <c r="J5937">
        <v>17.8</v>
      </c>
      <c r="M5937" s="1">
        <v>35844</v>
      </c>
      <c r="N5937">
        <v>1.0851999999999999</v>
      </c>
    </row>
    <row r="5938" spans="5:14" x14ac:dyDescent="0.3">
      <c r="E5938" s="1">
        <v>40848</v>
      </c>
      <c r="F5938">
        <v>109.54</v>
      </c>
      <c r="G5938">
        <f t="shared" si="138"/>
        <v>111.7745871559633</v>
      </c>
      <c r="I5938" s="1">
        <v>35053</v>
      </c>
      <c r="J5938">
        <v>17.850000000000001</v>
      </c>
      <c r="M5938" s="1">
        <v>35845</v>
      </c>
      <c r="N5938">
        <v>1.0883</v>
      </c>
    </row>
    <row r="5939" spans="5:14" x14ac:dyDescent="0.3">
      <c r="E5939" s="1">
        <v>40849</v>
      </c>
      <c r="F5939">
        <v>109.34</v>
      </c>
      <c r="G5939">
        <f t="shared" si="138"/>
        <v>111.71770642201834</v>
      </c>
      <c r="I5939" s="1">
        <v>35052</v>
      </c>
      <c r="J5939">
        <v>17.739999999999998</v>
      </c>
      <c r="M5939" s="1">
        <v>35846</v>
      </c>
      <c r="N5939">
        <v>1.0860000000000001</v>
      </c>
    </row>
    <row r="5940" spans="5:14" x14ac:dyDescent="0.3">
      <c r="E5940" s="1">
        <v>40850</v>
      </c>
      <c r="F5940">
        <v>110.83</v>
      </c>
      <c r="G5940">
        <f t="shared" si="138"/>
        <v>111.67174311926607</v>
      </c>
      <c r="I5940" s="1">
        <v>35051</v>
      </c>
      <c r="J5940">
        <v>17.88</v>
      </c>
      <c r="M5940" s="1">
        <v>35849</v>
      </c>
      <c r="N5940">
        <v>1.0999000000000001</v>
      </c>
    </row>
    <row r="5941" spans="5:14" x14ac:dyDescent="0.3">
      <c r="E5941" s="1">
        <v>40851</v>
      </c>
      <c r="F5941">
        <v>111.97</v>
      </c>
      <c r="G5941">
        <f t="shared" si="138"/>
        <v>111.64871559633028</v>
      </c>
      <c r="I5941" s="1">
        <v>35048</v>
      </c>
      <c r="J5941">
        <v>17.829999999999998</v>
      </c>
      <c r="M5941" s="1">
        <v>35850</v>
      </c>
      <c r="N5941">
        <v>1.0992</v>
      </c>
    </row>
    <row r="5942" spans="5:14" x14ac:dyDescent="0.3">
      <c r="E5942" s="1">
        <v>40854</v>
      </c>
      <c r="F5942">
        <v>114.56</v>
      </c>
      <c r="G5942">
        <f t="shared" si="138"/>
        <v>111.62834862385321</v>
      </c>
      <c r="I5942" s="1">
        <v>35047</v>
      </c>
      <c r="J5942">
        <v>18.059999999999999</v>
      </c>
      <c r="M5942" s="1">
        <v>35851</v>
      </c>
      <c r="N5942">
        <v>1.0876999999999999</v>
      </c>
    </row>
    <row r="5943" spans="5:14" x14ac:dyDescent="0.3">
      <c r="E5943" s="1">
        <v>40855</v>
      </c>
      <c r="F5943">
        <v>115</v>
      </c>
      <c r="G5943">
        <f t="shared" si="138"/>
        <v>111.6022018348624</v>
      </c>
      <c r="I5943" s="1">
        <v>35046</v>
      </c>
      <c r="J5943">
        <v>17.940000000000001</v>
      </c>
      <c r="M5943" s="1">
        <v>35852</v>
      </c>
      <c r="N5943">
        <v>1.0889</v>
      </c>
    </row>
    <row r="5944" spans="5:14" x14ac:dyDescent="0.3">
      <c r="E5944" s="1">
        <v>40856</v>
      </c>
      <c r="F5944">
        <v>112.31</v>
      </c>
      <c r="G5944">
        <f t="shared" si="138"/>
        <v>111.53559633027524</v>
      </c>
      <c r="I5944" s="1">
        <v>35045</v>
      </c>
      <c r="J5944">
        <v>17.43</v>
      </c>
      <c r="M5944" s="1">
        <v>35853</v>
      </c>
      <c r="N5944">
        <v>1.0879000000000001</v>
      </c>
    </row>
    <row r="5945" spans="5:14" x14ac:dyDescent="0.3">
      <c r="E5945" s="1">
        <v>40857</v>
      </c>
      <c r="F5945">
        <v>113.71</v>
      </c>
      <c r="G5945">
        <f t="shared" si="138"/>
        <v>111.48908256880733</v>
      </c>
      <c r="I5945" s="1">
        <v>35044</v>
      </c>
      <c r="J5945">
        <v>17.52</v>
      </c>
      <c r="M5945" s="1">
        <v>35856</v>
      </c>
      <c r="N5945">
        <v>1.0901000000000001</v>
      </c>
    </row>
    <row r="5946" spans="5:14" x14ac:dyDescent="0.3">
      <c r="E5946" s="1">
        <v>40858</v>
      </c>
      <c r="F5946">
        <v>114.16</v>
      </c>
      <c r="G5946">
        <f t="shared" si="138"/>
        <v>111.4437614678899</v>
      </c>
      <c r="I5946" s="1">
        <v>35041</v>
      </c>
      <c r="J5946">
        <v>17.760000000000002</v>
      </c>
      <c r="M5946" s="1">
        <v>35857</v>
      </c>
      <c r="N5946">
        <v>1.0928</v>
      </c>
    </row>
    <row r="5947" spans="5:14" x14ac:dyDescent="0.3">
      <c r="E5947" s="1">
        <v>40861</v>
      </c>
      <c r="F5947">
        <v>111.89</v>
      </c>
      <c r="G5947">
        <f t="shared" si="138"/>
        <v>111.36788990825687</v>
      </c>
      <c r="I5947" s="1">
        <v>35040</v>
      </c>
      <c r="J5947">
        <v>17.57</v>
      </c>
      <c r="M5947" s="1">
        <v>35858</v>
      </c>
      <c r="N5947">
        <v>1.0879000000000001</v>
      </c>
    </row>
    <row r="5948" spans="5:14" x14ac:dyDescent="0.3">
      <c r="E5948" s="1">
        <v>40862</v>
      </c>
      <c r="F5948">
        <v>112.39</v>
      </c>
      <c r="G5948">
        <f t="shared" si="138"/>
        <v>111.32467889908254</v>
      </c>
      <c r="I5948" s="1">
        <v>35039</v>
      </c>
      <c r="J5948">
        <v>17.59</v>
      </c>
      <c r="M5948" s="1">
        <v>35859</v>
      </c>
      <c r="N5948">
        <v>1.0787</v>
      </c>
    </row>
    <row r="5949" spans="5:14" x14ac:dyDescent="0.3">
      <c r="E5949" s="1">
        <v>40863</v>
      </c>
      <c r="F5949">
        <v>111.88</v>
      </c>
      <c r="G5949">
        <f t="shared" si="138"/>
        <v>111.30504587155961</v>
      </c>
      <c r="I5949" s="1">
        <v>35038</v>
      </c>
      <c r="J5949">
        <v>17.52</v>
      </c>
      <c r="M5949" s="1">
        <v>35860</v>
      </c>
      <c r="N5949">
        <v>1.0794999999999999</v>
      </c>
    </row>
    <row r="5950" spans="5:14" x14ac:dyDescent="0.3">
      <c r="E5950" s="1">
        <v>40864</v>
      </c>
      <c r="F5950">
        <v>108.22</v>
      </c>
      <c r="G5950">
        <f t="shared" si="138"/>
        <v>111.25926605504584</v>
      </c>
      <c r="I5950" s="1">
        <v>35037</v>
      </c>
      <c r="J5950">
        <v>17.45</v>
      </c>
      <c r="M5950" s="1">
        <v>35863</v>
      </c>
      <c r="N5950">
        <v>1.0828</v>
      </c>
    </row>
    <row r="5951" spans="5:14" x14ac:dyDescent="0.3">
      <c r="E5951" s="1">
        <v>40865</v>
      </c>
      <c r="F5951">
        <v>107.56</v>
      </c>
      <c r="G5951">
        <f t="shared" si="138"/>
        <v>111.22137614678896</v>
      </c>
      <c r="I5951" s="1">
        <v>35034</v>
      </c>
      <c r="J5951">
        <v>17.25</v>
      </c>
      <c r="M5951" s="1">
        <v>35864</v>
      </c>
      <c r="N5951">
        <v>1.0825</v>
      </c>
    </row>
    <row r="5952" spans="5:14" x14ac:dyDescent="0.3">
      <c r="E5952" s="1">
        <v>40868</v>
      </c>
      <c r="F5952">
        <v>106.88</v>
      </c>
      <c r="G5952">
        <f t="shared" si="138"/>
        <v>111.18403669724766</v>
      </c>
      <c r="I5952" s="1">
        <v>35033</v>
      </c>
      <c r="J5952">
        <v>17.04</v>
      </c>
      <c r="M5952" s="1">
        <v>35865</v>
      </c>
      <c r="N5952">
        <v>1.0821000000000001</v>
      </c>
    </row>
    <row r="5953" spans="5:14" x14ac:dyDescent="0.3">
      <c r="E5953" s="1">
        <v>40869</v>
      </c>
      <c r="F5953">
        <v>109.03</v>
      </c>
      <c r="G5953">
        <f t="shared" si="138"/>
        <v>111.13651376146785</v>
      </c>
      <c r="I5953" s="1">
        <v>35032</v>
      </c>
      <c r="J5953">
        <v>17.079999999999998</v>
      </c>
      <c r="M5953" s="1">
        <v>35866</v>
      </c>
      <c r="N5953">
        <v>1.0845</v>
      </c>
    </row>
    <row r="5954" spans="5:14" x14ac:dyDescent="0.3">
      <c r="E5954" s="1">
        <v>40870</v>
      </c>
      <c r="F5954">
        <v>107.02</v>
      </c>
      <c r="G5954">
        <f t="shared" si="138"/>
        <v>111.13431192660548</v>
      </c>
      <c r="I5954" s="1">
        <v>35031</v>
      </c>
      <c r="J5954">
        <v>17.14</v>
      </c>
      <c r="M5954" s="1">
        <v>35867</v>
      </c>
      <c r="N5954">
        <v>1.0907</v>
      </c>
    </row>
    <row r="5955" spans="5:14" x14ac:dyDescent="0.3">
      <c r="E5955" s="1">
        <v>40871</v>
      </c>
      <c r="F5955">
        <v>107.78</v>
      </c>
      <c r="G5955">
        <f t="shared" si="138"/>
        <v>111.15871559633025</v>
      </c>
      <c r="I5955" s="1">
        <v>35030</v>
      </c>
      <c r="J5955">
        <v>17.18</v>
      </c>
      <c r="M5955" s="1">
        <v>35870</v>
      </c>
      <c r="N5955">
        <v>1.0901000000000001</v>
      </c>
    </row>
    <row r="5956" spans="5:14" x14ac:dyDescent="0.3">
      <c r="E5956" s="1">
        <v>40872</v>
      </c>
      <c r="F5956">
        <v>106.4</v>
      </c>
      <c r="G5956">
        <f t="shared" si="138"/>
        <v>111.16247706422016</v>
      </c>
      <c r="I5956" s="1">
        <v>35027</v>
      </c>
      <c r="J5956">
        <v>16.79</v>
      </c>
      <c r="M5956" s="1">
        <v>35871</v>
      </c>
      <c r="N5956">
        <v>1.0899000000000001</v>
      </c>
    </row>
    <row r="5957" spans="5:14" x14ac:dyDescent="0.3">
      <c r="E5957" s="1">
        <v>40875</v>
      </c>
      <c r="F5957">
        <v>109</v>
      </c>
      <c r="G5957">
        <f t="shared" si="138"/>
        <v>111.164495412844</v>
      </c>
      <c r="I5957" s="1">
        <v>35026</v>
      </c>
      <c r="J5957">
        <v>16.739999999999998</v>
      </c>
      <c r="M5957" s="1">
        <v>35872</v>
      </c>
      <c r="N5957">
        <v>1.0862000000000001</v>
      </c>
    </row>
    <row r="5958" spans="5:14" x14ac:dyDescent="0.3">
      <c r="E5958" s="1">
        <v>40876</v>
      </c>
      <c r="F5958">
        <v>110.82</v>
      </c>
      <c r="G5958">
        <f t="shared" si="138"/>
        <v>111.14999999999995</v>
      </c>
      <c r="I5958" s="1">
        <v>35025</v>
      </c>
      <c r="J5958">
        <v>16.75</v>
      </c>
      <c r="M5958" s="1">
        <v>35873</v>
      </c>
      <c r="N5958">
        <v>1.0840000000000001</v>
      </c>
    </row>
    <row r="5959" spans="5:14" x14ac:dyDescent="0.3">
      <c r="E5959" s="1">
        <v>40877</v>
      </c>
      <c r="F5959">
        <v>110.52</v>
      </c>
      <c r="G5959">
        <f t="shared" si="138"/>
        <v>111.13201834862382</v>
      </c>
      <c r="I5959" s="1">
        <v>35024</v>
      </c>
      <c r="J5959">
        <v>16.75</v>
      </c>
      <c r="M5959" s="1">
        <v>35874</v>
      </c>
      <c r="N5959">
        <v>1.0842000000000001</v>
      </c>
    </row>
    <row r="5960" spans="5:14" x14ac:dyDescent="0.3">
      <c r="E5960" s="1">
        <v>40878</v>
      </c>
      <c r="F5960">
        <v>108.99</v>
      </c>
      <c r="G5960">
        <f t="shared" si="138"/>
        <v>111.10651376146782</v>
      </c>
      <c r="I5960" s="1">
        <v>35023</v>
      </c>
      <c r="J5960">
        <v>16.809999999999999</v>
      </c>
      <c r="M5960" s="1">
        <v>35877</v>
      </c>
      <c r="N5960">
        <v>1.0887</v>
      </c>
    </row>
    <row r="5961" spans="5:14" x14ac:dyDescent="0.3">
      <c r="E5961" s="1">
        <v>40879</v>
      </c>
      <c r="F5961">
        <v>109.94</v>
      </c>
      <c r="G5961">
        <f t="shared" si="138"/>
        <v>111.09321100917425</v>
      </c>
      <c r="I5961" s="1">
        <v>35020</v>
      </c>
      <c r="J5961">
        <v>16.93</v>
      </c>
      <c r="M5961" s="1">
        <v>35878</v>
      </c>
      <c r="N5961">
        <v>1.0854999999999999</v>
      </c>
    </row>
    <row r="5962" spans="5:14" x14ac:dyDescent="0.3">
      <c r="E5962" s="1">
        <v>40882</v>
      </c>
      <c r="F5962">
        <v>109.81</v>
      </c>
      <c r="G5962">
        <f t="shared" si="138"/>
        <v>111.05834862385316</v>
      </c>
      <c r="I5962" s="1">
        <v>35019</v>
      </c>
      <c r="J5962">
        <v>16.68</v>
      </c>
      <c r="M5962" s="1">
        <v>35879</v>
      </c>
      <c r="N5962">
        <v>1.0862000000000001</v>
      </c>
    </row>
    <row r="5963" spans="5:14" x14ac:dyDescent="0.3">
      <c r="E5963" s="1">
        <v>40883</v>
      </c>
      <c r="F5963">
        <v>110.81</v>
      </c>
      <c r="G5963">
        <f t="shared" si="138"/>
        <v>111.03256880733939</v>
      </c>
      <c r="I5963" s="1">
        <v>35018</v>
      </c>
      <c r="J5963">
        <v>16.73</v>
      </c>
      <c r="M5963" s="1">
        <v>35880</v>
      </c>
      <c r="N5963">
        <v>1.0909</v>
      </c>
    </row>
    <row r="5964" spans="5:14" x14ac:dyDescent="0.3">
      <c r="E5964" s="1">
        <v>40884</v>
      </c>
      <c r="F5964">
        <v>109.53</v>
      </c>
      <c r="G5964">
        <f t="shared" si="138"/>
        <v>110.94944954128435</v>
      </c>
      <c r="I5964" s="1">
        <v>35017</v>
      </c>
      <c r="J5964">
        <v>16.62</v>
      </c>
      <c r="M5964" s="1">
        <v>35881</v>
      </c>
      <c r="N5964">
        <v>1.0874999999999999</v>
      </c>
    </row>
    <row r="5965" spans="5:14" x14ac:dyDescent="0.3">
      <c r="E5965" s="1">
        <v>40885</v>
      </c>
      <c r="F5965">
        <v>108.11</v>
      </c>
      <c r="G5965">
        <f t="shared" si="138"/>
        <v>110.85568807339445</v>
      </c>
      <c r="I5965" s="1">
        <v>35016</v>
      </c>
      <c r="J5965">
        <v>16.600000000000001</v>
      </c>
      <c r="M5965" s="1">
        <v>35884</v>
      </c>
      <c r="N5965">
        <v>1.0760000000000001</v>
      </c>
    </row>
    <row r="5966" spans="5:14" x14ac:dyDescent="0.3">
      <c r="E5966" s="1">
        <v>40886</v>
      </c>
      <c r="F5966">
        <v>108.62</v>
      </c>
      <c r="G5966">
        <f t="shared" si="138"/>
        <v>110.77660550458712</v>
      </c>
      <c r="I5966" s="1">
        <v>35013</v>
      </c>
      <c r="J5966">
        <v>16.579999999999998</v>
      </c>
      <c r="M5966" s="1">
        <v>35885</v>
      </c>
      <c r="N5966">
        <v>1.0765</v>
      </c>
    </row>
    <row r="5967" spans="5:14" x14ac:dyDescent="0.3">
      <c r="E5967" s="1">
        <v>40889</v>
      </c>
      <c r="F5967">
        <v>107.26</v>
      </c>
      <c r="G5967">
        <f t="shared" si="138"/>
        <v>110.68036697247703</v>
      </c>
      <c r="I5967" s="1">
        <v>35012</v>
      </c>
      <c r="J5967">
        <v>16.649999999999999</v>
      </c>
      <c r="M5967" s="1">
        <v>35886</v>
      </c>
      <c r="N5967">
        <v>1.0731999999999999</v>
      </c>
    </row>
    <row r="5968" spans="5:14" x14ac:dyDescent="0.3">
      <c r="E5968" s="1">
        <v>40890</v>
      </c>
      <c r="F5968">
        <v>109.5</v>
      </c>
      <c r="G5968">
        <f t="shared" si="138"/>
        <v>110.59522935779812</v>
      </c>
      <c r="I5968" s="1">
        <v>35011</v>
      </c>
      <c r="J5968">
        <v>16.62</v>
      </c>
      <c r="M5968" s="1">
        <v>35887</v>
      </c>
      <c r="N5968">
        <v>1.0718000000000001</v>
      </c>
    </row>
    <row r="5969" spans="5:14" x14ac:dyDescent="0.3">
      <c r="E5969" s="1">
        <v>40891</v>
      </c>
      <c r="F5969">
        <v>105.02</v>
      </c>
      <c r="G5969">
        <f t="shared" si="138"/>
        <v>110.47321100917428</v>
      </c>
      <c r="I5969" s="1">
        <v>35010</v>
      </c>
      <c r="J5969">
        <v>16.399999999999999</v>
      </c>
      <c r="M5969" s="1">
        <v>35888</v>
      </c>
      <c r="N5969">
        <v>1.0742</v>
      </c>
    </row>
    <row r="5970" spans="5:14" x14ac:dyDescent="0.3">
      <c r="E5970" s="1">
        <v>40892</v>
      </c>
      <c r="F5970">
        <v>105.09</v>
      </c>
      <c r="G5970">
        <f t="shared" si="138"/>
        <v>110.36155963302748</v>
      </c>
      <c r="I5970" s="1">
        <v>35009</v>
      </c>
      <c r="J5970">
        <v>16.47</v>
      </c>
      <c r="M5970" s="1">
        <v>35891</v>
      </c>
      <c r="N5970">
        <v>1.0786</v>
      </c>
    </row>
    <row r="5971" spans="5:14" x14ac:dyDescent="0.3">
      <c r="E5971" s="1">
        <v>40893</v>
      </c>
      <c r="F5971">
        <v>103.35</v>
      </c>
      <c r="G5971">
        <f t="shared" si="138"/>
        <v>110.24504587155961</v>
      </c>
      <c r="I5971" s="1">
        <v>35006</v>
      </c>
      <c r="J5971">
        <v>16.63</v>
      </c>
      <c r="M5971" s="1">
        <v>35892</v>
      </c>
      <c r="N5971">
        <v>1.081</v>
      </c>
    </row>
    <row r="5972" spans="5:14" x14ac:dyDescent="0.3">
      <c r="E5972" s="1">
        <v>40896</v>
      </c>
      <c r="F5972">
        <v>103.64</v>
      </c>
      <c r="G5972">
        <f t="shared" si="138"/>
        <v>110.12192660550456</v>
      </c>
      <c r="I5972" s="1">
        <v>35005</v>
      </c>
      <c r="J5972">
        <v>16.64</v>
      </c>
      <c r="M5972" s="1">
        <v>35893</v>
      </c>
      <c r="N5972">
        <v>1.093</v>
      </c>
    </row>
    <row r="5973" spans="5:14" x14ac:dyDescent="0.3">
      <c r="E5973" s="1">
        <v>40897</v>
      </c>
      <c r="F5973">
        <v>106.73</v>
      </c>
      <c r="G5973">
        <f t="shared" si="138"/>
        <v>110.01715596330271</v>
      </c>
      <c r="I5973" s="1">
        <v>35004</v>
      </c>
      <c r="J5973">
        <v>16.39</v>
      </c>
      <c r="M5973" s="1">
        <v>35894</v>
      </c>
      <c r="N5973">
        <v>1.0865</v>
      </c>
    </row>
    <row r="5974" spans="5:14" x14ac:dyDescent="0.3">
      <c r="E5974" s="1">
        <v>40898</v>
      </c>
      <c r="F5974">
        <v>107.71</v>
      </c>
      <c r="G5974">
        <f t="shared" si="138"/>
        <v>109.92724770642198</v>
      </c>
      <c r="I5974" s="1">
        <v>35003</v>
      </c>
      <c r="J5974">
        <v>16.329999999999998</v>
      </c>
      <c r="M5974" s="1">
        <v>35895</v>
      </c>
      <c r="N5974">
        <v>1.0876999999999999</v>
      </c>
    </row>
    <row r="5975" spans="5:14" x14ac:dyDescent="0.3">
      <c r="E5975" s="1">
        <v>40899</v>
      </c>
      <c r="F5975">
        <v>107.89</v>
      </c>
      <c r="G5975">
        <f t="shared" si="138"/>
        <v>109.82834862385315</v>
      </c>
      <c r="I5975" s="1">
        <v>35002</v>
      </c>
      <c r="J5975">
        <v>16.27</v>
      </c>
      <c r="M5975" s="1">
        <v>35898</v>
      </c>
      <c r="N5975">
        <v>1.0871</v>
      </c>
    </row>
    <row r="5976" spans="5:14" x14ac:dyDescent="0.3">
      <c r="E5976" s="1">
        <v>40900</v>
      </c>
      <c r="F5976">
        <v>107.96</v>
      </c>
      <c r="G5976">
        <f t="shared" si="138"/>
        <v>109.73678899082563</v>
      </c>
      <c r="I5976" s="1">
        <v>34999</v>
      </c>
      <c r="J5976">
        <v>16.28</v>
      </c>
      <c r="M5976" s="1">
        <v>35899</v>
      </c>
      <c r="N5976">
        <v>1.0992</v>
      </c>
    </row>
    <row r="5977" spans="5:14" x14ac:dyDescent="0.3">
      <c r="E5977" s="1">
        <v>40904</v>
      </c>
      <c r="F5977">
        <v>109.27</v>
      </c>
      <c r="G5977">
        <f t="shared" si="138"/>
        <v>109.65412844036693</v>
      </c>
      <c r="I5977" s="1">
        <v>34998</v>
      </c>
      <c r="J5977">
        <v>16.25</v>
      </c>
      <c r="M5977" s="1">
        <v>35900</v>
      </c>
      <c r="N5977">
        <v>1.0996999999999999</v>
      </c>
    </row>
    <row r="5978" spans="5:14" x14ac:dyDescent="0.3">
      <c r="E5978" s="1">
        <v>40905</v>
      </c>
      <c r="F5978">
        <v>107.56</v>
      </c>
      <c r="G5978">
        <f t="shared" si="138"/>
        <v>109.56357798165133</v>
      </c>
      <c r="I5978" s="1">
        <v>34997</v>
      </c>
      <c r="J5978">
        <v>16.03</v>
      </c>
      <c r="M5978" s="1">
        <v>35901</v>
      </c>
      <c r="N5978">
        <v>1.0987</v>
      </c>
    </row>
    <row r="5979" spans="5:14" x14ac:dyDescent="0.3">
      <c r="E5979" s="1">
        <v>40906</v>
      </c>
      <c r="F5979">
        <v>108.01</v>
      </c>
      <c r="G5979">
        <f t="shared" si="138"/>
        <v>109.47779816513759</v>
      </c>
      <c r="I5979" s="1">
        <v>34996</v>
      </c>
      <c r="J5979">
        <v>16.05</v>
      </c>
      <c r="M5979" s="1">
        <v>35902</v>
      </c>
      <c r="N5979">
        <v>1.0969</v>
      </c>
    </row>
    <row r="5980" spans="5:14" x14ac:dyDescent="0.3">
      <c r="E5980" s="1">
        <v>40907</v>
      </c>
      <c r="F5980">
        <v>107.38</v>
      </c>
      <c r="G5980">
        <f t="shared" si="138"/>
        <v>109.39192660550455</v>
      </c>
      <c r="I5980" s="1">
        <v>34995</v>
      </c>
      <c r="J5980">
        <v>15.94</v>
      </c>
      <c r="M5980" s="1">
        <v>35905</v>
      </c>
      <c r="N5980">
        <v>1.0998000000000001</v>
      </c>
    </row>
    <row r="5981" spans="5:14" x14ac:dyDescent="0.3">
      <c r="E5981" s="1">
        <v>40911</v>
      </c>
      <c r="F5981">
        <v>112.13</v>
      </c>
      <c r="G5981">
        <f t="shared" si="138"/>
        <v>109.34899082568803</v>
      </c>
      <c r="I5981" s="1">
        <v>34992</v>
      </c>
      <c r="J5981">
        <v>15.88</v>
      </c>
      <c r="M5981" s="1">
        <v>35906</v>
      </c>
      <c r="N5981">
        <v>1.1044</v>
      </c>
    </row>
    <row r="5982" spans="5:14" x14ac:dyDescent="0.3">
      <c r="E5982" s="1">
        <v>40912</v>
      </c>
      <c r="F5982">
        <v>113.7</v>
      </c>
      <c r="G5982">
        <f t="shared" si="138"/>
        <v>109.32366972477061</v>
      </c>
      <c r="I5982" s="1">
        <v>34991</v>
      </c>
      <c r="J5982">
        <v>15.84</v>
      </c>
      <c r="M5982" s="1">
        <v>35907</v>
      </c>
      <c r="N5982">
        <v>1.1017999999999999</v>
      </c>
    </row>
    <row r="5983" spans="5:14" x14ac:dyDescent="0.3">
      <c r="E5983" s="1">
        <v>40913</v>
      </c>
      <c r="F5983">
        <v>112.74</v>
      </c>
      <c r="G5983">
        <f t="shared" si="138"/>
        <v>109.31917431192657</v>
      </c>
      <c r="I5983" s="1">
        <v>34990</v>
      </c>
      <c r="J5983">
        <v>16.05</v>
      </c>
      <c r="M5983" s="1">
        <v>35908</v>
      </c>
      <c r="N5983">
        <v>1.0992999999999999</v>
      </c>
    </row>
    <row r="5984" spans="5:14" x14ac:dyDescent="0.3">
      <c r="E5984" s="1">
        <v>40914</v>
      </c>
      <c r="F5984">
        <v>113.06</v>
      </c>
      <c r="G5984">
        <f t="shared" si="138"/>
        <v>109.37247706422016</v>
      </c>
      <c r="I5984" s="1">
        <v>34989</v>
      </c>
      <c r="J5984">
        <v>16.11</v>
      </c>
      <c r="M5984" s="1">
        <v>35909</v>
      </c>
      <c r="N5984">
        <v>1.1026</v>
      </c>
    </row>
    <row r="5985" spans="5:14" x14ac:dyDescent="0.3">
      <c r="E5985" s="1">
        <v>40917</v>
      </c>
      <c r="F5985">
        <v>112.45</v>
      </c>
      <c r="G5985">
        <f t="shared" si="138"/>
        <v>109.40073394495411</v>
      </c>
      <c r="I5985" s="1">
        <v>34988</v>
      </c>
      <c r="J5985">
        <v>16.309999999999999</v>
      </c>
      <c r="M5985" s="1">
        <v>35912</v>
      </c>
      <c r="N5985">
        <v>1.1047</v>
      </c>
    </row>
    <row r="5986" spans="5:14" x14ac:dyDescent="0.3">
      <c r="E5986" s="1">
        <v>40918</v>
      </c>
      <c r="F5986">
        <v>113.28</v>
      </c>
      <c r="G5986">
        <f t="shared" si="138"/>
        <v>109.48825688073396</v>
      </c>
      <c r="I5986" s="1">
        <v>34985</v>
      </c>
      <c r="J5986">
        <v>16.23</v>
      </c>
      <c r="M5986" s="1">
        <v>35913</v>
      </c>
      <c r="N5986">
        <v>1.1012999999999999</v>
      </c>
    </row>
    <row r="5987" spans="5:14" x14ac:dyDescent="0.3">
      <c r="E5987" s="1">
        <v>40919</v>
      </c>
      <c r="F5987">
        <v>112.24</v>
      </c>
      <c r="G5987">
        <f t="shared" si="138"/>
        <v>109.57697247706422</v>
      </c>
      <c r="I5987" s="1">
        <v>34984</v>
      </c>
      <c r="J5987">
        <v>15.83</v>
      </c>
      <c r="M5987" s="1">
        <v>35914</v>
      </c>
      <c r="N5987">
        <v>1.1007</v>
      </c>
    </row>
    <row r="5988" spans="5:14" x14ac:dyDescent="0.3">
      <c r="E5988" s="1">
        <v>40920</v>
      </c>
      <c r="F5988">
        <v>111.26</v>
      </c>
      <c r="G5988">
        <f t="shared" si="138"/>
        <v>109.61899082568807</v>
      </c>
      <c r="I5988" s="1">
        <v>34983</v>
      </c>
      <c r="J5988">
        <v>15.94</v>
      </c>
      <c r="M5988" s="1">
        <v>35915</v>
      </c>
      <c r="N5988">
        <v>1.1014999999999999</v>
      </c>
    </row>
    <row r="5989" spans="5:14" x14ac:dyDescent="0.3">
      <c r="E5989" s="1">
        <v>40921</v>
      </c>
      <c r="F5989">
        <v>110.44</v>
      </c>
      <c r="G5989">
        <f t="shared" si="138"/>
        <v>109.64119266055046</v>
      </c>
      <c r="I5989" s="1">
        <v>34982</v>
      </c>
      <c r="J5989">
        <v>16.03</v>
      </c>
      <c r="M5989" s="1">
        <v>35916</v>
      </c>
      <c r="N5989">
        <v>1.1082000000000001</v>
      </c>
    </row>
    <row r="5990" spans="5:14" x14ac:dyDescent="0.3">
      <c r="E5990" s="1">
        <v>40924</v>
      </c>
      <c r="F5990">
        <v>111.2</v>
      </c>
      <c r="G5990">
        <f t="shared" si="138"/>
        <v>109.67027522935781</v>
      </c>
      <c r="I5990" s="1">
        <v>34981</v>
      </c>
      <c r="J5990">
        <v>15.96</v>
      </c>
      <c r="M5990" s="1">
        <v>35919</v>
      </c>
      <c r="N5990">
        <v>1.1101000000000001</v>
      </c>
    </row>
    <row r="5991" spans="5:14" x14ac:dyDescent="0.3">
      <c r="E5991" s="1">
        <v>40925</v>
      </c>
      <c r="F5991">
        <v>111.53</v>
      </c>
      <c r="G5991">
        <f t="shared" si="138"/>
        <v>109.68513761467892</v>
      </c>
      <c r="I5991" s="1">
        <v>34978</v>
      </c>
      <c r="J5991">
        <v>15.76</v>
      </c>
      <c r="M5991" s="1">
        <v>35920</v>
      </c>
      <c r="N5991">
        <v>1.115</v>
      </c>
    </row>
    <row r="5992" spans="5:14" x14ac:dyDescent="0.3">
      <c r="E5992" s="1">
        <v>40926</v>
      </c>
      <c r="F5992">
        <v>110.66</v>
      </c>
      <c r="G5992">
        <f t="shared" si="138"/>
        <v>109.69605504587159</v>
      </c>
      <c r="I5992" s="1">
        <v>34977</v>
      </c>
      <c r="J5992">
        <v>15.61</v>
      </c>
      <c r="M5992" s="1">
        <v>35921</v>
      </c>
      <c r="N5992">
        <v>1.1161000000000001</v>
      </c>
    </row>
    <row r="5993" spans="5:14" x14ac:dyDescent="0.3">
      <c r="E5993" s="1">
        <v>40927</v>
      </c>
      <c r="F5993">
        <v>111.55</v>
      </c>
      <c r="G5993">
        <f t="shared" si="138"/>
        <v>109.70477064220185</v>
      </c>
      <c r="I5993" s="1">
        <v>34976</v>
      </c>
      <c r="J5993">
        <v>15.98</v>
      </c>
      <c r="M5993" s="1">
        <v>35922</v>
      </c>
      <c r="N5993">
        <v>1.1137999999999999</v>
      </c>
    </row>
    <row r="5994" spans="5:14" x14ac:dyDescent="0.3">
      <c r="E5994" s="1">
        <v>40928</v>
      </c>
      <c r="F5994">
        <v>109.86</v>
      </c>
      <c r="G5994">
        <f t="shared" si="138"/>
        <v>109.73110091743122</v>
      </c>
      <c r="I5994" s="1">
        <v>34975</v>
      </c>
      <c r="J5994">
        <v>16.16</v>
      </c>
      <c r="M5994" s="1">
        <v>35923</v>
      </c>
      <c r="N5994">
        <v>1.1117999999999999</v>
      </c>
    </row>
    <row r="5995" spans="5:14" x14ac:dyDescent="0.3">
      <c r="E5995" s="1">
        <v>40931</v>
      </c>
      <c r="F5995">
        <v>110.58</v>
      </c>
      <c r="G5995">
        <f t="shared" si="138"/>
        <v>109.74908256880735</v>
      </c>
      <c r="I5995" s="1">
        <v>34974</v>
      </c>
      <c r="J5995">
        <v>16.23</v>
      </c>
      <c r="M5995" s="1">
        <v>35926</v>
      </c>
      <c r="N5995">
        <v>1.1073</v>
      </c>
    </row>
    <row r="5996" spans="5:14" x14ac:dyDescent="0.3">
      <c r="E5996" s="1">
        <v>40932</v>
      </c>
      <c r="F5996">
        <v>110.03</v>
      </c>
      <c r="G5996">
        <f t="shared" si="138"/>
        <v>109.7644036697248</v>
      </c>
      <c r="I5996" s="1">
        <v>34971</v>
      </c>
      <c r="J5996">
        <v>16.12</v>
      </c>
      <c r="M5996" s="1">
        <v>35927</v>
      </c>
      <c r="N5996">
        <v>1.1080000000000001</v>
      </c>
    </row>
    <row r="5997" spans="5:14" x14ac:dyDescent="0.3">
      <c r="E5997" s="1">
        <v>40933</v>
      </c>
      <c r="F5997">
        <v>109.81</v>
      </c>
      <c r="G5997">
        <f t="shared" si="138"/>
        <v>109.76899082568811</v>
      </c>
      <c r="I5997" s="1">
        <v>34970</v>
      </c>
      <c r="J5997">
        <v>16.329999999999998</v>
      </c>
      <c r="M5997" s="1">
        <v>35928</v>
      </c>
      <c r="N5997">
        <v>1.105</v>
      </c>
    </row>
    <row r="5998" spans="5:14" x14ac:dyDescent="0.3">
      <c r="E5998" s="1">
        <v>40934</v>
      </c>
      <c r="F5998">
        <v>110.79</v>
      </c>
      <c r="G5998">
        <f t="shared" si="138"/>
        <v>109.77486238532114</v>
      </c>
      <c r="I5998" s="1">
        <v>34969</v>
      </c>
      <c r="J5998">
        <v>16.170000000000002</v>
      </c>
      <c r="M5998" s="1">
        <v>35929</v>
      </c>
      <c r="N5998">
        <v>1.1067</v>
      </c>
    </row>
    <row r="5999" spans="5:14" x14ac:dyDescent="0.3">
      <c r="E5999" s="1">
        <v>40935</v>
      </c>
      <c r="F5999">
        <v>111.46</v>
      </c>
      <c r="G5999">
        <f t="shared" si="138"/>
        <v>109.78256880733947</v>
      </c>
      <c r="I5999" s="1">
        <v>34968</v>
      </c>
      <c r="J5999">
        <v>16</v>
      </c>
      <c r="M5999" s="1">
        <v>35930</v>
      </c>
      <c r="N5999">
        <v>1.1025</v>
      </c>
    </row>
    <row r="6000" spans="5:14" x14ac:dyDescent="0.3">
      <c r="E6000" s="1">
        <v>40938</v>
      </c>
      <c r="F6000">
        <v>110.75</v>
      </c>
      <c r="G6000">
        <f t="shared" ref="G6000:G6063" si="139">+AVERAGE(F5892:F6000)</f>
        <v>109.77697247706425</v>
      </c>
      <c r="I6000" s="1">
        <v>34967</v>
      </c>
      <c r="J6000">
        <v>16.079999999999998</v>
      </c>
      <c r="M6000" s="1">
        <v>35933</v>
      </c>
      <c r="N6000">
        <v>1.1024</v>
      </c>
    </row>
    <row r="6001" spans="5:14" x14ac:dyDescent="0.3">
      <c r="E6001" s="1">
        <v>40939</v>
      </c>
      <c r="F6001">
        <v>110.98</v>
      </c>
      <c r="G6001">
        <f t="shared" si="139"/>
        <v>109.76871559633028</v>
      </c>
      <c r="I6001" s="1">
        <v>34964</v>
      </c>
      <c r="J6001">
        <v>15.96</v>
      </c>
      <c r="M6001" s="1">
        <v>35934</v>
      </c>
      <c r="N6001">
        <v>1.1042000000000001</v>
      </c>
    </row>
    <row r="6002" spans="5:14" x14ac:dyDescent="0.3">
      <c r="E6002" s="1">
        <v>40940</v>
      </c>
      <c r="F6002">
        <v>111.56</v>
      </c>
      <c r="G6002">
        <f t="shared" si="139"/>
        <v>109.74614678899083</v>
      </c>
      <c r="I6002" s="1">
        <v>34963</v>
      </c>
      <c r="J6002">
        <v>16.12</v>
      </c>
      <c r="M6002" s="1">
        <v>35935</v>
      </c>
      <c r="N6002">
        <v>1.1112</v>
      </c>
    </row>
    <row r="6003" spans="5:14" x14ac:dyDescent="0.3">
      <c r="E6003" s="1">
        <v>40941</v>
      </c>
      <c r="F6003">
        <v>112.07</v>
      </c>
      <c r="G6003">
        <f t="shared" si="139"/>
        <v>109.72064220183485</v>
      </c>
      <c r="I6003" s="1">
        <v>34962</v>
      </c>
      <c r="J6003">
        <v>16.39</v>
      </c>
      <c r="M6003" s="1">
        <v>35936</v>
      </c>
      <c r="N6003">
        <v>1.1176999999999999</v>
      </c>
    </row>
    <row r="6004" spans="5:14" x14ac:dyDescent="0.3">
      <c r="E6004" s="1">
        <v>40942</v>
      </c>
      <c r="F6004">
        <v>114.58</v>
      </c>
      <c r="G6004">
        <f t="shared" si="139"/>
        <v>109.72330275229358</v>
      </c>
      <c r="I6004" s="1">
        <v>34961</v>
      </c>
      <c r="J6004">
        <v>16.79</v>
      </c>
      <c r="M6004" s="1">
        <v>35937</v>
      </c>
      <c r="N6004">
        <v>1.1194999999999999</v>
      </c>
    </row>
    <row r="6005" spans="5:14" x14ac:dyDescent="0.3">
      <c r="E6005" s="1">
        <v>40945</v>
      </c>
      <c r="F6005">
        <v>115.93</v>
      </c>
      <c r="G6005">
        <f t="shared" si="139"/>
        <v>109.75633027522936</v>
      </c>
      <c r="I6005" s="1">
        <v>34960</v>
      </c>
      <c r="J6005">
        <v>16.84</v>
      </c>
      <c r="M6005" s="1">
        <v>35940</v>
      </c>
      <c r="N6005">
        <v>1.1134999999999999</v>
      </c>
    </row>
    <row r="6006" spans="5:14" x14ac:dyDescent="0.3">
      <c r="E6006" s="1">
        <v>40946</v>
      </c>
      <c r="F6006">
        <v>116.23</v>
      </c>
      <c r="G6006">
        <f t="shared" si="139"/>
        <v>109.81275229357799</v>
      </c>
      <c r="I6006" s="1">
        <v>34957</v>
      </c>
      <c r="J6006">
        <v>16.8</v>
      </c>
      <c r="M6006" s="1">
        <v>35941</v>
      </c>
      <c r="N6006">
        <v>1.1117999999999999</v>
      </c>
    </row>
    <row r="6007" spans="5:14" x14ac:dyDescent="0.3">
      <c r="E6007" s="1">
        <v>40947</v>
      </c>
      <c r="F6007">
        <v>117.2</v>
      </c>
      <c r="G6007">
        <f t="shared" si="139"/>
        <v>109.85229357798167</v>
      </c>
      <c r="I6007" s="1">
        <v>34956</v>
      </c>
      <c r="J6007">
        <v>16.91</v>
      </c>
      <c r="M6007" s="1">
        <v>35942</v>
      </c>
      <c r="N6007">
        <v>1.1044</v>
      </c>
    </row>
    <row r="6008" spans="5:14" x14ac:dyDescent="0.3">
      <c r="E6008" s="1">
        <v>40948</v>
      </c>
      <c r="F6008">
        <v>118.59</v>
      </c>
      <c r="G6008">
        <f t="shared" si="139"/>
        <v>109.8778899082569</v>
      </c>
      <c r="I6008" s="1">
        <v>34955</v>
      </c>
      <c r="J6008">
        <v>16.78</v>
      </c>
      <c r="M6008" s="1">
        <v>35943</v>
      </c>
      <c r="N6008">
        <v>1.1065</v>
      </c>
    </row>
    <row r="6009" spans="5:14" x14ac:dyDescent="0.3">
      <c r="E6009" s="1">
        <v>40949</v>
      </c>
      <c r="F6009">
        <v>117.31</v>
      </c>
      <c r="G6009">
        <f t="shared" si="139"/>
        <v>109.90321100917434</v>
      </c>
      <c r="I6009" s="1">
        <v>34954</v>
      </c>
      <c r="J6009">
        <v>16.87</v>
      </c>
      <c r="M6009" s="1">
        <v>35944</v>
      </c>
      <c r="N6009">
        <v>1.1024</v>
      </c>
    </row>
    <row r="6010" spans="5:14" x14ac:dyDescent="0.3">
      <c r="E6010" s="1">
        <v>40952</v>
      </c>
      <c r="F6010">
        <v>117.93</v>
      </c>
      <c r="G6010">
        <f t="shared" si="139"/>
        <v>109.95055045871563</v>
      </c>
      <c r="I6010" s="1">
        <v>34953</v>
      </c>
      <c r="J6010">
        <v>16.739999999999998</v>
      </c>
      <c r="M6010" s="1">
        <v>35947</v>
      </c>
      <c r="N6010">
        <v>1.1073999999999999</v>
      </c>
    </row>
    <row r="6011" spans="5:14" x14ac:dyDescent="0.3">
      <c r="E6011" s="1">
        <v>40953</v>
      </c>
      <c r="F6011">
        <v>118.16</v>
      </c>
      <c r="G6011">
        <f t="shared" si="139"/>
        <v>110.00477064220188</v>
      </c>
      <c r="I6011" s="1">
        <v>34950</v>
      </c>
      <c r="J6011">
        <v>16.739999999999998</v>
      </c>
      <c r="M6011" s="1">
        <v>35948</v>
      </c>
      <c r="N6011">
        <v>1.1065</v>
      </c>
    </row>
    <row r="6012" spans="5:14" x14ac:dyDescent="0.3">
      <c r="E6012" s="1">
        <v>40954</v>
      </c>
      <c r="F6012">
        <v>118.93</v>
      </c>
      <c r="G6012">
        <f t="shared" si="139"/>
        <v>110.06935779816517</v>
      </c>
      <c r="I6012" s="1">
        <v>34949</v>
      </c>
      <c r="J6012">
        <v>16.62</v>
      </c>
      <c r="M6012" s="1">
        <v>35949</v>
      </c>
      <c r="N6012">
        <v>1.113</v>
      </c>
    </row>
    <row r="6013" spans="5:14" x14ac:dyDescent="0.3">
      <c r="E6013" s="1">
        <v>40955</v>
      </c>
      <c r="F6013">
        <v>120.11</v>
      </c>
      <c r="G6013">
        <f t="shared" si="139"/>
        <v>110.1400917431193</v>
      </c>
      <c r="I6013" s="1">
        <v>34948</v>
      </c>
      <c r="J6013">
        <v>16.66</v>
      </c>
      <c r="M6013" s="1">
        <v>35950</v>
      </c>
      <c r="N6013">
        <v>1.113</v>
      </c>
    </row>
    <row r="6014" spans="5:14" x14ac:dyDescent="0.3">
      <c r="E6014" s="1">
        <v>40956</v>
      </c>
      <c r="F6014">
        <v>119.58</v>
      </c>
      <c r="G6014">
        <f t="shared" si="139"/>
        <v>110.17899082568813</v>
      </c>
      <c r="I6014" s="1">
        <v>34947</v>
      </c>
      <c r="J6014">
        <v>16.850000000000001</v>
      </c>
      <c r="M6014" s="1">
        <v>35951</v>
      </c>
      <c r="N6014">
        <v>1.1100000000000001</v>
      </c>
    </row>
    <row r="6015" spans="5:14" x14ac:dyDescent="0.3">
      <c r="E6015" s="1">
        <v>40959</v>
      </c>
      <c r="F6015">
        <v>120.05</v>
      </c>
      <c r="G6015">
        <f t="shared" si="139"/>
        <v>110.25082568807343</v>
      </c>
      <c r="I6015" s="1">
        <v>34946</v>
      </c>
      <c r="J6015">
        <v>16.61</v>
      </c>
      <c r="M6015" s="1">
        <v>35954</v>
      </c>
      <c r="N6015">
        <v>1.107</v>
      </c>
    </row>
    <row r="6016" spans="5:14" x14ac:dyDescent="0.3">
      <c r="E6016" s="1">
        <v>40960</v>
      </c>
      <c r="F6016">
        <v>121.66</v>
      </c>
      <c r="G6016">
        <f t="shared" si="139"/>
        <v>110.36568807339454</v>
      </c>
      <c r="I6016" s="1">
        <v>34943</v>
      </c>
      <c r="J6016">
        <v>16.43</v>
      </c>
      <c r="M6016" s="1">
        <v>35955</v>
      </c>
      <c r="N6016">
        <v>1.1073</v>
      </c>
    </row>
    <row r="6017" spans="5:14" x14ac:dyDescent="0.3">
      <c r="E6017" s="1">
        <v>40961</v>
      </c>
      <c r="F6017">
        <v>122.9</v>
      </c>
      <c r="G6017">
        <f t="shared" si="139"/>
        <v>110.47908256880739</v>
      </c>
      <c r="I6017" s="1">
        <v>34942</v>
      </c>
      <c r="J6017">
        <v>16.25</v>
      </c>
      <c r="M6017" s="1">
        <v>35956</v>
      </c>
      <c r="N6017">
        <v>1.0974999999999999</v>
      </c>
    </row>
    <row r="6018" spans="5:14" x14ac:dyDescent="0.3">
      <c r="E6018" s="1">
        <v>40962</v>
      </c>
      <c r="F6018">
        <v>123.62</v>
      </c>
      <c r="G6018">
        <f t="shared" si="139"/>
        <v>110.60073394495417</v>
      </c>
      <c r="I6018" s="1">
        <v>34941</v>
      </c>
      <c r="J6018">
        <v>16.2</v>
      </c>
      <c r="M6018" s="1">
        <v>35957</v>
      </c>
      <c r="N6018">
        <v>1.0893999999999999</v>
      </c>
    </row>
    <row r="6019" spans="5:14" x14ac:dyDescent="0.3">
      <c r="E6019" s="1">
        <v>40963</v>
      </c>
      <c r="F6019">
        <v>125.47</v>
      </c>
      <c r="G6019">
        <f t="shared" si="139"/>
        <v>110.78403669724773</v>
      </c>
      <c r="I6019" s="1">
        <v>34940</v>
      </c>
      <c r="J6019">
        <v>16.190000000000001</v>
      </c>
      <c r="M6019" s="1">
        <v>35958</v>
      </c>
      <c r="N6019">
        <v>1.0931999999999999</v>
      </c>
    </row>
    <row r="6020" spans="5:14" x14ac:dyDescent="0.3">
      <c r="E6020" s="1">
        <v>40966</v>
      </c>
      <c r="F6020">
        <v>124.17</v>
      </c>
      <c r="G6020">
        <f t="shared" si="139"/>
        <v>110.96935779816515</v>
      </c>
      <c r="I6020" s="1">
        <v>34936</v>
      </c>
      <c r="J6020">
        <v>16.170000000000002</v>
      </c>
      <c r="M6020" s="1">
        <v>35961</v>
      </c>
      <c r="N6020">
        <v>1.0908</v>
      </c>
    </row>
    <row r="6021" spans="5:14" x14ac:dyDescent="0.3">
      <c r="E6021" s="1">
        <v>40967</v>
      </c>
      <c r="F6021">
        <v>121.55</v>
      </c>
      <c r="G6021">
        <f t="shared" si="139"/>
        <v>111.13091743119267</v>
      </c>
      <c r="I6021" s="1">
        <v>34935</v>
      </c>
      <c r="J6021">
        <v>16.2</v>
      </c>
      <c r="M6021" s="1">
        <v>35962</v>
      </c>
      <c r="N6021">
        <v>1.0980000000000001</v>
      </c>
    </row>
    <row r="6022" spans="5:14" x14ac:dyDescent="0.3">
      <c r="E6022" s="1">
        <v>40968</v>
      </c>
      <c r="F6022">
        <v>122.66</v>
      </c>
      <c r="G6022">
        <f t="shared" si="139"/>
        <v>111.27330275229357</v>
      </c>
      <c r="I6022" s="1">
        <v>34934</v>
      </c>
      <c r="J6022">
        <v>16.260000000000002</v>
      </c>
      <c r="M6022" s="1">
        <v>35963</v>
      </c>
      <c r="N6022">
        <v>1.1059000000000001</v>
      </c>
    </row>
    <row r="6023" spans="5:14" x14ac:dyDescent="0.3">
      <c r="E6023" s="1">
        <v>40969</v>
      </c>
      <c r="F6023">
        <v>126.2</v>
      </c>
      <c r="G6023">
        <f t="shared" si="139"/>
        <v>111.47871559633028</v>
      </c>
      <c r="I6023" s="1">
        <v>34933</v>
      </c>
      <c r="J6023">
        <v>16.29</v>
      </c>
      <c r="M6023" s="1">
        <v>35964</v>
      </c>
      <c r="N6023">
        <v>1.1029</v>
      </c>
    </row>
    <row r="6024" spans="5:14" x14ac:dyDescent="0.3">
      <c r="E6024" s="1">
        <v>40970</v>
      </c>
      <c r="F6024">
        <v>123.65</v>
      </c>
      <c r="G6024">
        <f t="shared" si="139"/>
        <v>111.6594495412844</v>
      </c>
      <c r="I6024" s="1">
        <v>34932</v>
      </c>
      <c r="J6024">
        <v>16.260000000000002</v>
      </c>
      <c r="M6024" s="1">
        <v>35965</v>
      </c>
      <c r="N6024">
        <v>1.1056999999999999</v>
      </c>
    </row>
    <row r="6025" spans="5:14" x14ac:dyDescent="0.3">
      <c r="E6025" s="1">
        <v>40973</v>
      </c>
      <c r="F6025">
        <v>123.8</v>
      </c>
      <c r="G6025">
        <f t="shared" si="139"/>
        <v>111.85247706422017</v>
      </c>
      <c r="I6025" s="1">
        <v>34929</v>
      </c>
      <c r="J6025">
        <v>16.04</v>
      </c>
      <c r="M6025" s="1">
        <v>35968</v>
      </c>
      <c r="N6025">
        <v>1.1020000000000001</v>
      </c>
    </row>
    <row r="6026" spans="5:14" x14ac:dyDescent="0.3">
      <c r="E6026" s="1">
        <v>40974</v>
      </c>
      <c r="F6026">
        <v>121.98</v>
      </c>
      <c r="G6026">
        <f t="shared" si="139"/>
        <v>112.03844036697247</v>
      </c>
      <c r="I6026" s="1">
        <v>34928</v>
      </c>
      <c r="J6026">
        <v>15.96</v>
      </c>
      <c r="M6026" s="1">
        <v>35969</v>
      </c>
      <c r="N6026">
        <v>1.0979000000000001</v>
      </c>
    </row>
    <row r="6027" spans="5:14" x14ac:dyDescent="0.3">
      <c r="E6027" s="1">
        <v>40975</v>
      </c>
      <c r="F6027">
        <v>124.12</v>
      </c>
      <c r="G6027">
        <f t="shared" si="139"/>
        <v>112.26165137614677</v>
      </c>
      <c r="I6027" s="1">
        <v>34927</v>
      </c>
      <c r="J6027">
        <v>15.84</v>
      </c>
      <c r="M6027" s="1">
        <v>35970</v>
      </c>
      <c r="N6027">
        <v>1.0983000000000001</v>
      </c>
    </row>
    <row r="6028" spans="5:14" x14ac:dyDescent="0.3">
      <c r="E6028" s="1">
        <v>40976</v>
      </c>
      <c r="F6028">
        <v>125.44</v>
      </c>
      <c r="G6028">
        <f t="shared" si="139"/>
        <v>112.47</v>
      </c>
      <c r="I6028" s="1">
        <v>34926</v>
      </c>
      <c r="J6028">
        <v>15.85</v>
      </c>
      <c r="M6028" s="1">
        <v>35971</v>
      </c>
      <c r="N6028">
        <v>1.1009</v>
      </c>
    </row>
    <row r="6029" spans="5:14" x14ac:dyDescent="0.3">
      <c r="E6029" s="1">
        <v>40977</v>
      </c>
      <c r="F6029">
        <v>125.98</v>
      </c>
      <c r="G6029">
        <f t="shared" si="139"/>
        <v>112.65577981651376</v>
      </c>
      <c r="I6029" s="1">
        <v>34925</v>
      </c>
      <c r="J6029">
        <v>15.96</v>
      </c>
      <c r="M6029" s="1">
        <v>35972</v>
      </c>
      <c r="N6029">
        <v>1.0936999999999999</v>
      </c>
    </row>
    <row r="6030" spans="5:14" x14ac:dyDescent="0.3">
      <c r="E6030" s="1">
        <v>40980</v>
      </c>
      <c r="F6030">
        <v>125.34</v>
      </c>
      <c r="G6030">
        <f t="shared" si="139"/>
        <v>112.83431192660549</v>
      </c>
      <c r="I6030" s="1">
        <v>34922</v>
      </c>
      <c r="J6030">
        <v>16.260000000000002</v>
      </c>
      <c r="M6030" s="1">
        <v>35975</v>
      </c>
      <c r="N6030">
        <v>1.0936999999999999</v>
      </c>
    </row>
    <row r="6031" spans="5:14" x14ac:dyDescent="0.3">
      <c r="E6031" s="1">
        <v>40981</v>
      </c>
      <c r="F6031">
        <v>126.22</v>
      </c>
      <c r="G6031">
        <f t="shared" si="139"/>
        <v>112.99275229357795</v>
      </c>
      <c r="I6031" s="1">
        <v>34921</v>
      </c>
      <c r="J6031">
        <v>16.309999999999999</v>
      </c>
      <c r="M6031" s="1">
        <v>35976</v>
      </c>
      <c r="N6031">
        <v>1.0947</v>
      </c>
    </row>
    <row r="6032" spans="5:14" x14ac:dyDescent="0.3">
      <c r="E6032" s="1">
        <v>40982</v>
      </c>
      <c r="F6032">
        <v>124.97</v>
      </c>
      <c r="G6032">
        <f t="shared" si="139"/>
        <v>113.12339449541281</v>
      </c>
      <c r="I6032" s="1">
        <v>34920</v>
      </c>
      <c r="J6032">
        <v>16.29</v>
      </c>
      <c r="M6032" s="1">
        <v>35977</v>
      </c>
      <c r="N6032">
        <v>1.089</v>
      </c>
    </row>
    <row r="6033" spans="5:14" x14ac:dyDescent="0.3">
      <c r="E6033" s="1">
        <v>40983</v>
      </c>
      <c r="F6033">
        <v>123.55</v>
      </c>
      <c r="G6033">
        <f t="shared" si="139"/>
        <v>113.23522935779813</v>
      </c>
      <c r="I6033" s="1">
        <v>34919</v>
      </c>
      <c r="J6033">
        <v>16.190000000000001</v>
      </c>
      <c r="M6033" s="1">
        <v>35978</v>
      </c>
      <c r="N6033">
        <v>1.0879000000000001</v>
      </c>
    </row>
    <row r="6034" spans="5:14" x14ac:dyDescent="0.3">
      <c r="E6034" s="1">
        <v>40984</v>
      </c>
      <c r="F6034">
        <v>125.81</v>
      </c>
      <c r="G6034">
        <f t="shared" si="139"/>
        <v>113.37009174311923</v>
      </c>
      <c r="I6034" s="1">
        <v>34918</v>
      </c>
      <c r="J6034">
        <v>16.170000000000002</v>
      </c>
      <c r="M6034" s="1">
        <v>35979</v>
      </c>
      <c r="N6034">
        <v>1.0874999999999999</v>
      </c>
    </row>
    <row r="6035" spans="5:14" x14ac:dyDescent="0.3">
      <c r="E6035" s="1">
        <v>40987</v>
      </c>
      <c r="F6035">
        <v>125.71</v>
      </c>
      <c r="G6035">
        <f t="shared" si="139"/>
        <v>113.47128440366969</v>
      </c>
      <c r="I6035" s="1">
        <v>34915</v>
      </c>
      <c r="J6035">
        <v>16.23</v>
      </c>
      <c r="M6035" s="1">
        <v>35982</v>
      </c>
      <c r="N6035">
        <v>1.0914999999999999</v>
      </c>
    </row>
    <row r="6036" spans="5:14" x14ac:dyDescent="0.3">
      <c r="E6036" s="1">
        <v>40988</v>
      </c>
      <c r="F6036">
        <v>124.12</v>
      </c>
      <c r="G6036">
        <f t="shared" si="139"/>
        <v>113.5993577981651</v>
      </c>
      <c r="I6036" s="1">
        <v>34914</v>
      </c>
      <c r="J6036">
        <v>16.23</v>
      </c>
      <c r="M6036" s="1">
        <v>35983</v>
      </c>
      <c r="N6036">
        <v>1.0891999999999999</v>
      </c>
    </row>
    <row r="6037" spans="5:14" x14ac:dyDescent="0.3">
      <c r="E6037" s="1">
        <v>40989</v>
      </c>
      <c r="F6037">
        <v>124.2</v>
      </c>
      <c r="G6037">
        <f t="shared" si="139"/>
        <v>113.71908256880734</v>
      </c>
      <c r="I6037" s="1">
        <v>34913</v>
      </c>
      <c r="J6037">
        <v>16.21</v>
      </c>
      <c r="M6037" s="1">
        <v>35984</v>
      </c>
      <c r="N6037">
        <v>1.0875999999999999</v>
      </c>
    </row>
    <row r="6038" spans="5:14" x14ac:dyDescent="0.3">
      <c r="E6038" s="1">
        <v>40990</v>
      </c>
      <c r="F6038">
        <v>123.14</v>
      </c>
      <c r="G6038">
        <f t="shared" si="139"/>
        <v>113.85440366972476</v>
      </c>
      <c r="I6038" s="1">
        <v>34912</v>
      </c>
      <c r="J6038">
        <v>16.149999999999999</v>
      </c>
      <c r="M6038" s="1">
        <v>35985</v>
      </c>
      <c r="N6038">
        <v>1.0828</v>
      </c>
    </row>
    <row r="6039" spans="5:14" x14ac:dyDescent="0.3">
      <c r="E6039" s="1">
        <v>40991</v>
      </c>
      <c r="F6039">
        <v>125.13</v>
      </c>
      <c r="G6039">
        <f t="shared" si="139"/>
        <v>113.99541284403666</v>
      </c>
      <c r="I6039" s="1">
        <v>34911</v>
      </c>
      <c r="J6039">
        <v>16.010000000000002</v>
      </c>
      <c r="M6039" s="1">
        <v>35986</v>
      </c>
      <c r="N6039">
        <v>1.0883</v>
      </c>
    </row>
    <row r="6040" spans="5:14" x14ac:dyDescent="0.3">
      <c r="E6040" s="1">
        <v>40994</v>
      </c>
      <c r="F6040">
        <v>125.65</v>
      </c>
      <c r="G6040">
        <f t="shared" si="139"/>
        <v>114.14302752293577</v>
      </c>
      <c r="I6040" s="1">
        <v>34908</v>
      </c>
      <c r="J6040">
        <v>16.010000000000002</v>
      </c>
      <c r="M6040" s="1">
        <v>35989</v>
      </c>
      <c r="N6040">
        <v>1.0980000000000001</v>
      </c>
    </row>
    <row r="6041" spans="5:14" x14ac:dyDescent="0.3">
      <c r="E6041" s="1">
        <v>40995</v>
      </c>
      <c r="F6041">
        <v>125.54</v>
      </c>
      <c r="G6041">
        <f t="shared" si="139"/>
        <v>114.27229357798161</v>
      </c>
      <c r="I6041" s="1">
        <v>34907</v>
      </c>
      <c r="J6041">
        <v>16.11</v>
      </c>
      <c r="M6041" s="1">
        <v>35990</v>
      </c>
      <c r="N6041">
        <v>1.0959000000000001</v>
      </c>
    </row>
    <row r="6042" spans="5:14" x14ac:dyDescent="0.3">
      <c r="E6042" s="1">
        <v>40996</v>
      </c>
      <c r="F6042">
        <v>124.16</v>
      </c>
      <c r="G6042">
        <f t="shared" si="139"/>
        <v>114.39376146788987</v>
      </c>
      <c r="I6042" s="1">
        <v>34906</v>
      </c>
      <c r="J6042">
        <v>16.11</v>
      </c>
      <c r="M6042" s="1">
        <v>35991</v>
      </c>
      <c r="N6042">
        <v>1.0978000000000001</v>
      </c>
    </row>
    <row r="6043" spans="5:14" x14ac:dyDescent="0.3">
      <c r="E6043" s="1">
        <v>40997</v>
      </c>
      <c r="F6043">
        <v>122.39</v>
      </c>
      <c r="G6043">
        <f t="shared" si="139"/>
        <v>114.51743119266051</v>
      </c>
      <c r="I6043" s="1">
        <v>34905</v>
      </c>
      <c r="J6043">
        <v>15.73</v>
      </c>
      <c r="M6043" s="1">
        <v>35992</v>
      </c>
      <c r="N6043">
        <v>1.1052</v>
      </c>
    </row>
    <row r="6044" spans="5:14" x14ac:dyDescent="0.3">
      <c r="E6044" s="1">
        <v>40998</v>
      </c>
      <c r="F6044">
        <v>122.88</v>
      </c>
      <c r="G6044">
        <f t="shared" si="139"/>
        <v>114.61651376146784</v>
      </c>
      <c r="I6044" s="1">
        <v>34904</v>
      </c>
      <c r="J6044">
        <v>15.65</v>
      </c>
      <c r="M6044" s="1">
        <v>35993</v>
      </c>
      <c r="N6044">
        <v>1.1045</v>
      </c>
    </row>
    <row r="6045" spans="5:14" x14ac:dyDescent="0.3">
      <c r="E6045" s="1">
        <v>41001</v>
      </c>
      <c r="F6045">
        <v>125.43</v>
      </c>
      <c r="G6045">
        <f t="shared" si="139"/>
        <v>114.75889908256877</v>
      </c>
      <c r="I6045" s="1">
        <v>34901</v>
      </c>
      <c r="J6045">
        <v>15.59</v>
      </c>
      <c r="M6045" s="1">
        <v>35996</v>
      </c>
      <c r="N6045">
        <v>1.1073999999999999</v>
      </c>
    </row>
    <row r="6046" spans="5:14" x14ac:dyDescent="0.3">
      <c r="E6046" s="1">
        <v>41002</v>
      </c>
      <c r="F6046">
        <v>124.86</v>
      </c>
      <c r="G6046">
        <f t="shared" si="139"/>
        <v>114.89926605504584</v>
      </c>
      <c r="I6046" s="1">
        <v>34900</v>
      </c>
      <c r="J6046">
        <v>15.6</v>
      </c>
      <c r="M6046" s="1">
        <v>35997</v>
      </c>
      <c r="N6046">
        <v>1.1047</v>
      </c>
    </row>
    <row r="6047" spans="5:14" x14ac:dyDescent="0.3">
      <c r="E6047" s="1">
        <v>41003</v>
      </c>
      <c r="F6047">
        <v>122.34</v>
      </c>
      <c r="G6047">
        <f t="shared" si="139"/>
        <v>115.01669724770638</v>
      </c>
      <c r="I6047" s="1">
        <v>34899</v>
      </c>
      <c r="J6047">
        <v>15.83</v>
      </c>
      <c r="M6047" s="1">
        <v>35998</v>
      </c>
      <c r="N6047">
        <v>1.1032</v>
      </c>
    </row>
    <row r="6048" spans="5:14" x14ac:dyDescent="0.3">
      <c r="E6048" s="1">
        <v>41004</v>
      </c>
      <c r="F6048">
        <v>123.43</v>
      </c>
      <c r="G6048">
        <f t="shared" si="139"/>
        <v>115.14596330275226</v>
      </c>
      <c r="I6048" s="1">
        <v>34898</v>
      </c>
      <c r="J6048">
        <v>15.91</v>
      </c>
      <c r="M6048" s="1">
        <v>35999</v>
      </c>
      <c r="N6048">
        <v>1.1039000000000001</v>
      </c>
    </row>
    <row r="6049" spans="5:14" x14ac:dyDescent="0.3">
      <c r="E6049" s="1">
        <v>41008</v>
      </c>
      <c r="F6049">
        <v>122.67</v>
      </c>
      <c r="G6049">
        <f t="shared" si="139"/>
        <v>115.25458715596325</v>
      </c>
      <c r="I6049" s="1">
        <v>34897</v>
      </c>
      <c r="J6049">
        <v>15.83</v>
      </c>
      <c r="M6049" s="1">
        <v>36000</v>
      </c>
      <c r="N6049">
        <v>1.1091</v>
      </c>
    </row>
    <row r="6050" spans="5:14" x14ac:dyDescent="0.3">
      <c r="E6050" s="1">
        <v>41009</v>
      </c>
      <c r="F6050">
        <v>119.88</v>
      </c>
      <c r="G6050">
        <f t="shared" si="139"/>
        <v>115.3271559633027</v>
      </c>
      <c r="I6050" s="1">
        <v>34894</v>
      </c>
      <c r="J6050">
        <v>16.059999999999999</v>
      </c>
      <c r="M6050" s="1">
        <v>36003</v>
      </c>
      <c r="N6050">
        <v>1.1048</v>
      </c>
    </row>
    <row r="6051" spans="5:14" x14ac:dyDescent="0.3">
      <c r="E6051" s="1">
        <v>41010</v>
      </c>
      <c r="F6051">
        <v>120.18</v>
      </c>
      <c r="G6051">
        <f t="shared" si="139"/>
        <v>115.37871559633024</v>
      </c>
      <c r="I6051" s="1">
        <v>34893</v>
      </c>
      <c r="J6051">
        <v>16.05</v>
      </c>
      <c r="M6051" s="1">
        <v>36004</v>
      </c>
      <c r="N6051">
        <v>1.1137999999999999</v>
      </c>
    </row>
    <row r="6052" spans="5:14" x14ac:dyDescent="0.3">
      <c r="E6052" s="1">
        <v>41011</v>
      </c>
      <c r="F6052">
        <v>121.71</v>
      </c>
      <c r="G6052">
        <f t="shared" si="139"/>
        <v>115.44027522935775</v>
      </c>
      <c r="I6052" s="1">
        <v>34892</v>
      </c>
      <c r="J6052">
        <v>16.23</v>
      </c>
      <c r="M6052" s="1">
        <v>36005</v>
      </c>
      <c r="N6052">
        <v>1.1120000000000001</v>
      </c>
    </row>
    <row r="6053" spans="5:14" x14ac:dyDescent="0.3">
      <c r="E6053" s="1">
        <v>41012</v>
      </c>
      <c r="F6053">
        <v>121.83</v>
      </c>
      <c r="G6053">
        <f t="shared" si="139"/>
        <v>115.52761467889901</v>
      </c>
      <c r="I6053" s="1">
        <v>34891</v>
      </c>
      <c r="J6053">
        <v>16.059999999999999</v>
      </c>
      <c r="M6053" s="1">
        <v>36006</v>
      </c>
      <c r="N6053">
        <v>1.1057999999999999</v>
      </c>
    </row>
    <row r="6054" spans="5:14" x14ac:dyDescent="0.3">
      <c r="E6054" s="1">
        <v>41015</v>
      </c>
      <c r="F6054">
        <v>118.68</v>
      </c>
      <c r="G6054">
        <f t="shared" si="139"/>
        <v>115.57321100917426</v>
      </c>
      <c r="I6054" s="1">
        <v>34890</v>
      </c>
      <c r="J6054">
        <v>16.11</v>
      </c>
      <c r="M6054" s="1">
        <v>36007</v>
      </c>
      <c r="N6054">
        <v>1.109</v>
      </c>
    </row>
    <row r="6055" spans="5:14" x14ac:dyDescent="0.3">
      <c r="E6055" s="1">
        <v>41016</v>
      </c>
      <c r="F6055">
        <v>118.78</v>
      </c>
      <c r="G6055">
        <f t="shared" si="139"/>
        <v>115.61559633027517</v>
      </c>
      <c r="I6055" s="1">
        <v>34887</v>
      </c>
      <c r="J6055">
        <v>16.05</v>
      </c>
      <c r="M6055" s="1">
        <v>36010</v>
      </c>
      <c r="N6055">
        <v>1.103</v>
      </c>
    </row>
    <row r="6056" spans="5:14" x14ac:dyDescent="0.3">
      <c r="E6056" s="1">
        <v>41017</v>
      </c>
      <c r="F6056">
        <v>117.97</v>
      </c>
      <c r="G6056">
        <f t="shared" si="139"/>
        <v>115.67137614678893</v>
      </c>
      <c r="I6056" s="1">
        <v>34886</v>
      </c>
      <c r="J6056">
        <v>16.2</v>
      </c>
      <c r="M6056" s="1">
        <v>36011</v>
      </c>
      <c r="N6056">
        <v>1.1114999999999999</v>
      </c>
    </row>
    <row r="6057" spans="5:14" x14ac:dyDescent="0.3">
      <c r="E6057" s="1">
        <v>41018</v>
      </c>
      <c r="F6057">
        <v>118</v>
      </c>
      <c r="G6057">
        <f t="shared" si="139"/>
        <v>115.72284403669721</v>
      </c>
      <c r="I6057" s="1">
        <v>34885</v>
      </c>
      <c r="J6057">
        <v>16.09</v>
      </c>
      <c r="M6057" s="1">
        <v>36012</v>
      </c>
      <c r="N6057">
        <v>1.1117999999999999</v>
      </c>
    </row>
    <row r="6058" spans="5:14" x14ac:dyDescent="0.3">
      <c r="E6058" s="1">
        <v>41019</v>
      </c>
      <c r="F6058">
        <v>118.76</v>
      </c>
      <c r="G6058">
        <f t="shared" si="139"/>
        <v>115.78596330275225</v>
      </c>
      <c r="I6058" s="1">
        <v>34884</v>
      </c>
      <c r="J6058">
        <v>16.02</v>
      </c>
      <c r="M6058" s="1">
        <v>36013</v>
      </c>
      <c r="N6058">
        <v>1.1106</v>
      </c>
    </row>
    <row r="6059" spans="5:14" x14ac:dyDescent="0.3">
      <c r="E6059" s="1">
        <v>41022</v>
      </c>
      <c r="F6059">
        <v>118.71</v>
      </c>
      <c r="G6059">
        <f t="shared" si="139"/>
        <v>115.88220183486231</v>
      </c>
      <c r="I6059" s="1">
        <v>34883</v>
      </c>
      <c r="J6059">
        <v>16.27</v>
      </c>
      <c r="M6059" s="1">
        <v>36014</v>
      </c>
      <c r="N6059">
        <v>1.1083000000000001</v>
      </c>
    </row>
    <row r="6060" spans="5:14" x14ac:dyDescent="0.3">
      <c r="E6060" s="1">
        <v>41023</v>
      </c>
      <c r="F6060">
        <v>118.16</v>
      </c>
      <c r="G6060">
        <f t="shared" si="139"/>
        <v>115.97944954128434</v>
      </c>
      <c r="I6060" s="1">
        <v>34880</v>
      </c>
      <c r="J6060">
        <v>16.38</v>
      </c>
      <c r="M6060" s="1">
        <v>36017</v>
      </c>
      <c r="N6060">
        <v>1.1074999999999999</v>
      </c>
    </row>
    <row r="6061" spans="5:14" x14ac:dyDescent="0.3">
      <c r="E6061" s="1">
        <v>41024</v>
      </c>
      <c r="F6061">
        <v>119.12</v>
      </c>
      <c r="G6061">
        <f t="shared" si="139"/>
        <v>116.091743119266</v>
      </c>
      <c r="I6061" s="1">
        <v>34879</v>
      </c>
      <c r="J6061">
        <v>16.43</v>
      </c>
      <c r="M6061" s="1">
        <v>36018</v>
      </c>
      <c r="N6061">
        <v>1.1057999999999999</v>
      </c>
    </row>
    <row r="6062" spans="5:14" x14ac:dyDescent="0.3">
      <c r="E6062" s="1">
        <v>41025</v>
      </c>
      <c r="F6062">
        <v>119.92</v>
      </c>
      <c r="G6062">
        <f t="shared" si="139"/>
        <v>116.19165137614675</v>
      </c>
      <c r="I6062" s="1">
        <v>34878</v>
      </c>
      <c r="J6062">
        <v>16.829999999999998</v>
      </c>
      <c r="M6062" s="1">
        <v>36019</v>
      </c>
      <c r="N6062">
        <v>1.1099000000000001</v>
      </c>
    </row>
    <row r="6063" spans="5:14" x14ac:dyDescent="0.3">
      <c r="E6063" s="1">
        <v>41026</v>
      </c>
      <c r="F6063">
        <v>119.83</v>
      </c>
      <c r="G6063">
        <f t="shared" si="139"/>
        <v>116.30917431192657</v>
      </c>
      <c r="I6063" s="1">
        <v>34877</v>
      </c>
      <c r="J6063">
        <v>16.63</v>
      </c>
      <c r="M6063" s="1">
        <v>36020</v>
      </c>
      <c r="N6063">
        <v>1.1046</v>
      </c>
    </row>
    <row r="6064" spans="5:14" x14ac:dyDescent="0.3">
      <c r="E6064" s="1">
        <v>41029</v>
      </c>
      <c r="F6064">
        <v>119.47</v>
      </c>
      <c r="G6064">
        <f t="shared" ref="G6064:G6127" si="140">+AVERAGE(F5956:F6064)</f>
        <v>116.41642201834856</v>
      </c>
      <c r="I6064" s="1">
        <v>34876</v>
      </c>
      <c r="J6064">
        <v>16.43</v>
      </c>
      <c r="M6064" s="1">
        <v>36021</v>
      </c>
      <c r="N6064">
        <v>1.0944</v>
      </c>
    </row>
    <row r="6065" spans="5:14" x14ac:dyDescent="0.3">
      <c r="E6065" s="1">
        <v>41030</v>
      </c>
      <c r="F6065">
        <v>119.66</v>
      </c>
      <c r="G6065">
        <f t="shared" si="140"/>
        <v>116.53807339449536</v>
      </c>
      <c r="I6065" s="1">
        <v>34873</v>
      </c>
      <c r="J6065">
        <v>16.45</v>
      </c>
      <c r="M6065" s="1">
        <v>36024</v>
      </c>
      <c r="N6065">
        <v>1.0976999999999999</v>
      </c>
    </row>
    <row r="6066" spans="5:14" x14ac:dyDescent="0.3">
      <c r="E6066" s="1">
        <v>41031</v>
      </c>
      <c r="F6066">
        <v>118.2</v>
      </c>
      <c r="G6066">
        <f t="shared" si="140"/>
        <v>116.62247706422013</v>
      </c>
      <c r="I6066" s="1">
        <v>34872</v>
      </c>
      <c r="J6066">
        <v>16.39</v>
      </c>
      <c r="M6066" s="1">
        <v>36025</v>
      </c>
      <c r="N6066">
        <v>1.0939000000000001</v>
      </c>
    </row>
    <row r="6067" spans="5:14" x14ac:dyDescent="0.3">
      <c r="E6067" s="1">
        <v>41032</v>
      </c>
      <c r="F6067">
        <v>116.08</v>
      </c>
      <c r="G6067">
        <f t="shared" si="140"/>
        <v>116.67073394495407</v>
      </c>
      <c r="I6067" s="1">
        <v>34871</v>
      </c>
      <c r="J6067">
        <v>16.21</v>
      </c>
      <c r="M6067" s="1">
        <v>36026</v>
      </c>
      <c r="N6067">
        <v>1.0963000000000001</v>
      </c>
    </row>
    <row r="6068" spans="5:14" x14ac:dyDescent="0.3">
      <c r="E6068" s="1">
        <v>41033</v>
      </c>
      <c r="F6068">
        <v>113.18</v>
      </c>
      <c r="G6068">
        <f t="shared" si="140"/>
        <v>116.69513761467886</v>
      </c>
      <c r="I6068" s="1">
        <v>34870</v>
      </c>
      <c r="J6068">
        <v>16.690000000000001</v>
      </c>
      <c r="M6068" s="1">
        <v>36027</v>
      </c>
      <c r="N6068">
        <v>1.0966</v>
      </c>
    </row>
    <row r="6069" spans="5:14" x14ac:dyDescent="0.3">
      <c r="E6069" s="1">
        <v>41036</v>
      </c>
      <c r="F6069">
        <v>113.16</v>
      </c>
      <c r="G6069">
        <f t="shared" si="140"/>
        <v>116.7333944954128</v>
      </c>
      <c r="I6069" s="1">
        <v>34869</v>
      </c>
      <c r="J6069">
        <v>16.71</v>
      </c>
      <c r="M6069" s="1">
        <v>36028</v>
      </c>
      <c r="N6069">
        <v>1.0979000000000001</v>
      </c>
    </row>
    <row r="6070" spans="5:14" x14ac:dyDescent="0.3">
      <c r="E6070" s="1">
        <v>41037</v>
      </c>
      <c r="F6070">
        <v>112.73</v>
      </c>
      <c r="G6070">
        <f t="shared" si="140"/>
        <v>116.75899082568803</v>
      </c>
      <c r="I6070" s="1">
        <v>34866</v>
      </c>
      <c r="J6070">
        <v>17.34</v>
      </c>
      <c r="M6070" s="1">
        <v>36031</v>
      </c>
      <c r="N6070">
        <v>1.0988</v>
      </c>
    </row>
    <row r="6071" spans="5:14" x14ac:dyDescent="0.3">
      <c r="E6071" s="1">
        <v>41038</v>
      </c>
      <c r="F6071">
        <v>113.2</v>
      </c>
      <c r="G6071">
        <f t="shared" si="140"/>
        <v>116.79009174311923</v>
      </c>
      <c r="I6071" s="1">
        <v>34865</v>
      </c>
      <c r="J6071">
        <v>17.899999999999999</v>
      </c>
      <c r="M6071" s="1">
        <v>36032</v>
      </c>
      <c r="N6071">
        <v>1.0972</v>
      </c>
    </row>
    <row r="6072" spans="5:14" x14ac:dyDescent="0.3">
      <c r="E6072" s="1">
        <v>41039</v>
      </c>
      <c r="F6072">
        <v>112.73</v>
      </c>
      <c r="G6072">
        <f t="shared" si="140"/>
        <v>116.80770642201834</v>
      </c>
      <c r="I6072" s="1">
        <v>34864</v>
      </c>
      <c r="J6072">
        <v>17.87</v>
      </c>
      <c r="M6072" s="1">
        <v>36033</v>
      </c>
      <c r="N6072">
        <v>1.0931</v>
      </c>
    </row>
    <row r="6073" spans="5:14" x14ac:dyDescent="0.3">
      <c r="E6073" s="1">
        <v>41040</v>
      </c>
      <c r="F6073">
        <v>112.26</v>
      </c>
      <c r="G6073">
        <f t="shared" si="140"/>
        <v>116.83275229357797</v>
      </c>
      <c r="I6073" s="1">
        <v>34863</v>
      </c>
      <c r="J6073">
        <v>17.7</v>
      </c>
      <c r="M6073" s="1">
        <v>36034</v>
      </c>
      <c r="N6073">
        <v>1.0980000000000001</v>
      </c>
    </row>
    <row r="6074" spans="5:14" x14ac:dyDescent="0.3">
      <c r="E6074" s="1">
        <v>41043</v>
      </c>
      <c r="F6074">
        <v>111.57</v>
      </c>
      <c r="G6074">
        <f t="shared" si="140"/>
        <v>116.86449541284404</v>
      </c>
      <c r="I6074" s="1">
        <v>34862</v>
      </c>
      <c r="J6074">
        <v>17.66</v>
      </c>
      <c r="M6074" s="1">
        <v>36035</v>
      </c>
      <c r="N6074">
        <v>1.1162000000000001</v>
      </c>
    </row>
    <row r="6075" spans="5:14" x14ac:dyDescent="0.3">
      <c r="E6075" s="1">
        <v>41044</v>
      </c>
      <c r="F6075">
        <v>112.24</v>
      </c>
      <c r="G6075">
        <f t="shared" si="140"/>
        <v>116.89770642201833</v>
      </c>
      <c r="I6075" s="1">
        <v>34859</v>
      </c>
      <c r="J6075">
        <v>17.690000000000001</v>
      </c>
      <c r="M6075" s="1">
        <v>36038</v>
      </c>
      <c r="N6075">
        <v>1.1296999999999999</v>
      </c>
    </row>
    <row r="6076" spans="5:14" x14ac:dyDescent="0.3">
      <c r="E6076" s="1">
        <v>41045</v>
      </c>
      <c r="F6076">
        <v>111.71</v>
      </c>
      <c r="G6076">
        <f t="shared" si="140"/>
        <v>116.93853211009171</v>
      </c>
      <c r="I6076" s="1">
        <v>34858</v>
      </c>
      <c r="J6076">
        <v>17.760000000000002</v>
      </c>
      <c r="M6076" s="1">
        <v>36039</v>
      </c>
      <c r="N6076">
        <v>1.1252</v>
      </c>
    </row>
    <row r="6077" spans="5:14" x14ac:dyDescent="0.3">
      <c r="E6077" s="1">
        <v>41046</v>
      </c>
      <c r="F6077">
        <v>107.49</v>
      </c>
      <c r="G6077">
        <f t="shared" si="140"/>
        <v>116.92009174311924</v>
      </c>
      <c r="I6077" s="1">
        <v>34857</v>
      </c>
      <c r="J6077">
        <v>17.98</v>
      </c>
      <c r="M6077" s="1">
        <v>36040</v>
      </c>
      <c r="N6077">
        <v>1.1273</v>
      </c>
    </row>
    <row r="6078" spans="5:14" x14ac:dyDescent="0.3">
      <c r="E6078" s="1">
        <v>41047</v>
      </c>
      <c r="F6078">
        <v>107.14</v>
      </c>
      <c r="G6078">
        <f t="shared" si="140"/>
        <v>116.93954128440365</v>
      </c>
      <c r="I6078" s="1">
        <v>34856</v>
      </c>
      <c r="J6078">
        <v>17.89</v>
      </c>
      <c r="M6078" s="1">
        <v>36041</v>
      </c>
      <c r="N6078">
        <v>1.1392</v>
      </c>
    </row>
    <row r="6079" spans="5:14" x14ac:dyDescent="0.3">
      <c r="E6079" s="1">
        <v>41050</v>
      </c>
      <c r="F6079">
        <v>108.81</v>
      </c>
      <c r="G6079">
        <f t="shared" si="140"/>
        <v>116.97366972477062</v>
      </c>
      <c r="I6079" s="1">
        <v>34855</v>
      </c>
      <c r="J6079">
        <v>18.100000000000001</v>
      </c>
      <c r="M6079" s="1">
        <v>36042</v>
      </c>
      <c r="N6079">
        <v>1.1375999999999999</v>
      </c>
    </row>
    <row r="6080" spans="5:14" x14ac:dyDescent="0.3">
      <c r="E6080" s="1">
        <v>41051</v>
      </c>
      <c r="F6080">
        <v>108.41</v>
      </c>
      <c r="G6080">
        <f t="shared" si="140"/>
        <v>117.02009174311924</v>
      </c>
      <c r="I6080" s="1">
        <v>34852</v>
      </c>
      <c r="J6080">
        <v>17.940000000000001</v>
      </c>
      <c r="M6080" s="1">
        <v>36045</v>
      </c>
      <c r="N6080">
        <v>1.1409</v>
      </c>
    </row>
    <row r="6081" spans="5:14" x14ac:dyDescent="0.3">
      <c r="E6081" s="1">
        <v>41052</v>
      </c>
      <c r="F6081">
        <v>105.56</v>
      </c>
      <c r="G6081">
        <f t="shared" si="140"/>
        <v>117.0377064220183</v>
      </c>
      <c r="I6081" s="1">
        <v>34851</v>
      </c>
      <c r="J6081">
        <v>17.690000000000001</v>
      </c>
      <c r="M6081" s="1">
        <v>36046</v>
      </c>
      <c r="N6081">
        <v>1.1347</v>
      </c>
    </row>
    <row r="6082" spans="5:14" x14ac:dyDescent="0.3">
      <c r="E6082" s="1">
        <v>41053</v>
      </c>
      <c r="F6082">
        <v>106.55</v>
      </c>
      <c r="G6082">
        <f t="shared" si="140"/>
        <v>117.03605504587151</v>
      </c>
      <c r="I6082" s="1">
        <v>34850</v>
      </c>
      <c r="J6082">
        <v>17.7</v>
      </c>
      <c r="M6082" s="1">
        <v>36047</v>
      </c>
      <c r="N6082">
        <v>1.1439999999999999</v>
      </c>
    </row>
    <row r="6083" spans="5:14" x14ac:dyDescent="0.3">
      <c r="E6083" s="1">
        <v>41054</v>
      </c>
      <c r="F6083">
        <v>106.83</v>
      </c>
      <c r="G6083">
        <f t="shared" si="140"/>
        <v>117.02798165137611</v>
      </c>
      <c r="I6083" s="1">
        <v>34849</v>
      </c>
      <c r="J6083">
        <v>17.600000000000001</v>
      </c>
      <c r="M6083" s="1">
        <v>36048</v>
      </c>
      <c r="N6083">
        <v>1.1661999999999999</v>
      </c>
    </row>
    <row r="6084" spans="5:14" x14ac:dyDescent="0.3">
      <c r="E6084" s="1">
        <v>41057</v>
      </c>
      <c r="F6084">
        <v>107.11</v>
      </c>
      <c r="G6084">
        <f t="shared" si="140"/>
        <v>117.02082568807334</v>
      </c>
      <c r="I6084" s="1">
        <v>34845</v>
      </c>
      <c r="J6084">
        <v>17.36</v>
      </c>
      <c r="M6084" s="1">
        <v>36049</v>
      </c>
      <c r="N6084">
        <v>1.1581999999999999</v>
      </c>
    </row>
    <row r="6085" spans="5:14" x14ac:dyDescent="0.3">
      <c r="E6085" s="1">
        <v>41058</v>
      </c>
      <c r="F6085">
        <v>106.68</v>
      </c>
      <c r="G6085">
        <f t="shared" si="140"/>
        <v>117.0090825688073</v>
      </c>
      <c r="I6085" s="1">
        <v>34844</v>
      </c>
      <c r="J6085">
        <v>18</v>
      </c>
      <c r="M6085" s="1">
        <v>36052</v>
      </c>
      <c r="N6085">
        <v>1.1583000000000001</v>
      </c>
    </row>
    <row r="6086" spans="5:14" x14ac:dyDescent="0.3">
      <c r="E6086" s="1">
        <v>41059</v>
      </c>
      <c r="F6086">
        <v>103.47</v>
      </c>
      <c r="G6086">
        <f t="shared" si="140"/>
        <v>116.95587155963297</v>
      </c>
      <c r="I6086" s="1">
        <v>34843</v>
      </c>
      <c r="J6086">
        <v>18.13</v>
      </c>
      <c r="M6086" s="1">
        <v>36053</v>
      </c>
      <c r="N6086">
        <v>1.1599999999999999</v>
      </c>
    </row>
    <row r="6087" spans="5:14" x14ac:dyDescent="0.3">
      <c r="E6087" s="1">
        <v>41060</v>
      </c>
      <c r="F6087">
        <v>101.87</v>
      </c>
      <c r="G6087">
        <f t="shared" si="140"/>
        <v>116.90366972477059</v>
      </c>
      <c r="I6087" s="1">
        <v>34842</v>
      </c>
      <c r="J6087">
        <v>18.39</v>
      </c>
      <c r="M6087" s="1">
        <v>36054</v>
      </c>
      <c r="N6087">
        <v>1.1604000000000001</v>
      </c>
    </row>
    <row r="6088" spans="5:14" x14ac:dyDescent="0.3">
      <c r="E6088" s="1">
        <v>41061</v>
      </c>
      <c r="F6088">
        <v>98.43</v>
      </c>
      <c r="G6088">
        <f t="shared" si="140"/>
        <v>116.81577981651371</v>
      </c>
      <c r="I6088" s="1">
        <v>34841</v>
      </c>
      <c r="J6088">
        <v>18.48</v>
      </c>
      <c r="M6088" s="1">
        <v>36055</v>
      </c>
      <c r="N6088">
        <v>1.159</v>
      </c>
    </row>
    <row r="6089" spans="5:14" x14ac:dyDescent="0.3">
      <c r="E6089" s="1">
        <v>41064</v>
      </c>
      <c r="F6089">
        <v>98.85</v>
      </c>
      <c r="G6089">
        <f t="shared" si="140"/>
        <v>116.73752293577978</v>
      </c>
      <c r="I6089" s="1">
        <v>34838</v>
      </c>
      <c r="J6089">
        <v>18.39</v>
      </c>
      <c r="M6089" s="1">
        <v>36056</v>
      </c>
      <c r="N6089">
        <v>1.1621999999999999</v>
      </c>
    </row>
    <row r="6090" spans="5:14" x14ac:dyDescent="0.3">
      <c r="E6090" s="1">
        <v>41065</v>
      </c>
      <c r="F6090">
        <v>98.84</v>
      </c>
      <c r="G6090">
        <f t="shared" si="140"/>
        <v>116.6155963302752</v>
      </c>
      <c r="I6090" s="1">
        <v>34837</v>
      </c>
      <c r="J6090">
        <v>18.29</v>
      </c>
      <c r="M6090" s="1">
        <v>36059</v>
      </c>
      <c r="N6090">
        <v>1.1614</v>
      </c>
    </row>
    <row r="6091" spans="5:14" x14ac:dyDescent="0.3">
      <c r="E6091" s="1">
        <v>41066</v>
      </c>
      <c r="F6091">
        <v>100.64</v>
      </c>
      <c r="G6091">
        <f t="shared" si="140"/>
        <v>116.49577981651372</v>
      </c>
      <c r="I6091" s="1">
        <v>34836</v>
      </c>
      <c r="J6091">
        <v>18.37</v>
      </c>
      <c r="M6091" s="1">
        <v>36060</v>
      </c>
      <c r="N6091">
        <v>1.1674</v>
      </c>
    </row>
    <row r="6092" spans="5:14" x14ac:dyDescent="0.3">
      <c r="E6092" s="1">
        <v>41067</v>
      </c>
      <c r="F6092">
        <v>99.93</v>
      </c>
      <c r="G6092">
        <f t="shared" si="140"/>
        <v>116.37825688073393</v>
      </c>
      <c r="I6092" s="1">
        <v>34835</v>
      </c>
      <c r="J6092">
        <v>18.77</v>
      </c>
      <c r="M6092" s="1">
        <v>36061</v>
      </c>
      <c r="N6092">
        <v>1.169</v>
      </c>
    </row>
    <row r="6093" spans="5:14" x14ac:dyDescent="0.3">
      <c r="E6093" s="1">
        <v>41068</v>
      </c>
      <c r="F6093">
        <v>99.47</v>
      </c>
      <c r="G6093">
        <f t="shared" si="140"/>
        <v>116.25357798165136</v>
      </c>
      <c r="I6093" s="1">
        <v>34834</v>
      </c>
      <c r="J6093">
        <v>18.75</v>
      </c>
      <c r="M6093" s="1">
        <v>36062</v>
      </c>
      <c r="N6093">
        <v>1.1734</v>
      </c>
    </row>
    <row r="6094" spans="5:14" x14ac:dyDescent="0.3">
      <c r="E6094" s="1">
        <v>41071</v>
      </c>
      <c r="F6094">
        <v>98</v>
      </c>
      <c r="G6094">
        <f t="shared" si="140"/>
        <v>116.12100917431188</v>
      </c>
      <c r="I6094" s="1">
        <v>34831</v>
      </c>
      <c r="J6094">
        <v>18.52</v>
      </c>
      <c r="M6094" s="1">
        <v>36063</v>
      </c>
      <c r="N6094">
        <v>1.1713</v>
      </c>
    </row>
    <row r="6095" spans="5:14" x14ac:dyDescent="0.3">
      <c r="E6095" s="1">
        <v>41072</v>
      </c>
      <c r="F6095">
        <v>97.14</v>
      </c>
      <c r="G6095">
        <f t="shared" si="140"/>
        <v>115.97293577981647</v>
      </c>
      <c r="I6095" s="1">
        <v>34830</v>
      </c>
      <c r="J6095">
        <v>18.309999999999999</v>
      </c>
      <c r="M6095" s="1">
        <v>36066</v>
      </c>
      <c r="N6095">
        <v>1.1742999999999999</v>
      </c>
    </row>
    <row r="6096" spans="5:14" x14ac:dyDescent="0.3">
      <c r="E6096" s="1">
        <v>41073</v>
      </c>
      <c r="F6096">
        <v>97.13</v>
      </c>
      <c r="G6096">
        <f t="shared" si="140"/>
        <v>115.83431192660547</v>
      </c>
      <c r="I6096" s="1">
        <v>34829</v>
      </c>
      <c r="J6096">
        <v>18.440000000000001</v>
      </c>
      <c r="M6096" s="1">
        <v>36067</v>
      </c>
      <c r="N6096">
        <v>1.1774</v>
      </c>
    </row>
    <row r="6097" spans="5:14" x14ac:dyDescent="0.3">
      <c r="E6097" s="1">
        <v>41074</v>
      </c>
      <c r="F6097">
        <v>97.03</v>
      </c>
      <c r="G6097">
        <f t="shared" si="140"/>
        <v>115.70376146788986</v>
      </c>
      <c r="I6097" s="1">
        <v>34828</v>
      </c>
      <c r="J6097">
        <v>18.329999999999998</v>
      </c>
      <c r="M6097" s="1">
        <v>36068</v>
      </c>
      <c r="N6097">
        <v>1.179</v>
      </c>
    </row>
    <row r="6098" spans="5:14" x14ac:dyDescent="0.3">
      <c r="E6098" s="1">
        <v>41075</v>
      </c>
      <c r="F6098">
        <v>97.61</v>
      </c>
      <c r="G6098">
        <f t="shared" si="140"/>
        <v>115.58605504587153</v>
      </c>
      <c r="I6098" s="1">
        <v>34824</v>
      </c>
      <c r="J6098">
        <v>19</v>
      </c>
      <c r="M6098" s="1">
        <v>36069</v>
      </c>
      <c r="N6098">
        <v>1.1921999999999999</v>
      </c>
    </row>
    <row r="6099" spans="5:14" x14ac:dyDescent="0.3">
      <c r="E6099" s="1">
        <v>41078</v>
      </c>
      <c r="F6099">
        <v>96.05</v>
      </c>
      <c r="G6099">
        <f t="shared" si="140"/>
        <v>115.44706422018346</v>
      </c>
      <c r="I6099" s="1">
        <v>34823</v>
      </c>
      <c r="J6099">
        <v>18.920000000000002</v>
      </c>
      <c r="M6099" s="1">
        <v>36070</v>
      </c>
      <c r="N6099">
        <v>1.1952</v>
      </c>
    </row>
    <row r="6100" spans="5:14" x14ac:dyDescent="0.3">
      <c r="E6100" s="1">
        <v>41079</v>
      </c>
      <c r="F6100">
        <v>95.76</v>
      </c>
      <c r="G6100">
        <f t="shared" si="140"/>
        <v>115.30238532110091</v>
      </c>
      <c r="I6100" s="1">
        <v>34822</v>
      </c>
      <c r="J6100">
        <v>18.57</v>
      </c>
      <c r="M6100" s="1">
        <v>36073</v>
      </c>
      <c r="N6100">
        <v>1.2048000000000001</v>
      </c>
    </row>
    <row r="6101" spans="5:14" x14ac:dyDescent="0.3">
      <c r="E6101" s="1">
        <v>41080</v>
      </c>
      <c r="F6101">
        <v>92.69</v>
      </c>
      <c r="G6101">
        <f t="shared" si="140"/>
        <v>115.1375229357798</v>
      </c>
      <c r="I6101" s="1">
        <v>34821</v>
      </c>
      <c r="J6101">
        <v>18.670000000000002</v>
      </c>
      <c r="M6101" s="1">
        <v>36074</v>
      </c>
      <c r="N6101">
        <v>1.2081999999999999</v>
      </c>
    </row>
    <row r="6102" spans="5:14" x14ac:dyDescent="0.3">
      <c r="E6102" s="1">
        <v>41081</v>
      </c>
      <c r="F6102">
        <v>89.23</v>
      </c>
      <c r="G6102">
        <f t="shared" si="140"/>
        <v>114.93275229357796</v>
      </c>
      <c r="I6102" s="1">
        <v>34820</v>
      </c>
      <c r="J6102">
        <v>19.170000000000002</v>
      </c>
      <c r="M6102" s="1">
        <v>36075</v>
      </c>
      <c r="N6102">
        <v>1.2172000000000001</v>
      </c>
    </row>
    <row r="6103" spans="5:14" x14ac:dyDescent="0.3">
      <c r="E6103" s="1">
        <v>41082</v>
      </c>
      <c r="F6103">
        <v>90.98</v>
      </c>
      <c r="G6103">
        <f t="shared" si="140"/>
        <v>114.75954128440367</v>
      </c>
      <c r="I6103" s="1">
        <v>34817</v>
      </c>
      <c r="J6103">
        <v>19.059999999999999</v>
      </c>
      <c r="M6103" s="1">
        <v>36076</v>
      </c>
      <c r="N6103">
        <v>1.224</v>
      </c>
    </row>
    <row r="6104" spans="5:14" x14ac:dyDescent="0.3">
      <c r="E6104" s="1">
        <v>41085</v>
      </c>
      <c r="F6104">
        <v>91.01</v>
      </c>
      <c r="G6104">
        <f t="shared" si="140"/>
        <v>114.58</v>
      </c>
      <c r="I6104" s="1">
        <v>34816</v>
      </c>
      <c r="J6104">
        <v>19.07</v>
      </c>
      <c r="M6104" s="1">
        <v>36077</v>
      </c>
      <c r="N6104">
        <v>1.2110000000000001</v>
      </c>
    </row>
    <row r="6105" spans="5:14" x14ac:dyDescent="0.3">
      <c r="E6105" s="1">
        <v>41086</v>
      </c>
      <c r="F6105">
        <v>93.02</v>
      </c>
      <c r="G6105">
        <f t="shared" si="140"/>
        <v>114.42394495412843</v>
      </c>
      <c r="I6105" s="1">
        <v>34815</v>
      </c>
      <c r="J6105">
        <v>18.71</v>
      </c>
      <c r="M6105" s="1">
        <v>36080</v>
      </c>
      <c r="N6105">
        <v>1.1975</v>
      </c>
    </row>
    <row r="6106" spans="5:14" x14ac:dyDescent="0.3">
      <c r="E6106" s="1">
        <v>41087</v>
      </c>
      <c r="F6106">
        <v>93.5</v>
      </c>
      <c r="G6106">
        <f t="shared" si="140"/>
        <v>114.27431192660551</v>
      </c>
      <c r="I6106" s="1">
        <v>34814</v>
      </c>
      <c r="J6106">
        <v>18.739999999999998</v>
      </c>
      <c r="M6106" s="1">
        <v>36081</v>
      </c>
      <c r="N6106">
        <v>1.204</v>
      </c>
    </row>
    <row r="6107" spans="5:14" x14ac:dyDescent="0.3">
      <c r="E6107" s="1">
        <v>41088</v>
      </c>
      <c r="F6107">
        <v>91.36</v>
      </c>
      <c r="G6107">
        <f t="shared" si="140"/>
        <v>114.09605504587155</v>
      </c>
      <c r="I6107" s="1">
        <v>34813</v>
      </c>
      <c r="J6107">
        <v>18.55</v>
      </c>
      <c r="M6107" s="1">
        <v>36082</v>
      </c>
      <c r="N6107">
        <v>1.1994</v>
      </c>
    </row>
    <row r="6108" spans="5:14" x14ac:dyDescent="0.3">
      <c r="E6108" s="1">
        <v>41089</v>
      </c>
      <c r="F6108">
        <v>97.8</v>
      </c>
      <c r="G6108">
        <f t="shared" si="140"/>
        <v>113.97073394495411</v>
      </c>
      <c r="I6108" s="1">
        <v>34810</v>
      </c>
      <c r="J6108">
        <v>18.79</v>
      </c>
      <c r="M6108" s="1">
        <v>36083</v>
      </c>
      <c r="N6108">
        <v>1.2059</v>
      </c>
    </row>
    <row r="6109" spans="5:14" x14ac:dyDescent="0.3">
      <c r="E6109" s="1">
        <v>41092</v>
      </c>
      <c r="F6109">
        <v>97.34</v>
      </c>
      <c r="G6109">
        <f t="shared" si="140"/>
        <v>113.84770642201833</v>
      </c>
      <c r="I6109" s="1">
        <v>34809</v>
      </c>
      <c r="J6109">
        <v>18.53</v>
      </c>
      <c r="M6109" s="1">
        <v>36084</v>
      </c>
      <c r="N6109">
        <v>1.2161999999999999</v>
      </c>
    </row>
    <row r="6110" spans="5:14" x14ac:dyDescent="0.3">
      <c r="E6110" s="1">
        <v>41093</v>
      </c>
      <c r="F6110">
        <v>100.68</v>
      </c>
      <c r="G6110">
        <f t="shared" si="140"/>
        <v>113.75321100917429</v>
      </c>
      <c r="I6110" s="1">
        <v>34808</v>
      </c>
      <c r="J6110">
        <v>18.5</v>
      </c>
      <c r="M6110" s="1">
        <v>36087</v>
      </c>
      <c r="N6110">
        <v>1.2035</v>
      </c>
    </row>
    <row r="6111" spans="5:14" x14ac:dyDescent="0.3">
      <c r="E6111" s="1">
        <v>41094</v>
      </c>
      <c r="F6111">
        <v>99.77</v>
      </c>
      <c r="G6111">
        <f t="shared" si="140"/>
        <v>113.64504587155963</v>
      </c>
      <c r="I6111" s="1">
        <v>34807</v>
      </c>
      <c r="J6111">
        <v>18.36</v>
      </c>
      <c r="M6111" s="1">
        <v>36088</v>
      </c>
      <c r="N6111">
        <v>1.2018</v>
      </c>
    </row>
    <row r="6112" spans="5:14" x14ac:dyDescent="0.3">
      <c r="E6112" s="1">
        <v>41095</v>
      </c>
      <c r="F6112">
        <v>100.7</v>
      </c>
      <c r="G6112">
        <f t="shared" si="140"/>
        <v>113.54073394495411</v>
      </c>
      <c r="I6112" s="1">
        <v>34802</v>
      </c>
      <c r="J6112">
        <v>17.62</v>
      </c>
      <c r="M6112" s="1">
        <v>36089</v>
      </c>
      <c r="N6112">
        <v>1.1954</v>
      </c>
    </row>
    <row r="6113" spans="5:14" x14ac:dyDescent="0.3">
      <c r="E6113" s="1">
        <v>41096</v>
      </c>
      <c r="F6113">
        <v>98.19</v>
      </c>
      <c r="G6113">
        <f t="shared" si="140"/>
        <v>113.39036697247705</v>
      </c>
      <c r="I6113" s="1">
        <v>34801</v>
      </c>
      <c r="J6113">
        <v>18.899999999999999</v>
      </c>
      <c r="M6113" s="1">
        <v>36090</v>
      </c>
      <c r="N6113">
        <v>1.2005999999999999</v>
      </c>
    </row>
    <row r="6114" spans="5:14" x14ac:dyDescent="0.3">
      <c r="E6114" s="1">
        <v>41099</v>
      </c>
      <c r="F6114">
        <v>100.32</v>
      </c>
      <c r="G6114">
        <f t="shared" si="140"/>
        <v>113.24715596330272</v>
      </c>
      <c r="I6114" s="1">
        <v>34800</v>
      </c>
      <c r="J6114">
        <v>18.63</v>
      </c>
      <c r="M6114" s="1">
        <v>36091</v>
      </c>
      <c r="N6114">
        <v>1.2010000000000001</v>
      </c>
    </row>
    <row r="6115" spans="5:14" x14ac:dyDescent="0.3">
      <c r="E6115" s="1">
        <v>41100</v>
      </c>
      <c r="F6115">
        <v>97.97</v>
      </c>
      <c r="G6115">
        <f t="shared" si="140"/>
        <v>113.07963302752292</v>
      </c>
      <c r="I6115" s="1">
        <v>34799</v>
      </c>
      <c r="J6115">
        <v>18.260000000000002</v>
      </c>
      <c r="M6115" s="1">
        <v>36094</v>
      </c>
      <c r="N6115">
        <v>1.1870000000000001</v>
      </c>
    </row>
    <row r="6116" spans="5:14" x14ac:dyDescent="0.3">
      <c r="E6116" s="1">
        <v>41101</v>
      </c>
      <c r="F6116">
        <v>100.23</v>
      </c>
      <c r="G6116">
        <f t="shared" si="140"/>
        <v>112.92394495412843</v>
      </c>
      <c r="I6116" s="1">
        <v>34796</v>
      </c>
      <c r="J6116">
        <v>18.23</v>
      </c>
      <c r="M6116" s="1">
        <v>36095</v>
      </c>
      <c r="N6116">
        <v>1.1883999999999999</v>
      </c>
    </row>
    <row r="6117" spans="5:14" x14ac:dyDescent="0.3">
      <c r="E6117" s="1">
        <v>41102</v>
      </c>
      <c r="F6117">
        <v>101.07</v>
      </c>
      <c r="G6117">
        <f t="shared" si="140"/>
        <v>112.7632110091743</v>
      </c>
      <c r="I6117" s="1">
        <v>34795</v>
      </c>
      <c r="J6117">
        <v>18.25</v>
      </c>
      <c r="M6117" s="1">
        <v>36096</v>
      </c>
      <c r="N6117">
        <v>1.1878</v>
      </c>
    </row>
    <row r="6118" spans="5:14" x14ac:dyDescent="0.3">
      <c r="E6118" s="1">
        <v>41103</v>
      </c>
      <c r="F6118">
        <v>102.4</v>
      </c>
      <c r="G6118">
        <f t="shared" si="140"/>
        <v>112.62642201834859</v>
      </c>
      <c r="I6118" s="1">
        <v>34794</v>
      </c>
      <c r="J6118">
        <v>17.97</v>
      </c>
      <c r="M6118" s="1">
        <v>36097</v>
      </c>
      <c r="N6118">
        <v>1.19</v>
      </c>
    </row>
    <row r="6119" spans="5:14" x14ac:dyDescent="0.3">
      <c r="E6119" s="1">
        <v>41106</v>
      </c>
      <c r="F6119">
        <v>103.55</v>
      </c>
      <c r="G6119">
        <f t="shared" si="140"/>
        <v>112.49449541284402</v>
      </c>
      <c r="I6119" s="1">
        <v>34793</v>
      </c>
      <c r="J6119">
        <v>17.559999999999999</v>
      </c>
      <c r="M6119" s="1">
        <v>36098</v>
      </c>
      <c r="N6119">
        <v>1.1881999999999999</v>
      </c>
    </row>
    <row r="6120" spans="5:14" x14ac:dyDescent="0.3">
      <c r="E6120" s="1">
        <v>41107</v>
      </c>
      <c r="F6120">
        <v>104</v>
      </c>
      <c r="G6120">
        <f t="shared" si="140"/>
        <v>112.36458715596328</v>
      </c>
      <c r="I6120" s="1">
        <v>34792</v>
      </c>
      <c r="J6120">
        <v>17.39</v>
      </c>
      <c r="M6120" s="1">
        <v>36101</v>
      </c>
      <c r="N6120">
        <v>1.1865000000000001</v>
      </c>
    </row>
    <row r="6121" spans="5:14" x14ac:dyDescent="0.3">
      <c r="E6121" s="1">
        <v>41108</v>
      </c>
      <c r="F6121">
        <v>105.16</v>
      </c>
      <c r="G6121">
        <f t="shared" si="140"/>
        <v>112.23825688073393</v>
      </c>
      <c r="I6121" s="1">
        <v>34789</v>
      </c>
      <c r="J6121">
        <v>17.5</v>
      </c>
      <c r="M6121" s="1">
        <v>36102</v>
      </c>
      <c r="N6121">
        <v>1.1816</v>
      </c>
    </row>
    <row r="6122" spans="5:14" x14ac:dyDescent="0.3">
      <c r="E6122" s="1">
        <v>41109</v>
      </c>
      <c r="F6122">
        <v>107.8</v>
      </c>
      <c r="G6122">
        <f t="shared" si="140"/>
        <v>112.12532110091742</v>
      </c>
      <c r="I6122" s="1">
        <v>34788</v>
      </c>
      <c r="J6122">
        <v>17.39</v>
      </c>
      <c r="M6122" s="1">
        <v>36103</v>
      </c>
      <c r="N6122">
        <v>1.1768000000000001</v>
      </c>
    </row>
    <row r="6123" spans="5:14" x14ac:dyDescent="0.3">
      <c r="E6123" s="1">
        <v>41110</v>
      </c>
      <c r="F6123">
        <v>106.83</v>
      </c>
      <c r="G6123">
        <f t="shared" si="140"/>
        <v>112.00834862385321</v>
      </c>
      <c r="I6123" s="1">
        <v>34787</v>
      </c>
      <c r="J6123">
        <v>17.46</v>
      </c>
      <c r="M6123" s="1">
        <v>36104</v>
      </c>
      <c r="N6123">
        <v>1.1812</v>
      </c>
    </row>
    <row r="6124" spans="5:14" x14ac:dyDescent="0.3">
      <c r="E6124" s="1">
        <v>41113</v>
      </c>
      <c r="F6124">
        <v>103.26</v>
      </c>
      <c r="G6124">
        <f t="shared" si="140"/>
        <v>111.85431192660549</v>
      </c>
      <c r="I6124" s="1">
        <v>34786</v>
      </c>
      <c r="J6124">
        <v>17.239999999999998</v>
      </c>
      <c r="M6124" s="1">
        <v>36105</v>
      </c>
      <c r="N6124">
        <v>1.1739999999999999</v>
      </c>
    </row>
    <row r="6125" spans="5:14" x14ac:dyDescent="0.3">
      <c r="E6125" s="1">
        <v>41114</v>
      </c>
      <c r="F6125">
        <v>103.42</v>
      </c>
      <c r="G6125">
        <f t="shared" si="140"/>
        <v>111.6869724770642</v>
      </c>
      <c r="I6125" s="1">
        <v>34785</v>
      </c>
      <c r="J6125">
        <v>17.309999999999999</v>
      </c>
      <c r="M6125" s="1">
        <v>36108</v>
      </c>
      <c r="N6125">
        <v>1.1645000000000001</v>
      </c>
    </row>
    <row r="6126" spans="5:14" x14ac:dyDescent="0.3">
      <c r="E6126" s="1">
        <v>41115</v>
      </c>
      <c r="F6126">
        <v>104.38</v>
      </c>
      <c r="G6126">
        <f t="shared" si="140"/>
        <v>111.51706422018346</v>
      </c>
      <c r="I6126" s="1">
        <v>34782</v>
      </c>
      <c r="J6126">
        <v>17.12</v>
      </c>
      <c r="M6126" s="1">
        <v>36109</v>
      </c>
      <c r="N6126">
        <v>1.1685000000000001</v>
      </c>
    </row>
    <row r="6127" spans="5:14" x14ac:dyDescent="0.3">
      <c r="E6127" s="1">
        <v>41116</v>
      </c>
      <c r="F6127">
        <v>105.26</v>
      </c>
      <c r="G6127">
        <f t="shared" si="140"/>
        <v>111.34862385321098</v>
      </c>
      <c r="I6127" s="1">
        <v>34781</v>
      </c>
      <c r="J6127">
        <v>17.260000000000002</v>
      </c>
      <c r="M6127" s="1">
        <v>36110</v>
      </c>
      <c r="N6127">
        <v>1.1722999999999999</v>
      </c>
    </row>
    <row r="6128" spans="5:14" x14ac:dyDescent="0.3">
      <c r="E6128" s="1">
        <v>41117</v>
      </c>
      <c r="F6128">
        <v>106.47</v>
      </c>
      <c r="G6128">
        <f t="shared" ref="G6128:G6191" si="141">+AVERAGE(F6020:F6128)</f>
        <v>111.17431192660547</v>
      </c>
      <c r="I6128" s="1">
        <v>34780</v>
      </c>
      <c r="J6128">
        <v>17.22</v>
      </c>
      <c r="M6128" s="1">
        <v>36111</v>
      </c>
      <c r="N6128">
        <v>1.1666000000000001</v>
      </c>
    </row>
    <row r="6129" spans="5:14" x14ac:dyDescent="0.3">
      <c r="E6129" s="1">
        <v>41120</v>
      </c>
      <c r="F6129">
        <v>106.2</v>
      </c>
      <c r="G6129">
        <f t="shared" si="141"/>
        <v>111.00944954128438</v>
      </c>
      <c r="I6129" s="1">
        <v>34779</v>
      </c>
      <c r="J6129">
        <v>16.760000000000002</v>
      </c>
      <c r="M6129" s="1">
        <v>36112</v>
      </c>
      <c r="N6129">
        <v>1.167</v>
      </c>
    </row>
    <row r="6130" spans="5:14" x14ac:dyDescent="0.3">
      <c r="E6130" s="1">
        <v>41121</v>
      </c>
      <c r="F6130">
        <v>104.92</v>
      </c>
      <c r="G6130">
        <f t="shared" si="141"/>
        <v>110.85688073394493</v>
      </c>
      <c r="I6130" s="1">
        <v>34778</v>
      </c>
      <c r="J6130">
        <v>16.84</v>
      </c>
      <c r="M6130" s="1">
        <v>36115</v>
      </c>
      <c r="N6130">
        <v>1.1795</v>
      </c>
    </row>
    <row r="6131" spans="5:14" x14ac:dyDescent="0.3">
      <c r="E6131" s="1">
        <v>41122</v>
      </c>
      <c r="F6131">
        <v>105.96</v>
      </c>
      <c r="G6131">
        <f t="shared" si="141"/>
        <v>110.70366972477062</v>
      </c>
      <c r="I6131" s="1">
        <v>34775</v>
      </c>
      <c r="J6131">
        <v>16.63</v>
      </c>
      <c r="M6131" s="1">
        <v>36116</v>
      </c>
      <c r="N6131">
        <v>1.1778999999999999</v>
      </c>
    </row>
    <row r="6132" spans="5:14" x14ac:dyDescent="0.3">
      <c r="E6132" s="1">
        <v>41123</v>
      </c>
      <c r="F6132">
        <v>105.9</v>
      </c>
      <c r="G6132">
        <f t="shared" si="141"/>
        <v>110.51743119266052</v>
      </c>
      <c r="I6132" s="1">
        <v>34774</v>
      </c>
      <c r="J6132">
        <v>16.649999999999999</v>
      </c>
      <c r="M6132" s="1">
        <v>36117</v>
      </c>
      <c r="N6132">
        <v>1.1732</v>
      </c>
    </row>
    <row r="6133" spans="5:14" x14ac:dyDescent="0.3">
      <c r="E6133" s="1">
        <v>41124</v>
      </c>
      <c r="F6133">
        <v>108.94</v>
      </c>
      <c r="G6133">
        <f t="shared" si="141"/>
        <v>110.38247706422017</v>
      </c>
      <c r="I6133" s="1">
        <v>34773</v>
      </c>
      <c r="J6133">
        <v>16.57</v>
      </c>
      <c r="M6133" s="1">
        <v>36118</v>
      </c>
      <c r="N6133">
        <v>1.1665000000000001</v>
      </c>
    </row>
    <row r="6134" spans="5:14" x14ac:dyDescent="0.3">
      <c r="E6134" s="1">
        <v>41127</v>
      </c>
      <c r="F6134">
        <v>109.55</v>
      </c>
      <c r="G6134">
        <f t="shared" si="141"/>
        <v>110.25174311926604</v>
      </c>
      <c r="I6134" s="1">
        <v>34772</v>
      </c>
      <c r="J6134">
        <v>16.46</v>
      </c>
      <c r="M6134" s="1">
        <v>36119</v>
      </c>
      <c r="N6134">
        <v>1.1612</v>
      </c>
    </row>
    <row r="6135" spans="5:14" x14ac:dyDescent="0.3">
      <c r="E6135" s="1">
        <v>41128</v>
      </c>
      <c r="F6135">
        <v>112</v>
      </c>
      <c r="G6135">
        <f t="shared" si="141"/>
        <v>110.16018348623852</v>
      </c>
      <c r="I6135" s="1">
        <v>34771</v>
      </c>
      <c r="J6135">
        <v>16.600000000000001</v>
      </c>
      <c r="M6135" s="1">
        <v>36122</v>
      </c>
      <c r="N6135">
        <v>1.1545000000000001</v>
      </c>
    </row>
    <row r="6136" spans="5:14" x14ac:dyDescent="0.3">
      <c r="E6136" s="1">
        <v>41129</v>
      </c>
      <c r="F6136">
        <v>112.14</v>
      </c>
      <c r="G6136">
        <f t="shared" si="141"/>
        <v>110.05027522935778</v>
      </c>
      <c r="I6136" s="1">
        <v>34768</v>
      </c>
      <c r="J6136">
        <v>16.46</v>
      </c>
      <c r="M6136" s="1">
        <v>36123</v>
      </c>
      <c r="N6136">
        <v>1.1554</v>
      </c>
    </row>
    <row r="6137" spans="5:14" x14ac:dyDescent="0.3">
      <c r="E6137" s="1">
        <v>41130</v>
      </c>
      <c r="F6137">
        <v>113.22</v>
      </c>
      <c r="G6137">
        <f t="shared" si="141"/>
        <v>109.93816513761465</v>
      </c>
      <c r="I6137" s="1">
        <v>34767</v>
      </c>
      <c r="J6137">
        <v>16.579999999999998</v>
      </c>
      <c r="M6137" s="1">
        <v>36124</v>
      </c>
      <c r="N6137">
        <v>1.1545000000000001</v>
      </c>
    </row>
    <row r="6138" spans="5:14" x14ac:dyDescent="0.3">
      <c r="E6138" s="1">
        <v>41131</v>
      </c>
      <c r="F6138">
        <v>112.95</v>
      </c>
      <c r="G6138">
        <f t="shared" si="141"/>
        <v>109.81862385321099</v>
      </c>
      <c r="I6138" s="1">
        <v>34766</v>
      </c>
      <c r="J6138">
        <v>16.78</v>
      </c>
      <c r="M6138" s="1">
        <v>36125</v>
      </c>
      <c r="N6138">
        <v>1.1537999999999999</v>
      </c>
    </row>
    <row r="6139" spans="5:14" x14ac:dyDescent="0.3">
      <c r="E6139" s="1">
        <v>41134</v>
      </c>
      <c r="F6139">
        <v>113.6</v>
      </c>
      <c r="G6139">
        <f t="shared" si="141"/>
        <v>109.71091743119264</v>
      </c>
      <c r="I6139" s="1">
        <v>34765</v>
      </c>
      <c r="J6139">
        <v>16.940000000000001</v>
      </c>
      <c r="M6139" s="1">
        <v>36126</v>
      </c>
      <c r="N6139">
        <v>1.1484000000000001</v>
      </c>
    </row>
    <row r="6140" spans="5:14" x14ac:dyDescent="0.3">
      <c r="E6140" s="1">
        <v>41135</v>
      </c>
      <c r="F6140">
        <v>114.03</v>
      </c>
      <c r="G6140">
        <f t="shared" si="141"/>
        <v>109.59908256880732</v>
      </c>
      <c r="I6140" s="1">
        <v>34764</v>
      </c>
      <c r="J6140">
        <v>16.86</v>
      </c>
      <c r="M6140" s="1">
        <v>36129</v>
      </c>
      <c r="N6140">
        <v>1.1597</v>
      </c>
    </row>
    <row r="6141" spans="5:14" x14ac:dyDescent="0.3">
      <c r="E6141" s="1">
        <v>41136</v>
      </c>
      <c r="F6141">
        <v>116.25</v>
      </c>
      <c r="G6141">
        <f t="shared" si="141"/>
        <v>109.51908256880732</v>
      </c>
      <c r="I6141" s="1">
        <v>34761</v>
      </c>
      <c r="J6141">
        <v>16.87</v>
      </c>
      <c r="M6141" s="1">
        <v>36130</v>
      </c>
      <c r="N6141">
        <v>1.1653</v>
      </c>
    </row>
    <row r="6142" spans="5:14" x14ac:dyDescent="0.3">
      <c r="E6142" s="1">
        <v>41137</v>
      </c>
      <c r="F6142">
        <v>116.9</v>
      </c>
      <c r="G6142">
        <f t="shared" si="141"/>
        <v>109.45807339449539</v>
      </c>
      <c r="I6142" s="1">
        <v>34760</v>
      </c>
      <c r="J6142">
        <v>16.63</v>
      </c>
      <c r="M6142" s="1">
        <v>36131</v>
      </c>
      <c r="N6142">
        <v>1.1731</v>
      </c>
    </row>
    <row r="6143" spans="5:14" x14ac:dyDescent="0.3">
      <c r="E6143" s="1">
        <v>41138</v>
      </c>
      <c r="F6143">
        <v>113.71</v>
      </c>
      <c r="G6143">
        <f t="shared" si="141"/>
        <v>109.34706422018346</v>
      </c>
      <c r="I6143" s="1">
        <v>34759</v>
      </c>
      <c r="J6143">
        <v>16.61</v>
      </c>
      <c r="M6143" s="1">
        <v>36132</v>
      </c>
      <c r="N6143">
        <v>1.175</v>
      </c>
    </row>
    <row r="6144" spans="5:14" x14ac:dyDescent="0.3">
      <c r="E6144" s="1">
        <v>41141</v>
      </c>
      <c r="F6144">
        <v>113.7</v>
      </c>
      <c r="G6144">
        <f t="shared" si="141"/>
        <v>109.23688073394491</v>
      </c>
      <c r="I6144" s="1">
        <v>34758</v>
      </c>
      <c r="J6144">
        <v>16.87</v>
      </c>
      <c r="M6144" s="1">
        <v>36133</v>
      </c>
      <c r="N6144">
        <v>1.1711</v>
      </c>
    </row>
    <row r="6145" spans="5:14" x14ac:dyDescent="0.3">
      <c r="E6145" s="1">
        <v>41142</v>
      </c>
      <c r="F6145">
        <v>114.64</v>
      </c>
      <c r="G6145">
        <f t="shared" si="141"/>
        <v>109.14990825688071</v>
      </c>
      <c r="I6145" s="1">
        <v>34757</v>
      </c>
      <c r="J6145">
        <v>17.059999999999999</v>
      </c>
      <c r="M6145" s="1">
        <v>36136</v>
      </c>
      <c r="N6145">
        <v>1.1678999999999999</v>
      </c>
    </row>
    <row r="6146" spans="5:14" x14ac:dyDescent="0.3">
      <c r="E6146" s="1">
        <v>41143</v>
      </c>
      <c r="F6146">
        <v>114.91</v>
      </c>
      <c r="G6146">
        <f t="shared" si="141"/>
        <v>109.06467889908252</v>
      </c>
      <c r="I6146" s="1">
        <v>34754</v>
      </c>
      <c r="J6146">
        <v>17.079999999999998</v>
      </c>
      <c r="M6146" s="1">
        <v>36137</v>
      </c>
      <c r="N6146">
        <v>1.1759999999999999</v>
      </c>
    </row>
    <row r="6147" spans="5:14" x14ac:dyDescent="0.3">
      <c r="E6147" s="1">
        <v>41144</v>
      </c>
      <c r="F6147">
        <v>115.01</v>
      </c>
      <c r="G6147">
        <f t="shared" si="141"/>
        <v>108.99009174311924</v>
      </c>
      <c r="I6147" s="1">
        <v>34753</v>
      </c>
      <c r="J6147">
        <v>16.84</v>
      </c>
      <c r="M6147" s="1">
        <v>36138</v>
      </c>
      <c r="N6147">
        <v>1.1751</v>
      </c>
    </row>
    <row r="6148" spans="5:14" x14ac:dyDescent="0.3">
      <c r="E6148" s="1">
        <v>41145</v>
      </c>
      <c r="F6148">
        <v>113.59</v>
      </c>
      <c r="G6148">
        <f t="shared" si="141"/>
        <v>108.88422018348619</v>
      </c>
      <c r="I6148" s="1">
        <v>34752</v>
      </c>
      <c r="J6148">
        <v>16.97</v>
      </c>
      <c r="M6148" s="1">
        <v>36139</v>
      </c>
      <c r="N6148">
        <v>1.1879999999999999</v>
      </c>
    </row>
    <row r="6149" spans="5:14" x14ac:dyDescent="0.3">
      <c r="E6149" s="1">
        <v>41148</v>
      </c>
      <c r="F6149">
        <v>112.26</v>
      </c>
      <c r="G6149">
        <f t="shared" si="141"/>
        <v>108.76137614678898</v>
      </c>
      <c r="I6149" s="1">
        <v>34751</v>
      </c>
      <c r="J6149">
        <v>16.95</v>
      </c>
      <c r="M6149" s="1">
        <v>36140</v>
      </c>
      <c r="N6149">
        <v>1.1900999999999999</v>
      </c>
    </row>
    <row r="6150" spans="5:14" x14ac:dyDescent="0.3">
      <c r="E6150" s="1">
        <v>41149</v>
      </c>
      <c r="F6150">
        <v>112.58</v>
      </c>
      <c r="G6150">
        <f t="shared" si="141"/>
        <v>108.64247706422016</v>
      </c>
      <c r="I6150" s="1">
        <v>34750</v>
      </c>
      <c r="J6150">
        <v>16.97</v>
      </c>
      <c r="M6150" s="1">
        <v>36143</v>
      </c>
      <c r="N6150">
        <v>1.1908000000000001</v>
      </c>
    </row>
    <row r="6151" spans="5:14" x14ac:dyDescent="0.3">
      <c r="E6151" s="1">
        <v>41150</v>
      </c>
      <c r="F6151">
        <v>112.54</v>
      </c>
      <c r="G6151">
        <f t="shared" si="141"/>
        <v>108.53587155963301</v>
      </c>
      <c r="I6151" s="1">
        <v>34747</v>
      </c>
      <c r="J6151">
        <v>17.14</v>
      </c>
      <c r="M6151" s="1">
        <v>36144</v>
      </c>
      <c r="N6151">
        <v>1.1827000000000001</v>
      </c>
    </row>
    <row r="6152" spans="5:14" x14ac:dyDescent="0.3">
      <c r="E6152" s="1">
        <v>41151</v>
      </c>
      <c r="F6152">
        <v>112.65</v>
      </c>
      <c r="G6152">
        <f t="shared" si="141"/>
        <v>108.44651376146787</v>
      </c>
      <c r="I6152" s="1">
        <v>34746</v>
      </c>
      <c r="J6152">
        <v>16.920000000000002</v>
      </c>
      <c r="M6152" s="1">
        <v>36145</v>
      </c>
      <c r="N6152">
        <v>1.1778</v>
      </c>
    </row>
    <row r="6153" spans="5:14" x14ac:dyDescent="0.3">
      <c r="E6153" s="1">
        <v>41152</v>
      </c>
      <c r="F6153">
        <v>114.57</v>
      </c>
      <c r="G6153">
        <f t="shared" si="141"/>
        <v>108.37027522935779</v>
      </c>
      <c r="I6153" s="1">
        <v>34745</v>
      </c>
      <c r="J6153">
        <v>16.760000000000002</v>
      </c>
      <c r="M6153" s="1">
        <v>36146</v>
      </c>
      <c r="N6153">
        <v>1.1777</v>
      </c>
    </row>
    <row r="6154" spans="5:14" x14ac:dyDescent="0.3">
      <c r="E6154" s="1">
        <v>41155</v>
      </c>
      <c r="F6154">
        <v>115.78</v>
      </c>
      <c r="G6154">
        <f t="shared" si="141"/>
        <v>108.28174311926605</v>
      </c>
      <c r="I6154" s="1">
        <v>34744</v>
      </c>
      <c r="J6154">
        <v>16.75</v>
      </c>
      <c r="M6154" s="1">
        <v>36147</v>
      </c>
      <c r="N6154">
        <v>1.1792</v>
      </c>
    </row>
    <row r="6155" spans="5:14" x14ac:dyDescent="0.3">
      <c r="E6155" s="1">
        <v>41156</v>
      </c>
      <c r="F6155">
        <v>114.18</v>
      </c>
      <c r="G6155">
        <f t="shared" si="141"/>
        <v>108.18376146788989</v>
      </c>
      <c r="I6155" s="1">
        <v>34743</v>
      </c>
      <c r="J6155">
        <v>17.420000000000002</v>
      </c>
      <c r="M6155" s="1">
        <v>36150</v>
      </c>
      <c r="N6155">
        <v>1.1756</v>
      </c>
    </row>
    <row r="6156" spans="5:14" x14ac:dyDescent="0.3">
      <c r="E6156" s="1">
        <v>41157</v>
      </c>
      <c r="F6156">
        <v>113.09</v>
      </c>
      <c r="G6156">
        <f t="shared" si="141"/>
        <v>108.09889908256879</v>
      </c>
      <c r="I6156" s="1">
        <v>34740</v>
      </c>
      <c r="J6156">
        <v>17.329999999999998</v>
      </c>
      <c r="M6156" s="1">
        <v>36151</v>
      </c>
      <c r="N6156">
        <v>1.1749000000000001</v>
      </c>
    </row>
    <row r="6157" spans="5:14" x14ac:dyDescent="0.3">
      <c r="E6157" s="1">
        <v>41158</v>
      </c>
      <c r="F6157">
        <v>113.49</v>
      </c>
      <c r="G6157">
        <f t="shared" si="141"/>
        <v>108.00770642201833</v>
      </c>
      <c r="I6157" s="1">
        <v>34739</v>
      </c>
      <c r="J6157">
        <v>17.11</v>
      </c>
      <c r="M6157" s="1">
        <v>36152</v>
      </c>
      <c r="N6157">
        <v>1.1721999999999999</v>
      </c>
    </row>
    <row r="6158" spans="5:14" x14ac:dyDescent="0.3">
      <c r="E6158" s="1">
        <v>41159</v>
      </c>
      <c r="F6158">
        <v>114.25</v>
      </c>
      <c r="G6158">
        <f t="shared" si="141"/>
        <v>107.93045871559633</v>
      </c>
      <c r="I6158" s="1">
        <v>34738</v>
      </c>
      <c r="J6158">
        <v>17.07</v>
      </c>
      <c r="M6158" s="1">
        <v>36153</v>
      </c>
      <c r="N6158">
        <v>1.1668000000000001</v>
      </c>
    </row>
    <row r="6159" spans="5:14" x14ac:dyDescent="0.3">
      <c r="E6159" s="1">
        <v>41162</v>
      </c>
      <c r="F6159">
        <v>114.81</v>
      </c>
      <c r="G6159">
        <f t="shared" si="141"/>
        <v>107.88394495412844</v>
      </c>
      <c r="I6159" s="1">
        <v>34737</v>
      </c>
      <c r="J6159">
        <v>17.07</v>
      </c>
      <c r="M6159" s="1">
        <v>36154</v>
      </c>
      <c r="N6159">
        <v>1.167</v>
      </c>
    </row>
    <row r="6160" spans="5:14" x14ac:dyDescent="0.3">
      <c r="E6160" s="1">
        <v>41163</v>
      </c>
      <c r="F6160">
        <v>115.4</v>
      </c>
      <c r="G6160">
        <f t="shared" si="141"/>
        <v>107.84009174311926</v>
      </c>
      <c r="I6160" s="1">
        <v>34736</v>
      </c>
      <c r="J6160">
        <v>17.22</v>
      </c>
      <c r="M6160" s="1">
        <v>36157</v>
      </c>
      <c r="N6160">
        <v>1.1711</v>
      </c>
    </row>
    <row r="6161" spans="5:14" x14ac:dyDescent="0.3">
      <c r="E6161" s="1">
        <v>41164</v>
      </c>
      <c r="F6161">
        <v>115.96</v>
      </c>
      <c r="G6161">
        <f t="shared" si="141"/>
        <v>107.78733944954126</v>
      </c>
      <c r="I6161" s="1">
        <v>34733</v>
      </c>
      <c r="J6161">
        <v>17.2</v>
      </c>
      <c r="M6161" s="1">
        <v>36158</v>
      </c>
      <c r="N6161">
        <v>1.1736</v>
      </c>
    </row>
    <row r="6162" spans="5:14" x14ac:dyDescent="0.3">
      <c r="E6162" s="1">
        <v>41165</v>
      </c>
      <c r="F6162">
        <v>116.9</v>
      </c>
      <c r="G6162">
        <f t="shared" si="141"/>
        <v>107.7421100917431</v>
      </c>
      <c r="I6162" s="1">
        <v>34732</v>
      </c>
      <c r="J6162">
        <v>16.89</v>
      </c>
      <c r="M6162" s="1">
        <v>36159</v>
      </c>
      <c r="N6162">
        <v>1.1676</v>
      </c>
    </row>
    <row r="6163" spans="5:14" x14ac:dyDescent="0.3">
      <c r="E6163" s="1">
        <v>41166</v>
      </c>
      <c r="F6163">
        <v>116.66</v>
      </c>
      <c r="G6163">
        <f t="shared" si="141"/>
        <v>107.72357798165136</v>
      </c>
      <c r="I6163" s="1">
        <v>34731</v>
      </c>
      <c r="J6163">
        <v>16.88</v>
      </c>
      <c r="M6163" s="1">
        <v>36160</v>
      </c>
      <c r="N6163">
        <v>1.1720999999999999</v>
      </c>
    </row>
    <row r="6164" spans="5:14" x14ac:dyDescent="0.3">
      <c r="E6164" s="1">
        <v>41169</v>
      </c>
      <c r="F6164">
        <v>113.79</v>
      </c>
      <c r="G6164">
        <f t="shared" si="141"/>
        <v>107.67779816513759</v>
      </c>
      <c r="I6164" s="1">
        <v>34730</v>
      </c>
      <c r="J6164">
        <v>16.8</v>
      </c>
      <c r="M6164" s="1">
        <v>36164</v>
      </c>
      <c r="N6164">
        <v>1.1825000000000001</v>
      </c>
    </row>
    <row r="6165" spans="5:14" x14ac:dyDescent="0.3">
      <c r="E6165" s="1">
        <v>41170</v>
      </c>
      <c r="F6165">
        <v>112.03</v>
      </c>
      <c r="G6165">
        <f t="shared" si="141"/>
        <v>107.62330275229355</v>
      </c>
      <c r="I6165" s="1">
        <v>34729</v>
      </c>
      <c r="J6165">
        <v>16.57</v>
      </c>
      <c r="M6165" s="1">
        <v>36165</v>
      </c>
      <c r="N6165">
        <v>1.1760999999999999</v>
      </c>
    </row>
    <row r="6166" spans="5:14" x14ac:dyDescent="0.3">
      <c r="E6166" s="1">
        <v>41171</v>
      </c>
      <c r="F6166">
        <v>108.19</v>
      </c>
      <c r="G6166">
        <f t="shared" si="141"/>
        <v>107.53330275229357</v>
      </c>
      <c r="I6166" s="1">
        <v>34726</v>
      </c>
      <c r="J6166">
        <v>16.39</v>
      </c>
      <c r="M6166" s="1">
        <v>36166</v>
      </c>
      <c r="N6166">
        <v>1.1615</v>
      </c>
    </row>
    <row r="6167" spans="5:14" x14ac:dyDescent="0.3">
      <c r="E6167" s="1">
        <v>41172</v>
      </c>
      <c r="F6167">
        <v>110.03</v>
      </c>
      <c r="G6167">
        <f t="shared" si="141"/>
        <v>107.45321100917431</v>
      </c>
      <c r="I6167" s="1">
        <v>34725</v>
      </c>
      <c r="J6167">
        <v>16.670000000000002</v>
      </c>
      <c r="M6167" s="1">
        <v>36167</v>
      </c>
      <c r="N6167">
        <v>1.1706000000000001</v>
      </c>
    </row>
    <row r="6168" spans="5:14" x14ac:dyDescent="0.3">
      <c r="E6168" s="1">
        <v>41173</v>
      </c>
      <c r="F6168">
        <v>111.42</v>
      </c>
      <c r="G6168">
        <f t="shared" si="141"/>
        <v>107.38633027522937</v>
      </c>
      <c r="I6168" s="1">
        <v>34724</v>
      </c>
      <c r="J6168">
        <v>16.79</v>
      </c>
      <c r="M6168" s="1">
        <v>36168</v>
      </c>
      <c r="N6168">
        <v>1.157</v>
      </c>
    </row>
    <row r="6169" spans="5:14" x14ac:dyDescent="0.3">
      <c r="E6169" s="1">
        <v>41176</v>
      </c>
      <c r="F6169">
        <v>109.81</v>
      </c>
      <c r="G6169">
        <f t="shared" si="141"/>
        <v>107.30972477064221</v>
      </c>
      <c r="I6169" s="1">
        <v>34723</v>
      </c>
      <c r="J6169">
        <v>16.86</v>
      </c>
      <c r="M6169" s="1">
        <v>36171</v>
      </c>
      <c r="N6169">
        <v>1.1499999999999999</v>
      </c>
    </row>
    <row r="6170" spans="5:14" x14ac:dyDescent="0.3">
      <c r="E6170" s="1">
        <v>41177</v>
      </c>
      <c r="F6170">
        <v>110.45</v>
      </c>
      <c r="G6170">
        <f t="shared" si="141"/>
        <v>107.23018348623853</v>
      </c>
      <c r="I6170" s="1">
        <v>34722</v>
      </c>
      <c r="J6170">
        <v>16.64</v>
      </c>
      <c r="M6170" s="1">
        <v>36172</v>
      </c>
      <c r="N6170">
        <v>1.1569</v>
      </c>
    </row>
    <row r="6171" spans="5:14" x14ac:dyDescent="0.3">
      <c r="E6171" s="1">
        <v>41178</v>
      </c>
      <c r="F6171">
        <v>110.04</v>
      </c>
      <c r="G6171">
        <f t="shared" si="141"/>
        <v>107.13954128440368</v>
      </c>
      <c r="I6171" s="1">
        <v>34719</v>
      </c>
      <c r="J6171">
        <v>16.87</v>
      </c>
      <c r="M6171" s="1">
        <v>36173</v>
      </c>
      <c r="N6171">
        <v>1.1668000000000001</v>
      </c>
    </row>
    <row r="6172" spans="5:14" x14ac:dyDescent="0.3">
      <c r="E6172" s="1">
        <v>41179</v>
      </c>
      <c r="F6172">
        <v>112.01</v>
      </c>
      <c r="G6172">
        <f t="shared" si="141"/>
        <v>107.06779816513765</v>
      </c>
      <c r="I6172" s="1">
        <v>34718</v>
      </c>
      <c r="J6172">
        <v>16.8</v>
      </c>
      <c r="M6172" s="1">
        <v>36174</v>
      </c>
      <c r="N6172">
        <v>1.1695</v>
      </c>
    </row>
    <row r="6173" spans="5:14" x14ac:dyDescent="0.3">
      <c r="E6173" s="1">
        <v>41180</v>
      </c>
      <c r="F6173">
        <v>112.39</v>
      </c>
      <c r="G6173">
        <f t="shared" si="141"/>
        <v>107.00284403669728</v>
      </c>
      <c r="I6173" s="1">
        <v>34717</v>
      </c>
      <c r="J6173">
        <v>16.93</v>
      </c>
      <c r="M6173" s="1">
        <v>36175</v>
      </c>
      <c r="N6173">
        <v>1.1555</v>
      </c>
    </row>
    <row r="6174" spans="5:14" x14ac:dyDescent="0.3">
      <c r="E6174" s="1">
        <v>41183</v>
      </c>
      <c r="F6174">
        <v>112.19</v>
      </c>
      <c r="G6174">
        <f t="shared" si="141"/>
        <v>106.93431192660552</v>
      </c>
      <c r="I6174" s="1">
        <v>34716</v>
      </c>
      <c r="J6174">
        <v>16.82</v>
      </c>
      <c r="M6174" s="1">
        <v>36178</v>
      </c>
      <c r="N6174">
        <v>1.1615</v>
      </c>
    </row>
    <row r="6175" spans="5:14" x14ac:dyDescent="0.3">
      <c r="E6175" s="1">
        <v>41184</v>
      </c>
      <c r="F6175">
        <v>111.57</v>
      </c>
      <c r="G6175">
        <f t="shared" si="141"/>
        <v>106.87348623853214</v>
      </c>
      <c r="I6175" s="1">
        <v>34715</v>
      </c>
      <c r="J6175">
        <v>16.37</v>
      </c>
      <c r="M6175" s="1">
        <v>36179</v>
      </c>
      <c r="N6175">
        <v>1.1606000000000001</v>
      </c>
    </row>
    <row r="6176" spans="5:14" x14ac:dyDescent="0.3">
      <c r="E6176" s="1">
        <v>41185</v>
      </c>
      <c r="F6176">
        <v>108.17</v>
      </c>
      <c r="G6176">
        <f t="shared" si="141"/>
        <v>106.80091743119269</v>
      </c>
      <c r="I6176" s="1">
        <v>34712</v>
      </c>
      <c r="J6176">
        <v>16.38</v>
      </c>
      <c r="M6176" s="1">
        <v>36180</v>
      </c>
      <c r="N6176">
        <v>1.1559999999999999</v>
      </c>
    </row>
    <row r="6177" spans="5:14" x14ac:dyDescent="0.3">
      <c r="E6177" s="1">
        <v>41186</v>
      </c>
      <c r="F6177">
        <v>112.58</v>
      </c>
      <c r="G6177">
        <f t="shared" si="141"/>
        <v>106.79541284403672</v>
      </c>
      <c r="I6177" s="1">
        <v>34711</v>
      </c>
      <c r="J6177">
        <v>16.63</v>
      </c>
      <c r="M6177" s="1">
        <v>36181</v>
      </c>
      <c r="N6177">
        <v>1.1595</v>
      </c>
    </row>
    <row r="6178" spans="5:14" x14ac:dyDescent="0.3">
      <c r="E6178" s="1">
        <v>41187</v>
      </c>
      <c r="F6178">
        <v>112.02</v>
      </c>
      <c r="G6178">
        <f t="shared" si="141"/>
        <v>106.78495412844039</v>
      </c>
      <c r="I6178" s="1">
        <v>34710</v>
      </c>
      <c r="J6178">
        <v>16.63</v>
      </c>
      <c r="M6178" s="1">
        <v>36182</v>
      </c>
      <c r="N6178">
        <v>1.1585000000000001</v>
      </c>
    </row>
    <row r="6179" spans="5:14" x14ac:dyDescent="0.3">
      <c r="E6179" s="1">
        <v>41190</v>
      </c>
      <c r="F6179">
        <v>111.82</v>
      </c>
      <c r="G6179">
        <f t="shared" si="141"/>
        <v>106.77660550458718</v>
      </c>
      <c r="I6179" s="1">
        <v>34709</v>
      </c>
      <c r="J6179">
        <v>16.190000000000001</v>
      </c>
      <c r="M6179" s="1">
        <v>36185</v>
      </c>
      <c r="N6179">
        <v>1.1548</v>
      </c>
    </row>
    <row r="6180" spans="5:14" x14ac:dyDescent="0.3">
      <c r="E6180" s="1">
        <v>41191</v>
      </c>
      <c r="F6180">
        <v>114.5</v>
      </c>
      <c r="G6180">
        <f t="shared" si="141"/>
        <v>106.78853211009177</v>
      </c>
      <c r="I6180" s="1">
        <v>34708</v>
      </c>
      <c r="J6180">
        <v>16.28</v>
      </c>
      <c r="M6180" s="1">
        <v>36186</v>
      </c>
      <c r="N6180">
        <v>1.1556</v>
      </c>
    </row>
    <row r="6181" spans="5:14" x14ac:dyDescent="0.3">
      <c r="E6181" s="1">
        <v>41192</v>
      </c>
      <c r="F6181">
        <v>114.33</v>
      </c>
      <c r="G6181">
        <f t="shared" si="141"/>
        <v>106.80321100917433</v>
      </c>
      <c r="I6181" s="1">
        <v>34705</v>
      </c>
      <c r="J6181">
        <v>16.5</v>
      </c>
      <c r="M6181" s="1">
        <v>36187</v>
      </c>
      <c r="N6181">
        <v>1.1437999999999999</v>
      </c>
    </row>
    <row r="6182" spans="5:14" x14ac:dyDescent="0.3">
      <c r="E6182" s="1">
        <v>41193</v>
      </c>
      <c r="F6182">
        <v>115.71</v>
      </c>
      <c r="G6182">
        <f t="shared" si="141"/>
        <v>106.83486238532112</v>
      </c>
      <c r="I6182" s="1">
        <v>34704</v>
      </c>
      <c r="J6182">
        <v>16.46</v>
      </c>
      <c r="M6182" s="1">
        <v>36188</v>
      </c>
      <c r="N6182">
        <v>1.1416999999999999</v>
      </c>
    </row>
    <row r="6183" spans="5:14" x14ac:dyDescent="0.3">
      <c r="E6183" s="1">
        <v>41194</v>
      </c>
      <c r="F6183">
        <v>114.62</v>
      </c>
      <c r="G6183">
        <f t="shared" si="141"/>
        <v>106.86284403669727</v>
      </c>
      <c r="I6183" s="1">
        <v>34703</v>
      </c>
      <c r="J6183">
        <v>16.190000000000001</v>
      </c>
      <c r="M6183" s="1">
        <v>36189</v>
      </c>
      <c r="N6183">
        <v>1.1363000000000001</v>
      </c>
    </row>
    <row r="6184" spans="5:14" x14ac:dyDescent="0.3">
      <c r="E6184" s="1">
        <v>41197</v>
      </c>
      <c r="F6184">
        <v>115.8</v>
      </c>
      <c r="G6184">
        <f t="shared" si="141"/>
        <v>106.89550458715598</v>
      </c>
      <c r="I6184" s="1">
        <v>34702</v>
      </c>
      <c r="J6184">
        <v>16.09</v>
      </c>
      <c r="M6184" s="1">
        <v>36192</v>
      </c>
      <c r="N6184">
        <v>1.1302000000000001</v>
      </c>
    </row>
    <row r="6185" spans="5:14" x14ac:dyDescent="0.3">
      <c r="E6185" s="1">
        <v>41198</v>
      </c>
      <c r="F6185">
        <v>115.07</v>
      </c>
      <c r="G6185">
        <f t="shared" si="141"/>
        <v>106.92633027522938</v>
      </c>
      <c r="I6185" s="1">
        <v>34698</v>
      </c>
      <c r="J6185">
        <v>16.5</v>
      </c>
      <c r="M6185" s="1">
        <v>36193</v>
      </c>
      <c r="N6185">
        <v>1.1348</v>
      </c>
    </row>
    <row r="6186" spans="5:14" x14ac:dyDescent="0.3">
      <c r="E6186" s="1">
        <v>41199</v>
      </c>
      <c r="F6186">
        <v>113.22</v>
      </c>
      <c r="G6186">
        <f t="shared" si="141"/>
        <v>106.97889908256882</v>
      </c>
      <c r="I6186" s="1">
        <v>34697</v>
      </c>
      <c r="J6186">
        <v>16.420000000000002</v>
      </c>
      <c r="M6186" s="1">
        <v>36194</v>
      </c>
      <c r="N6186">
        <v>1.1303000000000001</v>
      </c>
    </row>
    <row r="6187" spans="5:14" x14ac:dyDescent="0.3">
      <c r="E6187" s="1">
        <v>41200</v>
      </c>
      <c r="F6187">
        <v>112.42</v>
      </c>
      <c r="G6187">
        <f t="shared" si="141"/>
        <v>107.0273394495413</v>
      </c>
      <c r="I6187" s="1">
        <v>34696</v>
      </c>
      <c r="J6187">
        <v>16.420000000000002</v>
      </c>
      <c r="M6187" s="1">
        <v>36195</v>
      </c>
      <c r="N6187">
        <v>1.1334</v>
      </c>
    </row>
    <row r="6188" spans="5:14" x14ac:dyDescent="0.3">
      <c r="E6188" s="1">
        <v>41201</v>
      </c>
      <c r="F6188">
        <v>110.14</v>
      </c>
      <c r="G6188">
        <f t="shared" si="141"/>
        <v>107.03954128440368</v>
      </c>
      <c r="I6188" s="1">
        <v>34691</v>
      </c>
      <c r="J6188">
        <v>15.92</v>
      </c>
      <c r="M6188" s="1">
        <v>36196</v>
      </c>
      <c r="N6188">
        <v>1.1265000000000001</v>
      </c>
    </row>
    <row r="6189" spans="5:14" x14ac:dyDescent="0.3">
      <c r="E6189" s="1">
        <v>41204</v>
      </c>
      <c r="F6189">
        <v>109.44</v>
      </c>
      <c r="G6189">
        <f t="shared" si="141"/>
        <v>107.04899082568809</v>
      </c>
      <c r="I6189" s="1">
        <v>34690</v>
      </c>
      <c r="J6189">
        <v>15.95</v>
      </c>
      <c r="M6189" s="1">
        <v>36199</v>
      </c>
      <c r="N6189">
        <v>1.1321000000000001</v>
      </c>
    </row>
    <row r="6190" spans="5:14" x14ac:dyDescent="0.3">
      <c r="E6190" s="1">
        <v>41205</v>
      </c>
      <c r="F6190">
        <v>108.25</v>
      </c>
      <c r="G6190">
        <f t="shared" si="141"/>
        <v>107.07366972477067</v>
      </c>
      <c r="I6190" s="1">
        <v>34689</v>
      </c>
      <c r="J6190">
        <v>15.92</v>
      </c>
      <c r="M6190" s="1">
        <v>36200</v>
      </c>
      <c r="N6190">
        <v>1.1304000000000001</v>
      </c>
    </row>
    <row r="6191" spans="5:14" x14ac:dyDescent="0.3">
      <c r="E6191" s="1">
        <v>41206</v>
      </c>
      <c r="F6191">
        <v>107.85</v>
      </c>
      <c r="G6191">
        <f t="shared" si="141"/>
        <v>107.08559633027525</v>
      </c>
      <c r="I6191" s="1">
        <v>34688</v>
      </c>
      <c r="J6191">
        <v>15.99</v>
      </c>
      <c r="M6191" s="1">
        <v>36201</v>
      </c>
      <c r="N6191">
        <v>1.1325000000000001</v>
      </c>
    </row>
    <row r="6192" spans="5:14" x14ac:dyDescent="0.3">
      <c r="E6192" s="1">
        <v>41207</v>
      </c>
      <c r="F6192">
        <v>108.49</v>
      </c>
      <c r="G6192">
        <f t="shared" ref="G6192:G6255" si="142">+AVERAGE(F6084:F6192)</f>
        <v>107.10082568807341</v>
      </c>
      <c r="I6192" s="1">
        <v>34687</v>
      </c>
      <c r="J6192">
        <v>15.86</v>
      </c>
      <c r="M6192" s="1">
        <v>36202</v>
      </c>
      <c r="N6192">
        <v>1.1209</v>
      </c>
    </row>
    <row r="6193" spans="5:14" x14ac:dyDescent="0.3">
      <c r="E6193" s="1">
        <v>41208</v>
      </c>
      <c r="F6193">
        <v>109.55</v>
      </c>
      <c r="G6193">
        <f t="shared" si="142"/>
        <v>107.12321100917433</v>
      </c>
      <c r="I6193" s="1">
        <v>34684</v>
      </c>
      <c r="J6193">
        <v>15.88</v>
      </c>
      <c r="M6193" s="1">
        <v>36203</v>
      </c>
      <c r="N6193">
        <v>1.1304000000000001</v>
      </c>
    </row>
    <row r="6194" spans="5:14" x14ac:dyDescent="0.3">
      <c r="E6194" s="1">
        <v>41211</v>
      </c>
      <c r="F6194">
        <v>109.44</v>
      </c>
      <c r="G6194">
        <f t="shared" si="142"/>
        <v>107.14853211009176</v>
      </c>
      <c r="I6194" s="1">
        <v>34683</v>
      </c>
      <c r="J6194">
        <v>15.87</v>
      </c>
      <c r="M6194" s="1">
        <v>36206</v>
      </c>
      <c r="N6194">
        <v>1.1222000000000001</v>
      </c>
    </row>
    <row r="6195" spans="5:14" x14ac:dyDescent="0.3">
      <c r="E6195" s="1">
        <v>41212</v>
      </c>
      <c r="F6195">
        <v>109.08</v>
      </c>
      <c r="G6195">
        <f t="shared" si="142"/>
        <v>107.20000000000002</v>
      </c>
      <c r="I6195" s="1">
        <v>34682</v>
      </c>
      <c r="J6195">
        <v>15.97</v>
      </c>
      <c r="M6195" s="1">
        <v>36207</v>
      </c>
      <c r="N6195">
        <v>1.1200000000000001</v>
      </c>
    </row>
    <row r="6196" spans="5:14" x14ac:dyDescent="0.3">
      <c r="E6196" s="1">
        <v>41213</v>
      </c>
      <c r="F6196">
        <v>108.7</v>
      </c>
      <c r="G6196">
        <f t="shared" si="142"/>
        <v>107.26266055045872</v>
      </c>
      <c r="I6196" s="1">
        <v>34681</v>
      </c>
      <c r="J6196">
        <v>15.96</v>
      </c>
      <c r="M6196" s="1">
        <v>36208</v>
      </c>
      <c r="N6196">
        <v>1.1244000000000001</v>
      </c>
    </row>
    <row r="6197" spans="5:14" x14ac:dyDescent="0.3">
      <c r="E6197" s="1">
        <v>41214</v>
      </c>
      <c r="F6197">
        <v>108.17</v>
      </c>
      <c r="G6197">
        <f t="shared" si="142"/>
        <v>107.35201834862384</v>
      </c>
      <c r="I6197" s="1">
        <v>34680</v>
      </c>
      <c r="J6197">
        <v>15.94</v>
      </c>
      <c r="M6197" s="1">
        <v>36209</v>
      </c>
      <c r="N6197">
        <v>1.1197999999999999</v>
      </c>
    </row>
    <row r="6198" spans="5:14" x14ac:dyDescent="0.3">
      <c r="E6198" s="1">
        <v>41215</v>
      </c>
      <c r="F6198">
        <v>105.68</v>
      </c>
      <c r="G6198">
        <f t="shared" si="142"/>
        <v>107.41467889908256</v>
      </c>
      <c r="I6198" s="1">
        <v>34677</v>
      </c>
      <c r="J6198">
        <v>16.260000000000002</v>
      </c>
      <c r="M6198" s="1">
        <v>36210</v>
      </c>
      <c r="N6198">
        <v>1.1073999999999999</v>
      </c>
    </row>
    <row r="6199" spans="5:14" x14ac:dyDescent="0.3">
      <c r="E6199" s="1">
        <v>41218</v>
      </c>
      <c r="F6199">
        <v>107.73</v>
      </c>
      <c r="G6199">
        <f t="shared" si="142"/>
        <v>107.49623853211007</v>
      </c>
      <c r="I6199" s="1">
        <v>34676</v>
      </c>
      <c r="J6199">
        <v>16.29</v>
      </c>
      <c r="M6199" s="1">
        <v>36213</v>
      </c>
      <c r="N6199">
        <v>1.1032</v>
      </c>
    </row>
    <row r="6200" spans="5:14" x14ac:dyDescent="0.3">
      <c r="E6200" s="1">
        <v>41219</v>
      </c>
      <c r="F6200">
        <v>111.07</v>
      </c>
      <c r="G6200">
        <f t="shared" si="142"/>
        <v>107.59192660550457</v>
      </c>
      <c r="I6200" s="1">
        <v>34675</v>
      </c>
      <c r="J6200">
        <v>16.059999999999999</v>
      </c>
      <c r="M6200" s="1">
        <v>36214</v>
      </c>
      <c r="N6200">
        <v>1.1006</v>
      </c>
    </row>
    <row r="6201" spans="5:14" x14ac:dyDescent="0.3">
      <c r="E6201" s="1">
        <v>41220</v>
      </c>
      <c r="F6201">
        <v>106.82</v>
      </c>
      <c r="G6201">
        <f t="shared" si="142"/>
        <v>107.65513761467888</v>
      </c>
      <c r="I6201" s="1">
        <v>34674</v>
      </c>
      <c r="J6201">
        <v>16.16</v>
      </c>
      <c r="M6201" s="1">
        <v>36215</v>
      </c>
      <c r="N6201">
        <v>1.0998000000000001</v>
      </c>
    </row>
    <row r="6202" spans="5:14" x14ac:dyDescent="0.3">
      <c r="E6202" s="1">
        <v>41221</v>
      </c>
      <c r="F6202">
        <v>107.25</v>
      </c>
      <c r="G6202">
        <f t="shared" si="142"/>
        <v>107.72651376146788</v>
      </c>
      <c r="I6202" s="1">
        <v>34673</v>
      </c>
      <c r="J6202">
        <v>16.14</v>
      </c>
      <c r="M6202" s="1">
        <v>36216</v>
      </c>
      <c r="N6202">
        <v>1.1040000000000001</v>
      </c>
    </row>
    <row r="6203" spans="5:14" x14ac:dyDescent="0.3">
      <c r="E6203" s="1">
        <v>41222</v>
      </c>
      <c r="F6203">
        <v>109.4</v>
      </c>
      <c r="G6203">
        <f t="shared" si="142"/>
        <v>107.83110091743117</v>
      </c>
      <c r="I6203" s="1">
        <v>34670</v>
      </c>
      <c r="J6203">
        <v>16.190000000000001</v>
      </c>
      <c r="M6203" s="1">
        <v>36217</v>
      </c>
      <c r="N6203">
        <v>1.1023000000000001</v>
      </c>
    </row>
    <row r="6204" spans="5:14" x14ac:dyDescent="0.3">
      <c r="E6204" s="1">
        <v>41225</v>
      </c>
      <c r="F6204">
        <v>109.07</v>
      </c>
      <c r="G6204">
        <f t="shared" si="142"/>
        <v>107.94055045871556</v>
      </c>
      <c r="I6204" s="1">
        <v>34669</v>
      </c>
      <c r="J6204">
        <v>16.87</v>
      </c>
      <c r="M6204" s="1">
        <v>36220</v>
      </c>
      <c r="N6204">
        <v>1.0885</v>
      </c>
    </row>
    <row r="6205" spans="5:14" x14ac:dyDescent="0.3">
      <c r="E6205" s="1">
        <v>41226</v>
      </c>
      <c r="F6205">
        <v>108.26</v>
      </c>
      <c r="G6205">
        <f t="shared" si="142"/>
        <v>108.04266055045869</v>
      </c>
      <c r="I6205" s="1">
        <v>34668</v>
      </c>
      <c r="J6205">
        <v>17.11</v>
      </c>
      <c r="M6205" s="1">
        <v>36221</v>
      </c>
      <c r="N6205">
        <v>1.0931999999999999</v>
      </c>
    </row>
    <row r="6206" spans="5:14" x14ac:dyDescent="0.3">
      <c r="E6206" s="1">
        <v>41227</v>
      </c>
      <c r="F6206">
        <v>109.61</v>
      </c>
      <c r="G6206">
        <f t="shared" si="142"/>
        <v>108.15807339449539</v>
      </c>
      <c r="I6206" s="1">
        <v>34667</v>
      </c>
      <c r="J6206">
        <v>17.11</v>
      </c>
      <c r="M6206" s="1">
        <v>36222</v>
      </c>
      <c r="N6206">
        <v>1.0880000000000001</v>
      </c>
    </row>
    <row r="6207" spans="5:14" x14ac:dyDescent="0.3">
      <c r="E6207" s="1">
        <v>41228</v>
      </c>
      <c r="F6207">
        <v>110.98</v>
      </c>
      <c r="G6207">
        <f t="shared" si="142"/>
        <v>108.28073394495409</v>
      </c>
      <c r="I6207" s="1">
        <v>34666</v>
      </c>
      <c r="J6207">
        <v>17.16</v>
      </c>
      <c r="M6207" s="1">
        <v>36223</v>
      </c>
      <c r="N6207">
        <v>1.0807</v>
      </c>
    </row>
    <row r="6208" spans="5:14" x14ac:dyDescent="0.3">
      <c r="E6208" s="1">
        <v>41229</v>
      </c>
      <c r="F6208">
        <v>108.95</v>
      </c>
      <c r="G6208">
        <f t="shared" si="142"/>
        <v>108.3990825688073</v>
      </c>
      <c r="I6208" s="1">
        <v>34663</v>
      </c>
      <c r="J6208">
        <v>17.16</v>
      </c>
      <c r="M6208" s="1">
        <v>36224</v>
      </c>
      <c r="N6208">
        <v>1.0831</v>
      </c>
    </row>
    <row r="6209" spans="5:14" x14ac:dyDescent="0.3">
      <c r="E6209" s="1">
        <v>41232</v>
      </c>
      <c r="F6209">
        <v>111.7</v>
      </c>
      <c r="G6209">
        <f t="shared" si="142"/>
        <v>108.54532110091742</v>
      </c>
      <c r="I6209" s="1">
        <v>34662</v>
      </c>
      <c r="J6209">
        <v>17.149999999999999</v>
      </c>
      <c r="M6209" s="1">
        <v>36227</v>
      </c>
      <c r="N6209">
        <v>1.0880000000000001</v>
      </c>
    </row>
    <row r="6210" spans="5:14" x14ac:dyDescent="0.3">
      <c r="E6210" s="1">
        <v>41233</v>
      </c>
      <c r="F6210">
        <v>109.83</v>
      </c>
      <c r="G6210">
        <f t="shared" si="142"/>
        <v>108.70256880733943</v>
      </c>
      <c r="I6210" s="1">
        <v>34661</v>
      </c>
      <c r="J6210">
        <v>17.14</v>
      </c>
      <c r="M6210" s="1">
        <v>36228</v>
      </c>
      <c r="N6210">
        <v>1.0885</v>
      </c>
    </row>
    <row r="6211" spans="5:14" x14ac:dyDescent="0.3">
      <c r="E6211" s="1">
        <v>41234</v>
      </c>
      <c r="F6211">
        <v>110.86</v>
      </c>
      <c r="G6211">
        <f t="shared" si="142"/>
        <v>108.90100917431192</v>
      </c>
      <c r="I6211" s="1">
        <v>34660</v>
      </c>
      <c r="J6211">
        <v>17.100000000000001</v>
      </c>
      <c r="M6211" s="1">
        <v>36229</v>
      </c>
      <c r="N6211">
        <v>1.0942000000000001</v>
      </c>
    </row>
    <row r="6212" spans="5:14" x14ac:dyDescent="0.3">
      <c r="E6212" s="1">
        <v>41235</v>
      </c>
      <c r="F6212">
        <v>110.55</v>
      </c>
      <c r="G6212">
        <f t="shared" si="142"/>
        <v>109.08055045871559</v>
      </c>
      <c r="I6212" s="1">
        <v>34659</v>
      </c>
      <c r="J6212">
        <v>16.95</v>
      </c>
      <c r="M6212" s="1">
        <v>36230</v>
      </c>
      <c r="N6212">
        <v>1.1028</v>
      </c>
    </row>
    <row r="6213" spans="5:14" x14ac:dyDescent="0.3">
      <c r="E6213" s="1">
        <v>41236</v>
      </c>
      <c r="F6213">
        <v>111.38</v>
      </c>
      <c r="G6213">
        <f t="shared" si="142"/>
        <v>109.26743119266052</v>
      </c>
      <c r="I6213" s="1">
        <v>34656</v>
      </c>
      <c r="J6213">
        <v>16.72</v>
      </c>
      <c r="M6213" s="1">
        <v>36231</v>
      </c>
      <c r="N6213">
        <v>1.0907</v>
      </c>
    </row>
    <row r="6214" spans="5:14" x14ac:dyDescent="0.3">
      <c r="E6214" s="1">
        <v>41239</v>
      </c>
      <c r="F6214">
        <v>110.92</v>
      </c>
      <c r="G6214">
        <f t="shared" si="142"/>
        <v>109.43165137614676</v>
      </c>
      <c r="I6214" s="1">
        <v>34655</v>
      </c>
      <c r="J6214">
        <v>16.63</v>
      </c>
      <c r="M6214" s="1">
        <v>36234</v>
      </c>
      <c r="N6214">
        <v>1.0940000000000001</v>
      </c>
    </row>
    <row r="6215" spans="5:14" x14ac:dyDescent="0.3">
      <c r="E6215" s="1">
        <v>41240</v>
      </c>
      <c r="F6215">
        <v>109.87</v>
      </c>
      <c r="G6215">
        <f t="shared" si="142"/>
        <v>109.58183486238531</v>
      </c>
      <c r="I6215" s="1">
        <v>34654</v>
      </c>
      <c r="J6215">
        <v>16.45</v>
      </c>
      <c r="M6215" s="1">
        <v>36235</v>
      </c>
      <c r="N6215">
        <v>1.0985</v>
      </c>
    </row>
    <row r="6216" spans="5:14" x14ac:dyDescent="0.3">
      <c r="E6216" s="1">
        <v>41241</v>
      </c>
      <c r="F6216">
        <v>109.51</v>
      </c>
      <c r="G6216">
        <f t="shared" si="142"/>
        <v>109.74834862385319</v>
      </c>
      <c r="I6216" s="1">
        <v>34653</v>
      </c>
      <c r="J6216">
        <v>17.36</v>
      </c>
      <c r="M6216" s="1">
        <v>36236</v>
      </c>
      <c r="N6216">
        <v>1.0999000000000001</v>
      </c>
    </row>
    <row r="6217" spans="5:14" x14ac:dyDescent="0.3">
      <c r="E6217" s="1">
        <v>41242</v>
      </c>
      <c r="F6217">
        <v>110.76</v>
      </c>
      <c r="G6217">
        <f t="shared" si="142"/>
        <v>109.86724770642201</v>
      </c>
      <c r="I6217" s="1">
        <v>34652</v>
      </c>
      <c r="J6217">
        <v>17.29</v>
      </c>
      <c r="M6217" s="1">
        <v>36237</v>
      </c>
      <c r="N6217">
        <v>1.0974999999999999</v>
      </c>
    </row>
    <row r="6218" spans="5:14" x14ac:dyDescent="0.3">
      <c r="E6218" s="1">
        <v>41243</v>
      </c>
      <c r="F6218">
        <v>111.23</v>
      </c>
      <c r="G6218">
        <f t="shared" si="142"/>
        <v>109.99467889908256</v>
      </c>
      <c r="I6218" s="1">
        <v>34649</v>
      </c>
      <c r="J6218">
        <v>17.46</v>
      </c>
      <c r="M6218" s="1">
        <v>36238</v>
      </c>
      <c r="N6218">
        <v>1.0896999999999999</v>
      </c>
    </row>
    <row r="6219" spans="5:14" x14ac:dyDescent="0.3">
      <c r="E6219" s="1">
        <v>41246</v>
      </c>
      <c r="F6219">
        <v>110.92</v>
      </c>
      <c r="G6219">
        <f t="shared" si="142"/>
        <v>110.08862385321099</v>
      </c>
      <c r="I6219" s="1">
        <v>34648</v>
      </c>
      <c r="J6219">
        <v>17.260000000000002</v>
      </c>
      <c r="M6219" s="1">
        <v>36241</v>
      </c>
      <c r="N6219">
        <v>1.0905</v>
      </c>
    </row>
    <row r="6220" spans="5:14" x14ac:dyDescent="0.3">
      <c r="E6220" s="1">
        <v>41247</v>
      </c>
      <c r="F6220">
        <v>109.84</v>
      </c>
      <c r="G6220">
        <f t="shared" si="142"/>
        <v>110.18100917431191</v>
      </c>
      <c r="I6220" s="1">
        <v>34647</v>
      </c>
      <c r="J6220">
        <v>17.190000000000001</v>
      </c>
      <c r="M6220" s="1">
        <v>36242</v>
      </c>
      <c r="N6220">
        <v>1.091</v>
      </c>
    </row>
    <row r="6221" spans="5:14" x14ac:dyDescent="0.3">
      <c r="E6221" s="1">
        <v>41248</v>
      </c>
      <c r="F6221">
        <v>108.81</v>
      </c>
      <c r="G6221">
        <f t="shared" si="142"/>
        <v>110.25541284403668</v>
      </c>
      <c r="I6221" s="1">
        <v>34646</v>
      </c>
      <c r="J6221">
        <v>17.48</v>
      </c>
      <c r="M6221" s="1">
        <v>36243</v>
      </c>
      <c r="N6221">
        <v>1.0880000000000001</v>
      </c>
    </row>
    <row r="6222" spans="5:14" x14ac:dyDescent="0.3">
      <c r="E6222" s="1">
        <v>41249</v>
      </c>
      <c r="F6222">
        <v>107.03</v>
      </c>
      <c r="G6222">
        <f t="shared" si="142"/>
        <v>110.33651376146787</v>
      </c>
      <c r="I6222" s="1">
        <v>34645</v>
      </c>
      <c r="J6222">
        <v>17.38</v>
      </c>
      <c r="M6222" s="1">
        <v>36244</v>
      </c>
      <c r="N6222">
        <v>1.083</v>
      </c>
    </row>
    <row r="6223" spans="5:14" x14ac:dyDescent="0.3">
      <c r="E6223" s="1">
        <v>41250</v>
      </c>
      <c r="F6223">
        <v>107.02</v>
      </c>
      <c r="G6223">
        <f t="shared" si="142"/>
        <v>110.39798165137616</v>
      </c>
      <c r="I6223" s="1">
        <v>34642</v>
      </c>
      <c r="J6223">
        <v>17.739999999999998</v>
      </c>
      <c r="M6223" s="1">
        <v>36245</v>
      </c>
      <c r="N6223">
        <v>1.0766</v>
      </c>
    </row>
    <row r="6224" spans="5:14" x14ac:dyDescent="0.3">
      <c r="E6224" s="1">
        <v>41253</v>
      </c>
      <c r="F6224">
        <v>107.33</v>
      </c>
      <c r="G6224">
        <f t="shared" si="142"/>
        <v>110.48385321100919</v>
      </c>
      <c r="I6224" s="1">
        <v>34641</v>
      </c>
      <c r="J6224">
        <v>17.670000000000002</v>
      </c>
      <c r="M6224" s="1">
        <v>36248</v>
      </c>
      <c r="N6224">
        <v>1.073</v>
      </c>
    </row>
    <row r="6225" spans="5:14" x14ac:dyDescent="0.3">
      <c r="E6225" s="1">
        <v>41254</v>
      </c>
      <c r="F6225">
        <v>108.01</v>
      </c>
      <c r="G6225">
        <f t="shared" si="142"/>
        <v>110.55522935779817</v>
      </c>
      <c r="I6225" s="1">
        <v>34640</v>
      </c>
      <c r="J6225">
        <v>17.59</v>
      </c>
      <c r="M6225" s="1">
        <v>36249</v>
      </c>
      <c r="N6225">
        <v>1.0718000000000001</v>
      </c>
    </row>
    <row r="6226" spans="5:14" x14ac:dyDescent="0.3">
      <c r="E6226" s="1">
        <v>41255</v>
      </c>
      <c r="F6226">
        <v>109.5</v>
      </c>
      <c r="G6226">
        <f t="shared" si="142"/>
        <v>110.63256880733945</v>
      </c>
      <c r="I6226" s="1">
        <v>34639</v>
      </c>
      <c r="J6226">
        <v>17.329999999999998</v>
      </c>
      <c r="M6226" s="1">
        <v>36250</v>
      </c>
      <c r="N6226">
        <v>1.0765</v>
      </c>
    </row>
    <row r="6227" spans="5:14" x14ac:dyDescent="0.3">
      <c r="E6227" s="1">
        <v>41256</v>
      </c>
      <c r="F6227">
        <v>107.91</v>
      </c>
      <c r="G6227">
        <f t="shared" si="142"/>
        <v>110.68311926605506</v>
      </c>
      <c r="I6227" s="1">
        <v>34638</v>
      </c>
      <c r="J6227">
        <v>16.920000000000002</v>
      </c>
      <c r="M6227" s="1">
        <v>36251</v>
      </c>
      <c r="N6227">
        <v>1.0792999999999999</v>
      </c>
    </row>
    <row r="6228" spans="5:14" x14ac:dyDescent="0.3">
      <c r="E6228" s="1">
        <v>41257</v>
      </c>
      <c r="F6228">
        <v>109.15</v>
      </c>
      <c r="G6228">
        <f t="shared" si="142"/>
        <v>110.73449541284405</v>
      </c>
      <c r="I6228" s="1">
        <v>34635</v>
      </c>
      <c r="J6228">
        <v>17.010000000000002</v>
      </c>
      <c r="M6228" s="1">
        <v>36252</v>
      </c>
      <c r="N6228">
        <v>1.0792999999999999</v>
      </c>
    </row>
    <row r="6229" spans="5:14" x14ac:dyDescent="0.3">
      <c r="E6229" s="1">
        <v>41260</v>
      </c>
      <c r="F6229">
        <v>107.64</v>
      </c>
      <c r="G6229">
        <f t="shared" si="142"/>
        <v>110.76788990825689</v>
      </c>
      <c r="I6229" s="1">
        <v>34634</v>
      </c>
      <c r="J6229">
        <v>16.95</v>
      </c>
      <c r="M6229" s="1">
        <v>36255</v>
      </c>
      <c r="N6229">
        <v>1.0713999999999999</v>
      </c>
    </row>
    <row r="6230" spans="5:14" x14ac:dyDescent="0.3">
      <c r="E6230" s="1">
        <v>41261</v>
      </c>
      <c r="F6230">
        <v>108.84</v>
      </c>
      <c r="G6230">
        <f t="shared" si="142"/>
        <v>110.80165137614679</v>
      </c>
      <c r="I6230" s="1">
        <v>34633</v>
      </c>
      <c r="J6230">
        <v>16.87</v>
      </c>
      <c r="M6230" s="1">
        <v>36256</v>
      </c>
      <c r="N6230">
        <v>1.0832999999999999</v>
      </c>
    </row>
    <row r="6231" spans="5:14" x14ac:dyDescent="0.3">
      <c r="E6231" s="1">
        <v>41262</v>
      </c>
      <c r="F6231">
        <v>110.36</v>
      </c>
      <c r="G6231">
        <f t="shared" si="142"/>
        <v>110.82513761467891</v>
      </c>
      <c r="I6231" s="1">
        <v>34632</v>
      </c>
      <c r="J6231">
        <v>16.54</v>
      </c>
      <c r="M6231" s="1">
        <v>36257</v>
      </c>
      <c r="N6231">
        <v>1.0767</v>
      </c>
    </row>
    <row r="6232" spans="5:14" x14ac:dyDescent="0.3">
      <c r="E6232" s="1">
        <v>41263</v>
      </c>
      <c r="F6232">
        <v>110.2</v>
      </c>
      <c r="G6232">
        <f t="shared" si="142"/>
        <v>110.85605504587156</v>
      </c>
      <c r="I6232" s="1">
        <v>34631</v>
      </c>
      <c r="J6232">
        <v>16.399999999999999</v>
      </c>
      <c r="M6232" s="1">
        <v>36258</v>
      </c>
      <c r="N6232">
        <v>1.0758000000000001</v>
      </c>
    </row>
    <row r="6233" spans="5:14" x14ac:dyDescent="0.3">
      <c r="E6233" s="1">
        <v>41264</v>
      </c>
      <c r="F6233">
        <v>108.97</v>
      </c>
      <c r="G6233">
        <f t="shared" si="142"/>
        <v>110.90844036697247</v>
      </c>
      <c r="I6233" s="1">
        <v>34628</v>
      </c>
      <c r="J6233">
        <v>16.260000000000002</v>
      </c>
      <c r="M6233" s="1">
        <v>36259</v>
      </c>
      <c r="N6233">
        <v>1.0804</v>
      </c>
    </row>
    <row r="6234" spans="5:14" x14ac:dyDescent="0.3">
      <c r="E6234" s="1">
        <v>41267</v>
      </c>
      <c r="F6234">
        <v>108.8</v>
      </c>
      <c r="G6234">
        <f t="shared" si="142"/>
        <v>110.95779816513762</v>
      </c>
      <c r="I6234" s="1">
        <v>34627</v>
      </c>
      <c r="J6234">
        <v>16.420000000000002</v>
      </c>
      <c r="M6234" s="1">
        <v>36262</v>
      </c>
      <c r="N6234">
        <v>1.0805</v>
      </c>
    </row>
    <row r="6235" spans="5:14" x14ac:dyDescent="0.3">
      <c r="E6235" s="1">
        <v>41269</v>
      </c>
      <c r="F6235">
        <v>111.07</v>
      </c>
      <c r="G6235">
        <f t="shared" si="142"/>
        <v>111.01917431192661</v>
      </c>
      <c r="I6235" s="1">
        <v>34626</v>
      </c>
      <c r="J6235">
        <v>16.36</v>
      </c>
      <c r="M6235" s="1">
        <v>36263</v>
      </c>
      <c r="N6235">
        <v>1.0780000000000001</v>
      </c>
    </row>
    <row r="6236" spans="5:14" x14ac:dyDescent="0.3">
      <c r="E6236" s="1">
        <v>41270</v>
      </c>
      <c r="F6236">
        <v>110.8</v>
      </c>
      <c r="G6236">
        <f t="shared" si="142"/>
        <v>111.07</v>
      </c>
      <c r="I6236" s="1">
        <v>34625</v>
      </c>
      <c r="J6236">
        <v>16.16</v>
      </c>
      <c r="M6236" s="1">
        <v>36264</v>
      </c>
      <c r="N6236">
        <v>1.0801000000000001</v>
      </c>
    </row>
    <row r="6237" spans="5:14" x14ac:dyDescent="0.3">
      <c r="E6237" s="1">
        <v>41271</v>
      </c>
      <c r="F6237">
        <v>110.62</v>
      </c>
      <c r="G6237">
        <f t="shared" si="142"/>
        <v>111.10807339449541</v>
      </c>
      <c r="I6237" s="1">
        <v>34624</v>
      </c>
      <c r="J6237">
        <v>15.9</v>
      </c>
      <c r="M6237" s="1">
        <v>36265</v>
      </c>
      <c r="N6237">
        <v>1.07</v>
      </c>
    </row>
    <row r="6238" spans="5:14" x14ac:dyDescent="0.3">
      <c r="E6238" s="1">
        <v>41274</v>
      </c>
      <c r="F6238">
        <v>111.11</v>
      </c>
      <c r="G6238">
        <f t="shared" si="142"/>
        <v>111.15311926605507</v>
      </c>
      <c r="I6238" s="1">
        <v>34621</v>
      </c>
      <c r="J6238">
        <v>15.81</v>
      </c>
      <c r="M6238" s="1">
        <v>36266</v>
      </c>
      <c r="N6238">
        <v>1.0709</v>
      </c>
    </row>
    <row r="6239" spans="5:14" x14ac:dyDescent="0.3">
      <c r="E6239" s="1">
        <v>41276</v>
      </c>
      <c r="F6239">
        <v>112.47</v>
      </c>
      <c r="G6239">
        <f t="shared" si="142"/>
        <v>111.22238532110093</v>
      </c>
      <c r="I6239" s="1">
        <v>34620</v>
      </c>
      <c r="J6239">
        <v>15.85</v>
      </c>
      <c r="M6239" s="1">
        <v>36269</v>
      </c>
      <c r="N6239">
        <v>1.0665</v>
      </c>
    </row>
    <row r="6240" spans="5:14" x14ac:dyDescent="0.3">
      <c r="E6240" s="1">
        <v>41277</v>
      </c>
      <c r="F6240">
        <v>112.14</v>
      </c>
      <c r="G6240">
        <f t="shared" si="142"/>
        <v>111.27908256880734</v>
      </c>
      <c r="I6240" s="1">
        <v>34619</v>
      </c>
      <c r="J6240">
        <v>15.84</v>
      </c>
      <c r="M6240" s="1">
        <v>36270</v>
      </c>
      <c r="N6240">
        <v>1.0626</v>
      </c>
    </row>
    <row r="6241" spans="5:14" x14ac:dyDescent="0.3">
      <c r="E6241" s="1">
        <v>41278</v>
      </c>
      <c r="F6241">
        <v>111.31</v>
      </c>
      <c r="G6241">
        <f t="shared" si="142"/>
        <v>111.32871559633027</v>
      </c>
      <c r="I6241" s="1">
        <v>34618</v>
      </c>
      <c r="J6241">
        <v>16.440000000000001</v>
      </c>
      <c r="M6241" s="1">
        <v>36271</v>
      </c>
      <c r="N6241">
        <v>1.0587</v>
      </c>
    </row>
    <row r="6242" spans="5:14" x14ac:dyDescent="0.3">
      <c r="E6242" s="1">
        <v>41281</v>
      </c>
      <c r="F6242">
        <v>111.4</v>
      </c>
      <c r="G6242">
        <f t="shared" si="142"/>
        <v>111.35128440366972</v>
      </c>
      <c r="I6242" s="1">
        <v>34617</v>
      </c>
      <c r="J6242">
        <v>16.64</v>
      </c>
      <c r="M6242" s="1">
        <v>36272</v>
      </c>
      <c r="N6242">
        <v>1.0648</v>
      </c>
    </row>
    <row r="6243" spans="5:14" x14ac:dyDescent="0.3">
      <c r="E6243" s="1">
        <v>41282</v>
      </c>
      <c r="F6243">
        <v>111.94</v>
      </c>
      <c r="G6243">
        <f t="shared" si="142"/>
        <v>111.3732110091743</v>
      </c>
      <c r="I6243" s="1">
        <v>34614</v>
      </c>
      <c r="J6243">
        <v>16.93</v>
      </c>
      <c r="M6243" s="1">
        <v>36273</v>
      </c>
      <c r="N6243">
        <v>1.06</v>
      </c>
    </row>
    <row r="6244" spans="5:14" x14ac:dyDescent="0.3">
      <c r="E6244" s="1">
        <v>41283</v>
      </c>
      <c r="F6244">
        <v>111.76</v>
      </c>
      <c r="G6244">
        <f t="shared" si="142"/>
        <v>111.37100917431189</v>
      </c>
      <c r="I6244" s="1">
        <v>34613</v>
      </c>
      <c r="J6244">
        <v>16.97</v>
      </c>
      <c r="M6244" s="1">
        <v>36276</v>
      </c>
      <c r="N6244">
        <v>1.0590999999999999</v>
      </c>
    </row>
    <row r="6245" spans="5:14" x14ac:dyDescent="0.3">
      <c r="E6245" s="1">
        <v>41284</v>
      </c>
      <c r="F6245">
        <v>111.89</v>
      </c>
      <c r="G6245">
        <f t="shared" si="142"/>
        <v>111.36871559633023</v>
      </c>
      <c r="I6245" s="1">
        <v>34612</v>
      </c>
      <c r="J6245">
        <v>16.77</v>
      </c>
      <c r="M6245" s="1">
        <v>36277</v>
      </c>
      <c r="N6245">
        <v>1.0662</v>
      </c>
    </row>
    <row r="6246" spans="5:14" x14ac:dyDescent="0.3">
      <c r="E6246" s="1">
        <v>41285</v>
      </c>
      <c r="F6246">
        <v>110.64</v>
      </c>
      <c r="G6246">
        <f t="shared" si="142"/>
        <v>111.34504587155959</v>
      </c>
      <c r="I6246" s="1">
        <v>34611</v>
      </c>
      <c r="J6246">
        <v>16.84</v>
      </c>
      <c r="M6246" s="1">
        <v>36278</v>
      </c>
      <c r="N6246">
        <v>1.0625</v>
      </c>
    </row>
    <row r="6247" spans="5:14" x14ac:dyDescent="0.3">
      <c r="E6247" s="1">
        <v>41288</v>
      </c>
      <c r="F6247">
        <v>111.88</v>
      </c>
      <c r="G6247">
        <f t="shared" si="142"/>
        <v>111.33522935779811</v>
      </c>
      <c r="I6247" s="1">
        <v>34610</v>
      </c>
      <c r="J6247">
        <v>16.96</v>
      </c>
      <c r="M6247" s="1">
        <v>36279</v>
      </c>
      <c r="N6247">
        <v>1.0611999999999999</v>
      </c>
    </row>
    <row r="6248" spans="5:14" x14ac:dyDescent="0.3">
      <c r="E6248" s="1">
        <v>41289</v>
      </c>
      <c r="F6248">
        <v>110.3</v>
      </c>
      <c r="G6248">
        <f t="shared" si="142"/>
        <v>111.30495412844031</v>
      </c>
      <c r="I6248" s="1">
        <v>34607</v>
      </c>
      <c r="J6248">
        <v>17.149999999999999</v>
      </c>
      <c r="M6248" s="1">
        <v>36280</v>
      </c>
      <c r="N6248">
        <v>1.0565</v>
      </c>
    </row>
    <row r="6249" spans="5:14" x14ac:dyDescent="0.3">
      <c r="E6249" s="1">
        <v>41290</v>
      </c>
      <c r="F6249">
        <v>110.61</v>
      </c>
      <c r="G6249">
        <f t="shared" si="142"/>
        <v>111.27357798165134</v>
      </c>
      <c r="I6249" s="1">
        <v>34606</v>
      </c>
      <c r="J6249">
        <v>16.739999999999998</v>
      </c>
      <c r="M6249" s="1">
        <v>36283</v>
      </c>
      <c r="N6249">
        <v>1.0563</v>
      </c>
    </row>
    <row r="6250" spans="5:14" x14ac:dyDescent="0.3">
      <c r="E6250" s="1">
        <v>41291</v>
      </c>
      <c r="F6250">
        <v>111.1</v>
      </c>
      <c r="G6250">
        <f t="shared" si="142"/>
        <v>111.2263302752293</v>
      </c>
      <c r="I6250" s="1">
        <v>34605</v>
      </c>
      <c r="J6250">
        <v>16.53</v>
      </c>
      <c r="M6250" s="1">
        <v>36284</v>
      </c>
      <c r="N6250">
        <v>1.0631999999999999</v>
      </c>
    </row>
    <row r="6251" spans="5:14" x14ac:dyDescent="0.3">
      <c r="E6251" s="1">
        <v>41292</v>
      </c>
      <c r="F6251">
        <v>111.89</v>
      </c>
      <c r="G6251">
        <f t="shared" si="142"/>
        <v>111.18036697247702</v>
      </c>
      <c r="I6251" s="1">
        <v>34604</v>
      </c>
      <c r="J6251">
        <v>16.37</v>
      </c>
      <c r="M6251" s="1">
        <v>36285</v>
      </c>
      <c r="N6251">
        <v>1.0760000000000001</v>
      </c>
    </row>
    <row r="6252" spans="5:14" x14ac:dyDescent="0.3">
      <c r="E6252" s="1">
        <v>41295</v>
      </c>
      <c r="F6252">
        <v>111.71</v>
      </c>
      <c r="G6252">
        <f t="shared" si="142"/>
        <v>111.16201834862379</v>
      </c>
      <c r="I6252" s="1">
        <v>34603</v>
      </c>
      <c r="J6252">
        <v>16.510000000000002</v>
      </c>
      <c r="M6252" s="1">
        <v>36286</v>
      </c>
      <c r="N6252">
        <v>1.0783</v>
      </c>
    </row>
    <row r="6253" spans="5:14" x14ac:dyDescent="0.3">
      <c r="E6253" s="1">
        <v>41296</v>
      </c>
      <c r="F6253">
        <v>112.42</v>
      </c>
      <c r="G6253">
        <f t="shared" si="142"/>
        <v>111.15027522935775</v>
      </c>
      <c r="I6253" s="1">
        <v>34600</v>
      </c>
      <c r="J6253">
        <v>16.66</v>
      </c>
      <c r="M6253" s="1">
        <v>36287</v>
      </c>
      <c r="N6253">
        <v>1.0753999999999999</v>
      </c>
    </row>
    <row r="6254" spans="5:14" x14ac:dyDescent="0.3">
      <c r="E6254" s="1">
        <v>41297</v>
      </c>
      <c r="F6254">
        <v>112.8</v>
      </c>
      <c r="G6254">
        <f t="shared" si="142"/>
        <v>111.13339449541277</v>
      </c>
      <c r="I6254" s="1">
        <v>34599</v>
      </c>
      <c r="J6254">
        <v>16.48</v>
      </c>
      <c r="M6254" s="1">
        <v>36290</v>
      </c>
      <c r="N6254">
        <v>1.0781000000000001</v>
      </c>
    </row>
    <row r="6255" spans="5:14" x14ac:dyDescent="0.3">
      <c r="E6255" s="1">
        <v>41298</v>
      </c>
      <c r="F6255">
        <v>113.28</v>
      </c>
      <c r="G6255">
        <f t="shared" si="142"/>
        <v>111.11844036697242</v>
      </c>
      <c r="I6255" s="1">
        <v>34598</v>
      </c>
      <c r="J6255">
        <v>16.010000000000002</v>
      </c>
      <c r="M6255" s="1">
        <v>36291</v>
      </c>
      <c r="N6255">
        <v>1.0706</v>
      </c>
    </row>
    <row r="6256" spans="5:14" x14ac:dyDescent="0.3">
      <c r="E6256" s="1">
        <v>41299</v>
      </c>
      <c r="F6256">
        <v>113.28</v>
      </c>
      <c r="G6256">
        <f t="shared" ref="G6256:G6319" si="143">+AVERAGE(F6148:F6256)</f>
        <v>111.1025688073394</v>
      </c>
      <c r="I6256" s="1">
        <v>34597</v>
      </c>
      <c r="J6256">
        <v>16.13</v>
      </c>
      <c r="M6256" s="1">
        <v>36292</v>
      </c>
      <c r="N6256">
        <v>1.0645</v>
      </c>
    </row>
    <row r="6257" spans="5:14" x14ac:dyDescent="0.3">
      <c r="E6257" s="1">
        <v>41302</v>
      </c>
      <c r="F6257">
        <v>113.48</v>
      </c>
      <c r="G6257">
        <f t="shared" si="143"/>
        <v>111.10155963302746</v>
      </c>
      <c r="I6257" s="1">
        <v>34596</v>
      </c>
      <c r="J6257">
        <v>16.22</v>
      </c>
      <c r="M6257" s="1">
        <v>36293</v>
      </c>
      <c r="N6257">
        <v>1.0652999999999999</v>
      </c>
    </row>
    <row r="6258" spans="5:14" x14ac:dyDescent="0.3">
      <c r="E6258" s="1">
        <v>41303</v>
      </c>
      <c r="F6258">
        <v>114.36</v>
      </c>
      <c r="G6258">
        <f t="shared" si="143"/>
        <v>111.12082568807334</v>
      </c>
      <c r="I6258" s="1">
        <v>34593</v>
      </c>
      <c r="J6258">
        <v>15.79</v>
      </c>
      <c r="M6258" s="1">
        <v>36294</v>
      </c>
      <c r="N6258">
        <v>1.0654999999999999</v>
      </c>
    </row>
    <row r="6259" spans="5:14" x14ac:dyDescent="0.3">
      <c r="E6259" s="1">
        <v>41304</v>
      </c>
      <c r="F6259">
        <v>114.9</v>
      </c>
      <c r="G6259">
        <f t="shared" si="143"/>
        <v>111.14211009174306</v>
      </c>
      <c r="I6259" s="1">
        <v>34592</v>
      </c>
      <c r="J6259">
        <v>15.53</v>
      </c>
      <c r="M6259" s="1">
        <v>36297</v>
      </c>
      <c r="N6259">
        <v>1.0660000000000001</v>
      </c>
    </row>
    <row r="6260" spans="5:14" x14ac:dyDescent="0.3">
      <c r="E6260" s="1">
        <v>41305</v>
      </c>
      <c r="F6260">
        <v>115.55</v>
      </c>
      <c r="G6260">
        <f t="shared" si="143"/>
        <v>111.16972477064213</v>
      </c>
      <c r="I6260" s="1">
        <v>34591</v>
      </c>
      <c r="J6260">
        <v>15.42</v>
      </c>
      <c r="M6260" s="1">
        <v>36298</v>
      </c>
      <c r="N6260">
        <v>1.0678000000000001</v>
      </c>
    </row>
    <row r="6261" spans="5:14" x14ac:dyDescent="0.3">
      <c r="E6261" s="1">
        <v>41306</v>
      </c>
      <c r="F6261">
        <v>116.76</v>
      </c>
      <c r="G6261">
        <f t="shared" si="143"/>
        <v>111.20743119266049</v>
      </c>
      <c r="I6261" s="1">
        <v>34590</v>
      </c>
      <c r="J6261">
        <v>15.85</v>
      </c>
      <c r="M6261" s="1">
        <v>36299</v>
      </c>
      <c r="N6261">
        <v>1.0661</v>
      </c>
    </row>
    <row r="6262" spans="5:14" x14ac:dyDescent="0.3">
      <c r="E6262" s="1">
        <v>41309</v>
      </c>
      <c r="F6262">
        <v>115.6</v>
      </c>
      <c r="G6262">
        <f t="shared" si="143"/>
        <v>111.2168807339449</v>
      </c>
      <c r="I6262" s="1">
        <v>34589</v>
      </c>
      <c r="J6262">
        <v>16.12</v>
      </c>
      <c r="M6262" s="1">
        <v>36300</v>
      </c>
      <c r="N6262">
        <v>1.0620000000000001</v>
      </c>
    </row>
    <row r="6263" spans="5:14" x14ac:dyDescent="0.3">
      <c r="E6263" s="1">
        <v>41310</v>
      </c>
      <c r="F6263">
        <v>116.52</v>
      </c>
      <c r="G6263">
        <f t="shared" si="143"/>
        <v>111.22366972477059</v>
      </c>
      <c r="I6263" s="1">
        <v>34586</v>
      </c>
      <c r="J6263">
        <v>16.22</v>
      </c>
      <c r="M6263" s="1">
        <v>36301</v>
      </c>
      <c r="N6263">
        <v>1.0588</v>
      </c>
    </row>
    <row r="6264" spans="5:14" x14ac:dyDescent="0.3">
      <c r="E6264" s="1">
        <v>41311</v>
      </c>
      <c r="F6264">
        <v>116.73</v>
      </c>
      <c r="G6264">
        <f t="shared" si="143"/>
        <v>111.24706422018342</v>
      </c>
      <c r="I6264" s="1">
        <v>34585</v>
      </c>
      <c r="J6264">
        <v>16.329999999999998</v>
      </c>
      <c r="M6264" s="1">
        <v>36304</v>
      </c>
      <c r="N6264">
        <v>1.06</v>
      </c>
    </row>
    <row r="6265" spans="5:14" x14ac:dyDescent="0.3">
      <c r="E6265" s="1">
        <v>41312</v>
      </c>
      <c r="F6265">
        <v>117.24</v>
      </c>
      <c r="G6265">
        <f t="shared" si="143"/>
        <v>111.28513761467883</v>
      </c>
      <c r="I6265" s="1">
        <v>34584</v>
      </c>
      <c r="J6265">
        <v>16.53</v>
      </c>
      <c r="M6265" s="1">
        <v>36305</v>
      </c>
      <c r="N6265">
        <v>1.0615000000000001</v>
      </c>
    </row>
    <row r="6266" spans="5:14" x14ac:dyDescent="0.3">
      <c r="E6266" s="1">
        <v>41313</v>
      </c>
      <c r="F6266">
        <v>118.9</v>
      </c>
      <c r="G6266">
        <f t="shared" si="143"/>
        <v>111.33477064220176</v>
      </c>
      <c r="I6266" s="1">
        <v>34583</v>
      </c>
      <c r="J6266">
        <v>16.329999999999998</v>
      </c>
      <c r="M6266" s="1">
        <v>36306</v>
      </c>
      <c r="N6266">
        <v>1.0435000000000001</v>
      </c>
    </row>
    <row r="6267" spans="5:14" x14ac:dyDescent="0.3">
      <c r="E6267" s="1">
        <v>41316</v>
      </c>
      <c r="F6267">
        <v>118.13</v>
      </c>
      <c r="G6267">
        <f t="shared" si="143"/>
        <v>111.37036697247699</v>
      </c>
      <c r="I6267" s="1">
        <v>34582</v>
      </c>
      <c r="J6267">
        <v>15.95</v>
      </c>
      <c r="M6267" s="1">
        <v>36307</v>
      </c>
      <c r="N6267">
        <v>1.0426</v>
      </c>
    </row>
    <row r="6268" spans="5:14" x14ac:dyDescent="0.3">
      <c r="E6268" s="1">
        <v>41317</v>
      </c>
      <c r="F6268">
        <v>118.66</v>
      </c>
      <c r="G6268">
        <f t="shared" si="143"/>
        <v>111.40568807339443</v>
      </c>
      <c r="I6268" s="1">
        <v>34579</v>
      </c>
      <c r="J6268">
        <v>16.32</v>
      </c>
      <c r="M6268" s="1">
        <v>36308</v>
      </c>
      <c r="N6268">
        <v>1.0427999999999999</v>
      </c>
    </row>
    <row r="6269" spans="5:14" x14ac:dyDescent="0.3">
      <c r="E6269" s="1">
        <v>41318</v>
      </c>
      <c r="F6269">
        <v>118.72</v>
      </c>
      <c r="G6269">
        <f t="shared" si="143"/>
        <v>111.43614678899075</v>
      </c>
      <c r="I6269" s="1">
        <v>34578</v>
      </c>
      <c r="J6269">
        <v>16.27</v>
      </c>
      <c r="M6269" s="1">
        <v>36311</v>
      </c>
      <c r="N6269">
        <v>1.042</v>
      </c>
    </row>
    <row r="6270" spans="5:14" x14ac:dyDescent="0.3">
      <c r="E6270" s="1">
        <v>41319</v>
      </c>
      <c r="F6270">
        <v>118</v>
      </c>
      <c r="G6270">
        <f t="shared" si="143"/>
        <v>111.45486238532104</v>
      </c>
      <c r="I6270" s="1">
        <v>34577</v>
      </c>
      <c r="J6270">
        <v>16.239999999999998</v>
      </c>
      <c r="M6270" s="1">
        <v>36312</v>
      </c>
      <c r="N6270">
        <v>1.0449999999999999</v>
      </c>
    </row>
    <row r="6271" spans="5:14" x14ac:dyDescent="0.3">
      <c r="E6271" s="1">
        <v>41320</v>
      </c>
      <c r="F6271">
        <v>117.66</v>
      </c>
      <c r="G6271">
        <f t="shared" si="143"/>
        <v>111.46183486238526</v>
      </c>
      <c r="I6271" s="1">
        <v>34576</v>
      </c>
      <c r="J6271">
        <v>16.239999999999998</v>
      </c>
      <c r="M6271" s="1">
        <v>36313</v>
      </c>
      <c r="N6271">
        <v>1.0357000000000001</v>
      </c>
    </row>
    <row r="6272" spans="5:14" x14ac:dyDescent="0.3">
      <c r="E6272" s="1">
        <v>41323</v>
      </c>
      <c r="F6272">
        <v>117.38</v>
      </c>
      <c r="G6272">
        <f t="shared" si="143"/>
        <v>111.46844036697239</v>
      </c>
      <c r="I6272" s="1">
        <v>34572</v>
      </c>
      <c r="J6272">
        <v>16.04</v>
      </c>
      <c r="M6272" s="1">
        <v>36314</v>
      </c>
      <c r="N6272">
        <v>1.0321</v>
      </c>
    </row>
    <row r="6273" spans="5:14" x14ac:dyDescent="0.3">
      <c r="E6273" s="1">
        <v>41324</v>
      </c>
      <c r="F6273">
        <v>117.52</v>
      </c>
      <c r="G6273">
        <f t="shared" si="143"/>
        <v>111.50266055045864</v>
      </c>
      <c r="I6273" s="1">
        <v>34571</v>
      </c>
      <c r="J6273">
        <v>16.36</v>
      </c>
      <c r="M6273" s="1">
        <v>36315</v>
      </c>
      <c r="N6273">
        <v>1.0373000000000001</v>
      </c>
    </row>
    <row r="6274" spans="5:14" x14ac:dyDescent="0.3">
      <c r="E6274" s="1">
        <v>41325</v>
      </c>
      <c r="F6274">
        <v>115.6</v>
      </c>
      <c r="G6274">
        <f t="shared" si="143"/>
        <v>111.53541284403664</v>
      </c>
      <c r="I6274" s="1">
        <v>34570</v>
      </c>
      <c r="J6274">
        <v>16.350000000000001</v>
      </c>
      <c r="M6274" s="1">
        <v>36318</v>
      </c>
      <c r="N6274">
        <v>1.03</v>
      </c>
    </row>
    <row r="6275" spans="5:14" x14ac:dyDescent="0.3">
      <c r="E6275" s="1">
        <v>41326</v>
      </c>
      <c r="F6275">
        <v>113.53</v>
      </c>
      <c r="G6275">
        <f t="shared" si="143"/>
        <v>111.58440366972472</v>
      </c>
      <c r="I6275" s="1">
        <v>34569</v>
      </c>
      <c r="J6275">
        <v>15.95</v>
      </c>
      <c r="M6275" s="1">
        <v>36319</v>
      </c>
      <c r="N6275">
        <v>1.0463</v>
      </c>
    </row>
    <row r="6276" spans="5:14" x14ac:dyDescent="0.3">
      <c r="E6276" s="1">
        <v>41327</v>
      </c>
      <c r="F6276">
        <v>114.1</v>
      </c>
      <c r="G6276">
        <f t="shared" si="143"/>
        <v>111.62174311926603</v>
      </c>
      <c r="I6276" s="1">
        <v>34568</v>
      </c>
      <c r="J6276">
        <v>15.76</v>
      </c>
      <c r="M6276" s="1">
        <v>36320</v>
      </c>
      <c r="N6276">
        <v>1.0465</v>
      </c>
    </row>
    <row r="6277" spans="5:14" x14ac:dyDescent="0.3">
      <c r="E6277" s="1">
        <v>41330</v>
      </c>
      <c r="F6277">
        <v>114.44</v>
      </c>
      <c r="G6277">
        <f t="shared" si="143"/>
        <v>111.64944954128438</v>
      </c>
      <c r="I6277" s="1">
        <v>34565</v>
      </c>
      <c r="J6277">
        <v>16.3</v>
      </c>
      <c r="M6277" s="1">
        <v>36321</v>
      </c>
      <c r="N6277">
        <v>1.048</v>
      </c>
    </row>
    <row r="6278" spans="5:14" x14ac:dyDescent="0.3">
      <c r="E6278" s="1">
        <v>41331</v>
      </c>
      <c r="F6278">
        <v>112.71</v>
      </c>
      <c r="G6278">
        <f t="shared" si="143"/>
        <v>111.67605504587151</v>
      </c>
      <c r="I6278" s="1">
        <v>34564</v>
      </c>
      <c r="J6278">
        <v>16.55</v>
      </c>
      <c r="M6278" s="1">
        <v>36322</v>
      </c>
      <c r="N6278">
        <v>1.0515000000000001</v>
      </c>
    </row>
    <row r="6279" spans="5:14" x14ac:dyDescent="0.3">
      <c r="E6279" s="1">
        <v>41332</v>
      </c>
      <c r="F6279">
        <v>111.87</v>
      </c>
      <c r="G6279">
        <f t="shared" si="143"/>
        <v>111.68908256880731</v>
      </c>
      <c r="I6279" s="1">
        <v>34563</v>
      </c>
      <c r="J6279">
        <v>17.04</v>
      </c>
      <c r="M6279" s="1">
        <v>36325</v>
      </c>
      <c r="N6279">
        <v>1.042</v>
      </c>
    </row>
    <row r="6280" spans="5:14" x14ac:dyDescent="0.3">
      <c r="E6280" s="1">
        <v>41333</v>
      </c>
      <c r="F6280">
        <v>111.38</v>
      </c>
      <c r="G6280">
        <f t="shared" si="143"/>
        <v>111.70137614678896</v>
      </c>
      <c r="I6280" s="1">
        <v>34562</v>
      </c>
      <c r="J6280">
        <v>16.82</v>
      </c>
      <c r="M6280" s="1">
        <v>36326</v>
      </c>
      <c r="N6280">
        <v>1.0422</v>
      </c>
    </row>
    <row r="6281" spans="5:14" x14ac:dyDescent="0.3">
      <c r="E6281" s="1">
        <v>41334</v>
      </c>
      <c r="F6281">
        <v>110.4</v>
      </c>
      <c r="G6281">
        <f t="shared" si="143"/>
        <v>111.68660550458713</v>
      </c>
      <c r="I6281" s="1">
        <v>34561</v>
      </c>
      <c r="J6281">
        <v>16.87</v>
      </c>
      <c r="M6281" s="1">
        <v>36327</v>
      </c>
      <c r="N6281">
        <v>1.0305</v>
      </c>
    </row>
    <row r="6282" spans="5:14" x14ac:dyDescent="0.3">
      <c r="E6282" s="1">
        <v>41337</v>
      </c>
      <c r="F6282">
        <v>110.09</v>
      </c>
      <c r="G6282">
        <f t="shared" si="143"/>
        <v>111.66550458715595</v>
      </c>
      <c r="I6282" s="1">
        <v>34558</v>
      </c>
      <c r="J6282">
        <v>16.95</v>
      </c>
      <c r="M6282" s="1">
        <v>36328</v>
      </c>
      <c r="N6282">
        <v>1.0345</v>
      </c>
    </row>
    <row r="6283" spans="5:14" x14ac:dyDescent="0.3">
      <c r="E6283" s="1">
        <v>41338</v>
      </c>
      <c r="F6283">
        <v>111.61</v>
      </c>
      <c r="G6283">
        <f t="shared" si="143"/>
        <v>111.66018348623854</v>
      </c>
      <c r="I6283" s="1">
        <v>34557</v>
      </c>
      <c r="J6283">
        <v>17.489999999999998</v>
      </c>
      <c r="M6283" s="1">
        <v>36329</v>
      </c>
      <c r="N6283">
        <v>1.0389999999999999</v>
      </c>
    </row>
    <row r="6284" spans="5:14" x14ac:dyDescent="0.3">
      <c r="E6284" s="1">
        <v>41339</v>
      </c>
      <c r="F6284">
        <v>111.06</v>
      </c>
      <c r="G6284">
        <f t="shared" si="143"/>
        <v>111.65550458715596</v>
      </c>
      <c r="I6284" s="1">
        <v>34556</v>
      </c>
      <c r="J6284">
        <v>17.670000000000002</v>
      </c>
      <c r="M6284" s="1">
        <v>36332</v>
      </c>
      <c r="N6284">
        <v>1.0347</v>
      </c>
    </row>
    <row r="6285" spans="5:14" x14ac:dyDescent="0.3">
      <c r="E6285" s="1">
        <v>41340</v>
      </c>
      <c r="F6285">
        <v>111.15</v>
      </c>
      <c r="G6285">
        <f t="shared" si="143"/>
        <v>111.68284403669725</v>
      </c>
      <c r="I6285" s="1">
        <v>34555</v>
      </c>
      <c r="J6285">
        <v>17.850000000000001</v>
      </c>
      <c r="M6285" s="1">
        <v>36333</v>
      </c>
      <c r="N6285">
        <v>1.0323</v>
      </c>
    </row>
    <row r="6286" spans="5:14" x14ac:dyDescent="0.3">
      <c r="E6286" s="1">
        <v>41341</v>
      </c>
      <c r="F6286">
        <v>110.85</v>
      </c>
      <c r="G6286">
        <f t="shared" si="143"/>
        <v>111.66697247706422</v>
      </c>
      <c r="I6286" s="1">
        <v>34554</v>
      </c>
      <c r="J6286">
        <v>17.87</v>
      </c>
      <c r="M6286" s="1">
        <v>36334</v>
      </c>
      <c r="N6286">
        <v>1.0333000000000001</v>
      </c>
    </row>
    <row r="6287" spans="5:14" x14ac:dyDescent="0.3">
      <c r="E6287" s="1">
        <v>41344</v>
      </c>
      <c r="F6287">
        <v>110.22</v>
      </c>
      <c r="G6287">
        <f t="shared" si="143"/>
        <v>111.65045871559633</v>
      </c>
      <c r="I6287" s="1">
        <v>34551</v>
      </c>
      <c r="J6287">
        <v>17.86</v>
      </c>
      <c r="M6287" s="1">
        <v>36335</v>
      </c>
      <c r="N6287">
        <v>1.04</v>
      </c>
    </row>
    <row r="6288" spans="5:14" x14ac:dyDescent="0.3">
      <c r="E6288" s="1">
        <v>41345</v>
      </c>
      <c r="F6288">
        <v>109.65</v>
      </c>
      <c r="G6288">
        <f t="shared" si="143"/>
        <v>111.6305504587156</v>
      </c>
      <c r="I6288" s="1">
        <v>34550</v>
      </c>
      <c r="J6288">
        <v>18.420000000000002</v>
      </c>
      <c r="M6288" s="1">
        <v>36336</v>
      </c>
      <c r="N6288">
        <v>1.0427999999999999</v>
      </c>
    </row>
    <row r="6289" spans="5:14" x14ac:dyDescent="0.3">
      <c r="E6289" s="1">
        <v>41346</v>
      </c>
      <c r="F6289">
        <v>108.52</v>
      </c>
      <c r="G6289">
        <f t="shared" si="143"/>
        <v>111.57568807339452</v>
      </c>
      <c r="I6289" s="1">
        <v>34549</v>
      </c>
      <c r="J6289">
        <v>18.440000000000001</v>
      </c>
      <c r="M6289" s="1">
        <v>36339</v>
      </c>
      <c r="N6289">
        <v>1.0333000000000001</v>
      </c>
    </row>
    <row r="6290" spans="5:14" x14ac:dyDescent="0.3">
      <c r="E6290" s="1">
        <v>41347</v>
      </c>
      <c r="F6290">
        <v>109.42</v>
      </c>
      <c r="G6290">
        <f t="shared" si="143"/>
        <v>111.53064220183487</v>
      </c>
      <c r="I6290" s="1">
        <v>34548</v>
      </c>
      <c r="J6290">
        <v>18.510000000000002</v>
      </c>
      <c r="M6290" s="1">
        <v>36340</v>
      </c>
      <c r="N6290">
        <v>1.0322</v>
      </c>
    </row>
    <row r="6291" spans="5:14" x14ac:dyDescent="0.3">
      <c r="E6291" s="1">
        <v>41348</v>
      </c>
      <c r="F6291">
        <v>109.82</v>
      </c>
      <c r="G6291">
        <f t="shared" si="143"/>
        <v>111.47660550458717</v>
      </c>
      <c r="I6291" s="1">
        <v>34547</v>
      </c>
      <c r="J6291">
        <v>18.899999999999999</v>
      </c>
      <c r="M6291" s="1">
        <v>36341</v>
      </c>
      <c r="N6291">
        <v>1.0351999999999999</v>
      </c>
    </row>
    <row r="6292" spans="5:14" x14ac:dyDescent="0.3">
      <c r="E6292" s="1">
        <v>41351</v>
      </c>
      <c r="F6292">
        <v>109.51</v>
      </c>
      <c r="G6292">
        <f t="shared" si="143"/>
        <v>111.42972477064221</v>
      </c>
      <c r="I6292" s="1">
        <v>34544</v>
      </c>
      <c r="J6292">
        <v>18.59</v>
      </c>
      <c r="M6292" s="1">
        <v>36342</v>
      </c>
      <c r="N6292">
        <v>1.0229999999999999</v>
      </c>
    </row>
    <row r="6293" spans="5:14" x14ac:dyDescent="0.3">
      <c r="E6293" s="1">
        <v>41352</v>
      </c>
      <c r="F6293">
        <v>107.45</v>
      </c>
      <c r="G6293">
        <f t="shared" si="143"/>
        <v>111.35311926605505</v>
      </c>
      <c r="I6293" s="1">
        <v>34543</v>
      </c>
      <c r="J6293">
        <v>18.18</v>
      </c>
      <c r="M6293" s="1">
        <v>36343</v>
      </c>
      <c r="N6293">
        <v>1.0245</v>
      </c>
    </row>
    <row r="6294" spans="5:14" x14ac:dyDescent="0.3">
      <c r="E6294" s="1">
        <v>41353</v>
      </c>
      <c r="F6294">
        <v>108.72</v>
      </c>
      <c r="G6294">
        <f t="shared" si="143"/>
        <v>111.2948623853211</v>
      </c>
      <c r="I6294" s="1">
        <v>34542</v>
      </c>
      <c r="J6294">
        <v>17.89</v>
      </c>
      <c r="M6294" s="1">
        <v>36346</v>
      </c>
      <c r="N6294">
        <v>1.022</v>
      </c>
    </row>
    <row r="6295" spans="5:14" x14ac:dyDescent="0.3">
      <c r="E6295" s="1">
        <v>41354</v>
      </c>
      <c r="F6295">
        <v>107.47</v>
      </c>
      <c r="G6295">
        <f t="shared" si="143"/>
        <v>111.2421100917431</v>
      </c>
      <c r="I6295" s="1">
        <v>34541</v>
      </c>
      <c r="J6295">
        <v>17.649999999999999</v>
      </c>
      <c r="M6295" s="1">
        <v>36347</v>
      </c>
      <c r="N6295">
        <v>1.0236000000000001</v>
      </c>
    </row>
    <row r="6296" spans="5:14" x14ac:dyDescent="0.3">
      <c r="E6296" s="1">
        <v>41355</v>
      </c>
      <c r="F6296">
        <v>107.66</v>
      </c>
      <c r="G6296">
        <f t="shared" si="143"/>
        <v>111.19844036697245</v>
      </c>
      <c r="I6296" s="1">
        <v>34540</v>
      </c>
      <c r="J6296">
        <v>17.57</v>
      </c>
      <c r="M6296" s="1">
        <v>36348</v>
      </c>
      <c r="N6296">
        <v>1.0216000000000001</v>
      </c>
    </row>
    <row r="6297" spans="5:14" x14ac:dyDescent="0.3">
      <c r="E6297" s="1">
        <v>41358</v>
      </c>
      <c r="F6297">
        <v>108.17</v>
      </c>
      <c r="G6297">
        <f t="shared" si="143"/>
        <v>111.18036697247705</v>
      </c>
      <c r="I6297" s="1">
        <v>34537</v>
      </c>
      <c r="J6297">
        <v>17.84</v>
      </c>
      <c r="M6297" s="1">
        <v>36349</v>
      </c>
      <c r="N6297">
        <v>1.0216000000000001</v>
      </c>
    </row>
    <row r="6298" spans="5:14" x14ac:dyDescent="0.3">
      <c r="E6298" s="1">
        <v>41359</v>
      </c>
      <c r="F6298">
        <v>109.36</v>
      </c>
      <c r="G6298">
        <f t="shared" si="143"/>
        <v>111.17963302752294</v>
      </c>
      <c r="I6298" s="1">
        <v>34536</v>
      </c>
      <c r="J6298">
        <v>17.68</v>
      </c>
      <c r="M6298" s="1">
        <v>36350</v>
      </c>
      <c r="N6298">
        <v>1.0195000000000001</v>
      </c>
    </row>
    <row r="6299" spans="5:14" x14ac:dyDescent="0.3">
      <c r="E6299" s="1">
        <v>41360</v>
      </c>
      <c r="F6299">
        <v>109.69</v>
      </c>
      <c r="G6299">
        <f t="shared" si="143"/>
        <v>111.19284403669725</v>
      </c>
      <c r="I6299" s="1">
        <v>34535</v>
      </c>
      <c r="J6299">
        <v>17.46</v>
      </c>
      <c r="M6299" s="1">
        <v>36353</v>
      </c>
      <c r="N6299">
        <v>1.0144</v>
      </c>
    </row>
    <row r="6300" spans="5:14" x14ac:dyDescent="0.3">
      <c r="E6300" s="1">
        <v>41361</v>
      </c>
      <c r="F6300">
        <v>110.02</v>
      </c>
      <c r="G6300">
        <f t="shared" si="143"/>
        <v>111.21275229357799</v>
      </c>
      <c r="I6300" s="1">
        <v>34534</v>
      </c>
      <c r="J6300">
        <v>17.489999999999998</v>
      </c>
      <c r="M6300" s="1">
        <v>36354</v>
      </c>
      <c r="N6300">
        <v>1.016</v>
      </c>
    </row>
    <row r="6301" spans="5:14" x14ac:dyDescent="0.3">
      <c r="E6301" s="1">
        <v>41365</v>
      </c>
      <c r="F6301">
        <v>111.08</v>
      </c>
      <c r="G6301">
        <f t="shared" si="143"/>
        <v>111.23651376146789</v>
      </c>
      <c r="I6301" s="1">
        <v>34533</v>
      </c>
      <c r="J6301">
        <v>17.38</v>
      </c>
      <c r="M6301" s="1">
        <v>36355</v>
      </c>
      <c r="N6301">
        <v>1.0201</v>
      </c>
    </row>
    <row r="6302" spans="5:14" x14ac:dyDescent="0.3">
      <c r="E6302" s="1">
        <v>41366</v>
      </c>
      <c r="F6302">
        <v>110.69</v>
      </c>
      <c r="G6302">
        <f t="shared" si="143"/>
        <v>111.24697247706422</v>
      </c>
      <c r="I6302" s="1">
        <v>34530</v>
      </c>
      <c r="J6302">
        <v>17.77</v>
      </c>
      <c r="M6302" s="1">
        <v>36356</v>
      </c>
      <c r="N6302">
        <v>1.0186999999999999</v>
      </c>
    </row>
    <row r="6303" spans="5:14" x14ac:dyDescent="0.3">
      <c r="E6303" s="1">
        <v>41367</v>
      </c>
      <c r="F6303">
        <v>107.11</v>
      </c>
      <c r="G6303">
        <f t="shared" si="143"/>
        <v>111.22559633027525</v>
      </c>
      <c r="I6303" s="1">
        <v>34529</v>
      </c>
      <c r="J6303">
        <v>18.59</v>
      </c>
      <c r="M6303" s="1">
        <v>36357</v>
      </c>
      <c r="N6303">
        <v>1.0199</v>
      </c>
    </row>
    <row r="6304" spans="5:14" x14ac:dyDescent="0.3">
      <c r="E6304" s="1">
        <v>41368</v>
      </c>
      <c r="F6304">
        <v>106.34</v>
      </c>
      <c r="G6304">
        <f t="shared" si="143"/>
        <v>111.20045871559635</v>
      </c>
      <c r="I6304" s="1">
        <v>34528</v>
      </c>
      <c r="J6304">
        <v>18.329999999999998</v>
      </c>
      <c r="M6304" s="1">
        <v>36360</v>
      </c>
      <c r="N6304">
        <v>1.0309999999999999</v>
      </c>
    </row>
    <row r="6305" spans="5:14" x14ac:dyDescent="0.3">
      <c r="E6305" s="1">
        <v>41369</v>
      </c>
      <c r="F6305">
        <v>104.12</v>
      </c>
      <c r="G6305">
        <f t="shared" si="143"/>
        <v>111.15844036697251</v>
      </c>
      <c r="I6305" s="1">
        <v>34527</v>
      </c>
      <c r="J6305">
        <v>18.260000000000002</v>
      </c>
      <c r="M6305" s="1">
        <v>36361</v>
      </c>
      <c r="N6305">
        <v>1.0408999999999999</v>
      </c>
    </row>
    <row r="6306" spans="5:14" x14ac:dyDescent="0.3">
      <c r="E6306" s="1">
        <v>41372</v>
      </c>
      <c r="F6306">
        <v>104.66</v>
      </c>
      <c r="G6306">
        <f t="shared" si="143"/>
        <v>111.12623853211012</v>
      </c>
      <c r="I6306" s="1">
        <v>34526</v>
      </c>
      <c r="J6306">
        <v>17.96</v>
      </c>
      <c r="M6306" s="1">
        <v>36362</v>
      </c>
      <c r="N6306">
        <v>1.0527</v>
      </c>
    </row>
    <row r="6307" spans="5:14" x14ac:dyDescent="0.3">
      <c r="E6307" s="1">
        <v>41373</v>
      </c>
      <c r="F6307">
        <v>106.23</v>
      </c>
      <c r="G6307">
        <f t="shared" si="143"/>
        <v>111.13128440366975</v>
      </c>
      <c r="I6307" s="1">
        <v>34523</v>
      </c>
      <c r="J6307">
        <v>17.37</v>
      </c>
      <c r="M6307" s="1">
        <v>36363</v>
      </c>
      <c r="N6307">
        <v>1.0504</v>
      </c>
    </row>
    <row r="6308" spans="5:14" x14ac:dyDescent="0.3">
      <c r="E6308" s="1">
        <v>41374</v>
      </c>
      <c r="F6308">
        <v>105.79</v>
      </c>
      <c r="G6308">
        <f t="shared" si="143"/>
        <v>111.11348623853215</v>
      </c>
      <c r="I6308" s="1">
        <v>34522</v>
      </c>
      <c r="J6308">
        <v>17.079999999999998</v>
      </c>
      <c r="M6308" s="1">
        <v>36364</v>
      </c>
      <c r="N6308">
        <v>1.0509999999999999</v>
      </c>
    </row>
    <row r="6309" spans="5:14" x14ac:dyDescent="0.3">
      <c r="E6309" s="1">
        <v>41375</v>
      </c>
      <c r="F6309">
        <v>104.27</v>
      </c>
      <c r="G6309">
        <f t="shared" si="143"/>
        <v>111.05110091743124</v>
      </c>
      <c r="I6309" s="1">
        <v>34521</v>
      </c>
      <c r="J6309">
        <v>17.059999999999999</v>
      </c>
      <c r="M6309" s="1">
        <v>36367</v>
      </c>
      <c r="N6309">
        <v>1.0653999999999999</v>
      </c>
    </row>
    <row r="6310" spans="5:14" x14ac:dyDescent="0.3">
      <c r="E6310" s="1">
        <v>41376</v>
      </c>
      <c r="F6310">
        <v>103.11</v>
      </c>
      <c r="G6310">
        <f t="shared" si="143"/>
        <v>111.01706422018354</v>
      </c>
      <c r="I6310" s="1">
        <v>34520</v>
      </c>
      <c r="J6310">
        <v>17.38</v>
      </c>
      <c r="M6310" s="1">
        <v>36368</v>
      </c>
      <c r="N6310">
        <v>1.0629999999999999</v>
      </c>
    </row>
    <row r="6311" spans="5:14" x14ac:dyDescent="0.3">
      <c r="E6311" s="1">
        <v>41379</v>
      </c>
      <c r="F6311">
        <v>100.39</v>
      </c>
      <c r="G6311">
        <f t="shared" si="143"/>
        <v>110.954128440367</v>
      </c>
      <c r="I6311" s="1">
        <v>34519</v>
      </c>
      <c r="J6311">
        <v>17.47</v>
      </c>
      <c r="M6311" s="1">
        <v>36369</v>
      </c>
      <c r="N6311">
        <v>1.0662</v>
      </c>
    </row>
    <row r="6312" spans="5:14" x14ac:dyDescent="0.3">
      <c r="E6312" s="1">
        <v>41380</v>
      </c>
      <c r="F6312">
        <v>99.91</v>
      </c>
      <c r="G6312">
        <f t="shared" si="143"/>
        <v>110.86706422018351</v>
      </c>
      <c r="I6312" s="1">
        <v>34516</v>
      </c>
      <c r="J6312">
        <v>17.57</v>
      </c>
      <c r="M6312" s="1">
        <v>36370</v>
      </c>
      <c r="N6312">
        <v>1.0722</v>
      </c>
    </row>
    <row r="6313" spans="5:14" x14ac:dyDescent="0.3">
      <c r="E6313" s="1">
        <v>41381</v>
      </c>
      <c r="F6313">
        <v>97.69</v>
      </c>
      <c r="G6313">
        <f t="shared" si="143"/>
        <v>110.76266055045875</v>
      </c>
      <c r="I6313" s="1">
        <v>34515</v>
      </c>
      <c r="J6313">
        <v>17.52</v>
      </c>
      <c r="M6313" s="1">
        <v>36371</v>
      </c>
      <c r="N6313">
        <v>1.0705</v>
      </c>
    </row>
    <row r="6314" spans="5:14" x14ac:dyDescent="0.3">
      <c r="E6314" s="1">
        <v>41382</v>
      </c>
      <c r="F6314">
        <v>99.13</v>
      </c>
      <c r="G6314">
        <f t="shared" si="143"/>
        <v>110.67889908256885</v>
      </c>
      <c r="I6314" s="1">
        <v>34514</v>
      </c>
      <c r="J6314">
        <v>17.010000000000002</v>
      </c>
      <c r="M6314" s="1">
        <v>36374</v>
      </c>
      <c r="N6314">
        <v>1.0680000000000001</v>
      </c>
    </row>
    <row r="6315" spans="5:14" x14ac:dyDescent="0.3">
      <c r="E6315" s="1">
        <v>41383</v>
      </c>
      <c r="F6315">
        <v>99.65</v>
      </c>
      <c r="G6315">
        <f t="shared" si="143"/>
        <v>110.58752293577984</v>
      </c>
      <c r="I6315" s="1">
        <v>34513</v>
      </c>
      <c r="J6315">
        <v>17.309999999999999</v>
      </c>
      <c r="M6315" s="1">
        <v>36375</v>
      </c>
      <c r="N6315">
        <v>1.0674999999999999</v>
      </c>
    </row>
    <row r="6316" spans="5:14" x14ac:dyDescent="0.3">
      <c r="E6316" s="1">
        <v>41386</v>
      </c>
      <c r="F6316">
        <v>100.39</v>
      </c>
      <c r="G6316">
        <f t="shared" si="143"/>
        <v>110.49036697247708</v>
      </c>
      <c r="I6316" s="1">
        <v>34512</v>
      </c>
      <c r="J6316">
        <v>17.170000000000002</v>
      </c>
      <c r="M6316" s="1">
        <v>36376</v>
      </c>
      <c r="N6316">
        <v>1.0771999999999999</v>
      </c>
    </row>
    <row r="6317" spans="5:14" x14ac:dyDescent="0.3">
      <c r="E6317" s="1">
        <v>41387</v>
      </c>
      <c r="F6317">
        <v>100.31</v>
      </c>
      <c r="G6317">
        <f t="shared" si="143"/>
        <v>110.4111009174312</v>
      </c>
      <c r="I6317" s="1">
        <v>34509</v>
      </c>
      <c r="J6317">
        <v>17.38</v>
      </c>
      <c r="M6317" s="1">
        <v>36377</v>
      </c>
      <c r="N6317">
        <v>1.0754999999999999</v>
      </c>
    </row>
    <row r="6318" spans="5:14" x14ac:dyDescent="0.3">
      <c r="E6318" s="1">
        <v>41388</v>
      </c>
      <c r="F6318">
        <v>101.73</v>
      </c>
      <c r="G6318">
        <f t="shared" si="143"/>
        <v>110.31963302752294</v>
      </c>
      <c r="I6318" s="1">
        <v>34508</v>
      </c>
      <c r="J6318">
        <v>17.36</v>
      </c>
      <c r="M6318" s="1">
        <v>36378</v>
      </c>
      <c r="N6318">
        <v>1.0730999999999999</v>
      </c>
    </row>
    <row r="6319" spans="5:14" x14ac:dyDescent="0.3">
      <c r="E6319" s="1">
        <v>41389</v>
      </c>
      <c r="F6319">
        <v>103.41</v>
      </c>
      <c r="G6319">
        <f t="shared" si="143"/>
        <v>110.26073394495413</v>
      </c>
      <c r="I6319" s="1">
        <v>34507</v>
      </c>
      <c r="J6319">
        <v>17.190000000000001</v>
      </c>
      <c r="M6319" s="1">
        <v>36381</v>
      </c>
      <c r="N6319">
        <v>1.0721000000000001</v>
      </c>
    </row>
    <row r="6320" spans="5:14" x14ac:dyDescent="0.3">
      <c r="E6320" s="1">
        <v>41390</v>
      </c>
      <c r="F6320">
        <v>103.16</v>
      </c>
      <c r="G6320">
        <f t="shared" ref="G6320:G6383" si="144">+AVERAGE(F6212:F6320)</f>
        <v>110.19009174311928</v>
      </c>
      <c r="I6320" s="1">
        <v>34506</v>
      </c>
      <c r="J6320">
        <v>17.3</v>
      </c>
      <c r="M6320" s="1">
        <v>36382</v>
      </c>
      <c r="N6320">
        <v>1.0703</v>
      </c>
    </row>
    <row r="6321" spans="5:14" x14ac:dyDescent="0.3">
      <c r="E6321" s="1">
        <v>41393</v>
      </c>
      <c r="F6321">
        <v>103.81</v>
      </c>
      <c r="G6321">
        <f t="shared" si="144"/>
        <v>110.12825688073396</v>
      </c>
      <c r="I6321" s="1">
        <v>34505</v>
      </c>
      <c r="J6321">
        <v>17.46</v>
      </c>
      <c r="M6321" s="1">
        <v>36383</v>
      </c>
      <c r="N6321">
        <v>1.0652999999999999</v>
      </c>
    </row>
    <row r="6322" spans="5:14" x14ac:dyDescent="0.3">
      <c r="E6322" s="1">
        <v>41394</v>
      </c>
      <c r="F6322">
        <v>102.37</v>
      </c>
      <c r="G6322">
        <f t="shared" si="144"/>
        <v>110.04559633027522</v>
      </c>
      <c r="I6322" s="1">
        <v>34502</v>
      </c>
      <c r="J6322">
        <v>17.41</v>
      </c>
      <c r="M6322" s="1">
        <v>36384</v>
      </c>
      <c r="N6322">
        <v>1.0676000000000001</v>
      </c>
    </row>
    <row r="6323" spans="5:14" x14ac:dyDescent="0.3">
      <c r="E6323" s="1">
        <v>41395</v>
      </c>
      <c r="F6323">
        <v>99.95</v>
      </c>
      <c r="G6323">
        <f t="shared" si="144"/>
        <v>109.94495412844039</v>
      </c>
      <c r="I6323" s="1">
        <v>34501</v>
      </c>
      <c r="J6323">
        <v>16.920000000000002</v>
      </c>
      <c r="M6323" s="1">
        <v>36385</v>
      </c>
      <c r="N6323">
        <v>1.0558000000000001</v>
      </c>
    </row>
    <row r="6324" spans="5:14" x14ac:dyDescent="0.3">
      <c r="E6324" s="1">
        <v>41396</v>
      </c>
      <c r="F6324">
        <v>102.85</v>
      </c>
      <c r="G6324">
        <f t="shared" si="144"/>
        <v>109.88055045871563</v>
      </c>
      <c r="I6324" s="1">
        <v>34500</v>
      </c>
      <c r="J6324">
        <v>16.66</v>
      </c>
      <c r="M6324" s="1">
        <v>36388</v>
      </c>
      <c r="N6324">
        <v>1.0580000000000001</v>
      </c>
    </row>
    <row r="6325" spans="5:14" x14ac:dyDescent="0.3">
      <c r="E6325" s="1">
        <v>41397</v>
      </c>
      <c r="F6325">
        <v>104.19</v>
      </c>
      <c r="G6325">
        <f t="shared" si="144"/>
        <v>109.83174311926606</v>
      </c>
      <c r="I6325" s="1">
        <v>34499</v>
      </c>
      <c r="J6325">
        <v>16.350000000000001</v>
      </c>
      <c r="M6325" s="1">
        <v>36389</v>
      </c>
      <c r="N6325">
        <v>1.0505</v>
      </c>
    </row>
    <row r="6326" spans="5:14" x14ac:dyDescent="0.3">
      <c r="E6326" s="1">
        <v>41400</v>
      </c>
      <c r="F6326">
        <v>105.46</v>
      </c>
      <c r="G6326">
        <f t="shared" si="144"/>
        <v>109.78311926605507</v>
      </c>
      <c r="I6326" s="1">
        <v>34498</v>
      </c>
      <c r="J6326">
        <v>16.41</v>
      </c>
      <c r="M6326" s="1">
        <v>36390</v>
      </c>
      <c r="N6326">
        <v>1.0516000000000001</v>
      </c>
    </row>
    <row r="6327" spans="5:14" x14ac:dyDescent="0.3">
      <c r="E6327" s="1">
        <v>41401</v>
      </c>
      <c r="F6327">
        <v>104.4</v>
      </c>
      <c r="G6327">
        <f t="shared" si="144"/>
        <v>109.72045871559634</v>
      </c>
      <c r="I6327" s="1">
        <v>34495</v>
      </c>
      <c r="J6327">
        <v>16.39</v>
      </c>
      <c r="M6327" s="1">
        <v>36391</v>
      </c>
      <c r="N6327">
        <v>1.0641</v>
      </c>
    </row>
    <row r="6328" spans="5:14" x14ac:dyDescent="0.3">
      <c r="E6328" s="1">
        <v>41402</v>
      </c>
      <c r="F6328">
        <v>104.34</v>
      </c>
      <c r="G6328">
        <f t="shared" si="144"/>
        <v>109.6600917431193</v>
      </c>
      <c r="I6328" s="1">
        <v>34494</v>
      </c>
      <c r="J6328">
        <v>16.309999999999999</v>
      </c>
      <c r="M6328" s="1">
        <v>36392</v>
      </c>
      <c r="N6328">
        <v>1.0673999999999999</v>
      </c>
    </row>
    <row r="6329" spans="5:14" x14ac:dyDescent="0.3">
      <c r="E6329" s="1">
        <v>41403</v>
      </c>
      <c r="F6329">
        <v>104.47</v>
      </c>
      <c r="G6329">
        <f t="shared" si="144"/>
        <v>109.6108256880734</v>
      </c>
      <c r="I6329" s="1">
        <v>34493</v>
      </c>
      <c r="J6329">
        <v>16.239999999999998</v>
      </c>
      <c r="M6329" s="1">
        <v>36395</v>
      </c>
      <c r="N6329">
        <v>1.0487</v>
      </c>
    </row>
    <row r="6330" spans="5:14" x14ac:dyDescent="0.3">
      <c r="E6330" s="1">
        <v>41404</v>
      </c>
      <c r="F6330">
        <v>103.91</v>
      </c>
      <c r="G6330">
        <f t="shared" si="144"/>
        <v>109.56587155963307</v>
      </c>
      <c r="I6330" s="1">
        <v>34492</v>
      </c>
      <c r="J6330">
        <v>15.94</v>
      </c>
      <c r="M6330" s="1">
        <v>36396</v>
      </c>
      <c r="N6330">
        <v>1.0543</v>
      </c>
    </row>
    <row r="6331" spans="5:14" x14ac:dyDescent="0.3">
      <c r="E6331" s="1">
        <v>41407</v>
      </c>
      <c r="F6331">
        <v>102.82</v>
      </c>
      <c r="G6331">
        <f t="shared" si="144"/>
        <v>109.52724770642206</v>
      </c>
      <c r="I6331" s="1">
        <v>34491</v>
      </c>
      <c r="J6331">
        <v>16.27</v>
      </c>
      <c r="M6331" s="1">
        <v>36397</v>
      </c>
      <c r="N6331">
        <v>1.042</v>
      </c>
    </row>
    <row r="6332" spans="5:14" x14ac:dyDescent="0.3">
      <c r="E6332" s="1">
        <v>41408</v>
      </c>
      <c r="F6332">
        <v>102.6</v>
      </c>
      <c r="G6332">
        <f t="shared" si="144"/>
        <v>109.48669724770645</v>
      </c>
      <c r="I6332" s="1">
        <v>34488</v>
      </c>
      <c r="J6332">
        <v>16.37</v>
      </c>
      <c r="M6332" s="1">
        <v>36398</v>
      </c>
      <c r="N6332">
        <v>1.0456000000000001</v>
      </c>
    </row>
    <row r="6333" spans="5:14" x14ac:dyDescent="0.3">
      <c r="E6333" s="1">
        <v>41409</v>
      </c>
      <c r="F6333">
        <v>103.68</v>
      </c>
      <c r="G6333">
        <f t="shared" si="144"/>
        <v>109.45321100917434</v>
      </c>
      <c r="I6333" s="1">
        <v>34487</v>
      </c>
      <c r="J6333">
        <v>16.420000000000002</v>
      </c>
      <c r="M6333" s="1">
        <v>36399</v>
      </c>
      <c r="N6333">
        <v>1.0463</v>
      </c>
    </row>
    <row r="6334" spans="5:14" x14ac:dyDescent="0.3">
      <c r="E6334" s="1">
        <v>41410</v>
      </c>
      <c r="F6334">
        <v>103.8</v>
      </c>
      <c r="G6334">
        <f t="shared" si="144"/>
        <v>109.41458715596332</v>
      </c>
      <c r="I6334" s="1">
        <v>34486</v>
      </c>
      <c r="J6334">
        <v>16.34</v>
      </c>
      <c r="M6334" s="1">
        <v>36402</v>
      </c>
      <c r="N6334">
        <v>1.0483</v>
      </c>
    </row>
    <row r="6335" spans="5:14" x14ac:dyDescent="0.3">
      <c r="E6335" s="1">
        <v>41411</v>
      </c>
      <c r="F6335">
        <v>104.64</v>
      </c>
      <c r="G6335">
        <f t="shared" si="144"/>
        <v>109.37</v>
      </c>
      <c r="I6335" s="1">
        <v>34485</v>
      </c>
      <c r="J6335">
        <v>16.45</v>
      </c>
      <c r="M6335" s="1">
        <v>36403</v>
      </c>
      <c r="N6335">
        <v>1.0562</v>
      </c>
    </row>
    <row r="6336" spans="5:14" x14ac:dyDescent="0.3">
      <c r="E6336" s="1">
        <v>41414</v>
      </c>
      <c r="F6336">
        <v>104.8</v>
      </c>
      <c r="G6336">
        <f t="shared" si="144"/>
        <v>109.34146788990827</v>
      </c>
      <c r="I6336" s="1">
        <v>34481</v>
      </c>
      <c r="J6336">
        <v>16.39</v>
      </c>
      <c r="M6336" s="1">
        <v>36404</v>
      </c>
      <c r="N6336">
        <v>1.0581</v>
      </c>
    </row>
    <row r="6337" spans="5:14" x14ac:dyDescent="0.3">
      <c r="E6337" s="1">
        <v>41415</v>
      </c>
      <c r="F6337">
        <v>103.91</v>
      </c>
      <c r="G6337">
        <f t="shared" si="144"/>
        <v>109.29339449541285</v>
      </c>
      <c r="I6337" s="1">
        <v>34480</v>
      </c>
      <c r="J6337">
        <v>16.12</v>
      </c>
      <c r="M6337" s="1">
        <v>36405</v>
      </c>
      <c r="N6337">
        <v>1.0686</v>
      </c>
    </row>
    <row r="6338" spans="5:14" x14ac:dyDescent="0.3">
      <c r="E6338" s="1">
        <v>41416</v>
      </c>
      <c r="F6338">
        <v>102.6</v>
      </c>
      <c r="G6338">
        <f t="shared" si="144"/>
        <v>109.24715596330276</v>
      </c>
      <c r="I6338" s="1">
        <v>34479</v>
      </c>
      <c r="J6338">
        <v>16.12</v>
      </c>
      <c r="M6338" s="1">
        <v>36406</v>
      </c>
      <c r="N6338">
        <v>1.0609999999999999</v>
      </c>
    </row>
    <row r="6339" spans="5:14" x14ac:dyDescent="0.3">
      <c r="E6339" s="1">
        <v>41417</v>
      </c>
      <c r="F6339">
        <v>102.44</v>
      </c>
      <c r="G6339">
        <f t="shared" si="144"/>
        <v>109.18844036697247</v>
      </c>
      <c r="I6339" s="1">
        <v>34478</v>
      </c>
      <c r="J6339">
        <v>16.32</v>
      </c>
      <c r="M6339" s="1">
        <v>36409</v>
      </c>
      <c r="N6339">
        <v>1.0580000000000001</v>
      </c>
    </row>
    <row r="6340" spans="5:14" x14ac:dyDescent="0.3">
      <c r="E6340" s="1">
        <v>41418</v>
      </c>
      <c r="F6340">
        <v>102.64</v>
      </c>
      <c r="G6340">
        <f t="shared" si="144"/>
        <v>109.11761467889906</v>
      </c>
      <c r="I6340" s="1">
        <v>34477</v>
      </c>
      <c r="J6340">
        <v>16.41</v>
      </c>
      <c r="M6340" s="1">
        <v>36410</v>
      </c>
      <c r="N6340">
        <v>1.0587</v>
      </c>
    </row>
    <row r="6341" spans="5:14" x14ac:dyDescent="0.3">
      <c r="E6341" s="1">
        <v>41421</v>
      </c>
      <c r="F6341">
        <v>102.62</v>
      </c>
      <c r="G6341">
        <f t="shared" si="144"/>
        <v>109.04807339449539</v>
      </c>
      <c r="I6341" s="1">
        <v>34474</v>
      </c>
      <c r="J6341">
        <v>16.55</v>
      </c>
      <c r="M6341" s="1">
        <v>36411</v>
      </c>
      <c r="N6341">
        <v>1.0598000000000001</v>
      </c>
    </row>
    <row r="6342" spans="5:14" x14ac:dyDescent="0.3">
      <c r="E6342" s="1">
        <v>41422</v>
      </c>
      <c r="F6342">
        <v>104.23</v>
      </c>
      <c r="G6342">
        <f t="shared" si="144"/>
        <v>109.00458715596329</v>
      </c>
      <c r="I6342" s="1">
        <v>34473</v>
      </c>
      <c r="J6342">
        <v>16.34</v>
      </c>
      <c r="M6342" s="1">
        <v>36412</v>
      </c>
      <c r="N6342">
        <v>1.054</v>
      </c>
    </row>
    <row r="6343" spans="5:14" x14ac:dyDescent="0.3">
      <c r="E6343" s="1">
        <v>41423</v>
      </c>
      <c r="F6343">
        <v>102.43</v>
      </c>
      <c r="G6343">
        <f t="shared" si="144"/>
        <v>108.9461467889908</v>
      </c>
      <c r="I6343" s="1">
        <v>34472</v>
      </c>
      <c r="J6343">
        <v>16.09</v>
      </c>
      <c r="M6343" s="1">
        <v>36413</v>
      </c>
      <c r="N6343">
        <v>1.0359</v>
      </c>
    </row>
    <row r="6344" spans="5:14" x14ac:dyDescent="0.3">
      <c r="E6344" s="1">
        <v>41424</v>
      </c>
      <c r="F6344">
        <v>102.19</v>
      </c>
      <c r="G6344">
        <f t="shared" si="144"/>
        <v>108.86467889908253</v>
      </c>
      <c r="I6344" s="1">
        <v>34471</v>
      </c>
      <c r="J6344">
        <v>15.82</v>
      </c>
      <c r="M6344" s="1">
        <v>36416</v>
      </c>
      <c r="N6344">
        <v>1.0423</v>
      </c>
    </row>
    <row r="6345" spans="5:14" x14ac:dyDescent="0.3">
      <c r="E6345" s="1">
        <v>41425</v>
      </c>
      <c r="F6345">
        <v>100.39</v>
      </c>
      <c r="G6345">
        <f t="shared" si="144"/>
        <v>108.76917431192658</v>
      </c>
      <c r="I6345" s="1">
        <v>34470</v>
      </c>
      <c r="J6345">
        <v>16.36</v>
      </c>
      <c r="M6345" s="1">
        <v>36417</v>
      </c>
      <c r="N6345">
        <v>1.0355000000000001</v>
      </c>
    </row>
    <row r="6346" spans="5:14" x14ac:dyDescent="0.3">
      <c r="E6346" s="1">
        <v>41428</v>
      </c>
      <c r="F6346">
        <v>102.06</v>
      </c>
      <c r="G6346">
        <f t="shared" si="144"/>
        <v>108.69064220183482</v>
      </c>
      <c r="I6346" s="1">
        <v>34467</v>
      </c>
      <c r="J6346">
        <v>16.59</v>
      </c>
      <c r="M6346" s="1">
        <v>36418</v>
      </c>
      <c r="N6346">
        <v>1.0406</v>
      </c>
    </row>
    <row r="6347" spans="5:14" x14ac:dyDescent="0.3">
      <c r="E6347" s="1">
        <v>41429</v>
      </c>
      <c r="F6347">
        <v>103.24</v>
      </c>
      <c r="G6347">
        <f t="shared" si="144"/>
        <v>108.61844036697242</v>
      </c>
      <c r="I6347" s="1">
        <v>34466</v>
      </c>
      <c r="J6347">
        <v>16.440000000000001</v>
      </c>
      <c r="M6347" s="1">
        <v>36419</v>
      </c>
      <c r="N6347">
        <v>1.0385</v>
      </c>
    </row>
    <row r="6348" spans="5:14" x14ac:dyDescent="0.3">
      <c r="E6348" s="1">
        <v>41430</v>
      </c>
      <c r="F6348">
        <v>103.04</v>
      </c>
      <c r="G6348">
        <f t="shared" si="144"/>
        <v>108.53192660550455</v>
      </c>
      <c r="I6348" s="1">
        <v>34465</v>
      </c>
      <c r="J6348">
        <v>16.09</v>
      </c>
      <c r="M6348" s="1">
        <v>36420</v>
      </c>
      <c r="N6348">
        <v>1.0422</v>
      </c>
    </row>
    <row r="6349" spans="5:14" x14ac:dyDescent="0.3">
      <c r="E6349" s="1">
        <v>41431</v>
      </c>
      <c r="F6349">
        <v>103.61</v>
      </c>
      <c r="G6349">
        <f t="shared" si="144"/>
        <v>108.45366972477061</v>
      </c>
      <c r="I6349" s="1">
        <v>34464</v>
      </c>
      <c r="J6349">
        <v>16.02</v>
      </c>
      <c r="M6349" s="1">
        <v>36423</v>
      </c>
      <c r="N6349">
        <v>1.0353000000000001</v>
      </c>
    </row>
    <row r="6350" spans="5:14" x14ac:dyDescent="0.3">
      <c r="E6350" s="1">
        <v>41432</v>
      </c>
      <c r="F6350">
        <v>104.56</v>
      </c>
      <c r="G6350">
        <f t="shared" si="144"/>
        <v>108.39174311926601</v>
      </c>
      <c r="I6350" s="1">
        <v>34463</v>
      </c>
      <c r="J6350">
        <v>16.22</v>
      </c>
      <c r="M6350" s="1">
        <v>36424</v>
      </c>
      <c r="N6350">
        <v>1.0490999999999999</v>
      </c>
    </row>
    <row r="6351" spans="5:14" x14ac:dyDescent="0.3">
      <c r="E6351" s="1">
        <v>41435</v>
      </c>
      <c r="F6351">
        <v>103.95</v>
      </c>
      <c r="G6351">
        <f t="shared" si="144"/>
        <v>108.32339449541281</v>
      </c>
      <c r="I6351" s="1">
        <v>34460</v>
      </c>
      <c r="J6351">
        <v>16.28</v>
      </c>
      <c r="M6351" s="1">
        <v>36425</v>
      </c>
      <c r="N6351">
        <v>1.0438000000000001</v>
      </c>
    </row>
    <row r="6352" spans="5:14" x14ac:dyDescent="0.3">
      <c r="E6352" s="1">
        <v>41436</v>
      </c>
      <c r="F6352">
        <v>102.96</v>
      </c>
      <c r="G6352">
        <f t="shared" si="144"/>
        <v>108.24100917431191</v>
      </c>
      <c r="I6352" s="1">
        <v>34459</v>
      </c>
      <c r="J6352">
        <v>15.8</v>
      </c>
      <c r="M6352" s="1">
        <v>36426</v>
      </c>
      <c r="N6352">
        <v>1.0503</v>
      </c>
    </row>
    <row r="6353" spans="5:14" x14ac:dyDescent="0.3">
      <c r="E6353" s="1">
        <v>41437</v>
      </c>
      <c r="F6353">
        <v>103.49</v>
      </c>
      <c r="G6353">
        <f t="shared" si="144"/>
        <v>108.16513761467887</v>
      </c>
      <c r="I6353" s="1">
        <v>34458</v>
      </c>
      <c r="J6353">
        <v>15.48</v>
      </c>
      <c r="M6353" s="1">
        <v>36427</v>
      </c>
      <c r="N6353">
        <v>1.0437000000000001</v>
      </c>
    </row>
    <row r="6354" spans="5:14" x14ac:dyDescent="0.3">
      <c r="E6354" s="1">
        <v>41438</v>
      </c>
      <c r="F6354">
        <v>104.25</v>
      </c>
      <c r="G6354">
        <f t="shared" si="144"/>
        <v>108.09504587155961</v>
      </c>
      <c r="I6354" s="1">
        <v>34457</v>
      </c>
      <c r="J6354">
        <v>15.54</v>
      </c>
      <c r="M6354" s="1">
        <v>36430</v>
      </c>
      <c r="N6354">
        <v>1.046</v>
      </c>
    </row>
    <row r="6355" spans="5:14" x14ac:dyDescent="0.3">
      <c r="E6355" s="1">
        <v>41439</v>
      </c>
      <c r="F6355">
        <v>105.93</v>
      </c>
      <c r="G6355">
        <f t="shared" si="144"/>
        <v>108.05183486238531</v>
      </c>
      <c r="I6355" s="1">
        <v>34453</v>
      </c>
      <c r="J6355">
        <v>15.69</v>
      </c>
      <c r="M6355" s="1">
        <v>36431</v>
      </c>
      <c r="N6355">
        <v>1.0522</v>
      </c>
    </row>
    <row r="6356" spans="5:14" x14ac:dyDescent="0.3">
      <c r="E6356" s="1">
        <v>41442</v>
      </c>
      <c r="F6356">
        <v>105.47</v>
      </c>
      <c r="G6356">
        <f t="shared" si="144"/>
        <v>107.99302752293576</v>
      </c>
      <c r="I6356" s="1">
        <v>34452</v>
      </c>
      <c r="J6356">
        <v>15.23</v>
      </c>
      <c r="M6356" s="1">
        <v>36432</v>
      </c>
      <c r="N6356">
        <v>1.0639000000000001</v>
      </c>
    </row>
    <row r="6357" spans="5:14" x14ac:dyDescent="0.3">
      <c r="E6357" s="1">
        <v>41443</v>
      </c>
      <c r="F6357">
        <v>106.02</v>
      </c>
      <c r="G6357">
        <f t="shared" si="144"/>
        <v>107.95376146788989</v>
      </c>
      <c r="I6357" s="1">
        <v>34451</v>
      </c>
      <c r="J6357">
        <v>15.34</v>
      </c>
      <c r="M6357" s="1">
        <v>36433</v>
      </c>
      <c r="N6357">
        <v>1.0682</v>
      </c>
    </row>
    <row r="6358" spans="5:14" x14ac:dyDescent="0.3">
      <c r="E6358" s="1">
        <v>41444</v>
      </c>
      <c r="F6358">
        <v>106.12</v>
      </c>
      <c r="G6358">
        <f t="shared" si="144"/>
        <v>107.91256880733943</v>
      </c>
      <c r="I6358" s="1">
        <v>34450</v>
      </c>
      <c r="J6358">
        <v>15.54</v>
      </c>
      <c r="M6358" s="1">
        <v>36434</v>
      </c>
      <c r="N6358">
        <v>1.0718000000000001</v>
      </c>
    </row>
    <row r="6359" spans="5:14" x14ac:dyDescent="0.3">
      <c r="E6359" s="1">
        <v>41445</v>
      </c>
      <c r="F6359">
        <v>102.15</v>
      </c>
      <c r="G6359">
        <f t="shared" si="144"/>
        <v>107.83045871559631</v>
      </c>
      <c r="I6359" s="1">
        <v>34449</v>
      </c>
      <c r="J6359">
        <v>15.83</v>
      </c>
      <c r="M6359" s="1">
        <v>36437</v>
      </c>
      <c r="N6359">
        <v>1.0733999999999999</v>
      </c>
    </row>
    <row r="6360" spans="5:14" x14ac:dyDescent="0.3">
      <c r="E6360" s="1">
        <v>41446</v>
      </c>
      <c r="F6360">
        <v>100.91</v>
      </c>
      <c r="G6360">
        <f t="shared" si="144"/>
        <v>107.72972477064218</v>
      </c>
      <c r="I6360" s="1">
        <v>34446</v>
      </c>
      <c r="J6360">
        <v>15.74</v>
      </c>
      <c r="M6360" s="1">
        <v>36438</v>
      </c>
      <c r="N6360">
        <v>1.0736000000000001</v>
      </c>
    </row>
    <row r="6361" spans="5:14" x14ac:dyDescent="0.3">
      <c r="E6361" s="1">
        <v>41449</v>
      </c>
      <c r="F6361">
        <v>101.16</v>
      </c>
      <c r="G6361">
        <f t="shared" si="144"/>
        <v>107.63293577981649</v>
      </c>
      <c r="I6361" s="1">
        <v>34445</v>
      </c>
      <c r="J6361">
        <v>15.23</v>
      </c>
      <c r="M6361" s="1">
        <v>36439</v>
      </c>
      <c r="N6361">
        <v>1.0688</v>
      </c>
    </row>
    <row r="6362" spans="5:14" x14ac:dyDescent="0.3">
      <c r="E6362" s="1">
        <v>41450</v>
      </c>
      <c r="F6362">
        <v>101.26</v>
      </c>
      <c r="G6362">
        <f t="shared" si="144"/>
        <v>107.53055045871557</v>
      </c>
      <c r="I6362" s="1">
        <v>34444</v>
      </c>
      <c r="J6362">
        <v>14.94</v>
      </c>
      <c r="M6362" s="1">
        <v>36440</v>
      </c>
      <c r="N6362">
        <v>1.0710999999999999</v>
      </c>
    </row>
    <row r="6363" spans="5:14" x14ac:dyDescent="0.3">
      <c r="E6363" s="1">
        <v>41451</v>
      </c>
      <c r="F6363">
        <v>101.66</v>
      </c>
      <c r="G6363">
        <f t="shared" si="144"/>
        <v>107.42834862385318</v>
      </c>
      <c r="I6363" s="1">
        <v>34443</v>
      </c>
      <c r="J6363">
        <v>14.82</v>
      </c>
      <c r="M6363" s="1">
        <v>36441</v>
      </c>
      <c r="N6363">
        <v>1.0631999999999999</v>
      </c>
    </row>
    <row r="6364" spans="5:14" x14ac:dyDescent="0.3">
      <c r="E6364" s="1">
        <v>41452</v>
      </c>
      <c r="F6364">
        <v>102.82</v>
      </c>
      <c r="G6364">
        <f t="shared" si="144"/>
        <v>107.3323853211009</v>
      </c>
      <c r="I6364" s="1">
        <v>34442</v>
      </c>
      <c r="J6364">
        <v>15.09</v>
      </c>
      <c r="M6364" s="1">
        <v>36444</v>
      </c>
      <c r="N6364">
        <v>1.0630999999999999</v>
      </c>
    </row>
    <row r="6365" spans="5:14" x14ac:dyDescent="0.3">
      <c r="E6365" s="1">
        <v>41453</v>
      </c>
      <c r="F6365">
        <v>102.16</v>
      </c>
      <c r="G6365">
        <f t="shared" si="144"/>
        <v>107.23036697247704</v>
      </c>
      <c r="I6365" s="1">
        <v>34439</v>
      </c>
      <c r="J6365">
        <v>15.12</v>
      </c>
      <c r="M6365" s="1">
        <v>36445</v>
      </c>
      <c r="N6365">
        <v>1.077</v>
      </c>
    </row>
    <row r="6366" spans="5:14" x14ac:dyDescent="0.3">
      <c r="E6366" s="1">
        <v>41456</v>
      </c>
      <c r="F6366">
        <v>103</v>
      </c>
      <c r="G6366">
        <f t="shared" si="144"/>
        <v>107.13422018348622</v>
      </c>
      <c r="I6366" s="1">
        <v>34438</v>
      </c>
      <c r="J6366">
        <v>15.01</v>
      </c>
      <c r="M6366" s="1">
        <v>36446</v>
      </c>
      <c r="N6366">
        <v>1.0806</v>
      </c>
    </row>
    <row r="6367" spans="5:14" x14ac:dyDescent="0.3">
      <c r="E6367" s="1">
        <v>41457</v>
      </c>
      <c r="F6367">
        <v>104</v>
      </c>
      <c r="G6367">
        <f t="shared" si="144"/>
        <v>107.03917431192657</v>
      </c>
      <c r="I6367" s="1">
        <v>34437</v>
      </c>
      <c r="J6367">
        <v>14.7</v>
      </c>
      <c r="M6367" s="1">
        <v>36447</v>
      </c>
      <c r="N6367">
        <v>1.0772999999999999</v>
      </c>
    </row>
    <row r="6368" spans="5:14" x14ac:dyDescent="0.3">
      <c r="E6368" s="1">
        <v>41458</v>
      </c>
      <c r="F6368">
        <v>105.76</v>
      </c>
      <c r="G6368">
        <f t="shared" si="144"/>
        <v>106.9553211009174</v>
      </c>
      <c r="I6368" s="1">
        <v>34436</v>
      </c>
      <c r="J6368">
        <v>14.56</v>
      </c>
      <c r="M6368" s="1">
        <v>36448</v>
      </c>
      <c r="N6368">
        <v>1.0884</v>
      </c>
    </row>
    <row r="6369" spans="5:14" x14ac:dyDescent="0.3">
      <c r="E6369" s="1">
        <v>41459</v>
      </c>
      <c r="F6369">
        <v>105.54</v>
      </c>
      <c r="G6369">
        <f t="shared" si="144"/>
        <v>106.8634862385321</v>
      </c>
      <c r="I6369" s="1">
        <v>34435</v>
      </c>
      <c r="J6369">
        <v>14.65</v>
      </c>
      <c r="M6369" s="1">
        <v>36451</v>
      </c>
      <c r="N6369">
        <v>1.0813999999999999</v>
      </c>
    </row>
    <row r="6370" spans="5:14" x14ac:dyDescent="0.3">
      <c r="E6370" s="1">
        <v>41460</v>
      </c>
      <c r="F6370">
        <v>107.72</v>
      </c>
      <c r="G6370">
        <f t="shared" si="144"/>
        <v>106.7805504587156</v>
      </c>
      <c r="I6370" s="1">
        <v>34432</v>
      </c>
      <c r="J6370">
        <v>14.36</v>
      </c>
      <c r="M6370" s="1">
        <v>36452</v>
      </c>
      <c r="N6370">
        <v>1.0824</v>
      </c>
    </row>
    <row r="6371" spans="5:14" x14ac:dyDescent="0.3">
      <c r="E6371" s="1">
        <v>41463</v>
      </c>
      <c r="F6371">
        <v>107.43</v>
      </c>
      <c r="G6371">
        <f t="shared" si="144"/>
        <v>106.70559633027523</v>
      </c>
      <c r="I6371" s="1">
        <v>34431</v>
      </c>
      <c r="J6371">
        <v>14.39</v>
      </c>
      <c r="M6371" s="1">
        <v>36453</v>
      </c>
      <c r="N6371">
        <v>1.0747</v>
      </c>
    </row>
    <row r="6372" spans="5:14" x14ac:dyDescent="0.3">
      <c r="E6372" s="1">
        <v>41464</v>
      </c>
      <c r="F6372">
        <v>107.81</v>
      </c>
      <c r="G6372">
        <f t="shared" si="144"/>
        <v>106.6256880733945</v>
      </c>
      <c r="I6372" s="1">
        <v>34430</v>
      </c>
      <c r="J6372">
        <v>14.45</v>
      </c>
      <c r="M6372" s="1">
        <v>36454</v>
      </c>
      <c r="N6372">
        <v>1.0798000000000001</v>
      </c>
    </row>
    <row r="6373" spans="5:14" x14ac:dyDescent="0.3">
      <c r="E6373" s="1">
        <v>41465</v>
      </c>
      <c r="F6373">
        <v>108.51</v>
      </c>
      <c r="G6373">
        <f t="shared" si="144"/>
        <v>106.55027522935779</v>
      </c>
      <c r="I6373" s="1">
        <v>34429</v>
      </c>
      <c r="J6373">
        <v>14.4</v>
      </c>
      <c r="M6373" s="1">
        <v>36455</v>
      </c>
      <c r="N6373">
        <v>1.0683</v>
      </c>
    </row>
    <row r="6374" spans="5:14" x14ac:dyDescent="0.3">
      <c r="E6374" s="1">
        <v>41466</v>
      </c>
      <c r="F6374">
        <v>107.73</v>
      </c>
      <c r="G6374">
        <f t="shared" si="144"/>
        <v>106.46302752293577</v>
      </c>
      <c r="I6374" s="1">
        <v>34424</v>
      </c>
      <c r="J6374">
        <v>13.25</v>
      </c>
      <c r="M6374" s="1">
        <v>36458</v>
      </c>
      <c r="N6374">
        <v>1.0674999999999999</v>
      </c>
    </row>
    <row r="6375" spans="5:14" x14ac:dyDescent="0.3">
      <c r="E6375" s="1">
        <v>41467</v>
      </c>
      <c r="F6375">
        <v>108.81</v>
      </c>
      <c r="G6375">
        <f t="shared" si="144"/>
        <v>106.37045871559633</v>
      </c>
      <c r="I6375" s="1">
        <v>34423</v>
      </c>
      <c r="J6375">
        <v>13.25</v>
      </c>
      <c r="M6375" s="1">
        <v>36459</v>
      </c>
      <c r="N6375">
        <v>1.0592999999999999</v>
      </c>
    </row>
    <row r="6376" spans="5:14" x14ac:dyDescent="0.3">
      <c r="E6376" s="1">
        <v>41470</v>
      </c>
      <c r="F6376">
        <v>109.09</v>
      </c>
      <c r="G6376">
        <f t="shared" si="144"/>
        <v>106.2875229357798</v>
      </c>
      <c r="I6376" s="1">
        <v>34422</v>
      </c>
      <c r="J6376">
        <v>13.1</v>
      </c>
      <c r="M6376" s="1">
        <v>36460</v>
      </c>
      <c r="N6376">
        <v>1.0517000000000001</v>
      </c>
    </row>
    <row r="6377" spans="5:14" x14ac:dyDescent="0.3">
      <c r="E6377" s="1">
        <v>41471</v>
      </c>
      <c r="F6377">
        <v>109.4</v>
      </c>
      <c r="G6377">
        <f t="shared" si="144"/>
        <v>106.20256880733943</v>
      </c>
      <c r="I6377" s="1">
        <v>34421</v>
      </c>
      <c r="J6377">
        <v>13.02</v>
      </c>
      <c r="M6377" s="1">
        <v>36461</v>
      </c>
      <c r="N6377">
        <v>1.0521</v>
      </c>
    </row>
    <row r="6378" spans="5:14" x14ac:dyDescent="0.3">
      <c r="E6378" s="1">
        <v>41472</v>
      </c>
      <c r="F6378">
        <v>108.61</v>
      </c>
      <c r="G6378">
        <f t="shared" si="144"/>
        <v>106.10981651376146</v>
      </c>
      <c r="I6378" s="1">
        <v>34418</v>
      </c>
      <c r="J6378">
        <v>14.11</v>
      </c>
      <c r="M6378" s="1">
        <v>36462</v>
      </c>
      <c r="N6378">
        <v>1.0548</v>
      </c>
    </row>
    <row r="6379" spans="5:14" x14ac:dyDescent="0.3">
      <c r="E6379" s="1">
        <v>41473</v>
      </c>
      <c r="F6379">
        <v>108.7</v>
      </c>
      <c r="G6379">
        <f t="shared" si="144"/>
        <v>106.02449541284406</v>
      </c>
      <c r="I6379" s="1">
        <v>34417</v>
      </c>
      <c r="J6379">
        <v>13.89</v>
      </c>
      <c r="M6379" s="1">
        <v>36465</v>
      </c>
      <c r="N6379">
        <v>1.0511999999999999</v>
      </c>
    </row>
    <row r="6380" spans="5:14" x14ac:dyDescent="0.3">
      <c r="E6380" s="1">
        <v>41474</v>
      </c>
      <c r="F6380">
        <v>108.07</v>
      </c>
      <c r="G6380">
        <f t="shared" si="144"/>
        <v>105.93651376146789</v>
      </c>
      <c r="I6380" s="1">
        <v>34416</v>
      </c>
      <c r="J6380">
        <v>13.8</v>
      </c>
      <c r="M6380" s="1">
        <v>36466</v>
      </c>
      <c r="N6380">
        <v>1.0518000000000001</v>
      </c>
    </row>
    <row r="6381" spans="5:14" x14ac:dyDescent="0.3">
      <c r="E6381" s="1">
        <v>41477</v>
      </c>
      <c r="F6381">
        <v>108.15</v>
      </c>
      <c r="G6381">
        <f t="shared" si="144"/>
        <v>105.8518348623853</v>
      </c>
      <c r="I6381" s="1">
        <v>34415</v>
      </c>
      <c r="J6381">
        <v>13.92</v>
      </c>
      <c r="M6381" s="1">
        <v>36467</v>
      </c>
      <c r="N6381">
        <v>1.0483</v>
      </c>
    </row>
    <row r="6382" spans="5:14" x14ac:dyDescent="0.3">
      <c r="E6382" s="1">
        <v>41478</v>
      </c>
      <c r="F6382">
        <v>108.42</v>
      </c>
      <c r="G6382">
        <f t="shared" si="144"/>
        <v>105.76834862385321</v>
      </c>
      <c r="I6382" s="1">
        <v>34414</v>
      </c>
      <c r="J6382">
        <v>13.98</v>
      </c>
      <c r="M6382" s="1">
        <v>36468</v>
      </c>
      <c r="N6382">
        <v>1.0376000000000001</v>
      </c>
    </row>
    <row r="6383" spans="5:14" x14ac:dyDescent="0.3">
      <c r="E6383" s="1">
        <v>41479</v>
      </c>
      <c r="F6383">
        <v>107.19</v>
      </c>
      <c r="G6383">
        <f t="shared" si="144"/>
        <v>105.69119266055046</v>
      </c>
      <c r="I6383" s="1">
        <v>34411</v>
      </c>
      <c r="J6383">
        <v>13.63</v>
      </c>
      <c r="M6383" s="1">
        <v>36469</v>
      </c>
      <c r="N6383">
        <v>1.0412999999999999</v>
      </c>
    </row>
    <row r="6384" spans="5:14" x14ac:dyDescent="0.3">
      <c r="E6384" s="1">
        <v>41480</v>
      </c>
      <c r="F6384">
        <v>107.65</v>
      </c>
      <c r="G6384">
        <f t="shared" ref="G6384:G6447" si="145">+AVERAGE(F6276:F6384)</f>
        <v>105.63724770642203</v>
      </c>
      <c r="I6384" s="1">
        <v>34410</v>
      </c>
      <c r="J6384">
        <v>13.54</v>
      </c>
      <c r="M6384" s="1">
        <v>36472</v>
      </c>
      <c r="N6384">
        <v>1.0386</v>
      </c>
    </row>
    <row r="6385" spans="5:14" x14ac:dyDescent="0.3">
      <c r="E6385" s="1">
        <v>41481</v>
      </c>
      <c r="F6385">
        <v>107.17</v>
      </c>
      <c r="G6385">
        <f t="shared" si="145"/>
        <v>105.57366972477065</v>
      </c>
      <c r="I6385" s="1">
        <v>34409</v>
      </c>
      <c r="J6385">
        <v>13.82</v>
      </c>
      <c r="M6385" s="1">
        <v>36473</v>
      </c>
      <c r="N6385">
        <v>1.0403</v>
      </c>
    </row>
    <row r="6386" spans="5:14" x14ac:dyDescent="0.3">
      <c r="E6386" s="1">
        <v>41484</v>
      </c>
      <c r="F6386">
        <v>107.45</v>
      </c>
      <c r="G6386">
        <f t="shared" si="145"/>
        <v>105.50954128440368</v>
      </c>
      <c r="I6386" s="1">
        <v>34408</v>
      </c>
      <c r="J6386">
        <v>14.05</v>
      </c>
      <c r="M6386" s="1">
        <v>36474</v>
      </c>
      <c r="N6386">
        <v>1.0446</v>
      </c>
    </row>
    <row r="6387" spans="5:14" x14ac:dyDescent="0.3">
      <c r="E6387" s="1">
        <v>41485</v>
      </c>
      <c r="F6387">
        <v>106.91</v>
      </c>
      <c r="G6387">
        <f t="shared" si="145"/>
        <v>105.45633027522938</v>
      </c>
      <c r="I6387" s="1">
        <v>34407</v>
      </c>
      <c r="J6387">
        <v>13.76</v>
      </c>
      <c r="M6387" s="1">
        <v>36475</v>
      </c>
      <c r="N6387">
        <v>1.0407999999999999</v>
      </c>
    </row>
    <row r="6388" spans="5:14" x14ac:dyDescent="0.3">
      <c r="E6388" s="1">
        <v>41486</v>
      </c>
      <c r="F6388">
        <v>107.7</v>
      </c>
      <c r="G6388">
        <f t="shared" si="145"/>
        <v>105.41807339449542</v>
      </c>
      <c r="I6388" s="1">
        <v>34404</v>
      </c>
      <c r="J6388">
        <v>13.65</v>
      </c>
      <c r="M6388" s="1">
        <v>36476</v>
      </c>
      <c r="N6388">
        <v>1.0317000000000001</v>
      </c>
    </row>
    <row r="6389" spans="5:14" x14ac:dyDescent="0.3">
      <c r="E6389" s="1">
        <v>41487</v>
      </c>
      <c r="F6389">
        <v>109.54</v>
      </c>
      <c r="G6389">
        <f t="shared" si="145"/>
        <v>105.40119266055049</v>
      </c>
      <c r="I6389" s="1">
        <v>34403</v>
      </c>
      <c r="J6389">
        <v>13.19</v>
      </c>
      <c r="M6389" s="1">
        <v>36479</v>
      </c>
      <c r="N6389">
        <v>1.0328999999999999</v>
      </c>
    </row>
    <row r="6390" spans="5:14" x14ac:dyDescent="0.3">
      <c r="E6390" s="1">
        <v>41488</v>
      </c>
      <c r="F6390">
        <v>108.95</v>
      </c>
      <c r="G6390">
        <f t="shared" si="145"/>
        <v>105.38788990825692</v>
      </c>
      <c r="I6390" s="1">
        <v>34402</v>
      </c>
      <c r="J6390">
        <v>13.2</v>
      </c>
      <c r="M6390" s="1">
        <v>36480</v>
      </c>
      <c r="N6390">
        <v>1.0295000000000001</v>
      </c>
    </row>
    <row r="6391" spans="5:14" x14ac:dyDescent="0.3">
      <c r="E6391" s="1">
        <v>41491</v>
      </c>
      <c r="F6391">
        <v>108.7</v>
      </c>
      <c r="G6391">
        <f t="shared" si="145"/>
        <v>105.37513761467895</v>
      </c>
      <c r="I6391" s="1">
        <v>34401</v>
      </c>
      <c r="J6391">
        <v>13.07</v>
      </c>
      <c r="M6391" s="1">
        <v>36481</v>
      </c>
      <c r="N6391">
        <v>1.0408999999999999</v>
      </c>
    </row>
    <row r="6392" spans="5:14" x14ac:dyDescent="0.3">
      <c r="E6392" s="1">
        <v>41492</v>
      </c>
      <c r="F6392">
        <v>108.18</v>
      </c>
      <c r="G6392">
        <f t="shared" si="145"/>
        <v>105.34366972477066</v>
      </c>
      <c r="I6392" s="1">
        <v>34400</v>
      </c>
      <c r="J6392">
        <v>13.04</v>
      </c>
      <c r="M6392" s="1">
        <v>36482</v>
      </c>
      <c r="N6392">
        <v>1.0295000000000001</v>
      </c>
    </row>
    <row r="6393" spans="5:14" x14ac:dyDescent="0.3">
      <c r="E6393" s="1">
        <v>41493</v>
      </c>
      <c r="F6393">
        <v>107.44</v>
      </c>
      <c r="G6393">
        <f t="shared" si="145"/>
        <v>105.31045871559638</v>
      </c>
      <c r="I6393" s="1">
        <v>34397</v>
      </c>
      <c r="J6393">
        <v>13.45</v>
      </c>
      <c r="M6393" s="1">
        <v>36483</v>
      </c>
      <c r="N6393">
        <v>1.0304</v>
      </c>
    </row>
    <row r="6394" spans="5:14" x14ac:dyDescent="0.3">
      <c r="E6394" s="1">
        <v>41494</v>
      </c>
      <c r="F6394">
        <v>106.68</v>
      </c>
      <c r="G6394">
        <f t="shared" si="145"/>
        <v>105.26944954128444</v>
      </c>
      <c r="I6394" s="1">
        <v>34396</v>
      </c>
      <c r="J6394">
        <v>13.57</v>
      </c>
      <c r="M6394" s="1">
        <v>36486</v>
      </c>
      <c r="N6394">
        <v>1.0317000000000001</v>
      </c>
    </row>
    <row r="6395" spans="5:14" x14ac:dyDescent="0.3">
      <c r="E6395" s="1">
        <v>41495</v>
      </c>
      <c r="F6395">
        <v>108.22</v>
      </c>
      <c r="G6395">
        <f t="shared" si="145"/>
        <v>105.24532110091747</v>
      </c>
      <c r="I6395" s="1">
        <v>34395</v>
      </c>
      <c r="J6395">
        <v>13.6</v>
      </c>
      <c r="M6395" s="1">
        <v>36487</v>
      </c>
      <c r="N6395">
        <v>1.0281</v>
      </c>
    </row>
    <row r="6396" spans="5:14" x14ac:dyDescent="0.3">
      <c r="E6396" s="1">
        <v>41498</v>
      </c>
      <c r="F6396">
        <v>108.97</v>
      </c>
      <c r="G6396">
        <f t="shared" si="145"/>
        <v>105.23385321100919</v>
      </c>
      <c r="I6396" s="1">
        <v>34394</v>
      </c>
      <c r="J6396">
        <v>13.57</v>
      </c>
      <c r="M6396" s="1">
        <v>36488</v>
      </c>
      <c r="N6396">
        <v>1.0185999999999999</v>
      </c>
    </row>
    <row r="6397" spans="5:14" x14ac:dyDescent="0.3">
      <c r="E6397" s="1">
        <v>41499</v>
      </c>
      <c r="F6397">
        <v>109.82</v>
      </c>
      <c r="G6397">
        <f t="shared" si="145"/>
        <v>105.23541284403673</v>
      </c>
      <c r="I6397" s="1">
        <v>34393</v>
      </c>
      <c r="J6397">
        <v>13.35</v>
      </c>
      <c r="M6397" s="1">
        <v>36489</v>
      </c>
      <c r="N6397">
        <v>1.0185</v>
      </c>
    </row>
    <row r="6398" spans="5:14" x14ac:dyDescent="0.3">
      <c r="E6398" s="1">
        <v>41500</v>
      </c>
      <c r="F6398">
        <v>110.2</v>
      </c>
      <c r="G6398">
        <f t="shared" si="145"/>
        <v>105.25082568807343</v>
      </c>
      <c r="I6398" s="1">
        <v>34390</v>
      </c>
      <c r="J6398">
        <v>13.47</v>
      </c>
      <c r="M6398" s="1">
        <v>36490</v>
      </c>
      <c r="N6398">
        <v>1.0164</v>
      </c>
    </row>
    <row r="6399" spans="5:14" x14ac:dyDescent="0.3">
      <c r="E6399" s="1">
        <v>41501</v>
      </c>
      <c r="F6399">
        <v>111.11</v>
      </c>
      <c r="G6399">
        <f t="shared" si="145"/>
        <v>105.26633027522939</v>
      </c>
      <c r="I6399" s="1">
        <v>34389</v>
      </c>
      <c r="J6399">
        <v>13.59</v>
      </c>
      <c r="M6399" s="1">
        <v>36493</v>
      </c>
      <c r="N6399">
        <v>1.0093000000000001</v>
      </c>
    </row>
    <row r="6400" spans="5:14" x14ac:dyDescent="0.3">
      <c r="E6400" s="1">
        <v>41502</v>
      </c>
      <c r="F6400">
        <v>110.4</v>
      </c>
      <c r="G6400">
        <f t="shared" si="145"/>
        <v>105.27165137614682</v>
      </c>
      <c r="I6400" s="1">
        <v>34388</v>
      </c>
      <c r="J6400">
        <v>13.33</v>
      </c>
      <c r="M6400" s="1">
        <v>36494</v>
      </c>
      <c r="N6400">
        <v>1.0088999999999999</v>
      </c>
    </row>
    <row r="6401" spans="5:14" x14ac:dyDescent="0.3">
      <c r="E6401" s="1">
        <v>41505</v>
      </c>
      <c r="F6401">
        <v>109.9</v>
      </c>
      <c r="G6401">
        <f t="shared" si="145"/>
        <v>105.2752293577982</v>
      </c>
      <c r="I6401" s="1">
        <v>34387</v>
      </c>
      <c r="J6401">
        <v>13.24</v>
      </c>
      <c r="M6401" s="1">
        <v>36495</v>
      </c>
      <c r="N6401">
        <v>1.0076000000000001</v>
      </c>
    </row>
    <row r="6402" spans="5:14" x14ac:dyDescent="0.3">
      <c r="E6402" s="1">
        <v>41506</v>
      </c>
      <c r="F6402">
        <v>110.15</v>
      </c>
      <c r="G6402">
        <f t="shared" si="145"/>
        <v>105.30000000000004</v>
      </c>
      <c r="I6402" s="1">
        <v>34386</v>
      </c>
      <c r="J6402">
        <v>13.16</v>
      </c>
      <c r="M6402" s="1">
        <v>36496</v>
      </c>
      <c r="N6402">
        <v>1.0007999999999999</v>
      </c>
    </row>
    <row r="6403" spans="5:14" x14ac:dyDescent="0.3">
      <c r="E6403" s="1">
        <v>41507</v>
      </c>
      <c r="F6403">
        <v>109.81</v>
      </c>
      <c r="G6403">
        <f t="shared" si="145"/>
        <v>105.31000000000003</v>
      </c>
      <c r="I6403" s="1">
        <v>34383</v>
      </c>
      <c r="J6403">
        <v>13.12</v>
      </c>
      <c r="M6403" s="1">
        <v>36497</v>
      </c>
      <c r="N6403">
        <v>1.0022</v>
      </c>
    </row>
    <row r="6404" spans="5:14" x14ac:dyDescent="0.3">
      <c r="E6404" s="1">
        <v>41508</v>
      </c>
      <c r="F6404">
        <v>109.9</v>
      </c>
      <c r="G6404">
        <f t="shared" si="145"/>
        <v>105.33229357798167</v>
      </c>
      <c r="I6404" s="1">
        <v>34382</v>
      </c>
      <c r="J6404">
        <v>13.08</v>
      </c>
      <c r="M6404" s="1">
        <v>36500</v>
      </c>
      <c r="N6404">
        <v>1.0227999999999999</v>
      </c>
    </row>
    <row r="6405" spans="5:14" x14ac:dyDescent="0.3">
      <c r="E6405" s="1">
        <v>41509</v>
      </c>
      <c r="F6405">
        <v>111.04</v>
      </c>
      <c r="G6405">
        <f t="shared" si="145"/>
        <v>105.36330275229362</v>
      </c>
      <c r="I6405" s="1">
        <v>34381</v>
      </c>
      <c r="J6405">
        <v>12.92</v>
      </c>
      <c r="M6405" s="1">
        <v>36501</v>
      </c>
      <c r="N6405">
        <v>1.0251999999999999</v>
      </c>
    </row>
    <row r="6406" spans="5:14" x14ac:dyDescent="0.3">
      <c r="E6406" s="1">
        <v>41512</v>
      </c>
      <c r="F6406">
        <v>110.73</v>
      </c>
      <c r="G6406">
        <f t="shared" si="145"/>
        <v>105.38678899082572</v>
      </c>
      <c r="I6406" s="1">
        <v>34380</v>
      </c>
      <c r="J6406">
        <v>13.27</v>
      </c>
      <c r="M6406" s="1">
        <v>36502</v>
      </c>
      <c r="N6406">
        <v>1.0270999999999999</v>
      </c>
    </row>
    <row r="6407" spans="5:14" x14ac:dyDescent="0.3">
      <c r="E6407" s="1">
        <v>41513</v>
      </c>
      <c r="F6407">
        <v>114.36</v>
      </c>
      <c r="G6407">
        <f t="shared" si="145"/>
        <v>105.43266055045876</v>
      </c>
      <c r="I6407" s="1">
        <v>34379</v>
      </c>
      <c r="J6407">
        <v>13.36</v>
      </c>
      <c r="M6407" s="1">
        <v>36503</v>
      </c>
      <c r="N6407">
        <v>1.0206</v>
      </c>
    </row>
    <row r="6408" spans="5:14" x14ac:dyDescent="0.3">
      <c r="E6408" s="1">
        <v>41514</v>
      </c>
      <c r="F6408">
        <v>116.61</v>
      </c>
      <c r="G6408">
        <f t="shared" si="145"/>
        <v>105.49614678899087</v>
      </c>
      <c r="I6408" s="1">
        <v>34376</v>
      </c>
      <c r="J6408">
        <v>13.63</v>
      </c>
      <c r="M6408" s="1">
        <v>36504</v>
      </c>
      <c r="N6408">
        <v>1.0125</v>
      </c>
    </row>
    <row r="6409" spans="5:14" x14ac:dyDescent="0.3">
      <c r="E6409" s="1">
        <v>41515</v>
      </c>
      <c r="F6409">
        <v>115.16</v>
      </c>
      <c r="G6409">
        <f t="shared" si="145"/>
        <v>105.5433027522936</v>
      </c>
      <c r="I6409" s="1">
        <v>34375</v>
      </c>
      <c r="J6409">
        <v>13.59</v>
      </c>
      <c r="M6409" s="1">
        <v>36507</v>
      </c>
      <c r="N6409">
        <v>1.0136000000000001</v>
      </c>
    </row>
    <row r="6410" spans="5:14" x14ac:dyDescent="0.3">
      <c r="E6410" s="1">
        <v>41516</v>
      </c>
      <c r="F6410">
        <v>114.01</v>
      </c>
      <c r="G6410">
        <f t="shared" si="145"/>
        <v>105.57018348623858</v>
      </c>
      <c r="I6410" s="1">
        <v>34374</v>
      </c>
      <c r="J6410">
        <v>13.47</v>
      </c>
      <c r="M6410" s="1">
        <v>36508</v>
      </c>
      <c r="N6410">
        <v>1.0057</v>
      </c>
    </row>
    <row r="6411" spans="5:14" x14ac:dyDescent="0.3">
      <c r="E6411" s="1">
        <v>41519</v>
      </c>
      <c r="F6411">
        <v>114.33</v>
      </c>
      <c r="G6411">
        <f t="shared" si="145"/>
        <v>105.60357798165141</v>
      </c>
      <c r="I6411" s="1">
        <v>34373</v>
      </c>
      <c r="J6411">
        <v>14.04</v>
      </c>
      <c r="M6411" s="1">
        <v>36509</v>
      </c>
      <c r="N6411">
        <v>1.0071000000000001</v>
      </c>
    </row>
    <row r="6412" spans="5:14" x14ac:dyDescent="0.3">
      <c r="E6412" s="1">
        <v>41520</v>
      </c>
      <c r="F6412">
        <v>115.68</v>
      </c>
      <c r="G6412">
        <f t="shared" si="145"/>
        <v>105.68220183486243</v>
      </c>
      <c r="I6412" s="1">
        <v>34372</v>
      </c>
      <c r="J6412">
        <v>14.1</v>
      </c>
      <c r="M6412" s="1">
        <v>36510</v>
      </c>
      <c r="N6412">
        <v>1.0161</v>
      </c>
    </row>
    <row r="6413" spans="5:14" x14ac:dyDescent="0.3">
      <c r="E6413" s="1">
        <v>41521</v>
      </c>
      <c r="F6413">
        <v>114.91</v>
      </c>
      <c r="G6413">
        <f t="shared" si="145"/>
        <v>105.76082568807342</v>
      </c>
      <c r="I6413" s="1">
        <v>34369</v>
      </c>
      <c r="J6413">
        <v>14.41</v>
      </c>
      <c r="M6413" s="1">
        <v>36511</v>
      </c>
      <c r="N6413">
        <v>1.0079</v>
      </c>
    </row>
    <row r="6414" spans="5:14" x14ac:dyDescent="0.3">
      <c r="E6414" s="1">
        <v>41522</v>
      </c>
      <c r="F6414">
        <v>115.26</v>
      </c>
      <c r="G6414">
        <f t="shared" si="145"/>
        <v>105.86302752293581</v>
      </c>
      <c r="I6414" s="1">
        <v>34368</v>
      </c>
      <c r="J6414">
        <v>14.68</v>
      </c>
      <c r="M6414" s="1">
        <v>36514</v>
      </c>
      <c r="N6414">
        <v>1.0129999999999999</v>
      </c>
    </row>
    <row r="6415" spans="5:14" x14ac:dyDescent="0.3">
      <c r="E6415" s="1">
        <v>41523</v>
      </c>
      <c r="F6415">
        <v>116.12</v>
      </c>
      <c r="G6415">
        <f t="shared" si="145"/>
        <v>105.9681651376147</v>
      </c>
      <c r="I6415" s="1">
        <v>34367</v>
      </c>
      <c r="J6415">
        <v>14.78</v>
      </c>
      <c r="M6415" s="1">
        <v>36515</v>
      </c>
      <c r="N6415">
        <v>1.0094000000000001</v>
      </c>
    </row>
    <row r="6416" spans="5:14" x14ac:dyDescent="0.3">
      <c r="E6416" s="1">
        <v>41526</v>
      </c>
      <c r="F6416">
        <v>113.72</v>
      </c>
      <c r="G6416">
        <f t="shared" si="145"/>
        <v>106.03688073394497</v>
      </c>
      <c r="I6416" s="1">
        <v>34366</v>
      </c>
      <c r="J6416">
        <v>14.72</v>
      </c>
      <c r="M6416" s="1">
        <v>36516</v>
      </c>
      <c r="N6416">
        <v>1.0094000000000001</v>
      </c>
    </row>
    <row r="6417" spans="5:14" x14ac:dyDescent="0.3">
      <c r="E6417" s="1">
        <v>41527</v>
      </c>
      <c r="F6417">
        <v>111.25</v>
      </c>
      <c r="G6417">
        <f t="shared" si="145"/>
        <v>106.08697247706424</v>
      </c>
      <c r="I6417" s="1">
        <v>34365</v>
      </c>
      <c r="J6417">
        <v>14.22</v>
      </c>
      <c r="M6417" s="1">
        <v>36517</v>
      </c>
      <c r="N6417">
        <v>1.0159</v>
      </c>
    </row>
    <row r="6418" spans="5:14" x14ac:dyDescent="0.3">
      <c r="E6418" s="1">
        <v>41528</v>
      </c>
      <c r="F6418">
        <v>111.5</v>
      </c>
      <c r="G6418">
        <f t="shared" si="145"/>
        <v>106.15330275229358</v>
      </c>
      <c r="I6418" s="1">
        <v>34362</v>
      </c>
      <c r="J6418">
        <v>14.31</v>
      </c>
      <c r="M6418" s="1">
        <v>36518</v>
      </c>
      <c r="N6418">
        <v>1.0127999999999999</v>
      </c>
    </row>
    <row r="6419" spans="5:14" x14ac:dyDescent="0.3">
      <c r="E6419" s="1">
        <v>41529</v>
      </c>
      <c r="F6419">
        <v>112.63</v>
      </c>
      <c r="G6419">
        <f t="shared" si="145"/>
        <v>106.24064220183486</v>
      </c>
      <c r="I6419" s="1">
        <v>34361</v>
      </c>
      <c r="J6419">
        <v>14.3</v>
      </c>
      <c r="M6419" s="1">
        <v>36521</v>
      </c>
      <c r="N6419">
        <v>1.0125</v>
      </c>
    </row>
    <row r="6420" spans="5:14" x14ac:dyDescent="0.3">
      <c r="E6420" s="1">
        <v>41530</v>
      </c>
      <c r="F6420">
        <v>112.78</v>
      </c>
      <c r="G6420">
        <f t="shared" si="145"/>
        <v>106.35431192660549</v>
      </c>
      <c r="I6420" s="1">
        <v>34360</v>
      </c>
      <c r="J6420">
        <v>14.38</v>
      </c>
      <c r="M6420" s="1">
        <v>36522</v>
      </c>
      <c r="N6420">
        <v>1.0068999999999999</v>
      </c>
    </row>
    <row r="6421" spans="5:14" x14ac:dyDescent="0.3">
      <c r="E6421" s="1">
        <v>41533</v>
      </c>
      <c r="F6421">
        <v>110.07</v>
      </c>
      <c r="G6421">
        <f t="shared" si="145"/>
        <v>106.44752293577979</v>
      </c>
      <c r="I6421" s="1">
        <v>34359</v>
      </c>
      <c r="J6421">
        <v>14.14</v>
      </c>
      <c r="M6421" s="1">
        <v>36523</v>
      </c>
      <c r="N6421">
        <v>1.0043</v>
      </c>
    </row>
    <row r="6422" spans="5:14" x14ac:dyDescent="0.3">
      <c r="E6422" s="1">
        <v>41534</v>
      </c>
      <c r="F6422">
        <v>108.19</v>
      </c>
      <c r="G6422">
        <f t="shared" si="145"/>
        <v>106.54385321100916</v>
      </c>
      <c r="I6422" s="1">
        <v>34358</v>
      </c>
      <c r="J6422">
        <v>14.09</v>
      </c>
      <c r="M6422" s="1">
        <v>36524</v>
      </c>
      <c r="N6422">
        <v>1.008</v>
      </c>
    </row>
    <row r="6423" spans="5:14" x14ac:dyDescent="0.3">
      <c r="E6423" s="1">
        <v>41535</v>
      </c>
      <c r="F6423">
        <v>110.6</v>
      </c>
      <c r="G6423">
        <f t="shared" si="145"/>
        <v>106.64908256880732</v>
      </c>
      <c r="I6423" s="1">
        <v>34355</v>
      </c>
      <c r="J6423">
        <v>13.87</v>
      </c>
      <c r="M6423" s="1">
        <v>36525</v>
      </c>
      <c r="N6423">
        <v>1.0069999999999999</v>
      </c>
    </row>
    <row r="6424" spans="5:14" x14ac:dyDescent="0.3">
      <c r="E6424" s="1">
        <v>41536</v>
      </c>
      <c r="F6424">
        <v>108.76</v>
      </c>
      <c r="G6424">
        <f t="shared" si="145"/>
        <v>106.73266055045869</v>
      </c>
      <c r="I6424" s="1">
        <v>34354</v>
      </c>
      <c r="J6424">
        <v>13.76</v>
      </c>
      <c r="M6424" s="1">
        <v>36528</v>
      </c>
      <c r="N6424">
        <v>1.0262</v>
      </c>
    </row>
    <row r="6425" spans="5:14" x14ac:dyDescent="0.3">
      <c r="E6425" s="1">
        <v>41537</v>
      </c>
      <c r="F6425">
        <v>109.22</v>
      </c>
      <c r="G6425">
        <f t="shared" si="145"/>
        <v>106.81366972477062</v>
      </c>
      <c r="I6425" s="1">
        <v>34353</v>
      </c>
      <c r="J6425">
        <v>14.02</v>
      </c>
      <c r="M6425" s="1">
        <v>36529</v>
      </c>
      <c r="N6425">
        <v>1.0307999999999999</v>
      </c>
    </row>
    <row r="6426" spans="5:14" x14ac:dyDescent="0.3">
      <c r="E6426" s="1">
        <v>41540</v>
      </c>
      <c r="F6426">
        <v>108.16</v>
      </c>
      <c r="G6426">
        <f t="shared" si="145"/>
        <v>106.88568807339448</v>
      </c>
      <c r="I6426" s="1">
        <v>34352</v>
      </c>
      <c r="J6426">
        <v>13.89</v>
      </c>
      <c r="M6426" s="1">
        <v>36530</v>
      </c>
      <c r="N6426">
        <v>1.0314000000000001</v>
      </c>
    </row>
    <row r="6427" spans="5:14" x14ac:dyDescent="0.3">
      <c r="E6427" s="1">
        <v>41541</v>
      </c>
      <c r="F6427">
        <v>108.64</v>
      </c>
      <c r="G6427">
        <f t="shared" si="145"/>
        <v>106.94908256880731</v>
      </c>
      <c r="I6427" s="1">
        <v>34351</v>
      </c>
      <c r="J6427">
        <v>14.09</v>
      </c>
      <c r="M6427" s="1">
        <v>36531</v>
      </c>
      <c r="N6427">
        <v>1.0319</v>
      </c>
    </row>
    <row r="6428" spans="5:14" x14ac:dyDescent="0.3">
      <c r="E6428" s="1">
        <v>41542</v>
      </c>
      <c r="F6428">
        <v>108.32</v>
      </c>
      <c r="G6428">
        <f t="shared" si="145"/>
        <v>106.99412844036695</v>
      </c>
      <c r="I6428" s="1">
        <v>34348</v>
      </c>
      <c r="J6428">
        <v>13.94</v>
      </c>
      <c r="M6428" s="1">
        <v>36532</v>
      </c>
      <c r="N6428">
        <v>1.0288999999999999</v>
      </c>
    </row>
    <row r="6429" spans="5:14" x14ac:dyDescent="0.3">
      <c r="E6429" s="1">
        <v>41543</v>
      </c>
      <c r="F6429">
        <v>109.21</v>
      </c>
      <c r="G6429">
        <f t="shared" si="145"/>
        <v>107.0496330275229</v>
      </c>
      <c r="I6429" s="1">
        <v>34347</v>
      </c>
      <c r="J6429">
        <v>13.68</v>
      </c>
      <c r="M6429" s="1">
        <v>36535</v>
      </c>
      <c r="N6429">
        <v>1.0253000000000001</v>
      </c>
    </row>
    <row r="6430" spans="5:14" x14ac:dyDescent="0.3">
      <c r="E6430" s="1">
        <v>41544</v>
      </c>
      <c r="F6430">
        <v>108.63</v>
      </c>
      <c r="G6430">
        <f t="shared" si="145"/>
        <v>107.09385321100912</v>
      </c>
      <c r="I6430" s="1">
        <v>34346</v>
      </c>
      <c r="J6430">
        <v>13.52</v>
      </c>
      <c r="M6430" s="1">
        <v>36536</v>
      </c>
      <c r="N6430">
        <v>1.0331999999999999</v>
      </c>
    </row>
    <row r="6431" spans="5:14" x14ac:dyDescent="0.3">
      <c r="E6431" s="1">
        <v>41547</v>
      </c>
      <c r="F6431">
        <v>108.37</v>
      </c>
      <c r="G6431">
        <f t="shared" si="145"/>
        <v>107.14889908256878</v>
      </c>
      <c r="I6431" s="1">
        <v>34345</v>
      </c>
      <c r="J6431">
        <v>13.83</v>
      </c>
      <c r="M6431" s="1">
        <v>36537</v>
      </c>
      <c r="N6431">
        <v>1.0309999999999999</v>
      </c>
    </row>
    <row r="6432" spans="5:14" x14ac:dyDescent="0.3">
      <c r="E6432" s="1">
        <v>41548</v>
      </c>
      <c r="F6432">
        <v>107.94</v>
      </c>
      <c r="G6432">
        <f t="shared" si="145"/>
        <v>107.22220183486235</v>
      </c>
      <c r="I6432" s="1">
        <v>34344</v>
      </c>
      <c r="J6432">
        <v>13.74</v>
      </c>
      <c r="M6432" s="1">
        <v>36538</v>
      </c>
      <c r="N6432">
        <v>1.0251999999999999</v>
      </c>
    </row>
    <row r="6433" spans="5:14" x14ac:dyDescent="0.3">
      <c r="E6433" s="1">
        <v>41549</v>
      </c>
      <c r="F6433">
        <v>109.19</v>
      </c>
      <c r="G6433">
        <f t="shared" si="145"/>
        <v>107.28036697247703</v>
      </c>
      <c r="I6433" s="1">
        <v>34341</v>
      </c>
      <c r="J6433">
        <v>14.23</v>
      </c>
      <c r="M6433" s="1">
        <v>36539</v>
      </c>
      <c r="N6433">
        <v>1.0125</v>
      </c>
    </row>
    <row r="6434" spans="5:14" x14ac:dyDescent="0.3">
      <c r="E6434" s="1">
        <v>41550</v>
      </c>
      <c r="F6434">
        <v>109</v>
      </c>
      <c r="G6434">
        <f t="shared" si="145"/>
        <v>107.32449541284402</v>
      </c>
      <c r="I6434" s="1">
        <v>34340</v>
      </c>
      <c r="J6434">
        <v>14.36</v>
      </c>
      <c r="M6434" s="1">
        <v>36542</v>
      </c>
      <c r="N6434">
        <v>1.0115000000000001</v>
      </c>
    </row>
    <row r="6435" spans="5:14" x14ac:dyDescent="0.3">
      <c r="E6435" s="1">
        <v>41551</v>
      </c>
      <c r="F6435">
        <v>109.46</v>
      </c>
      <c r="G6435">
        <f t="shared" si="145"/>
        <v>107.36119266055043</v>
      </c>
      <c r="I6435" s="1">
        <v>34339</v>
      </c>
      <c r="J6435">
        <v>14.26</v>
      </c>
      <c r="M6435" s="1">
        <v>36543</v>
      </c>
      <c r="N6435">
        <v>1.0127999999999999</v>
      </c>
    </row>
    <row r="6436" spans="5:14" x14ac:dyDescent="0.3">
      <c r="E6436" s="1">
        <v>41554</v>
      </c>
      <c r="F6436">
        <v>109.68</v>
      </c>
      <c r="G6436">
        <f t="shared" si="145"/>
        <v>107.4096330275229</v>
      </c>
      <c r="I6436" s="1">
        <v>34338</v>
      </c>
      <c r="J6436">
        <v>13.61</v>
      </c>
      <c r="M6436" s="1">
        <v>36544</v>
      </c>
      <c r="N6436">
        <v>1.0119</v>
      </c>
    </row>
    <row r="6437" spans="5:14" x14ac:dyDescent="0.3">
      <c r="E6437" s="1">
        <v>41555</v>
      </c>
      <c r="F6437">
        <v>110.16</v>
      </c>
      <c r="G6437">
        <f t="shared" si="145"/>
        <v>107.46302752293575</v>
      </c>
      <c r="I6437" s="1">
        <v>34334</v>
      </c>
      <c r="J6437">
        <v>13.2</v>
      </c>
      <c r="M6437" s="1">
        <v>36545</v>
      </c>
      <c r="N6437">
        <v>1.0172000000000001</v>
      </c>
    </row>
    <row r="6438" spans="5:14" x14ac:dyDescent="0.3">
      <c r="E6438" s="1">
        <v>41556</v>
      </c>
      <c r="F6438">
        <v>109.06</v>
      </c>
      <c r="G6438">
        <f t="shared" si="145"/>
        <v>107.50513761467886</v>
      </c>
      <c r="I6438" s="1">
        <v>34333</v>
      </c>
      <c r="J6438">
        <v>13.24</v>
      </c>
      <c r="M6438" s="1">
        <v>36546</v>
      </c>
      <c r="N6438">
        <v>1.0088999999999999</v>
      </c>
    </row>
    <row r="6439" spans="5:14" x14ac:dyDescent="0.3">
      <c r="E6439" s="1">
        <v>41557</v>
      </c>
      <c r="F6439">
        <v>111.8</v>
      </c>
      <c r="G6439">
        <f t="shared" si="145"/>
        <v>107.57752293577975</v>
      </c>
      <c r="I6439" s="1">
        <v>34332</v>
      </c>
      <c r="J6439">
        <v>13.5</v>
      </c>
      <c r="M6439" s="1">
        <v>36549</v>
      </c>
      <c r="N6439">
        <v>1.0075000000000001</v>
      </c>
    </row>
    <row r="6440" spans="5:14" x14ac:dyDescent="0.3">
      <c r="E6440" s="1">
        <v>41558</v>
      </c>
      <c r="F6440">
        <v>111.28</v>
      </c>
      <c r="G6440">
        <f t="shared" si="145"/>
        <v>107.65513761467884</v>
      </c>
      <c r="I6440" s="1">
        <v>34327</v>
      </c>
      <c r="J6440">
        <v>13.64</v>
      </c>
      <c r="M6440" s="1">
        <v>36550</v>
      </c>
      <c r="N6440">
        <v>1.0003</v>
      </c>
    </row>
    <row r="6441" spans="5:14" x14ac:dyDescent="0.3">
      <c r="E6441" s="1">
        <v>41561</v>
      </c>
      <c r="F6441">
        <v>111.04</v>
      </c>
      <c r="G6441">
        <f t="shared" si="145"/>
        <v>107.73256880733939</v>
      </c>
      <c r="I6441" s="1">
        <v>34326</v>
      </c>
      <c r="J6441">
        <v>13.62</v>
      </c>
      <c r="M6441" s="1">
        <v>36551</v>
      </c>
      <c r="N6441">
        <v>1.0008999999999999</v>
      </c>
    </row>
    <row r="6442" spans="5:14" x14ac:dyDescent="0.3">
      <c r="E6442" s="1">
        <v>41562</v>
      </c>
      <c r="F6442">
        <v>109.96</v>
      </c>
      <c r="G6442">
        <f t="shared" si="145"/>
        <v>107.79018348623846</v>
      </c>
      <c r="I6442" s="1">
        <v>34325</v>
      </c>
      <c r="J6442">
        <v>13.74</v>
      </c>
      <c r="M6442" s="1">
        <v>36552</v>
      </c>
      <c r="N6442">
        <v>0.98809999999999998</v>
      </c>
    </row>
    <row r="6443" spans="5:14" x14ac:dyDescent="0.3">
      <c r="E6443" s="1">
        <v>41563</v>
      </c>
      <c r="F6443">
        <v>110.86</v>
      </c>
      <c r="G6443">
        <f t="shared" si="145"/>
        <v>107.85495412844031</v>
      </c>
      <c r="I6443" s="1">
        <v>34324</v>
      </c>
      <c r="J6443">
        <v>13.47</v>
      </c>
      <c r="M6443" s="1">
        <v>36553</v>
      </c>
      <c r="N6443">
        <v>0.97450000000000003</v>
      </c>
    </row>
    <row r="6444" spans="5:14" x14ac:dyDescent="0.3">
      <c r="E6444" s="1">
        <v>41564</v>
      </c>
      <c r="F6444">
        <v>109.11</v>
      </c>
      <c r="G6444">
        <f t="shared" si="145"/>
        <v>107.89596330275224</v>
      </c>
      <c r="I6444" s="1">
        <v>34323</v>
      </c>
      <c r="J6444">
        <v>13.5</v>
      </c>
      <c r="M6444" s="1">
        <v>36556</v>
      </c>
      <c r="N6444">
        <v>0.96930000000000005</v>
      </c>
    </row>
    <row r="6445" spans="5:14" x14ac:dyDescent="0.3">
      <c r="E6445" s="1">
        <v>41565</v>
      </c>
      <c r="F6445">
        <v>109.94</v>
      </c>
      <c r="G6445">
        <f t="shared" si="145"/>
        <v>107.94311926605501</v>
      </c>
      <c r="I6445" s="1">
        <v>34320</v>
      </c>
      <c r="J6445">
        <v>13.56</v>
      </c>
      <c r="M6445" s="1">
        <v>36557</v>
      </c>
      <c r="N6445">
        <v>0.97209999999999996</v>
      </c>
    </row>
    <row r="6446" spans="5:14" x14ac:dyDescent="0.3">
      <c r="E6446" s="1">
        <v>41568</v>
      </c>
      <c r="F6446">
        <v>109.64</v>
      </c>
      <c r="G6446">
        <f t="shared" si="145"/>
        <v>107.99568807339443</v>
      </c>
      <c r="I6446" s="1">
        <v>34319</v>
      </c>
      <c r="J6446">
        <v>13.44</v>
      </c>
      <c r="M6446" s="1">
        <v>36558</v>
      </c>
      <c r="N6446">
        <v>0.97619999999999996</v>
      </c>
    </row>
    <row r="6447" spans="5:14" x14ac:dyDescent="0.3">
      <c r="E6447" s="1">
        <v>41569</v>
      </c>
      <c r="F6447">
        <v>109.97</v>
      </c>
      <c r="G6447">
        <f t="shared" si="145"/>
        <v>108.06330275229352</v>
      </c>
      <c r="I6447" s="1">
        <v>34318</v>
      </c>
      <c r="J6447">
        <v>13.53</v>
      </c>
      <c r="M6447" s="1">
        <v>36559</v>
      </c>
      <c r="N6447">
        <v>0.99</v>
      </c>
    </row>
    <row r="6448" spans="5:14" x14ac:dyDescent="0.3">
      <c r="E6448" s="1">
        <v>41570</v>
      </c>
      <c r="F6448">
        <v>107.8</v>
      </c>
      <c r="G6448">
        <f t="shared" ref="G6448:G6511" si="146">+AVERAGE(F6340:F6448)</f>
        <v>108.11247706422012</v>
      </c>
      <c r="I6448" s="1">
        <v>34317</v>
      </c>
      <c r="J6448">
        <v>13.66</v>
      </c>
      <c r="M6448" s="1">
        <v>36560</v>
      </c>
      <c r="N6448">
        <v>0.98250000000000004</v>
      </c>
    </row>
    <row r="6449" spans="5:14" x14ac:dyDescent="0.3">
      <c r="E6449" s="1">
        <v>41571</v>
      </c>
      <c r="F6449">
        <v>106.99</v>
      </c>
      <c r="G6449">
        <f t="shared" si="146"/>
        <v>108.15238532110087</v>
      </c>
      <c r="I6449" s="1">
        <v>34316</v>
      </c>
      <c r="J6449">
        <v>13.57</v>
      </c>
      <c r="M6449" s="1">
        <v>36563</v>
      </c>
      <c r="N6449">
        <v>0.98080000000000001</v>
      </c>
    </row>
    <row r="6450" spans="5:14" x14ac:dyDescent="0.3">
      <c r="E6450" s="1">
        <v>41572</v>
      </c>
      <c r="F6450">
        <v>106.93</v>
      </c>
      <c r="G6450">
        <f t="shared" si="146"/>
        <v>108.19192660550453</v>
      </c>
      <c r="I6450" s="1">
        <v>34313</v>
      </c>
      <c r="J6450">
        <v>14.03</v>
      </c>
      <c r="M6450" s="1">
        <v>36564</v>
      </c>
      <c r="N6450">
        <v>0.98540000000000005</v>
      </c>
    </row>
    <row r="6451" spans="5:14" x14ac:dyDescent="0.3">
      <c r="E6451" s="1">
        <v>41575</v>
      </c>
      <c r="F6451">
        <v>109.61</v>
      </c>
      <c r="G6451">
        <f t="shared" si="146"/>
        <v>108.24128440366968</v>
      </c>
      <c r="I6451" s="1">
        <v>34312</v>
      </c>
      <c r="J6451">
        <v>13.65</v>
      </c>
      <c r="M6451" s="1">
        <v>36565</v>
      </c>
      <c r="N6451">
        <v>0.99380000000000002</v>
      </c>
    </row>
    <row r="6452" spans="5:14" x14ac:dyDescent="0.3">
      <c r="E6452" s="1">
        <v>41576</v>
      </c>
      <c r="F6452">
        <v>109.01</v>
      </c>
      <c r="G6452">
        <f t="shared" si="146"/>
        <v>108.30165137614675</v>
      </c>
      <c r="I6452" s="1">
        <v>34311</v>
      </c>
      <c r="J6452">
        <v>13.5</v>
      </c>
      <c r="M6452" s="1">
        <v>36566</v>
      </c>
      <c r="N6452">
        <v>0.98499999999999999</v>
      </c>
    </row>
    <row r="6453" spans="5:14" x14ac:dyDescent="0.3">
      <c r="E6453" s="1">
        <v>41577</v>
      </c>
      <c r="F6453">
        <v>109.86</v>
      </c>
      <c r="G6453">
        <f t="shared" si="146"/>
        <v>108.37201834862383</v>
      </c>
      <c r="I6453" s="1">
        <v>34310</v>
      </c>
      <c r="J6453">
        <v>13.56</v>
      </c>
      <c r="M6453" s="1">
        <v>36567</v>
      </c>
      <c r="N6453">
        <v>0.98640000000000005</v>
      </c>
    </row>
    <row r="6454" spans="5:14" x14ac:dyDescent="0.3">
      <c r="E6454" s="1">
        <v>41578</v>
      </c>
      <c r="F6454">
        <v>108.84</v>
      </c>
      <c r="G6454">
        <f t="shared" si="146"/>
        <v>108.44954128440365</v>
      </c>
      <c r="I6454" s="1">
        <v>34309</v>
      </c>
      <c r="J6454">
        <v>13.64</v>
      </c>
      <c r="M6454" s="1">
        <v>36570</v>
      </c>
      <c r="N6454">
        <v>0.97850000000000004</v>
      </c>
    </row>
    <row r="6455" spans="5:14" x14ac:dyDescent="0.3">
      <c r="E6455" s="1">
        <v>41579</v>
      </c>
      <c r="F6455">
        <v>105.91</v>
      </c>
      <c r="G6455">
        <f t="shared" si="146"/>
        <v>108.48486238532107</v>
      </c>
      <c r="I6455" s="1">
        <v>34306</v>
      </c>
      <c r="J6455">
        <v>14.08</v>
      </c>
      <c r="M6455" s="1">
        <v>36571</v>
      </c>
      <c r="N6455">
        <v>0.98119999999999996</v>
      </c>
    </row>
    <row r="6456" spans="5:14" x14ac:dyDescent="0.3">
      <c r="E6456" s="1">
        <v>41582</v>
      </c>
      <c r="F6456">
        <v>106.23</v>
      </c>
      <c r="G6456">
        <f t="shared" si="146"/>
        <v>108.51229357798162</v>
      </c>
      <c r="I6456" s="1">
        <v>34305</v>
      </c>
      <c r="J6456">
        <v>13.95</v>
      </c>
      <c r="M6456" s="1">
        <v>36572</v>
      </c>
      <c r="N6456">
        <v>0.98660000000000003</v>
      </c>
    </row>
    <row r="6457" spans="5:14" x14ac:dyDescent="0.3">
      <c r="E6457" s="1">
        <v>41583</v>
      </c>
      <c r="F6457">
        <v>105.33</v>
      </c>
      <c r="G6457">
        <f t="shared" si="146"/>
        <v>108.53330275229354</v>
      </c>
      <c r="I6457" s="1">
        <v>34304</v>
      </c>
      <c r="J6457">
        <v>14.55</v>
      </c>
      <c r="M6457" s="1">
        <v>36573</v>
      </c>
      <c r="N6457">
        <v>0.98770000000000002</v>
      </c>
    </row>
    <row r="6458" spans="5:14" x14ac:dyDescent="0.3">
      <c r="E6458" s="1">
        <v>41584</v>
      </c>
      <c r="F6458">
        <v>105.24</v>
      </c>
      <c r="G6458">
        <f t="shared" si="146"/>
        <v>108.54825688073392</v>
      </c>
      <c r="I6458" s="1">
        <v>34303</v>
      </c>
      <c r="J6458">
        <v>14.52</v>
      </c>
      <c r="M6458" s="1">
        <v>36574</v>
      </c>
      <c r="N6458">
        <v>0.98619999999999997</v>
      </c>
    </row>
    <row r="6459" spans="5:14" x14ac:dyDescent="0.3">
      <c r="E6459" s="1">
        <v>41585</v>
      </c>
      <c r="F6459">
        <v>103.46</v>
      </c>
      <c r="G6459">
        <f t="shared" si="146"/>
        <v>108.53816513761464</v>
      </c>
      <c r="I6459" s="1">
        <v>34302</v>
      </c>
      <c r="J6459">
        <v>14.22</v>
      </c>
      <c r="M6459" s="1">
        <v>36577</v>
      </c>
      <c r="N6459">
        <v>0.98719999999999997</v>
      </c>
    </row>
    <row r="6460" spans="5:14" x14ac:dyDescent="0.3">
      <c r="E6460" s="1">
        <v>41586</v>
      </c>
      <c r="F6460">
        <v>105.12</v>
      </c>
      <c r="G6460">
        <f t="shared" si="146"/>
        <v>108.54889908256877</v>
      </c>
      <c r="I6460" s="1">
        <v>34299</v>
      </c>
      <c r="J6460">
        <v>14.48</v>
      </c>
      <c r="M6460" s="1">
        <v>36578</v>
      </c>
      <c r="N6460">
        <v>1.0038</v>
      </c>
    </row>
    <row r="6461" spans="5:14" x14ac:dyDescent="0.3">
      <c r="E6461" s="1">
        <v>41589</v>
      </c>
      <c r="F6461">
        <v>106.4</v>
      </c>
      <c r="G6461">
        <f t="shared" si="146"/>
        <v>108.58045871559632</v>
      </c>
      <c r="I6461" s="1">
        <v>34298</v>
      </c>
      <c r="J6461">
        <v>14.56</v>
      </c>
      <c r="M6461" s="1">
        <v>36579</v>
      </c>
      <c r="N6461">
        <v>1.0027999999999999</v>
      </c>
    </row>
    <row r="6462" spans="5:14" x14ac:dyDescent="0.3">
      <c r="E6462" s="1">
        <v>41590</v>
      </c>
      <c r="F6462">
        <v>105.81</v>
      </c>
      <c r="G6462">
        <f t="shared" si="146"/>
        <v>108.60174311926602</v>
      </c>
      <c r="I6462" s="1">
        <v>34297</v>
      </c>
      <c r="J6462">
        <v>15.14</v>
      </c>
      <c r="M6462" s="1">
        <v>36580</v>
      </c>
      <c r="N6462">
        <v>0.9929</v>
      </c>
    </row>
    <row r="6463" spans="5:14" x14ac:dyDescent="0.3">
      <c r="E6463" s="1">
        <v>41591</v>
      </c>
      <c r="F6463">
        <v>107.12</v>
      </c>
      <c r="G6463">
        <f t="shared" si="146"/>
        <v>108.62807339449539</v>
      </c>
      <c r="I6463" s="1">
        <v>34296</v>
      </c>
      <c r="J6463">
        <v>15.4</v>
      </c>
      <c r="M6463" s="1">
        <v>36581</v>
      </c>
      <c r="N6463">
        <v>0.97419999999999995</v>
      </c>
    </row>
    <row r="6464" spans="5:14" x14ac:dyDescent="0.3">
      <c r="E6464" s="1">
        <v>41592</v>
      </c>
      <c r="F6464">
        <v>108.54</v>
      </c>
      <c r="G6464">
        <f t="shared" si="146"/>
        <v>108.65201834862386</v>
      </c>
      <c r="I6464" s="1">
        <v>34295</v>
      </c>
      <c r="J6464">
        <v>15.87</v>
      </c>
      <c r="M6464" s="1">
        <v>36584</v>
      </c>
      <c r="N6464">
        <v>0.97170000000000001</v>
      </c>
    </row>
    <row r="6465" spans="5:14" x14ac:dyDescent="0.3">
      <c r="E6465" s="1">
        <v>41593</v>
      </c>
      <c r="F6465">
        <v>108.5</v>
      </c>
      <c r="G6465">
        <f t="shared" si="146"/>
        <v>108.67981651376144</v>
      </c>
      <c r="I6465" s="1">
        <v>34292</v>
      </c>
      <c r="J6465">
        <v>15.79</v>
      </c>
      <c r="M6465" s="1">
        <v>36585</v>
      </c>
      <c r="N6465">
        <v>0.96460000000000001</v>
      </c>
    </row>
    <row r="6466" spans="5:14" x14ac:dyDescent="0.3">
      <c r="E6466" s="1">
        <v>41596</v>
      </c>
      <c r="F6466">
        <v>108.47</v>
      </c>
      <c r="G6466">
        <f t="shared" si="146"/>
        <v>108.70229357798161</v>
      </c>
      <c r="I6466" s="1">
        <v>34291</v>
      </c>
      <c r="J6466">
        <v>15.76</v>
      </c>
      <c r="M6466" s="1">
        <v>36586</v>
      </c>
      <c r="N6466">
        <v>0.97340000000000004</v>
      </c>
    </row>
    <row r="6467" spans="5:14" x14ac:dyDescent="0.3">
      <c r="E6467" s="1">
        <v>41597</v>
      </c>
      <c r="F6467">
        <v>106.92</v>
      </c>
      <c r="G6467">
        <f t="shared" si="146"/>
        <v>108.70963302752288</v>
      </c>
      <c r="I6467" s="1">
        <v>34290</v>
      </c>
      <c r="J6467">
        <v>16.11</v>
      </c>
      <c r="M6467" s="1">
        <v>36587</v>
      </c>
      <c r="N6467">
        <v>0.96419999999999995</v>
      </c>
    </row>
    <row r="6468" spans="5:14" x14ac:dyDescent="0.3">
      <c r="E6468" s="1">
        <v>41598</v>
      </c>
      <c r="F6468">
        <v>108.06</v>
      </c>
      <c r="G6468">
        <f t="shared" si="146"/>
        <v>108.76385321100912</v>
      </c>
      <c r="I6468" s="1">
        <v>34289</v>
      </c>
      <c r="J6468">
        <v>15.86</v>
      </c>
      <c r="M6468" s="1">
        <v>36588</v>
      </c>
      <c r="N6468">
        <v>0.9597</v>
      </c>
    </row>
    <row r="6469" spans="5:14" x14ac:dyDescent="0.3">
      <c r="E6469" s="1">
        <v>41599</v>
      </c>
      <c r="F6469">
        <v>110.08</v>
      </c>
      <c r="G6469">
        <f t="shared" si="146"/>
        <v>108.8479816513761</v>
      </c>
      <c r="I6469" s="1">
        <v>34288</v>
      </c>
      <c r="J6469">
        <v>15.43</v>
      </c>
      <c r="M6469" s="1">
        <v>36591</v>
      </c>
      <c r="N6469">
        <v>0.95920000000000005</v>
      </c>
    </row>
    <row r="6470" spans="5:14" x14ac:dyDescent="0.3">
      <c r="E6470" s="1">
        <v>41600</v>
      </c>
      <c r="F6470">
        <v>111.05</v>
      </c>
      <c r="G6470">
        <f t="shared" si="146"/>
        <v>108.93871559633024</v>
      </c>
      <c r="I6470" s="1">
        <v>34285</v>
      </c>
      <c r="J6470">
        <v>15.49</v>
      </c>
      <c r="M6470" s="1">
        <v>36592</v>
      </c>
      <c r="N6470">
        <v>0.95960000000000001</v>
      </c>
    </row>
    <row r="6471" spans="5:14" x14ac:dyDescent="0.3">
      <c r="E6471" s="1">
        <v>41603</v>
      </c>
      <c r="F6471">
        <v>111</v>
      </c>
      <c r="G6471">
        <f t="shared" si="146"/>
        <v>109.02807339449538</v>
      </c>
      <c r="I6471" s="1">
        <v>34284</v>
      </c>
      <c r="J6471">
        <v>15.63</v>
      </c>
      <c r="M6471" s="1">
        <v>36593</v>
      </c>
      <c r="N6471">
        <v>0.96050000000000002</v>
      </c>
    </row>
    <row r="6472" spans="5:14" x14ac:dyDescent="0.3">
      <c r="E6472" s="1">
        <v>41604</v>
      </c>
      <c r="F6472">
        <v>110.88</v>
      </c>
      <c r="G6472">
        <f t="shared" si="146"/>
        <v>109.11266055045867</v>
      </c>
      <c r="I6472" s="1">
        <v>34283</v>
      </c>
      <c r="J6472">
        <v>15.32</v>
      </c>
      <c r="M6472" s="1">
        <v>36594</v>
      </c>
      <c r="N6472">
        <v>0.96619999999999995</v>
      </c>
    </row>
    <row r="6473" spans="5:14" x14ac:dyDescent="0.3">
      <c r="E6473" s="1">
        <v>41605</v>
      </c>
      <c r="F6473">
        <v>111.31</v>
      </c>
      <c r="G6473">
        <f t="shared" si="146"/>
        <v>109.19055045871556</v>
      </c>
      <c r="I6473" s="1">
        <v>34282</v>
      </c>
      <c r="J6473">
        <v>15.43</v>
      </c>
      <c r="M6473" s="1">
        <v>36595</v>
      </c>
      <c r="N6473">
        <v>0.96279999999999999</v>
      </c>
    </row>
    <row r="6474" spans="5:14" x14ac:dyDescent="0.3">
      <c r="E6474" s="1">
        <v>41606</v>
      </c>
      <c r="F6474">
        <v>110.86</v>
      </c>
      <c r="G6474">
        <f t="shared" si="146"/>
        <v>109.27036697247704</v>
      </c>
      <c r="I6474" s="1">
        <v>34281</v>
      </c>
      <c r="J6474">
        <v>15.58</v>
      </c>
      <c r="M6474" s="1">
        <v>36598</v>
      </c>
      <c r="N6474">
        <v>0.96450000000000002</v>
      </c>
    </row>
    <row r="6475" spans="5:14" x14ac:dyDescent="0.3">
      <c r="E6475" s="1">
        <v>41607</v>
      </c>
      <c r="F6475">
        <v>109.69</v>
      </c>
      <c r="G6475">
        <f t="shared" si="146"/>
        <v>109.33174311926602</v>
      </c>
      <c r="I6475" s="1">
        <v>34278</v>
      </c>
      <c r="J6475">
        <v>15.86</v>
      </c>
      <c r="M6475" s="1">
        <v>36599</v>
      </c>
      <c r="N6475">
        <v>0.96799999999999997</v>
      </c>
    </row>
    <row r="6476" spans="5:14" x14ac:dyDescent="0.3">
      <c r="E6476" s="1">
        <v>41610</v>
      </c>
      <c r="F6476">
        <v>111.45</v>
      </c>
      <c r="G6476">
        <f t="shared" si="146"/>
        <v>109.40009174311923</v>
      </c>
      <c r="I6476" s="1">
        <v>34277</v>
      </c>
      <c r="J6476">
        <v>16.13</v>
      </c>
      <c r="M6476" s="1">
        <v>36600</v>
      </c>
      <c r="N6476">
        <v>0.96719999999999995</v>
      </c>
    </row>
    <row r="6477" spans="5:14" x14ac:dyDescent="0.3">
      <c r="E6477" s="1">
        <v>41611</v>
      </c>
      <c r="F6477">
        <v>112.62</v>
      </c>
      <c r="G6477">
        <f t="shared" si="146"/>
        <v>109.46302752293577</v>
      </c>
      <c r="I6477" s="1">
        <v>34276</v>
      </c>
      <c r="J6477">
        <v>16.22</v>
      </c>
      <c r="M6477" s="1">
        <v>36601</v>
      </c>
      <c r="N6477">
        <v>0.97130000000000005</v>
      </c>
    </row>
    <row r="6478" spans="5:14" x14ac:dyDescent="0.3">
      <c r="E6478" s="1">
        <v>41612</v>
      </c>
      <c r="F6478">
        <v>111.88</v>
      </c>
      <c r="G6478">
        <f t="shared" si="146"/>
        <v>109.52119266055044</v>
      </c>
      <c r="I6478" s="1">
        <v>34275</v>
      </c>
      <c r="J6478">
        <v>15.91</v>
      </c>
      <c r="M6478" s="1">
        <v>36602</v>
      </c>
      <c r="N6478">
        <v>0.97199999999999998</v>
      </c>
    </row>
    <row r="6479" spans="5:14" x14ac:dyDescent="0.3">
      <c r="E6479" s="1">
        <v>41613</v>
      </c>
      <c r="F6479">
        <v>110.98</v>
      </c>
      <c r="G6479">
        <f t="shared" si="146"/>
        <v>109.55110091743117</v>
      </c>
      <c r="I6479" s="1">
        <v>34274</v>
      </c>
      <c r="J6479">
        <v>16.21</v>
      </c>
      <c r="M6479" s="1">
        <v>36605</v>
      </c>
      <c r="N6479">
        <v>0.97299999999999998</v>
      </c>
    </row>
    <row r="6480" spans="5:14" x14ac:dyDescent="0.3">
      <c r="E6480" s="1">
        <v>41614</v>
      </c>
      <c r="F6480">
        <v>111.61</v>
      </c>
      <c r="G6480">
        <f t="shared" si="146"/>
        <v>109.58944954128438</v>
      </c>
      <c r="I6480" s="1">
        <v>34271</v>
      </c>
      <c r="J6480">
        <v>15.8</v>
      </c>
      <c r="M6480" s="1">
        <v>36606</v>
      </c>
      <c r="N6480">
        <v>0.96389999999999998</v>
      </c>
    </row>
    <row r="6481" spans="5:14" x14ac:dyDescent="0.3">
      <c r="E6481" s="1">
        <v>41617</v>
      </c>
      <c r="F6481">
        <v>109.39</v>
      </c>
      <c r="G6481">
        <f t="shared" si="146"/>
        <v>109.60394495412842</v>
      </c>
      <c r="I6481" s="1">
        <v>34270</v>
      </c>
      <c r="J6481">
        <v>16.22</v>
      </c>
      <c r="M6481" s="1">
        <v>36607</v>
      </c>
      <c r="N6481">
        <v>0.96099999999999997</v>
      </c>
    </row>
    <row r="6482" spans="5:14" x14ac:dyDescent="0.3">
      <c r="E6482" s="1">
        <v>41618</v>
      </c>
      <c r="F6482">
        <v>109.38</v>
      </c>
      <c r="G6482">
        <f t="shared" si="146"/>
        <v>109.61192660550458</v>
      </c>
      <c r="I6482" s="1">
        <v>34269</v>
      </c>
      <c r="J6482">
        <v>16.420000000000002</v>
      </c>
      <c r="M6482" s="1">
        <v>36608</v>
      </c>
      <c r="N6482">
        <v>0.97160000000000002</v>
      </c>
    </row>
    <row r="6483" spans="5:14" x14ac:dyDescent="0.3">
      <c r="E6483" s="1">
        <v>41619</v>
      </c>
      <c r="F6483">
        <v>109.7</v>
      </c>
      <c r="G6483">
        <f t="shared" si="146"/>
        <v>109.63</v>
      </c>
      <c r="I6483" s="1">
        <v>34268</v>
      </c>
      <c r="J6483">
        <v>16.32</v>
      </c>
      <c r="M6483" s="1">
        <v>36609</v>
      </c>
      <c r="N6483">
        <v>0.97689999999999999</v>
      </c>
    </row>
    <row r="6484" spans="5:14" x14ac:dyDescent="0.3">
      <c r="E6484" s="1">
        <v>41620</v>
      </c>
      <c r="F6484">
        <v>108.67</v>
      </c>
      <c r="G6484">
        <f t="shared" si="146"/>
        <v>109.62871559633027</v>
      </c>
      <c r="I6484" s="1">
        <v>34267</v>
      </c>
      <c r="J6484">
        <v>16.37</v>
      </c>
      <c r="M6484" s="1">
        <v>36612</v>
      </c>
      <c r="N6484">
        <v>0.96650000000000003</v>
      </c>
    </row>
    <row r="6485" spans="5:14" x14ac:dyDescent="0.3">
      <c r="E6485" s="1">
        <v>41621</v>
      </c>
      <c r="F6485">
        <v>108.83</v>
      </c>
      <c r="G6485">
        <f t="shared" si="146"/>
        <v>109.62633027522935</v>
      </c>
      <c r="I6485" s="1">
        <v>34264</v>
      </c>
      <c r="J6485">
        <v>16.850000000000001</v>
      </c>
      <c r="M6485" s="1">
        <v>36613</v>
      </c>
      <c r="N6485">
        <v>0.96030000000000004</v>
      </c>
    </row>
    <row r="6486" spans="5:14" x14ac:dyDescent="0.3">
      <c r="E6486" s="1">
        <v>41624</v>
      </c>
      <c r="F6486">
        <v>110.47</v>
      </c>
      <c r="G6486">
        <f t="shared" si="146"/>
        <v>109.63614678899081</v>
      </c>
      <c r="I6486" s="1">
        <v>34263</v>
      </c>
      <c r="J6486">
        <v>17.11</v>
      </c>
      <c r="M6486" s="1">
        <v>36614</v>
      </c>
      <c r="N6486">
        <v>0.95140000000000002</v>
      </c>
    </row>
    <row r="6487" spans="5:14" x14ac:dyDescent="0.3">
      <c r="E6487" s="1">
        <v>41625</v>
      </c>
      <c r="F6487">
        <v>108.44</v>
      </c>
      <c r="G6487">
        <f t="shared" si="146"/>
        <v>109.63458715596329</v>
      </c>
      <c r="I6487" s="1">
        <v>34262</v>
      </c>
      <c r="J6487">
        <v>17.079999999999998</v>
      </c>
      <c r="M6487" s="1">
        <v>36615</v>
      </c>
      <c r="N6487">
        <v>0.96089999999999998</v>
      </c>
    </row>
    <row r="6488" spans="5:14" x14ac:dyDescent="0.3">
      <c r="E6488" s="1">
        <v>41626</v>
      </c>
      <c r="F6488">
        <v>109.63</v>
      </c>
      <c r="G6488">
        <f t="shared" si="146"/>
        <v>109.64311926605501</v>
      </c>
      <c r="I6488" s="1">
        <v>34261</v>
      </c>
      <c r="J6488">
        <v>16.95</v>
      </c>
      <c r="M6488" s="1">
        <v>36616</v>
      </c>
      <c r="N6488">
        <v>0.95599999999999996</v>
      </c>
    </row>
    <row r="6489" spans="5:14" x14ac:dyDescent="0.3">
      <c r="E6489" s="1">
        <v>41627</v>
      </c>
      <c r="F6489">
        <v>110.29</v>
      </c>
      <c r="G6489">
        <f t="shared" si="146"/>
        <v>109.66348623853209</v>
      </c>
      <c r="I6489" s="1">
        <v>34260</v>
      </c>
      <c r="J6489">
        <v>16.82</v>
      </c>
      <c r="M6489" s="1">
        <v>36619</v>
      </c>
      <c r="N6489">
        <v>0.95479999999999998</v>
      </c>
    </row>
    <row r="6490" spans="5:14" x14ac:dyDescent="0.3">
      <c r="E6490" s="1">
        <v>41628</v>
      </c>
      <c r="F6490">
        <v>111.77</v>
      </c>
      <c r="G6490">
        <f t="shared" si="146"/>
        <v>109.69669724770641</v>
      </c>
      <c r="I6490" s="1">
        <v>34257</v>
      </c>
      <c r="J6490">
        <v>16.93</v>
      </c>
      <c r="M6490" s="1">
        <v>36620</v>
      </c>
      <c r="N6490">
        <v>0.96020000000000005</v>
      </c>
    </row>
    <row r="6491" spans="5:14" x14ac:dyDescent="0.3">
      <c r="E6491" s="1">
        <v>41631</v>
      </c>
      <c r="F6491">
        <v>111.56</v>
      </c>
      <c r="G6491">
        <f t="shared" si="146"/>
        <v>109.72550458715594</v>
      </c>
      <c r="I6491" s="1">
        <v>34256</v>
      </c>
      <c r="J6491">
        <v>16.98</v>
      </c>
      <c r="M6491" s="1">
        <v>36621</v>
      </c>
      <c r="N6491">
        <v>0.96209999999999996</v>
      </c>
    </row>
    <row r="6492" spans="5:14" x14ac:dyDescent="0.3">
      <c r="E6492" s="1">
        <v>41632</v>
      </c>
      <c r="F6492">
        <v>111.9</v>
      </c>
      <c r="G6492">
        <f t="shared" si="146"/>
        <v>109.76871559633025</v>
      </c>
      <c r="I6492" s="1">
        <v>34255</v>
      </c>
      <c r="J6492">
        <v>17.12</v>
      </c>
      <c r="M6492" s="1">
        <v>36622</v>
      </c>
      <c r="N6492">
        <v>0.9577</v>
      </c>
    </row>
    <row r="6493" spans="5:14" x14ac:dyDescent="0.3">
      <c r="E6493" s="1">
        <v>41634</v>
      </c>
      <c r="F6493">
        <v>111.98</v>
      </c>
      <c r="G6493">
        <f t="shared" si="146"/>
        <v>109.80844036697245</v>
      </c>
      <c r="I6493" s="1">
        <v>34254</v>
      </c>
      <c r="J6493">
        <v>17.29</v>
      </c>
      <c r="M6493" s="1">
        <v>36623</v>
      </c>
      <c r="N6493">
        <v>0.95469999999999999</v>
      </c>
    </row>
    <row r="6494" spans="5:14" x14ac:dyDescent="0.3">
      <c r="E6494" s="1">
        <v>41635</v>
      </c>
      <c r="F6494">
        <v>112.18</v>
      </c>
      <c r="G6494">
        <f t="shared" si="146"/>
        <v>109.85440366972475</v>
      </c>
      <c r="I6494" s="1">
        <v>34253</v>
      </c>
      <c r="J6494">
        <v>17.37</v>
      </c>
      <c r="M6494" s="1">
        <v>36626</v>
      </c>
      <c r="N6494">
        <v>0.96240000000000003</v>
      </c>
    </row>
    <row r="6495" spans="5:14" x14ac:dyDescent="0.3">
      <c r="E6495" s="1">
        <v>41638</v>
      </c>
      <c r="F6495">
        <v>111.21</v>
      </c>
      <c r="G6495">
        <f t="shared" si="146"/>
        <v>109.88889908256878</v>
      </c>
      <c r="I6495" s="1">
        <v>34250</v>
      </c>
      <c r="J6495">
        <v>17.190000000000001</v>
      </c>
      <c r="M6495" s="1">
        <v>36627</v>
      </c>
      <c r="N6495">
        <v>0.95889999999999997</v>
      </c>
    </row>
    <row r="6496" spans="5:14" x14ac:dyDescent="0.3">
      <c r="E6496" s="1">
        <v>41639</v>
      </c>
      <c r="F6496">
        <v>110.8</v>
      </c>
      <c r="G6496">
        <f t="shared" si="146"/>
        <v>109.92458715596325</v>
      </c>
      <c r="I6496" s="1">
        <v>34249</v>
      </c>
      <c r="J6496">
        <v>17.16</v>
      </c>
      <c r="M6496" s="1">
        <v>36628</v>
      </c>
      <c r="N6496">
        <v>0.95860000000000001</v>
      </c>
    </row>
    <row r="6497" spans="5:14" x14ac:dyDescent="0.3">
      <c r="E6497" s="1">
        <v>41641</v>
      </c>
      <c r="F6497">
        <v>107.78</v>
      </c>
      <c r="G6497">
        <f t="shared" si="146"/>
        <v>109.9253211009174</v>
      </c>
      <c r="I6497" s="1">
        <v>34248</v>
      </c>
      <c r="J6497">
        <v>17.07</v>
      </c>
      <c r="M6497" s="1">
        <v>36629</v>
      </c>
      <c r="N6497">
        <v>0.95230000000000004</v>
      </c>
    </row>
    <row r="6498" spans="5:14" x14ac:dyDescent="0.3">
      <c r="E6498" s="1">
        <v>41642</v>
      </c>
      <c r="F6498">
        <v>106.89</v>
      </c>
      <c r="G6498">
        <f t="shared" si="146"/>
        <v>109.90100917431188</v>
      </c>
      <c r="I6498" s="1">
        <v>34247</v>
      </c>
      <c r="J6498">
        <v>17.010000000000002</v>
      </c>
      <c r="M6498" s="1">
        <v>36630</v>
      </c>
      <c r="N6498">
        <v>0.96189999999999998</v>
      </c>
    </row>
    <row r="6499" spans="5:14" x14ac:dyDescent="0.3">
      <c r="E6499" s="1">
        <v>41645</v>
      </c>
      <c r="F6499">
        <v>106.73</v>
      </c>
      <c r="G6499">
        <f t="shared" si="146"/>
        <v>109.88064220183482</v>
      </c>
      <c r="I6499" s="1">
        <v>34246</v>
      </c>
      <c r="J6499">
        <v>17.079999999999998</v>
      </c>
      <c r="M6499" s="1">
        <v>36633</v>
      </c>
      <c r="N6499">
        <v>0.95220000000000005</v>
      </c>
    </row>
    <row r="6500" spans="5:14" x14ac:dyDescent="0.3">
      <c r="E6500" s="1">
        <v>41646</v>
      </c>
      <c r="F6500">
        <v>107.35</v>
      </c>
      <c r="G6500">
        <f t="shared" si="146"/>
        <v>109.8682568807339</v>
      </c>
      <c r="I6500" s="1">
        <v>34243</v>
      </c>
      <c r="J6500">
        <v>17.3</v>
      </c>
      <c r="M6500" s="1">
        <v>36634</v>
      </c>
      <c r="N6500">
        <v>0.94569999999999999</v>
      </c>
    </row>
    <row r="6501" spans="5:14" x14ac:dyDescent="0.3">
      <c r="E6501" s="1">
        <v>41647</v>
      </c>
      <c r="F6501">
        <v>107.15</v>
      </c>
      <c r="G6501">
        <f t="shared" si="146"/>
        <v>109.85880733944948</v>
      </c>
      <c r="I6501" s="1">
        <v>34242</v>
      </c>
      <c r="J6501">
        <v>17.43</v>
      </c>
      <c r="M6501" s="1">
        <v>36635</v>
      </c>
      <c r="N6501">
        <v>0.94030000000000002</v>
      </c>
    </row>
    <row r="6502" spans="5:14" x14ac:dyDescent="0.3">
      <c r="E6502" s="1">
        <v>41648</v>
      </c>
      <c r="F6502">
        <v>106.39</v>
      </c>
      <c r="G6502">
        <f t="shared" si="146"/>
        <v>109.84917431192655</v>
      </c>
      <c r="I6502" s="1">
        <v>34241</v>
      </c>
      <c r="J6502">
        <v>17.350000000000001</v>
      </c>
      <c r="M6502" s="1">
        <v>36636</v>
      </c>
      <c r="N6502">
        <v>0.93769999999999998</v>
      </c>
    </row>
    <row r="6503" spans="5:14" x14ac:dyDescent="0.3">
      <c r="E6503" s="1">
        <v>41649</v>
      </c>
      <c r="F6503">
        <v>107.25</v>
      </c>
      <c r="G6503">
        <f t="shared" si="146"/>
        <v>109.85440366972473</v>
      </c>
      <c r="I6503" s="1">
        <v>34240</v>
      </c>
      <c r="J6503">
        <v>16.66</v>
      </c>
      <c r="M6503" s="1">
        <v>36637</v>
      </c>
      <c r="N6503">
        <v>0.93810000000000004</v>
      </c>
    </row>
    <row r="6504" spans="5:14" x14ac:dyDescent="0.3">
      <c r="E6504" s="1">
        <v>41652</v>
      </c>
      <c r="F6504">
        <v>106.75</v>
      </c>
      <c r="G6504">
        <f t="shared" si="146"/>
        <v>109.84091743119262</v>
      </c>
      <c r="I6504" s="1">
        <v>34239</v>
      </c>
      <c r="J6504">
        <v>16.55</v>
      </c>
      <c r="M6504" s="1">
        <v>36640</v>
      </c>
      <c r="N6504">
        <v>0.93830000000000002</v>
      </c>
    </row>
    <row r="6505" spans="5:14" x14ac:dyDescent="0.3">
      <c r="E6505" s="1">
        <v>41653</v>
      </c>
      <c r="F6505">
        <v>106.39</v>
      </c>
      <c r="G6505">
        <f t="shared" si="146"/>
        <v>109.81724770642197</v>
      </c>
      <c r="I6505" s="1">
        <v>34236</v>
      </c>
      <c r="J6505">
        <v>16.29</v>
      </c>
      <c r="M6505" s="1">
        <v>36641</v>
      </c>
      <c r="N6505">
        <v>0.92079999999999995</v>
      </c>
    </row>
    <row r="6506" spans="5:14" x14ac:dyDescent="0.3">
      <c r="E6506" s="1">
        <v>41654</v>
      </c>
      <c r="F6506">
        <v>107.13</v>
      </c>
      <c r="G6506">
        <f t="shared" si="146"/>
        <v>109.79256880733941</v>
      </c>
      <c r="I6506" s="1">
        <v>34235</v>
      </c>
      <c r="J6506">
        <v>16.239999999999998</v>
      </c>
      <c r="M6506" s="1">
        <v>36642</v>
      </c>
      <c r="N6506">
        <v>0.92359999999999998</v>
      </c>
    </row>
    <row r="6507" spans="5:14" x14ac:dyDescent="0.3">
      <c r="E6507" s="1">
        <v>41655</v>
      </c>
      <c r="F6507">
        <v>107.09</v>
      </c>
      <c r="G6507">
        <f t="shared" si="146"/>
        <v>109.76403669724768</v>
      </c>
      <c r="I6507" s="1">
        <v>34234</v>
      </c>
      <c r="J6507">
        <v>16.28</v>
      </c>
      <c r="M6507" s="1">
        <v>36643</v>
      </c>
      <c r="N6507">
        <v>0.90969999999999995</v>
      </c>
    </row>
    <row r="6508" spans="5:14" x14ac:dyDescent="0.3">
      <c r="E6508" s="1">
        <v>41656</v>
      </c>
      <c r="F6508">
        <v>106.48</v>
      </c>
      <c r="G6508">
        <f t="shared" si="146"/>
        <v>109.72155963302748</v>
      </c>
      <c r="I6508" s="1">
        <v>34233</v>
      </c>
      <c r="J6508">
        <v>16.66</v>
      </c>
      <c r="M6508" s="1">
        <v>36644</v>
      </c>
      <c r="N6508">
        <v>0.91200000000000003</v>
      </c>
    </row>
    <row r="6509" spans="5:14" x14ac:dyDescent="0.3">
      <c r="E6509" s="1">
        <v>41659</v>
      </c>
      <c r="F6509">
        <v>106.35</v>
      </c>
      <c r="G6509">
        <f t="shared" si="146"/>
        <v>109.68440366972474</v>
      </c>
      <c r="I6509" s="1">
        <v>34232</v>
      </c>
      <c r="J6509">
        <v>16.62</v>
      </c>
      <c r="M6509" s="1">
        <v>36647</v>
      </c>
      <c r="N6509">
        <v>0.91569999999999996</v>
      </c>
    </row>
    <row r="6510" spans="5:14" x14ac:dyDescent="0.3">
      <c r="E6510" s="1">
        <v>41660</v>
      </c>
      <c r="F6510">
        <v>106.73</v>
      </c>
      <c r="G6510">
        <f t="shared" si="146"/>
        <v>109.65532110091739</v>
      </c>
      <c r="I6510" s="1">
        <v>34229</v>
      </c>
      <c r="J6510">
        <v>16.13</v>
      </c>
      <c r="M6510" s="1">
        <v>36648</v>
      </c>
      <c r="N6510">
        <v>0.90980000000000005</v>
      </c>
    </row>
    <row r="6511" spans="5:14" x14ac:dyDescent="0.3">
      <c r="E6511" s="1">
        <v>41661</v>
      </c>
      <c r="F6511">
        <v>108.27</v>
      </c>
      <c r="G6511">
        <f t="shared" si="146"/>
        <v>109.63807339449534</v>
      </c>
      <c r="I6511" s="1">
        <v>34228</v>
      </c>
      <c r="J6511">
        <v>15.93</v>
      </c>
      <c r="M6511" s="1">
        <v>36649</v>
      </c>
      <c r="N6511">
        <v>0.89559999999999995</v>
      </c>
    </row>
    <row r="6512" spans="5:14" x14ac:dyDescent="0.3">
      <c r="E6512" s="1">
        <v>41662</v>
      </c>
      <c r="F6512">
        <v>107.58</v>
      </c>
      <c r="G6512">
        <f t="shared" ref="G6512:G6575" si="147">+AVERAGE(F6404:F6512)</f>
        <v>109.61761467889902</v>
      </c>
      <c r="I6512" s="1">
        <v>34227</v>
      </c>
      <c r="J6512">
        <v>15.6</v>
      </c>
      <c r="M6512" s="1">
        <v>36650</v>
      </c>
      <c r="N6512">
        <v>0.89070000000000005</v>
      </c>
    </row>
    <row r="6513" spans="5:14" x14ac:dyDescent="0.3">
      <c r="E6513" s="1">
        <v>41663</v>
      </c>
      <c r="F6513">
        <v>107.88</v>
      </c>
      <c r="G6513">
        <f t="shared" si="147"/>
        <v>109.59908256880728</v>
      </c>
      <c r="I6513" s="1">
        <v>34226</v>
      </c>
      <c r="J6513">
        <v>15.71</v>
      </c>
      <c r="M6513" s="1">
        <v>36651</v>
      </c>
      <c r="N6513">
        <v>0.89670000000000005</v>
      </c>
    </row>
    <row r="6514" spans="5:14" x14ac:dyDescent="0.3">
      <c r="E6514" s="1">
        <v>41666</v>
      </c>
      <c r="F6514">
        <v>106.69</v>
      </c>
      <c r="G6514">
        <f t="shared" si="147"/>
        <v>109.55917431192654</v>
      </c>
      <c r="I6514" s="1">
        <v>34225</v>
      </c>
      <c r="J6514">
        <v>15.82</v>
      </c>
      <c r="M6514" s="1">
        <v>36654</v>
      </c>
      <c r="N6514">
        <v>0.89729999999999999</v>
      </c>
    </row>
    <row r="6515" spans="5:14" x14ac:dyDescent="0.3">
      <c r="E6515" s="1">
        <v>41667</v>
      </c>
      <c r="F6515">
        <v>107.41</v>
      </c>
      <c r="G6515">
        <f t="shared" si="147"/>
        <v>109.52871559633022</v>
      </c>
      <c r="I6515" s="1">
        <v>34222</v>
      </c>
      <c r="J6515">
        <v>15.71</v>
      </c>
      <c r="M6515" s="1">
        <v>36655</v>
      </c>
      <c r="N6515">
        <v>0.9073</v>
      </c>
    </row>
    <row r="6516" spans="5:14" x14ac:dyDescent="0.3">
      <c r="E6516" s="1">
        <v>41668</v>
      </c>
      <c r="F6516">
        <v>107.85</v>
      </c>
      <c r="G6516">
        <f t="shared" si="147"/>
        <v>109.46899082568802</v>
      </c>
      <c r="I6516" s="1">
        <v>34221</v>
      </c>
      <c r="J6516">
        <v>16</v>
      </c>
      <c r="M6516" s="1">
        <v>36656</v>
      </c>
      <c r="N6516">
        <v>0.90649999999999997</v>
      </c>
    </row>
    <row r="6517" spans="5:14" x14ac:dyDescent="0.3">
      <c r="E6517" s="1">
        <v>41669</v>
      </c>
      <c r="F6517">
        <v>107.95</v>
      </c>
      <c r="G6517">
        <f t="shared" si="147"/>
        <v>109.38954128440365</v>
      </c>
      <c r="I6517" s="1">
        <v>34220</v>
      </c>
      <c r="J6517">
        <v>16.02</v>
      </c>
      <c r="M6517" s="1">
        <v>36657</v>
      </c>
      <c r="N6517">
        <v>0.90129999999999999</v>
      </c>
    </row>
    <row r="6518" spans="5:14" x14ac:dyDescent="0.3">
      <c r="E6518" s="1">
        <v>41670</v>
      </c>
      <c r="F6518">
        <v>106.4</v>
      </c>
      <c r="G6518">
        <f t="shared" si="147"/>
        <v>109.30917431192657</v>
      </c>
      <c r="I6518" s="1">
        <v>34219</v>
      </c>
      <c r="J6518">
        <v>15.99</v>
      </c>
      <c r="M6518" s="1">
        <v>36658</v>
      </c>
      <c r="N6518">
        <v>0.91969999999999996</v>
      </c>
    </row>
    <row r="6519" spans="5:14" x14ac:dyDescent="0.3">
      <c r="E6519" s="1">
        <v>41673</v>
      </c>
      <c r="F6519">
        <v>106.04</v>
      </c>
      <c r="G6519">
        <f t="shared" si="147"/>
        <v>109.23605504587152</v>
      </c>
      <c r="I6519" s="1">
        <v>34218</v>
      </c>
      <c r="J6519">
        <v>16.52</v>
      </c>
      <c r="M6519" s="1">
        <v>36661</v>
      </c>
      <c r="N6519">
        <v>0.91149999999999998</v>
      </c>
    </row>
    <row r="6520" spans="5:14" x14ac:dyDescent="0.3">
      <c r="E6520" s="1">
        <v>41674</v>
      </c>
      <c r="F6520">
        <v>105.78</v>
      </c>
      <c r="G6520">
        <f t="shared" si="147"/>
        <v>109.15761467889905</v>
      </c>
      <c r="I6520" s="1">
        <v>34215</v>
      </c>
      <c r="J6520">
        <v>16.53</v>
      </c>
      <c r="M6520" s="1">
        <v>36662</v>
      </c>
      <c r="N6520">
        <v>0.9002</v>
      </c>
    </row>
    <row r="6521" spans="5:14" x14ac:dyDescent="0.3">
      <c r="E6521" s="1">
        <v>41675</v>
      </c>
      <c r="F6521">
        <v>106.25</v>
      </c>
      <c r="G6521">
        <f t="shared" si="147"/>
        <v>109.07110091743115</v>
      </c>
      <c r="I6521" s="1">
        <v>34214</v>
      </c>
      <c r="J6521">
        <v>16.68</v>
      </c>
      <c r="M6521" s="1">
        <v>36663</v>
      </c>
      <c r="N6521">
        <v>0.89510000000000001</v>
      </c>
    </row>
    <row r="6522" spans="5:14" x14ac:dyDescent="0.3">
      <c r="E6522" s="1">
        <v>41676</v>
      </c>
      <c r="F6522">
        <v>107.19</v>
      </c>
      <c r="G6522">
        <f t="shared" si="147"/>
        <v>109.00027522935777</v>
      </c>
      <c r="I6522" s="1">
        <v>34213</v>
      </c>
      <c r="J6522">
        <v>16.73</v>
      </c>
      <c r="M6522" s="1">
        <v>36664</v>
      </c>
      <c r="N6522">
        <v>0.89439999999999997</v>
      </c>
    </row>
    <row r="6523" spans="5:14" x14ac:dyDescent="0.3">
      <c r="E6523" s="1">
        <v>41677</v>
      </c>
      <c r="F6523">
        <v>109.57</v>
      </c>
      <c r="G6523">
        <f t="shared" si="147"/>
        <v>108.94807339449538</v>
      </c>
      <c r="I6523" s="1">
        <v>34212</v>
      </c>
      <c r="J6523">
        <v>17.079999999999998</v>
      </c>
      <c r="M6523" s="1">
        <v>36665</v>
      </c>
      <c r="N6523">
        <v>0.8972</v>
      </c>
    </row>
    <row r="6524" spans="5:14" x14ac:dyDescent="0.3">
      <c r="E6524" s="1">
        <v>41680</v>
      </c>
      <c r="F6524">
        <v>108.63</v>
      </c>
      <c r="G6524">
        <f t="shared" si="147"/>
        <v>108.87935779816509</v>
      </c>
      <c r="I6524" s="1">
        <v>34208</v>
      </c>
      <c r="J6524">
        <v>17.46</v>
      </c>
      <c r="M6524" s="1">
        <v>36668</v>
      </c>
      <c r="N6524">
        <v>0.90269999999999995</v>
      </c>
    </row>
    <row r="6525" spans="5:14" x14ac:dyDescent="0.3">
      <c r="E6525" s="1">
        <v>41681</v>
      </c>
      <c r="F6525">
        <v>108.68</v>
      </c>
      <c r="G6525">
        <f t="shared" si="147"/>
        <v>108.83311926605501</v>
      </c>
      <c r="I6525" s="1">
        <v>34207</v>
      </c>
      <c r="J6525">
        <v>17.16</v>
      </c>
      <c r="M6525" s="1">
        <v>36669</v>
      </c>
      <c r="N6525">
        <v>0.90739999999999998</v>
      </c>
    </row>
    <row r="6526" spans="5:14" x14ac:dyDescent="0.3">
      <c r="E6526" s="1">
        <v>41682</v>
      </c>
      <c r="F6526">
        <v>108.79</v>
      </c>
      <c r="G6526">
        <f t="shared" si="147"/>
        <v>108.81055045871558</v>
      </c>
      <c r="I6526" s="1">
        <v>34206</v>
      </c>
      <c r="J6526">
        <v>17.04</v>
      </c>
      <c r="M6526" s="1">
        <v>36670</v>
      </c>
      <c r="N6526">
        <v>0.90300000000000002</v>
      </c>
    </row>
    <row r="6527" spans="5:14" x14ac:dyDescent="0.3">
      <c r="E6527" s="1">
        <v>41683</v>
      </c>
      <c r="F6527">
        <v>108.73</v>
      </c>
      <c r="G6527">
        <f t="shared" si="147"/>
        <v>108.78513761467889</v>
      </c>
      <c r="I6527" s="1">
        <v>34205</v>
      </c>
      <c r="J6527">
        <v>17.12</v>
      </c>
      <c r="M6527" s="1">
        <v>36671</v>
      </c>
      <c r="N6527">
        <v>0.91249999999999998</v>
      </c>
    </row>
    <row r="6528" spans="5:14" x14ac:dyDescent="0.3">
      <c r="E6528" s="1">
        <v>41684</v>
      </c>
      <c r="F6528">
        <v>109.08</v>
      </c>
      <c r="G6528">
        <f t="shared" si="147"/>
        <v>108.75256880733944</v>
      </c>
      <c r="I6528" s="1">
        <v>34204</v>
      </c>
      <c r="J6528">
        <v>17.23</v>
      </c>
      <c r="M6528" s="1">
        <v>36672</v>
      </c>
      <c r="N6528">
        <v>0.93100000000000005</v>
      </c>
    </row>
    <row r="6529" spans="5:14" x14ac:dyDescent="0.3">
      <c r="E6529" s="1">
        <v>41687</v>
      </c>
      <c r="F6529">
        <v>109.18</v>
      </c>
      <c r="G6529">
        <f t="shared" si="147"/>
        <v>108.71954128440368</v>
      </c>
      <c r="I6529" s="1">
        <v>34201</v>
      </c>
      <c r="J6529">
        <v>17.09</v>
      </c>
      <c r="M6529" s="1">
        <v>36675</v>
      </c>
      <c r="N6529">
        <v>0.9264</v>
      </c>
    </row>
    <row r="6530" spans="5:14" x14ac:dyDescent="0.3">
      <c r="E6530" s="1">
        <v>41688</v>
      </c>
      <c r="F6530">
        <v>110.46</v>
      </c>
      <c r="G6530">
        <f t="shared" si="147"/>
        <v>108.72311926605502</v>
      </c>
      <c r="I6530" s="1">
        <v>34200</v>
      </c>
      <c r="J6530">
        <v>16.96</v>
      </c>
      <c r="M6530" s="1">
        <v>36676</v>
      </c>
      <c r="N6530">
        <v>0.92979999999999996</v>
      </c>
    </row>
    <row r="6531" spans="5:14" x14ac:dyDescent="0.3">
      <c r="E6531" s="1">
        <v>41689</v>
      </c>
      <c r="F6531">
        <v>110.47</v>
      </c>
      <c r="G6531">
        <f t="shared" si="147"/>
        <v>108.74403669724769</v>
      </c>
      <c r="I6531" s="1">
        <v>34199</v>
      </c>
      <c r="J6531">
        <v>16.96</v>
      </c>
      <c r="M6531" s="1">
        <v>36677</v>
      </c>
      <c r="N6531">
        <v>0.93769999999999998</v>
      </c>
    </row>
    <row r="6532" spans="5:14" x14ac:dyDescent="0.3">
      <c r="E6532" s="1">
        <v>41690</v>
      </c>
      <c r="F6532">
        <v>110.3</v>
      </c>
      <c r="G6532">
        <f t="shared" si="147"/>
        <v>108.74128440366972</v>
      </c>
      <c r="I6532" s="1">
        <v>34198</v>
      </c>
      <c r="J6532">
        <v>17.09</v>
      </c>
      <c r="M6532" s="1">
        <v>36678</v>
      </c>
      <c r="N6532">
        <v>0.93130000000000002</v>
      </c>
    </row>
    <row r="6533" spans="5:14" x14ac:dyDescent="0.3">
      <c r="E6533" s="1">
        <v>41691</v>
      </c>
      <c r="F6533">
        <v>109.85</v>
      </c>
      <c r="G6533">
        <f t="shared" si="147"/>
        <v>108.7512844036697</v>
      </c>
      <c r="I6533" s="1">
        <v>34197</v>
      </c>
      <c r="J6533">
        <v>16.96</v>
      </c>
      <c r="M6533" s="1">
        <v>36679</v>
      </c>
      <c r="N6533">
        <v>0.94630000000000003</v>
      </c>
    </row>
    <row r="6534" spans="5:14" x14ac:dyDescent="0.3">
      <c r="E6534" s="1">
        <v>41694</v>
      </c>
      <c r="F6534">
        <v>110.64</v>
      </c>
      <c r="G6534">
        <f t="shared" si="147"/>
        <v>108.76431192660549</v>
      </c>
      <c r="I6534" s="1">
        <v>34194</v>
      </c>
      <c r="J6534">
        <v>17.04</v>
      </c>
      <c r="M6534" s="1">
        <v>36682</v>
      </c>
      <c r="N6534">
        <v>0.94769999999999999</v>
      </c>
    </row>
    <row r="6535" spans="5:14" x14ac:dyDescent="0.3">
      <c r="E6535" s="1">
        <v>41695</v>
      </c>
      <c r="F6535">
        <v>109.51</v>
      </c>
      <c r="G6535">
        <f t="shared" si="147"/>
        <v>108.77669724770641</v>
      </c>
      <c r="I6535" s="1">
        <v>34193</v>
      </c>
      <c r="J6535">
        <v>17.02</v>
      </c>
      <c r="M6535" s="1">
        <v>36683</v>
      </c>
      <c r="N6535">
        <v>0.95430000000000004</v>
      </c>
    </row>
    <row r="6536" spans="5:14" x14ac:dyDescent="0.3">
      <c r="E6536" s="1">
        <v>41696</v>
      </c>
      <c r="F6536">
        <v>109.52</v>
      </c>
      <c r="G6536">
        <f t="shared" si="147"/>
        <v>108.78477064220182</v>
      </c>
      <c r="I6536" s="1">
        <v>34192</v>
      </c>
      <c r="J6536">
        <v>16.91</v>
      </c>
      <c r="M6536" s="1">
        <v>36684</v>
      </c>
      <c r="N6536">
        <v>0.96150000000000002</v>
      </c>
    </row>
    <row r="6537" spans="5:14" x14ac:dyDescent="0.3">
      <c r="E6537" s="1">
        <v>41697</v>
      </c>
      <c r="F6537">
        <v>108.96</v>
      </c>
      <c r="G6537">
        <f t="shared" si="147"/>
        <v>108.79064220183483</v>
      </c>
      <c r="I6537" s="1">
        <v>34191</v>
      </c>
      <c r="J6537">
        <v>16.559999999999999</v>
      </c>
      <c r="M6537" s="1">
        <v>36685</v>
      </c>
      <c r="N6537">
        <v>0.95589999999999997</v>
      </c>
    </row>
    <row r="6538" spans="5:14" x14ac:dyDescent="0.3">
      <c r="E6538" s="1">
        <v>41698</v>
      </c>
      <c r="F6538">
        <v>109.07</v>
      </c>
      <c r="G6538">
        <f t="shared" si="147"/>
        <v>108.78935779816511</v>
      </c>
      <c r="I6538" s="1">
        <v>34190</v>
      </c>
      <c r="J6538">
        <v>16.63</v>
      </c>
      <c r="M6538" s="1">
        <v>36686</v>
      </c>
      <c r="N6538">
        <v>0.95289999999999997</v>
      </c>
    </row>
    <row r="6539" spans="5:14" x14ac:dyDescent="0.3">
      <c r="E6539" s="1">
        <v>41701</v>
      </c>
      <c r="F6539">
        <v>111.2</v>
      </c>
      <c r="G6539">
        <f t="shared" si="147"/>
        <v>108.8129357798165</v>
      </c>
      <c r="I6539" s="1">
        <v>34187</v>
      </c>
      <c r="J6539">
        <v>16.399999999999999</v>
      </c>
      <c r="M6539" s="1">
        <v>36689</v>
      </c>
      <c r="N6539">
        <v>0.95320000000000005</v>
      </c>
    </row>
    <row r="6540" spans="5:14" x14ac:dyDescent="0.3">
      <c r="E6540" s="1">
        <v>41702</v>
      </c>
      <c r="F6540">
        <v>109.3</v>
      </c>
      <c r="G6540">
        <f t="shared" si="147"/>
        <v>108.82146788990825</v>
      </c>
      <c r="I6540" s="1">
        <v>34186</v>
      </c>
      <c r="J6540">
        <v>16.489999999999998</v>
      </c>
      <c r="M6540" s="1">
        <v>36690</v>
      </c>
      <c r="N6540">
        <v>0.95899999999999996</v>
      </c>
    </row>
    <row r="6541" spans="5:14" x14ac:dyDescent="0.3">
      <c r="E6541" s="1">
        <v>41703</v>
      </c>
      <c r="F6541">
        <v>107.76</v>
      </c>
      <c r="G6541">
        <f t="shared" si="147"/>
        <v>108.81981651376145</v>
      </c>
      <c r="I6541" s="1">
        <v>34185</v>
      </c>
      <c r="J6541">
        <v>16.66</v>
      </c>
      <c r="M6541" s="1">
        <v>36691</v>
      </c>
      <c r="N6541">
        <v>0.9577</v>
      </c>
    </row>
    <row r="6542" spans="5:14" x14ac:dyDescent="0.3">
      <c r="E6542" s="1">
        <v>41704</v>
      </c>
      <c r="F6542">
        <v>108.1</v>
      </c>
      <c r="G6542">
        <f t="shared" si="147"/>
        <v>108.80981651376146</v>
      </c>
      <c r="I6542" s="1">
        <v>34184</v>
      </c>
      <c r="J6542">
        <v>16.670000000000002</v>
      </c>
      <c r="M6542" s="1">
        <v>36692</v>
      </c>
      <c r="N6542">
        <v>0.95420000000000005</v>
      </c>
    </row>
    <row r="6543" spans="5:14" x14ac:dyDescent="0.3">
      <c r="E6543" s="1">
        <v>41705</v>
      </c>
      <c r="F6543">
        <v>109</v>
      </c>
      <c r="G6543">
        <f t="shared" si="147"/>
        <v>108.80981651376146</v>
      </c>
      <c r="I6543" s="1">
        <v>34183</v>
      </c>
      <c r="J6543">
        <v>16.79</v>
      </c>
      <c r="M6543" s="1">
        <v>36693</v>
      </c>
      <c r="N6543">
        <v>0.96460000000000001</v>
      </c>
    </row>
    <row r="6544" spans="5:14" x14ac:dyDescent="0.3">
      <c r="E6544" s="1">
        <v>41708</v>
      </c>
      <c r="F6544">
        <v>108.08</v>
      </c>
      <c r="G6544">
        <f t="shared" si="147"/>
        <v>108.79715596330273</v>
      </c>
      <c r="I6544" s="1">
        <v>34180</v>
      </c>
      <c r="J6544">
        <v>16.75</v>
      </c>
      <c r="M6544" s="1">
        <v>36696</v>
      </c>
      <c r="N6544">
        <v>0.95669999999999999</v>
      </c>
    </row>
    <row r="6545" spans="5:14" x14ac:dyDescent="0.3">
      <c r="E6545" s="1">
        <v>41709</v>
      </c>
      <c r="F6545">
        <v>108.55</v>
      </c>
      <c r="G6545">
        <f t="shared" si="147"/>
        <v>108.78678899082567</v>
      </c>
      <c r="I6545" s="1">
        <v>34179</v>
      </c>
      <c r="J6545">
        <v>16.89</v>
      </c>
      <c r="M6545" s="1">
        <v>36697</v>
      </c>
      <c r="N6545">
        <v>0.95430000000000004</v>
      </c>
    </row>
    <row r="6546" spans="5:14" x14ac:dyDescent="0.3">
      <c r="E6546" s="1">
        <v>41710</v>
      </c>
      <c r="F6546">
        <v>108.02</v>
      </c>
      <c r="G6546">
        <f t="shared" si="147"/>
        <v>108.76715596330274</v>
      </c>
      <c r="I6546" s="1">
        <v>34178</v>
      </c>
      <c r="J6546">
        <v>17.09</v>
      </c>
      <c r="M6546" s="1">
        <v>36698</v>
      </c>
      <c r="N6546">
        <v>0.94420000000000004</v>
      </c>
    </row>
    <row r="6547" spans="5:14" x14ac:dyDescent="0.3">
      <c r="E6547" s="1">
        <v>41711</v>
      </c>
      <c r="F6547">
        <v>107.39</v>
      </c>
      <c r="G6547">
        <f t="shared" si="147"/>
        <v>108.75183486238531</v>
      </c>
      <c r="I6547" s="1">
        <v>34177</v>
      </c>
      <c r="J6547">
        <v>17.239999999999998</v>
      </c>
      <c r="M6547" s="1">
        <v>36699</v>
      </c>
      <c r="N6547">
        <v>0.93569999999999998</v>
      </c>
    </row>
    <row r="6548" spans="5:14" x14ac:dyDescent="0.3">
      <c r="E6548" s="1">
        <v>41712</v>
      </c>
      <c r="F6548">
        <v>108.57</v>
      </c>
      <c r="G6548">
        <f t="shared" si="147"/>
        <v>108.72220183486237</v>
      </c>
      <c r="I6548" s="1">
        <v>34176</v>
      </c>
      <c r="J6548">
        <v>16.93</v>
      </c>
      <c r="M6548" s="1">
        <v>36700</v>
      </c>
      <c r="N6548">
        <v>0.93569999999999998</v>
      </c>
    </row>
    <row r="6549" spans="5:14" x14ac:dyDescent="0.3">
      <c r="E6549" s="1">
        <v>41715</v>
      </c>
      <c r="F6549">
        <v>106.24</v>
      </c>
      <c r="G6549">
        <f t="shared" si="147"/>
        <v>108.67596330275227</v>
      </c>
      <c r="I6549" s="1">
        <v>34173</v>
      </c>
      <c r="J6549">
        <v>16.690000000000001</v>
      </c>
      <c r="M6549" s="1">
        <v>36703</v>
      </c>
      <c r="N6549">
        <v>0.9365</v>
      </c>
    </row>
    <row r="6550" spans="5:14" x14ac:dyDescent="0.3">
      <c r="E6550" s="1">
        <v>41716</v>
      </c>
      <c r="F6550">
        <v>106.79</v>
      </c>
      <c r="G6550">
        <f t="shared" si="147"/>
        <v>108.63697247706421</v>
      </c>
      <c r="I6550" s="1">
        <v>34172</v>
      </c>
      <c r="J6550">
        <v>16.649999999999999</v>
      </c>
      <c r="M6550" s="1">
        <v>36704</v>
      </c>
      <c r="N6550">
        <v>0.94569999999999999</v>
      </c>
    </row>
    <row r="6551" spans="5:14" x14ac:dyDescent="0.3">
      <c r="E6551" s="1">
        <v>41717</v>
      </c>
      <c r="F6551">
        <v>105.85</v>
      </c>
      <c r="G6551">
        <f t="shared" si="147"/>
        <v>108.59926605504587</v>
      </c>
      <c r="I6551" s="1">
        <v>34171</v>
      </c>
      <c r="J6551">
        <v>16.809999999999999</v>
      </c>
      <c r="M6551" s="1">
        <v>36705</v>
      </c>
      <c r="N6551">
        <v>0.94120000000000004</v>
      </c>
    </row>
    <row r="6552" spans="5:14" x14ac:dyDescent="0.3">
      <c r="E6552" s="1">
        <v>41718</v>
      </c>
      <c r="F6552">
        <v>106.45</v>
      </c>
      <c r="G6552">
        <f t="shared" si="147"/>
        <v>108.55880733944954</v>
      </c>
      <c r="I6552" s="1">
        <v>34170</v>
      </c>
      <c r="J6552">
        <v>16.71</v>
      </c>
      <c r="M6552" s="1">
        <v>36706</v>
      </c>
      <c r="N6552">
        <v>0.95169999999999999</v>
      </c>
    </row>
    <row r="6553" spans="5:14" x14ac:dyDescent="0.3">
      <c r="E6553" s="1">
        <v>41719</v>
      </c>
      <c r="F6553">
        <v>106.92</v>
      </c>
      <c r="G6553">
        <f t="shared" si="147"/>
        <v>108.53871559633026</v>
      </c>
      <c r="I6553" s="1">
        <v>34169</v>
      </c>
      <c r="J6553">
        <v>17.05</v>
      </c>
      <c r="M6553" s="1">
        <v>36707</v>
      </c>
      <c r="N6553">
        <v>0.95230000000000004</v>
      </c>
    </row>
    <row r="6554" spans="5:14" x14ac:dyDescent="0.3">
      <c r="E6554" s="1">
        <v>41722</v>
      </c>
      <c r="F6554">
        <v>106.81</v>
      </c>
      <c r="G6554">
        <f t="shared" si="147"/>
        <v>108.50999999999999</v>
      </c>
      <c r="I6554" s="1">
        <v>34166</v>
      </c>
      <c r="J6554">
        <v>16.309999999999999</v>
      </c>
      <c r="M6554" s="1">
        <v>36710</v>
      </c>
      <c r="N6554">
        <v>0.95020000000000004</v>
      </c>
    </row>
    <row r="6555" spans="5:14" x14ac:dyDescent="0.3">
      <c r="E6555" s="1">
        <v>41723</v>
      </c>
      <c r="F6555">
        <v>106.99</v>
      </c>
      <c r="G6555">
        <f t="shared" si="147"/>
        <v>108.48568807339447</v>
      </c>
      <c r="I6555" s="1">
        <v>34165</v>
      </c>
      <c r="J6555">
        <v>16.38</v>
      </c>
      <c r="M6555" s="1">
        <v>36711</v>
      </c>
      <c r="N6555">
        <v>0.95069999999999999</v>
      </c>
    </row>
    <row r="6556" spans="5:14" x14ac:dyDescent="0.3">
      <c r="E6556" s="1">
        <v>41724</v>
      </c>
      <c r="F6556">
        <v>107.03</v>
      </c>
      <c r="G6556">
        <f t="shared" si="147"/>
        <v>108.45871559633026</v>
      </c>
      <c r="I6556" s="1">
        <v>34164</v>
      </c>
      <c r="J6556">
        <v>16.43</v>
      </c>
      <c r="M6556" s="1">
        <v>36712</v>
      </c>
      <c r="N6556">
        <v>0.95289999999999997</v>
      </c>
    </row>
    <row r="6557" spans="5:14" x14ac:dyDescent="0.3">
      <c r="E6557" s="1">
        <v>41725</v>
      </c>
      <c r="F6557">
        <v>107.83</v>
      </c>
      <c r="G6557">
        <f t="shared" si="147"/>
        <v>108.45899082568806</v>
      </c>
      <c r="I6557" s="1">
        <v>34163</v>
      </c>
      <c r="J6557">
        <v>16.96</v>
      </c>
      <c r="M6557" s="1">
        <v>36713</v>
      </c>
      <c r="N6557">
        <v>0.95050000000000001</v>
      </c>
    </row>
    <row r="6558" spans="5:14" x14ac:dyDescent="0.3">
      <c r="E6558" s="1">
        <v>41726</v>
      </c>
      <c r="F6558">
        <v>108.07</v>
      </c>
      <c r="G6558">
        <f t="shared" si="147"/>
        <v>108.46889908256878</v>
      </c>
      <c r="I6558" s="1">
        <v>34162</v>
      </c>
      <c r="J6558">
        <v>16.89</v>
      </c>
      <c r="M6558" s="1">
        <v>36714</v>
      </c>
      <c r="N6558">
        <v>0.94820000000000004</v>
      </c>
    </row>
    <row r="6559" spans="5:14" x14ac:dyDescent="0.3">
      <c r="E6559" s="1">
        <v>41729</v>
      </c>
      <c r="F6559">
        <v>107.76</v>
      </c>
      <c r="G6559">
        <f t="shared" si="147"/>
        <v>108.47651376146786</v>
      </c>
      <c r="I6559" s="1">
        <v>34159</v>
      </c>
      <c r="J6559">
        <v>16.649999999999999</v>
      </c>
      <c r="M6559" s="1">
        <v>36717</v>
      </c>
      <c r="N6559">
        <v>0.95509999999999995</v>
      </c>
    </row>
    <row r="6560" spans="5:14" x14ac:dyDescent="0.3">
      <c r="E6560" s="1">
        <v>41730</v>
      </c>
      <c r="F6560">
        <v>105.62</v>
      </c>
      <c r="G6560">
        <f t="shared" si="147"/>
        <v>108.43990825688073</v>
      </c>
      <c r="I6560" s="1">
        <v>34158</v>
      </c>
      <c r="J6560">
        <v>16.57</v>
      </c>
      <c r="M6560" s="1">
        <v>36718</v>
      </c>
      <c r="N6560">
        <v>0.95220000000000005</v>
      </c>
    </row>
    <row r="6561" spans="5:14" x14ac:dyDescent="0.3">
      <c r="E6561" s="1">
        <v>41731</v>
      </c>
      <c r="F6561">
        <v>104.79</v>
      </c>
      <c r="G6561">
        <f t="shared" si="147"/>
        <v>108.40119266055045</v>
      </c>
      <c r="I6561" s="1">
        <v>34157</v>
      </c>
      <c r="J6561">
        <v>16.91</v>
      </c>
      <c r="M6561" s="1">
        <v>36719</v>
      </c>
      <c r="N6561">
        <v>0.94210000000000005</v>
      </c>
    </row>
    <row r="6562" spans="5:14" x14ac:dyDescent="0.3">
      <c r="E6562" s="1">
        <v>41732</v>
      </c>
      <c r="F6562">
        <v>106.15</v>
      </c>
      <c r="G6562">
        <f t="shared" si="147"/>
        <v>108.36715596330272</v>
      </c>
      <c r="I6562" s="1">
        <v>34156</v>
      </c>
      <c r="J6562">
        <v>17.059999999999999</v>
      </c>
      <c r="M6562" s="1">
        <v>36720</v>
      </c>
      <c r="N6562">
        <v>0.93700000000000006</v>
      </c>
    </row>
    <row r="6563" spans="5:14" x14ac:dyDescent="0.3">
      <c r="E6563" s="1">
        <v>41733</v>
      </c>
      <c r="F6563">
        <v>106.72</v>
      </c>
      <c r="G6563">
        <f t="shared" si="147"/>
        <v>108.34770642201833</v>
      </c>
      <c r="I6563" s="1">
        <v>34155</v>
      </c>
      <c r="J6563">
        <v>16.93</v>
      </c>
      <c r="M6563" s="1">
        <v>36721</v>
      </c>
      <c r="N6563">
        <v>0.93810000000000004</v>
      </c>
    </row>
    <row r="6564" spans="5:14" x14ac:dyDescent="0.3">
      <c r="E6564" s="1">
        <v>41736</v>
      </c>
      <c r="F6564">
        <v>105.82</v>
      </c>
      <c r="G6564">
        <f t="shared" si="147"/>
        <v>108.34688073394494</v>
      </c>
      <c r="I6564" s="1">
        <v>34152</v>
      </c>
      <c r="J6564">
        <v>16.739999999999998</v>
      </c>
      <c r="M6564" s="1">
        <v>36724</v>
      </c>
      <c r="N6564">
        <v>0.93640000000000001</v>
      </c>
    </row>
    <row r="6565" spans="5:14" x14ac:dyDescent="0.3">
      <c r="E6565" s="1">
        <v>41737</v>
      </c>
      <c r="F6565">
        <v>107.67</v>
      </c>
      <c r="G6565">
        <f t="shared" si="147"/>
        <v>108.36009174311926</v>
      </c>
      <c r="I6565" s="1">
        <v>34151</v>
      </c>
      <c r="J6565">
        <v>17.14</v>
      </c>
      <c r="M6565" s="1">
        <v>36725</v>
      </c>
      <c r="N6565">
        <v>0.92400000000000004</v>
      </c>
    </row>
    <row r="6566" spans="5:14" x14ac:dyDescent="0.3">
      <c r="E6566" s="1">
        <v>41738</v>
      </c>
      <c r="F6566">
        <v>107.98</v>
      </c>
      <c r="G6566">
        <f t="shared" si="147"/>
        <v>108.38440366972475</v>
      </c>
      <c r="I6566" s="1">
        <v>34150</v>
      </c>
      <c r="J6566">
        <v>17.510000000000002</v>
      </c>
      <c r="M6566" s="1">
        <v>36726</v>
      </c>
      <c r="N6566">
        <v>0.92420000000000002</v>
      </c>
    </row>
    <row r="6567" spans="5:14" x14ac:dyDescent="0.3">
      <c r="E6567" s="1">
        <v>41739</v>
      </c>
      <c r="F6567">
        <v>107.46</v>
      </c>
      <c r="G6567">
        <f t="shared" si="147"/>
        <v>108.40477064220183</v>
      </c>
      <c r="I6567" s="1">
        <v>34149</v>
      </c>
      <c r="J6567">
        <v>17.66</v>
      </c>
      <c r="M6567" s="1">
        <v>36727</v>
      </c>
      <c r="N6567">
        <v>0.93279999999999996</v>
      </c>
    </row>
    <row r="6568" spans="5:14" x14ac:dyDescent="0.3">
      <c r="E6568" s="1">
        <v>41740</v>
      </c>
      <c r="F6568">
        <v>107.33</v>
      </c>
      <c r="G6568">
        <f t="shared" si="147"/>
        <v>108.44027522935779</v>
      </c>
      <c r="I6568" s="1">
        <v>34148</v>
      </c>
      <c r="J6568">
        <v>17.52</v>
      </c>
      <c r="M6568" s="1">
        <v>36728</v>
      </c>
      <c r="N6568">
        <v>0.93679999999999997</v>
      </c>
    </row>
    <row r="6569" spans="5:14" x14ac:dyDescent="0.3">
      <c r="E6569" s="1">
        <v>41743</v>
      </c>
      <c r="F6569">
        <v>109.07</v>
      </c>
      <c r="G6569">
        <f t="shared" si="147"/>
        <v>108.47651376146788</v>
      </c>
      <c r="I6569" s="1">
        <v>34145</v>
      </c>
      <c r="J6569">
        <v>17.45</v>
      </c>
      <c r="M6569" s="1">
        <v>36731</v>
      </c>
      <c r="N6569">
        <v>0.9335</v>
      </c>
    </row>
    <row r="6570" spans="5:14" x14ac:dyDescent="0.3">
      <c r="E6570" s="1">
        <v>41744</v>
      </c>
      <c r="F6570">
        <v>108.74</v>
      </c>
      <c r="G6570">
        <f t="shared" si="147"/>
        <v>108.49798165137615</v>
      </c>
      <c r="I6570" s="1">
        <v>34144</v>
      </c>
      <c r="J6570">
        <v>17.48</v>
      </c>
      <c r="M6570" s="1">
        <v>36732</v>
      </c>
      <c r="N6570">
        <v>0.93820000000000003</v>
      </c>
    </row>
    <row r="6571" spans="5:14" x14ac:dyDescent="0.3">
      <c r="E6571" s="1">
        <v>41745</v>
      </c>
      <c r="F6571">
        <v>109.6</v>
      </c>
      <c r="G6571">
        <f t="shared" si="147"/>
        <v>108.532752293578</v>
      </c>
      <c r="I6571" s="1">
        <v>34143</v>
      </c>
      <c r="J6571">
        <v>17.48</v>
      </c>
      <c r="M6571" s="1">
        <v>36733</v>
      </c>
      <c r="N6571">
        <v>0.94310000000000005</v>
      </c>
    </row>
    <row r="6572" spans="5:14" x14ac:dyDescent="0.3">
      <c r="E6572" s="1">
        <v>41746</v>
      </c>
      <c r="F6572">
        <v>109.53</v>
      </c>
      <c r="G6572">
        <f t="shared" si="147"/>
        <v>108.55486238532112</v>
      </c>
      <c r="I6572" s="1">
        <v>34142</v>
      </c>
      <c r="J6572">
        <v>17.45</v>
      </c>
      <c r="M6572" s="1">
        <v>36734</v>
      </c>
      <c r="N6572">
        <v>0.93169999999999997</v>
      </c>
    </row>
    <row r="6573" spans="5:14" x14ac:dyDescent="0.3">
      <c r="E6573" s="1">
        <v>41750</v>
      </c>
      <c r="F6573">
        <v>109.95</v>
      </c>
      <c r="G6573">
        <f t="shared" si="147"/>
        <v>108.56779816513763</v>
      </c>
      <c r="I6573" s="1">
        <v>34141</v>
      </c>
      <c r="J6573">
        <v>17.5</v>
      </c>
      <c r="M6573" s="1">
        <v>36735</v>
      </c>
      <c r="N6573">
        <v>0.92300000000000004</v>
      </c>
    </row>
    <row r="6574" spans="5:14" x14ac:dyDescent="0.3">
      <c r="E6574" s="1">
        <v>41751</v>
      </c>
      <c r="F6574">
        <v>109.27</v>
      </c>
      <c r="G6574">
        <f t="shared" si="147"/>
        <v>108.57486238532111</v>
      </c>
      <c r="I6574" s="1">
        <v>34138</v>
      </c>
      <c r="J6574">
        <v>17.559999999999999</v>
      </c>
      <c r="M6574" s="1">
        <v>36738</v>
      </c>
      <c r="N6574">
        <v>0.92589999999999995</v>
      </c>
    </row>
    <row r="6575" spans="5:14" x14ac:dyDescent="0.3">
      <c r="E6575" s="1">
        <v>41752</v>
      </c>
      <c r="F6575">
        <v>109.11</v>
      </c>
      <c r="G6575">
        <f t="shared" si="147"/>
        <v>108.58073394495416</v>
      </c>
      <c r="I6575" s="1">
        <v>34137</v>
      </c>
      <c r="J6575">
        <v>17.55</v>
      </c>
      <c r="M6575" s="1">
        <v>36739</v>
      </c>
      <c r="N6575">
        <v>0.91390000000000005</v>
      </c>
    </row>
    <row r="6576" spans="5:14" x14ac:dyDescent="0.3">
      <c r="E6576" s="1">
        <v>41753</v>
      </c>
      <c r="F6576">
        <v>110.33</v>
      </c>
      <c r="G6576">
        <f t="shared" ref="G6576:G6639" si="148">+AVERAGE(F6468:F6576)</f>
        <v>108.61201834862388</v>
      </c>
      <c r="I6576" s="1">
        <v>34136</v>
      </c>
      <c r="J6576">
        <v>17.66</v>
      </c>
      <c r="M6576" s="1">
        <v>36740</v>
      </c>
      <c r="N6576">
        <v>0.91300000000000003</v>
      </c>
    </row>
    <row r="6577" spans="5:14" x14ac:dyDescent="0.3">
      <c r="E6577" s="1">
        <v>41754</v>
      </c>
      <c r="F6577">
        <v>109.58</v>
      </c>
      <c r="G6577">
        <f t="shared" si="148"/>
        <v>108.62596330275233</v>
      </c>
      <c r="I6577" s="1">
        <v>34135</v>
      </c>
      <c r="J6577">
        <v>17.329999999999998</v>
      </c>
      <c r="M6577" s="1">
        <v>36741</v>
      </c>
      <c r="N6577">
        <v>0.90659999999999996</v>
      </c>
    </row>
    <row r="6578" spans="5:14" x14ac:dyDescent="0.3">
      <c r="E6578" s="1">
        <v>41757</v>
      </c>
      <c r="F6578">
        <v>108.12</v>
      </c>
      <c r="G6578">
        <f t="shared" si="148"/>
        <v>108.60798165137618</v>
      </c>
      <c r="I6578" s="1">
        <v>34134</v>
      </c>
      <c r="J6578">
        <v>17.559999999999999</v>
      </c>
      <c r="M6578" s="1">
        <v>36742</v>
      </c>
      <c r="N6578">
        <v>0.90780000000000005</v>
      </c>
    </row>
    <row r="6579" spans="5:14" x14ac:dyDescent="0.3">
      <c r="E6579" s="1">
        <v>41758</v>
      </c>
      <c r="F6579">
        <v>108.98</v>
      </c>
      <c r="G6579">
        <f t="shared" si="148"/>
        <v>108.58899082568811</v>
      </c>
      <c r="I6579" s="1">
        <v>34131</v>
      </c>
      <c r="J6579">
        <v>17.66</v>
      </c>
      <c r="M6579" s="1">
        <v>36745</v>
      </c>
      <c r="N6579">
        <v>0.9073</v>
      </c>
    </row>
    <row r="6580" spans="5:14" x14ac:dyDescent="0.3">
      <c r="E6580" s="1">
        <v>41759</v>
      </c>
      <c r="F6580">
        <v>108.07</v>
      </c>
      <c r="G6580">
        <f t="shared" si="148"/>
        <v>108.56211009174315</v>
      </c>
      <c r="I6580" s="1">
        <v>34130</v>
      </c>
      <c r="J6580">
        <v>17.96</v>
      </c>
      <c r="M6580" s="1">
        <v>36746</v>
      </c>
      <c r="N6580">
        <v>0.90190000000000003</v>
      </c>
    </row>
    <row r="6581" spans="5:14" x14ac:dyDescent="0.3">
      <c r="E6581" s="1">
        <v>41760</v>
      </c>
      <c r="F6581">
        <v>107.76</v>
      </c>
      <c r="G6581">
        <f t="shared" si="148"/>
        <v>108.53348623853216</v>
      </c>
      <c r="I6581" s="1">
        <v>34129</v>
      </c>
      <c r="J6581">
        <v>18.260000000000002</v>
      </c>
      <c r="M6581" s="1">
        <v>36747</v>
      </c>
      <c r="N6581">
        <v>0.9012</v>
      </c>
    </row>
    <row r="6582" spans="5:14" x14ac:dyDescent="0.3">
      <c r="E6582" s="1">
        <v>41761</v>
      </c>
      <c r="F6582">
        <v>108.59</v>
      </c>
      <c r="G6582">
        <f t="shared" si="148"/>
        <v>108.50853211009179</v>
      </c>
      <c r="I6582" s="1">
        <v>34128</v>
      </c>
      <c r="J6582">
        <v>18.27</v>
      </c>
      <c r="M6582" s="1">
        <v>36748</v>
      </c>
      <c r="N6582">
        <v>0.90780000000000005</v>
      </c>
    </row>
    <row r="6583" spans="5:14" x14ac:dyDescent="0.3">
      <c r="E6583" s="1">
        <v>41764</v>
      </c>
      <c r="F6583">
        <v>107.72</v>
      </c>
      <c r="G6583">
        <f t="shared" si="148"/>
        <v>108.47972477064225</v>
      </c>
      <c r="I6583" s="1">
        <v>34127</v>
      </c>
      <c r="J6583">
        <v>18.190000000000001</v>
      </c>
      <c r="M6583" s="1">
        <v>36749</v>
      </c>
      <c r="N6583">
        <v>0.9022</v>
      </c>
    </row>
    <row r="6584" spans="5:14" x14ac:dyDescent="0.3">
      <c r="E6584" s="1">
        <v>41765</v>
      </c>
      <c r="F6584">
        <v>107.06</v>
      </c>
      <c r="G6584">
        <f t="shared" si="148"/>
        <v>108.45559633027524</v>
      </c>
      <c r="I6584" s="1">
        <v>34124</v>
      </c>
      <c r="J6584">
        <v>18.309999999999999</v>
      </c>
      <c r="M6584" s="1">
        <v>36752</v>
      </c>
      <c r="N6584">
        <v>0.90549999999999997</v>
      </c>
    </row>
    <row r="6585" spans="5:14" x14ac:dyDescent="0.3">
      <c r="E6585" s="1">
        <v>41766</v>
      </c>
      <c r="F6585">
        <v>108.13</v>
      </c>
      <c r="G6585">
        <f t="shared" si="148"/>
        <v>108.42513761467892</v>
      </c>
      <c r="I6585" s="1">
        <v>34123</v>
      </c>
      <c r="J6585">
        <v>18.309999999999999</v>
      </c>
      <c r="M6585" s="1">
        <v>36753</v>
      </c>
      <c r="N6585">
        <v>0.91249999999999998</v>
      </c>
    </row>
    <row r="6586" spans="5:14" x14ac:dyDescent="0.3">
      <c r="E6586" s="1">
        <v>41767</v>
      </c>
      <c r="F6586">
        <v>108.04</v>
      </c>
      <c r="G6586">
        <f t="shared" si="148"/>
        <v>108.38311926605506</v>
      </c>
      <c r="I6586" s="1">
        <v>34122</v>
      </c>
      <c r="J6586">
        <v>18.54</v>
      </c>
      <c r="M6586" s="1">
        <v>36754</v>
      </c>
      <c r="N6586">
        <v>0.91579999999999995</v>
      </c>
    </row>
    <row r="6587" spans="5:14" x14ac:dyDescent="0.3">
      <c r="E6587" s="1">
        <v>41768</v>
      </c>
      <c r="F6587">
        <v>107.89</v>
      </c>
      <c r="G6587">
        <f t="shared" si="148"/>
        <v>108.3465137614679</v>
      </c>
      <c r="I6587" s="1">
        <v>34121</v>
      </c>
      <c r="J6587">
        <v>18.72</v>
      </c>
      <c r="M6587" s="1">
        <v>36755</v>
      </c>
      <c r="N6587">
        <v>0.91620000000000001</v>
      </c>
    </row>
    <row r="6588" spans="5:14" x14ac:dyDescent="0.3">
      <c r="E6588" s="1">
        <v>41771</v>
      </c>
      <c r="F6588">
        <v>108.41</v>
      </c>
      <c r="G6588">
        <f t="shared" si="148"/>
        <v>108.32293577981653</v>
      </c>
      <c r="I6588" s="1">
        <v>34117</v>
      </c>
      <c r="J6588">
        <v>18.600000000000001</v>
      </c>
      <c r="M6588" s="1">
        <v>36756</v>
      </c>
      <c r="N6588">
        <v>0.90629999999999999</v>
      </c>
    </row>
    <row r="6589" spans="5:14" x14ac:dyDescent="0.3">
      <c r="E6589" s="1">
        <v>41772</v>
      </c>
      <c r="F6589">
        <v>109.24</v>
      </c>
      <c r="G6589">
        <f t="shared" si="148"/>
        <v>108.30119266055047</v>
      </c>
      <c r="I6589" s="1">
        <v>34116</v>
      </c>
      <c r="J6589">
        <v>18.59</v>
      </c>
      <c r="M6589" s="1">
        <v>36759</v>
      </c>
      <c r="N6589">
        <v>0.90180000000000005</v>
      </c>
    </row>
    <row r="6590" spans="5:14" x14ac:dyDescent="0.3">
      <c r="E6590" s="1">
        <v>41773</v>
      </c>
      <c r="F6590">
        <v>110.19</v>
      </c>
      <c r="G6590">
        <f t="shared" si="148"/>
        <v>108.30853211009178</v>
      </c>
      <c r="I6590" s="1">
        <v>34115</v>
      </c>
      <c r="J6590">
        <v>18.48</v>
      </c>
      <c r="M6590" s="1">
        <v>36760</v>
      </c>
      <c r="N6590">
        <v>0.89690000000000003</v>
      </c>
    </row>
    <row r="6591" spans="5:14" x14ac:dyDescent="0.3">
      <c r="E6591" s="1">
        <v>41774</v>
      </c>
      <c r="F6591">
        <v>110.44</v>
      </c>
      <c r="G6591">
        <f t="shared" si="148"/>
        <v>108.31825688073397</v>
      </c>
      <c r="I6591" s="1">
        <v>34114</v>
      </c>
      <c r="J6591">
        <v>18.489999999999998</v>
      </c>
      <c r="M6591" s="1">
        <v>36761</v>
      </c>
      <c r="N6591">
        <v>0.90090000000000003</v>
      </c>
    </row>
    <row r="6592" spans="5:14" x14ac:dyDescent="0.3">
      <c r="E6592" s="1">
        <v>41775</v>
      </c>
      <c r="F6592">
        <v>109.75</v>
      </c>
      <c r="G6592">
        <f t="shared" si="148"/>
        <v>108.31871559633029</v>
      </c>
      <c r="I6592" s="1">
        <v>34113</v>
      </c>
      <c r="J6592">
        <v>18.329999999999998</v>
      </c>
      <c r="M6592" s="1">
        <v>36762</v>
      </c>
      <c r="N6592">
        <v>0.90169999999999995</v>
      </c>
    </row>
    <row r="6593" spans="5:14" x14ac:dyDescent="0.3">
      <c r="E6593" s="1">
        <v>41778</v>
      </c>
      <c r="F6593">
        <v>109.37</v>
      </c>
      <c r="G6593">
        <f t="shared" si="148"/>
        <v>108.32513761467894</v>
      </c>
      <c r="I6593" s="1">
        <v>34110</v>
      </c>
      <c r="J6593">
        <v>18.43</v>
      </c>
      <c r="M6593" s="1">
        <v>36763</v>
      </c>
      <c r="N6593">
        <v>0.90200000000000002</v>
      </c>
    </row>
    <row r="6594" spans="5:14" x14ac:dyDescent="0.3">
      <c r="E6594" s="1">
        <v>41779</v>
      </c>
      <c r="F6594">
        <v>109.69</v>
      </c>
      <c r="G6594">
        <f t="shared" si="148"/>
        <v>108.33302752293581</v>
      </c>
      <c r="I6594" s="1">
        <v>34109</v>
      </c>
      <c r="J6594">
        <v>18.45</v>
      </c>
      <c r="M6594" s="1">
        <v>36766</v>
      </c>
      <c r="N6594">
        <v>0.89980000000000004</v>
      </c>
    </row>
    <row r="6595" spans="5:14" x14ac:dyDescent="0.3">
      <c r="E6595" s="1">
        <v>41780</v>
      </c>
      <c r="F6595">
        <v>110.55</v>
      </c>
      <c r="G6595">
        <f t="shared" si="148"/>
        <v>108.33376146788993</v>
      </c>
      <c r="I6595" s="1">
        <v>34108</v>
      </c>
      <c r="J6595">
        <v>18.2</v>
      </c>
      <c r="M6595" s="1">
        <v>36767</v>
      </c>
      <c r="N6595">
        <v>0.89219999999999999</v>
      </c>
    </row>
    <row r="6596" spans="5:14" x14ac:dyDescent="0.3">
      <c r="E6596" s="1">
        <v>41781</v>
      </c>
      <c r="F6596">
        <v>110.36</v>
      </c>
      <c r="G6596">
        <f t="shared" si="148"/>
        <v>108.35137614678902</v>
      </c>
      <c r="I6596" s="1">
        <v>34107</v>
      </c>
      <c r="J6596">
        <v>18.28</v>
      </c>
      <c r="M6596" s="1">
        <v>36768</v>
      </c>
      <c r="N6596">
        <v>0.89429999999999998</v>
      </c>
    </row>
    <row r="6597" spans="5:14" x14ac:dyDescent="0.3">
      <c r="E6597" s="1">
        <v>41782</v>
      </c>
      <c r="F6597">
        <v>110.54</v>
      </c>
      <c r="G6597">
        <f t="shared" si="148"/>
        <v>108.35972477064225</v>
      </c>
      <c r="I6597" s="1">
        <v>34106</v>
      </c>
      <c r="J6597">
        <v>18.41</v>
      </c>
      <c r="M6597" s="1">
        <v>36769</v>
      </c>
      <c r="N6597">
        <v>0.88859999999999995</v>
      </c>
    </row>
    <row r="6598" spans="5:14" x14ac:dyDescent="0.3">
      <c r="E6598" s="1">
        <v>41785</v>
      </c>
      <c r="F6598">
        <v>110.32</v>
      </c>
      <c r="G6598">
        <f t="shared" si="148"/>
        <v>108.36000000000003</v>
      </c>
      <c r="I6598" s="1">
        <v>34103</v>
      </c>
      <c r="J6598">
        <v>18.600000000000001</v>
      </c>
      <c r="M6598" s="1">
        <v>36770</v>
      </c>
      <c r="N6598">
        <v>0.89949999999999997</v>
      </c>
    </row>
    <row r="6599" spans="5:14" x14ac:dyDescent="0.3">
      <c r="E6599" s="1">
        <v>41786</v>
      </c>
      <c r="F6599">
        <v>110.02</v>
      </c>
      <c r="G6599">
        <f t="shared" si="148"/>
        <v>108.34394495412849</v>
      </c>
      <c r="I6599" s="1">
        <v>34102</v>
      </c>
      <c r="J6599">
        <v>18.7</v>
      </c>
      <c r="M6599" s="1">
        <v>36773</v>
      </c>
      <c r="N6599">
        <v>0.89749999999999996</v>
      </c>
    </row>
    <row r="6600" spans="5:14" x14ac:dyDescent="0.3">
      <c r="E6600" s="1">
        <v>41787</v>
      </c>
      <c r="F6600">
        <v>109.81</v>
      </c>
      <c r="G6600">
        <f t="shared" si="148"/>
        <v>108.32788990825691</v>
      </c>
      <c r="I6600" s="1">
        <v>34101</v>
      </c>
      <c r="J6600">
        <v>18.97</v>
      </c>
      <c r="M6600" s="1">
        <v>36774</v>
      </c>
      <c r="N6600">
        <v>0.88959999999999995</v>
      </c>
    </row>
    <row r="6601" spans="5:14" x14ac:dyDescent="0.3">
      <c r="E6601" s="1">
        <v>41788</v>
      </c>
      <c r="F6601">
        <v>109.97</v>
      </c>
      <c r="G6601">
        <f t="shared" si="148"/>
        <v>108.31018348623857</v>
      </c>
      <c r="I6601" s="1">
        <v>34100</v>
      </c>
      <c r="J6601">
        <v>19.07</v>
      </c>
      <c r="M6601" s="1">
        <v>36775</v>
      </c>
      <c r="N6601">
        <v>0.86960000000000004</v>
      </c>
    </row>
    <row r="6602" spans="5:14" x14ac:dyDescent="0.3">
      <c r="E6602" s="1">
        <v>41789</v>
      </c>
      <c r="F6602">
        <v>109.41</v>
      </c>
      <c r="G6602">
        <f t="shared" si="148"/>
        <v>108.28660550458719</v>
      </c>
      <c r="I6602" s="1">
        <v>34099</v>
      </c>
      <c r="J6602">
        <v>19.100000000000001</v>
      </c>
      <c r="M6602" s="1">
        <v>36776</v>
      </c>
      <c r="N6602">
        <v>0.87180000000000002</v>
      </c>
    </row>
    <row r="6603" spans="5:14" x14ac:dyDescent="0.3">
      <c r="E6603" s="1">
        <v>41792</v>
      </c>
      <c r="F6603">
        <v>108.83</v>
      </c>
      <c r="G6603">
        <f t="shared" si="148"/>
        <v>108.25587155963305</v>
      </c>
      <c r="I6603" s="1">
        <v>34096</v>
      </c>
      <c r="J6603">
        <v>19.190000000000001</v>
      </c>
      <c r="M6603" s="1">
        <v>36777</v>
      </c>
      <c r="N6603">
        <v>0.86599999999999999</v>
      </c>
    </row>
    <row r="6604" spans="5:14" x14ac:dyDescent="0.3">
      <c r="E6604" s="1">
        <v>41793</v>
      </c>
      <c r="F6604">
        <v>108.82</v>
      </c>
      <c r="G6604">
        <f t="shared" si="148"/>
        <v>108.23394495412846</v>
      </c>
      <c r="I6604" s="1">
        <v>34095</v>
      </c>
      <c r="J6604">
        <v>19.16</v>
      </c>
      <c r="M6604" s="1">
        <v>36780</v>
      </c>
      <c r="N6604">
        <v>0.8579</v>
      </c>
    </row>
    <row r="6605" spans="5:14" x14ac:dyDescent="0.3">
      <c r="E6605" s="1">
        <v>41794</v>
      </c>
      <c r="F6605">
        <v>108.4</v>
      </c>
      <c r="G6605">
        <f t="shared" si="148"/>
        <v>108.2119266055046</v>
      </c>
      <c r="I6605" s="1">
        <v>34094</v>
      </c>
      <c r="J6605">
        <v>19.16</v>
      </c>
      <c r="M6605" s="1">
        <v>36781</v>
      </c>
      <c r="N6605">
        <v>0.86350000000000005</v>
      </c>
    </row>
    <row r="6606" spans="5:14" x14ac:dyDescent="0.3">
      <c r="E6606" s="1">
        <v>41795</v>
      </c>
      <c r="F6606">
        <v>108.79</v>
      </c>
      <c r="G6606">
        <f t="shared" si="148"/>
        <v>108.22119266055046</v>
      </c>
      <c r="I6606" s="1">
        <v>34093</v>
      </c>
      <c r="J6606">
        <v>19.05</v>
      </c>
      <c r="M6606" s="1">
        <v>36782</v>
      </c>
      <c r="N6606">
        <v>0.85929999999999995</v>
      </c>
    </row>
    <row r="6607" spans="5:14" x14ac:dyDescent="0.3">
      <c r="E6607" s="1">
        <v>41796</v>
      </c>
      <c r="F6607">
        <v>108.61</v>
      </c>
      <c r="G6607">
        <f t="shared" si="148"/>
        <v>108.23697247706424</v>
      </c>
      <c r="I6607" s="1">
        <v>34089</v>
      </c>
      <c r="J6607">
        <v>19.149999999999999</v>
      </c>
      <c r="M6607" s="1">
        <v>36783</v>
      </c>
      <c r="N6607">
        <v>0.86419999999999997</v>
      </c>
    </row>
    <row r="6608" spans="5:14" x14ac:dyDescent="0.3">
      <c r="E6608" s="1">
        <v>41799</v>
      </c>
      <c r="F6608">
        <v>109.99</v>
      </c>
      <c r="G6608">
        <f t="shared" si="148"/>
        <v>108.26688073394496</v>
      </c>
      <c r="I6608" s="1">
        <v>34088</v>
      </c>
      <c r="J6608">
        <v>19.149999999999999</v>
      </c>
      <c r="M6608" s="1">
        <v>36784</v>
      </c>
      <c r="N6608">
        <v>0.85319999999999996</v>
      </c>
    </row>
    <row r="6609" spans="5:14" x14ac:dyDescent="0.3">
      <c r="E6609" s="1">
        <v>41800</v>
      </c>
      <c r="F6609">
        <v>109.52</v>
      </c>
      <c r="G6609">
        <f t="shared" si="148"/>
        <v>108.28678899082571</v>
      </c>
      <c r="I6609" s="1">
        <v>34087</v>
      </c>
      <c r="J6609">
        <v>18.79</v>
      </c>
      <c r="M6609" s="1">
        <v>36787</v>
      </c>
      <c r="N6609">
        <v>0.85329999999999995</v>
      </c>
    </row>
    <row r="6610" spans="5:14" x14ac:dyDescent="0.3">
      <c r="E6610" s="1">
        <v>41801</v>
      </c>
      <c r="F6610">
        <v>109.95</v>
      </c>
      <c r="G6610">
        <f t="shared" si="148"/>
        <v>108.31247706422019</v>
      </c>
      <c r="I6610" s="1">
        <v>34086</v>
      </c>
      <c r="J6610">
        <v>18.760000000000002</v>
      </c>
      <c r="M6610" s="1">
        <v>36788</v>
      </c>
      <c r="N6610">
        <v>0.85099999999999998</v>
      </c>
    </row>
    <row r="6611" spans="5:14" x14ac:dyDescent="0.3">
      <c r="E6611" s="1">
        <v>41802</v>
      </c>
      <c r="F6611">
        <v>113.02</v>
      </c>
      <c r="G6611">
        <f t="shared" si="148"/>
        <v>108.37330275229358</v>
      </c>
      <c r="I6611" s="1">
        <v>34085</v>
      </c>
      <c r="J6611">
        <v>18.899999999999999</v>
      </c>
      <c r="M6611" s="1">
        <v>36789</v>
      </c>
      <c r="N6611">
        <v>0.84899999999999998</v>
      </c>
    </row>
    <row r="6612" spans="5:14" x14ac:dyDescent="0.3">
      <c r="E6612" s="1">
        <v>41803</v>
      </c>
      <c r="F6612">
        <v>113.41</v>
      </c>
      <c r="G6612">
        <f t="shared" si="148"/>
        <v>108.42981651376147</v>
      </c>
      <c r="I6612" s="1">
        <v>34082</v>
      </c>
      <c r="J6612">
        <v>18.91</v>
      </c>
      <c r="M6612" s="1">
        <v>36790</v>
      </c>
      <c r="N6612">
        <v>0.86140000000000005</v>
      </c>
    </row>
    <row r="6613" spans="5:14" x14ac:dyDescent="0.3">
      <c r="E6613" s="1">
        <v>41806</v>
      </c>
      <c r="F6613">
        <v>112.94</v>
      </c>
      <c r="G6613">
        <f t="shared" si="148"/>
        <v>108.48660550458716</v>
      </c>
      <c r="I6613" s="1">
        <v>34081</v>
      </c>
      <c r="J6613">
        <v>18.760000000000002</v>
      </c>
      <c r="M6613" s="1">
        <v>36791</v>
      </c>
      <c r="N6613">
        <v>0.87580000000000002</v>
      </c>
    </row>
    <row r="6614" spans="5:14" x14ac:dyDescent="0.3">
      <c r="E6614" s="1">
        <v>41807</v>
      </c>
      <c r="F6614">
        <v>113.45</v>
      </c>
      <c r="G6614">
        <f t="shared" si="148"/>
        <v>108.551376146789</v>
      </c>
      <c r="I6614" s="1">
        <v>34080</v>
      </c>
      <c r="J6614">
        <v>18.88</v>
      </c>
      <c r="M6614" s="1">
        <v>36794</v>
      </c>
      <c r="N6614">
        <v>0.87419999999999998</v>
      </c>
    </row>
    <row r="6615" spans="5:14" x14ac:dyDescent="0.3">
      <c r="E6615" s="1">
        <v>41808</v>
      </c>
      <c r="F6615">
        <v>114.26</v>
      </c>
      <c r="G6615">
        <f t="shared" si="148"/>
        <v>108.6167889908257</v>
      </c>
      <c r="I6615" s="1">
        <v>34079</v>
      </c>
      <c r="J6615">
        <v>18.8</v>
      </c>
      <c r="M6615" s="1">
        <v>36795</v>
      </c>
      <c r="N6615">
        <v>0.88260000000000005</v>
      </c>
    </row>
    <row r="6616" spans="5:14" x14ac:dyDescent="0.3">
      <c r="E6616" s="1">
        <v>41809</v>
      </c>
      <c r="F6616">
        <v>115.06</v>
      </c>
      <c r="G6616">
        <f t="shared" si="148"/>
        <v>108.68990825688074</v>
      </c>
      <c r="I6616" s="1">
        <v>34078</v>
      </c>
      <c r="J6616">
        <v>18.72</v>
      </c>
      <c r="M6616" s="1">
        <v>36796</v>
      </c>
      <c r="N6616">
        <v>0.8831</v>
      </c>
    </row>
    <row r="6617" spans="5:14" x14ac:dyDescent="0.3">
      <c r="E6617" s="1">
        <v>41810</v>
      </c>
      <c r="F6617">
        <v>114.81</v>
      </c>
      <c r="G6617">
        <f t="shared" si="148"/>
        <v>108.76633027522938</v>
      </c>
      <c r="I6617" s="1">
        <v>34075</v>
      </c>
      <c r="J6617">
        <v>18.809999999999999</v>
      </c>
      <c r="M6617" s="1">
        <v>36797</v>
      </c>
      <c r="N6617">
        <v>0.879</v>
      </c>
    </row>
    <row r="6618" spans="5:14" x14ac:dyDescent="0.3">
      <c r="E6618" s="1">
        <v>41813</v>
      </c>
      <c r="F6618">
        <v>114.12</v>
      </c>
      <c r="G6618">
        <f t="shared" si="148"/>
        <v>108.83761467889912</v>
      </c>
      <c r="I6618" s="1">
        <v>34074</v>
      </c>
      <c r="J6618">
        <v>18.850000000000001</v>
      </c>
      <c r="M6618" s="1">
        <v>36798</v>
      </c>
      <c r="N6618">
        <v>0.88370000000000004</v>
      </c>
    </row>
    <row r="6619" spans="5:14" x14ac:dyDescent="0.3">
      <c r="E6619" s="1">
        <v>41814</v>
      </c>
      <c r="F6619">
        <v>114.46</v>
      </c>
      <c r="G6619">
        <f t="shared" si="148"/>
        <v>108.90853211009177</v>
      </c>
      <c r="I6619" s="1">
        <v>34073</v>
      </c>
      <c r="J6619">
        <v>18.86</v>
      </c>
      <c r="M6619" s="1">
        <v>36801</v>
      </c>
      <c r="N6619">
        <v>0.877</v>
      </c>
    </row>
    <row r="6620" spans="5:14" x14ac:dyDescent="0.3">
      <c r="E6620" s="1">
        <v>41815</v>
      </c>
      <c r="F6620">
        <v>114</v>
      </c>
      <c r="G6620">
        <f t="shared" si="148"/>
        <v>108.96110091743121</v>
      </c>
      <c r="I6620" s="1">
        <v>34072</v>
      </c>
      <c r="J6620">
        <v>18.91</v>
      </c>
      <c r="M6620" s="1">
        <v>36802</v>
      </c>
      <c r="N6620">
        <v>0.87519999999999998</v>
      </c>
    </row>
    <row r="6621" spans="5:14" x14ac:dyDescent="0.3">
      <c r="E6621" s="1">
        <v>41816</v>
      </c>
      <c r="F6621">
        <v>113.21</v>
      </c>
      <c r="G6621">
        <f t="shared" si="148"/>
        <v>109.012752293578</v>
      </c>
      <c r="I6621" s="1">
        <v>34067</v>
      </c>
      <c r="J6621">
        <v>18.77</v>
      </c>
      <c r="M6621" s="1">
        <v>36803</v>
      </c>
      <c r="N6621">
        <v>0.87490000000000001</v>
      </c>
    </row>
    <row r="6622" spans="5:14" x14ac:dyDescent="0.3">
      <c r="E6622" s="1">
        <v>41817</v>
      </c>
      <c r="F6622">
        <v>113.3</v>
      </c>
      <c r="G6622">
        <f t="shared" si="148"/>
        <v>109.06247706422019</v>
      </c>
      <c r="I6622" s="1">
        <v>34066</v>
      </c>
      <c r="J6622">
        <v>18.86</v>
      </c>
      <c r="M6622" s="1">
        <v>36804</v>
      </c>
      <c r="N6622">
        <v>0.86860000000000004</v>
      </c>
    </row>
    <row r="6623" spans="5:14" x14ac:dyDescent="0.3">
      <c r="E6623" s="1">
        <v>41820</v>
      </c>
      <c r="F6623">
        <v>112.36</v>
      </c>
      <c r="G6623">
        <f t="shared" si="148"/>
        <v>109.11449541284405</v>
      </c>
      <c r="I6623" s="1">
        <v>34065</v>
      </c>
      <c r="J6623">
        <v>18.78</v>
      </c>
      <c r="M6623" s="1">
        <v>36805</v>
      </c>
      <c r="N6623">
        <v>0.86819999999999997</v>
      </c>
    </row>
    <row r="6624" spans="5:14" x14ac:dyDescent="0.3">
      <c r="E6624" s="1">
        <v>41821</v>
      </c>
      <c r="F6624">
        <v>112.29</v>
      </c>
      <c r="G6624">
        <f t="shared" si="148"/>
        <v>109.15926605504588</v>
      </c>
      <c r="I6624" s="1">
        <v>34064</v>
      </c>
      <c r="J6624">
        <v>19.059999999999999</v>
      </c>
      <c r="M6624" s="1">
        <v>36808</v>
      </c>
      <c r="N6624">
        <v>0.86799999999999999</v>
      </c>
    </row>
    <row r="6625" spans="5:14" x14ac:dyDescent="0.3">
      <c r="E6625" s="1">
        <v>41822</v>
      </c>
      <c r="F6625">
        <v>111.24</v>
      </c>
      <c r="G6625">
        <f t="shared" si="148"/>
        <v>109.19036697247707</v>
      </c>
      <c r="I6625" s="1">
        <v>34061</v>
      </c>
      <c r="J6625">
        <v>19.11</v>
      </c>
      <c r="M6625" s="1">
        <v>36809</v>
      </c>
      <c r="N6625">
        <v>0.87150000000000005</v>
      </c>
    </row>
    <row r="6626" spans="5:14" x14ac:dyDescent="0.3">
      <c r="E6626" s="1">
        <v>41823</v>
      </c>
      <c r="F6626">
        <v>111</v>
      </c>
      <c r="G6626">
        <f t="shared" si="148"/>
        <v>109.2183486238532</v>
      </c>
      <c r="I6626" s="1">
        <v>34060</v>
      </c>
      <c r="J6626">
        <v>19</v>
      </c>
      <c r="M6626" s="1">
        <v>36810</v>
      </c>
      <c r="N6626">
        <v>0.86560000000000004</v>
      </c>
    </row>
    <row r="6627" spans="5:14" x14ac:dyDescent="0.3">
      <c r="E6627" s="1">
        <v>41824</v>
      </c>
      <c r="F6627">
        <v>110.64</v>
      </c>
      <c r="G6627">
        <f t="shared" si="148"/>
        <v>109.25724770642199</v>
      </c>
      <c r="I6627" s="1">
        <v>34059</v>
      </c>
      <c r="J6627">
        <v>18.899999999999999</v>
      </c>
      <c r="M6627" s="1">
        <v>36811</v>
      </c>
      <c r="N6627">
        <v>0.86219999999999997</v>
      </c>
    </row>
    <row r="6628" spans="5:14" x14ac:dyDescent="0.3">
      <c r="E6628" s="1">
        <v>41827</v>
      </c>
      <c r="F6628">
        <v>110.24</v>
      </c>
      <c r="G6628">
        <f t="shared" si="148"/>
        <v>109.29577981651374</v>
      </c>
      <c r="I6628" s="1">
        <v>34058</v>
      </c>
      <c r="J6628">
        <v>18.66</v>
      </c>
      <c r="M6628" s="1">
        <v>36812</v>
      </c>
      <c r="N6628">
        <v>0.85599999999999998</v>
      </c>
    </row>
    <row r="6629" spans="5:14" x14ac:dyDescent="0.3">
      <c r="E6629" s="1">
        <v>41828</v>
      </c>
      <c r="F6629">
        <v>108.94</v>
      </c>
      <c r="G6629">
        <f t="shared" si="148"/>
        <v>109.32477064220183</v>
      </c>
      <c r="I6629" s="1">
        <v>34057</v>
      </c>
      <c r="J6629">
        <v>18.79</v>
      </c>
      <c r="M6629" s="1">
        <v>36815</v>
      </c>
      <c r="N6629">
        <v>0.8498</v>
      </c>
    </row>
    <row r="6630" spans="5:14" x14ac:dyDescent="0.3">
      <c r="E6630" s="1">
        <v>41829</v>
      </c>
      <c r="F6630">
        <v>108.28</v>
      </c>
      <c r="G6630">
        <f t="shared" si="148"/>
        <v>109.34339449541282</v>
      </c>
      <c r="I6630" s="1">
        <v>34054</v>
      </c>
      <c r="J6630">
        <v>18.75</v>
      </c>
      <c r="M6630" s="1">
        <v>36816</v>
      </c>
      <c r="N6630">
        <v>0.85399999999999998</v>
      </c>
    </row>
    <row r="6631" spans="5:14" x14ac:dyDescent="0.3">
      <c r="E6631" s="1">
        <v>41830</v>
      </c>
      <c r="F6631">
        <v>108.67</v>
      </c>
      <c r="G6631">
        <f t="shared" si="148"/>
        <v>109.35697247706422</v>
      </c>
      <c r="I6631" s="1">
        <v>34053</v>
      </c>
      <c r="J6631">
        <v>18.77</v>
      </c>
      <c r="M6631" s="1">
        <v>36817</v>
      </c>
      <c r="N6631">
        <v>0.83879999999999999</v>
      </c>
    </row>
    <row r="6632" spans="5:14" x14ac:dyDescent="0.3">
      <c r="E6632" s="1">
        <v>41831</v>
      </c>
      <c r="F6632">
        <v>106.66</v>
      </c>
      <c r="G6632">
        <f t="shared" si="148"/>
        <v>109.33027522935778</v>
      </c>
      <c r="I6632" s="1">
        <v>34052</v>
      </c>
      <c r="J6632">
        <v>18.63</v>
      </c>
      <c r="M6632" s="1">
        <v>36818</v>
      </c>
      <c r="N6632">
        <v>0.84309999999999996</v>
      </c>
    </row>
    <row r="6633" spans="5:14" x14ac:dyDescent="0.3">
      <c r="E6633" s="1">
        <v>41834</v>
      </c>
      <c r="F6633">
        <v>106.98</v>
      </c>
      <c r="G6633">
        <f t="shared" si="148"/>
        <v>109.31513761467889</v>
      </c>
      <c r="I6633" s="1">
        <v>34051</v>
      </c>
      <c r="J6633">
        <v>18.489999999999998</v>
      </c>
      <c r="M6633" s="1">
        <v>36819</v>
      </c>
      <c r="N6633">
        <v>0.84189999999999998</v>
      </c>
    </row>
    <row r="6634" spans="5:14" x14ac:dyDescent="0.3">
      <c r="E6634" s="1">
        <v>41835</v>
      </c>
      <c r="F6634">
        <v>106.02</v>
      </c>
      <c r="G6634">
        <f t="shared" si="148"/>
        <v>109.29073394495413</v>
      </c>
      <c r="I6634" s="1">
        <v>34050</v>
      </c>
      <c r="J6634">
        <v>18.27</v>
      </c>
      <c r="M6634" s="1">
        <v>36822</v>
      </c>
      <c r="N6634">
        <v>0.83520000000000005</v>
      </c>
    </row>
    <row r="6635" spans="5:14" x14ac:dyDescent="0.3">
      <c r="E6635" s="1">
        <v>41836</v>
      </c>
      <c r="F6635">
        <v>105.85</v>
      </c>
      <c r="G6635">
        <f t="shared" si="148"/>
        <v>109.26376146788991</v>
      </c>
      <c r="I6635" s="1">
        <v>34047</v>
      </c>
      <c r="J6635">
        <v>18.62</v>
      </c>
      <c r="M6635" s="1">
        <v>36823</v>
      </c>
      <c r="N6635">
        <v>0.83560000000000001</v>
      </c>
    </row>
    <row r="6636" spans="5:14" x14ac:dyDescent="0.3">
      <c r="E6636" s="1">
        <v>41837</v>
      </c>
      <c r="F6636">
        <v>107.89</v>
      </c>
      <c r="G6636">
        <f t="shared" si="148"/>
        <v>109.25605504587156</v>
      </c>
      <c r="I6636" s="1">
        <v>34046</v>
      </c>
      <c r="J6636">
        <v>18.84</v>
      </c>
      <c r="M6636" s="1">
        <v>36824</v>
      </c>
      <c r="N6636">
        <v>0.82699999999999996</v>
      </c>
    </row>
    <row r="6637" spans="5:14" x14ac:dyDescent="0.3">
      <c r="E6637" s="1">
        <v>41838</v>
      </c>
      <c r="F6637">
        <v>107.24</v>
      </c>
      <c r="G6637">
        <f t="shared" si="148"/>
        <v>109.2391743119266</v>
      </c>
      <c r="I6637" s="1">
        <v>34045</v>
      </c>
      <c r="J6637">
        <v>18.71</v>
      </c>
      <c r="M6637" s="1">
        <v>36825</v>
      </c>
      <c r="N6637">
        <v>0.83009999999999995</v>
      </c>
    </row>
    <row r="6638" spans="5:14" x14ac:dyDescent="0.3">
      <c r="E6638" s="1">
        <v>41841</v>
      </c>
      <c r="F6638">
        <v>107.68</v>
      </c>
      <c r="G6638">
        <f t="shared" si="148"/>
        <v>109.22541284403671</v>
      </c>
      <c r="I6638" s="1">
        <v>34044</v>
      </c>
      <c r="J6638">
        <v>18.600000000000001</v>
      </c>
      <c r="M6638" s="1">
        <v>36826</v>
      </c>
      <c r="N6638">
        <v>0.83940000000000003</v>
      </c>
    </row>
    <row r="6639" spans="5:14" x14ac:dyDescent="0.3">
      <c r="E6639" s="1">
        <v>41842</v>
      </c>
      <c r="F6639">
        <v>107.33</v>
      </c>
      <c r="G6639">
        <f t="shared" si="148"/>
        <v>109.19669724770642</v>
      </c>
      <c r="I6639" s="1">
        <v>34043</v>
      </c>
      <c r="J6639">
        <v>18.690000000000001</v>
      </c>
      <c r="M6639" s="1">
        <v>36829</v>
      </c>
      <c r="N6639">
        <v>0.83979999999999999</v>
      </c>
    </row>
    <row r="6640" spans="5:14" x14ac:dyDescent="0.3">
      <c r="E6640" s="1">
        <v>41843</v>
      </c>
      <c r="F6640">
        <v>108.03</v>
      </c>
      <c r="G6640">
        <f t="shared" ref="G6640:G6703" si="149">+AVERAGE(F6532:F6640)</f>
        <v>109.1743119266055</v>
      </c>
      <c r="I6640" s="1">
        <v>34040</v>
      </c>
      <c r="J6640">
        <v>18.89</v>
      </c>
      <c r="M6640" s="1">
        <v>36830</v>
      </c>
      <c r="N6640">
        <v>0.84899999999999998</v>
      </c>
    </row>
    <row r="6641" spans="5:14" x14ac:dyDescent="0.3">
      <c r="E6641" s="1">
        <v>41844</v>
      </c>
      <c r="F6641">
        <v>107.07</v>
      </c>
      <c r="G6641">
        <f t="shared" si="149"/>
        <v>109.14467889908258</v>
      </c>
      <c r="I6641" s="1">
        <v>34039</v>
      </c>
      <c r="J6641">
        <v>18.55</v>
      </c>
      <c r="M6641" s="1">
        <v>36831</v>
      </c>
      <c r="N6641">
        <v>0.86119999999999997</v>
      </c>
    </row>
    <row r="6642" spans="5:14" x14ac:dyDescent="0.3">
      <c r="E6642" s="1">
        <v>41845</v>
      </c>
      <c r="F6642">
        <v>108.39</v>
      </c>
      <c r="G6642">
        <f t="shared" si="149"/>
        <v>109.13128440366971</v>
      </c>
      <c r="I6642" s="1">
        <v>34038</v>
      </c>
      <c r="J6642">
        <v>18.88</v>
      </c>
      <c r="M6642" s="1">
        <v>36832</v>
      </c>
      <c r="N6642">
        <v>0.85929999999999995</v>
      </c>
    </row>
    <row r="6643" spans="5:14" x14ac:dyDescent="0.3">
      <c r="E6643" s="1">
        <v>41848</v>
      </c>
      <c r="F6643">
        <v>107.57</v>
      </c>
      <c r="G6643">
        <f t="shared" si="149"/>
        <v>109.10311926605503</v>
      </c>
      <c r="I6643" s="1">
        <v>34037</v>
      </c>
      <c r="J6643">
        <v>19.05</v>
      </c>
      <c r="M6643" s="1">
        <v>36833</v>
      </c>
      <c r="N6643">
        <v>0.86639999999999995</v>
      </c>
    </row>
    <row r="6644" spans="5:14" x14ac:dyDescent="0.3">
      <c r="E6644" s="1">
        <v>41849</v>
      </c>
      <c r="F6644">
        <v>107.72</v>
      </c>
      <c r="G6644">
        <f t="shared" si="149"/>
        <v>109.0866972477064</v>
      </c>
      <c r="I6644" s="1">
        <v>34036</v>
      </c>
      <c r="J6644">
        <v>19.05</v>
      </c>
      <c r="M6644" s="1">
        <v>36836</v>
      </c>
      <c r="N6644">
        <v>0.86109999999999998</v>
      </c>
    </row>
    <row r="6645" spans="5:14" x14ac:dyDescent="0.3">
      <c r="E6645" s="1">
        <v>41850</v>
      </c>
      <c r="F6645">
        <v>106.51</v>
      </c>
      <c r="G6645">
        <f t="shared" si="149"/>
        <v>109.05908256880733</v>
      </c>
      <c r="I6645" s="1">
        <v>34033</v>
      </c>
      <c r="J6645">
        <v>19.37</v>
      </c>
      <c r="M6645" s="1">
        <v>36837</v>
      </c>
      <c r="N6645">
        <v>0.86019999999999996</v>
      </c>
    </row>
    <row r="6646" spans="5:14" x14ac:dyDescent="0.3">
      <c r="E6646" s="1">
        <v>41851</v>
      </c>
      <c r="F6646">
        <v>106.02</v>
      </c>
      <c r="G6646">
        <f t="shared" si="149"/>
        <v>109.03211009174311</v>
      </c>
      <c r="I6646" s="1">
        <v>34032</v>
      </c>
      <c r="J6646">
        <v>19.48</v>
      </c>
      <c r="M6646" s="1">
        <v>36838</v>
      </c>
      <c r="N6646">
        <v>0.85560000000000003</v>
      </c>
    </row>
    <row r="6647" spans="5:14" x14ac:dyDescent="0.3">
      <c r="E6647" s="1">
        <v>41852</v>
      </c>
      <c r="F6647">
        <v>104.84</v>
      </c>
      <c r="G6647">
        <f t="shared" si="149"/>
        <v>108.99330275229354</v>
      </c>
      <c r="I6647" s="1">
        <v>34031</v>
      </c>
      <c r="J6647">
        <v>18.97</v>
      </c>
      <c r="M6647" s="1">
        <v>36839</v>
      </c>
      <c r="N6647">
        <v>0.86599999999999999</v>
      </c>
    </row>
    <row r="6648" spans="5:14" x14ac:dyDescent="0.3">
      <c r="E6648" s="1">
        <v>41855</v>
      </c>
      <c r="F6648">
        <v>105.41</v>
      </c>
      <c r="G6648">
        <f t="shared" si="149"/>
        <v>108.9401834862385</v>
      </c>
      <c r="I6648" s="1">
        <v>34030</v>
      </c>
      <c r="J6648">
        <v>18.87</v>
      </c>
      <c r="M6648" s="1">
        <v>36840</v>
      </c>
      <c r="N6648">
        <v>0.86019999999999996</v>
      </c>
    </row>
    <row r="6649" spans="5:14" x14ac:dyDescent="0.3">
      <c r="E6649" s="1">
        <v>41856</v>
      </c>
      <c r="F6649">
        <v>104.61</v>
      </c>
      <c r="G6649">
        <f t="shared" si="149"/>
        <v>108.89715596330272</v>
      </c>
      <c r="I6649" s="1">
        <v>34029</v>
      </c>
      <c r="J6649">
        <v>18.96</v>
      </c>
      <c r="M6649" s="1">
        <v>36843</v>
      </c>
      <c r="N6649">
        <v>0.85919999999999996</v>
      </c>
    </row>
    <row r="6650" spans="5:14" x14ac:dyDescent="0.3">
      <c r="E6650" s="1">
        <v>41857</v>
      </c>
      <c r="F6650">
        <v>104.59</v>
      </c>
      <c r="G6650">
        <f t="shared" si="149"/>
        <v>108.8680733944954</v>
      </c>
      <c r="I6650" s="1">
        <v>34026</v>
      </c>
      <c r="J6650">
        <v>18.920000000000002</v>
      </c>
      <c r="M6650" s="1">
        <v>36844</v>
      </c>
      <c r="N6650">
        <v>0.8579</v>
      </c>
    </row>
    <row r="6651" spans="5:14" x14ac:dyDescent="0.3">
      <c r="E6651" s="1">
        <v>41858</v>
      </c>
      <c r="F6651">
        <v>105.44</v>
      </c>
      <c r="G6651">
        <f t="shared" si="149"/>
        <v>108.84366972477063</v>
      </c>
      <c r="I6651" s="1">
        <v>34025</v>
      </c>
      <c r="J6651">
        <v>18.98</v>
      </c>
      <c r="M6651" s="1">
        <v>36845</v>
      </c>
      <c r="N6651">
        <v>0.85699999999999998</v>
      </c>
    </row>
    <row r="6652" spans="5:14" x14ac:dyDescent="0.3">
      <c r="E6652" s="1">
        <v>41859</v>
      </c>
      <c r="F6652">
        <v>105.02</v>
      </c>
      <c r="G6652">
        <f t="shared" si="149"/>
        <v>108.80715596330275</v>
      </c>
      <c r="I6652" s="1">
        <v>34024</v>
      </c>
      <c r="J6652">
        <v>19.010000000000002</v>
      </c>
      <c r="M6652" s="1">
        <v>36846</v>
      </c>
      <c r="N6652">
        <v>0.8518</v>
      </c>
    </row>
    <row r="6653" spans="5:14" x14ac:dyDescent="0.3">
      <c r="E6653" s="1">
        <v>41862</v>
      </c>
      <c r="F6653">
        <v>104.68</v>
      </c>
      <c r="G6653">
        <f t="shared" si="149"/>
        <v>108.77596330275232</v>
      </c>
      <c r="I6653" s="1">
        <v>34023</v>
      </c>
      <c r="J6653">
        <v>18.95</v>
      </c>
      <c r="M6653" s="1">
        <v>36847</v>
      </c>
      <c r="N6653">
        <v>0.84870000000000001</v>
      </c>
    </row>
    <row r="6654" spans="5:14" x14ac:dyDescent="0.3">
      <c r="E6654" s="1">
        <v>41863</v>
      </c>
      <c r="F6654">
        <v>103.02</v>
      </c>
      <c r="G6654">
        <f t="shared" si="149"/>
        <v>108.72522935779817</v>
      </c>
      <c r="I6654" s="1">
        <v>34022</v>
      </c>
      <c r="J6654">
        <v>18.63</v>
      </c>
      <c r="M6654" s="1">
        <v>36850</v>
      </c>
      <c r="N6654">
        <v>0.85109999999999997</v>
      </c>
    </row>
    <row r="6655" spans="5:14" x14ac:dyDescent="0.3">
      <c r="E6655" s="1">
        <v>41864</v>
      </c>
      <c r="F6655">
        <v>104.28</v>
      </c>
      <c r="G6655">
        <f t="shared" si="149"/>
        <v>108.69091743119267</v>
      </c>
      <c r="I6655" s="1">
        <v>34019</v>
      </c>
      <c r="J6655">
        <v>18.28</v>
      </c>
      <c r="M6655" s="1">
        <v>36851</v>
      </c>
      <c r="N6655">
        <v>0.84330000000000005</v>
      </c>
    </row>
    <row r="6656" spans="5:14" x14ac:dyDescent="0.3">
      <c r="E6656" s="1">
        <v>41865</v>
      </c>
      <c r="F6656">
        <v>102.01</v>
      </c>
      <c r="G6656">
        <f t="shared" si="149"/>
        <v>108.64155963302754</v>
      </c>
      <c r="I6656" s="1">
        <v>34018</v>
      </c>
      <c r="J6656">
        <v>17.98</v>
      </c>
      <c r="M6656" s="1">
        <v>36852</v>
      </c>
      <c r="N6656">
        <v>0.84399999999999997</v>
      </c>
    </row>
    <row r="6657" spans="5:14" x14ac:dyDescent="0.3">
      <c r="E6657" s="1">
        <v>41866</v>
      </c>
      <c r="F6657">
        <v>103.53</v>
      </c>
      <c r="G6657">
        <f t="shared" si="149"/>
        <v>108.59532110091746</v>
      </c>
      <c r="I6657" s="1">
        <v>34017</v>
      </c>
      <c r="J6657">
        <v>17.73</v>
      </c>
      <c r="M6657" s="1">
        <v>36853</v>
      </c>
      <c r="N6657">
        <v>0.83799999999999997</v>
      </c>
    </row>
    <row r="6658" spans="5:14" x14ac:dyDescent="0.3">
      <c r="E6658" s="1">
        <v>41869</v>
      </c>
      <c r="F6658">
        <v>101.6</v>
      </c>
      <c r="G6658">
        <f t="shared" si="149"/>
        <v>108.552752293578</v>
      </c>
      <c r="I6658" s="1">
        <v>34016</v>
      </c>
      <c r="J6658">
        <v>18.149999999999999</v>
      </c>
      <c r="M6658" s="1">
        <v>36854</v>
      </c>
      <c r="N6658">
        <v>0.83830000000000005</v>
      </c>
    </row>
    <row r="6659" spans="5:14" x14ac:dyDescent="0.3">
      <c r="E6659" s="1">
        <v>41870</v>
      </c>
      <c r="F6659">
        <v>101.56</v>
      </c>
      <c r="G6659">
        <f t="shared" si="149"/>
        <v>108.50477064220186</v>
      </c>
      <c r="I6659" s="1">
        <v>34015</v>
      </c>
      <c r="J6659">
        <v>17.96</v>
      </c>
      <c r="M6659" s="1">
        <v>36857</v>
      </c>
      <c r="N6659">
        <v>0.85119999999999996</v>
      </c>
    </row>
    <row r="6660" spans="5:14" x14ac:dyDescent="0.3">
      <c r="E6660" s="1">
        <v>41871</v>
      </c>
      <c r="F6660">
        <v>102.28</v>
      </c>
      <c r="G6660">
        <f t="shared" si="149"/>
        <v>108.47201834862388</v>
      </c>
      <c r="I6660" s="1">
        <v>34012</v>
      </c>
      <c r="J6660">
        <v>18.21</v>
      </c>
      <c r="M6660" s="1">
        <v>36858</v>
      </c>
      <c r="N6660">
        <v>0.85640000000000005</v>
      </c>
    </row>
    <row r="6661" spans="5:14" x14ac:dyDescent="0.3">
      <c r="E6661" s="1">
        <v>41872</v>
      </c>
      <c r="F6661">
        <v>102.63</v>
      </c>
      <c r="G6661">
        <f t="shared" si="149"/>
        <v>108.43697247706423</v>
      </c>
      <c r="I6661" s="1">
        <v>34011</v>
      </c>
      <c r="J6661">
        <v>18.39</v>
      </c>
      <c r="M6661" s="1">
        <v>36859</v>
      </c>
      <c r="N6661">
        <v>0.85740000000000005</v>
      </c>
    </row>
    <row r="6662" spans="5:14" x14ac:dyDescent="0.3">
      <c r="E6662" s="1">
        <v>41873</v>
      </c>
      <c r="F6662">
        <v>102.29</v>
      </c>
      <c r="G6662">
        <f t="shared" si="149"/>
        <v>108.39449541284407</v>
      </c>
      <c r="I6662" s="1">
        <v>34010</v>
      </c>
      <c r="J6662">
        <v>18.309999999999999</v>
      </c>
      <c r="M6662" s="1">
        <v>36860</v>
      </c>
      <c r="N6662">
        <v>0.87219999999999998</v>
      </c>
    </row>
    <row r="6663" spans="5:14" x14ac:dyDescent="0.3">
      <c r="E6663" s="1">
        <v>41876</v>
      </c>
      <c r="F6663">
        <v>102.65</v>
      </c>
      <c r="G6663">
        <f t="shared" si="149"/>
        <v>108.3563302752294</v>
      </c>
      <c r="I6663" s="1">
        <v>34009</v>
      </c>
      <c r="J6663">
        <v>18.29</v>
      </c>
      <c r="M6663" s="1">
        <v>36861</v>
      </c>
      <c r="N6663">
        <v>0.87839999999999996</v>
      </c>
    </row>
    <row r="6664" spans="5:14" x14ac:dyDescent="0.3">
      <c r="E6664" s="1">
        <v>41877</v>
      </c>
      <c r="F6664">
        <v>102.5</v>
      </c>
      <c r="G6664">
        <f t="shared" si="149"/>
        <v>108.31513761467892</v>
      </c>
      <c r="I6664" s="1">
        <v>34008</v>
      </c>
      <c r="J6664">
        <v>18.3</v>
      </c>
      <c r="M6664" s="1">
        <v>36864</v>
      </c>
      <c r="N6664">
        <v>0.88900000000000001</v>
      </c>
    </row>
    <row r="6665" spans="5:14" x14ac:dyDescent="0.3">
      <c r="E6665" s="1">
        <v>41878</v>
      </c>
      <c r="F6665">
        <v>102.72</v>
      </c>
      <c r="G6665">
        <f t="shared" si="149"/>
        <v>108.27559633027523</v>
      </c>
      <c r="I6665" s="1">
        <v>34005</v>
      </c>
      <c r="J6665">
        <v>18.559999999999999</v>
      </c>
      <c r="M6665" s="1">
        <v>36865</v>
      </c>
      <c r="N6665">
        <v>0.87960000000000005</v>
      </c>
    </row>
    <row r="6666" spans="5:14" x14ac:dyDescent="0.3">
      <c r="E6666" s="1">
        <v>41879</v>
      </c>
      <c r="F6666">
        <v>102.46</v>
      </c>
      <c r="G6666">
        <f t="shared" si="149"/>
        <v>108.22633027522936</v>
      </c>
      <c r="I6666" s="1">
        <v>34004</v>
      </c>
      <c r="J6666">
        <v>18.559999999999999</v>
      </c>
      <c r="M6666" s="1">
        <v>36866</v>
      </c>
      <c r="N6666">
        <v>0.89129999999999998</v>
      </c>
    </row>
    <row r="6667" spans="5:14" x14ac:dyDescent="0.3">
      <c r="E6667" s="1">
        <v>41880</v>
      </c>
      <c r="F6667">
        <v>103.19</v>
      </c>
      <c r="G6667">
        <f t="shared" si="149"/>
        <v>108.18155963302755</v>
      </c>
      <c r="I6667" s="1">
        <v>34003</v>
      </c>
      <c r="J6667">
        <v>18.260000000000002</v>
      </c>
      <c r="M6667" s="1">
        <v>36867</v>
      </c>
      <c r="N6667">
        <v>0.88919999999999999</v>
      </c>
    </row>
    <row r="6668" spans="5:14" x14ac:dyDescent="0.3">
      <c r="E6668" s="1">
        <v>41883</v>
      </c>
      <c r="F6668">
        <v>102.79</v>
      </c>
      <c r="G6668">
        <f t="shared" si="149"/>
        <v>108.1359633027523</v>
      </c>
      <c r="I6668" s="1">
        <v>34002</v>
      </c>
      <c r="J6668">
        <v>18.25</v>
      </c>
      <c r="M6668" s="1">
        <v>36868</v>
      </c>
      <c r="N6668">
        <v>0.88600000000000001</v>
      </c>
    </row>
    <row r="6669" spans="5:14" x14ac:dyDescent="0.3">
      <c r="E6669" s="1">
        <v>41884</v>
      </c>
      <c r="F6669">
        <v>100.34</v>
      </c>
      <c r="G6669">
        <f t="shared" si="149"/>
        <v>108.08752293577984</v>
      </c>
      <c r="I6669" s="1">
        <v>34001</v>
      </c>
      <c r="J6669">
        <v>18.57</v>
      </c>
      <c r="M6669" s="1">
        <v>36871</v>
      </c>
      <c r="N6669">
        <v>0.87580000000000002</v>
      </c>
    </row>
    <row r="6670" spans="5:14" x14ac:dyDescent="0.3">
      <c r="E6670" s="1">
        <v>41885</v>
      </c>
      <c r="F6670">
        <v>102.77</v>
      </c>
      <c r="G6670">
        <f t="shared" si="149"/>
        <v>108.0689908256881</v>
      </c>
      <c r="I6670" s="1">
        <v>33998</v>
      </c>
      <c r="J6670">
        <v>18.47</v>
      </c>
      <c r="M6670" s="1">
        <v>36872</v>
      </c>
      <c r="N6670">
        <v>0.87880000000000003</v>
      </c>
    </row>
    <row r="6671" spans="5:14" x14ac:dyDescent="0.3">
      <c r="E6671" s="1">
        <v>41886</v>
      </c>
      <c r="F6671">
        <v>101.83</v>
      </c>
      <c r="G6671">
        <f t="shared" si="149"/>
        <v>108.02935779816518</v>
      </c>
      <c r="I6671" s="1">
        <v>33997</v>
      </c>
      <c r="J6671">
        <v>18.62</v>
      </c>
      <c r="M6671" s="1">
        <v>36873</v>
      </c>
      <c r="N6671">
        <v>0.87660000000000005</v>
      </c>
    </row>
    <row r="6672" spans="5:14" x14ac:dyDescent="0.3">
      <c r="E6672" s="1">
        <v>41887</v>
      </c>
      <c r="F6672">
        <v>100.82</v>
      </c>
      <c r="G6672">
        <f t="shared" si="149"/>
        <v>107.97522935779817</v>
      </c>
      <c r="I6672" s="1">
        <v>33996</v>
      </c>
      <c r="J6672">
        <v>18.03</v>
      </c>
      <c r="M6672" s="1">
        <v>36874</v>
      </c>
      <c r="N6672">
        <v>0.89049999999999996</v>
      </c>
    </row>
    <row r="6673" spans="5:14" x14ac:dyDescent="0.3">
      <c r="E6673" s="1">
        <v>41890</v>
      </c>
      <c r="F6673">
        <v>100.2</v>
      </c>
      <c r="G6673">
        <f t="shared" si="149"/>
        <v>107.92366972477068</v>
      </c>
      <c r="I6673" s="1">
        <v>33995</v>
      </c>
      <c r="J6673">
        <v>18.03</v>
      </c>
      <c r="M6673" s="1">
        <v>36875</v>
      </c>
      <c r="N6673">
        <v>0.8952</v>
      </c>
    </row>
    <row r="6674" spans="5:14" x14ac:dyDescent="0.3">
      <c r="E6674" s="1">
        <v>41891</v>
      </c>
      <c r="F6674">
        <v>99.16</v>
      </c>
      <c r="G6674">
        <f t="shared" si="149"/>
        <v>107.84559633027524</v>
      </c>
      <c r="I6674" s="1">
        <v>33994</v>
      </c>
      <c r="J6674">
        <v>18.07</v>
      </c>
      <c r="M6674" s="1">
        <v>36878</v>
      </c>
      <c r="N6674">
        <v>0.89339999999999997</v>
      </c>
    </row>
    <row r="6675" spans="5:14" x14ac:dyDescent="0.3">
      <c r="E6675" s="1">
        <v>41892</v>
      </c>
      <c r="F6675">
        <v>98.04</v>
      </c>
      <c r="G6675">
        <f t="shared" si="149"/>
        <v>107.75440366972479</v>
      </c>
      <c r="I6675" s="1">
        <v>33991</v>
      </c>
      <c r="J6675">
        <v>17.309999999999999</v>
      </c>
      <c r="M6675" s="1">
        <v>36879</v>
      </c>
      <c r="N6675">
        <v>0.89429999999999998</v>
      </c>
    </row>
    <row r="6676" spans="5:14" x14ac:dyDescent="0.3">
      <c r="E6676" s="1">
        <v>41893</v>
      </c>
      <c r="F6676">
        <v>98.08</v>
      </c>
      <c r="G6676">
        <f t="shared" si="149"/>
        <v>107.66834862385325</v>
      </c>
      <c r="I6676" s="1">
        <v>33990</v>
      </c>
      <c r="J6676">
        <v>17.420000000000002</v>
      </c>
      <c r="M6676" s="1">
        <v>36880</v>
      </c>
      <c r="N6676">
        <v>0.90939999999999999</v>
      </c>
    </row>
    <row r="6677" spans="5:14" x14ac:dyDescent="0.3">
      <c r="E6677" s="1">
        <v>41894</v>
      </c>
      <c r="F6677">
        <v>97.11</v>
      </c>
      <c r="G6677">
        <f t="shared" si="149"/>
        <v>107.57458715596336</v>
      </c>
      <c r="I6677" s="1">
        <v>33989</v>
      </c>
      <c r="J6677">
        <v>16.97</v>
      </c>
      <c r="M6677" s="1">
        <v>36881</v>
      </c>
      <c r="N6677">
        <v>0.91600000000000004</v>
      </c>
    </row>
    <row r="6678" spans="5:14" x14ac:dyDescent="0.3">
      <c r="E6678" s="1">
        <v>41897</v>
      </c>
      <c r="F6678">
        <v>96.65</v>
      </c>
      <c r="G6678">
        <f t="shared" si="149"/>
        <v>107.46064220183491</v>
      </c>
      <c r="I6678" s="1">
        <v>33988</v>
      </c>
      <c r="J6678">
        <v>17.190000000000001</v>
      </c>
      <c r="M6678" s="1">
        <v>36882</v>
      </c>
      <c r="N6678">
        <v>0.92400000000000004</v>
      </c>
    </row>
    <row r="6679" spans="5:14" x14ac:dyDescent="0.3">
      <c r="E6679" s="1">
        <v>41898</v>
      </c>
      <c r="F6679">
        <v>99.05</v>
      </c>
      <c r="G6679">
        <f t="shared" si="149"/>
        <v>107.37174311926611</v>
      </c>
      <c r="I6679" s="1">
        <v>33987</v>
      </c>
      <c r="J6679">
        <v>17.46</v>
      </c>
      <c r="M6679" s="1">
        <v>36885</v>
      </c>
      <c r="N6679">
        <v>0.92510000000000003</v>
      </c>
    </row>
    <row r="6680" spans="5:14" x14ac:dyDescent="0.3">
      <c r="E6680" s="1">
        <v>41899</v>
      </c>
      <c r="F6680">
        <v>98.97</v>
      </c>
      <c r="G6680">
        <f t="shared" si="149"/>
        <v>107.27422018348628</v>
      </c>
      <c r="I6680" s="1">
        <v>33984</v>
      </c>
      <c r="J6680">
        <v>17.5</v>
      </c>
      <c r="M6680" s="1">
        <v>36886</v>
      </c>
      <c r="N6680">
        <v>0.93079999999999996</v>
      </c>
    </row>
    <row r="6681" spans="5:14" x14ac:dyDescent="0.3">
      <c r="E6681" s="1">
        <v>41900</v>
      </c>
      <c r="F6681">
        <v>97.7</v>
      </c>
      <c r="G6681">
        <f t="shared" si="149"/>
        <v>107.16568807339453</v>
      </c>
      <c r="I6681" s="1">
        <v>33983</v>
      </c>
      <c r="J6681">
        <v>17.23</v>
      </c>
      <c r="M6681" s="1">
        <v>36887</v>
      </c>
      <c r="N6681">
        <v>0.9304</v>
      </c>
    </row>
    <row r="6682" spans="5:14" x14ac:dyDescent="0.3">
      <c r="E6682" s="1">
        <v>41901</v>
      </c>
      <c r="F6682">
        <v>98.39</v>
      </c>
      <c r="G6682">
        <f t="shared" si="149"/>
        <v>107.05963302752299</v>
      </c>
      <c r="I6682" s="1">
        <v>33982</v>
      </c>
      <c r="J6682">
        <v>17.059999999999999</v>
      </c>
      <c r="M6682" s="1">
        <v>36888</v>
      </c>
      <c r="N6682">
        <v>0.9294</v>
      </c>
    </row>
    <row r="6683" spans="5:14" x14ac:dyDescent="0.3">
      <c r="E6683" s="1">
        <v>41904</v>
      </c>
      <c r="F6683">
        <v>96.97</v>
      </c>
      <c r="G6683">
        <f t="shared" si="149"/>
        <v>106.94678899082572</v>
      </c>
      <c r="I6683" s="1">
        <v>33981</v>
      </c>
      <c r="J6683">
        <v>17.010000000000002</v>
      </c>
      <c r="M6683" s="1">
        <v>36889</v>
      </c>
      <c r="N6683">
        <v>0.94220000000000004</v>
      </c>
    </row>
    <row r="6684" spans="5:14" x14ac:dyDescent="0.3">
      <c r="E6684" s="1">
        <v>41905</v>
      </c>
      <c r="F6684">
        <v>96.85</v>
      </c>
      <c r="G6684">
        <f t="shared" si="149"/>
        <v>106.83431192660554</v>
      </c>
      <c r="I6684" s="1">
        <v>33980</v>
      </c>
      <c r="J6684">
        <v>17.420000000000002</v>
      </c>
      <c r="M6684" s="1">
        <v>36893</v>
      </c>
      <c r="N6684">
        <v>0.9496</v>
      </c>
    </row>
    <row r="6685" spans="5:14" x14ac:dyDescent="0.3">
      <c r="E6685" s="1">
        <v>41906</v>
      </c>
      <c r="F6685">
        <v>96.95</v>
      </c>
      <c r="G6685">
        <f t="shared" si="149"/>
        <v>106.71155963302756</v>
      </c>
      <c r="I6685" s="1">
        <v>33977</v>
      </c>
      <c r="J6685">
        <v>17.48</v>
      </c>
      <c r="M6685" s="1">
        <v>36894</v>
      </c>
      <c r="N6685">
        <v>0.92810000000000004</v>
      </c>
    </row>
    <row r="6686" spans="5:14" x14ac:dyDescent="0.3">
      <c r="E6686" s="1">
        <v>41907</v>
      </c>
      <c r="F6686">
        <v>97</v>
      </c>
      <c r="G6686">
        <f t="shared" si="149"/>
        <v>106.59614678899085</v>
      </c>
      <c r="I6686" s="1">
        <v>33976</v>
      </c>
      <c r="J6686">
        <v>17.579999999999998</v>
      </c>
      <c r="M6686" s="1">
        <v>36895</v>
      </c>
      <c r="N6686">
        <v>0.94899999999999995</v>
      </c>
    </row>
    <row r="6687" spans="5:14" x14ac:dyDescent="0.3">
      <c r="E6687" s="1">
        <v>41908</v>
      </c>
      <c r="F6687">
        <v>97</v>
      </c>
      <c r="G6687">
        <f t="shared" si="149"/>
        <v>106.49412844036699</v>
      </c>
      <c r="I6687" s="1">
        <v>33975</v>
      </c>
      <c r="J6687">
        <v>17.75</v>
      </c>
      <c r="M6687" s="1">
        <v>36896</v>
      </c>
      <c r="N6687">
        <v>0.95779999999999998</v>
      </c>
    </row>
    <row r="6688" spans="5:14" x14ac:dyDescent="0.3">
      <c r="E6688" s="1">
        <v>41911</v>
      </c>
      <c r="F6688">
        <v>97.2</v>
      </c>
      <c r="G6688">
        <f t="shared" si="149"/>
        <v>106.38605504587159</v>
      </c>
      <c r="I6688" s="1">
        <v>33974</v>
      </c>
      <c r="J6688">
        <v>17.97</v>
      </c>
      <c r="M6688" s="1">
        <v>36899</v>
      </c>
      <c r="N6688">
        <v>0.9476</v>
      </c>
    </row>
    <row r="6689" spans="5:14" x14ac:dyDescent="0.3">
      <c r="E6689" s="1">
        <v>41912</v>
      </c>
      <c r="F6689">
        <v>94.67</v>
      </c>
      <c r="G6689">
        <f t="shared" si="149"/>
        <v>106.26311926605507</v>
      </c>
      <c r="I6689" s="1">
        <v>33973</v>
      </c>
      <c r="J6689">
        <v>17.79</v>
      </c>
      <c r="M6689" s="1">
        <v>36900</v>
      </c>
      <c r="N6689">
        <v>0.94520000000000004</v>
      </c>
    </row>
    <row r="6690" spans="5:14" x14ac:dyDescent="0.3">
      <c r="E6690" s="1">
        <v>41913</v>
      </c>
      <c r="F6690">
        <v>94.16</v>
      </c>
      <c r="G6690">
        <f t="shared" si="149"/>
        <v>106.13834862385323</v>
      </c>
      <c r="I6690" s="1">
        <v>33969</v>
      </c>
      <c r="J6690">
        <v>18.29</v>
      </c>
      <c r="M6690" s="1">
        <v>36901</v>
      </c>
      <c r="N6690">
        <v>0.93640000000000001</v>
      </c>
    </row>
    <row r="6691" spans="5:14" x14ac:dyDescent="0.3">
      <c r="E6691" s="1">
        <v>41914</v>
      </c>
      <c r="F6691">
        <v>93.42</v>
      </c>
      <c r="G6691">
        <f t="shared" si="149"/>
        <v>105.99917431192662</v>
      </c>
      <c r="I6691" s="1">
        <v>33968</v>
      </c>
      <c r="J6691">
        <v>18.27</v>
      </c>
      <c r="M6691" s="1">
        <v>36902</v>
      </c>
      <c r="N6691">
        <v>0.95279999999999998</v>
      </c>
    </row>
    <row r="6692" spans="5:14" x14ac:dyDescent="0.3">
      <c r="E6692" s="1">
        <v>41915</v>
      </c>
      <c r="F6692">
        <v>92.31</v>
      </c>
      <c r="G6692">
        <f t="shared" si="149"/>
        <v>105.85779816513764</v>
      </c>
      <c r="I6692" s="1">
        <v>33967</v>
      </c>
      <c r="J6692">
        <v>18.34</v>
      </c>
      <c r="M6692" s="1">
        <v>36903</v>
      </c>
      <c r="N6692">
        <v>0.9516</v>
      </c>
    </row>
    <row r="6693" spans="5:14" x14ac:dyDescent="0.3">
      <c r="E6693" s="1">
        <v>41918</v>
      </c>
      <c r="F6693">
        <v>92.79</v>
      </c>
      <c r="G6693">
        <f t="shared" si="149"/>
        <v>105.72688073394498</v>
      </c>
      <c r="I6693" s="1">
        <v>33962</v>
      </c>
      <c r="J6693">
        <v>18.7</v>
      </c>
      <c r="M6693" s="1">
        <v>36906</v>
      </c>
      <c r="N6693">
        <v>0.94220000000000004</v>
      </c>
    </row>
    <row r="6694" spans="5:14" x14ac:dyDescent="0.3">
      <c r="E6694" s="1">
        <v>41919</v>
      </c>
      <c r="F6694">
        <v>92.11</v>
      </c>
      <c r="G6694">
        <f t="shared" si="149"/>
        <v>105.57990825688076</v>
      </c>
      <c r="I6694" s="1">
        <v>33961</v>
      </c>
      <c r="J6694">
        <v>18.61</v>
      </c>
      <c r="M6694" s="1">
        <v>36907</v>
      </c>
      <c r="N6694">
        <v>0.94140000000000001</v>
      </c>
    </row>
    <row r="6695" spans="5:14" x14ac:dyDescent="0.3">
      <c r="E6695" s="1">
        <v>41920</v>
      </c>
      <c r="F6695">
        <v>91.38</v>
      </c>
      <c r="G6695">
        <f t="shared" si="149"/>
        <v>105.42706422018351</v>
      </c>
      <c r="I6695" s="1">
        <v>33960</v>
      </c>
      <c r="J6695">
        <v>18.489999999999998</v>
      </c>
      <c r="M6695" s="1">
        <v>36908</v>
      </c>
      <c r="N6695">
        <v>0.93520000000000003</v>
      </c>
    </row>
    <row r="6696" spans="5:14" x14ac:dyDescent="0.3">
      <c r="E6696" s="1">
        <v>41921</v>
      </c>
      <c r="F6696">
        <v>90.05</v>
      </c>
      <c r="G6696">
        <f t="shared" si="149"/>
        <v>105.26339449541287</v>
      </c>
      <c r="I6696" s="1">
        <v>33959</v>
      </c>
      <c r="J6696">
        <v>18.64</v>
      </c>
      <c r="M6696" s="1">
        <v>36909</v>
      </c>
      <c r="N6696">
        <v>0.94399999999999995</v>
      </c>
    </row>
    <row r="6697" spans="5:14" x14ac:dyDescent="0.3">
      <c r="E6697" s="1">
        <v>41922</v>
      </c>
      <c r="F6697">
        <v>90.21</v>
      </c>
      <c r="G6697">
        <f t="shared" si="149"/>
        <v>105.09642201834865</v>
      </c>
      <c r="I6697" s="1">
        <v>33956</v>
      </c>
      <c r="J6697">
        <v>18.559999999999999</v>
      </c>
      <c r="M6697" s="1">
        <v>36910</v>
      </c>
      <c r="N6697">
        <v>0.93359999999999999</v>
      </c>
    </row>
    <row r="6698" spans="5:14" x14ac:dyDescent="0.3">
      <c r="E6698" s="1">
        <v>41925</v>
      </c>
      <c r="F6698">
        <v>88.89</v>
      </c>
      <c r="G6698">
        <f t="shared" si="149"/>
        <v>104.9097247706422</v>
      </c>
      <c r="I6698" s="1">
        <v>33955</v>
      </c>
      <c r="J6698">
        <v>18.57</v>
      </c>
      <c r="M6698" s="1">
        <v>36913</v>
      </c>
      <c r="N6698">
        <v>0.93930000000000002</v>
      </c>
    </row>
    <row r="6699" spans="5:14" x14ac:dyDescent="0.3">
      <c r="E6699" s="1">
        <v>41926</v>
      </c>
      <c r="F6699">
        <v>85.04</v>
      </c>
      <c r="G6699">
        <f t="shared" si="149"/>
        <v>104.67899082568809</v>
      </c>
      <c r="I6699" s="1">
        <v>33954</v>
      </c>
      <c r="J6699">
        <v>18.059999999999999</v>
      </c>
      <c r="M6699" s="1">
        <v>36914</v>
      </c>
      <c r="N6699">
        <v>0.93759999999999999</v>
      </c>
    </row>
    <row r="6700" spans="5:14" x14ac:dyDescent="0.3">
      <c r="E6700" s="1">
        <v>41927</v>
      </c>
      <c r="F6700">
        <v>83.78</v>
      </c>
      <c r="G6700">
        <f t="shared" si="149"/>
        <v>104.43440366972479</v>
      </c>
      <c r="I6700" s="1">
        <v>33953</v>
      </c>
      <c r="J6700">
        <v>17.87</v>
      </c>
      <c r="M6700" s="1">
        <v>36915</v>
      </c>
      <c r="N6700">
        <v>0.92100000000000004</v>
      </c>
    </row>
    <row r="6701" spans="5:14" x14ac:dyDescent="0.3">
      <c r="E6701" s="1">
        <v>41928</v>
      </c>
      <c r="F6701">
        <v>84.47</v>
      </c>
      <c r="G6701">
        <f t="shared" si="149"/>
        <v>104.2024770642202</v>
      </c>
      <c r="I6701" s="1">
        <v>33952</v>
      </c>
      <c r="J6701">
        <v>18.02</v>
      </c>
      <c r="M6701" s="1">
        <v>36916</v>
      </c>
      <c r="N6701">
        <v>0.92420000000000002</v>
      </c>
    </row>
    <row r="6702" spans="5:14" x14ac:dyDescent="0.3">
      <c r="E6702" s="1">
        <v>41929</v>
      </c>
      <c r="F6702">
        <v>86.16</v>
      </c>
      <c r="G6702">
        <f t="shared" si="149"/>
        <v>103.98954128440367</v>
      </c>
      <c r="I6702" s="1">
        <v>33949</v>
      </c>
      <c r="J6702">
        <v>18.100000000000001</v>
      </c>
      <c r="M6702" s="1">
        <v>36917</v>
      </c>
      <c r="N6702">
        <v>0.92379999999999995</v>
      </c>
    </row>
    <row r="6703" spans="5:14" x14ac:dyDescent="0.3">
      <c r="E6703" s="1">
        <v>41932</v>
      </c>
      <c r="F6703">
        <v>85.4</v>
      </c>
      <c r="G6703">
        <f t="shared" si="149"/>
        <v>103.76669724770642</v>
      </c>
      <c r="I6703" s="1">
        <v>33948</v>
      </c>
      <c r="J6703">
        <v>18.27</v>
      </c>
      <c r="M6703" s="1">
        <v>36920</v>
      </c>
      <c r="N6703">
        <v>0.91620000000000001</v>
      </c>
    </row>
    <row r="6704" spans="5:14" x14ac:dyDescent="0.3">
      <c r="E6704" s="1">
        <v>41933</v>
      </c>
      <c r="F6704">
        <v>86.22</v>
      </c>
      <c r="G6704">
        <f t="shared" ref="G6704:G6767" si="150">+AVERAGE(F6596:F6704)</f>
        <v>103.54348623853213</v>
      </c>
      <c r="I6704" s="1">
        <v>33947</v>
      </c>
      <c r="J6704">
        <v>17.850000000000001</v>
      </c>
      <c r="M6704" s="1">
        <v>36921</v>
      </c>
      <c r="N6704">
        <v>0.92649999999999999</v>
      </c>
    </row>
    <row r="6705" spans="5:14" x14ac:dyDescent="0.3">
      <c r="E6705" s="1">
        <v>41934</v>
      </c>
      <c r="F6705">
        <v>84.71</v>
      </c>
      <c r="G6705">
        <f t="shared" si="150"/>
        <v>103.30816513761468</v>
      </c>
      <c r="I6705" s="1">
        <v>33946</v>
      </c>
      <c r="J6705">
        <v>17.940000000000001</v>
      </c>
      <c r="M6705" s="1">
        <v>36922</v>
      </c>
      <c r="N6705">
        <v>0.93620000000000003</v>
      </c>
    </row>
    <row r="6706" spans="5:14" x14ac:dyDescent="0.3">
      <c r="E6706" s="1">
        <v>41935</v>
      </c>
      <c r="F6706">
        <v>86.83</v>
      </c>
      <c r="G6706">
        <f t="shared" si="150"/>
        <v>103.09064220183485</v>
      </c>
      <c r="I6706" s="1">
        <v>33945</v>
      </c>
      <c r="J6706">
        <v>18.239999999999998</v>
      </c>
      <c r="M6706" s="1">
        <v>36923</v>
      </c>
      <c r="N6706">
        <v>0.93879999999999997</v>
      </c>
    </row>
    <row r="6707" spans="5:14" x14ac:dyDescent="0.3">
      <c r="E6707" s="1">
        <v>41936</v>
      </c>
      <c r="F6707">
        <v>86.13</v>
      </c>
      <c r="G6707">
        <f t="shared" si="150"/>
        <v>102.86871559633025</v>
      </c>
      <c r="I6707" s="1">
        <v>33942</v>
      </c>
      <c r="J6707">
        <v>18.05</v>
      </c>
      <c r="M6707" s="1">
        <v>36924</v>
      </c>
      <c r="N6707">
        <v>0.93600000000000005</v>
      </c>
    </row>
    <row r="6708" spans="5:14" x14ac:dyDescent="0.3">
      <c r="E6708" s="1">
        <v>41939</v>
      </c>
      <c r="F6708">
        <v>85.83</v>
      </c>
      <c r="G6708">
        <f t="shared" si="150"/>
        <v>102.64678899082566</v>
      </c>
      <c r="I6708" s="1">
        <v>33941</v>
      </c>
      <c r="J6708">
        <v>18.079999999999998</v>
      </c>
      <c r="M6708" s="1">
        <v>36927</v>
      </c>
      <c r="N6708">
        <v>0.93799999999999994</v>
      </c>
    </row>
    <row r="6709" spans="5:14" x14ac:dyDescent="0.3">
      <c r="E6709" s="1">
        <v>41940</v>
      </c>
      <c r="F6709">
        <v>86.03</v>
      </c>
      <c r="G6709">
        <f t="shared" si="150"/>
        <v>102.42862385321096</v>
      </c>
      <c r="I6709" s="1">
        <v>33940</v>
      </c>
      <c r="J6709">
        <v>18.34</v>
      </c>
      <c r="M6709" s="1">
        <v>36928</v>
      </c>
      <c r="N6709">
        <v>0.93069999999999997</v>
      </c>
    </row>
    <row r="6710" spans="5:14" x14ac:dyDescent="0.3">
      <c r="E6710" s="1">
        <v>41941</v>
      </c>
      <c r="F6710">
        <v>87.12</v>
      </c>
      <c r="G6710">
        <f t="shared" si="150"/>
        <v>102.21899082568805</v>
      </c>
      <c r="I6710" s="1">
        <v>33939</v>
      </c>
      <c r="J6710">
        <v>18.489999999999998</v>
      </c>
      <c r="M6710" s="1">
        <v>36929</v>
      </c>
      <c r="N6710">
        <v>0.92779999999999996</v>
      </c>
    </row>
    <row r="6711" spans="5:14" x14ac:dyDescent="0.3">
      <c r="E6711" s="1">
        <v>41942</v>
      </c>
      <c r="F6711">
        <v>86.24</v>
      </c>
      <c r="G6711">
        <f t="shared" si="150"/>
        <v>102.0064220183486</v>
      </c>
      <c r="I6711" s="1">
        <v>33938</v>
      </c>
      <c r="J6711">
        <v>18.84</v>
      </c>
      <c r="M6711" s="1">
        <v>36930</v>
      </c>
      <c r="N6711">
        <v>0.91869999999999996</v>
      </c>
    </row>
    <row r="6712" spans="5:14" x14ac:dyDescent="0.3">
      <c r="E6712" s="1">
        <v>41943</v>
      </c>
      <c r="F6712">
        <v>85.86</v>
      </c>
      <c r="G6712">
        <f t="shared" si="150"/>
        <v>101.79568807339449</v>
      </c>
      <c r="I6712" s="1">
        <v>33935</v>
      </c>
      <c r="J6712">
        <v>18.95</v>
      </c>
      <c r="M6712" s="1">
        <v>36931</v>
      </c>
      <c r="N6712">
        <v>0.92449999999999999</v>
      </c>
    </row>
    <row r="6713" spans="5:14" x14ac:dyDescent="0.3">
      <c r="E6713" s="1">
        <v>41946</v>
      </c>
      <c r="F6713">
        <v>84.78</v>
      </c>
      <c r="G6713">
        <f t="shared" si="150"/>
        <v>101.57513761467888</v>
      </c>
      <c r="I6713" s="1">
        <v>33934</v>
      </c>
      <c r="J6713">
        <v>18.75</v>
      </c>
      <c r="M6713" s="1">
        <v>36934</v>
      </c>
      <c r="N6713">
        <v>0.93100000000000005</v>
      </c>
    </row>
    <row r="6714" spans="5:14" x14ac:dyDescent="0.3">
      <c r="E6714" s="1">
        <v>41947</v>
      </c>
      <c r="F6714">
        <v>82.82</v>
      </c>
      <c r="G6714">
        <f t="shared" si="150"/>
        <v>101.34045871559631</v>
      </c>
      <c r="I6714" s="1">
        <v>33933</v>
      </c>
      <c r="J6714">
        <v>19.18</v>
      </c>
      <c r="M6714" s="1">
        <v>36935</v>
      </c>
      <c r="N6714">
        <v>0.92059999999999997</v>
      </c>
    </row>
    <row r="6715" spans="5:14" x14ac:dyDescent="0.3">
      <c r="E6715" s="1">
        <v>41948</v>
      </c>
      <c r="F6715">
        <v>82.95</v>
      </c>
      <c r="G6715">
        <f t="shared" si="150"/>
        <v>101.10339449541284</v>
      </c>
      <c r="I6715" s="1">
        <v>33932</v>
      </c>
      <c r="J6715">
        <v>19.05</v>
      </c>
      <c r="M6715" s="1">
        <v>36936</v>
      </c>
      <c r="N6715">
        <v>0.91810000000000003</v>
      </c>
    </row>
    <row r="6716" spans="5:14" x14ac:dyDescent="0.3">
      <c r="E6716" s="1">
        <v>41949</v>
      </c>
      <c r="F6716">
        <v>82.86</v>
      </c>
      <c r="G6716">
        <f t="shared" si="150"/>
        <v>100.86715596330275</v>
      </c>
      <c r="I6716" s="1">
        <v>33931</v>
      </c>
      <c r="J6716">
        <v>19.010000000000002</v>
      </c>
      <c r="M6716" s="1">
        <v>36937</v>
      </c>
      <c r="N6716">
        <v>0.90439999999999998</v>
      </c>
    </row>
    <row r="6717" spans="5:14" x14ac:dyDescent="0.3">
      <c r="E6717" s="1">
        <v>41950</v>
      </c>
      <c r="F6717">
        <v>83.39</v>
      </c>
      <c r="G6717">
        <f t="shared" si="150"/>
        <v>100.62311926605504</v>
      </c>
      <c r="I6717" s="1">
        <v>33928</v>
      </c>
      <c r="J6717">
        <v>19.36</v>
      </c>
      <c r="M6717" s="1">
        <v>36938</v>
      </c>
      <c r="N6717">
        <v>0.91279999999999994</v>
      </c>
    </row>
    <row r="6718" spans="5:14" x14ac:dyDescent="0.3">
      <c r="E6718" s="1">
        <v>41953</v>
      </c>
      <c r="F6718">
        <v>82.34</v>
      </c>
      <c r="G6718">
        <f t="shared" si="150"/>
        <v>100.37376146788991</v>
      </c>
      <c r="I6718" s="1">
        <v>33927</v>
      </c>
      <c r="J6718">
        <v>19.34</v>
      </c>
      <c r="M6718" s="1">
        <v>36941</v>
      </c>
      <c r="N6718">
        <v>0.92169999999999996</v>
      </c>
    </row>
    <row r="6719" spans="5:14" x14ac:dyDescent="0.3">
      <c r="E6719" s="1">
        <v>41954</v>
      </c>
      <c r="F6719">
        <v>81.67</v>
      </c>
      <c r="G6719">
        <f t="shared" si="150"/>
        <v>100.1143119266055</v>
      </c>
      <c r="I6719" s="1">
        <v>33926</v>
      </c>
      <c r="J6719">
        <v>19.04</v>
      </c>
      <c r="M6719" s="1">
        <v>36942</v>
      </c>
      <c r="N6719">
        <v>0.91210000000000002</v>
      </c>
    </row>
    <row r="6720" spans="5:14" x14ac:dyDescent="0.3">
      <c r="E6720" s="1">
        <v>41955</v>
      </c>
      <c r="F6720">
        <v>80.38</v>
      </c>
      <c r="G6720">
        <f t="shared" si="150"/>
        <v>99.814862385321078</v>
      </c>
      <c r="I6720" s="1">
        <v>33925</v>
      </c>
      <c r="J6720">
        <v>19.149999999999999</v>
      </c>
      <c r="M6720" s="1">
        <v>36943</v>
      </c>
      <c r="N6720">
        <v>0.90920000000000001</v>
      </c>
    </row>
    <row r="6721" spans="5:14" x14ac:dyDescent="0.3">
      <c r="E6721" s="1">
        <v>41956</v>
      </c>
      <c r="F6721">
        <v>77.92</v>
      </c>
      <c r="G6721">
        <f t="shared" si="150"/>
        <v>99.48926605504586</v>
      </c>
      <c r="I6721" s="1">
        <v>33924</v>
      </c>
      <c r="J6721">
        <v>19.27</v>
      </c>
      <c r="M6721" s="1">
        <v>36944</v>
      </c>
      <c r="N6721">
        <v>0.90480000000000005</v>
      </c>
    </row>
    <row r="6722" spans="5:14" x14ac:dyDescent="0.3">
      <c r="E6722" s="1">
        <v>41957</v>
      </c>
      <c r="F6722">
        <v>79.41</v>
      </c>
      <c r="G6722">
        <f t="shared" si="150"/>
        <v>99.181651376146789</v>
      </c>
      <c r="I6722" s="1">
        <v>33921</v>
      </c>
      <c r="J6722">
        <v>19.010000000000002</v>
      </c>
      <c r="M6722" s="1">
        <v>36945</v>
      </c>
      <c r="N6722">
        <v>0.91720000000000002</v>
      </c>
    </row>
    <row r="6723" spans="5:14" x14ac:dyDescent="0.3">
      <c r="E6723" s="1">
        <v>41960</v>
      </c>
      <c r="F6723">
        <v>79.31</v>
      </c>
      <c r="G6723">
        <f t="shared" si="150"/>
        <v>98.868440366972465</v>
      </c>
      <c r="I6723" s="1">
        <v>33920</v>
      </c>
      <c r="J6723">
        <v>19.14</v>
      </c>
      <c r="M6723" s="1">
        <v>36948</v>
      </c>
      <c r="N6723">
        <v>0.91139999999999999</v>
      </c>
    </row>
    <row r="6724" spans="5:14" x14ac:dyDescent="0.3">
      <c r="E6724" s="1">
        <v>41961</v>
      </c>
      <c r="F6724">
        <v>78.47</v>
      </c>
      <c r="G6724">
        <f t="shared" si="150"/>
        <v>98.540091743119234</v>
      </c>
      <c r="I6724" s="1">
        <v>33919</v>
      </c>
      <c r="J6724">
        <v>19.36</v>
      </c>
      <c r="M6724" s="1">
        <v>36949</v>
      </c>
      <c r="N6724">
        <v>0.91739999999999999</v>
      </c>
    </row>
    <row r="6725" spans="5:14" x14ac:dyDescent="0.3">
      <c r="E6725" s="1">
        <v>41962</v>
      </c>
      <c r="F6725">
        <v>78.099999999999994</v>
      </c>
      <c r="G6725">
        <f t="shared" si="150"/>
        <v>98.201009174311906</v>
      </c>
      <c r="I6725" s="1">
        <v>33918</v>
      </c>
      <c r="J6725">
        <v>19.45</v>
      </c>
      <c r="M6725" s="1">
        <v>36950</v>
      </c>
      <c r="N6725">
        <v>0.92300000000000004</v>
      </c>
    </row>
    <row r="6726" spans="5:14" x14ac:dyDescent="0.3">
      <c r="E6726" s="1">
        <v>41963</v>
      </c>
      <c r="F6726">
        <v>79.33</v>
      </c>
      <c r="G6726">
        <f t="shared" si="150"/>
        <v>97.875504587155945</v>
      </c>
      <c r="I6726" s="1">
        <v>33917</v>
      </c>
      <c r="J6726">
        <v>19.5</v>
      </c>
      <c r="M6726" s="1">
        <v>36951</v>
      </c>
      <c r="N6726">
        <v>0.9294</v>
      </c>
    </row>
    <row r="6727" spans="5:14" x14ac:dyDescent="0.3">
      <c r="E6727" s="1">
        <v>41964</v>
      </c>
      <c r="F6727">
        <v>80.36</v>
      </c>
      <c r="G6727">
        <f t="shared" si="150"/>
        <v>97.565779816513768</v>
      </c>
      <c r="I6727" s="1">
        <v>33914</v>
      </c>
      <c r="J6727">
        <v>19.190000000000001</v>
      </c>
      <c r="M6727" s="1">
        <v>36952</v>
      </c>
      <c r="N6727">
        <v>0.9345</v>
      </c>
    </row>
    <row r="6728" spans="5:14" x14ac:dyDescent="0.3">
      <c r="E6728" s="1">
        <v>41967</v>
      </c>
      <c r="F6728">
        <v>79.680000000000007</v>
      </c>
      <c r="G6728">
        <f t="shared" si="150"/>
        <v>97.246697247706436</v>
      </c>
      <c r="I6728" s="1">
        <v>33913</v>
      </c>
      <c r="J6728">
        <v>19.38</v>
      </c>
      <c r="M6728" s="1">
        <v>36955</v>
      </c>
      <c r="N6728">
        <v>0.9294</v>
      </c>
    </row>
    <row r="6729" spans="5:14" x14ac:dyDescent="0.3">
      <c r="E6729" s="1">
        <v>41968</v>
      </c>
      <c r="F6729">
        <v>78.33</v>
      </c>
      <c r="G6729">
        <f t="shared" si="150"/>
        <v>96.919449541284393</v>
      </c>
      <c r="I6729" s="1">
        <v>33912</v>
      </c>
      <c r="J6729">
        <v>19.149999999999999</v>
      </c>
      <c r="M6729" s="1">
        <v>36956</v>
      </c>
      <c r="N6729">
        <v>0.93410000000000004</v>
      </c>
    </row>
    <row r="6730" spans="5:14" x14ac:dyDescent="0.3">
      <c r="E6730" s="1">
        <v>41969</v>
      </c>
      <c r="F6730">
        <v>77.75</v>
      </c>
      <c r="G6730">
        <f t="shared" si="150"/>
        <v>96.594128440366973</v>
      </c>
      <c r="I6730" s="1">
        <v>33911</v>
      </c>
      <c r="J6730">
        <v>19.5</v>
      </c>
      <c r="M6730" s="1">
        <v>36957</v>
      </c>
      <c r="N6730">
        <v>0.9294</v>
      </c>
    </row>
    <row r="6731" spans="5:14" x14ac:dyDescent="0.3">
      <c r="E6731" s="1">
        <v>41970</v>
      </c>
      <c r="F6731">
        <v>72.58</v>
      </c>
      <c r="G6731">
        <f t="shared" si="150"/>
        <v>96.220550458715607</v>
      </c>
      <c r="I6731" s="1">
        <v>33910</v>
      </c>
      <c r="J6731">
        <v>19.55</v>
      </c>
      <c r="M6731" s="1">
        <v>36958</v>
      </c>
      <c r="N6731">
        <v>0.93220000000000003</v>
      </c>
    </row>
    <row r="6732" spans="5:14" x14ac:dyDescent="0.3">
      <c r="E6732" s="1">
        <v>41971</v>
      </c>
      <c r="F6732">
        <v>70.150000000000006</v>
      </c>
      <c r="G6732">
        <f t="shared" si="150"/>
        <v>95.833302752293591</v>
      </c>
      <c r="I6732" s="1">
        <v>33907</v>
      </c>
      <c r="J6732">
        <v>19.45</v>
      </c>
      <c r="M6732" s="1">
        <v>36959</v>
      </c>
      <c r="N6732">
        <v>0.93269999999999997</v>
      </c>
    </row>
    <row r="6733" spans="5:14" x14ac:dyDescent="0.3">
      <c r="E6733" s="1">
        <v>41974</v>
      </c>
      <c r="F6733">
        <v>72.540000000000006</v>
      </c>
      <c r="G6733">
        <f t="shared" si="150"/>
        <v>95.468623853211042</v>
      </c>
      <c r="I6733" s="1">
        <v>33906</v>
      </c>
      <c r="J6733">
        <v>19.59</v>
      </c>
      <c r="M6733" s="1">
        <v>36962</v>
      </c>
      <c r="N6733">
        <v>0.92849999999999999</v>
      </c>
    </row>
    <row r="6734" spans="5:14" x14ac:dyDescent="0.3">
      <c r="E6734" s="1">
        <v>41975</v>
      </c>
      <c r="F6734">
        <v>70.540000000000006</v>
      </c>
      <c r="G6734">
        <f t="shared" si="150"/>
        <v>95.095229357798203</v>
      </c>
      <c r="I6734" s="1">
        <v>33905</v>
      </c>
      <c r="J6734">
        <v>19.899999999999999</v>
      </c>
      <c r="M6734" s="1">
        <v>36963</v>
      </c>
      <c r="N6734">
        <v>0.91439999999999999</v>
      </c>
    </row>
    <row r="6735" spans="5:14" x14ac:dyDescent="0.3">
      <c r="E6735" s="1">
        <v>41976</v>
      </c>
      <c r="F6735">
        <v>69.92</v>
      </c>
      <c r="G6735">
        <f t="shared" si="150"/>
        <v>94.718348623853259</v>
      </c>
      <c r="I6735" s="1">
        <v>33904</v>
      </c>
      <c r="J6735">
        <v>19.850000000000001</v>
      </c>
      <c r="M6735" s="1">
        <v>36964</v>
      </c>
      <c r="N6735">
        <v>0.91069999999999995</v>
      </c>
    </row>
    <row r="6736" spans="5:14" x14ac:dyDescent="0.3">
      <c r="E6736" s="1">
        <v>41977</v>
      </c>
      <c r="F6736">
        <v>69.64</v>
      </c>
      <c r="G6736">
        <f t="shared" si="150"/>
        <v>94.342201834862394</v>
      </c>
      <c r="I6736" s="1">
        <v>33903</v>
      </c>
      <c r="J6736">
        <v>20.02</v>
      </c>
      <c r="M6736" s="1">
        <v>36965</v>
      </c>
      <c r="N6736">
        <v>0.8982</v>
      </c>
    </row>
    <row r="6737" spans="5:14" x14ac:dyDescent="0.3">
      <c r="E6737" s="1">
        <v>41978</v>
      </c>
      <c r="F6737">
        <v>69.069999999999993</v>
      </c>
      <c r="G6737">
        <f t="shared" si="150"/>
        <v>93.964495412844059</v>
      </c>
      <c r="I6737" s="1">
        <v>33900</v>
      </c>
      <c r="J6737">
        <v>19.98</v>
      </c>
      <c r="M6737" s="1">
        <v>36966</v>
      </c>
      <c r="N6737">
        <v>0.8972</v>
      </c>
    </row>
    <row r="6738" spans="5:14" x14ac:dyDescent="0.3">
      <c r="E6738" s="1">
        <v>41981</v>
      </c>
      <c r="F6738">
        <v>66.19</v>
      </c>
      <c r="G6738">
        <f t="shared" si="150"/>
        <v>93.572293577981654</v>
      </c>
      <c r="I6738" s="1">
        <v>33899</v>
      </c>
      <c r="J6738">
        <v>20.11</v>
      </c>
      <c r="M6738" s="1">
        <v>36969</v>
      </c>
      <c r="N6738">
        <v>0.89870000000000005</v>
      </c>
    </row>
    <row r="6739" spans="5:14" x14ac:dyDescent="0.3">
      <c r="E6739" s="1">
        <v>41982</v>
      </c>
      <c r="F6739">
        <v>66.84</v>
      </c>
      <c r="G6739">
        <f t="shared" si="150"/>
        <v>93.192110091743118</v>
      </c>
      <c r="I6739" s="1">
        <v>33898</v>
      </c>
      <c r="J6739">
        <v>20.41</v>
      </c>
      <c r="M6739" s="1">
        <v>36970</v>
      </c>
      <c r="N6739">
        <v>0.90920000000000001</v>
      </c>
    </row>
    <row r="6740" spans="5:14" x14ac:dyDescent="0.3">
      <c r="E6740" s="1">
        <v>41983</v>
      </c>
      <c r="F6740">
        <v>64.239999999999995</v>
      </c>
      <c r="G6740">
        <f t="shared" si="150"/>
        <v>92.784495412844038</v>
      </c>
      <c r="I6740" s="1">
        <v>33897</v>
      </c>
      <c r="J6740">
        <v>20.71</v>
      </c>
      <c r="M6740" s="1">
        <v>36971</v>
      </c>
      <c r="N6740">
        <v>0.89580000000000004</v>
      </c>
    </row>
    <row r="6741" spans="5:14" x14ac:dyDescent="0.3">
      <c r="E6741" s="1">
        <v>41984</v>
      </c>
      <c r="F6741">
        <v>63.68</v>
      </c>
      <c r="G6741">
        <f t="shared" si="150"/>
        <v>92.390183486238527</v>
      </c>
      <c r="I6741" s="1">
        <v>33896</v>
      </c>
      <c r="J6741">
        <v>20.79</v>
      </c>
      <c r="M6741" s="1">
        <v>36972</v>
      </c>
      <c r="N6741">
        <v>0.8881</v>
      </c>
    </row>
    <row r="6742" spans="5:14" x14ac:dyDescent="0.3">
      <c r="E6742" s="1">
        <v>41985</v>
      </c>
      <c r="F6742">
        <v>61.85</v>
      </c>
      <c r="G6742">
        <f t="shared" si="150"/>
        <v>91.976146788990818</v>
      </c>
      <c r="I6742" s="1">
        <v>33893</v>
      </c>
      <c r="J6742">
        <v>20.81</v>
      </c>
      <c r="M6742" s="1">
        <v>36973</v>
      </c>
      <c r="N6742">
        <v>0.88980000000000004</v>
      </c>
    </row>
    <row r="6743" spans="5:14" x14ac:dyDescent="0.3">
      <c r="E6743" s="1">
        <v>41988</v>
      </c>
      <c r="F6743">
        <v>61.06</v>
      </c>
      <c r="G6743">
        <f t="shared" si="150"/>
        <v>91.563669724770634</v>
      </c>
      <c r="I6743" s="1">
        <v>33892</v>
      </c>
      <c r="J6743">
        <v>20.81</v>
      </c>
      <c r="M6743" s="1">
        <v>36976</v>
      </c>
      <c r="N6743">
        <v>0.89570000000000005</v>
      </c>
    </row>
    <row r="6744" spans="5:14" x14ac:dyDescent="0.3">
      <c r="E6744" s="1">
        <v>41989</v>
      </c>
      <c r="F6744">
        <v>59.86</v>
      </c>
      <c r="G6744">
        <f t="shared" si="150"/>
        <v>91.141743119266067</v>
      </c>
      <c r="I6744" s="1">
        <v>33891</v>
      </c>
      <c r="J6744">
        <v>20.64</v>
      </c>
      <c r="M6744" s="1">
        <v>36977</v>
      </c>
      <c r="N6744">
        <v>0.89300000000000002</v>
      </c>
    </row>
    <row r="6745" spans="5:14" x14ac:dyDescent="0.3">
      <c r="E6745" s="1">
        <v>41990</v>
      </c>
      <c r="F6745">
        <v>61.18</v>
      </c>
      <c r="G6745">
        <f t="shared" si="150"/>
        <v>90.71321100917433</v>
      </c>
      <c r="I6745" s="1">
        <v>33890</v>
      </c>
      <c r="J6745">
        <v>20.7</v>
      </c>
      <c r="M6745" s="1">
        <v>36978</v>
      </c>
      <c r="N6745">
        <v>0.88560000000000005</v>
      </c>
    </row>
    <row r="6746" spans="5:14" x14ac:dyDescent="0.3">
      <c r="E6746" s="1">
        <v>41991</v>
      </c>
      <c r="F6746">
        <v>59.27</v>
      </c>
      <c r="G6746">
        <f t="shared" si="150"/>
        <v>90.273119266055062</v>
      </c>
      <c r="I6746" s="1">
        <v>33889</v>
      </c>
      <c r="J6746">
        <v>20.83</v>
      </c>
      <c r="M6746" s="1">
        <v>36979</v>
      </c>
      <c r="N6746">
        <v>0.88249999999999995</v>
      </c>
    </row>
    <row r="6747" spans="5:14" x14ac:dyDescent="0.3">
      <c r="E6747" s="1">
        <v>41992</v>
      </c>
      <c r="F6747">
        <v>61.38</v>
      </c>
      <c r="G6747">
        <f t="shared" si="150"/>
        <v>89.848348623853241</v>
      </c>
      <c r="I6747" s="1">
        <v>33886</v>
      </c>
      <c r="J6747">
        <v>20.9</v>
      </c>
      <c r="M6747" s="1">
        <v>36980</v>
      </c>
      <c r="N6747">
        <v>0.87739999999999996</v>
      </c>
    </row>
    <row r="6748" spans="5:14" x14ac:dyDescent="0.3">
      <c r="E6748" s="1">
        <v>41995</v>
      </c>
      <c r="F6748">
        <v>60.11</v>
      </c>
      <c r="G6748">
        <f t="shared" si="150"/>
        <v>89.415137614678926</v>
      </c>
      <c r="I6748" s="1">
        <v>33885</v>
      </c>
      <c r="J6748">
        <v>20.55</v>
      </c>
      <c r="M6748" s="1">
        <v>36983</v>
      </c>
      <c r="N6748">
        <v>0.87939999999999996</v>
      </c>
    </row>
    <row r="6749" spans="5:14" x14ac:dyDescent="0.3">
      <c r="E6749" s="1">
        <v>41996</v>
      </c>
      <c r="F6749">
        <v>61.69</v>
      </c>
      <c r="G6749">
        <f t="shared" si="150"/>
        <v>88.990000000000038</v>
      </c>
      <c r="I6749" s="1">
        <v>33884</v>
      </c>
      <c r="J6749">
        <v>20.45</v>
      </c>
      <c r="M6749" s="1">
        <v>36984</v>
      </c>
      <c r="N6749">
        <v>0.89790000000000003</v>
      </c>
    </row>
    <row r="6750" spans="5:14" x14ac:dyDescent="0.3">
      <c r="E6750" s="1">
        <v>41997</v>
      </c>
      <c r="F6750">
        <v>60.24</v>
      </c>
      <c r="G6750">
        <f t="shared" si="150"/>
        <v>88.560366972477084</v>
      </c>
      <c r="I6750" s="1">
        <v>33883</v>
      </c>
      <c r="J6750">
        <v>20.350000000000001</v>
      </c>
      <c r="M6750" s="1">
        <v>36985</v>
      </c>
      <c r="N6750">
        <v>0.90110000000000001</v>
      </c>
    </row>
    <row r="6751" spans="5:14" x14ac:dyDescent="0.3">
      <c r="E6751" s="1">
        <v>41999</v>
      </c>
      <c r="F6751">
        <v>59.45</v>
      </c>
      <c r="G6751">
        <f t="shared" si="150"/>
        <v>88.111376146789013</v>
      </c>
      <c r="I6751" s="1">
        <v>33882</v>
      </c>
      <c r="J6751">
        <v>20.36</v>
      </c>
      <c r="M6751" s="1">
        <v>36986</v>
      </c>
      <c r="N6751">
        <v>0.89649999999999996</v>
      </c>
    </row>
    <row r="6752" spans="5:14" x14ac:dyDescent="0.3">
      <c r="E6752" s="1">
        <v>42002</v>
      </c>
      <c r="F6752">
        <v>57.88</v>
      </c>
      <c r="G6752">
        <f t="shared" si="150"/>
        <v>87.655504587155988</v>
      </c>
      <c r="I6752" s="1">
        <v>33879</v>
      </c>
      <c r="J6752">
        <v>20.5</v>
      </c>
      <c r="M6752" s="1">
        <v>36987</v>
      </c>
      <c r="N6752">
        <v>0.90380000000000005</v>
      </c>
    </row>
    <row r="6753" spans="5:14" x14ac:dyDescent="0.3">
      <c r="E6753" s="1">
        <v>42003</v>
      </c>
      <c r="F6753">
        <v>57.9</v>
      </c>
      <c r="G6753">
        <f t="shared" si="150"/>
        <v>87.198440366972491</v>
      </c>
      <c r="I6753" s="1">
        <v>33878</v>
      </c>
      <c r="J6753">
        <v>20.45</v>
      </c>
      <c r="M6753" s="1">
        <v>36990</v>
      </c>
      <c r="N6753">
        <v>0.89680000000000004</v>
      </c>
    </row>
    <row r="6754" spans="5:14" x14ac:dyDescent="0.3">
      <c r="E6754" s="1">
        <v>42004</v>
      </c>
      <c r="F6754">
        <v>57.33</v>
      </c>
      <c r="G6754">
        <f t="shared" si="150"/>
        <v>86.747247706422002</v>
      </c>
      <c r="I6754" s="1">
        <v>33877</v>
      </c>
      <c r="J6754">
        <v>20.34</v>
      </c>
      <c r="M6754" s="1">
        <v>36991</v>
      </c>
      <c r="N6754">
        <v>0.88839999999999997</v>
      </c>
    </row>
    <row r="6755" spans="5:14" x14ac:dyDescent="0.3">
      <c r="E6755" s="1">
        <v>42006</v>
      </c>
      <c r="F6755">
        <v>56.42</v>
      </c>
      <c r="G6755">
        <f t="shared" si="150"/>
        <v>86.292201834862382</v>
      </c>
      <c r="I6755" s="1">
        <v>33876</v>
      </c>
      <c r="J6755">
        <v>20.32</v>
      </c>
      <c r="M6755" s="1">
        <v>36992</v>
      </c>
      <c r="N6755">
        <v>0.88800000000000001</v>
      </c>
    </row>
    <row r="6756" spans="5:14" x14ac:dyDescent="0.3">
      <c r="E6756" s="1">
        <v>42009</v>
      </c>
      <c r="F6756">
        <v>53.11</v>
      </c>
      <c r="G6756">
        <f t="shared" si="150"/>
        <v>85.817614678899091</v>
      </c>
      <c r="I6756" s="1">
        <v>33875</v>
      </c>
      <c r="J6756">
        <v>20.399999999999999</v>
      </c>
      <c r="M6756" s="1">
        <v>36993</v>
      </c>
      <c r="N6756">
        <v>0.89239999999999997</v>
      </c>
    </row>
    <row r="6757" spans="5:14" x14ac:dyDescent="0.3">
      <c r="E6757" s="1">
        <v>42010</v>
      </c>
      <c r="F6757">
        <v>51.1</v>
      </c>
      <c r="G6757">
        <f t="shared" si="150"/>
        <v>85.319357798165129</v>
      </c>
      <c r="I6757" s="1">
        <v>33872</v>
      </c>
      <c r="J6757">
        <v>20.329999999999998</v>
      </c>
      <c r="M6757" s="1">
        <v>36994</v>
      </c>
      <c r="N6757">
        <v>0.88800000000000001</v>
      </c>
    </row>
    <row r="6758" spans="5:14" x14ac:dyDescent="0.3">
      <c r="E6758" s="1">
        <v>42011</v>
      </c>
      <c r="F6758">
        <v>51.15</v>
      </c>
      <c r="G6758">
        <f t="shared" si="150"/>
        <v>84.828899082568796</v>
      </c>
      <c r="I6758" s="1">
        <v>33871</v>
      </c>
      <c r="J6758">
        <v>20.47</v>
      </c>
      <c r="M6758" s="1">
        <v>36997</v>
      </c>
      <c r="N6758">
        <v>0.88859999999999995</v>
      </c>
    </row>
    <row r="6759" spans="5:14" x14ac:dyDescent="0.3">
      <c r="E6759" s="1">
        <v>42012</v>
      </c>
      <c r="F6759">
        <v>50.96</v>
      </c>
      <c r="G6759">
        <f t="shared" si="150"/>
        <v>84.336880733944938</v>
      </c>
      <c r="I6759" s="1">
        <v>33870</v>
      </c>
      <c r="J6759">
        <v>20.65</v>
      </c>
      <c r="M6759" s="1">
        <v>36998</v>
      </c>
      <c r="N6759">
        <v>0.88360000000000005</v>
      </c>
    </row>
    <row r="6760" spans="5:14" x14ac:dyDescent="0.3">
      <c r="E6760" s="1">
        <v>42013</v>
      </c>
      <c r="F6760">
        <v>50.11</v>
      </c>
      <c r="G6760">
        <f t="shared" si="150"/>
        <v>83.829266055045863</v>
      </c>
      <c r="I6760" s="1">
        <v>33869</v>
      </c>
      <c r="J6760">
        <v>20.420000000000002</v>
      </c>
      <c r="M6760" s="1">
        <v>36999</v>
      </c>
      <c r="N6760">
        <v>0.88200000000000001</v>
      </c>
    </row>
    <row r="6761" spans="5:14" x14ac:dyDescent="0.3">
      <c r="E6761" s="1">
        <v>42016</v>
      </c>
      <c r="F6761">
        <v>47.43</v>
      </c>
      <c r="G6761">
        <f t="shared" si="150"/>
        <v>83.300917431192659</v>
      </c>
      <c r="I6761" s="1">
        <v>33868</v>
      </c>
      <c r="J6761">
        <v>20.28</v>
      </c>
      <c r="M6761" s="1">
        <v>37000</v>
      </c>
      <c r="N6761">
        <v>0.89780000000000004</v>
      </c>
    </row>
    <row r="6762" spans="5:14" x14ac:dyDescent="0.3">
      <c r="E6762" s="1">
        <v>42017</v>
      </c>
      <c r="F6762">
        <v>46.59</v>
      </c>
      <c r="G6762">
        <f t="shared" si="150"/>
        <v>82.767981651376132</v>
      </c>
      <c r="I6762" s="1">
        <v>33865</v>
      </c>
      <c r="J6762">
        <v>20.309999999999999</v>
      </c>
      <c r="M6762" s="1">
        <v>37001</v>
      </c>
      <c r="N6762">
        <v>0.90200000000000002</v>
      </c>
    </row>
    <row r="6763" spans="5:14" x14ac:dyDescent="0.3">
      <c r="E6763" s="1">
        <v>42018</v>
      </c>
      <c r="F6763">
        <v>48.69</v>
      </c>
      <c r="G6763">
        <f t="shared" si="150"/>
        <v>82.269541284403658</v>
      </c>
      <c r="I6763" s="1">
        <v>33864</v>
      </c>
      <c r="J6763">
        <v>20.45</v>
      </c>
      <c r="M6763" s="1">
        <v>37004</v>
      </c>
      <c r="N6763">
        <v>0.8962</v>
      </c>
    </row>
    <row r="6764" spans="5:14" x14ac:dyDescent="0.3">
      <c r="E6764" s="1">
        <v>42019</v>
      </c>
      <c r="F6764">
        <v>47.67</v>
      </c>
      <c r="G6764">
        <f t="shared" si="150"/>
        <v>81.750183486238512</v>
      </c>
      <c r="I6764" s="1">
        <v>33863</v>
      </c>
      <c r="J6764">
        <v>20.63</v>
      </c>
      <c r="M6764" s="1">
        <v>37005</v>
      </c>
      <c r="N6764">
        <v>0.89400000000000002</v>
      </c>
    </row>
    <row r="6765" spans="5:14" x14ac:dyDescent="0.3">
      <c r="E6765" s="1">
        <v>42020</v>
      </c>
      <c r="F6765">
        <v>50.17</v>
      </c>
      <c r="G6765">
        <f t="shared" si="150"/>
        <v>81.274587155963303</v>
      </c>
      <c r="I6765" s="1">
        <v>33862</v>
      </c>
      <c r="J6765">
        <v>20.58</v>
      </c>
      <c r="M6765" s="1">
        <v>37006</v>
      </c>
      <c r="N6765">
        <v>0.8972</v>
      </c>
    </row>
    <row r="6766" spans="5:14" x14ac:dyDescent="0.3">
      <c r="E6766" s="1">
        <v>42023</v>
      </c>
      <c r="F6766">
        <v>48.84</v>
      </c>
      <c r="G6766">
        <f t="shared" si="150"/>
        <v>80.772844036697251</v>
      </c>
      <c r="I6766" s="1">
        <v>33861</v>
      </c>
      <c r="J6766">
        <v>20.67</v>
      </c>
      <c r="M6766" s="1">
        <v>37007</v>
      </c>
      <c r="N6766">
        <v>0.90280000000000005</v>
      </c>
    </row>
    <row r="6767" spans="5:14" x14ac:dyDescent="0.3">
      <c r="E6767" s="1">
        <v>42024</v>
      </c>
      <c r="F6767">
        <v>47.99</v>
      </c>
      <c r="G6767">
        <f t="shared" si="150"/>
        <v>80.281009174311919</v>
      </c>
      <c r="I6767" s="1">
        <v>33858</v>
      </c>
      <c r="J6767">
        <v>20.43</v>
      </c>
      <c r="M6767" s="1">
        <v>37008</v>
      </c>
      <c r="N6767">
        <v>0.89200000000000002</v>
      </c>
    </row>
    <row r="6768" spans="5:14" x14ac:dyDescent="0.3">
      <c r="E6768" s="1">
        <v>42025</v>
      </c>
      <c r="F6768">
        <v>49.03</v>
      </c>
      <c r="G6768">
        <f t="shared" ref="G6768:G6831" si="151">+AVERAGE(F6660:F6768)</f>
        <v>79.799082568807322</v>
      </c>
      <c r="I6768" s="1">
        <v>33857</v>
      </c>
      <c r="J6768">
        <v>20.38</v>
      </c>
      <c r="M6768" s="1">
        <v>37011</v>
      </c>
      <c r="N6768">
        <v>0.88800000000000001</v>
      </c>
    </row>
    <row r="6769" spans="5:14" x14ac:dyDescent="0.3">
      <c r="E6769" s="1">
        <v>42026</v>
      </c>
      <c r="F6769">
        <v>48.52</v>
      </c>
      <c r="G6769">
        <f t="shared" si="151"/>
        <v>79.305871559633033</v>
      </c>
      <c r="I6769" s="1">
        <v>33856</v>
      </c>
      <c r="J6769">
        <v>20.399999999999999</v>
      </c>
      <c r="M6769" s="1">
        <v>37012</v>
      </c>
      <c r="N6769">
        <v>0.89280000000000004</v>
      </c>
    </row>
    <row r="6770" spans="5:14" x14ac:dyDescent="0.3">
      <c r="E6770" s="1">
        <v>42027</v>
      </c>
      <c r="F6770">
        <v>48.79</v>
      </c>
      <c r="G6770">
        <f t="shared" si="151"/>
        <v>78.811926605504581</v>
      </c>
      <c r="I6770" s="1">
        <v>33855</v>
      </c>
      <c r="J6770">
        <v>20.37</v>
      </c>
      <c r="M6770" s="1">
        <v>37013</v>
      </c>
      <c r="N6770">
        <v>0.89359999999999995</v>
      </c>
    </row>
    <row r="6771" spans="5:14" x14ac:dyDescent="0.3">
      <c r="E6771" s="1">
        <v>42030</v>
      </c>
      <c r="F6771">
        <v>48.16</v>
      </c>
      <c r="G6771">
        <f t="shared" si="151"/>
        <v>78.315321100917416</v>
      </c>
      <c r="I6771" s="1">
        <v>33854</v>
      </c>
      <c r="J6771">
        <v>20.260000000000002</v>
      </c>
      <c r="M6771" s="1">
        <v>37014</v>
      </c>
      <c r="N6771">
        <v>0.88939999999999997</v>
      </c>
    </row>
    <row r="6772" spans="5:14" x14ac:dyDescent="0.3">
      <c r="E6772" s="1">
        <v>42031</v>
      </c>
      <c r="F6772">
        <v>49.6</v>
      </c>
      <c r="G6772">
        <f t="shared" si="151"/>
        <v>77.828623853211013</v>
      </c>
      <c r="I6772" s="1">
        <v>33851</v>
      </c>
      <c r="J6772">
        <v>20.190000000000001</v>
      </c>
      <c r="M6772" s="1">
        <v>37015</v>
      </c>
      <c r="N6772">
        <v>0.89239999999999997</v>
      </c>
    </row>
    <row r="6773" spans="5:14" x14ac:dyDescent="0.3">
      <c r="E6773" s="1">
        <v>42032</v>
      </c>
      <c r="F6773">
        <v>48.47</v>
      </c>
      <c r="G6773">
        <f t="shared" si="151"/>
        <v>77.332935779816509</v>
      </c>
      <c r="I6773" s="1">
        <v>33850</v>
      </c>
      <c r="J6773">
        <v>20.09</v>
      </c>
      <c r="M6773" s="1">
        <v>37018</v>
      </c>
      <c r="N6773">
        <v>0.88990000000000002</v>
      </c>
    </row>
    <row r="6774" spans="5:14" x14ac:dyDescent="0.3">
      <c r="E6774" s="1">
        <v>42033</v>
      </c>
      <c r="F6774">
        <v>49.13</v>
      </c>
      <c r="G6774">
        <f t="shared" si="151"/>
        <v>76.841284403669704</v>
      </c>
      <c r="I6774" s="1">
        <v>33849</v>
      </c>
      <c r="J6774">
        <v>20.13</v>
      </c>
      <c r="M6774" s="1">
        <v>37019</v>
      </c>
      <c r="N6774">
        <v>0.8851</v>
      </c>
    </row>
    <row r="6775" spans="5:14" x14ac:dyDescent="0.3">
      <c r="E6775" s="1">
        <v>42034</v>
      </c>
      <c r="F6775">
        <v>52.99</v>
      </c>
      <c r="G6775">
        <f t="shared" si="151"/>
        <v>76.387431192660529</v>
      </c>
      <c r="I6775" s="1">
        <v>33848</v>
      </c>
      <c r="J6775">
        <v>20.13</v>
      </c>
      <c r="M6775" s="1">
        <v>37020</v>
      </c>
      <c r="N6775">
        <v>0.88560000000000005</v>
      </c>
    </row>
    <row r="6776" spans="5:14" x14ac:dyDescent="0.3">
      <c r="E6776" s="1">
        <v>42037</v>
      </c>
      <c r="F6776">
        <v>54.75</v>
      </c>
      <c r="G6776">
        <f t="shared" si="151"/>
        <v>75.943027522935765</v>
      </c>
      <c r="I6776" s="1">
        <v>33844</v>
      </c>
      <c r="J6776">
        <v>19.87</v>
      </c>
      <c r="M6776" s="1">
        <v>37021</v>
      </c>
      <c r="N6776">
        <v>0.88119999999999998</v>
      </c>
    </row>
    <row r="6777" spans="5:14" x14ac:dyDescent="0.3">
      <c r="E6777" s="1">
        <v>42038</v>
      </c>
      <c r="F6777">
        <v>57.91</v>
      </c>
      <c r="G6777">
        <f t="shared" si="151"/>
        <v>75.53128440366973</v>
      </c>
      <c r="I6777" s="1">
        <v>33843</v>
      </c>
      <c r="J6777">
        <v>19.72</v>
      </c>
      <c r="M6777" s="1">
        <v>37022</v>
      </c>
      <c r="N6777">
        <v>0.87509999999999999</v>
      </c>
    </row>
    <row r="6778" spans="5:14" x14ac:dyDescent="0.3">
      <c r="E6778" s="1">
        <v>42039</v>
      </c>
      <c r="F6778">
        <v>54.16</v>
      </c>
      <c r="G6778">
        <f t="shared" si="151"/>
        <v>75.107614678899083</v>
      </c>
      <c r="I6778" s="1">
        <v>33842</v>
      </c>
      <c r="J6778">
        <v>19.739999999999998</v>
      </c>
      <c r="M6778" s="1">
        <v>37025</v>
      </c>
      <c r="N6778">
        <v>0.87409999999999999</v>
      </c>
    </row>
    <row r="6779" spans="5:14" x14ac:dyDescent="0.3">
      <c r="E6779" s="1">
        <v>42040</v>
      </c>
      <c r="F6779">
        <v>56.57</v>
      </c>
      <c r="G6779">
        <f t="shared" si="151"/>
        <v>74.683761467889909</v>
      </c>
      <c r="I6779" s="1">
        <v>33841</v>
      </c>
      <c r="J6779">
        <v>19.75</v>
      </c>
      <c r="M6779" s="1">
        <v>37026</v>
      </c>
      <c r="N6779">
        <v>0.878</v>
      </c>
    </row>
    <row r="6780" spans="5:14" x14ac:dyDescent="0.3">
      <c r="E6780" s="1">
        <v>42041</v>
      </c>
      <c r="F6780">
        <v>57.8</v>
      </c>
      <c r="G6780">
        <f t="shared" si="151"/>
        <v>74.279816513761475</v>
      </c>
      <c r="I6780" s="1">
        <v>33840</v>
      </c>
      <c r="J6780">
        <v>20.04</v>
      </c>
      <c r="M6780" s="1">
        <v>37027</v>
      </c>
      <c r="N6780">
        <v>0.88319999999999999</v>
      </c>
    </row>
    <row r="6781" spans="5:14" x14ac:dyDescent="0.3">
      <c r="E6781" s="1">
        <v>42044</v>
      </c>
      <c r="F6781">
        <v>58.34</v>
      </c>
      <c r="G6781">
        <f t="shared" si="151"/>
        <v>73.890091743119271</v>
      </c>
      <c r="I6781" s="1">
        <v>33837</v>
      </c>
      <c r="J6781">
        <v>19.68</v>
      </c>
      <c r="M6781" s="1">
        <v>37028</v>
      </c>
      <c r="N6781">
        <v>0.88239999999999996</v>
      </c>
    </row>
    <row r="6782" spans="5:14" x14ac:dyDescent="0.3">
      <c r="E6782" s="1">
        <v>42045</v>
      </c>
      <c r="F6782">
        <v>56.43</v>
      </c>
      <c r="G6782">
        <f t="shared" si="151"/>
        <v>73.488532110091739</v>
      </c>
      <c r="I6782" s="1">
        <v>33836</v>
      </c>
      <c r="J6782">
        <v>19.82</v>
      </c>
      <c r="M6782" s="1">
        <v>37029</v>
      </c>
      <c r="N6782">
        <v>0.88119999999999998</v>
      </c>
    </row>
    <row r="6783" spans="5:14" x14ac:dyDescent="0.3">
      <c r="E6783" s="1">
        <v>42046</v>
      </c>
      <c r="F6783">
        <v>54.66</v>
      </c>
      <c r="G6783">
        <f t="shared" si="151"/>
        <v>73.080275229357795</v>
      </c>
      <c r="I6783" s="1">
        <v>33835</v>
      </c>
      <c r="J6783">
        <v>19.86</v>
      </c>
      <c r="M6783" s="1">
        <v>37032</v>
      </c>
      <c r="N6783">
        <v>0.87639999999999996</v>
      </c>
    </row>
    <row r="6784" spans="5:14" x14ac:dyDescent="0.3">
      <c r="E6784" s="1">
        <v>42047</v>
      </c>
      <c r="F6784">
        <v>57.05</v>
      </c>
      <c r="G6784">
        <f t="shared" si="151"/>
        <v>72.704220183486242</v>
      </c>
      <c r="I6784" s="1">
        <v>33834</v>
      </c>
      <c r="J6784">
        <v>20</v>
      </c>
      <c r="M6784" s="1">
        <v>37033</v>
      </c>
      <c r="N6784">
        <v>0.86480000000000001</v>
      </c>
    </row>
    <row r="6785" spans="5:14" x14ac:dyDescent="0.3">
      <c r="E6785" s="1">
        <v>42048</v>
      </c>
      <c r="F6785">
        <v>61.52</v>
      </c>
      <c r="G6785">
        <f t="shared" si="151"/>
        <v>72.36880733944956</v>
      </c>
      <c r="I6785" s="1">
        <v>33833</v>
      </c>
      <c r="J6785">
        <v>20.05</v>
      </c>
      <c r="M6785" s="1">
        <v>37034</v>
      </c>
      <c r="N6785">
        <v>0.85629999999999995</v>
      </c>
    </row>
    <row r="6786" spans="5:14" x14ac:dyDescent="0.3">
      <c r="E6786" s="1">
        <v>42051</v>
      </c>
      <c r="F6786">
        <v>61.4</v>
      </c>
      <c r="G6786">
        <f t="shared" si="151"/>
        <v>72.04119266055045</v>
      </c>
      <c r="I6786" s="1">
        <v>33830</v>
      </c>
      <c r="J6786">
        <v>20</v>
      </c>
      <c r="M6786" s="1">
        <v>37035</v>
      </c>
      <c r="N6786">
        <v>0.85660000000000003</v>
      </c>
    </row>
    <row r="6787" spans="5:14" x14ac:dyDescent="0.3">
      <c r="E6787" s="1">
        <v>42052</v>
      </c>
      <c r="F6787">
        <v>62.53</v>
      </c>
      <c r="G6787">
        <f t="shared" si="151"/>
        <v>71.728165137614667</v>
      </c>
      <c r="I6787" s="1">
        <v>33829</v>
      </c>
      <c r="J6787">
        <v>20.03</v>
      </c>
      <c r="M6787" s="1">
        <v>37036</v>
      </c>
      <c r="N6787">
        <v>0.86080000000000001</v>
      </c>
    </row>
    <row r="6788" spans="5:14" x14ac:dyDescent="0.3">
      <c r="E6788" s="1">
        <v>42053</v>
      </c>
      <c r="F6788">
        <v>60.53</v>
      </c>
      <c r="G6788">
        <f t="shared" si="151"/>
        <v>71.374770642201824</v>
      </c>
      <c r="I6788" s="1">
        <v>33828</v>
      </c>
      <c r="J6788">
        <v>19.72</v>
      </c>
      <c r="M6788" s="1">
        <v>37039</v>
      </c>
      <c r="N6788">
        <v>0.86</v>
      </c>
    </row>
    <row r="6789" spans="5:14" x14ac:dyDescent="0.3">
      <c r="E6789" s="1">
        <v>42054</v>
      </c>
      <c r="F6789">
        <v>60.21</v>
      </c>
      <c r="G6789">
        <f t="shared" si="151"/>
        <v>71.019174311926591</v>
      </c>
      <c r="I6789" s="1">
        <v>33827</v>
      </c>
      <c r="J6789">
        <v>19.59</v>
      </c>
      <c r="M6789" s="1">
        <v>37040</v>
      </c>
      <c r="N6789">
        <v>0.85540000000000005</v>
      </c>
    </row>
    <row r="6790" spans="5:14" x14ac:dyDescent="0.3">
      <c r="E6790" s="1">
        <v>42055</v>
      </c>
      <c r="F6790">
        <v>60.22</v>
      </c>
      <c r="G6790">
        <f t="shared" si="151"/>
        <v>70.675321100917429</v>
      </c>
      <c r="I6790" s="1">
        <v>33826</v>
      </c>
      <c r="J6790">
        <v>19.690000000000001</v>
      </c>
      <c r="M6790" s="1">
        <v>37041</v>
      </c>
      <c r="N6790">
        <v>0.85640000000000005</v>
      </c>
    </row>
    <row r="6791" spans="5:14" x14ac:dyDescent="0.3">
      <c r="E6791" s="1">
        <v>42058</v>
      </c>
      <c r="F6791">
        <v>58.9</v>
      </c>
      <c r="G6791">
        <f t="shared" si="151"/>
        <v>70.313027522935769</v>
      </c>
      <c r="I6791" s="1">
        <v>33823</v>
      </c>
      <c r="J6791">
        <v>19.86</v>
      </c>
      <c r="M6791" s="1">
        <v>37042</v>
      </c>
      <c r="N6791">
        <v>0.84560000000000002</v>
      </c>
    </row>
    <row r="6792" spans="5:14" x14ac:dyDescent="0.3">
      <c r="E6792" s="1">
        <v>42059</v>
      </c>
      <c r="F6792">
        <v>58.66</v>
      </c>
      <c r="G6792">
        <f t="shared" si="151"/>
        <v>69.961559633027505</v>
      </c>
      <c r="I6792" s="1">
        <v>33822</v>
      </c>
      <c r="J6792">
        <v>20.03</v>
      </c>
      <c r="M6792" s="1">
        <v>37043</v>
      </c>
      <c r="N6792">
        <v>0.84740000000000004</v>
      </c>
    </row>
    <row r="6793" spans="5:14" x14ac:dyDescent="0.3">
      <c r="E6793" s="1">
        <v>42060</v>
      </c>
      <c r="F6793">
        <v>61.63</v>
      </c>
      <c r="G6793">
        <f t="shared" si="151"/>
        <v>69.638440366972475</v>
      </c>
      <c r="I6793" s="1">
        <v>33821</v>
      </c>
      <c r="J6793">
        <v>19.84</v>
      </c>
      <c r="M6793" s="1">
        <v>37046</v>
      </c>
      <c r="N6793">
        <v>0.84630000000000005</v>
      </c>
    </row>
    <row r="6794" spans="5:14" x14ac:dyDescent="0.3">
      <c r="E6794" s="1">
        <v>42061</v>
      </c>
      <c r="F6794">
        <v>60.05</v>
      </c>
      <c r="G6794">
        <f t="shared" si="151"/>
        <v>69.299908256880727</v>
      </c>
      <c r="I6794" s="1">
        <v>33820</v>
      </c>
      <c r="J6794">
        <v>19.989999999999998</v>
      </c>
      <c r="M6794" s="1">
        <v>37047</v>
      </c>
      <c r="N6794">
        <v>0.85389999999999999</v>
      </c>
    </row>
    <row r="6795" spans="5:14" x14ac:dyDescent="0.3">
      <c r="E6795" s="1">
        <v>42062</v>
      </c>
      <c r="F6795">
        <v>62.58</v>
      </c>
      <c r="G6795">
        <f t="shared" si="151"/>
        <v>68.984128440366973</v>
      </c>
      <c r="I6795" s="1">
        <v>33819</v>
      </c>
      <c r="J6795">
        <v>20.21</v>
      </c>
      <c r="M6795" s="1">
        <v>37048</v>
      </c>
      <c r="N6795">
        <v>0.84760000000000002</v>
      </c>
    </row>
    <row r="6796" spans="5:14" x14ac:dyDescent="0.3">
      <c r="E6796" s="1">
        <v>42065</v>
      </c>
      <c r="F6796">
        <v>59.54</v>
      </c>
      <c r="G6796">
        <f t="shared" si="151"/>
        <v>68.640458715596324</v>
      </c>
      <c r="I6796" s="1">
        <v>33816</v>
      </c>
      <c r="J6796">
        <v>20.47</v>
      </c>
      <c r="M6796" s="1">
        <v>37049</v>
      </c>
      <c r="N6796">
        <v>0.85040000000000004</v>
      </c>
    </row>
    <row r="6797" spans="5:14" x14ac:dyDescent="0.3">
      <c r="E6797" s="1">
        <v>42066</v>
      </c>
      <c r="F6797">
        <v>61.02</v>
      </c>
      <c r="G6797">
        <f t="shared" si="151"/>
        <v>68.308532110091747</v>
      </c>
      <c r="I6797" s="1">
        <v>33815</v>
      </c>
      <c r="J6797">
        <v>20.46</v>
      </c>
      <c r="M6797" s="1">
        <v>37050</v>
      </c>
      <c r="N6797">
        <v>0.85060000000000002</v>
      </c>
    </row>
    <row r="6798" spans="5:14" x14ac:dyDescent="0.3">
      <c r="E6798" s="1">
        <v>42067</v>
      </c>
      <c r="F6798">
        <v>60.55</v>
      </c>
      <c r="G6798">
        <f t="shared" si="151"/>
        <v>67.995504587155963</v>
      </c>
      <c r="I6798" s="1">
        <v>33814</v>
      </c>
      <c r="J6798">
        <v>20.66</v>
      </c>
      <c r="M6798" s="1">
        <v>37053</v>
      </c>
      <c r="N6798">
        <v>0.84299999999999997</v>
      </c>
    </row>
    <row r="6799" spans="5:14" x14ac:dyDescent="0.3">
      <c r="E6799" s="1">
        <v>42068</v>
      </c>
      <c r="F6799">
        <v>60.48</v>
      </c>
      <c r="G6799">
        <f t="shared" si="151"/>
        <v>67.686513761467879</v>
      </c>
      <c r="I6799" s="1">
        <v>33813</v>
      </c>
      <c r="J6799">
        <v>20.72</v>
      </c>
      <c r="M6799" s="1">
        <v>37054</v>
      </c>
      <c r="N6799">
        <v>0.85299999999999998</v>
      </c>
    </row>
    <row r="6800" spans="5:14" x14ac:dyDescent="0.3">
      <c r="E6800" s="1">
        <v>42069</v>
      </c>
      <c r="F6800">
        <v>59.73</v>
      </c>
      <c r="G6800">
        <f t="shared" si="151"/>
        <v>67.377431192660538</v>
      </c>
      <c r="I6800" s="1">
        <v>33812</v>
      </c>
      <c r="J6800">
        <v>20.73</v>
      </c>
      <c r="M6800" s="1">
        <v>37055</v>
      </c>
      <c r="N6800">
        <v>0.85450000000000004</v>
      </c>
    </row>
    <row r="6801" spans="5:14" x14ac:dyDescent="0.3">
      <c r="E6801" s="1">
        <v>42072</v>
      </c>
      <c r="F6801">
        <v>58.53</v>
      </c>
      <c r="G6801">
        <f t="shared" si="151"/>
        <v>67.067522935779792</v>
      </c>
      <c r="I6801" s="1">
        <v>33809</v>
      </c>
      <c r="J6801">
        <v>20.71</v>
      </c>
      <c r="M6801" s="1">
        <v>37056</v>
      </c>
      <c r="N6801">
        <v>0.86209999999999998</v>
      </c>
    </row>
    <row r="6802" spans="5:14" x14ac:dyDescent="0.3">
      <c r="E6802" s="1">
        <v>42073</v>
      </c>
      <c r="F6802">
        <v>56.39</v>
      </c>
      <c r="G6802">
        <f t="shared" si="151"/>
        <v>66.733577981651351</v>
      </c>
      <c r="I6802" s="1">
        <v>33808</v>
      </c>
      <c r="J6802">
        <v>20.6</v>
      </c>
      <c r="M6802" s="1">
        <v>37057</v>
      </c>
      <c r="N6802">
        <v>0.86109999999999998</v>
      </c>
    </row>
    <row r="6803" spans="5:14" x14ac:dyDescent="0.3">
      <c r="E6803" s="1">
        <v>42074</v>
      </c>
      <c r="F6803">
        <v>57.54</v>
      </c>
      <c r="G6803">
        <f t="shared" si="151"/>
        <v>66.416422018348598</v>
      </c>
      <c r="I6803" s="1">
        <v>33807</v>
      </c>
      <c r="J6803">
        <v>20.440000000000001</v>
      </c>
      <c r="M6803" s="1">
        <v>37060</v>
      </c>
      <c r="N6803">
        <v>0.86060000000000003</v>
      </c>
    </row>
    <row r="6804" spans="5:14" x14ac:dyDescent="0.3">
      <c r="E6804" s="1">
        <v>42075</v>
      </c>
      <c r="F6804">
        <v>57.08</v>
      </c>
      <c r="G6804">
        <f t="shared" si="151"/>
        <v>66.101743119266033</v>
      </c>
      <c r="I6804" s="1">
        <v>33806</v>
      </c>
      <c r="J6804">
        <v>20.21</v>
      </c>
      <c r="M6804" s="1">
        <v>37061</v>
      </c>
      <c r="N6804">
        <v>0.85370000000000001</v>
      </c>
    </row>
    <row r="6805" spans="5:14" x14ac:dyDescent="0.3">
      <c r="E6805" s="1">
        <v>42076</v>
      </c>
      <c r="F6805">
        <v>54.67</v>
      </c>
      <c r="G6805">
        <f t="shared" si="151"/>
        <v>65.777155963302732</v>
      </c>
      <c r="I6805" s="1">
        <v>33805</v>
      </c>
      <c r="J6805">
        <v>20.239999999999998</v>
      </c>
      <c r="M6805" s="1">
        <v>37062</v>
      </c>
      <c r="N6805">
        <v>0.85440000000000005</v>
      </c>
    </row>
    <row r="6806" spans="5:14" x14ac:dyDescent="0.3">
      <c r="E6806" s="1">
        <v>42079</v>
      </c>
      <c r="F6806">
        <v>53.44</v>
      </c>
      <c r="G6806">
        <f t="shared" si="151"/>
        <v>65.439816513761443</v>
      </c>
      <c r="I6806" s="1">
        <v>33802</v>
      </c>
      <c r="J6806">
        <v>20.13</v>
      </c>
      <c r="M6806" s="1">
        <v>37063</v>
      </c>
      <c r="N6806">
        <v>0.85409999999999997</v>
      </c>
    </row>
    <row r="6807" spans="5:14" x14ac:dyDescent="0.3">
      <c r="E6807" s="1">
        <v>42080</v>
      </c>
      <c r="F6807">
        <v>53.51</v>
      </c>
      <c r="G6807">
        <f t="shared" si="151"/>
        <v>65.115229357798157</v>
      </c>
      <c r="I6807" s="1">
        <v>33801</v>
      </c>
      <c r="J6807">
        <v>20.309999999999999</v>
      </c>
      <c r="M6807" s="1">
        <v>37064</v>
      </c>
      <c r="N6807">
        <v>0.85709999999999997</v>
      </c>
    </row>
    <row r="6808" spans="5:14" x14ac:dyDescent="0.3">
      <c r="E6808" s="1">
        <v>42081</v>
      </c>
      <c r="F6808">
        <v>55.91</v>
      </c>
      <c r="G6808">
        <f t="shared" si="151"/>
        <v>64.847981651376131</v>
      </c>
      <c r="I6808" s="1">
        <v>33800</v>
      </c>
      <c r="J6808">
        <v>20.21</v>
      </c>
      <c r="M6808" s="1">
        <v>37067</v>
      </c>
      <c r="N6808">
        <v>0.85860000000000003</v>
      </c>
    </row>
    <row r="6809" spans="5:14" x14ac:dyDescent="0.3">
      <c r="E6809" s="1">
        <v>42082</v>
      </c>
      <c r="F6809">
        <v>54.43</v>
      </c>
      <c r="G6809">
        <f t="shared" si="151"/>
        <v>64.578715596330269</v>
      </c>
      <c r="I6809" s="1">
        <v>33799</v>
      </c>
      <c r="J6809">
        <v>20.07</v>
      </c>
      <c r="M6809" s="1">
        <v>37068</v>
      </c>
      <c r="N6809">
        <v>0.86350000000000005</v>
      </c>
    </row>
    <row r="6810" spans="5:14" x14ac:dyDescent="0.3">
      <c r="E6810" s="1">
        <v>42083</v>
      </c>
      <c r="F6810">
        <v>55.32</v>
      </c>
      <c r="G6810">
        <f t="shared" si="151"/>
        <v>64.311284403669717</v>
      </c>
      <c r="I6810" s="1">
        <v>33798</v>
      </c>
      <c r="J6810">
        <v>19.97</v>
      </c>
      <c r="M6810" s="1">
        <v>37069</v>
      </c>
      <c r="N6810">
        <v>0.8589</v>
      </c>
    </row>
    <row r="6811" spans="5:14" x14ac:dyDescent="0.3">
      <c r="E6811" s="1">
        <v>42086</v>
      </c>
      <c r="F6811">
        <v>55.92</v>
      </c>
      <c r="G6811">
        <f t="shared" si="151"/>
        <v>64.033853211009159</v>
      </c>
      <c r="I6811" s="1">
        <v>33795</v>
      </c>
      <c r="J6811">
        <v>19.86</v>
      </c>
      <c r="M6811" s="1">
        <v>37070</v>
      </c>
      <c r="N6811">
        <v>0.84360000000000002</v>
      </c>
    </row>
    <row r="6812" spans="5:14" x14ac:dyDescent="0.3">
      <c r="E6812" s="1">
        <v>42087</v>
      </c>
      <c r="F6812">
        <v>55.11</v>
      </c>
      <c r="G6812">
        <f t="shared" si="151"/>
        <v>63.755963302752285</v>
      </c>
      <c r="I6812" s="1">
        <v>33794</v>
      </c>
      <c r="J6812">
        <v>19.98</v>
      </c>
      <c r="M6812" s="1">
        <v>37071</v>
      </c>
      <c r="N6812">
        <v>0.8498</v>
      </c>
    </row>
    <row r="6813" spans="5:14" x14ac:dyDescent="0.3">
      <c r="E6813" s="1">
        <v>42088</v>
      </c>
      <c r="F6813">
        <v>56.48</v>
      </c>
      <c r="G6813">
        <f t="shared" si="151"/>
        <v>63.483119266055034</v>
      </c>
      <c r="I6813" s="1">
        <v>33793</v>
      </c>
      <c r="J6813">
        <v>20</v>
      </c>
      <c r="M6813" s="1">
        <v>37074</v>
      </c>
      <c r="N6813">
        <v>0.84819999999999995</v>
      </c>
    </row>
    <row r="6814" spans="5:14" x14ac:dyDescent="0.3">
      <c r="E6814" s="1">
        <v>42089</v>
      </c>
      <c r="F6814">
        <v>59.19</v>
      </c>
      <c r="G6814">
        <f t="shared" si="151"/>
        <v>63.248990825688061</v>
      </c>
      <c r="I6814" s="1">
        <v>33792</v>
      </c>
      <c r="J6814">
        <v>20.04</v>
      </c>
      <c r="M6814" s="1">
        <v>37075</v>
      </c>
      <c r="N6814">
        <v>0.84830000000000005</v>
      </c>
    </row>
    <row r="6815" spans="5:14" x14ac:dyDescent="0.3">
      <c r="E6815" s="1">
        <v>42090</v>
      </c>
      <c r="F6815">
        <v>56.41</v>
      </c>
      <c r="G6815">
        <f t="shared" si="151"/>
        <v>62.969908256880721</v>
      </c>
      <c r="I6815" s="1">
        <v>33791</v>
      </c>
      <c r="J6815">
        <v>20.57</v>
      </c>
      <c r="M6815" s="1">
        <v>37076</v>
      </c>
      <c r="N6815">
        <v>0.84640000000000004</v>
      </c>
    </row>
    <row r="6816" spans="5:14" x14ac:dyDescent="0.3">
      <c r="E6816" s="1">
        <v>42093</v>
      </c>
      <c r="F6816">
        <v>56.29</v>
      </c>
      <c r="G6816">
        <f t="shared" si="151"/>
        <v>62.696146788990809</v>
      </c>
      <c r="I6816" s="1">
        <v>33788</v>
      </c>
      <c r="J6816">
        <v>20.8</v>
      </c>
      <c r="M6816" s="1">
        <v>37077</v>
      </c>
      <c r="N6816">
        <v>0.83779999999999999</v>
      </c>
    </row>
    <row r="6817" spans="5:14" x14ac:dyDescent="0.3">
      <c r="E6817" s="1">
        <v>42094</v>
      </c>
      <c r="F6817">
        <v>55.11</v>
      </c>
      <c r="G6817">
        <f t="shared" si="151"/>
        <v>62.414311926605485</v>
      </c>
      <c r="I6817" s="1">
        <v>33787</v>
      </c>
      <c r="J6817">
        <v>20.75</v>
      </c>
      <c r="M6817" s="1">
        <v>37078</v>
      </c>
      <c r="N6817">
        <v>0.84719999999999995</v>
      </c>
    </row>
    <row r="6818" spans="5:14" x14ac:dyDescent="0.3">
      <c r="E6818" s="1">
        <v>42095</v>
      </c>
      <c r="F6818">
        <v>57.1</v>
      </c>
      <c r="G6818">
        <f t="shared" si="151"/>
        <v>62.148899082568789</v>
      </c>
      <c r="I6818" s="1">
        <v>33786</v>
      </c>
      <c r="J6818">
        <v>20.6</v>
      </c>
      <c r="M6818" s="1">
        <v>37081</v>
      </c>
      <c r="N6818">
        <v>0.85060000000000002</v>
      </c>
    </row>
    <row r="6819" spans="5:14" x14ac:dyDescent="0.3">
      <c r="E6819" s="1">
        <v>42096</v>
      </c>
      <c r="F6819">
        <v>54.95</v>
      </c>
      <c r="G6819">
        <f t="shared" si="151"/>
        <v>61.853761467889889</v>
      </c>
      <c r="I6819" s="1">
        <v>33785</v>
      </c>
      <c r="J6819">
        <v>20.41</v>
      </c>
      <c r="M6819" s="1">
        <v>37082</v>
      </c>
      <c r="N6819">
        <v>0.85460000000000003</v>
      </c>
    </row>
    <row r="6820" spans="5:14" x14ac:dyDescent="0.3">
      <c r="E6820" s="1">
        <v>42100</v>
      </c>
      <c r="F6820">
        <v>58.12</v>
      </c>
      <c r="G6820">
        <f t="shared" si="151"/>
        <v>61.595779816513733</v>
      </c>
      <c r="I6820" s="1">
        <v>33784</v>
      </c>
      <c r="J6820">
        <v>20.99</v>
      </c>
      <c r="M6820" s="1">
        <v>37083</v>
      </c>
      <c r="N6820">
        <v>0.85950000000000004</v>
      </c>
    </row>
    <row r="6821" spans="5:14" x14ac:dyDescent="0.3">
      <c r="E6821" s="1">
        <v>42101</v>
      </c>
      <c r="F6821">
        <v>59.1</v>
      </c>
      <c r="G6821">
        <f t="shared" si="151"/>
        <v>61.350275229357777</v>
      </c>
      <c r="I6821" s="1">
        <v>33781</v>
      </c>
      <c r="J6821">
        <v>21.17</v>
      </c>
      <c r="M6821" s="1">
        <v>37084</v>
      </c>
      <c r="N6821">
        <v>0.85309999999999997</v>
      </c>
    </row>
    <row r="6822" spans="5:14" x14ac:dyDescent="0.3">
      <c r="E6822" s="1">
        <v>42102</v>
      </c>
      <c r="F6822">
        <v>55.55</v>
      </c>
      <c r="G6822">
        <f t="shared" si="151"/>
        <v>61.082110091743104</v>
      </c>
      <c r="I6822" s="1">
        <v>33780</v>
      </c>
      <c r="J6822">
        <v>21.31</v>
      </c>
      <c r="M6822" s="1">
        <v>37085</v>
      </c>
      <c r="N6822">
        <v>0.85470000000000002</v>
      </c>
    </row>
    <row r="6823" spans="5:14" x14ac:dyDescent="0.3">
      <c r="E6823" s="1">
        <v>42103</v>
      </c>
      <c r="F6823">
        <v>56.57</v>
      </c>
      <c r="G6823">
        <f t="shared" si="151"/>
        <v>60.841284403669704</v>
      </c>
      <c r="I6823" s="1">
        <v>33779</v>
      </c>
      <c r="J6823">
        <v>21.57</v>
      </c>
      <c r="M6823" s="1">
        <v>37088</v>
      </c>
      <c r="N6823">
        <v>0.8528</v>
      </c>
    </row>
    <row r="6824" spans="5:14" x14ac:dyDescent="0.3">
      <c r="E6824" s="1">
        <v>42104</v>
      </c>
      <c r="F6824">
        <v>57.87</v>
      </c>
      <c r="G6824">
        <f t="shared" si="151"/>
        <v>60.611192660550444</v>
      </c>
      <c r="I6824" s="1">
        <v>33778</v>
      </c>
      <c r="J6824">
        <v>21.29</v>
      </c>
      <c r="M6824" s="1">
        <v>37089</v>
      </c>
      <c r="N6824">
        <v>0.85970000000000002</v>
      </c>
    </row>
    <row r="6825" spans="5:14" x14ac:dyDescent="0.3">
      <c r="E6825" s="1">
        <v>42107</v>
      </c>
      <c r="F6825">
        <v>57.93</v>
      </c>
      <c r="G6825">
        <f t="shared" si="151"/>
        <v>60.382477064220161</v>
      </c>
      <c r="I6825" s="1">
        <v>33777</v>
      </c>
      <c r="J6825">
        <v>21.19</v>
      </c>
      <c r="M6825" s="1">
        <v>37090</v>
      </c>
      <c r="N6825">
        <v>0.87339999999999995</v>
      </c>
    </row>
    <row r="6826" spans="5:14" x14ac:dyDescent="0.3">
      <c r="E6826" s="1">
        <v>42108</v>
      </c>
      <c r="F6826">
        <v>58.43</v>
      </c>
      <c r="G6826">
        <f t="shared" si="151"/>
        <v>60.153486238532096</v>
      </c>
      <c r="I6826" s="1">
        <v>33774</v>
      </c>
      <c r="J6826">
        <v>21.09</v>
      </c>
      <c r="M6826" s="1">
        <v>37091</v>
      </c>
      <c r="N6826">
        <v>0.87090000000000001</v>
      </c>
    </row>
    <row r="6827" spans="5:14" x14ac:dyDescent="0.3">
      <c r="E6827" s="1">
        <v>42109</v>
      </c>
      <c r="F6827">
        <v>60.32</v>
      </c>
      <c r="G6827">
        <f t="shared" si="151"/>
        <v>59.951467889908244</v>
      </c>
      <c r="I6827" s="1">
        <v>33773</v>
      </c>
      <c r="J6827">
        <v>21.06</v>
      </c>
      <c r="M6827" s="1">
        <v>37092</v>
      </c>
      <c r="N6827">
        <v>0.87090000000000001</v>
      </c>
    </row>
    <row r="6828" spans="5:14" x14ac:dyDescent="0.3">
      <c r="E6828" s="1">
        <v>42110</v>
      </c>
      <c r="F6828">
        <v>63.98</v>
      </c>
      <c r="G6828">
        <f t="shared" si="151"/>
        <v>59.789174311926587</v>
      </c>
      <c r="I6828" s="1">
        <v>33772</v>
      </c>
      <c r="J6828">
        <v>21.11</v>
      </c>
      <c r="M6828" s="1">
        <v>37095</v>
      </c>
      <c r="N6828">
        <v>0.86890000000000001</v>
      </c>
    </row>
    <row r="6829" spans="5:14" x14ac:dyDescent="0.3">
      <c r="E6829" s="1">
        <v>42111</v>
      </c>
      <c r="F6829">
        <v>63.45</v>
      </c>
      <c r="G6829">
        <f t="shared" si="151"/>
        <v>59.633853211009161</v>
      </c>
      <c r="I6829" s="1">
        <v>33771</v>
      </c>
      <c r="J6829">
        <v>21.12</v>
      </c>
      <c r="M6829" s="1">
        <v>37096</v>
      </c>
      <c r="N6829">
        <v>0.87350000000000005</v>
      </c>
    </row>
    <row r="6830" spans="5:14" x14ac:dyDescent="0.3">
      <c r="E6830" s="1">
        <v>42114</v>
      </c>
      <c r="F6830">
        <v>63.45</v>
      </c>
      <c r="G6830">
        <f t="shared" si="151"/>
        <v>59.501100917431174</v>
      </c>
      <c r="I6830" s="1">
        <v>33770</v>
      </c>
      <c r="J6830">
        <v>21.25</v>
      </c>
      <c r="M6830" s="1">
        <v>37097</v>
      </c>
      <c r="N6830">
        <v>0.88060000000000005</v>
      </c>
    </row>
    <row r="6831" spans="5:14" x14ac:dyDescent="0.3">
      <c r="E6831" s="1">
        <v>42115</v>
      </c>
      <c r="F6831">
        <v>62.08</v>
      </c>
      <c r="G6831">
        <f t="shared" si="151"/>
        <v>59.342110091743102</v>
      </c>
      <c r="I6831" s="1">
        <v>33767</v>
      </c>
      <c r="J6831">
        <v>21.1</v>
      </c>
      <c r="M6831" s="1">
        <v>37098</v>
      </c>
      <c r="N6831">
        <v>0.878</v>
      </c>
    </row>
    <row r="6832" spans="5:14" x14ac:dyDescent="0.3">
      <c r="E6832" s="1">
        <v>42116</v>
      </c>
      <c r="F6832">
        <v>62.73</v>
      </c>
      <c r="G6832">
        <f t="shared" ref="G6832:G6895" si="152">+AVERAGE(F6724:F6832)</f>
        <v>59.189999999999984</v>
      </c>
      <c r="I6832" s="1">
        <v>33766</v>
      </c>
      <c r="J6832">
        <v>21.1</v>
      </c>
      <c r="M6832" s="1">
        <v>37099</v>
      </c>
      <c r="N6832">
        <v>0.87739999999999996</v>
      </c>
    </row>
    <row r="6833" spans="5:14" x14ac:dyDescent="0.3">
      <c r="E6833" s="1">
        <v>42117</v>
      </c>
      <c r="F6833">
        <v>64.849999999999994</v>
      </c>
      <c r="G6833">
        <f t="shared" si="152"/>
        <v>59.065045871559612</v>
      </c>
      <c r="I6833" s="1">
        <v>33765</v>
      </c>
      <c r="J6833">
        <v>21.18</v>
      </c>
      <c r="M6833" s="1">
        <v>37102</v>
      </c>
      <c r="N6833">
        <v>0.87429999999999997</v>
      </c>
    </row>
    <row r="6834" spans="5:14" x14ac:dyDescent="0.3">
      <c r="E6834" s="1">
        <v>42118</v>
      </c>
      <c r="F6834">
        <v>65.28</v>
      </c>
      <c r="G6834">
        <f t="shared" si="152"/>
        <v>58.947431192660531</v>
      </c>
      <c r="I6834" s="1">
        <v>33764</v>
      </c>
      <c r="J6834">
        <v>21.03</v>
      </c>
      <c r="M6834" s="1">
        <v>37103</v>
      </c>
      <c r="N6834">
        <v>0.87609999999999999</v>
      </c>
    </row>
    <row r="6835" spans="5:14" x14ac:dyDescent="0.3">
      <c r="E6835" s="1">
        <v>42121</v>
      </c>
      <c r="F6835">
        <v>64.83</v>
      </c>
      <c r="G6835">
        <f t="shared" si="152"/>
        <v>58.814403669724747</v>
      </c>
      <c r="I6835" s="1">
        <v>33763</v>
      </c>
      <c r="J6835">
        <v>21.13</v>
      </c>
      <c r="M6835" s="1">
        <v>37104</v>
      </c>
      <c r="N6835">
        <v>0.88090000000000002</v>
      </c>
    </row>
    <row r="6836" spans="5:14" x14ac:dyDescent="0.3">
      <c r="E6836" s="1">
        <v>42122</v>
      </c>
      <c r="F6836">
        <v>64.64</v>
      </c>
      <c r="G6836">
        <f t="shared" si="152"/>
        <v>58.670183486238507</v>
      </c>
      <c r="I6836" s="1">
        <v>33760</v>
      </c>
      <c r="J6836">
        <v>21.3</v>
      </c>
      <c r="M6836" s="1">
        <v>37105</v>
      </c>
      <c r="N6836">
        <v>0.88339999999999996</v>
      </c>
    </row>
    <row r="6837" spans="5:14" x14ac:dyDescent="0.3">
      <c r="E6837" s="1">
        <v>42123</v>
      </c>
      <c r="F6837">
        <v>65.84</v>
      </c>
      <c r="G6837">
        <f t="shared" si="152"/>
        <v>58.543211009174293</v>
      </c>
      <c r="I6837" s="1">
        <v>33759</v>
      </c>
      <c r="J6837">
        <v>21.16</v>
      </c>
      <c r="M6837" s="1">
        <v>37106</v>
      </c>
      <c r="N6837">
        <v>0.88419999999999999</v>
      </c>
    </row>
    <row r="6838" spans="5:14" x14ac:dyDescent="0.3">
      <c r="E6838" s="1">
        <v>42124</v>
      </c>
      <c r="F6838">
        <v>66.78</v>
      </c>
      <c r="G6838">
        <f t="shared" si="152"/>
        <v>58.437247706421999</v>
      </c>
      <c r="I6838" s="1">
        <v>33758</v>
      </c>
      <c r="J6838">
        <v>21.07</v>
      </c>
      <c r="M6838" s="1">
        <v>37109</v>
      </c>
      <c r="N6838">
        <v>0.88160000000000005</v>
      </c>
    </row>
    <row r="6839" spans="5:14" x14ac:dyDescent="0.3">
      <c r="E6839" s="1">
        <v>42125</v>
      </c>
      <c r="F6839">
        <v>66.459999999999994</v>
      </c>
      <c r="G6839">
        <f t="shared" si="152"/>
        <v>58.333669724770623</v>
      </c>
      <c r="I6839" s="1">
        <v>33757</v>
      </c>
      <c r="J6839">
        <v>20.82</v>
      </c>
      <c r="M6839" s="1">
        <v>37110</v>
      </c>
      <c r="N6839">
        <v>0.87729999999999997</v>
      </c>
    </row>
    <row r="6840" spans="5:14" x14ac:dyDescent="0.3">
      <c r="E6840" s="1">
        <v>42128</v>
      </c>
      <c r="F6840">
        <v>66.45</v>
      </c>
      <c r="G6840">
        <f t="shared" si="152"/>
        <v>58.277431192660529</v>
      </c>
      <c r="I6840" s="1">
        <v>33756</v>
      </c>
      <c r="J6840">
        <v>20.79</v>
      </c>
      <c r="M6840" s="1">
        <v>37111</v>
      </c>
      <c r="N6840">
        <v>0.88019999999999998</v>
      </c>
    </row>
    <row r="6841" spans="5:14" x14ac:dyDescent="0.3">
      <c r="E6841" s="1">
        <v>42129</v>
      </c>
      <c r="F6841">
        <v>67.52</v>
      </c>
      <c r="G6841">
        <f t="shared" si="152"/>
        <v>58.253302752293564</v>
      </c>
      <c r="I6841" s="1">
        <v>33753</v>
      </c>
      <c r="J6841">
        <v>20.79</v>
      </c>
      <c r="M6841" s="1">
        <v>37112</v>
      </c>
      <c r="N6841">
        <v>0.89219999999999999</v>
      </c>
    </row>
    <row r="6842" spans="5:14" x14ac:dyDescent="0.3">
      <c r="E6842" s="1">
        <v>42130</v>
      </c>
      <c r="F6842">
        <v>67.77</v>
      </c>
      <c r="G6842">
        <f t="shared" si="152"/>
        <v>58.209541284403656</v>
      </c>
      <c r="I6842" s="1">
        <v>33752</v>
      </c>
      <c r="J6842">
        <v>20.66</v>
      </c>
      <c r="M6842" s="1">
        <v>37113</v>
      </c>
      <c r="N6842">
        <v>0.8931</v>
      </c>
    </row>
    <row r="6843" spans="5:14" x14ac:dyDescent="0.3">
      <c r="E6843" s="1">
        <v>42131</v>
      </c>
      <c r="F6843">
        <v>65.540000000000006</v>
      </c>
      <c r="G6843">
        <f t="shared" si="152"/>
        <v>58.163669724770635</v>
      </c>
      <c r="I6843" s="1">
        <v>33751</v>
      </c>
      <c r="J6843">
        <v>20.7</v>
      </c>
      <c r="M6843" s="1">
        <v>37116</v>
      </c>
      <c r="N6843">
        <v>0.8962</v>
      </c>
    </row>
    <row r="6844" spans="5:14" x14ac:dyDescent="0.3">
      <c r="E6844" s="1">
        <v>42132</v>
      </c>
      <c r="F6844">
        <v>65.39</v>
      </c>
      <c r="G6844">
        <f t="shared" si="152"/>
        <v>58.122110091743117</v>
      </c>
      <c r="I6844" s="1">
        <v>33750</v>
      </c>
      <c r="J6844">
        <v>20.69</v>
      </c>
      <c r="M6844" s="1">
        <v>37117</v>
      </c>
      <c r="N6844">
        <v>0.90290000000000004</v>
      </c>
    </row>
    <row r="6845" spans="5:14" x14ac:dyDescent="0.3">
      <c r="E6845" s="1">
        <v>42135</v>
      </c>
      <c r="F6845">
        <v>64.91</v>
      </c>
      <c r="G6845">
        <f t="shared" si="152"/>
        <v>58.078715596330269</v>
      </c>
      <c r="I6845" s="1">
        <v>33746</v>
      </c>
      <c r="J6845">
        <v>19.72</v>
      </c>
      <c r="M6845" s="1">
        <v>37118</v>
      </c>
      <c r="N6845">
        <v>0.91390000000000005</v>
      </c>
    </row>
    <row r="6846" spans="5:14" x14ac:dyDescent="0.3">
      <c r="E6846" s="1">
        <v>42136</v>
      </c>
      <c r="F6846">
        <v>66.86</v>
      </c>
      <c r="G6846">
        <f t="shared" si="152"/>
        <v>58.058440366972469</v>
      </c>
      <c r="I6846" s="1">
        <v>33745</v>
      </c>
      <c r="J6846">
        <v>19.68</v>
      </c>
      <c r="M6846" s="1">
        <v>37119</v>
      </c>
      <c r="N6846">
        <v>0.91180000000000005</v>
      </c>
    </row>
    <row r="6847" spans="5:14" x14ac:dyDescent="0.3">
      <c r="E6847" s="1">
        <v>42137</v>
      </c>
      <c r="F6847">
        <v>66.81</v>
      </c>
      <c r="G6847">
        <f t="shared" si="152"/>
        <v>58.064128440366972</v>
      </c>
      <c r="I6847" s="1">
        <v>33744</v>
      </c>
      <c r="J6847">
        <v>19.18</v>
      </c>
      <c r="M6847" s="1">
        <v>37120</v>
      </c>
      <c r="N6847">
        <v>0.91790000000000005</v>
      </c>
    </row>
    <row r="6848" spans="5:14" x14ac:dyDescent="0.3">
      <c r="E6848" s="1">
        <v>42138</v>
      </c>
      <c r="F6848">
        <v>66.59</v>
      </c>
      <c r="G6848">
        <f t="shared" si="152"/>
        <v>58.061834862385325</v>
      </c>
      <c r="I6848" s="1">
        <v>33743</v>
      </c>
      <c r="J6848">
        <v>19.18</v>
      </c>
      <c r="M6848" s="1">
        <v>37123</v>
      </c>
      <c r="N6848">
        <v>0.91449999999999998</v>
      </c>
    </row>
    <row r="6849" spans="5:14" x14ac:dyDescent="0.3">
      <c r="E6849" s="1">
        <v>42139</v>
      </c>
      <c r="F6849">
        <v>66.81</v>
      </c>
      <c r="G6849">
        <f t="shared" si="152"/>
        <v>58.085412844036718</v>
      </c>
      <c r="I6849" s="1">
        <v>33742</v>
      </c>
      <c r="J6849">
        <v>19.46</v>
      </c>
      <c r="M6849" s="1">
        <v>37124</v>
      </c>
      <c r="N6849">
        <v>0.91749999999999998</v>
      </c>
    </row>
    <row r="6850" spans="5:14" x14ac:dyDescent="0.3">
      <c r="E6850" s="1">
        <v>42142</v>
      </c>
      <c r="F6850">
        <v>66.27</v>
      </c>
      <c r="G6850">
        <f t="shared" si="152"/>
        <v>58.10917431192663</v>
      </c>
      <c r="I6850" s="1">
        <v>33739</v>
      </c>
      <c r="J6850">
        <v>19.59</v>
      </c>
      <c r="M6850" s="1">
        <v>37125</v>
      </c>
      <c r="N6850">
        <v>0.91439999999999999</v>
      </c>
    </row>
    <row r="6851" spans="5:14" x14ac:dyDescent="0.3">
      <c r="E6851" s="1">
        <v>42143</v>
      </c>
      <c r="F6851">
        <v>64.02</v>
      </c>
      <c r="G6851">
        <f t="shared" si="152"/>
        <v>58.129082568807362</v>
      </c>
      <c r="I6851" s="1">
        <v>33738</v>
      </c>
      <c r="J6851">
        <v>19.829999999999998</v>
      </c>
      <c r="M6851" s="1">
        <v>37126</v>
      </c>
      <c r="N6851">
        <v>0.91500000000000004</v>
      </c>
    </row>
    <row r="6852" spans="5:14" x14ac:dyDescent="0.3">
      <c r="E6852" s="1">
        <v>42144</v>
      </c>
      <c r="F6852">
        <v>65.03</v>
      </c>
      <c r="G6852">
        <f t="shared" si="152"/>
        <v>58.165504587155986</v>
      </c>
      <c r="I6852" s="1">
        <v>33737</v>
      </c>
      <c r="J6852">
        <v>19.97</v>
      </c>
      <c r="M6852" s="1">
        <v>37127</v>
      </c>
      <c r="N6852">
        <v>0.91479999999999995</v>
      </c>
    </row>
    <row r="6853" spans="5:14" x14ac:dyDescent="0.3">
      <c r="E6853" s="1">
        <v>42145</v>
      </c>
      <c r="F6853">
        <v>66.540000000000006</v>
      </c>
      <c r="G6853">
        <f t="shared" si="152"/>
        <v>58.226788990825717</v>
      </c>
      <c r="I6853" s="1">
        <v>33736</v>
      </c>
      <c r="J6853">
        <v>19.86</v>
      </c>
      <c r="M6853" s="1">
        <v>37130</v>
      </c>
      <c r="N6853">
        <v>0.91120000000000001</v>
      </c>
    </row>
    <row r="6854" spans="5:14" x14ac:dyDescent="0.3">
      <c r="E6854" s="1">
        <v>42146</v>
      </c>
      <c r="F6854">
        <v>65.37</v>
      </c>
      <c r="G6854">
        <f t="shared" si="152"/>
        <v>58.265229357798191</v>
      </c>
      <c r="I6854" s="1">
        <v>33735</v>
      </c>
      <c r="J6854">
        <v>19.89</v>
      </c>
      <c r="M6854" s="1">
        <v>37131</v>
      </c>
      <c r="N6854">
        <v>0.91239999999999999</v>
      </c>
    </row>
    <row r="6855" spans="5:14" x14ac:dyDescent="0.3">
      <c r="E6855" s="1">
        <v>42149</v>
      </c>
      <c r="F6855">
        <v>65.52</v>
      </c>
      <c r="G6855">
        <f t="shared" si="152"/>
        <v>58.322568807339472</v>
      </c>
      <c r="I6855" s="1">
        <v>33732</v>
      </c>
      <c r="J6855">
        <v>19.7</v>
      </c>
      <c r="M6855" s="1">
        <v>37132</v>
      </c>
      <c r="N6855">
        <v>0.90900000000000003</v>
      </c>
    </row>
    <row r="6856" spans="5:14" x14ac:dyDescent="0.3">
      <c r="E6856" s="1">
        <v>42150</v>
      </c>
      <c r="F6856">
        <v>63.72</v>
      </c>
      <c r="G6856">
        <f t="shared" si="152"/>
        <v>58.344036697247731</v>
      </c>
      <c r="I6856" s="1">
        <v>33731</v>
      </c>
      <c r="J6856">
        <v>19.559999999999999</v>
      </c>
      <c r="M6856" s="1">
        <v>37133</v>
      </c>
      <c r="N6856">
        <v>0.9163</v>
      </c>
    </row>
    <row r="6857" spans="5:14" x14ac:dyDescent="0.3">
      <c r="E6857" s="1">
        <v>42151</v>
      </c>
      <c r="F6857">
        <v>62.06</v>
      </c>
      <c r="G6857">
        <f t="shared" si="152"/>
        <v>58.361926605504614</v>
      </c>
      <c r="I6857" s="1">
        <v>33730</v>
      </c>
      <c r="J6857">
        <v>19.64</v>
      </c>
      <c r="M6857" s="1">
        <v>37134</v>
      </c>
      <c r="N6857">
        <v>0.91220000000000001</v>
      </c>
    </row>
    <row r="6858" spans="5:14" x14ac:dyDescent="0.3">
      <c r="E6858" s="1">
        <v>42152</v>
      </c>
      <c r="F6858">
        <v>62.58</v>
      </c>
      <c r="G6858">
        <f t="shared" si="152"/>
        <v>58.370091743119289</v>
      </c>
      <c r="I6858" s="1">
        <v>33729</v>
      </c>
      <c r="J6858">
        <v>19.690000000000001</v>
      </c>
      <c r="M6858" s="1">
        <v>37137</v>
      </c>
      <c r="N6858">
        <v>0.90690000000000004</v>
      </c>
    </row>
    <row r="6859" spans="5:14" x14ac:dyDescent="0.3">
      <c r="E6859" s="1">
        <v>42153</v>
      </c>
      <c r="F6859">
        <v>65.56</v>
      </c>
      <c r="G6859">
        <f t="shared" si="152"/>
        <v>58.418899082568842</v>
      </c>
      <c r="I6859" s="1">
        <v>33725</v>
      </c>
      <c r="J6859">
        <v>19.7</v>
      </c>
      <c r="M6859" s="1">
        <v>37138</v>
      </c>
      <c r="N6859">
        <v>0.88839999999999997</v>
      </c>
    </row>
    <row r="6860" spans="5:14" x14ac:dyDescent="0.3">
      <c r="E6860" s="1">
        <v>42156</v>
      </c>
      <c r="F6860">
        <v>64.88</v>
      </c>
      <c r="G6860">
        <f t="shared" si="152"/>
        <v>58.468715596330298</v>
      </c>
      <c r="I6860" s="1">
        <v>33724</v>
      </c>
      <c r="J6860">
        <v>19.66</v>
      </c>
      <c r="M6860" s="1">
        <v>37139</v>
      </c>
      <c r="N6860">
        <v>0.88549999999999995</v>
      </c>
    </row>
    <row r="6861" spans="5:14" x14ac:dyDescent="0.3">
      <c r="E6861" s="1">
        <v>42157</v>
      </c>
      <c r="F6861">
        <v>65.489999999999995</v>
      </c>
      <c r="G6861">
        <f t="shared" si="152"/>
        <v>58.538532110091765</v>
      </c>
      <c r="I6861" s="1">
        <v>33723</v>
      </c>
      <c r="J6861">
        <v>19.47</v>
      </c>
      <c r="M6861" s="1">
        <v>37140</v>
      </c>
      <c r="N6861">
        <v>0.89580000000000004</v>
      </c>
    </row>
    <row r="6862" spans="5:14" x14ac:dyDescent="0.3">
      <c r="E6862" s="1">
        <v>42158</v>
      </c>
      <c r="F6862">
        <v>63.8</v>
      </c>
      <c r="G6862">
        <f t="shared" si="152"/>
        <v>58.592660550458746</v>
      </c>
      <c r="I6862" s="1">
        <v>33722</v>
      </c>
      <c r="J6862">
        <v>19.11</v>
      </c>
      <c r="M6862" s="1">
        <v>37141</v>
      </c>
      <c r="N6862">
        <v>0.90720000000000001</v>
      </c>
    </row>
    <row r="6863" spans="5:14" x14ac:dyDescent="0.3">
      <c r="E6863" s="1">
        <v>42159</v>
      </c>
      <c r="F6863">
        <v>62.03</v>
      </c>
      <c r="G6863">
        <f t="shared" si="152"/>
        <v>58.635779816513789</v>
      </c>
      <c r="I6863" s="1">
        <v>33721</v>
      </c>
      <c r="J6863">
        <v>18.95</v>
      </c>
      <c r="M6863" s="1">
        <v>37144</v>
      </c>
      <c r="N6863">
        <v>0.89790000000000003</v>
      </c>
    </row>
    <row r="6864" spans="5:14" x14ac:dyDescent="0.3">
      <c r="E6864" s="1">
        <v>42160</v>
      </c>
      <c r="F6864">
        <v>63.31</v>
      </c>
      <c r="G6864">
        <f t="shared" si="152"/>
        <v>58.698990825688114</v>
      </c>
      <c r="I6864" s="1">
        <v>33718</v>
      </c>
      <c r="J6864">
        <v>18.86</v>
      </c>
      <c r="M6864" s="1">
        <v>37145</v>
      </c>
      <c r="N6864">
        <v>0.91400000000000003</v>
      </c>
    </row>
    <row r="6865" spans="5:14" x14ac:dyDescent="0.3">
      <c r="E6865" s="1">
        <v>42163</v>
      </c>
      <c r="F6865">
        <v>62.69</v>
      </c>
      <c r="G6865">
        <f t="shared" si="152"/>
        <v>58.786880733944983</v>
      </c>
      <c r="I6865" s="1">
        <v>33717</v>
      </c>
      <c r="J6865">
        <v>18.75</v>
      </c>
      <c r="M6865" s="1">
        <v>37146</v>
      </c>
      <c r="N6865">
        <v>0.90680000000000005</v>
      </c>
    </row>
    <row r="6866" spans="5:14" x14ac:dyDescent="0.3">
      <c r="E6866" s="1">
        <v>42164</v>
      </c>
      <c r="F6866">
        <v>64.88</v>
      </c>
      <c r="G6866">
        <f t="shared" si="152"/>
        <v>58.913302752293603</v>
      </c>
      <c r="I6866" s="1">
        <v>33716</v>
      </c>
      <c r="J6866">
        <v>18.760000000000002</v>
      </c>
      <c r="M6866" s="1">
        <v>37147</v>
      </c>
      <c r="N6866">
        <v>0.91069999999999995</v>
      </c>
    </row>
    <row r="6867" spans="5:14" x14ac:dyDescent="0.3">
      <c r="E6867" s="1">
        <v>42165</v>
      </c>
      <c r="F6867">
        <v>65.7</v>
      </c>
      <c r="G6867">
        <f t="shared" si="152"/>
        <v>59.046788990825718</v>
      </c>
      <c r="I6867" s="1">
        <v>33715</v>
      </c>
      <c r="J6867">
        <v>19.04</v>
      </c>
      <c r="M6867" s="1">
        <v>37148</v>
      </c>
      <c r="N6867">
        <v>0.92059999999999997</v>
      </c>
    </row>
    <row r="6868" spans="5:14" x14ac:dyDescent="0.3">
      <c r="E6868" s="1">
        <v>42166</v>
      </c>
      <c r="F6868">
        <v>65.11</v>
      </c>
      <c r="G6868">
        <f t="shared" si="152"/>
        <v>59.176605504587179</v>
      </c>
      <c r="I6868" s="1">
        <v>33710</v>
      </c>
      <c r="J6868">
        <v>18.989999999999998</v>
      </c>
      <c r="M6868" s="1">
        <v>37151</v>
      </c>
      <c r="N6868">
        <v>0.92430000000000001</v>
      </c>
    </row>
    <row r="6869" spans="5:14" x14ac:dyDescent="0.3">
      <c r="E6869" s="1">
        <v>42167</v>
      </c>
      <c r="F6869">
        <v>63.87</v>
      </c>
      <c r="G6869">
        <f t="shared" si="152"/>
        <v>59.302844036697273</v>
      </c>
      <c r="I6869" s="1">
        <v>33709</v>
      </c>
      <c r="J6869">
        <v>18.63</v>
      </c>
      <c r="M6869" s="1">
        <v>37152</v>
      </c>
      <c r="N6869">
        <v>0.92730000000000001</v>
      </c>
    </row>
    <row r="6870" spans="5:14" x14ac:dyDescent="0.3">
      <c r="E6870" s="1">
        <v>42170</v>
      </c>
      <c r="F6870">
        <v>62.61</v>
      </c>
      <c r="G6870">
        <f t="shared" si="152"/>
        <v>59.442110091743139</v>
      </c>
      <c r="I6870" s="1">
        <v>33708</v>
      </c>
      <c r="J6870">
        <v>18.59</v>
      </c>
      <c r="M6870" s="1">
        <v>37153</v>
      </c>
      <c r="N6870">
        <v>0.92659999999999998</v>
      </c>
    </row>
    <row r="6871" spans="5:14" x14ac:dyDescent="0.3">
      <c r="E6871" s="1">
        <v>42171</v>
      </c>
      <c r="F6871">
        <v>63.7</v>
      </c>
      <c r="G6871">
        <f t="shared" si="152"/>
        <v>59.599082568807361</v>
      </c>
      <c r="I6871" s="1">
        <v>33707</v>
      </c>
      <c r="J6871">
        <v>18.89</v>
      </c>
      <c r="M6871" s="1">
        <v>37154</v>
      </c>
      <c r="N6871">
        <v>0.92759999999999998</v>
      </c>
    </row>
    <row r="6872" spans="5:14" x14ac:dyDescent="0.3">
      <c r="E6872" s="1">
        <v>42172</v>
      </c>
      <c r="F6872">
        <v>63.87</v>
      </c>
      <c r="G6872">
        <f t="shared" si="152"/>
        <v>59.738348623853234</v>
      </c>
      <c r="I6872" s="1">
        <v>33704</v>
      </c>
      <c r="J6872">
        <v>19.09</v>
      </c>
      <c r="M6872" s="1">
        <v>37155</v>
      </c>
      <c r="N6872">
        <v>0.91469999999999996</v>
      </c>
    </row>
    <row r="6873" spans="5:14" x14ac:dyDescent="0.3">
      <c r="E6873" s="1">
        <v>42173</v>
      </c>
      <c r="F6873">
        <v>64.260000000000005</v>
      </c>
      <c r="G6873">
        <f t="shared" si="152"/>
        <v>59.890550458715609</v>
      </c>
      <c r="I6873" s="1">
        <v>33703</v>
      </c>
      <c r="J6873">
        <v>18.91</v>
      </c>
      <c r="M6873" s="1">
        <v>37158</v>
      </c>
      <c r="N6873">
        <v>0.91679999999999995</v>
      </c>
    </row>
    <row r="6874" spans="5:14" x14ac:dyDescent="0.3">
      <c r="E6874" s="1">
        <v>42174</v>
      </c>
      <c r="F6874">
        <v>63.02</v>
      </c>
      <c r="G6874">
        <f t="shared" si="152"/>
        <v>60.008440366972494</v>
      </c>
      <c r="I6874" s="1">
        <v>33702</v>
      </c>
      <c r="J6874">
        <v>19.18</v>
      </c>
      <c r="M6874" s="1">
        <v>37159</v>
      </c>
      <c r="N6874">
        <v>0.92300000000000004</v>
      </c>
    </row>
    <row r="6875" spans="5:14" x14ac:dyDescent="0.3">
      <c r="E6875" s="1">
        <v>42177</v>
      </c>
      <c r="F6875">
        <v>63.34</v>
      </c>
      <c r="G6875">
        <f t="shared" si="152"/>
        <v>60.141467889908284</v>
      </c>
      <c r="I6875" s="1">
        <v>33701</v>
      </c>
      <c r="J6875">
        <v>18.829999999999998</v>
      </c>
      <c r="M6875" s="1">
        <v>37160</v>
      </c>
      <c r="N6875">
        <v>0.92300000000000004</v>
      </c>
    </row>
    <row r="6876" spans="5:14" x14ac:dyDescent="0.3">
      <c r="E6876" s="1">
        <v>42178</v>
      </c>
      <c r="F6876">
        <v>64.45</v>
      </c>
      <c r="G6876">
        <f t="shared" si="152"/>
        <v>60.292477064220208</v>
      </c>
      <c r="I6876" s="1">
        <v>33700</v>
      </c>
      <c r="J6876">
        <v>18.97</v>
      </c>
      <c r="M6876" s="1">
        <v>37161</v>
      </c>
      <c r="N6876">
        <v>0.91810000000000003</v>
      </c>
    </row>
    <row r="6877" spans="5:14" x14ac:dyDescent="0.3">
      <c r="E6877" s="1">
        <v>42179</v>
      </c>
      <c r="F6877">
        <v>63.49</v>
      </c>
      <c r="G6877">
        <f t="shared" si="152"/>
        <v>60.425137614678917</v>
      </c>
      <c r="I6877" s="1">
        <v>33697</v>
      </c>
      <c r="J6877">
        <v>18.760000000000002</v>
      </c>
      <c r="M6877" s="1">
        <v>37162</v>
      </c>
      <c r="N6877">
        <v>0.91139999999999999</v>
      </c>
    </row>
    <row r="6878" spans="5:14" x14ac:dyDescent="0.3">
      <c r="E6878" s="1">
        <v>42180</v>
      </c>
      <c r="F6878">
        <v>63.2</v>
      </c>
      <c r="G6878">
        <f t="shared" si="152"/>
        <v>60.55981651376149</v>
      </c>
      <c r="I6878" s="1">
        <v>33696</v>
      </c>
      <c r="J6878">
        <v>18.329999999999998</v>
      </c>
      <c r="M6878" s="1">
        <v>37165</v>
      </c>
      <c r="N6878">
        <v>0.9173</v>
      </c>
    </row>
    <row r="6879" spans="5:14" x14ac:dyDescent="0.3">
      <c r="E6879" s="1">
        <v>42181</v>
      </c>
      <c r="F6879">
        <v>63.26</v>
      </c>
      <c r="G6879">
        <f t="shared" si="152"/>
        <v>60.692568807339462</v>
      </c>
      <c r="I6879" s="1">
        <v>33695</v>
      </c>
      <c r="J6879">
        <v>18.399999999999999</v>
      </c>
      <c r="M6879" s="1">
        <v>37166</v>
      </c>
      <c r="N6879">
        <v>0.91879999999999995</v>
      </c>
    </row>
    <row r="6880" spans="5:14" x14ac:dyDescent="0.3">
      <c r="E6880" s="1">
        <v>42184</v>
      </c>
      <c r="F6880">
        <v>62.01</v>
      </c>
      <c r="G6880">
        <f t="shared" si="152"/>
        <v>60.819633027522954</v>
      </c>
      <c r="I6880" s="1">
        <v>33694</v>
      </c>
      <c r="J6880">
        <v>18.14</v>
      </c>
      <c r="M6880" s="1">
        <v>37167</v>
      </c>
      <c r="N6880">
        <v>0.91439999999999999</v>
      </c>
    </row>
    <row r="6881" spans="5:14" x14ac:dyDescent="0.3">
      <c r="E6881" s="1">
        <v>42185</v>
      </c>
      <c r="F6881">
        <v>63.59</v>
      </c>
      <c r="G6881">
        <f t="shared" si="152"/>
        <v>60.947981651376161</v>
      </c>
      <c r="I6881" s="1">
        <v>33693</v>
      </c>
      <c r="J6881">
        <v>17.97</v>
      </c>
      <c r="M6881" s="1">
        <v>37168</v>
      </c>
      <c r="N6881">
        <v>0.91779999999999995</v>
      </c>
    </row>
    <row r="6882" spans="5:14" x14ac:dyDescent="0.3">
      <c r="E6882" s="1">
        <v>42186</v>
      </c>
      <c r="F6882">
        <v>62.01</v>
      </c>
      <c r="G6882">
        <f t="shared" si="152"/>
        <v>61.072201834862412</v>
      </c>
      <c r="I6882" s="1">
        <v>33690</v>
      </c>
      <c r="J6882">
        <v>17.91</v>
      </c>
      <c r="M6882" s="1">
        <v>37169</v>
      </c>
      <c r="N6882">
        <v>0.91830000000000001</v>
      </c>
    </row>
    <row r="6883" spans="5:14" x14ac:dyDescent="0.3">
      <c r="E6883" s="1">
        <v>42187</v>
      </c>
      <c r="F6883">
        <v>62.07</v>
      </c>
      <c r="G6883">
        <f t="shared" si="152"/>
        <v>61.19091743119268</v>
      </c>
      <c r="I6883" s="1">
        <v>33689</v>
      </c>
      <c r="J6883">
        <v>17.98</v>
      </c>
      <c r="M6883" s="1">
        <v>37172</v>
      </c>
      <c r="N6883">
        <v>0.92100000000000004</v>
      </c>
    </row>
    <row r="6884" spans="5:14" x14ac:dyDescent="0.3">
      <c r="E6884" s="1">
        <v>42188</v>
      </c>
      <c r="F6884">
        <v>60.32</v>
      </c>
      <c r="G6884">
        <f t="shared" si="152"/>
        <v>61.258165137614689</v>
      </c>
      <c r="I6884" s="1">
        <v>33688</v>
      </c>
      <c r="J6884">
        <v>17.91</v>
      </c>
      <c r="M6884" s="1">
        <v>37173</v>
      </c>
      <c r="N6884">
        <v>0.91300000000000003</v>
      </c>
    </row>
    <row r="6885" spans="5:14" x14ac:dyDescent="0.3">
      <c r="E6885" s="1">
        <v>42191</v>
      </c>
      <c r="F6885">
        <v>56.54</v>
      </c>
      <c r="G6885">
        <f t="shared" si="152"/>
        <v>61.274587155963317</v>
      </c>
      <c r="I6885" s="1">
        <v>33687</v>
      </c>
      <c r="J6885">
        <v>17.850000000000001</v>
      </c>
      <c r="M6885" s="1">
        <v>37174</v>
      </c>
      <c r="N6885">
        <v>0.91100000000000003</v>
      </c>
    </row>
    <row r="6886" spans="5:14" x14ac:dyDescent="0.3">
      <c r="E6886" s="1">
        <v>42192</v>
      </c>
      <c r="F6886">
        <v>56.85</v>
      </c>
      <c r="G6886">
        <f t="shared" si="152"/>
        <v>61.264862385321109</v>
      </c>
      <c r="I6886" s="1">
        <v>33686</v>
      </c>
      <c r="J6886">
        <v>17.8</v>
      </c>
      <c r="M6886" s="1">
        <v>37175</v>
      </c>
      <c r="N6886">
        <v>0.9022</v>
      </c>
    </row>
    <row r="6887" spans="5:14" x14ac:dyDescent="0.3">
      <c r="E6887" s="1">
        <v>42193</v>
      </c>
      <c r="F6887">
        <v>57.05</v>
      </c>
      <c r="G6887">
        <f t="shared" si="152"/>
        <v>61.291376146788998</v>
      </c>
      <c r="I6887" s="1">
        <v>33683</v>
      </c>
      <c r="J6887">
        <v>17.68</v>
      </c>
      <c r="M6887" s="1">
        <v>37176</v>
      </c>
      <c r="N6887">
        <v>0.9113</v>
      </c>
    </row>
    <row r="6888" spans="5:14" x14ac:dyDescent="0.3">
      <c r="E6888" s="1">
        <v>42194</v>
      </c>
      <c r="F6888">
        <v>58.61</v>
      </c>
      <c r="G6888">
        <f t="shared" si="152"/>
        <v>61.310091743119273</v>
      </c>
      <c r="I6888" s="1">
        <v>33682</v>
      </c>
      <c r="J6888">
        <v>17.98</v>
      </c>
      <c r="M6888" s="1">
        <v>37179</v>
      </c>
      <c r="N6888">
        <v>0.90920000000000001</v>
      </c>
    </row>
    <row r="6889" spans="5:14" x14ac:dyDescent="0.3">
      <c r="E6889" s="1">
        <v>42195</v>
      </c>
      <c r="F6889">
        <v>58.73</v>
      </c>
      <c r="G6889">
        <f t="shared" si="152"/>
        <v>61.318623853211015</v>
      </c>
      <c r="I6889" s="1">
        <v>33681</v>
      </c>
      <c r="J6889">
        <v>17.77</v>
      </c>
      <c r="M6889" s="1">
        <v>37180</v>
      </c>
      <c r="N6889">
        <v>0.90800000000000003</v>
      </c>
    </row>
    <row r="6890" spans="5:14" x14ac:dyDescent="0.3">
      <c r="E6890" s="1">
        <v>42198</v>
      </c>
      <c r="F6890">
        <v>57.85</v>
      </c>
      <c r="G6890">
        <f t="shared" si="152"/>
        <v>61.314128440366979</v>
      </c>
      <c r="I6890" s="1">
        <v>33680</v>
      </c>
      <c r="J6890">
        <v>17.86</v>
      </c>
      <c r="M6890" s="1">
        <v>37181</v>
      </c>
      <c r="N6890">
        <v>0.90349999999999997</v>
      </c>
    </row>
    <row r="6891" spans="5:14" x14ac:dyDescent="0.3">
      <c r="E6891" s="1">
        <v>42199</v>
      </c>
      <c r="F6891">
        <v>58.51</v>
      </c>
      <c r="G6891">
        <f t="shared" si="152"/>
        <v>61.33321100917432</v>
      </c>
      <c r="I6891" s="1">
        <v>33679</v>
      </c>
      <c r="J6891">
        <v>17.82</v>
      </c>
      <c r="M6891" s="1">
        <v>37182</v>
      </c>
      <c r="N6891">
        <v>0.90269999999999995</v>
      </c>
    </row>
    <row r="6892" spans="5:14" x14ac:dyDescent="0.3">
      <c r="E6892" s="1">
        <v>42200</v>
      </c>
      <c r="F6892">
        <v>57.05</v>
      </c>
      <c r="G6892">
        <f t="shared" si="152"/>
        <v>61.355137614678902</v>
      </c>
      <c r="I6892" s="1">
        <v>33676</v>
      </c>
      <c r="J6892">
        <v>17.87</v>
      </c>
      <c r="M6892" s="1">
        <v>37183</v>
      </c>
      <c r="N6892">
        <v>0.89890000000000003</v>
      </c>
    </row>
    <row r="6893" spans="5:14" x14ac:dyDescent="0.3">
      <c r="E6893" s="1">
        <v>42201</v>
      </c>
      <c r="F6893">
        <v>57.51</v>
      </c>
      <c r="G6893">
        <f t="shared" si="152"/>
        <v>61.359357798165149</v>
      </c>
      <c r="I6893" s="1">
        <v>33675</v>
      </c>
      <c r="J6893">
        <v>17.75</v>
      </c>
      <c r="M6893" s="1">
        <v>37186</v>
      </c>
      <c r="N6893">
        <v>0.89200000000000002</v>
      </c>
    </row>
    <row r="6894" spans="5:14" x14ac:dyDescent="0.3">
      <c r="E6894" s="1">
        <v>42202</v>
      </c>
      <c r="F6894">
        <v>57.1</v>
      </c>
      <c r="G6894">
        <f t="shared" si="152"/>
        <v>61.318807339449549</v>
      </c>
      <c r="I6894" s="1">
        <v>33674</v>
      </c>
      <c r="J6894">
        <v>17.39</v>
      </c>
      <c r="M6894" s="1">
        <v>37187</v>
      </c>
      <c r="N6894">
        <v>0.89</v>
      </c>
    </row>
    <row r="6895" spans="5:14" x14ac:dyDescent="0.3">
      <c r="E6895" s="1">
        <v>42205</v>
      </c>
      <c r="F6895">
        <v>56.65</v>
      </c>
      <c r="G6895">
        <f t="shared" si="152"/>
        <v>61.275229357798175</v>
      </c>
      <c r="I6895" s="1">
        <v>33673</v>
      </c>
      <c r="J6895">
        <v>17.48</v>
      </c>
      <c r="M6895" s="1">
        <v>37188</v>
      </c>
      <c r="N6895">
        <v>0.89380000000000004</v>
      </c>
    </row>
    <row r="6896" spans="5:14" x14ac:dyDescent="0.3">
      <c r="E6896" s="1">
        <v>42206</v>
      </c>
      <c r="F6896">
        <v>57.04</v>
      </c>
      <c r="G6896">
        <f t="shared" ref="G6896:G6959" si="153">+AVERAGE(F6788:F6896)</f>
        <v>61.224862385321103</v>
      </c>
      <c r="I6896" s="1">
        <v>33672</v>
      </c>
      <c r="J6896">
        <v>17.440000000000001</v>
      </c>
      <c r="M6896" s="1">
        <v>37189</v>
      </c>
      <c r="N6896">
        <v>0.89219999999999999</v>
      </c>
    </row>
    <row r="6897" spans="5:14" x14ac:dyDescent="0.3">
      <c r="E6897" s="1">
        <v>42207</v>
      </c>
      <c r="F6897">
        <v>56.13</v>
      </c>
      <c r="G6897">
        <f t="shared" si="153"/>
        <v>61.184495412844036</v>
      </c>
      <c r="I6897" s="1">
        <v>33669</v>
      </c>
      <c r="J6897">
        <v>17.38</v>
      </c>
      <c r="M6897" s="1">
        <v>37190</v>
      </c>
      <c r="N6897">
        <v>0.89300000000000002</v>
      </c>
    </row>
    <row r="6898" spans="5:14" x14ac:dyDescent="0.3">
      <c r="E6898" s="1">
        <v>42208</v>
      </c>
      <c r="F6898">
        <v>55.27</v>
      </c>
      <c r="G6898">
        <f t="shared" si="153"/>
        <v>61.13917431192661</v>
      </c>
      <c r="I6898" s="1">
        <v>33668</v>
      </c>
      <c r="J6898">
        <v>17.41</v>
      </c>
      <c r="M6898" s="1">
        <v>37193</v>
      </c>
      <c r="N6898">
        <v>0.90449999999999997</v>
      </c>
    </row>
    <row r="6899" spans="5:14" x14ac:dyDescent="0.3">
      <c r="E6899" s="1">
        <v>42209</v>
      </c>
      <c r="F6899">
        <v>54.62</v>
      </c>
      <c r="G6899">
        <f t="shared" si="153"/>
        <v>61.087798165137613</v>
      </c>
      <c r="I6899" s="1">
        <v>33667</v>
      </c>
      <c r="J6899">
        <v>17.420000000000002</v>
      </c>
      <c r="M6899" s="1">
        <v>37194</v>
      </c>
      <c r="N6899">
        <v>0.90439999999999998</v>
      </c>
    </row>
    <row r="6900" spans="5:14" x14ac:dyDescent="0.3">
      <c r="E6900" s="1">
        <v>42212</v>
      </c>
      <c r="F6900">
        <v>53.47</v>
      </c>
      <c r="G6900">
        <f t="shared" si="153"/>
        <v>61.037981651376143</v>
      </c>
      <c r="I6900" s="1">
        <v>33666</v>
      </c>
      <c r="J6900">
        <v>17.43</v>
      </c>
      <c r="M6900" s="1">
        <v>37195</v>
      </c>
      <c r="N6900">
        <v>0.89949999999999997</v>
      </c>
    </row>
    <row r="6901" spans="5:14" x14ac:dyDescent="0.3">
      <c r="E6901" s="1">
        <v>42213</v>
      </c>
      <c r="F6901">
        <v>53.3</v>
      </c>
      <c r="G6901">
        <f t="shared" si="153"/>
        <v>60.988807339449536</v>
      </c>
      <c r="I6901" s="1">
        <v>33665</v>
      </c>
      <c r="J6901">
        <v>17.22</v>
      </c>
      <c r="M6901" s="1">
        <v>37196</v>
      </c>
      <c r="N6901">
        <v>0.90249999999999997</v>
      </c>
    </row>
    <row r="6902" spans="5:14" x14ac:dyDescent="0.3">
      <c r="E6902" s="1">
        <v>42214</v>
      </c>
      <c r="F6902">
        <v>53.38</v>
      </c>
      <c r="G6902">
        <f t="shared" si="153"/>
        <v>60.913119266055034</v>
      </c>
      <c r="I6902" s="1">
        <v>33662</v>
      </c>
      <c r="J6902">
        <v>17.55</v>
      </c>
      <c r="M6902" s="1">
        <v>37197</v>
      </c>
      <c r="N6902">
        <v>0.90210000000000001</v>
      </c>
    </row>
    <row r="6903" spans="5:14" x14ac:dyDescent="0.3">
      <c r="E6903" s="1">
        <v>42215</v>
      </c>
      <c r="F6903">
        <v>53.31</v>
      </c>
      <c r="G6903">
        <f t="shared" si="153"/>
        <v>60.851284403669723</v>
      </c>
      <c r="I6903" s="1">
        <v>33661</v>
      </c>
      <c r="J6903">
        <v>17.64</v>
      </c>
      <c r="M6903" s="1">
        <v>37200</v>
      </c>
      <c r="N6903">
        <v>0.89790000000000003</v>
      </c>
    </row>
    <row r="6904" spans="5:14" x14ac:dyDescent="0.3">
      <c r="E6904" s="1">
        <v>42216</v>
      </c>
      <c r="F6904">
        <v>52.21</v>
      </c>
      <c r="G6904">
        <f t="shared" si="153"/>
        <v>60.756146788990826</v>
      </c>
      <c r="I6904" s="1">
        <v>33660</v>
      </c>
      <c r="J6904">
        <v>17.350000000000001</v>
      </c>
      <c r="M6904" s="1">
        <v>37201</v>
      </c>
      <c r="N6904">
        <v>0.89480000000000004</v>
      </c>
    </row>
    <row r="6905" spans="5:14" x14ac:dyDescent="0.3">
      <c r="E6905" s="1">
        <v>42219</v>
      </c>
      <c r="F6905">
        <v>49.52</v>
      </c>
      <c r="G6905">
        <f t="shared" si="153"/>
        <v>60.664220183486243</v>
      </c>
      <c r="I6905" s="1">
        <v>33659</v>
      </c>
      <c r="J6905">
        <v>17.47</v>
      </c>
      <c r="M6905" s="1">
        <v>37202</v>
      </c>
      <c r="N6905">
        <v>0.89829999999999999</v>
      </c>
    </row>
    <row r="6906" spans="5:14" x14ac:dyDescent="0.3">
      <c r="E6906" s="1">
        <v>42220</v>
      </c>
      <c r="F6906">
        <v>49.99</v>
      </c>
      <c r="G6906">
        <f t="shared" si="153"/>
        <v>60.563027522935791</v>
      </c>
      <c r="I6906" s="1">
        <v>33658</v>
      </c>
      <c r="J6906">
        <v>17.43</v>
      </c>
      <c r="M6906" s="1">
        <v>37203</v>
      </c>
      <c r="N6906">
        <v>0.89259999999999995</v>
      </c>
    </row>
    <row r="6907" spans="5:14" x14ac:dyDescent="0.3">
      <c r="E6907" s="1">
        <v>42221</v>
      </c>
      <c r="F6907">
        <v>49.59</v>
      </c>
      <c r="G6907">
        <f t="shared" si="153"/>
        <v>60.462477064220188</v>
      </c>
      <c r="I6907" s="1">
        <v>33655</v>
      </c>
      <c r="J6907">
        <v>17.71</v>
      </c>
      <c r="M6907" s="1">
        <v>37204</v>
      </c>
      <c r="N6907">
        <v>0.89400000000000002</v>
      </c>
    </row>
    <row r="6908" spans="5:14" x14ac:dyDescent="0.3">
      <c r="E6908" s="1">
        <v>42222</v>
      </c>
      <c r="F6908">
        <v>49.52</v>
      </c>
      <c r="G6908">
        <f t="shared" si="153"/>
        <v>60.3619266055046</v>
      </c>
      <c r="I6908" s="1">
        <v>33654</v>
      </c>
      <c r="J6908">
        <v>17.84</v>
      </c>
      <c r="M6908" s="1">
        <v>37207</v>
      </c>
      <c r="N6908">
        <v>0.89419999999999999</v>
      </c>
    </row>
    <row r="6909" spans="5:14" x14ac:dyDescent="0.3">
      <c r="E6909" s="1">
        <v>42223</v>
      </c>
      <c r="F6909">
        <v>48.61</v>
      </c>
      <c r="G6909">
        <f t="shared" si="153"/>
        <v>60.259908256880749</v>
      </c>
      <c r="I6909" s="1">
        <v>33653</v>
      </c>
      <c r="J6909">
        <v>17.739999999999998</v>
      </c>
      <c r="M6909" s="1">
        <v>37208</v>
      </c>
      <c r="N6909">
        <v>0.88070000000000004</v>
      </c>
    </row>
    <row r="6910" spans="5:14" x14ac:dyDescent="0.3">
      <c r="E6910" s="1">
        <v>42226</v>
      </c>
      <c r="F6910">
        <v>50.41</v>
      </c>
      <c r="G6910">
        <f t="shared" si="153"/>
        <v>60.185412844036712</v>
      </c>
      <c r="I6910" s="1">
        <v>33652</v>
      </c>
      <c r="J6910">
        <v>17.600000000000001</v>
      </c>
      <c r="M6910" s="1">
        <v>37209</v>
      </c>
      <c r="N6910">
        <v>0.88290000000000002</v>
      </c>
    </row>
    <row r="6911" spans="5:14" x14ac:dyDescent="0.3">
      <c r="E6911" s="1">
        <v>42227</v>
      </c>
      <c r="F6911">
        <v>49.18</v>
      </c>
      <c r="G6911">
        <f t="shared" si="153"/>
        <v>60.119266055045891</v>
      </c>
      <c r="I6911" s="1">
        <v>33651</v>
      </c>
      <c r="J6911">
        <v>17.55</v>
      </c>
      <c r="M6911" s="1">
        <v>37210</v>
      </c>
      <c r="N6911">
        <v>0.88190000000000002</v>
      </c>
    </row>
    <row r="6912" spans="5:14" x14ac:dyDescent="0.3">
      <c r="E6912" s="1">
        <v>42228</v>
      </c>
      <c r="F6912">
        <v>49.66</v>
      </c>
      <c r="G6912">
        <f t="shared" si="153"/>
        <v>60.046972477064237</v>
      </c>
      <c r="I6912" s="1">
        <v>33647</v>
      </c>
      <c r="J6912">
        <v>18.5</v>
      </c>
      <c r="M6912" s="1">
        <v>37211</v>
      </c>
      <c r="N6912">
        <v>0.88400000000000001</v>
      </c>
    </row>
    <row r="6913" spans="5:14" x14ac:dyDescent="0.3">
      <c r="E6913" s="1">
        <v>42229</v>
      </c>
      <c r="F6913">
        <v>49.22</v>
      </c>
      <c r="G6913">
        <f t="shared" si="153"/>
        <v>59.974862385321131</v>
      </c>
      <c r="I6913" s="1">
        <v>33646</v>
      </c>
      <c r="J6913">
        <v>18.260000000000002</v>
      </c>
      <c r="M6913" s="1">
        <v>37214</v>
      </c>
      <c r="N6913">
        <v>0.87839999999999996</v>
      </c>
    </row>
    <row r="6914" spans="5:14" x14ac:dyDescent="0.3">
      <c r="E6914" s="1">
        <v>42230</v>
      </c>
      <c r="F6914">
        <v>49.03</v>
      </c>
      <c r="G6914">
        <f t="shared" si="153"/>
        <v>59.923119266055068</v>
      </c>
      <c r="I6914" s="1">
        <v>33645</v>
      </c>
      <c r="J6914">
        <v>18.38</v>
      </c>
      <c r="M6914" s="1">
        <v>37215</v>
      </c>
      <c r="N6914">
        <v>0.88270000000000004</v>
      </c>
    </row>
    <row r="6915" spans="5:14" x14ac:dyDescent="0.3">
      <c r="E6915" s="1">
        <v>42233</v>
      </c>
      <c r="F6915">
        <v>48.74</v>
      </c>
      <c r="G6915">
        <f t="shared" si="153"/>
        <v>59.880000000000024</v>
      </c>
      <c r="I6915" s="1">
        <v>33644</v>
      </c>
      <c r="J6915">
        <v>18.79</v>
      </c>
      <c r="M6915" s="1">
        <v>37216</v>
      </c>
      <c r="N6915">
        <v>0.87890000000000001</v>
      </c>
    </row>
    <row r="6916" spans="5:14" x14ac:dyDescent="0.3">
      <c r="E6916" s="1">
        <v>42234</v>
      </c>
      <c r="F6916">
        <v>48.81</v>
      </c>
      <c r="G6916">
        <f t="shared" si="153"/>
        <v>59.836880733944973</v>
      </c>
      <c r="I6916" s="1">
        <v>33641</v>
      </c>
      <c r="J6916">
        <v>18.86</v>
      </c>
      <c r="M6916" s="1">
        <v>37217</v>
      </c>
      <c r="N6916">
        <v>0.87739999999999996</v>
      </c>
    </row>
    <row r="6917" spans="5:14" x14ac:dyDescent="0.3">
      <c r="E6917" s="1">
        <v>42235</v>
      </c>
      <c r="F6917">
        <v>47.16</v>
      </c>
      <c r="G6917">
        <f t="shared" si="153"/>
        <v>59.756605504587178</v>
      </c>
      <c r="I6917" s="1">
        <v>33640</v>
      </c>
      <c r="J6917">
        <v>18.41</v>
      </c>
      <c r="M6917" s="1">
        <v>37218</v>
      </c>
      <c r="N6917">
        <v>0.87790000000000001</v>
      </c>
    </row>
    <row r="6918" spans="5:14" x14ac:dyDescent="0.3">
      <c r="E6918" s="1">
        <v>42236</v>
      </c>
      <c r="F6918">
        <v>46.62</v>
      </c>
      <c r="G6918">
        <f t="shared" si="153"/>
        <v>59.684954128440381</v>
      </c>
      <c r="I6918" s="1">
        <v>33639</v>
      </c>
      <c r="J6918">
        <v>18.3</v>
      </c>
      <c r="M6918" s="1">
        <v>37221</v>
      </c>
      <c r="N6918">
        <v>0.88029999999999997</v>
      </c>
    </row>
    <row r="6919" spans="5:14" x14ac:dyDescent="0.3">
      <c r="E6919" s="1">
        <v>42237</v>
      </c>
      <c r="F6919">
        <v>45.46</v>
      </c>
      <c r="G6919">
        <f t="shared" si="153"/>
        <v>59.594495412844054</v>
      </c>
      <c r="I6919" s="1">
        <v>33638</v>
      </c>
      <c r="J6919">
        <v>18.3</v>
      </c>
      <c r="M6919" s="1">
        <v>37222</v>
      </c>
      <c r="N6919">
        <v>0.88319999999999999</v>
      </c>
    </row>
    <row r="6920" spans="5:14" x14ac:dyDescent="0.3">
      <c r="E6920" s="1">
        <v>42240</v>
      </c>
      <c r="F6920">
        <v>42.69</v>
      </c>
      <c r="G6920">
        <f t="shared" si="153"/>
        <v>59.473119266055065</v>
      </c>
      <c r="I6920" s="1">
        <v>33637</v>
      </c>
      <c r="J6920">
        <v>18.16</v>
      </c>
      <c r="M6920" s="1">
        <v>37223</v>
      </c>
      <c r="N6920">
        <v>0.88749999999999996</v>
      </c>
    </row>
    <row r="6921" spans="5:14" x14ac:dyDescent="0.3">
      <c r="E6921" s="1">
        <v>42241</v>
      </c>
      <c r="F6921">
        <v>43.21</v>
      </c>
      <c r="G6921">
        <f t="shared" si="153"/>
        <v>59.363944954128456</v>
      </c>
      <c r="I6921" s="1">
        <v>33634</v>
      </c>
      <c r="J6921">
        <v>18.149999999999999</v>
      </c>
      <c r="M6921" s="1">
        <v>37224</v>
      </c>
      <c r="N6921">
        <v>0.88729999999999998</v>
      </c>
    </row>
    <row r="6922" spans="5:14" x14ac:dyDescent="0.3">
      <c r="E6922" s="1">
        <v>42242</v>
      </c>
      <c r="F6922">
        <v>43.14</v>
      </c>
      <c r="G6922">
        <f t="shared" si="153"/>
        <v>59.241559633027549</v>
      </c>
      <c r="I6922" s="1">
        <v>33633</v>
      </c>
      <c r="J6922">
        <v>18.14</v>
      </c>
      <c r="M6922" s="1">
        <v>37225</v>
      </c>
      <c r="N6922">
        <v>0.8962</v>
      </c>
    </row>
    <row r="6923" spans="5:14" x14ac:dyDescent="0.3">
      <c r="E6923" s="1">
        <v>42243</v>
      </c>
      <c r="F6923">
        <v>47.56</v>
      </c>
      <c r="G6923">
        <f t="shared" si="153"/>
        <v>59.134862385321121</v>
      </c>
      <c r="I6923" s="1">
        <v>33632</v>
      </c>
      <c r="J6923">
        <v>18.09</v>
      </c>
      <c r="M6923" s="1">
        <v>37228</v>
      </c>
      <c r="N6923">
        <v>0.89129999999999998</v>
      </c>
    </row>
    <row r="6924" spans="5:14" x14ac:dyDescent="0.3">
      <c r="E6924" s="1">
        <v>42244</v>
      </c>
      <c r="F6924">
        <v>50.05</v>
      </c>
      <c r="G6924">
        <f t="shared" si="153"/>
        <v>59.076513761467915</v>
      </c>
      <c r="I6924" s="1">
        <v>33631</v>
      </c>
      <c r="J6924">
        <v>18.239999999999998</v>
      </c>
      <c r="M6924" s="1">
        <v>37229</v>
      </c>
      <c r="N6924">
        <v>0.88980000000000004</v>
      </c>
    </row>
    <row r="6925" spans="5:14" x14ac:dyDescent="0.3">
      <c r="E6925" s="1">
        <v>42247</v>
      </c>
      <c r="F6925">
        <v>54.15</v>
      </c>
      <c r="G6925">
        <f t="shared" si="153"/>
        <v>59.056880733944979</v>
      </c>
      <c r="I6925" s="1">
        <v>33630</v>
      </c>
      <c r="J6925">
        <v>18.440000000000001</v>
      </c>
      <c r="M6925" s="1">
        <v>37230</v>
      </c>
      <c r="N6925">
        <v>0.8881</v>
      </c>
    </row>
    <row r="6926" spans="5:14" x14ac:dyDescent="0.3">
      <c r="E6926" s="1">
        <v>42248</v>
      </c>
      <c r="F6926">
        <v>49.56</v>
      </c>
      <c r="G6926">
        <f t="shared" si="153"/>
        <v>59.005963302752313</v>
      </c>
      <c r="I6926" s="1">
        <v>33627</v>
      </c>
      <c r="J6926">
        <v>18.22</v>
      </c>
      <c r="M6926" s="1">
        <v>37231</v>
      </c>
      <c r="N6926">
        <v>0.89470000000000005</v>
      </c>
    </row>
    <row r="6927" spans="5:14" x14ac:dyDescent="0.3">
      <c r="E6927" s="1">
        <v>42249</v>
      </c>
      <c r="F6927">
        <v>50.5</v>
      </c>
      <c r="G6927">
        <f t="shared" si="153"/>
        <v>58.945412844036724</v>
      </c>
      <c r="I6927" s="1">
        <v>33626</v>
      </c>
      <c r="J6927">
        <v>17.86</v>
      </c>
      <c r="M6927" s="1">
        <v>37232</v>
      </c>
      <c r="N6927">
        <v>0.88919999999999999</v>
      </c>
    </row>
    <row r="6928" spans="5:14" x14ac:dyDescent="0.3">
      <c r="E6928" s="1">
        <v>42250</v>
      </c>
      <c r="F6928">
        <v>50.68</v>
      </c>
      <c r="G6928">
        <f t="shared" si="153"/>
        <v>58.906238532110123</v>
      </c>
      <c r="I6928" s="1">
        <v>33625</v>
      </c>
      <c r="J6928">
        <v>18.05</v>
      </c>
      <c r="M6928" s="1">
        <v>37235</v>
      </c>
      <c r="N6928">
        <v>0.89059999999999995</v>
      </c>
    </row>
    <row r="6929" spans="5:14" x14ac:dyDescent="0.3">
      <c r="E6929" s="1">
        <v>42251</v>
      </c>
      <c r="F6929">
        <v>49.61</v>
      </c>
      <c r="G6929">
        <f t="shared" si="153"/>
        <v>58.828165137614718</v>
      </c>
      <c r="I6929" s="1">
        <v>33624</v>
      </c>
      <c r="J6929">
        <v>17.75</v>
      </c>
      <c r="M6929" s="1">
        <v>37236</v>
      </c>
      <c r="N6929">
        <v>0.89259999999999995</v>
      </c>
    </row>
    <row r="6930" spans="5:14" x14ac:dyDescent="0.3">
      <c r="E6930" s="1">
        <v>42254</v>
      </c>
      <c r="F6930">
        <v>47.63</v>
      </c>
      <c r="G6930">
        <f t="shared" si="153"/>
        <v>58.722935779816552</v>
      </c>
      <c r="I6930" s="1">
        <v>33623</v>
      </c>
      <c r="J6930">
        <v>18.010000000000002</v>
      </c>
      <c r="M6930" s="1">
        <v>37237</v>
      </c>
      <c r="N6930">
        <v>0.89770000000000005</v>
      </c>
    </row>
    <row r="6931" spans="5:14" x14ac:dyDescent="0.3">
      <c r="E6931" s="1">
        <v>42255</v>
      </c>
      <c r="F6931">
        <v>49.52</v>
      </c>
      <c r="G6931">
        <f t="shared" si="153"/>
        <v>58.667614678899113</v>
      </c>
      <c r="I6931" s="1">
        <v>33620</v>
      </c>
      <c r="J6931">
        <v>18.32</v>
      </c>
      <c r="M6931" s="1">
        <v>37238</v>
      </c>
      <c r="N6931">
        <v>0.89229999999999998</v>
      </c>
    </row>
    <row r="6932" spans="5:14" x14ac:dyDescent="0.3">
      <c r="E6932" s="1">
        <v>42256</v>
      </c>
      <c r="F6932">
        <v>47.58</v>
      </c>
      <c r="G6932">
        <f t="shared" si="153"/>
        <v>58.585137614678928</v>
      </c>
      <c r="I6932" s="1">
        <v>33619</v>
      </c>
      <c r="J6932">
        <v>18.54</v>
      </c>
      <c r="M6932" s="1">
        <v>37239</v>
      </c>
      <c r="N6932">
        <v>0.90239999999999998</v>
      </c>
    </row>
    <row r="6933" spans="5:14" x14ac:dyDescent="0.3">
      <c r="E6933" s="1">
        <v>42257</v>
      </c>
      <c r="F6933">
        <v>48.89</v>
      </c>
      <c r="G6933">
        <f t="shared" si="153"/>
        <v>58.502752293578027</v>
      </c>
      <c r="I6933" s="1">
        <v>33618</v>
      </c>
      <c r="J6933">
        <v>18.309999999999999</v>
      </c>
      <c r="M6933" s="1">
        <v>37242</v>
      </c>
      <c r="N6933">
        <v>0.90159999999999996</v>
      </c>
    </row>
    <row r="6934" spans="5:14" x14ac:dyDescent="0.3">
      <c r="E6934" s="1">
        <v>42258</v>
      </c>
      <c r="F6934">
        <v>48.14</v>
      </c>
      <c r="G6934">
        <f t="shared" si="153"/>
        <v>58.412935779816564</v>
      </c>
      <c r="I6934" s="1">
        <v>33617</v>
      </c>
      <c r="J6934">
        <v>17.89</v>
      </c>
      <c r="M6934" s="1">
        <v>37243</v>
      </c>
      <c r="N6934">
        <v>0.90290000000000004</v>
      </c>
    </row>
    <row r="6935" spans="5:14" x14ac:dyDescent="0.3">
      <c r="E6935" s="1">
        <v>42261</v>
      </c>
      <c r="F6935">
        <v>46.37</v>
      </c>
      <c r="G6935">
        <f t="shared" si="153"/>
        <v>58.302293577981693</v>
      </c>
      <c r="I6935" s="1">
        <v>33616</v>
      </c>
      <c r="J6935">
        <v>17.95</v>
      </c>
      <c r="M6935" s="1">
        <v>37244</v>
      </c>
      <c r="N6935">
        <v>0.90039999999999998</v>
      </c>
    </row>
    <row r="6936" spans="5:14" x14ac:dyDescent="0.3">
      <c r="E6936" s="1">
        <v>42262</v>
      </c>
      <c r="F6936">
        <v>46.63</v>
      </c>
      <c r="G6936">
        <f t="shared" si="153"/>
        <v>58.176697247706464</v>
      </c>
      <c r="I6936" s="1">
        <v>33613</v>
      </c>
      <c r="J6936">
        <v>17.239999999999998</v>
      </c>
      <c r="M6936" s="1">
        <v>37245</v>
      </c>
      <c r="N6936">
        <v>0.90049999999999997</v>
      </c>
    </row>
    <row r="6937" spans="5:14" x14ac:dyDescent="0.3">
      <c r="E6937" s="1">
        <v>42263</v>
      </c>
      <c r="F6937">
        <v>49.75</v>
      </c>
      <c r="G6937">
        <f t="shared" si="153"/>
        <v>58.046146788990868</v>
      </c>
      <c r="I6937" s="1">
        <v>33612</v>
      </c>
      <c r="J6937">
        <v>16.86</v>
      </c>
      <c r="M6937" s="1">
        <v>37246</v>
      </c>
      <c r="N6937">
        <v>0.88780000000000003</v>
      </c>
    </row>
    <row r="6938" spans="5:14" x14ac:dyDescent="0.3">
      <c r="E6938" s="1">
        <v>42264</v>
      </c>
      <c r="F6938">
        <v>49.08</v>
      </c>
      <c r="G6938">
        <f t="shared" si="153"/>
        <v>57.914311926605542</v>
      </c>
      <c r="I6938" s="1">
        <v>33611</v>
      </c>
      <c r="J6938">
        <v>16.920000000000002</v>
      </c>
      <c r="M6938" s="1">
        <v>37249</v>
      </c>
      <c r="N6938">
        <v>0.87749999999999995</v>
      </c>
    </row>
    <row r="6939" spans="5:14" x14ac:dyDescent="0.3">
      <c r="E6939" s="1">
        <v>42265</v>
      </c>
      <c r="F6939">
        <v>47.47</v>
      </c>
      <c r="G6939">
        <f t="shared" si="153"/>
        <v>57.767706422018385</v>
      </c>
      <c r="I6939" s="1">
        <v>33610</v>
      </c>
      <c r="J6939">
        <v>17.690000000000001</v>
      </c>
      <c r="M6939" s="1">
        <v>37250</v>
      </c>
      <c r="N6939">
        <v>0.87649999999999995</v>
      </c>
    </row>
    <row r="6940" spans="5:14" x14ac:dyDescent="0.3">
      <c r="E6940" s="1">
        <v>42268</v>
      </c>
      <c r="F6940">
        <v>48.92</v>
      </c>
      <c r="G6940">
        <f t="shared" si="153"/>
        <v>57.646972477064267</v>
      </c>
      <c r="I6940" s="1">
        <v>33609</v>
      </c>
      <c r="J6940">
        <v>18.12</v>
      </c>
      <c r="M6940" s="1">
        <v>37251</v>
      </c>
      <c r="N6940">
        <v>0.87990000000000002</v>
      </c>
    </row>
    <row r="6941" spans="5:14" x14ac:dyDescent="0.3">
      <c r="E6941" s="1">
        <v>42269</v>
      </c>
      <c r="F6941">
        <v>49.08</v>
      </c>
      <c r="G6941">
        <f t="shared" si="153"/>
        <v>57.521743119266098</v>
      </c>
      <c r="I6941" s="1">
        <v>33606</v>
      </c>
      <c r="J6941">
        <v>18.12</v>
      </c>
      <c r="M6941" s="1">
        <v>37252</v>
      </c>
      <c r="N6941">
        <v>0.88280000000000003</v>
      </c>
    </row>
    <row r="6942" spans="5:14" x14ac:dyDescent="0.3">
      <c r="E6942" s="1">
        <v>42270</v>
      </c>
      <c r="F6942">
        <v>47.75</v>
      </c>
      <c r="G6942">
        <f t="shared" si="153"/>
        <v>57.364862385321139</v>
      </c>
      <c r="I6942" s="1">
        <v>33605</v>
      </c>
      <c r="J6942">
        <v>18.36</v>
      </c>
      <c r="M6942" s="1">
        <v>37253</v>
      </c>
      <c r="N6942">
        <v>0.88339999999999996</v>
      </c>
    </row>
    <row r="6943" spans="5:14" x14ac:dyDescent="0.3">
      <c r="E6943" s="1">
        <v>42271</v>
      </c>
      <c r="F6943">
        <v>48.17</v>
      </c>
      <c r="G6943">
        <f t="shared" si="153"/>
        <v>57.207889908256909</v>
      </c>
      <c r="I6943" s="1">
        <v>33603</v>
      </c>
      <c r="J6943">
        <v>17.61</v>
      </c>
      <c r="M6943" s="1">
        <v>37256</v>
      </c>
      <c r="N6943">
        <v>0.89039999999999997</v>
      </c>
    </row>
    <row r="6944" spans="5:14" x14ac:dyDescent="0.3">
      <c r="E6944" s="1">
        <v>42272</v>
      </c>
      <c r="F6944">
        <v>48.6</v>
      </c>
      <c r="G6944">
        <f t="shared" si="153"/>
        <v>57.058990825688106</v>
      </c>
      <c r="I6944" s="1">
        <v>33602</v>
      </c>
      <c r="J6944">
        <v>17.72</v>
      </c>
      <c r="M6944" s="1">
        <v>37258</v>
      </c>
      <c r="N6944">
        <v>0.9032</v>
      </c>
    </row>
    <row r="6945" spans="5:14" x14ac:dyDescent="0.3">
      <c r="E6945" s="1">
        <v>42275</v>
      </c>
      <c r="F6945">
        <v>47.34</v>
      </c>
      <c r="G6945">
        <f t="shared" si="153"/>
        <v>56.900275229357831</v>
      </c>
      <c r="I6945" s="1">
        <v>33599</v>
      </c>
      <c r="J6945">
        <v>17.68</v>
      </c>
      <c r="M6945" s="1">
        <v>37259</v>
      </c>
      <c r="N6945">
        <v>0.8992</v>
      </c>
    </row>
    <row r="6946" spans="5:14" x14ac:dyDescent="0.3">
      <c r="E6946" s="1">
        <v>42276</v>
      </c>
      <c r="F6946">
        <v>48.23</v>
      </c>
      <c r="G6946">
        <f t="shared" si="153"/>
        <v>56.738715596330302</v>
      </c>
      <c r="I6946" s="1">
        <v>33596</v>
      </c>
      <c r="J6946">
        <v>17.829999999999998</v>
      </c>
      <c r="M6946" s="1">
        <v>37260</v>
      </c>
      <c r="N6946">
        <v>0.89470000000000005</v>
      </c>
    </row>
    <row r="6947" spans="5:14" x14ac:dyDescent="0.3">
      <c r="E6947" s="1">
        <v>42277</v>
      </c>
      <c r="F6947">
        <v>48.37</v>
      </c>
      <c r="G6947">
        <f t="shared" si="153"/>
        <v>56.569816513761495</v>
      </c>
      <c r="I6947" s="1">
        <v>33595</v>
      </c>
      <c r="J6947">
        <v>17.649999999999999</v>
      </c>
      <c r="M6947" s="1">
        <v>37263</v>
      </c>
      <c r="N6947">
        <v>0.89329999999999998</v>
      </c>
    </row>
    <row r="6948" spans="5:14" x14ac:dyDescent="0.3">
      <c r="E6948" s="1">
        <v>42278</v>
      </c>
      <c r="F6948">
        <v>47.69</v>
      </c>
      <c r="G6948">
        <f t="shared" si="153"/>
        <v>56.39761467889911</v>
      </c>
      <c r="I6948" s="1">
        <v>33592</v>
      </c>
      <c r="J6948">
        <v>17.399999999999999</v>
      </c>
      <c r="M6948" s="1">
        <v>37264</v>
      </c>
      <c r="N6948">
        <v>0.89290000000000003</v>
      </c>
    </row>
    <row r="6949" spans="5:14" x14ac:dyDescent="0.3">
      <c r="E6949" s="1">
        <v>42279</v>
      </c>
      <c r="F6949">
        <v>48.13</v>
      </c>
      <c r="G6949">
        <f t="shared" si="153"/>
        <v>56.229541284403687</v>
      </c>
      <c r="I6949" s="1">
        <v>33591</v>
      </c>
      <c r="J6949">
        <v>17.89</v>
      </c>
      <c r="M6949" s="1">
        <v>37265</v>
      </c>
      <c r="N6949">
        <v>0.89119999999999999</v>
      </c>
    </row>
    <row r="6950" spans="5:14" x14ac:dyDescent="0.3">
      <c r="E6950" s="1">
        <v>42282</v>
      </c>
      <c r="F6950">
        <v>49.25</v>
      </c>
      <c r="G6950">
        <f t="shared" si="153"/>
        <v>56.06192660550461</v>
      </c>
      <c r="I6950" s="1">
        <v>33590</v>
      </c>
      <c r="J6950">
        <v>18.02</v>
      </c>
      <c r="M6950" s="1">
        <v>37266</v>
      </c>
      <c r="N6950">
        <v>0.89119999999999999</v>
      </c>
    </row>
    <row r="6951" spans="5:14" x14ac:dyDescent="0.3">
      <c r="E6951" s="1">
        <v>42283</v>
      </c>
      <c r="F6951">
        <v>51.92</v>
      </c>
      <c r="G6951">
        <f t="shared" si="153"/>
        <v>55.916513761467918</v>
      </c>
      <c r="I6951" s="1">
        <v>33589</v>
      </c>
      <c r="J6951">
        <v>18.059999999999999</v>
      </c>
      <c r="M6951" s="1">
        <v>37267</v>
      </c>
      <c r="N6951">
        <v>0.89239999999999997</v>
      </c>
    </row>
    <row r="6952" spans="5:14" x14ac:dyDescent="0.3">
      <c r="E6952" s="1">
        <v>42284</v>
      </c>
      <c r="F6952">
        <v>51.33</v>
      </c>
      <c r="G6952">
        <f t="shared" si="153"/>
        <v>55.786146788990848</v>
      </c>
      <c r="I6952" s="1">
        <v>33588</v>
      </c>
      <c r="J6952">
        <v>18.579999999999998</v>
      </c>
      <c r="M6952" s="1">
        <v>37270</v>
      </c>
      <c r="N6952">
        <v>0.89419999999999999</v>
      </c>
    </row>
    <row r="6953" spans="5:14" x14ac:dyDescent="0.3">
      <c r="E6953" s="1">
        <v>42285</v>
      </c>
      <c r="F6953">
        <v>53.05</v>
      </c>
      <c r="G6953">
        <f t="shared" si="153"/>
        <v>55.672935779816534</v>
      </c>
      <c r="I6953" s="1">
        <v>33585</v>
      </c>
      <c r="J6953">
        <v>18.809999999999999</v>
      </c>
      <c r="M6953" s="1">
        <v>37271</v>
      </c>
      <c r="N6953">
        <v>0.88319999999999999</v>
      </c>
    </row>
    <row r="6954" spans="5:14" x14ac:dyDescent="0.3">
      <c r="E6954" s="1">
        <v>42286</v>
      </c>
      <c r="F6954">
        <v>52.65</v>
      </c>
      <c r="G6954">
        <f t="shared" si="153"/>
        <v>55.560458715596347</v>
      </c>
      <c r="I6954" s="1">
        <v>33584</v>
      </c>
      <c r="J6954">
        <v>18.579999999999998</v>
      </c>
      <c r="M6954" s="1">
        <v>37272</v>
      </c>
      <c r="N6954">
        <v>0.88270000000000004</v>
      </c>
    </row>
    <row r="6955" spans="5:14" x14ac:dyDescent="0.3">
      <c r="E6955" s="1">
        <v>42289</v>
      </c>
      <c r="F6955">
        <v>49.86</v>
      </c>
      <c r="G6955">
        <f t="shared" si="153"/>
        <v>55.404495412844057</v>
      </c>
      <c r="I6955" s="1">
        <v>33583</v>
      </c>
      <c r="J6955">
        <v>18.23</v>
      </c>
      <c r="M6955" s="1">
        <v>37273</v>
      </c>
      <c r="N6955">
        <v>0.88039999999999996</v>
      </c>
    </row>
    <row r="6956" spans="5:14" x14ac:dyDescent="0.3">
      <c r="E6956" s="1">
        <v>42290</v>
      </c>
      <c r="F6956">
        <v>49.24</v>
      </c>
      <c r="G6956">
        <f t="shared" si="153"/>
        <v>55.243302752293587</v>
      </c>
      <c r="I6956" s="1">
        <v>33582</v>
      </c>
      <c r="J6956">
        <v>18.16</v>
      </c>
      <c r="M6956" s="1">
        <v>37274</v>
      </c>
      <c r="N6956">
        <v>0.8841</v>
      </c>
    </row>
    <row r="6957" spans="5:14" x14ac:dyDescent="0.3">
      <c r="E6957" s="1">
        <v>42291</v>
      </c>
      <c r="F6957">
        <v>49.15</v>
      </c>
      <c r="G6957">
        <f t="shared" si="153"/>
        <v>55.083302752293584</v>
      </c>
      <c r="I6957" s="1">
        <v>33581</v>
      </c>
      <c r="J6957">
        <v>18.010000000000002</v>
      </c>
      <c r="M6957" s="1">
        <v>37277</v>
      </c>
      <c r="N6957">
        <v>0.88349999999999995</v>
      </c>
    </row>
    <row r="6958" spans="5:14" x14ac:dyDescent="0.3">
      <c r="E6958" s="1">
        <v>42292</v>
      </c>
      <c r="F6958">
        <v>48.71</v>
      </c>
      <c r="G6958">
        <f t="shared" si="153"/>
        <v>54.917247706422025</v>
      </c>
      <c r="I6958" s="1">
        <v>33578</v>
      </c>
      <c r="J6958">
        <v>18.88</v>
      </c>
      <c r="M6958" s="1">
        <v>37278</v>
      </c>
      <c r="N6958">
        <v>0.88590000000000002</v>
      </c>
    </row>
    <row r="6959" spans="5:14" x14ac:dyDescent="0.3">
      <c r="E6959" s="1">
        <v>42293</v>
      </c>
      <c r="F6959">
        <v>50.46</v>
      </c>
      <c r="G6959">
        <f t="shared" si="153"/>
        <v>54.772201834862386</v>
      </c>
      <c r="I6959" s="1">
        <v>33577</v>
      </c>
      <c r="J6959">
        <v>19.13</v>
      </c>
      <c r="M6959" s="1">
        <v>37279</v>
      </c>
      <c r="N6959">
        <v>0.87770000000000004</v>
      </c>
    </row>
    <row r="6960" spans="5:14" x14ac:dyDescent="0.3">
      <c r="E6960" s="1">
        <v>42296</v>
      </c>
      <c r="F6960">
        <v>48.61</v>
      </c>
      <c r="G6960">
        <f t="shared" ref="G6960:G7023" si="154">+AVERAGE(F6852:F6960)</f>
        <v>54.630825688073386</v>
      </c>
      <c r="I6960" s="1">
        <v>33576</v>
      </c>
      <c r="J6960">
        <v>19.39</v>
      </c>
      <c r="M6960" s="1">
        <v>37280</v>
      </c>
      <c r="N6960">
        <v>0.87719999999999998</v>
      </c>
    </row>
    <row r="6961" spans="5:14" x14ac:dyDescent="0.3">
      <c r="E6961" s="1">
        <v>42297</v>
      </c>
      <c r="F6961">
        <v>48.71</v>
      </c>
      <c r="G6961">
        <f t="shared" si="154"/>
        <v>54.481100917431178</v>
      </c>
      <c r="I6961" s="1">
        <v>33575</v>
      </c>
      <c r="J6961">
        <v>19.22</v>
      </c>
      <c r="M6961" s="1">
        <v>37281</v>
      </c>
      <c r="N6961">
        <v>0.8659</v>
      </c>
    </row>
    <row r="6962" spans="5:14" x14ac:dyDescent="0.3">
      <c r="E6962" s="1">
        <v>42298</v>
      </c>
      <c r="F6962">
        <v>47.85</v>
      </c>
      <c r="G6962">
        <f t="shared" si="154"/>
        <v>54.309633027522935</v>
      </c>
      <c r="I6962" s="1">
        <v>33574</v>
      </c>
      <c r="J6962">
        <v>19.73</v>
      </c>
      <c r="M6962" s="1">
        <v>37284</v>
      </c>
      <c r="N6962">
        <v>0.86240000000000006</v>
      </c>
    </row>
    <row r="6963" spans="5:14" x14ac:dyDescent="0.3">
      <c r="E6963" s="1">
        <v>42299</v>
      </c>
      <c r="F6963">
        <v>48.08</v>
      </c>
      <c r="G6963">
        <f t="shared" si="154"/>
        <v>54.151009174311916</v>
      </c>
      <c r="I6963" s="1">
        <v>33571</v>
      </c>
      <c r="J6963">
        <v>20.13</v>
      </c>
      <c r="M6963" s="1">
        <v>37285</v>
      </c>
      <c r="N6963">
        <v>0.86509999999999998</v>
      </c>
    </row>
    <row r="6964" spans="5:14" x14ac:dyDescent="0.3">
      <c r="E6964" s="1">
        <v>42300</v>
      </c>
      <c r="F6964">
        <v>47.99</v>
      </c>
      <c r="G6964">
        <f t="shared" si="154"/>
        <v>53.990183486238529</v>
      </c>
      <c r="I6964" s="1">
        <v>33570</v>
      </c>
      <c r="J6964">
        <v>20.190000000000001</v>
      </c>
      <c r="M6964" s="1">
        <v>37286</v>
      </c>
      <c r="N6964">
        <v>0.86140000000000005</v>
      </c>
    </row>
    <row r="6965" spans="5:14" x14ac:dyDescent="0.3">
      <c r="E6965" s="1">
        <v>42303</v>
      </c>
      <c r="F6965">
        <v>47.54</v>
      </c>
      <c r="G6965">
        <f t="shared" si="154"/>
        <v>53.841743119266049</v>
      </c>
      <c r="I6965" s="1">
        <v>33569</v>
      </c>
      <c r="J6965">
        <v>19.97</v>
      </c>
      <c r="M6965" s="1">
        <v>37287</v>
      </c>
      <c r="N6965">
        <v>0.85819999999999996</v>
      </c>
    </row>
    <row r="6966" spans="5:14" x14ac:dyDescent="0.3">
      <c r="E6966" s="1">
        <v>42304</v>
      </c>
      <c r="F6966">
        <v>46.81</v>
      </c>
      <c r="G6966">
        <f t="shared" si="154"/>
        <v>53.701834862385311</v>
      </c>
      <c r="I6966" s="1">
        <v>33568</v>
      </c>
      <c r="J6966">
        <v>19.63</v>
      </c>
      <c r="M6966" s="1">
        <v>37288</v>
      </c>
      <c r="N6966">
        <v>0.8619</v>
      </c>
    </row>
    <row r="6967" spans="5:14" x14ac:dyDescent="0.3">
      <c r="E6967" s="1">
        <v>42305</v>
      </c>
      <c r="F6967">
        <v>49.05</v>
      </c>
      <c r="G6967">
        <f t="shared" si="154"/>
        <v>53.577706422018345</v>
      </c>
      <c r="I6967" s="1">
        <v>33567</v>
      </c>
      <c r="J6967">
        <v>20.05</v>
      </c>
      <c r="M6967" s="1">
        <v>37291</v>
      </c>
      <c r="N6967">
        <v>0.87039999999999995</v>
      </c>
    </row>
    <row r="6968" spans="5:14" x14ac:dyDescent="0.3">
      <c r="E6968" s="1">
        <v>42306</v>
      </c>
      <c r="F6968">
        <v>48.8</v>
      </c>
      <c r="G6968">
        <f t="shared" si="154"/>
        <v>53.42394495412843</v>
      </c>
      <c r="I6968" s="1">
        <v>33564</v>
      </c>
      <c r="J6968">
        <v>19.96</v>
      </c>
      <c r="M6968" s="1">
        <v>37292</v>
      </c>
      <c r="N6968">
        <v>0.86750000000000005</v>
      </c>
    </row>
    <row r="6969" spans="5:14" x14ac:dyDescent="0.3">
      <c r="E6969" s="1">
        <v>42307</v>
      </c>
      <c r="F6969">
        <v>49.56</v>
      </c>
      <c r="G6969">
        <f t="shared" si="154"/>
        <v>53.283394495412828</v>
      </c>
      <c r="I6969" s="1">
        <v>33563</v>
      </c>
      <c r="J6969">
        <v>20.54</v>
      </c>
      <c r="M6969" s="1">
        <v>37293</v>
      </c>
      <c r="N6969">
        <v>0.86739999999999995</v>
      </c>
    </row>
    <row r="6970" spans="5:14" x14ac:dyDescent="0.3">
      <c r="E6970" s="1">
        <v>42310</v>
      </c>
      <c r="F6970">
        <v>48.79</v>
      </c>
      <c r="G6970">
        <f t="shared" si="154"/>
        <v>53.130183486238515</v>
      </c>
      <c r="I6970" s="1">
        <v>33562</v>
      </c>
      <c r="J6970">
        <v>20.71</v>
      </c>
      <c r="M6970" s="1">
        <v>37294</v>
      </c>
      <c r="N6970">
        <v>0.87070000000000003</v>
      </c>
    </row>
    <row r="6971" spans="5:14" x14ac:dyDescent="0.3">
      <c r="E6971" s="1">
        <v>42311</v>
      </c>
      <c r="F6971">
        <v>50.54</v>
      </c>
      <c r="G6971">
        <f t="shared" si="154"/>
        <v>53.008532110091728</v>
      </c>
      <c r="I6971" s="1">
        <v>33561</v>
      </c>
      <c r="J6971">
        <v>20.85</v>
      </c>
      <c r="M6971" s="1">
        <v>37295</v>
      </c>
      <c r="N6971">
        <v>0.87319999999999998</v>
      </c>
    </row>
    <row r="6972" spans="5:14" x14ac:dyDescent="0.3">
      <c r="E6972" s="1">
        <v>42312</v>
      </c>
      <c r="F6972">
        <v>48.58</v>
      </c>
      <c r="G6972">
        <f t="shared" si="154"/>
        <v>52.885137614678889</v>
      </c>
      <c r="I6972" s="1">
        <v>33560</v>
      </c>
      <c r="J6972">
        <v>21.16</v>
      </c>
      <c r="M6972" s="1">
        <v>37298</v>
      </c>
      <c r="N6972">
        <v>0.87619999999999998</v>
      </c>
    </row>
    <row r="6973" spans="5:14" x14ac:dyDescent="0.3">
      <c r="E6973" s="1">
        <v>42313</v>
      </c>
      <c r="F6973">
        <v>47.98</v>
      </c>
      <c r="G6973">
        <f t="shared" si="154"/>
        <v>52.74449541284401</v>
      </c>
      <c r="I6973" s="1">
        <v>33557</v>
      </c>
      <c r="J6973">
        <v>21.59</v>
      </c>
      <c r="M6973" s="1">
        <v>37299</v>
      </c>
      <c r="N6973">
        <v>0.87629999999999997</v>
      </c>
    </row>
    <row r="6974" spans="5:14" x14ac:dyDescent="0.3">
      <c r="E6974" s="1">
        <v>42314</v>
      </c>
      <c r="F6974">
        <v>47.42</v>
      </c>
      <c r="G6974">
        <f t="shared" si="154"/>
        <v>52.604403669724746</v>
      </c>
      <c r="I6974" s="1">
        <v>33556</v>
      </c>
      <c r="J6974">
        <v>21.03</v>
      </c>
      <c r="M6974" s="1">
        <v>37300</v>
      </c>
      <c r="N6974">
        <v>0.87080000000000002</v>
      </c>
    </row>
    <row r="6975" spans="5:14" x14ac:dyDescent="0.3">
      <c r="E6975" s="1">
        <v>42317</v>
      </c>
      <c r="F6975">
        <v>47.19</v>
      </c>
      <c r="G6975">
        <f t="shared" si="154"/>
        <v>52.442110091743096</v>
      </c>
      <c r="I6975" s="1">
        <v>33555</v>
      </c>
      <c r="J6975">
        <v>21.28</v>
      </c>
      <c r="M6975" s="1">
        <v>37301</v>
      </c>
      <c r="N6975">
        <v>0.87350000000000005</v>
      </c>
    </row>
    <row r="6976" spans="5:14" x14ac:dyDescent="0.3">
      <c r="E6976" s="1">
        <v>42318</v>
      </c>
      <c r="F6976">
        <v>47.44</v>
      </c>
      <c r="G6976">
        <f t="shared" si="154"/>
        <v>52.274587155963275</v>
      </c>
      <c r="I6976" s="1">
        <v>33554</v>
      </c>
      <c r="J6976">
        <v>21.27</v>
      </c>
      <c r="M6976" s="1">
        <v>37302</v>
      </c>
      <c r="N6976">
        <v>0.87319999999999998</v>
      </c>
    </row>
    <row r="6977" spans="5:14" x14ac:dyDescent="0.3">
      <c r="E6977" s="1">
        <v>42319</v>
      </c>
      <c r="F6977">
        <v>45.81</v>
      </c>
      <c r="G6977">
        <f t="shared" si="154"/>
        <v>52.097522935779786</v>
      </c>
      <c r="I6977" s="1">
        <v>33553</v>
      </c>
      <c r="J6977">
        <v>21.48</v>
      </c>
      <c r="M6977" s="1">
        <v>37305</v>
      </c>
      <c r="N6977">
        <v>0.87070000000000003</v>
      </c>
    </row>
    <row r="6978" spans="5:14" x14ac:dyDescent="0.3">
      <c r="E6978" s="1">
        <v>42320</v>
      </c>
      <c r="F6978">
        <v>44.06</v>
      </c>
      <c r="G6978">
        <f t="shared" si="154"/>
        <v>51.915779816513734</v>
      </c>
      <c r="I6978" s="1">
        <v>33550</v>
      </c>
      <c r="J6978">
        <v>21.84</v>
      </c>
      <c r="M6978" s="1">
        <v>37306</v>
      </c>
      <c r="N6978">
        <v>0.87639999999999996</v>
      </c>
    </row>
    <row r="6979" spans="5:14" x14ac:dyDescent="0.3">
      <c r="E6979" s="1">
        <v>42321</v>
      </c>
      <c r="F6979">
        <v>43.61</v>
      </c>
      <c r="G6979">
        <f t="shared" si="154"/>
        <v>51.741467889908236</v>
      </c>
      <c r="I6979" s="1">
        <v>33549</v>
      </c>
      <c r="J6979">
        <v>21.97</v>
      </c>
      <c r="M6979" s="1">
        <v>37307</v>
      </c>
      <c r="N6979">
        <v>0.86909999999999998</v>
      </c>
    </row>
    <row r="6980" spans="5:14" x14ac:dyDescent="0.3">
      <c r="E6980" s="1">
        <v>42324</v>
      </c>
      <c r="F6980">
        <v>44.56</v>
      </c>
      <c r="G6980">
        <f t="shared" si="154"/>
        <v>51.565871559633017</v>
      </c>
      <c r="I6980" s="1">
        <v>33548</v>
      </c>
      <c r="J6980">
        <v>22.05</v>
      </c>
      <c r="M6980" s="1">
        <v>37308</v>
      </c>
      <c r="N6980">
        <v>0.86960000000000004</v>
      </c>
    </row>
    <row r="6981" spans="5:14" x14ac:dyDescent="0.3">
      <c r="E6981" s="1">
        <v>42325</v>
      </c>
      <c r="F6981">
        <v>43.57</v>
      </c>
      <c r="G6981">
        <f t="shared" si="154"/>
        <v>51.379633027522921</v>
      </c>
      <c r="I6981" s="1">
        <v>33547</v>
      </c>
      <c r="J6981">
        <v>22.41</v>
      </c>
      <c r="M6981" s="1">
        <v>37309</v>
      </c>
      <c r="N6981">
        <v>0.87539999999999996</v>
      </c>
    </row>
    <row r="6982" spans="5:14" x14ac:dyDescent="0.3">
      <c r="E6982" s="1">
        <v>42326</v>
      </c>
      <c r="F6982">
        <v>44.14</v>
      </c>
      <c r="G6982">
        <f t="shared" si="154"/>
        <v>51.195045871559621</v>
      </c>
      <c r="I6982" s="1">
        <v>33546</v>
      </c>
      <c r="J6982">
        <v>22.38</v>
      </c>
      <c r="M6982" s="1">
        <v>37312</v>
      </c>
      <c r="N6982">
        <v>0.86890000000000001</v>
      </c>
    </row>
    <row r="6983" spans="5:14" x14ac:dyDescent="0.3">
      <c r="E6983" s="1">
        <v>42327</v>
      </c>
      <c r="F6983">
        <v>44.18</v>
      </c>
      <c r="G6983">
        <f t="shared" si="154"/>
        <v>51.022201834862372</v>
      </c>
      <c r="I6983" s="1">
        <v>33543</v>
      </c>
      <c r="J6983">
        <v>22.51</v>
      </c>
      <c r="M6983" s="1">
        <v>37313</v>
      </c>
      <c r="N6983">
        <v>0.86339999999999995</v>
      </c>
    </row>
    <row r="6984" spans="5:14" x14ac:dyDescent="0.3">
      <c r="E6984" s="1">
        <v>42328</v>
      </c>
      <c r="F6984">
        <v>44.66</v>
      </c>
      <c r="G6984">
        <f t="shared" si="154"/>
        <v>50.850825688073385</v>
      </c>
      <c r="I6984" s="1">
        <v>33542</v>
      </c>
      <c r="J6984">
        <v>22.1</v>
      </c>
      <c r="M6984" s="1">
        <v>37314</v>
      </c>
      <c r="N6984">
        <v>0.86539999999999995</v>
      </c>
    </row>
    <row r="6985" spans="5:14" x14ac:dyDescent="0.3">
      <c r="E6985" s="1">
        <v>42331</v>
      </c>
      <c r="F6985">
        <v>44.83</v>
      </c>
      <c r="G6985">
        <f t="shared" si="154"/>
        <v>50.670825688073393</v>
      </c>
      <c r="I6985" s="1">
        <v>33541</v>
      </c>
      <c r="J6985">
        <v>21.76</v>
      </c>
      <c r="M6985" s="1">
        <v>37315</v>
      </c>
      <c r="N6985">
        <v>0.86839999999999995</v>
      </c>
    </row>
    <row r="6986" spans="5:14" x14ac:dyDescent="0.3">
      <c r="E6986" s="1">
        <v>42332</v>
      </c>
      <c r="F6986">
        <v>46.12</v>
      </c>
      <c r="G6986">
        <f t="shared" si="154"/>
        <v>50.511467889908253</v>
      </c>
      <c r="I6986" s="1">
        <v>33540</v>
      </c>
      <c r="J6986">
        <v>21.72</v>
      </c>
      <c r="M6986" s="1">
        <v>37316</v>
      </c>
      <c r="N6986">
        <v>0.86470000000000002</v>
      </c>
    </row>
    <row r="6987" spans="5:14" x14ac:dyDescent="0.3">
      <c r="E6987" s="1">
        <v>42333</v>
      </c>
      <c r="F6987">
        <v>46.17</v>
      </c>
      <c r="G6987">
        <f t="shared" si="154"/>
        <v>50.355229357798166</v>
      </c>
      <c r="I6987" s="1">
        <v>33539</v>
      </c>
      <c r="J6987">
        <v>21.79</v>
      </c>
      <c r="M6987" s="1">
        <v>37319</v>
      </c>
      <c r="N6987">
        <v>0.86939999999999995</v>
      </c>
    </row>
    <row r="6988" spans="5:14" x14ac:dyDescent="0.3">
      <c r="E6988" s="1">
        <v>42334</v>
      </c>
      <c r="F6988">
        <v>45.46</v>
      </c>
      <c r="G6988">
        <f t="shared" si="154"/>
        <v>50.191926605504591</v>
      </c>
      <c r="I6988" s="1">
        <v>33536</v>
      </c>
      <c r="J6988">
        <v>21.79</v>
      </c>
      <c r="M6988" s="1">
        <v>37320</v>
      </c>
      <c r="N6988">
        <v>0.87239999999999995</v>
      </c>
    </row>
    <row r="6989" spans="5:14" x14ac:dyDescent="0.3">
      <c r="E6989" s="1">
        <v>42335</v>
      </c>
      <c r="F6989">
        <v>44.86</v>
      </c>
      <c r="G6989">
        <f t="shared" si="154"/>
        <v>50.034587155963308</v>
      </c>
      <c r="I6989" s="1">
        <v>33535</v>
      </c>
      <c r="J6989">
        <v>22.1</v>
      </c>
      <c r="M6989" s="1">
        <v>37321</v>
      </c>
      <c r="N6989">
        <v>0.87639999999999996</v>
      </c>
    </row>
    <row r="6990" spans="5:14" x14ac:dyDescent="0.3">
      <c r="E6990" s="1">
        <v>42338</v>
      </c>
      <c r="F6990">
        <v>44.61</v>
      </c>
      <c r="G6990">
        <f t="shared" si="154"/>
        <v>49.86045871559633</v>
      </c>
      <c r="I6990" s="1">
        <v>33534</v>
      </c>
      <c r="J6990">
        <v>21.97</v>
      </c>
      <c r="M6990" s="1">
        <v>37322</v>
      </c>
      <c r="N6990">
        <v>0.88219999999999998</v>
      </c>
    </row>
    <row r="6991" spans="5:14" x14ac:dyDescent="0.3">
      <c r="E6991" s="1">
        <v>42339</v>
      </c>
      <c r="F6991">
        <v>44.44</v>
      </c>
      <c r="G6991">
        <f t="shared" si="154"/>
        <v>49.699266055045868</v>
      </c>
      <c r="I6991" s="1">
        <v>33533</v>
      </c>
      <c r="J6991">
        <v>22.42</v>
      </c>
      <c r="M6991" s="1">
        <v>37323</v>
      </c>
      <c r="N6991">
        <v>0.87370000000000003</v>
      </c>
    </row>
    <row r="6992" spans="5:14" x14ac:dyDescent="0.3">
      <c r="E6992" s="1">
        <v>42340</v>
      </c>
      <c r="F6992">
        <v>42.49</v>
      </c>
      <c r="G6992">
        <f t="shared" si="154"/>
        <v>49.519633027522936</v>
      </c>
      <c r="I6992" s="1">
        <v>33532</v>
      </c>
      <c r="J6992">
        <v>22.67</v>
      </c>
      <c r="M6992" s="1">
        <v>37326</v>
      </c>
      <c r="N6992">
        <v>0.875</v>
      </c>
    </row>
    <row r="6993" spans="5:14" x14ac:dyDescent="0.3">
      <c r="E6993" s="1">
        <v>42341</v>
      </c>
      <c r="F6993">
        <v>43.84</v>
      </c>
      <c r="G6993">
        <f t="shared" si="154"/>
        <v>49.368440366972479</v>
      </c>
      <c r="I6993" s="1">
        <v>33529</v>
      </c>
      <c r="J6993">
        <v>22.59</v>
      </c>
      <c r="M6993" s="1">
        <v>37327</v>
      </c>
      <c r="N6993">
        <v>0.87549999999999994</v>
      </c>
    </row>
    <row r="6994" spans="5:14" x14ac:dyDescent="0.3">
      <c r="E6994" s="1">
        <v>42342</v>
      </c>
      <c r="F6994">
        <v>43</v>
      </c>
      <c r="G6994">
        <f t="shared" si="154"/>
        <v>49.244220183486227</v>
      </c>
      <c r="I6994" s="1">
        <v>33528</v>
      </c>
      <c r="J6994">
        <v>22.42</v>
      </c>
      <c r="M6994" s="1">
        <v>37328</v>
      </c>
      <c r="N6994">
        <v>0.87609999999999999</v>
      </c>
    </row>
    <row r="6995" spans="5:14" x14ac:dyDescent="0.3">
      <c r="E6995" s="1">
        <v>42345</v>
      </c>
      <c r="F6995">
        <v>40.729999999999997</v>
      </c>
      <c r="G6995">
        <f t="shared" si="154"/>
        <v>49.096330275229342</v>
      </c>
      <c r="I6995" s="1">
        <v>33527</v>
      </c>
      <c r="J6995">
        <v>22.17</v>
      </c>
      <c r="M6995" s="1">
        <v>37329</v>
      </c>
      <c r="N6995">
        <v>0.88280000000000003</v>
      </c>
    </row>
    <row r="6996" spans="5:14" x14ac:dyDescent="0.3">
      <c r="E6996" s="1">
        <v>42346</v>
      </c>
      <c r="F6996">
        <v>40.26</v>
      </c>
      <c r="G6996">
        <f t="shared" si="154"/>
        <v>48.942293577981637</v>
      </c>
      <c r="I6996" s="1">
        <v>33526</v>
      </c>
      <c r="J6996">
        <v>22.81</v>
      </c>
      <c r="M6996" s="1">
        <v>37330</v>
      </c>
      <c r="N6996">
        <v>0.88219999999999998</v>
      </c>
    </row>
    <row r="6997" spans="5:14" x14ac:dyDescent="0.3">
      <c r="E6997" s="1">
        <v>42347</v>
      </c>
      <c r="F6997">
        <v>40.11</v>
      </c>
      <c r="G6997">
        <f t="shared" si="154"/>
        <v>48.772568807339432</v>
      </c>
      <c r="I6997" s="1">
        <v>33525</v>
      </c>
      <c r="J6997">
        <v>22.42</v>
      </c>
      <c r="M6997" s="1">
        <v>37333</v>
      </c>
      <c r="N6997">
        <v>0.88239999999999996</v>
      </c>
    </row>
    <row r="6998" spans="5:14" x14ac:dyDescent="0.3">
      <c r="E6998" s="1">
        <v>42348</v>
      </c>
      <c r="F6998">
        <v>39.729999999999997</v>
      </c>
      <c r="G6998">
        <f t="shared" si="154"/>
        <v>48.598256880733928</v>
      </c>
      <c r="I6998" s="1">
        <v>33522</v>
      </c>
      <c r="J6998">
        <v>22.04</v>
      </c>
      <c r="M6998" s="1">
        <v>37334</v>
      </c>
      <c r="N6998">
        <v>0.88239999999999996</v>
      </c>
    </row>
    <row r="6999" spans="5:14" x14ac:dyDescent="0.3">
      <c r="E6999" s="1">
        <v>42349</v>
      </c>
      <c r="F6999">
        <v>37.93</v>
      </c>
      <c r="G6999">
        <f t="shared" si="154"/>
        <v>48.415504587155944</v>
      </c>
      <c r="I6999" s="1">
        <v>33521</v>
      </c>
      <c r="J6999">
        <v>21.85</v>
      </c>
      <c r="M6999" s="1">
        <v>37335</v>
      </c>
      <c r="N6999">
        <v>0.8851</v>
      </c>
    </row>
    <row r="7000" spans="5:14" x14ac:dyDescent="0.3">
      <c r="E7000" s="1">
        <v>42352</v>
      </c>
      <c r="F7000">
        <v>37.92</v>
      </c>
      <c r="G7000">
        <f t="shared" si="154"/>
        <v>48.226605504587141</v>
      </c>
      <c r="I7000" s="1">
        <v>33520</v>
      </c>
      <c r="J7000">
        <v>22.1</v>
      </c>
      <c r="M7000" s="1">
        <v>37336</v>
      </c>
      <c r="N7000">
        <v>0.88180000000000003</v>
      </c>
    </row>
    <row r="7001" spans="5:14" x14ac:dyDescent="0.3">
      <c r="E7001" s="1">
        <v>42353</v>
      </c>
      <c r="F7001">
        <v>38.450000000000003</v>
      </c>
      <c r="G7001">
        <f t="shared" si="154"/>
        <v>48.055963302752282</v>
      </c>
      <c r="I7001" s="1">
        <v>33519</v>
      </c>
      <c r="J7001">
        <v>21.74</v>
      </c>
      <c r="M7001" s="1">
        <v>37337</v>
      </c>
      <c r="N7001">
        <v>0.87690000000000001</v>
      </c>
    </row>
    <row r="7002" spans="5:14" x14ac:dyDescent="0.3">
      <c r="E7002" s="1">
        <v>42354</v>
      </c>
      <c r="F7002">
        <v>37.19</v>
      </c>
      <c r="G7002">
        <f t="shared" si="154"/>
        <v>47.86954128440366</v>
      </c>
      <c r="I7002" s="1">
        <v>33518</v>
      </c>
      <c r="J7002">
        <v>21.68</v>
      </c>
      <c r="M7002" s="1">
        <v>37340</v>
      </c>
      <c r="N7002">
        <v>0.87749999999999995</v>
      </c>
    </row>
    <row r="7003" spans="5:14" x14ac:dyDescent="0.3">
      <c r="E7003" s="1">
        <v>42355</v>
      </c>
      <c r="F7003">
        <v>37.06</v>
      </c>
      <c r="G7003">
        <f t="shared" si="154"/>
        <v>47.685688073394488</v>
      </c>
      <c r="I7003" s="1">
        <v>33515</v>
      </c>
      <c r="J7003">
        <v>21.44</v>
      </c>
      <c r="M7003" s="1">
        <v>37341</v>
      </c>
      <c r="N7003">
        <v>0.87670000000000003</v>
      </c>
    </row>
    <row r="7004" spans="5:14" x14ac:dyDescent="0.3">
      <c r="E7004" s="1">
        <v>42356</v>
      </c>
      <c r="F7004">
        <v>36.880000000000003</v>
      </c>
      <c r="G7004">
        <f t="shared" si="154"/>
        <v>47.504311926605489</v>
      </c>
      <c r="I7004" s="1">
        <v>33514</v>
      </c>
      <c r="J7004">
        <v>21.56</v>
      </c>
      <c r="M7004" s="1">
        <v>37342</v>
      </c>
      <c r="N7004">
        <v>0.87270000000000003</v>
      </c>
    </row>
    <row r="7005" spans="5:14" x14ac:dyDescent="0.3">
      <c r="E7005" s="1">
        <v>42359</v>
      </c>
      <c r="F7005">
        <v>36.35</v>
      </c>
      <c r="G7005">
        <f t="shared" si="154"/>
        <v>47.314495412844032</v>
      </c>
      <c r="I7005" s="1">
        <v>33513</v>
      </c>
      <c r="J7005">
        <v>21.15</v>
      </c>
      <c r="M7005" s="1">
        <v>37343</v>
      </c>
      <c r="N7005">
        <v>0.87019999999999997</v>
      </c>
    </row>
    <row r="7006" spans="5:14" x14ac:dyDescent="0.3">
      <c r="E7006" s="1">
        <v>42360</v>
      </c>
      <c r="F7006">
        <v>36.11</v>
      </c>
      <c r="G7006">
        <f t="shared" si="154"/>
        <v>47.130825688073386</v>
      </c>
      <c r="I7006" s="1">
        <v>33512</v>
      </c>
      <c r="J7006">
        <v>20.99</v>
      </c>
      <c r="M7006" s="1">
        <v>37344</v>
      </c>
      <c r="N7006">
        <v>0.87150000000000005</v>
      </c>
    </row>
    <row r="7007" spans="5:14" x14ac:dyDescent="0.3">
      <c r="E7007" s="1">
        <v>42361</v>
      </c>
      <c r="F7007">
        <v>37.36</v>
      </c>
      <c r="G7007">
        <f t="shared" si="154"/>
        <v>46.96651376146788</v>
      </c>
      <c r="I7007" s="1">
        <v>33511</v>
      </c>
      <c r="J7007">
        <v>21.05</v>
      </c>
      <c r="M7007" s="1">
        <v>37347</v>
      </c>
      <c r="N7007">
        <v>0.88009999999999999</v>
      </c>
    </row>
    <row r="7008" spans="5:14" x14ac:dyDescent="0.3">
      <c r="E7008" s="1">
        <v>42362</v>
      </c>
      <c r="F7008">
        <v>37.89</v>
      </c>
      <c r="G7008">
        <f t="shared" si="154"/>
        <v>46.813027522935769</v>
      </c>
      <c r="I7008" s="1">
        <v>33508</v>
      </c>
      <c r="J7008">
        <v>21.17</v>
      </c>
      <c r="M7008" s="1">
        <v>37348</v>
      </c>
      <c r="N7008">
        <v>0.879</v>
      </c>
    </row>
    <row r="7009" spans="5:14" x14ac:dyDescent="0.3">
      <c r="E7009" s="1">
        <v>42366</v>
      </c>
      <c r="F7009">
        <v>36.619999999999997</v>
      </c>
      <c r="G7009">
        <f t="shared" si="154"/>
        <v>46.658440366972464</v>
      </c>
      <c r="I7009" s="1">
        <v>33507</v>
      </c>
      <c r="J7009">
        <v>20.88</v>
      </c>
      <c r="M7009" s="1">
        <v>37349</v>
      </c>
      <c r="N7009">
        <v>0.88029999999999997</v>
      </c>
    </row>
    <row r="7010" spans="5:14" x14ac:dyDescent="0.3">
      <c r="E7010" s="1">
        <v>42367</v>
      </c>
      <c r="F7010">
        <v>37.79</v>
      </c>
      <c r="G7010">
        <f t="shared" si="154"/>
        <v>46.516146788990817</v>
      </c>
      <c r="I7010" s="1">
        <v>33506</v>
      </c>
      <c r="J7010">
        <v>20.73</v>
      </c>
      <c r="M7010" s="1">
        <v>37350</v>
      </c>
      <c r="N7010">
        <v>0.87739999999999996</v>
      </c>
    </row>
    <row r="7011" spans="5:14" x14ac:dyDescent="0.3">
      <c r="E7011" s="1">
        <v>42368</v>
      </c>
      <c r="F7011">
        <v>36.46</v>
      </c>
      <c r="G7011">
        <f t="shared" si="154"/>
        <v>46.360917431192647</v>
      </c>
      <c r="I7011" s="1">
        <v>33505</v>
      </c>
      <c r="J7011">
        <v>20.75</v>
      </c>
      <c r="M7011" s="1">
        <v>37351</v>
      </c>
      <c r="N7011">
        <v>0.87870000000000004</v>
      </c>
    </row>
    <row r="7012" spans="5:14" x14ac:dyDescent="0.3">
      <c r="E7012" s="1">
        <v>42369</v>
      </c>
      <c r="F7012">
        <v>37.28</v>
      </c>
      <c r="G7012">
        <f t="shared" si="154"/>
        <v>46.213853211009159</v>
      </c>
      <c r="I7012" s="1">
        <v>33504</v>
      </c>
      <c r="J7012">
        <v>20.62</v>
      </c>
      <c r="M7012" s="1">
        <v>37354</v>
      </c>
      <c r="N7012">
        <v>0.87439999999999996</v>
      </c>
    </row>
    <row r="7013" spans="5:14" x14ac:dyDescent="0.3">
      <c r="E7013" s="1">
        <v>42373</v>
      </c>
      <c r="F7013">
        <v>37.22</v>
      </c>
      <c r="G7013">
        <f t="shared" si="154"/>
        <v>46.076330275229346</v>
      </c>
      <c r="I7013" s="1">
        <v>33501</v>
      </c>
      <c r="J7013">
        <v>20.440000000000001</v>
      </c>
      <c r="M7013" s="1">
        <v>37355</v>
      </c>
      <c r="N7013">
        <v>0.88090000000000002</v>
      </c>
    </row>
    <row r="7014" spans="5:14" x14ac:dyDescent="0.3">
      <c r="E7014" s="1">
        <v>42374</v>
      </c>
      <c r="F7014">
        <v>36.42</v>
      </c>
      <c r="G7014">
        <f t="shared" si="154"/>
        <v>45.956146788990822</v>
      </c>
      <c r="I7014" s="1">
        <v>33500</v>
      </c>
      <c r="J7014">
        <v>20.27</v>
      </c>
      <c r="M7014" s="1">
        <v>37356</v>
      </c>
      <c r="N7014">
        <v>0.88</v>
      </c>
    </row>
    <row r="7015" spans="5:14" x14ac:dyDescent="0.3">
      <c r="E7015" s="1">
        <v>42375</v>
      </c>
      <c r="F7015">
        <v>34.229999999999997</v>
      </c>
      <c r="G7015">
        <f t="shared" si="154"/>
        <v>45.811559633027514</v>
      </c>
      <c r="I7015" s="1">
        <v>33499</v>
      </c>
      <c r="J7015">
        <v>20.41</v>
      </c>
      <c r="M7015" s="1">
        <v>37357</v>
      </c>
      <c r="N7015">
        <v>0.88229999999999997</v>
      </c>
    </row>
    <row r="7016" spans="5:14" x14ac:dyDescent="0.3">
      <c r="E7016" s="1">
        <v>42376</v>
      </c>
      <c r="F7016">
        <v>33.75</v>
      </c>
      <c r="G7016">
        <f t="shared" si="154"/>
        <v>45.666238532110086</v>
      </c>
      <c r="I7016" s="1">
        <v>33498</v>
      </c>
      <c r="J7016">
        <v>20.23</v>
      </c>
      <c r="M7016" s="1">
        <v>37358</v>
      </c>
      <c r="N7016">
        <v>0.87980000000000003</v>
      </c>
    </row>
    <row r="7017" spans="5:14" x14ac:dyDescent="0.3">
      <c r="E7017" s="1">
        <v>42377</v>
      </c>
      <c r="F7017">
        <v>33.549999999999997</v>
      </c>
      <c r="G7017">
        <f t="shared" si="154"/>
        <v>45.519724770642199</v>
      </c>
      <c r="I7017" s="1">
        <v>33497</v>
      </c>
      <c r="J7017">
        <v>20.420000000000002</v>
      </c>
      <c r="M7017" s="1">
        <v>37361</v>
      </c>
      <c r="N7017">
        <v>0.87909999999999999</v>
      </c>
    </row>
    <row r="7018" spans="5:14" x14ac:dyDescent="0.3">
      <c r="E7018" s="1">
        <v>42380</v>
      </c>
      <c r="F7018">
        <v>31.55</v>
      </c>
      <c r="G7018">
        <f t="shared" si="154"/>
        <v>45.363211009174314</v>
      </c>
      <c r="I7018" s="1">
        <v>33494</v>
      </c>
      <c r="J7018">
        <v>20.32</v>
      </c>
      <c r="M7018" s="1">
        <v>37362</v>
      </c>
      <c r="N7018">
        <v>0.88239999999999996</v>
      </c>
    </row>
    <row r="7019" spans="5:14" x14ac:dyDescent="0.3">
      <c r="E7019" s="1">
        <v>42381</v>
      </c>
      <c r="F7019">
        <v>30.86</v>
      </c>
      <c r="G7019">
        <f t="shared" si="154"/>
        <v>45.183853211009172</v>
      </c>
      <c r="I7019" s="1">
        <v>33493</v>
      </c>
      <c r="J7019">
        <v>20.14</v>
      </c>
      <c r="M7019" s="1">
        <v>37363</v>
      </c>
      <c r="N7019">
        <v>0.89029999999999998</v>
      </c>
    </row>
    <row r="7020" spans="5:14" x14ac:dyDescent="0.3">
      <c r="E7020" s="1">
        <v>42382</v>
      </c>
      <c r="F7020">
        <v>30.31</v>
      </c>
      <c r="G7020">
        <f t="shared" si="154"/>
        <v>45.010733944954126</v>
      </c>
      <c r="I7020" s="1">
        <v>33492</v>
      </c>
      <c r="J7020">
        <v>20.16</v>
      </c>
      <c r="M7020" s="1">
        <v>37364</v>
      </c>
      <c r="N7020">
        <v>0.89100000000000001</v>
      </c>
    </row>
    <row r="7021" spans="5:14" x14ac:dyDescent="0.3">
      <c r="E7021" s="1">
        <v>42383</v>
      </c>
      <c r="F7021">
        <v>31.03</v>
      </c>
      <c r="G7021">
        <f t="shared" si="154"/>
        <v>44.83981651376147</v>
      </c>
      <c r="I7021" s="1">
        <v>33491</v>
      </c>
      <c r="J7021">
        <v>19.95</v>
      </c>
      <c r="M7021" s="1">
        <v>37365</v>
      </c>
      <c r="N7021">
        <v>0.89200000000000002</v>
      </c>
    </row>
    <row r="7022" spans="5:14" x14ac:dyDescent="0.3">
      <c r="E7022" s="1">
        <v>42384</v>
      </c>
      <c r="F7022">
        <v>28.94</v>
      </c>
      <c r="G7022">
        <f t="shared" si="154"/>
        <v>44.6537614678899</v>
      </c>
      <c r="I7022" s="1">
        <v>33490</v>
      </c>
      <c r="J7022">
        <v>19.84</v>
      </c>
      <c r="M7022" s="1">
        <v>37368</v>
      </c>
      <c r="N7022">
        <v>0.8891</v>
      </c>
    </row>
    <row r="7023" spans="5:14" x14ac:dyDescent="0.3">
      <c r="E7023" s="1">
        <v>42387</v>
      </c>
      <c r="F7023">
        <v>28.55</v>
      </c>
      <c r="G7023">
        <f t="shared" si="154"/>
        <v>44.465871559633023</v>
      </c>
      <c r="I7023" s="1">
        <v>33487</v>
      </c>
      <c r="J7023">
        <v>20.07</v>
      </c>
      <c r="M7023" s="1">
        <v>37369</v>
      </c>
      <c r="N7023">
        <v>0.88849999999999996</v>
      </c>
    </row>
    <row r="7024" spans="5:14" x14ac:dyDescent="0.3">
      <c r="E7024" s="1">
        <v>42388</v>
      </c>
      <c r="F7024">
        <v>28.76</v>
      </c>
      <c r="G7024">
        <f t="shared" ref="G7024:G7087" si="155">+AVERAGE(F6916:F7024)</f>
        <v>44.282568807339452</v>
      </c>
      <c r="I7024" s="1">
        <v>33486</v>
      </c>
      <c r="J7024">
        <v>20.13</v>
      </c>
      <c r="M7024" s="1">
        <v>37370</v>
      </c>
      <c r="N7024">
        <v>0.89259999999999995</v>
      </c>
    </row>
    <row r="7025" spans="5:14" x14ac:dyDescent="0.3">
      <c r="E7025" s="1">
        <v>42389</v>
      </c>
      <c r="F7025">
        <v>27.88</v>
      </c>
      <c r="G7025">
        <f t="shared" si="155"/>
        <v>44.090550458715597</v>
      </c>
      <c r="I7025" s="1">
        <v>33485</v>
      </c>
      <c r="J7025">
        <v>20.25</v>
      </c>
      <c r="M7025" s="1">
        <v>37371</v>
      </c>
      <c r="N7025">
        <v>0.89759999999999995</v>
      </c>
    </row>
    <row r="7026" spans="5:14" x14ac:dyDescent="0.3">
      <c r="E7026" s="1">
        <v>42390</v>
      </c>
      <c r="F7026">
        <v>29.25</v>
      </c>
      <c r="G7026">
        <f t="shared" si="155"/>
        <v>43.926238532110091</v>
      </c>
      <c r="I7026" s="1">
        <v>33484</v>
      </c>
      <c r="J7026">
        <v>20.58</v>
      </c>
      <c r="M7026" s="1">
        <v>37372</v>
      </c>
      <c r="N7026">
        <v>0.90149999999999997</v>
      </c>
    </row>
    <row r="7027" spans="5:14" x14ac:dyDescent="0.3">
      <c r="E7027" s="1">
        <v>42391</v>
      </c>
      <c r="F7027">
        <v>32.18</v>
      </c>
      <c r="G7027">
        <f t="shared" si="155"/>
        <v>43.793761467889915</v>
      </c>
      <c r="I7027" s="1">
        <v>33483</v>
      </c>
      <c r="J7027">
        <v>20.63</v>
      </c>
      <c r="M7027" s="1">
        <v>37375</v>
      </c>
      <c r="N7027">
        <v>0.90380000000000005</v>
      </c>
    </row>
    <row r="7028" spans="5:14" x14ac:dyDescent="0.3">
      <c r="E7028" s="1">
        <v>42394</v>
      </c>
      <c r="F7028">
        <v>30.5</v>
      </c>
      <c r="G7028">
        <f t="shared" si="155"/>
        <v>43.656513761467892</v>
      </c>
      <c r="I7028" s="1">
        <v>33480</v>
      </c>
      <c r="J7028">
        <v>20.7</v>
      </c>
      <c r="M7028" s="1">
        <v>37376</v>
      </c>
      <c r="N7028">
        <v>0.9</v>
      </c>
    </row>
    <row r="7029" spans="5:14" x14ac:dyDescent="0.3">
      <c r="E7029" s="1">
        <v>42395</v>
      </c>
      <c r="F7029">
        <v>31.8</v>
      </c>
      <c r="G7029">
        <f t="shared" si="155"/>
        <v>43.556605504587168</v>
      </c>
      <c r="I7029" s="1">
        <v>33479</v>
      </c>
      <c r="J7029">
        <v>20.32</v>
      </c>
      <c r="M7029" s="1">
        <v>37377</v>
      </c>
      <c r="N7029">
        <v>0.90620000000000001</v>
      </c>
    </row>
    <row r="7030" spans="5:14" x14ac:dyDescent="0.3">
      <c r="E7030" s="1">
        <v>42396</v>
      </c>
      <c r="F7030">
        <v>33.1</v>
      </c>
      <c r="G7030">
        <f t="shared" si="155"/>
        <v>43.46385321100918</v>
      </c>
      <c r="I7030" s="1">
        <v>33478</v>
      </c>
      <c r="J7030">
        <v>20.03</v>
      </c>
      <c r="M7030" s="1">
        <v>37378</v>
      </c>
      <c r="N7030">
        <v>0.90300000000000002</v>
      </c>
    </row>
    <row r="7031" spans="5:14" x14ac:dyDescent="0.3">
      <c r="E7031" s="1">
        <v>42397</v>
      </c>
      <c r="F7031">
        <v>33.89</v>
      </c>
      <c r="G7031">
        <f t="shared" si="155"/>
        <v>43.378990825688085</v>
      </c>
      <c r="I7031" s="1">
        <v>33477</v>
      </c>
      <c r="J7031">
        <v>20.11</v>
      </c>
      <c r="M7031" s="1">
        <v>37379</v>
      </c>
      <c r="N7031">
        <v>0.91710000000000003</v>
      </c>
    </row>
    <row r="7032" spans="5:14" x14ac:dyDescent="0.3">
      <c r="E7032" s="1">
        <v>42398</v>
      </c>
      <c r="F7032">
        <v>34.74</v>
      </c>
      <c r="G7032">
        <f t="shared" si="155"/>
        <v>43.261376146789004</v>
      </c>
      <c r="I7032" s="1">
        <v>33473</v>
      </c>
      <c r="J7032">
        <v>19.98</v>
      </c>
      <c r="M7032" s="1">
        <v>37382</v>
      </c>
      <c r="N7032">
        <v>0.91820000000000002</v>
      </c>
    </row>
    <row r="7033" spans="5:14" x14ac:dyDescent="0.3">
      <c r="E7033" s="1">
        <v>42401</v>
      </c>
      <c r="F7033">
        <v>34.24</v>
      </c>
      <c r="G7033">
        <f t="shared" si="155"/>
        <v>43.116330275229359</v>
      </c>
      <c r="I7033" s="1">
        <v>33472</v>
      </c>
      <c r="J7033">
        <v>19.79</v>
      </c>
      <c r="M7033" s="1">
        <v>37383</v>
      </c>
      <c r="N7033">
        <v>0.91490000000000005</v>
      </c>
    </row>
    <row r="7034" spans="5:14" x14ac:dyDescent="0.3">
      <c r="E7034" s="1">
        <v>42402</v>
      </c>
      <c r="F7034">
        <v>32.72</v>
      </c>
      <c r="G7034">
        <f t="shared" si="155"/>
        <v>42.919724770642219</v>
      </c>
      <c r="I7034" s="1">
        <v>33471</v>
      </c>
      <c r="J7034">
        <v>19.64</v>
      </c>
      <c r="M7034" s="1">
        <v>37384</v>
      </c>
      <c r="N7034">
        <v>0.90449999999999997</v>
      </c>
    </row>
    <row r="7035" spans="5:14" x14ac:dyDescent="0.3">
      <c r="E7035" s="1">
        <v>42403</v>
      </c>
      <c r="F7035">
        <v>35.04</v>
      </c>
      <c r="G7035">
        <f t="shared" si="155"/>
        <v>42.786513761467901</v>
      </c>
      <c r="I7035" s="1">
        <v>33470</v>
      </c>
      <c r="J7035">
        <v>20.65</v>
      </c>
      <c r="M7035" s="1">
        <v>37385</v>
      </c>
      <c r="N7035">
        <v>0.9093</v>
      </c>
    </row>
    <row r="7036" spans="5:14" x14ac:dyDescent="0.3">
      <c r="E7036" s="1">
        <v>42404</v>
      </c>
      <c r="F7036">
        <v>34.46</v>
      </c>
      <c r="G7036">
        <f t="shared" si="155"/>
        <v>42.63935779816515</v>
      </c>
      <c r="I7036" s="1">
        <v>33469</v>
      </c>
      <c r="J7036">
        <v>20.53</v>
      </c>
      <c r="M7036" s="1">
        <v>37386</v>
      </c>
      <c r="N7036">
        <v>0.91369999999999996</v>
      </c>
    </row>
    <row r="7037" spans="5:14" x14ac:dyDescent="0.3">
      <c r="E7037" s="1">
        <v>42405</v>
      </c>
      <c r="F7037">
        <v>34.06</v>
      </c>
      <c r="G7037">
        <f t="shared" si="155"/>
        <v>42.486880733944972</v>
      </c>
      <c r="I7037" s="1">
        <v>33466</v>
      </c>
      <c r="J7037">
        <v>19.48</v>
      </c>
      <c r="M7037" s="1">
        <v>37389</v>
      </c>
      <c r="N7037">
        <v>0.9113</v>
      </c>
    </row>
    <row r="7038" spans="5:14" x14ac:dyDescent="0.3">
      <c r="E7038" s="1">
        <v>42408</v>
      </c>
      <c r="F7038">
        <v>32.880000000000003</v>
      </c>
      <c r="G7038">
        <f t="shared" si="155"/>
        <v>42.333394495412861</v>
      </c>
      <c r="I7038" s="1">
        <v>33465</v>
      </c>
      <c r="J7038">
        <v>19.309999999999999</v>
      </c>
      <c r="M7038" s="1">
        <v>37390</v>
      </c>
      <c r="N7038">
        <v>0.90239999999999998</v>
      </c>
    </row>
    <row r="7039" spans="5:14" x14ac:dyDescent="0.3">
      <c r="E7039" s="1">
        <v>42409</v>
      </c>
      <c r="F7039">
        <v>30.32</v>
      </c>
      <c r="G7039">
        <f t="shared" si="155"/>
        <v>42.174587155963316</v>
      </c>
      <c r="I7039" s="1">
        <v>33464</v>
      </c>
      <c r="J7039">
        <v>19.27</v>
      </c>
      <c r="M7039" s="1">
        <v>37391</v>
      </c>
      <c r="N7039">
        <v>0.9123</v>
      </c>
    </row>
    <row r="7040" spans="5:14" x14ac:dyDescent="0.3">
      <c r="E7040" s="1">
        <v>42410</v>
      </c>
      <c r="F7040">
        <v>30.84</v>
      </c>
      <c r="G7040">
        <f t="shared" si="155"/>
        <v>42.003211009174329</v>
      </c>
      <c r="I7040" s="1">
        <v>33463</v>
      </c>
      <c r="J7040">
        <v>19.5</v>
      </c>
      <c r="M7040" s="1">
        <v>37392</v>
      </c>
      <c r="N7040">
        <v>0.91120000000000001</v>
      </c>
    </row>
    <row r="7041" spans="5:14" x14ac:dyDescent="0.3">
      <c r="E7041" s="1">
        <v>42411</v>
      </c>
      <c r="F7041">
        <v>30.06</v>
      </c>
      <c r="G7041">
        <f t="shared" si="155"/>
        <v>41.842477064220205</v>
      </c>
      <c r="I7041" s="1">
        <v>33462</v>
      </c>
      <c r="J7041">
        <v>19.62</v>
      </c>
      <c r="M7041" s="1">
        <v>37393</v>
      </c>
      <c r="N7041">
        <v>0.92030000000000001</v>
      </c>
    </row>
    <row r="7042" spans="5:14" x14ac:dyDescent="0.3">
      <c r="E7042" s="1">
        <v>42412</v>
      </c>
      <c r="F7042">
        <v>33.36</v>
      </c>
      <c r="G7042">
        <f t="shared" si="155"/>
        <v>41.70000000000001</v>
      </c>
      <c r="I7042" s="1">
        <v>33459</v>
      </c>
      <c r="J7042">
        <v>19.600000000000001</v>
      </c>
      <c r="M7042" s="1">
        <v>37396</v>
      </c>
      <c r="N7042">
        <v>0.92110000000000003</v>
      </c>
    </row>
    <row r="7043" spans="5:14" x14ac:dyDescent="0.3">
      <c r="E7043" s="1">
        <v>42415</v>
      </c>
      <c r="F7043">
        <v>33.39</v>
      </c>
      <c r="G7043">
        <f t="shared" si="155"/>
        <v>41.564678899082587</v>
      </c>
      <c r="I7043" s="1">
        <v>33458</v>
      </c>
      <c r="J7043">
        <v>19.62</v>
      </c>
      <c r="M7043" s="1">
        <v>37397</v>
      </c>
      <c r="N7043">
        <v>0.92</v>
      </c>
    </row>
    <row r="7044" spans="5:14" x14ac:dyDescent="0.3">
      <c r="E7044" s="1">
        <v>42416</v>
      </c>
      <c r="F7044">
        <v>32.18</v>
      </c>
      <c r="G7044">
        <f t="shared" si="155"/>
        <v>41.434495412844051</v>
      </c>
      <c r="I7044" s="1">
        <v>33457</v>
      </c>
      <c r="J7044">
        <v>19.43</v>
      </c>
      <c r="M7044" s="1">
        <v>37398</v>
      </c>
      <c r="N7044">
        <v>0.92559999999999998</v>
      </c>
    </row>
    <row r="7045" spans="5:14" x14ac:dyDescent="0.3">
      <c r="E7045" s="1">
        <v>42417</v>
      </c>
      <c r="F7045">
        <v>34.5</v>
      </c>
      <c r="G7045">
        <f t="shared" si="155"/>
        <v>41.323211009174322</v>
      </c>
      <c r="I7045" s="1">
        <v>33456</v>
      </c>
      <c r="J7045">
        <v>19.43</v>
      </c>
      <c r="M7045" s="1">
        <v>37399</v>
      </c>
      <c r="N7045">
        <v>0.92059999999999997</v>
      </c>
    </row>
    <row r="7046" spans="5:14" x14ac:dyDescent="0.3">
      <c r="E7046" s="1">
        <v>42418</v>
      </c>
      <c r="F7046">
        <v>34.28</v>
      </c>
      <c r="G7046">
        <f t="shared" si="155"/>
        <v>41.181284403669736</v>
      </c>
      <c r="I7046" s="1">
        <v>33455</v>
      </c>
      <c r="J7046">
        <v>19.53</v>
      </c>
      <c r="M7046" s="1">
        <v>37400</v>
      </c>
      <c r="N7046">
        <v>0.91979999999999995</v>
      </c>
    </row>
    <row r="7047" spans="5:14" x14ac:dyDescent="0.3">
      <c r="E7047" s="1">
        <v>42419</v>
      </c>
      <c r="F7047">
        <v>33.01</v>
      </c>
      <c r="G7047">
        <f t="shared" si="155"/>
        <v>41.03385321100918</v>
      </c>
      <c r="I7047" s="1">
        <v>33452</v>
      </c>
      <c r="J7047">
        <v>19.5</v>
      </c>
      <c r="M7047" s="1">
        <v>37403</v>
      </c>
      <c r="N7047">
        <v>0.9204</v>
      </c>
    </row>
    <row r="7048" spans="5:14" x14ac:dyDescent="0.3">
      <c r="E7048" s="1">
        <v>42422</v>
      </c>
      <c r="F7048">
        <v>34.69</v>
      </c>
      <c r="G7048">
        <f t="shared" si="155"/>
        <v>40.916605504587153</v>
      </c>
      <c r="I7048" s="1">
        <v>33451</v>
      </c>
      <c r="J7048">
        <v>19.399999999999999</v>
      </c>
      <c r="M7048" s="1">
        <v>37404</v>
      </c>
      <c r="N7048">
        <v>0.92769999999999997</v>
      </c>
    </row>
    <row r="7049" spans="5:14" x14ac:dyDescent="0.3">
      <c r="E7049" s="1">
        <v>42423</v>
      </c>
      <c r="F7049">
        <v>33.270000000000003</v>
      </c>
      <c r="G7049">
        <f t="shared" si="155"/>
        <v>40.773027522935791</v>
      </c>
      <c r="I7049" s="1">
        <v>33450</v>
      </c>
      <c r="J7049">
        <v>19.739999999999998</v>
      </c>
      <c r="M7049" s="1">
        <v>37405</v>
      </c>
      <c r="N7049">
        <v>0.93430000000000002</v>
      </c>
    </row>
    <row r="7050" spans="5:14" x14ac:dyDescent="0.3">
      <c r="E7050" s="1">
        <v>42424</v>
      </c>
      <c r="F7050">
        <v>34.409999999999997</v>
      </c>
      <c r="G7050">
        <f t="shared" si="155"/>
        <v>40.638440366972489</v>
      </c>
      <c r="I7050" s="1">
        <v>33449</v>
      </c>
      <c r="J7050">
        <v>19.53</v>
      </c>
      <c r="M7050" s="1">
        <v>37406</v>
      </c>
      <c r="N7050">
        <v>0.93669999999999998</v>
      </c>
    </row>
    <row r="7051" spans="5:14" x14ac:dyDescent="0.3">
      <c r="E7051" s="1">
        <v>42425</v>
      </c>
      <c r="F7051">
        <v>35.29</v>
      </c>
      <c r="G7051">
        <f t="shared" si="155"/>
        <v>40.524128440366979</v>
      </c>
      <c r="I7051" s="1">
        <v>33448</v>
      </c>
      <c r="J7051">
        <v>19.57</v>
      </c>
      <c r="M7051" s="1">
        <v>37407</v>
      </c>
      <c r="N7051">
        <v>0.93340000000000001</v>
      </c>
    </row>
    <row r="7052" spans="5:14" x14ac:dyDescent="0.3">
      <c r="E7052" s="1">
        <v>42426</v>
      </c>
      <c r="F7052">
        <v>35.1</v>
      </c>
      <c r="G7052">
        <f t="shared" si="155"/>
        <v>40.40422018348626</v>
      </c>
      <c r="I7052" s="1">
        <v>33445</v>
      </c>
      <c r="J7052">
        <v>19.62</v>
      </c>
      <c r="M7052" s="1">
        <v>37410</v>
      </c>
      <c r="N7052">
        <v>0.94079999999999997</v>
      </c>
    </row>
    <row r="7053" spans="5:14" x14ac:dyDescent="0.3">
      <c r="E7053" s="1">
        <v>42429</v>
      </c>
      <c r="F7053">
        <v>35.97</v>
      </c>
      <c r="G7053">
        <f t="shared" si="155"/>
        <v>40.288348623853224</v>
      </c>
      <c r="I7053" s="1">
        <v>33444</v>
      </c>
      <c r="J7053">
        <v>19.55</v>
      </c>
      <c r="M7053" s="1">
        <v>37411</v>
      </c>
      <c r="N7053">
        <v>0.93920000000000003</v>
      </c>
    </row>
    <row r="7054" spans="5:14" x14ac:dyDescent="0.3">
      <c r="E7054" s="1">
        <v>42430</v>
      </c>
      <c r="F7054">
        <v>36.81</v>
      </c>
      <c r="G7054">
        <f t="shared" si="155"/>
        <v>40.191743119266071</v>
      </c>
      <c r="I7054" s="1">
        <v>33443</v>
      </c>
      <c r="J7054">
        <v>19.690000000000001</v>
      </c>
      <c r="M7054" s="1">
        <v>37412</v>
      </c>
      <c r="N7054">
        <v>0.93889999999999996</v>
      </c>
    </row>
    <row r="7055" spans="5:14" x14ac:dyDescent="0.3">
      <c r="E7055" s="1">
        <v>42431</v>
      </c>
      <c r="F7055">
        <v>36.93</v>
      </c>
      <c r="G7055">
        <f t="shared" si="155"/>
        <v>40.088073394495432</v>
      </c>
      <c r="I7055" s="1">
        <v>33442</v>
      </c>
      <c r="J7055">
        <v>19.5</v>
      </c>
      <c r="M7055" s="1">
        <v>37413</v>
      </c>
      <c r="N7055">
        <v>0.94699999999999995</v>
      </c>
    </row>
    <row r="7056" spans="5:14" x14ac:dyDescent="0.3">
      <c r="E7056" s="1">
        <v>42432</v>
      </c>
      <c r="F7056">
        <v>37.07</v>
      </c>
      <c r="G7056">
        <f t="shared" si="155"/>
        <v>39.984403669724792</v>
      </c>
      <c r="I7056" s="1">
        <v>33441</v>
      </c>
      <c r="J7056">
        <v>19.98</v>
      </c>
      <c r="M7056" s="1">
        <v>37414</v>
      </c>
      <c r="N7056">
        <v>0.94330000000000003</v>
      </c>
    </row>
    <row r="7057" spans="5:14" x14ac:dyDescent="0.3">
      <c r="E7057" s="1">
        <v>42433</v>
      </c>
      <c r="F7057">
        <v>38.72</v>
      </c>
      <c r="G7057">
        <f t="shared" si="155"/>
        <v>39.902110091743147</v>
      </c>
      <c r="I7057" s="1">
        <v>33438</v>
      </c>
      <c r="J7057">
        <v>20.21</v>
      </c>
      <c r="M7057" s="1">
        <v>37417</v>
      </c>
      <c r="N7057">
        <v>0.94369999999999998</v>
      </c>
    </row>
    <row r="7058" spans="5:14" x14ac:dyDescent="0.3">
      <c r="E7058" s="1">
        <v>42436</v>
      </c>
      <c r="F7058">
        <v>40.840000000000003</v>
      </c>
      <c r="G7058">
        <f t="shared" si="155"/>
        <v>39.835229357798184</v>
      </c>
      <c r="I7058" s="1">
        <v>33437</v>
      </c>
      <c r="J7058">
        <v>19.89</v>
      </c>
      <c r="M7058" s="1">
        <v>37418</v>
      </c>
      <c r="N7058">
        <v>0.94799999999999995</v>
      </c>
    </row>
    <row r="7059" spans="5:14" x14ac:dyDescent="0.3">
      <c r="E7059" s="1">
        <v>42437</v>
      </c>
      <c r="F7059">
        <v>39.65</v>
      </c>
      <c r="G7059">
        <f t="shared" si="155"/>
        <v>39.74715596330276</v>
      </c>
      <c r="I7059" s="1">
        <v>33436</v>
      </c>
      <c r="J7059">
        <v>20.21</v>
      </c>
      <c r="M7059" s="1">
        <v>37419</v>
      </c>
      <c r="N7059">
        <v>0.94299999999999995</v>
      </c>
    </row>
    <row r="7060" spans="5:14" x14ac:dyDescent="0.3">
      <c r="E7060" s="1">
        <v>42438</v>
      </c>
      <c r="F7060">
        <v>41.07</v>
      </c>
      <c r="G7060">
        <f t="shared" si="155"/>
        <v>39.647614678899075</v>
      </c>
      <c r="I7060" s="1">
        <v>33435</v>
      </c>
      <c r="J7060">
        <v>19.75</v>
      </c>
      <c r="M7060" s="1">
        <v>37420</v>
      </c>
      <c r="N7060">
        <v>0.94269999999999998</v>
      </c>
    </row>
    <row r="7061" spans="5:14" x14ac:dyDescent="0.3">
      <c r="E7061" s="1">
        <v>42439</v>
      </c>
      <c r="F7061">
        <v>40.049999999999997</v>
      </c>
      <c r="G7061">
        <f t="shared" si="155"/>
        <v>39.544128440366968</v>
      </c>
      <c r="I7061" s="1">
        <v>33434</v>
      </c>
      <c r="J7061">
        <v>19.53</v>
      </c>
      <c r="M7061" s="1">
        <v>37421</v>
      </c>
      <c r="N7061">
        <v>0.9456</v>
      </c>
    </row>
    <row r="7062" spans="5:14" x14ac:dyDescent="0.3">
      <c r="E7062" s="1">
        <v>42440</v>
      </c>
      <c r="F7062">
        <v>40.39</v>
      </c>
      <c r="G7062">
        <f t="shared" si="155"/>
        <v>39.427981651376136</v>
      </c>
      <c r="I7062" s="1">
        <v>33431</v>
      </c>
      <c r="J7062">
        <v>19.739999999999998</v>
      </c>
      <c r="M7062" s="1">
        <v>37424</v>
      </c>
      <c r="N7062">
        <v>0.94420000000000004</v>
      </c>
    </row>
    <row r="7063" spans="5:14" x14ac:dyDescent="0.3">
      <c r="E7063" s="1">
        <v>42443</v>
      </c>
      <c r="F7063">
        <v>39.53</v>
      </c>
      <c r="G7063">
        <f t="shared" si="155"/>
        <v>39.307614678899078</v>
      </c>
      <c r="I7063" s="1">
        <v>33430</v>
      </c>
      <c r="J7063">
        <v>19.25</v>
      </c>
      <c r="M7063" s="1">
        <v>37425</v>
      </c>
      <c r="N7063">
        <v>0.95199999999999996</v>
      </c>
    </row>
    <row r="7064" spans="5:14" x14ac:dyDescent="0.3">
      <c r="E7064" s="1">
        <v>42444</v>
      </c>
      <c r="F7064">
        <v>38.74</v>
      </c>
      <c r="G7064">
        <f t="shared" si="155"/>
        <v>39.205596330275228</v>
      </c>
      <c r="I7064" s="1">
        <v>33429</v>
      </c>
      <c r="J7064">
        <v>19.43</v>
      </c>
      <c r="M7064" s="1">
        <v>37426</v>
      </c>
      <c r="N7064">
        <v>0.95740000000000003</v>
      </c>
    </row>
    <row r="7065" spans="5:14" x14ac:dyDescent="0.3">
      <c r="E7065" s="1">
        <v>42445</v>
      </c>
      <c r="F7065">
        <v>40.33</v>
      </c>
      <c r="G7065">
        <f t="shared" si="155"/>
        <v>39.123853211009177</v>
      </c>
      <c r="I7065" s="1">
        <v>33428</v>
      </c>
      <c r="J7065">
        <v>19.25</v>
      </c>
      <c r="M7065" s="1">
        <v>37427</v>
      </c>
      <c r="N7065">
        <v>0.9647</v>
      </c>
    </row>
    <row r="7066" spans="5:14" x14ac:dyDescent="0.3">
      <c r="E7066" s="1">
        <v>42446</v>
      </c>
      <c r="F7066">
        <v>41.54</v>
      </c>
      <c r="G7066">
        <f t="shared" si="155"/>
        <v>39.05403669724771</v>
      </c>
      <c r="I7066" s="1">
        <v>33427</v>
      </c>
      <c r="J7066">
        <v>19.23</v>
      </c>
      <c r="M7066" s="1">
        <v>37428</v>
      </c>
      <c r="N7066">
        <v>0.97050000000000003</v>
      </c>
    </row>
    <row r="7067" spans="5:14" x14ac:dyDescent="0.3">
      <c r="E7067" s="1">
        <v>42447</v>
      </c>
      <c r="F7067">
        <v>41.2</v>
      </c>
      <c r="G7067">
        <f t="shared" si="155"/>
        <v>38.985137614678905</v>
      </c>
      <c r="I7067" s="1">
        <v>33424</v>
      </c>
      <c r="J7067">
        <v>18.920000000000002</v>
      </c>
      <c r="M7067" s="1">
        <v>37431</v>
      </c>
      <c r="N7067">
        <v>0.97009999999999996</v>
      </c>
    </row>
    <row r="7068" spans="5:14" x14ac:dyDescent="0.3">
      <c r="E7068" s="1">
        <v>42450</v>
      </c>
      <c r="F7068">
        <v>41.54</v>
      </c>
      <c r="G7068">
        <f t="shared" si="155"/>
        <v>38.903302752293584</v>
      </c>
      <c r="I7068" s="1">
        <v>33423</v>
      </c>
      <c r="J7068">
        <v>18.690000000000001</v>
      </c>
      <c r="M7068" s="1">
        <v>37432</v>
      </c>
      <c r="N7068">
        <v>0.97950000000000004</v>
      </c>
    </row>
    <row r="7069" spans="5:14" x14ac:dyDescent="0.3">
      <c r="E7069" s="1">
        <v>42451</v>
      </c>
      <c r="F7069">
        <v>41.79</v>
      </c>
      <c r="G7069">
        <f t="shared" si="155"/>
        <v>38.840733944954131</v>
      </c>
      <c r="I7069" s="1">
        <v>33422</v>
      </c>
      <c r="J7069">
        <v>18.670000000000002</v>
      </c>
      <c r="M7069" s="1">
        <v>37433</v>
      </c>
      <c r="N7069">
        <v>0.98129999999999995</v>
      </c>
    </row>
    <row r="7070" spans="5:14" x14ac:dyDescent="0.3">
      <c r="E7070" s="1">
        <v>42452</v>
      </c>
      <c r="F7070">
        <v>40.47</v>
      </c>
      <c r="G7070">
        <f t="shared" si="155"/>
        <v>38.765137614678906</v>
      </c>
      <c r="I7070" s="1">
        <v>33421</v>
      </c>
      <c r="J7070">
        <v>18.84</v>
      </c>
      <c r="M7070" s="1">
        <v>37434</v>
      </c>
      <c r="N7070">
        <v>0.98750000000000004</v>
      </c>
    </row>
    <row r="7071" spans="5:14" x14ac:dyDescent="0.3">
      <c r="E7071" s="1">
        <v>42453</v>
      </c>
      <c r="F7071">
        <v>40.44</v>
      </c>
      <c r="G7071">
        <f t="shared" si="155"/>
        <v>38.697155963302748</v>
      </c>
      <c r="I7071" s="1">
        <v>33420</v>
      </c>
      <c r="J7071">
        <v>18.809999999999999</v>
      </c>
      <c r="M7071" s="1">
        <v>37435</v>
      </c>
      <c r="N7071">
        <v>0.99150000000000005</v>
      </c>
    </row>
    <row r="7072" spans="5:14" x14ac:dyDescent="0.3">
      <c r="E7072" s="1">
        <v>42457</v>
      </c>
      <c r="F7072">
        <v>40.270000000000003</v>
      </c>
      <c r="G7072">
        <f t="shared" si="155"/>
        <v>38.625504587155966</v>
      </c>
      <c r="I7072" s="1">
        <v>33417</v>
      </c>
      <c r="J7072">
        <v>18.72</v>
      </c>
      <c r="M7072" s="1">
        <v>37438</v>
      </c>
      <c r="N7072">
        <v>0.99160000000000004</v>
      </c>
    </row>
    <row r="7073" spans="5:14" x14ac:dyDescent="0.3">
      <c r="E7073" s="1">
        <v>42458</v>
      </c>
      <c r="F7073">
        <v>39.14</v>
      </c>
      <c r="G7073">
        <f t="shared" si="155"/>
        <v>38.544311926605509</v>
      </c>
      <c r="I7073" s="1">
        <v>33416</v>
      </c>
      <c r="J7073">
        <v>18.559999999999999</v>
      </c>
      <c r="M7073" s="1">
        <v>37439</v>
      </c>
      <c r="N7073">
        <v>0.98599999999999999</v>
      </c>
    </row>
    <row r="7074" spans="5:14" x14ac:dyDescent="0.3">
      <c r="E7074" s="1">
        <v>42459</v>
      </c>
      <c r="F7074">
        <v>39.26</v>
      </c>
      <c r="G7074">
        <f t="shared" si="155"/>
        <v>38.46834862385321</v>
      </c>
      <c r="I7074" s="1">
        <v>33415</v>
      </c>
      <c r="J7074">
        <v>18.329999999999998</v>
      </c>
      <c r="M7074" s="1">
        <v>37440</v>
      </c>
      <c r="N7074">
        <v>0.98029999999999995</v>
      </c>
    </row>
    <row r="7075" spans="5:14" x14ac:dyDescent="0.3">
      <c r="E7075" s="1">
        <v>42460</v>
      </c>
      <c r="F7075">
        <v>39.6</v>
      </c>
      <c r="G7075">
        <f t="shared" si="155"/>
        <v>38.402201834862396</v>
      </c>
      <c r="I7075" s="1">
        <v>33414</v>
      </c>
      <c r="J7075">
        <v>18.25</v>
      </c>
      <c r="M7075" s="1">
        <v>37441</v>
      </c>
      <c r="N7075">
        <v>0.97889999999999999</v>
      </c>
    </row>
    <row r="7076" spans="5:14" x14ac:dyDescent="0.3">
      <c r="E7076" s="1">
        <v>42461</v>
      </c>
      <c r="F7076">
        <v>38.67</v>
      </c>
      <c r="G7076">
        <f t="shared" si="155"/>
        <v>38.306972477064221</v>
      </c>
      <c r="I7076" s="1">
        <v>33413</v>
      </c>
      <c r="J7076">
        <v>18.260000000000002</v>
      </c>
      <c r="M7076" s="1">
        <v>37442</v>
      </c>
      <c r="N7076">
        <v>0.9718</v>
      </c>
    </row>
    <row r="7077" spans="5:14" x14ac:dyDescent="0.3">
      <c r="E7077" s="1">
        <v>42464</v>
      </c>
      <c r="F7077">
        <v>37.69</v>
      </c>
      <c r="G7077">
        <f t="shared" si="155"/>
        <v>38.205045871559626</v>
      </c>
      <c r="I7077" s="1">
        <v>33410</v>
      </c>
      <c r="J7077">
        <v>18.54</v>
      </c>
      <c r="M7077" s="1">
        <v>37445</v>
      </c>
      <c r="N7077">
        <v>0.99119999999999997</v>
      </c>
    </row>
    <row r="7078" spans="5:14" x14ac:dyDescent="0.3">
      <c r="E7078" s="1">
        <v>42465</v>
      </c>
      <c r="F7078">
        <v>37.869999999999997</v>
      </c>
      <c r="G7078">
        <f t="shared" si="155"/>
        <v>38.097798165137604</v>
      </c>
      <c r="I7078" s="1">
        <v>33409</v>
      </c>
      <c r="J7078">
        <v>18.440000000000001</v>
      </c>
      <c r="M7078" s="1">
        <v>37446</v>
      </c>
      <c r="N7078">
        <v>0.99260000000000004</v>
      </c>
    </row>
    <row r="7079" spans="5:14" x14ac:dyDescent="0.3">
      <c r="E7079" s="1">
        <v>42466</v>
      </c>
      <c r="F7079">
        <v>39.840000000000003</v>
      </c>
      <c r="G7079">
        <f t="shared" si="155"/>
        <v>38.015688073394493</v>
      </c>
      <c r="I7079" s="1">
        <v>33408</v>
      </c>
      <c r="J7079">
        <v>18.18</v>
      </c>
      <c r="M7079" s="1">
        <v>37447</v>
      </c>
      <c r="N7079">
        <v>0.9889</v>
      </c>
    </row>
    <row r="7080" spans="5:14" x14ac:dyDescent="0.3">
      <c r="E7080" s="1">
        <v>42467</v>
      </c>
      <c r="F7080">
        <v>39.43</v>
      </c>
      <c r="G7080">
        <f t="shared" si="155"/>
        <v>37.913761467889906</v>
      </c>
      <c r="I7080" s="1">
        <v>33407</v>
      </c>
      <c r="J7080">
        <v>18.21</v>
      </c>
      <c r="M7080" s="1">
        <v>37448</v>
      </c>
      <c r="N7080">
        <v>0.98799999999999999</v>
      </c>
    </row>
    <row r="7081" spans="5:14" x14ac:dyDescent="0.3">
      <c r="E7081" s="1">
        <v>42468</v>
      </c>
      <c r="F7081">
        <v>41.94</v>
      </c>
      <c r="G7081">
        <f t="shared" si="155"/>
        <v>37.852844036697242</v>
      </c>
      <c r="I7081" s="1">
        <v>33406</v>
      </c>
      <c r="J7081">
        <v>18.21</v>
      </c>
      <c r="M7081" s="1">
        <v>37449</v>
      </c>
      <c r="N7081">
        <v>0.9909</v>
      </c>
    </row>
    <row r="7082" spans="5:14" x14ac:dyDescent="0.3">
      <c r="E7082" s="1">
        <v>42471</v>
      </c>
      <c r="F7082">
        <v>42.83</v>
      </c>
      <c r="G7082">
        <f t="shared" si="155"/>
        <v>37.805596330275222</v>
      </c>
      <c r="I7082" s="1">
        <v>33403</v>
      </c>
      <c r="J7082">
        <v>18.14</v>
      </c>
      <c r="M7082" s="1">
        <v>37452</v>
      </c>
      <c r="N7082">
        <v>1.0024999999999999</v>
      </c>
    </row>
    <row r="7083" spans="5:14" x14ac:dyDescent="0.3">
      <c r="E7083" s="1">
        <v>42472</v>
      </c>
      <c r="F7083">
        <v>44.69</v>
      </c>
      <c r="G7083">
        <f t="shared" si="155"/>
        <v>37.780550458715588</v>
      </c>
      <c r="I7083" s="1">
        <v>33402</v>
      </c>
      <c r="J7083">
        <v>17.96</v>
      </c>
      <c r="M7083" s="1">
        <v>37453</v>
      </c>
      <c r="N7083">
        <v>1.0115000000000001</v>
      </c>
    </row>
    <row r="7084" spans="5:14" x14ac:dyDescent="0.3">
      <c r="E7084" s="1">
        <v>42473</v>
      </c>
      <c r="F7084">
        <v>44.18</v>
      </c>
      <c r="G7084">
        <f t="shared" si="155"/>
        <v>37.752935779816504</v>
      </c>
      <c r="I7084" s="1">
        <v>33401</v>
      </c>
      <c r="J7084">
        <v>17.989999999999998</v>
      </c>
      <c r="M7084" s="1">
        <v>37454</v>
      </c>
      <c r="N7084">
        <v>1.0071000000000001</v>
      </c>
    </row>
    <row r="7085" spans="5:14" x14ac:dyDescent="0.3">
      <c r="E7085" s="1">
        <v>42474</v>
      </c>
      <c r="F7085">
        <v>43.84</v>
      </c>
      <c r="G7085">
        <f t="shared" si="155"/>
        <v>37.719908256880721</v>
      </c>
      <c r="I7085" s="1">
        <v>33400</v>
      </c>
      <c r="J7085">
        <v>18.07</v>
      </c>
      <c r="M7085" s="1">
        <v>37455</v>
      </c>
      <c r="N7085">
        <v>1.0116000000000001</v>
      </c>
    </row>
    <row r="7086" spans="5:14" x14ac:dyDescent="0.3">
      <c r="E7086" s="1">
        <v>42475</v>
      </c>
      <c r="F7086">
        <v>43.1</v>
      </c>
      <c r="G7086">
        <f t="shared" si="155"/>
        <v>37.695045871559628</v>
      </c>
      <c r="I7086" s="1">
        <v>33399</v>
      </c>
      <c r="J7086">
        <v>18.04</v>
      </c>
      <c r="M7086" s="1">
        <v>37456</v>
      </c>
      <c r="N7086">
        <v>1.0113000000000001</v>
      </c>
    </row>
    <row r="7087" spans="5:14" x14ac:dyDescent="0.3">
      <c r="E7087" s="1">
        <v>42478</v>
      </c>
      <c r="F7087">
        <v>42.91</v>
      </c>
      <c r="G7087">
        <f t="shared" si="155"/>
        <v>37.684495412844036</v>
      </c>
      <c r="I7087" s="1">
        <v>33396</v>
      </c>
      <c r="J7087">
        <v>18.5</v>
      </c>
      <c r="M7087" s="1">
        <v>37459</v>
      </c>
      <c r="N7087">
        <v>1.0079</v>
      </c>
    </row>
    <row r="7088" spans="5:14" x14ac:dyDescent="0.3">
      <c r="E7088" s="1">
        <v>42479</v>
      </c>
      <c r="F7088">
        <v>44.03</v>
      </c>
      <c r="G7088">
        <f t="shared" ref="G7088:G7151" si="156">+AVERAGE(F6980:F7088)</f>
        <v>37.688348623853202</v>
      </c>
      <c r="I7088" s="1">
        <v>33395</v>
      </c>
      <c r="J7088">
        <v>18.489999999999998</v>
      </c>
      <c r="M7088" s="1">
        <v>37460</v>
      </c>
      <c r="N7088">
        <v>0.98960000000000004</v>
      </c>
    </row>
    <row r="7089" spans="5:14" x14ac:dyDescent="0.3">
      <c r="E7089" s="1">
        <v>42480</v>
      </c>
      <c r="F7089">
        <v>45.8</v>
      </c>
      <c r="G7089">
        <f t="shared" si="156"/>
        <v>37.699724770642199</v>
      </c>
      <c r="I7089" s="1">
        <v>33394</v>
      </c>
      <c r="J7089">
        <v>18.649999999999999</v>
      </c>
      <c r="M7089" s="1">
        <v>37461</v>
      </c>
      <c r="N7089">
        <v>0.99509999999999998</v>
      </c>
    </row>
    <row r="7090" spans="5:14" x14ac:dyDescent="0.3">
      <c r="E7090" s="1">
        <v>42481</v>
      </c>
      <c r="F7090">
        <v>44.53</v>
      </c>
      <c r="G7090">
        <f t="shared" si="156"/>
        <v>37.708532110091738</v>
      </c>
      <c r="I7090" s="1">
        <v>33393</v>
      </c>
      <c r="J7090">
        <v>19.12</v>
      </c>
      <c r="M7090" s="1">
        <v>37462</v>
      </c>
      <c r="N7090">
        <v>1.0052000000000001</v>
      </c>
    </row>
    <row r="7091" spans="5:14" x14ac:dyDescent="0.3">
      <c r="E7091" s="1">
        <v>42482</v>
      </c>
      <c r="F7091">
        <v>45.11</v>
      </c>
      <c r="G7091">
        <f t="shared" si="156"/>
        <v>37.717431192660548</v>
      </c>
      <c r="I7091" s="1">
        <v>33392</v>
      </c>
      <c r="J7091">
        <v>19.23</v>
      </c>
      <c r="M7091" s="1">
        <v>37463</v>
      </c>
      <c r="N7091">
        <v>0.98540000000000005</v>
      </c>
    </row>
    <row r="7092" spans="5:14" x14ac:dyDescent="0.3">
      <c r="E7092" s="1">
        <v>42485</v>
      </c>
      <c r="F7092">
        <v>44.48</v>
      </c>
      <c r="G7092">
        <f t="shared" si="156"/>
        <v>37.720183486238533</v>
      </c>
      <c r="I7092" s="1">
        <v>33389</v>
      </c>
      <c r="J7092">
        <v>19.21</v>
      </c>
      <c r="M7092" s="1">
        <v>37466</v>
      </c>
      <c r="N7092">
        <v>0.98119999999999996</v>
      </c>
    </row>
    <row r="7093" spans="5:14" x14ac:dyDescent="0.3">
      <c r="E7093" s="1">
        <v>42486</v>
      </c>
      <c r="F7093">
        <v>45.74</v>
      </c>
      <c r="G7093">
        <f t="shared" si="156"/>
        <v>37.730091743119267</v>
      </c>
      <c r="I7093" s="1">
        <v>33388</v>
      </c>
      <c r="J7093">
        <v>19.309999999999999</v>
      </c>
      <c r="M7093" s="1">
        <v>37467</v>
      </c>
      <c r="N7093">
        <v>0.98199999999999998</v>
      </c>
    </row>
    <row r="7094" spans="5:14" x14ac:dyDescent="0.3">
      <c r="E7094" s="1">
        <v>42487</v>
      </c>
      <c r="F7094">
        <v>47.18</v>
      </c>
      <c r="G7094">
        <f t="shared" si="156"/>
        <v>37.751651376146782</v>
      </c>
      <c r="I7094" s="1">
        <v>33387</v>
      </c>
      <c r="J7094">
        <v>19.16</v>
      </c>
      <c r="M7094" s="1">
        <v>37468</v>
      </c>
      <c r="N7094">
        <v>0.97709999999999997</v>
      </c>
    </row>
    <row r="7095" spans="5:14" x14ac:dyDescent="0.3">
      <c r="E7095" s="1">
        <v>42488</v>
      </c>
      <c r="F7095">
        <v>48.14</v>
      </c>
      <c r="G7095">
        <f t="shared" si="156"/>
        <v>37.77018348623853</v>
      </c>
      <c r="I7095" s="1">
        <v>33386</v>
      </c>
      <c r="J7095">
        <v>19.43</v>
      </c>
      <c r="M7095" s="1">
        <v>37469</v>
      </c>
      <c r="N7095">
        <v>0.98380000000000001</v>
      </c>
    </row>
    <row r="7096" spans="5:14" x14ac:dyDescent="0.3">
      <c r="E7096" s="1">
        <v>42489</v>
      </c>
      <c r="F7096">
        <v>48.13</v>
      </c>
      <c r="G7096">
        <f t="shared" si="156"/>
        <v>37.788165137614676</v>
      </c>
      <c r="I7096" s="1">
        <v>33382</v>
      </c>
      <c r="J7096">
        <v>19.350000000000001</v>
      </c>
      <c r="M7096" s="1">
        <v>37470</v>
      </c>
      <c r="N7096">
        <v>0.98660000000000003</v>
      </c>
    </row>
    <row r="7097" spans="5:14" x14ac:dyDescent="0.3">
      <c r="E7097" s="1">
        <v>42492</v>
      </c>
      <c r="F7097">
        <v>45.83</v>
      </c>
      <c r="G7097">
        <f t="shared" si="156"/>
        <v>37.791559633027518</v>
      </c>
      <c r="I7097" s="1">
        <v>33381</v>
      </c>
      <c r="J7097">
        <v>19.2</v>
      </c>
      <c r="M7097" s="1">
        <v>37473</v>
      </c>
      <c r="N7097">
        <v>0.98</v>
      </c>
    </row>
    <row r="7098" spans="5:14" x14ac:dyDescent="0.3">
      <c r="E7098" s="1">
        <v>42493</v>
      </c>
      <c r="F7098">
        <v>44.97</v>
      </c>
      <c r="G7098">
        <f t="shared" si="156"/>
        <v>37.792568807339435</v>
      </c>
      <c r="I7098" s="1">
        <v>33380</v>
      </c>
      <c r="J7098">
        <v>19.13</v>
      </c>
      <c r="M7098" s="1">
        <v>37474</v>
      </c>
      <c r="N7098">
        <v>0.96579999999999999</v>
      </c>
    </row>
    <row r="7099" spans="5:14" x14ac:dyDescent="0.3">
      <c r="E7099" s="1">
        <v>42494</v>
      </c>
      <c r="F7099">
        <v>44.62</v>
      </c>
      <c r="G7099">
        <f t="shared" si="156"/>
        <v>37.792660550458713</v>
      </c>
      <c r="I7099" s="1">
        <v>33379</v>
      </c>
      <c r="J7099">
        <v>19.329999999999998</v>
      </c>
      <c r="M7099" s="1">
        <v>37475</v>
      </c>
      <c r="N7099">
        <v>0.97450000000000003</v>
      </c>
    </row>
    <row r="7100" spans="5:14" x14ac:dyDescent="0.3">
      <c r="E7100" s="1">
        <v>42495</v>
      </c>
      <c r="F7100">
        <v>45.01</v>
      </c>
      <c r="G7100">
        <f t="shared" si="156"/>
        <v>37.797889908256877</v>
      </c>
      <c r="I7100" s="1">
        <v>33378</v>
      </c>
      <c r="J7100">
        <v>19.57</v>
      </c>
      <c r="M7100" s="1">
        <v>37476</v>
      </c>
      <c r="N7100">
        <v>0.96709999999999996</v>
      </c>
    </row>
    <row r="7101" spans="5:14" x14ac:dyDescent="0.3">
      <c r="E7101" s="1">
        <v>42496</v>
      </c>
      <c r="F7101">
        <v>45.37</v>
      </c>
      <c r="G7101">
        <f t="shared" si="156"/>
        <v>37.824311926605496</v>
      </c>
      <c r="I7101" s="1">
        <v>33375</v>
      </c>
      <c r="J7101">
        <v>19.579999999999998</v>
      </c>
      <c r="M7101" s="1">
        <v>37477</v>
      </c>
      <c r="N7101">
        <v>0.96940000000000004</v>
      </c>
    </row>
    <row r="7102" spans="5:14" x14ac:dyDescent="0.3">
      <c r="E7102" s="1">
        <v>42499</v>
      </c>
      <c r="F7102">
        <v>43.63</v>
      </c>
      <c r="G7102">
        <f t="shared" si="156"/>
        <v>37.82238532110091</v>
      </c>
      <c r="I7102" s="1">
        <v>33374</v>
      </c>
      <c r="J7102">
        <v>19.059999999999999</v>
      </c>
      <c r="M7102" s="1">
        <v>37480</v>
      </c>
      <c r="N7102">
        <v>0.9788</v>
      </c>
    </row>
    <row r="7103" spans="5:14" x14ac:dyDescent="0.3">
      <c r="E7103" s="1">
        <v>42500</v>
      </c>
      <c r="F7103">
        <v>45.52</v>
      </c>
      <c r="G7103">
        <f t="shared" si="156"/>
        <v>37.845504587155965</v>
      </c>
      <c r="I7103" s="1">
        <v>33373</v>
      </c>
      <c r="J7103">
        <v>19.149999999999999</v>
      </c>
      <c r="M7103" s="1">
        <v>37481</v>
      </c>
      <c r="N7103">
        <v>0.9839</v>
      </c>
    </row>
    <row r="7104" spans="5:14" x14ac:dyDescent="0.3">
      <c r="E7104" s="1">
        <v>42501</v>
      </c>
      <c r="F7104">
        <v>47.6</v>
      </c>
      <c r="G7104">
        <f t="shared" si="156"/>
        <v>37.908532110091741</v>
      </c>
      <c r="I7104" s="1">
        <v>33372</v>
      </c>
      <c r="J7104">
        <v>19.059999999999999</v>
      </c>
      <c r="M7104" s="1">
        <v>37482</v>
      </c>
      <c r="N7104">
        <v>0.9788</v>
      </c>
    </row>
    <row r="7105" spans="5:14" x14ac:dyDescent="0.3">
      <c r="E7105" s="1">
        <v>42502</v>
      </c>
      <c r="F7105">
        <v>48.08</v>
      </c>
      <c r="G7105">
        <f t="shared" si="156"/>
        <v>37.980275229357794</v>
      </c>
      <c r="I7105" s="1">
        <v>33371</v>
      </c>
      <c r="J7105">
        <v>19.29</v>
      </c>
      <c r="M7105" s="1">
        <v>37483</v>
      </c>
      <c r="N7105">
        <v>0.98140000000000005</v>
      </c>
    </row>
    <row r="7106" spans="5:14" x14ac:dyDescent="0.3">
      <c r="E7106" s="1">
        <v>42503</v>
      </c>
      <c r="F7106">
        <v>47.83</v>
      </c>
      <c r="G7106">
        <f t="shared" si="156"/>
        <v>38.051100917431192</v>
      </c>
      <c r="I7106" s="1">
        <v>33368</v>
      </c>
      <c r="J7106">
        <v>19.600000000000001</v>
      </c>
      <c r="M7106" s="1">
        <v>37484</v>
      </c>
      <c r="N7106">
        <v>0.9839</v>
      </c>
    </row>
    <row r="7107" spans="5:14" x14ac:dyDescent="0.3">
      <c r="E7107" s="1">
        <v>42506</v>
      </c>
      <c r="F7107">
        <v>48.97</v>
      </c>
      <c r="G7107">
        <f t="shared" si="156"/>
        <v>38.135871559633024</v>
      </c>
      <c r="I7107" s="1">
        <v>33367</v>
      </c>
      <c r="J7107">
        <v>20.14</v>
      </c>
      <c r="M7107" s="1">
        <v>37487</v>
      </c>
      <c r="N7107">
        <v>0.97640000000000005</v>
      </c>
    </row>
    <row r="7108" spans="5:14" x14ac:dyDescent="0.3">
      <c r="E7108" s="1">
        <v>42507</v>
      </c>
      <c r="F7108">
        <v>49.28</v>
      </c>
      <c r="G7108">
        <f t="shared" si="156"/>
        <v>38.239999999999988</v>
      </c>
      <c r="I7108" s="1">
        <v>33366</v>
      </c>
      <c r="J7108">
        <v>20.14</v>
      </c>
      <c r="M7108" s="1">
        <v>37488</v>
      </c>
      <c r="N7108">
        <v>0.97799999999999998</v>
      </c>
    </row>
    <row r="7109" spans="5:14" x14ac:dyDescent="0.3">
      <c r="E7109" s="1">
        <v>42508</v>
      </c>
      <c r="F7109">
        <v>48.93</v>
      </c>
      <c r="G7109">
        <f t="shared" si="156"/>
        <v>38.341009174311921</v>
      </c>
      <c r="I7109" s="1">
        <v>33365</v>
      </c>
      <c r="J7109">
        <v>19.989999999999998</v>
      </c>
      <c r="M7109" s="1">
        <v>37489</v>
      </c>
      <c r="N7109">
        <v>0.98070000000000002</v>
      </c>
    </row>
    <row r="7110" spans="5:14" x14ac:dyDescent="0.3">
      <c r="E7110" s="1">
        <v>42509</v>
      </c>
      <c r="F7110">
        <v>48.81</v>
      </c>
      <c r="G7110">
        <f t="shared" si="156"/>
        <v>38.436055045871548</v>
      </c>
      <c r="I7110" s="1">
        <v>33361</v>
      </c>
      <c r="J7110">
        <v>19.66</v>
      </c>
      <c r="M7110" s="1">
        <v>37490</v>
      </c>
      <c r="N7110">
        <v>0.96909999999999996</v>
      </c>
    </row>
    <row r="7111" spans="5:14" x14ac:dyDescent="0.3">
      <c r="E7111" s="1">
        <v>42510</v>
      </c>
      <c r="F7111">
        <v>48.72</v>
      </c>
      <c r="G7111">
        <f t="shared" si="156"/>
        <v>38.541834862385315</v>
      </c>
      <c r="I7111" s="1">
        <v>33360</v>
      </c>
      <c r="J7111">
        <v>19.45</v>
      </c>
      <c r="M7111" s="1">
        <v>37491</v>
      </c>
      <c r="N7111">
        <v>0.97199999999999998</v>
      </c>
    </row>
    <row r="7112" spans="5:14" x14ac:dyDescent="0.3">
      <c r="E7112" s="1">
        <v>42513</v>
      </c>
      <c r="F7112">
        <v>48.35</v>
      </c>
      <c r="G7112">
        <f t="shared" si="156"/>
        <v>38.645412844036692</v>
      </c>
      <c r="I7112" s="1">
        <v>33359</v>
      </c>
      <c r="J7112">
        <v>19.57</v>
      </c>
      <c r="M7112" s="1">
        <v>37494</v>
      </c>
      <c r="N7112">
        <v>0.97150000000000003</v>
      </c>
    </row>
    <row r="7113" spans="5:14" x14ac:dyDescent="0.3">
      <c r="E7113" s="1">
        <v>42514</v>
      </c>
      <c r="F7113">
        <v>48.61</v>
      </c>
      <c r="G7113">
        <f t="shared" si="156"/>
        <v>38.753027522935774</v>
      </c>
      <c r="I7113" s="1">
        <v>33358</v>
      </c>
      <c r="J7113">
        <v>19.420000000000002</v>
      </c>
      <c r="M7113" s="1">
        <v>37495</v>
      </c>
      <c r="N7113">
        <v>0.98260000000000003</v>
      </c>
    </row>
    <row r="7114" spans="5:14" x14ac:dyDescent="0.3">
      <c r="E7114" s="1">
        <v>42515</v>
      </c>
      <c r="F7114">
        <v>49.74</v>
      </c>
      <c r="G7114">
        <f t="shared" si="156"/>
        <v>38.875871559633012</v>
      </c>
      <c r="I7114" s="1">
        <v>33357</v>
      </c>
      <c r="J7114">
        <v>19.61</v>
      </c>
      <c r="M7114" s="1">
        <v>37496</v>
      </c>
      <c r="N7114">
        <v>0.97829999999999995</v>
      </c>
    </row>
    <row r="7115" spans="5:14" x14ac:dyDescent="0.3">
      <c r="E7115" s="1">
        <v>42516</v>
      </c>
      <c r="F7115">
        <v>49.59</v>
      </c>
      <c r="G7115">
        <f t="shared" si="156"/>
        <v>38.999541284403662</v>
      </c>
      <c r="I7115" s="1">
        <v>33354</v>
      </c>
      <c r="J7115">
        <v>19.61</v>
      </c>
      <c r="M7115" s="1">
        <v>37497</v>
      </c>
      <c r="N7115">
        <v>0.98429999999999995</v>
      </c>
    </row>
    <row r="7116" spans="5:14" x14ac:dyDescent="0.3">
      <c r="E7116" s="1">
        <v>42517</v>
      </c>
      <c r="F7116">
        <v>49.32</v>
      </c>
      <c r="G7116">
        <f t="shared" si="156"/>
        <v>39.10926605504585</v>
      </c>
      <c r="I7116" s="1">
        <v>33353</v>
      </c>
      <c r="J7116">
        <v>19.54</v>
      </c>
      <c r="M7116" s="1">
        <v>37498</v>
      </c>
      <c r="N7116">
        <v>0.98180000000000001</v>
      </c>
    </row>
    <row r="7117" spans="5:14" x14ac:dyDescent="0.3">
      <c r="E7117" s="1">
        <v>42520</v>
      </c>
      <c r="F7117">
        <v>49.76</v>
      </c>
      <c r="G7117">
        <f t="shared" si="156"/>
        <v>39.218165137614669</v>
      </c>
      <c r="I7117" s="1">
        <v>33352</v>
      </c>
      <c r="J7117">
        <v>19.329999999999998</v>
      </c>
      <c r="M7117" s="1">
        <v>37501</v>
      </c>
      <c r="N7117">
        <v>0.98419999999999996</v>
      </c>
    </row>
    <row r="7118" spans="5:14" x14ac:dyDescent="0.3">
      <c r="E7118" s="1">
        <v>42521</v>
      </c>
      <c r="F7118">
        <v>49.69</v>
      </c>
      <c r="G7118">
        <f t="shared" si="156"/>
        <v>39.338073394495396</v>
      </c>
      <c r="I7118" s="1">
        <v>33351</v>
      </c>
      <c r="J7118">
        <v>19.32</v>
      </c>
      <c r="M7118" s="1">
        <v>37502</v>
      </c>
      <c r="N7118">
        <v>0.99719999999999998</v>
      </c>
    </row>
    <row r="7119" spans="5:14" x14ac:dyDescent="0.3">
      <c r="E7119" s="1">
        <v>42522</v>
      </c>
      <c r="F7119">
        <v>49.72</v>
      </c>
      <c r="G7119">
        <f t="shared" si="156"/>
        <v>39.447522935779809</v>
      </c>
      <c r="I7119" s="1">
        <v>33350</v>
      </c>
      <c r="J7119">
        <v>19.48</v>
      </c>
      <c r="M7119" s="1">
        <v>37503</v>
      </c>
      <c r="N7119">
        <v>0.99139999999999995</v>
      </c>
    </row>
    <row r="7120" spans="5:14" x14ac:dyDescent="0.3">
      <c r="E7120" s="1">
        <v>42523</v>
      </c>
      <c r="F7120">
        <v>50.04</v>
      </c>
      <c r="G7120">
        <f t="shared" si="156"/>
        <v>39.572110091743106</v>
      </c>
      <c r="I7120" s="1">
        <v>33347</v>
      </c>
      <c r="J7120">
        <v>19.14</v>
      </c>
      <c r="M7120" s="1">
        <v>37504</v>
      </c>
      <c r="N7120">
        <v>0.99060000000000004</v>
      </c>
    </row>
    <row r="7121" spans="5:14" x14ac:dyDescent="0.3">
      <c r="E7121" s="1">
        <v>42524</v>
      </c>
      <c r="F7121">
        <v>49.64</v>
      </c>
      <c r="G7121">
        <f t="shared" si="156"/>
        <v>39.685504587155954</v>
      </c>
      <c r="I7121" s="1">
        <v>33346</v>
      </c>
      <c r="J7121">
        <v>19.02</v>
      </c>
      <c r="M7121" s="1">
        <v>37505</v>
      </c>
      <c r="N7121">
        <v>0.98060000000000003</v>
      </c>
    </row>
    <row r="7122" spans="5:14" x14ac:dyDescent="0.3">
      <c r="E7122" s="1">
        <v>42527</v>
      </c>
      <c r="F7122">
        <v>50.55</v>
      </c>
      <c r="G7122">
        <f t="shared" si="156"/>
        <v>39.807798165137619</v>
      </c>
      <c r="I7122" s="1">
        <v>33345</v>
      </c>
      <c r="J7122">
        <v>19.52</v>
      </c>
      <c r="M7122" s="1">
        <v>37508</v>
      </c>
      <c r="N7122">
        <v>0.97919999999999996</v>
      </c>
    </row>
    <row r="7123" spans="5:14" x14ac:dyDescent="0.3">
      <c r="E7123" s="1">
        <v>42528</v>
      </c>
      <c r="F7123">
        <v>51.44</v>
      </c>
      <c r="G7123">
        <f t="shared" si="156"/>
        <v>39.945596330275229</v>
      </c>
      <c r="I7123" s="1">
        <v>33344</v>
      </c>
      <c r="J7123">
        <v>19.440000000000001</v>
      </c>
      <c r="M7123" s="1">
        <v>37509</v>
      </c>
      <c r="N7123">
        <v>0.97499999999999998</v>
      </c>
    </row>
    <row r="7124" spans="5:14" x14ac:dyDescent="0.3">
      <c r="E7124" s="1">
        <v>42529</v>
      </c>
      <c r="F7124">
        <v>52.51</v>
      </c>
      <c r="G7124">
        <f t="shared" si="156"/>
        <v>40.113302752293585</v>
      </c>
      <c r="I7124" s="1">
        <v>33343</v>
      </c>
      <c r="J7124">
        <v>20.170000000000002</v>
      </c>
      <c r="M7124" s="1">
        <v>37510</v>
      </c>
      <c r="N7124">
        <v>0.9758</v>
      </c>
    </row>
    <row r="7125" spans="5:14" x14ac:dyDescent="0.3">
      <c r="E7125" s="1">
        <v>42530</v>
      </c>
      <c r="F7125">
        <v>51.95</v>
      </c>
      <c r="G7125">
        <f t="shared" si="156"/>
        <v>40.280275229357798</v>
      </c>
      <c r="I7125" s="1">
        <v>33340</v>
      </c>
      <c r="J7125">
        <v>20.02</v>
      </c>
      <c r="M7125" s="1">
        <v>37511</v>
      </c>
      <c r="N7125">
        <v>0.98089999999999999</v>
      </c>
    </row>
    <row r="7126" spans="5:14" x14ac:dyDescent="0.3">
      <c r="E7126" s="1">
        <v>42531</v>
      </c>
      <c r="F7126">
        <v>50.54</v>
      </c>
      <c r="G7126">
        <f t="shared" si="156"/>
        <v>40.436146788990825</v>
      </c>
      <c r="I7126" s="1">
        <v>33339</v>
      </c>
      <c r="J7126">
        <v>19.55</v>
      </c>
      <c r="M7126" s="1">
        <v>37512</v>
      </c>
      <c r="N7126">
        <v>0.9708</v>
      </c>
    </row>
    <row r="7127" spans="5:14" x14ac:dyDescent="0.3">
      <c r="E7127" s="1">
        <v>42534</v>
      </c>
      <c r="F7127">
        <v>50.35</v>
      </c>
      <c r="G7127">
        <f t="shared" si="156"/>
        <v>40.608623853211</v>
      </c>
      <c r="I7127" s="1">
        <v>33338</v>
      </c>
      <c r="J7127">
        <v>19.41</v>
      </c>
      <c r="M7127" s="1">
        <v>37515</v>
      </c>
      <c r="N7127">
        <v>0.96850000000000003</v>
      </c>
    </row>
    <row r="7128" spans="5:14" x14ac:dyDescent="0.3">
      <c r="E7128" s="1">
        <v>42535</v>
      </c>
      <c r="F7128">
        <v>49.83</v>
      </c>
      <c r="G7128">
        <f t="shared" si="156"/>
        <v>40.782660550458701</v>
      </c>
      <c r="I7128" s="1">
        <v>33337</v>
      </c>
      <c r="J7128">
        <v>18.809999999999999</v>
      </c>
      <c r="M7128" s="1">
        <v>37516</v>
      </c>
      <c r="N7128">
        <v>0.97430000000000005</v>
      </c>
    </row>
    <row r="7129" spans="5:14" x14ac:dyDescent="0.3">
      <c r="E7129" s="1">
        <v>42536</v>
      </c>
      <c r="F7129">
        <v>48.97</v>
      </c>
      <c r="G7129">
        <f t="shared" si="156"/>
        <v>40.953853211009168</v>
      </c>
      <c r="I7129" s="1">
        <v>33336</v>
      </c>
      <c r="J7129">
        <v>18.809999999999999</v>
      </c>
      <c r="M7129" s="1">
        <v>37517</v>
      </c>
      <c r="N7129">
        <v>0.9778</v>
      </c>
    </row>
    <row r="7130" spans="5:14" x14ac:dyDescent="0.3">
      <c r="E7130" s="1">
        <v>42537</v>
      </c>
      <c r="F7130">
        <v>47.19</v>
      </c>
      <c r="G7130">
        <f t="shared" si="156"/>
        <v>41.102110091743114</v>
      </c>
      <c r="I7130" s="1">
        <v>33333</v>
      </c>
      <c r="J7130">
        <v>18.61</v>
      </c>
      <c r="M7130" s="1">
        <v>37518</v>
      </c>
      <c r="N7130">
        <v>0.98680000000000001</v>
      </c>
    </row>
    <row r="7131" spans="5:14" x14ac:dyDescent="0.3">
      <c r="E7131" s="1">
        <v>42538</v>
      </c>
      <c r="F7131">
        <v>49.17</v>
      </c>
      <c r="G7131">
        <f t="shared" si="156"/>
        <v>41.287706422018346</v>
      </c>
      <c r="I7131" s="1">
        <v>33332</v>
      </c>
      <c r="J7131">
        <v>18.73</v>
      </c>
      <c r="M7131" s="1">
        <v>37519</v>
      </c>
      <c r="N7131">
        <v>0.98209999999999997</v>
      </c>
    </row>
    <row r="7132" spans="5:14" x14ac:dyDescent="0.3">
      <c r="E7132" s="1">
        <v>42541</v>
      </c>
      <c r="F7132">
        <v>50.65</v>
      </c>
      <c r="G7132">
        <f t="shared" si="156"/>
        <v>41.490458715596326</v>
      </c>
      <c r="I7132" s="1">
        <v>33331</v>
      </c>
      <c r="J7132">
        <v>18.11</v>
      </c>
      <c r="M7132" s="1">
        <v>37522</v>
      </c>
      <c r="N7132">
        <v>0.9778</v>
      </c>
    </row>
    <row r="7133" spans="5:14" x14ac:dyDescent="0.3">
      <c r="E7133" s="1">
        <v>42542</v>
      </c>
      <c r="F7133">
        <v>50.62</v>
      </c>
      <c r="G7133">
        <f t="shared" si="156"/>
        <v>41.691009174311915</v>
      </c>
      <c r="I7133" s="1">
        <v>33330</v>
      </c>
      <c r="J7133">
        <v>17.989999999999998</v>
      </c>
      <c r="M7133" s="1">
        <v>37523</v>
      </c>
      <c r="N7133">
        <v>0.98160000000000003</v>
      </c>
    </row>
    <row r="7134" spans="5:14" x14ac:dyDescent="0.3">
      <c r="E7134" s="1">
        <v>42543</v>
      </c>
      <c r="F7134">
        <v>49.88</v>
      </c>
      <c r="G7134">
        <f t="shared" si="156"/>
        <v>41.892844036697248</v>
      </c>
      <c r="I7134" s="1">
        <v>33325</v>
      </c>
      <c r="J7134">
        <v>17.95</v>
      </c>
      <c r="M7134" s="1">
        <v>37524</v>
      </c>
      <c r="N7134">
        <v>0.97619999999999996</v>
      </c>
    </row>
    <row r="7135" spans="5:14" x14ac:dyDescent="0.3">
      <c r="E7135" s="1">
        <v>42544</v>
      </c>
      <c r="F7135">
        <v>50.91</v>
      </c>
      <c r="G7135">
        <f t="shared" si="156"/>
        <v>42.091559633027522</v>
      </c>
      <c r="I7135" s="1">
        <v>33324</v>
      </c>
      <c r="J7135">
        <v>18.04</v>
      </c>
      <c r="M7135" s="1">
        <v>37525</v>
      </c>
      <c r="N7135">
        <v>0.97660000000000002</v>
      </c>
    </row>
    <row r="7136" spans="5:14" x14ac:dyDescent="0.3">
      <c r="E7136" s="1">
        <v>42545</v>
      </c>
      <c r="F7136">
        <v>48.41</v>
      </c>
      <c r="G7136">
        <f t="shared" si="156"/>
        <v>42.240458715596326</v>
      </c>
      <c r="I7136" s="1">
        <v>33323</v>
      </c>
      <c r="J7136">
        <v>18.39</v>
      </c>
      <c r="M7136" s="1">
        <v>37526</v>
      </c>
      <c r="N7136">
        <v>0.98070000000000002</v>
      </c>
    </row>
    <row r="7137" spans="5:14" x14ac:dyDescent="0.3">
      <c r="E7137" s="1">
        <v>42548</v>
      </c>
      <c r="F7137">
        <v>47.16</v>
      </c>
      <c r="G7137">
        <f t="shared" si="156"/>
        <v>42.393302752293572</v>
      </c>
      <c r="I7137" s="1">
        <v>33322</v>
      </c>
      <c r="J7137">
        <v>18.25</v>
      </c>
      <c r="M7137" s="1">
        <v>37529</v>
      </c>
      <c r="N7137">
        <v>0.98650000000000004</v>
      </c>
    </row>
    <row r="7138" spans="5:14" x14ac:dyDescent="0.3">
      <c r="E7138" s="1">
        <v>42549</v>
      </c>
      <c r="F7138">
        <v>48.58</v>
      </c>
      <c r="G7138">
        <f t="shared" si="156"/>
        <v>42.547247706422006</v>
      </c>
      <c r="I7138" s="1">
        <v>33319</v>
      </c>
      <c r="J7138">
        <v>18.57</v>
      </c>
      <c r="M7138" s="1">
        <v>37530</v>
      </c>
      <c r="N7138">
        <v>0.98260000000000003</v>
      </c>
    </row>
    <row r="7139" spans="5:14" x14ac:dyDescent="0.3">
      <c r="E7139" s="1">
        <v>42550</v>
      </c>
      <c r="F7139">
        <v>50.61</v>
      </c>
      <c r="G7139">
        <f t="shared" si="156"/>
        <v>42.70788990825686</v>
      </c>
      <c r="I7139" s="1">
        <v>33318</v>
      </c>
      <c r="J7139">
        <v>18.7</v>
      </c>
      <c r="M7139" s="1">
        <v>37531</v>
      </c>
      <c r="N7139">
        <v>0.98650000000000004</v>
      </c>
    </row>
    <row r="7140" spans="5:14" x14ac:dyDescent="0.3">
      <c r="E7140" s="1">
        <v>42551</v>
      </c>
      <c r="F7140">
        <v>49.68</v>
      </c>
      <c r="G7140">
        <f t="shared" si="156"/>
        <v>42.852752293577964</v>
      </c>
      <c r="I7140" s="1">
        <v>33317</v>
      </c>
      <c r="J7140">
        <v>18.34</v>
      </c>
      <c r="M7140" s="1">
        <v>37532</v>
      </c>
      <c r="N7140">
        <v>0.98819999999999997</v>
      </c>
    </row>
    <row r="7141" spans="5:14" x14ac:dyDescent="0.3">
      <c r="E7141" s="1">
        <v>42552</v>
      </c>
      <c r="F7141">
        <v>50.35</v>
      </c>
      <c r="G7141">
        <f t="shared" si="156"/>
        <v>42.99596330275228</v>
      </c>
      <c r="I7141" s="1">
        <v>33316</v>
      </c>
      <c r="J7141">
        <v>18.38</v>
      </c>
      <c r="M7141" s="1">
        <v>37533</v>
      </c>
      <c r="N7141">
        <v>0.97889999999999999</v>
      </c>
    </row>
    <row r="7142" spans="5:14" x14ac:dyDescent="0.3">
      <c r="E7142" s="1">
        <v>42555</v>
      </c>
      <c r="F7142">
        <v>50.1</v>
      </c>
      <c r="G7142">
        <f t="shared" si="156"/>
        <v>43.141467889908249</v>
      </c>
      <c r="I7142" s="1">
        <v>33315</v>
      </c>
      <c r="J7142">
        <v>17.53</v>
      </c>
      <c r="M7142" s="1">
        <v>37536</v>
      </c>
      <c r="N7142">
        <v>0.9829</v>
      </c>
    </row>
    <row r="7143" spans="5:14" x14ac:dyDescent="0.3">
      <c r="E7143" s="1">
        <v>42556</v>
      </c>
      <c r="F7143">
        <v>47.96</v>
      </c>
      <c r="G7143">
        <f t="shared" si="156"/>
        <v>43.281284403669716</v>
      </c>
      <c r="I7143" s="1">
        <v>33312</v>
      </c>
      <c r="J7143">
        <v>17.73</v>
      </c>
      <c r="M7143" s="1">
        <v>37537</v>
      </c>
      <c r="N7143">
        <v>0.97840000000000005</v>
      </c>
    </row>
    <row r="7144" spans="5:14" x14ac:dyDescent="0.3">
      <c r="E7144" s="1">
        <v>42557</v>
      </c>
      <c r="F7144">
        <v>48.8</v>
      </c>
      <c r="G7144">
        <f t="shared" si="156"/>
        <v>43.407522935779809</v>
      </c>
      <c r="I7144" s="1">
        <v>33311</v>
      </c>
      <c r="J7144">
        <v>20.03</v>
      </c>
      <c r="M7144" s="1">
        <v>37538</v>
      </c>
      <c r="N7144">
        <v>0.98939999999999995</v>
      </c>
    </row>
    <row r="7145" spans="5:14" x14ac:dyDescent="0.3">
      <c r="E7145" s="1">
        <v>42558</v>
      </c>
      <c r="F7145">
        <v>46.4</v>
      </c>
      <c r="G7145">
        <f t="shared" si="156"/>
        <v>43.517064220183478</v>
      </c>
      <c r="I7145" s="1">
        <v>33310</v>
      </c>
      <c r="J7145">
        <v>20.81</v>
      </c>
      <c r="M7145" s="1">
        <v>37539</v>
      </c>
      <c r="N7145">
        <v>0.98599999999999999</v>
      </c>
    </row>
    <row r="7146" spans="5:14" x14ac:dyDescent="0.3">
      <c r="E7146" s="1">
        <v>42559</v>
      </c>
      <c r="F7146">
        <v>46.76</v>
      </c>
      <c r="G7146">
        <f t="shared" si="156"/>
        <v>43.633577981651371</v>
      </c>
      <c r="I7146" s="1">
        <v>33309</v>
      </c>
      <c r="J7146">
        <v>19.03</v>
      </c>
      <c r="M7146" s="1">
        <v>37540</v>
      </c>
      <c r="N7146">
        <v>0.98709999999999998</v>
      </c>
    </row>
    <row r="7147" spans="5:14" x14ac:dyDescent="0.3">
      <c r="E7147" s="1">
        <v>42562</v>
      </c>
      <c r="F7147">
        <v>46.25</v>
      </c>
      <c r="G7147">
        <f t="shared" si="156"/>
        <v>43.756238532110075</v>
      </c>
      <c r="I7147" s="1">
        <v>33308</v>
      </c>
      <c r="J7147">
        <v>18.37</v>
      </c>
      <c r="M7147" s="1">
        <v>37543</v>
      </c>
      <c r="N7147">
        <v>0.98709999999999998</v>
      </c>
    </row>
    <row r="7148" spans="5:14" x14ac:dyDescent="0.3">
      <c r="E7148" s="1">
        <v>42563</v>
      </c>
      <c r="F7148">
        <v>48.47</v>
      </c>
      <c r="G7148">
        <f t="shared" si="156"/>
        <v>43.922752293577972</v>
      </c>
      <c r="I7148" s="1">
        <v>33305</v>
      </c>
      <c r="J7148">
        <v>18.809999999999999</v>
      </c>
      <c r="M7148" s="1">
        <v>37544</v>
      </c>
      <c r="N7148">
        <v>0.98160000000000003</v>
      </c>
    </row>
    <row r="7149" spans="5:14" x14ac:dyDescent="0.3">
      <c r="E7149" s="1">
        <v>42564</v>
      </c>
      <c r="F7149">
        <v>46.26</v>
      </c>
      <c r="G7149">
        <f t="shared" si="156"/>
        <v>44.064220183486242</v>
      </c>
      <c r="I7149" s="1">
        <v>33304</v>
      </c>
      <c r="J7149">
        <v>18.89</v>
      </c>
      <c r="M7149" s="1">
        <v>37545</v>
      </c>
      <c r="N7149">
        <v>0.98070000000000002</v>
      </c>
    </row>
    <row r="7150" spans="5:14" x14ac:dyDescent="0.3">
      <c r="E7150" s="1">
        <v>42565</v>
      </c>
      <c r="F7150">
        <v>47.37</v>
      </c>
      <c r="G7150">
        <f t="shared" si="156"/>
        <v>44.223027522935773</v>
      </c>
      <c r="I7150" s="1">
        <v>33303</v>
      </c>
      <c r="J7150">
        <v>19.22</v>
      </c>
      <c r="M7150" s="1">
        <v>37546</v>
      </c>
      <c r="N7150">
        <v>0.97040000000000004</v>
      </c>
    </row>
    <row r="7151" spans="5:14" x14ac:dyDescent="0.3">
      <c r="E7151" s="1">
        <v>42566</v>
      </c>
      <c r="F7151">
        <v>47.61</v>
      </c>
      <c r="G7151">
        <f t="shared" si="156"/>
        <v>44.353761467889903</v>
      </c>
      <c r="I7151" s="1">
        <v>33302</v>
      </c>
      <c r="J7151">
        <v>19.5</v>
      </c>
      <c r="M7151" s="1">
        <v>37547</v>
      </c>
      <c r="N7151">
        <v>0.9718</v>
      </c>
    </row>
    <row r="7152" spans="5:14" x14ac:dyDescent="0.3">
      <c r="E7152" s="1">
        <v>42569</v>
      </c>
      <c r="F7152">
        <v>46.96</v>
      </c>
      <c r="G7152">
        <f t="shared" ref="G7152:G7215" si="157">+AVERAGE(F7044:F7152)</f>
        <v>44.478256880733944</v>
      </c>
      <c r="I7152" s="1">
        <v>33301</v>
      </c>
      <c r="J7152">
        <v>19.63</v>
      </c>
      <c r="M7152" s="1">
        <v>37550</v>
      </c>
      <c r="N7152">
        <v>0.97319999999999995</v>
      </c>
    </row>
    <row r="7153" spans="5:14" x14ac:dyDescent="0.3">
      <c r="E7153" s="1">
        <v>42570</v>
      </c>
      <c r="F7153">
        <v>46.66</v>
      </c>
      <c r="G7153">
        <f t="shared" si="157"/>
        <v>44.611100917431187</v>
      </c>
      <c r="I7153" s="1">
        <v>33298</v>
      </c>
      <c r="J7153">
        <v>18.89</v>
      </c>
      <c r="M7153" s="1">
        <v>37551</v>
      </c>
      <c r="N7153">
        <v>0.97770000000000001</v>
      </c>
    </row>
    <row r="7154" spans="5:14" x14ac:dyDescent="0.3">
      <c r="E7154" s="1">
        <v>42571</v>
      </c>
      <c r="F7154">
        <v>47.17</v>
      </c>
      <c r="G7154">
        <f t="shared" si="157"/>
        <v>44.727339449541283</v>
      </c>
      <c r="I7154" s="1">
        <v>33297</v>
      </c>
      <c r="J7154">
        <v>18.68</v>
      </c>
      <c r="M7154" s="1">
        <v>37552</v>
      </c>
      <c r="N7154">
        <v>0.97540000000000004</v>
      </c>
    </row>
    <row r="7155" spans="5:14" x14ac:dyDescent="0.3">
      <c r="E7155" s="1">
        <v>42572</v>
      </c>
      <c r="F7155">
        <v>46.2</v>
      </c>
      <c r="G7155">
        <f t="shared" si="157"/>
        <v>44.836697247706418</v>
      </c>
      <c r="I7155" s="1">
        <v>33296</v>
      </c>
      <c r="J7155">
        <v>17.93</v>
      </c>
      <c r="M7155" s="1">
        <v>37553</v>
      </c>
      <c r="N7155">
        <v>0.9778</v>
      </c>
    </row>
    <row r="7156" spans="5:14" x14ac:dyDescent="0.3">
      <c r="E7156" s="1">
        <v>42573</v>
      </c>
      <c r="F7156">
        <v>45.69</v>
      </c>
      <c r="G7156">
        <f t="shared" si="157"/>
        <v>44.95302752293577</v>
      </c>
      <c r="I7156" s="1">
        <v>33295</v>
      </c>
      <c r="J7156">
        <v>17.23</v>
      </c>
      <c r="M7156" s="1">
        <v>37554</v>
      </c>
      <c r="N7156">
        <v>0.97570000000000001</v>
      </c>
    </row>
    <row r="7157" spans="5:14" x14ac:dyDescent="0.3">
      <c r="E7157" s="1">
        <v>42576</v>
      </c>
      <c r="F7157">
        <v>44.72</v>
      </c>
      <c r="G7157">
        <f t="shared" si="157"/>
        <v>45.04504587155963</v>
      </c>
      <c r="I7157" s="1">
        <v>33294</v>
      </c>
      <c r="J7157">
        <v>16.89</v>
      </c>
      <c r="M7157" s="1">
        <v>37557</v>
      </c>
      <c r="N7157">
        <v>0.98460000000000003</v>
      </c>
    </row>
    <row r="7158" spans="5:14" x14ac:dyDescent="0.3">
      <c r="E7158" s="1">
        <v>42577</v>
      </c>
      <c r="F7158">
        <v>44.87</v>
      </c>
      <c r="G7158">
        <f t="shared" si="157"/>
        <v>45.151467889908254</v>
      </c>
      <c r="I7158" s="1">
        <v>33291</v>
      </c>
      <c r="J7158">
        <v>16.62</v>
      </c>
      <c r="M7158" s="1">
        <v>37558</v>
      </c>
      <c r="N7158">
        <v>0.98319999999999996</v>
      </c>
    </row>
    <row r="7159" spans="5:14" x14ac:dyDescent="0.3">
      <c r="E7159" s="1">
        <v>42578</v>
      </c>
      <c r="F7159">
        <v>43.47</v>
      </c>
      <c r="G7159">
        <f t="shared" si="157"/>
        <v>45.23458715596329</v>
      </c>
      <c r="I7159" s="1">
        <v>33290</v>
      </c>
      <c r="J7159">
        <v>16.850000000000001</v>
      </c>
      <c r="M7159" s="1">
        <v>37559</v>
      </c>
      <c r="N7159">
        <v>0.98360000000000003</v>
      </c>
    </row>
    <row r="7160" spans="5:14" x14ac:dyDescent="0.3">
      <c r="E7160" s="1">
        <v>42579</v>
      </c>
      <c r="F7160">
        <v>42.7</v>
      </c>
      <c r="G7160">
        <f t="shared" si="157"/>
        <v>45.302568807339441</v>
      </c>
      <c r="I7160" s="1">
        <v>33289</v>
      </c>
      <c r="J7160">
        <v>17.440000000000001</v>
      </c>
      <c r="M7160" s="1">
        <v>37560</v>
      </c>
      <c r="N7160">
        <v>0.99050000000000005</v>
      </c>
    </row>
    <row r="7161" spans="5:14" x14ac:dyDescent="0.3">
      <c r="E7161" s="1">
        <v>42580</v>
      </c>
      <c r="F7161">
        <v>42.46</v>
      </c>
      <c r="G7161">
        <f t="shared" si="157"/>
        <v>45.370091743119239</v>
      </c>
      <c r="I7161" s="1">
        <v>33288</v>
      </c>
      <c r="J7161">
        <v>16.79</v>
      </c>
      <c r="M7161" s="1">
        <v>37561</v>
      </c>
      <c r="N7161">
        <v>0.99660000000000004</v>
      </c>
    </row>
    <row r="7162" spans="5:14" x14ac:dyDescent="0.3">
      <c r="E7162" s="1">
        <v>42583</v>
      </c>
      <c r="F7162">
        <v>42.14</v>
      </c>
      <c r="G7162">
        <f t="shared" si="157"/>
        <v>45.426697247706407</v>
      </c>
      <c r="I7162" s="1">
        <v>33287</v>
      </c>
      <c r="J7162">
        <v>16.5</v>
      </c>
      <c r="M7162" s="1">
        <v>37564</v>
      </c>
      <c r="N7162">
        <v>0.99780000000000002</v>
      </c>
    </row>
    <row r="7163" spans="5:14" x14ac:dyDescent="0.3">
      <c r="E7163" s="1">
        <v>42584</v>
      </c>
      <c r="F7163">
        <v>41.8</v>
      </c>
      <c r="G7163">
        <f t="shared" si="157"/>
        <v>45.472477064220172</v>
      </c>
      <c r="I7163" s="1">
        <v>33284</v>
      </c>
      <c r="J7163">
        <v>17.04</v>
      </c>
      <c r="M7163" s="1">
        <v>37565</v>
      </c>
      <c r="N7163">
        <v>0.99960000000000004</v>
      </c>
    </row>
    <row r="7164" spans="5:14" x14ac:dyDescent="0.3">
      <c r="E7164" s="1">
        <v>42585</v>
      </c>
      <c r="F7164">
        <v>43.1</v>
      </c>
      <c r="G7164">
        <f t="shared" si="157"/>
        <v>45.529082568807333</v>
      </c>
      <c r="I7164" s="1">
        <v>33283</v>
      </c>
      <c r="J7164">
        <v>18.79</v>
      </c>
      <c r="M7164" s="1">
        <v>37566</v>
      </c>
      <c r="N7164">
        <v>1.0024</v>
      </c>
    </row>
    <row r="7165" spans="5:14" x14ac:dyDescent="0.3">
      <c r="E7165" s="1">
        <v>42586</v>
      </c>
      <c r="F7165">
        <v>44.29</v>
      </c>
      <c r="G7165">
        <f t="shared" si="157"/>
        <v>45.595321100917424</v>
      </c>
      <c r="I7165" s="1">
        <v>33282</v>
      </c>
      <c r="J7165">
        <v>20.09</v>
      </c>
      <c r="M7165" s="1">
        <v>37567</v>
      </c>
      <c r="N7165">
        <v>1.0089999999999999</v>
      </c>
    </row>
    <row r="7166" spans="5:14" x14ac:dyDescent="0.3">
      <c r="E7166" s="1">
        <v>42587</v>
      </c>
      <c r="F7166">
        <v>44.27</v>
      </c>
      <c r="G7166">
        <f t="shared" si="157"/>
        <v>45.646238532110097</v>
      </c>
      <c r="I7166" s="1">
        <v>33281</v>
      </c>
      <c r="J7166">
        <v>20.61</v>
      </c>
      <c r="M7166" s="1">
        <v>37568</v>
      </c>
      <c r="N7166">
        <v>1.0126999999999999</v>
      </c>
    </row>
    <row r="7167" spans="5:14" x14ac:dyDescent="0.3">
      <c r="E7167" s="1">
        <v>42590</v>
      </c>
      <c r="F7167">
        <v>45.39</v>
      </c>
      <c r="G7167">
        <f t="shared" si="157"/>
        <v>45.687981651376148</v>
      </c>
      <c r="I7167" s="1">
        <v>33280</v>
      </c>
      <c r="J7167">
        <v>20.51</v>
      </c>
      <c r="M7167" s="1">
        <v>37571</v>
      </c>
      <c r="N7167">
        <v>1.0104</v>
      </c>
    </row>
    <row r="7168" spans="5:14" x14ac:dyDescent="0.3">
      <c r="E7168" s="1">
        <v>42591</v>
      </c>
      <c r="F7168">
        <v>44.98</v>
      </c>
      <c r="G7168">
        <f t="shared" si="157"/>
        <v>45.73688073394495</v>
      </c>
      <c r="I7168" s="1">
        <v>33277</v>
      </c>
      <c r="J7168">
        <v>19.98</v>
      </c>
      <c r="M7168" s="1">
        <v>37572</v>
      </c>
      <c r="N7168">
        <v>1.0121</v>
      </c>
    </row>
    <row r="7169" spans="5:14" x14ac:dyDescent="0.3">
      <c r="E7169" s="1">
        <v>42592</v>
      </c>
      <c r="F7169">
        <v>44.05</v>
      </c>
      <c r="G7169">
        <f t="shared" si="157"/>
        <v>45.764220183486238</v>
      </c>
      <c r="I7169" s="1">
        <v>33276</v>
      </c>
      <c r="J7169">
        <v>20.18</v>
      </c>
      <c r="M7169" s="1">
        <v>37573</v>
      </c>
      <c r="N7169">
        <v>1.0077</v>
      </c>
    </row>
    <row r="7170" spans="5:14" x14ac:dyDescent="0.3">
      <c r="E7170" s="1">
        <v>42593</v>
      </c>
      <c r="F7170">
        <v>46.04</v>
      </c>
      <c r="G7170">
        <f t="shared" si="157"/>
        <v>45.819174311926602</v>
      </c>
      <c r="I7170" s="1">
        <v>33275</v>
      </c>
      <c r="J7170">
        <v>20.16</v>
      </c>
      <c r="M7170" s="1">
        <v>37574</v>
      </c>
      <c r="N7170">
        <v>1.0042</v>
      </c>
    </row>
    <row r="7171" spans="5:14" x14ac:dyDescent="0.3">
      <c r="E7171" s="1">
        <v>42594</v>
      </c>
      <c r="F7171">
        <v>46.97</v>
      </c>
      <c r="G7171">
        <f t="shared" si="157"/>
        <v>45.879541284403672</v>
      </c>
      <c r="I7171" s="1">
        <v>33274</v>
      </c>
      <c r="J7171">
        <v>19.690000000000001</v>
      </c>
      <c r="M7171" s="1">
        <v>37575</v>
      </c>
      <c r="N7171">
        <v>1.0091000000000001</v>
      </c>
    </row>
    <row r="7172" spans="5:14" x14ac:dyDescent="0.3">
      <c r="E7172" s="1">
        <v>42597</v>
      </c>
      <c r="F7172">
        <v>48.35</v>
      </c>
      <c r="G7172">
        <f t="shared" si="157"/>
        <v>45.960458715596332</v>
      </c>
      <c r="I7172" s="1">
        <v>33273</v>
      </c>
      <c r="J7172">
        <v>19.77</v>
      </c>
      <c r="M7172" s="1">
        <v>37578</v>
      </c>
      <c r="N7172">
        <v>1.0083</v>
      </c>
    </row>
    <row r="7173" spans="5:14" x14ac:dyDescent="0.3">
      <c r="E7173" s="1">
        <v>42598</v>
      </c>
      <c r="F7173">
        <v>49.23</v>
      </c>
      <c r="G7173">
        <f t="shared" si="157"/>
        <v>46.056697247706431</v>
      </c>
      <c r="I7173" s="1">
        <v>33270</v>
      </c>
      <c r="J7173">
        <v>19.82</v>
      </c>
      <c r="M7173" s="1">
        <v>37579</v>
      </c>
      <c r="N7173">
        <v>1.0029999999999999</v>
      </c>
    </row>
    <row r="7174" spans="5:14" x14ac:dyDescent="0.3">
      <c r="E7174" s="1">
        <v>42599</v>
      </c>
      <c r="F7174">
        <v>49.85</v>
      </c>
      <c r="G7174">
        <f t="shared" si="157"/>
        <v>46.144036697247714</v>
      </c>
      <c r="I7174" s="1">
        <v>33269</v>
      </c>
      <c r="J7174">
        <v>20.059999999999999</v>
      </c>
      <c r="M7174" s="1">
        <v>37580</v>
      </c>
      <c r="N7174">
        <v>1.0011000000000001</v>
      </c>
    </row>
    <row r="7175" spans="5:14" x14ac:dyDescent="0.3">
      <c r="E7175" s="1">
        <v>42600</v>
      </c>
      <c r="F7175">
        <v>50.89</v>
      </c>
      <c r="G7175">
        <f t="shared" si="157"/>
        <v>46.229816513761484</v>
      </c>
      <c r="I7175" s="1">
        <v>33268</v>
      </c>
      <c r="J7175">
        <v>19.61</v>
      </c>
      <c r="M7175" s="1">
        <v>37581</v>
      </c>
      <c r="N7175">
        <v>1.0019</v>
      </c>
    </row>
    <row r="7176" spans="5:14" x14ac:dyDescent="0.3">
      <c r="E7176" s="1">
        <v>42601</v>
      </c>
      <c r="F7176">
        <v>50.88</v>
      </c>
      <c r="G7176">
        <f t="shared" si="157"/>
        <v>46.318623853211022</v>
      </c>
      <c r="I7176" s="1">
        <v>33267</v>
      </c>
      <c r="J7176">
        <v>20.47</v>
      </c>
      <c r="M7176" s="1">
        <v>37582</v>
      </c>
      <c r="N7176">
        <v>0.99650000000000005</v>
      </c>
    </row>
    <row r="7177" spans="5:14" x14ac:dyDescent="0.3">
      <c r="E7177" s="1">
        <v>42604</v>
      </c>
      <c r="F7177">
        <v>49.16</v>
      </c>
      <c r="G7177">
        <f t="shared" si="157"/>
        <v>46.388532110091752</v>
      </c>
      <c r="I7177" s="1">
        <v>33266</v>
      </c>
      <c r="J7177">
        <v>19.87</v>
      </c>
      <c r="M7177" s="1">
        <v>37585</v>
      </c>
      <c r="N7177">
        <v>0.99139999999999995</v>
      </c>
    </row>
    <row r="7178" spans="5:14" x14ac:dyDescent="0.3">
      <c r="E7178" s="1">
        <v>42605</v>
      </c>
      <c r="F7178">
        <v>49.96</v>
      </c>
      <c r="G7178">
        <f t="shared" si="157"/>
        <v>46.46348623853212</v>
      </c>
      <c r="I7178" s="1">
        <v>33263</v>
      </c>
      <c r="J7178">
        <v>20</v>
      </c>
      <c r="M7178" s="1">
        <v>37586</v>
      </c>
      <c r="N7178">
        <v>0.99339999999999995</v>
      </c>
    </row>
    <row r="7179" spans="5:14" x14ac:dyDescent="0.3">
      <c r="E7179" s="1">
        <v>42606</v>
      </c>
      <c r="F7179">
        <v>49.05</v>
      </c>
      <c r="G7179">
        <f t="shared" si="157"/>
        <v>46.542201834862396</v>
      </c>
      <c r="I7179" s="1">
        <v>33262</v>
      </c>
      <c r="J7179">
        <v>20.37</v>
      </c>
      <c r="M7179" s="1">
        <v>37587</v>
      </c>
      <c r="N7179">
        <v>0.99019999999999997</v>
      </c>
    </row>
    <row r="7180" spans="5:14" x14ac:dyDescent="0.3">
      <c r="E7180" s="1">
        <v>42607</v>
      </c>
      <c r="F7180">
        <v>49.67</v>
      </c>
      <c r="G7180">
        <f t="shared" si="157"/>
        <v>46.626880733944965</v>
      </c>
      <c r="I7180" s="1">
        <v>33261</v>
      </c>
      <c r="J7180">
        <v>20.56</v>
      </c>
      <c r="M7180" s="1">
        <v>37588</v>
      </c>
      <c r="N7180">
        <v>0.99409999999999998</v>
      </c>
    </row>
    <row r="7181" spans="5:14" x14ac:dyDescent="0.3">
      <c r="E7181" s="1">
        <v>42608</v>
      </c>
      <c r="F7181">
        <v>49.92</v>
      </c>
      <c r="G7181">
        <f t="shared" si="157"/>
        <v>46.715412844036699</v>
      </c>
      <c r="I7181" s="1">
        <v>33260</v>
      </c>
      <c r="J7181">
        <v>20.5</v>
      </c>
      <c r="M7181" s="1">
        <v>37589</v>
      </c>
      <c r="N7181">
        <v>0.99429999999999996</v>
      </c>
    </row>
    <row r="7182" spans="5:14" x14ac:dyDescent="0.3">
      <c r="E7182" s="1">
        <v>42611</v>
      </c>
      <c r="F7182">
        <v>49.26</v>
      </c>
      <c r="G7182">
        <f t="shared" si="157"/>
        <v>46.80825688073395</v>
      </c>
      <c r="I7182" s="1">
        <v>33259</v>
      </c>
      <c r="J7182">
        <v>18.97</v>
      </c>
      <c r="M7182" s="1">
        <v>37592</v>
      </c>
      <c r="N7182">
        <v>0.99660000000000004</v>
      </c>
    </row>
    <row r="7183" spans="5:14" x14ac:dyDescent="0.3">
      <c r="E7183" s="1">
        <v>42612</v>
      </c>
      <c r="F7183">
        <v>48.37</v>
      </c>
      <c r="G7183">
        <f t="shared" si="157"/>
        <v>46.89183486238533</v>
      </c>
      <c r="I7183" s="1">
        <v>33256</v>
      </c>
      <c r="J7183">
        <v>18.2</v>
      </c>
      <c r="M7183" s="1">
        <v>37593</v>
      </c>
      <c r="N7183">
        <v>0.99619999999999997</v>
      </c>
    </row>
    <row r="7184" spans="5:14" x14ac:dyDescent="0.3">
      <c r="E7184" s="1">
        <v>42613</v>
      </c>
      <c r="F7184">
        <v>47.04</v>
      </c>
      <c r="G7184">
        <f t="shared" si="157"/>
        <v>46.960091743119271</v>
      </c>
      <c r="I7184" s="1">
        <v>33255</v>
      </c>
      <c r="J7184">
        <v>19.7</v>
      </c>
      <c r="M7184" s="1">
        <v>37594</v>
      </c>
      <c r="N7184">
        <v>1.0003</v>
      </c>
    </row>
    <row r="7185" spans="5:14" x14ac:dyDescent="0.3">
      <c r="E7185" s="1">
        <v>42614</v>
      </c>
      <c r="F7185">
        <v>45.45</v>
      </c>
      <c r="G7185">
        <f t="shared" si="157"/>
        <v>47.022293577981657</v>
      </c>
      <c r="I7185" s="1">
        <v>33254</v>
      </c>
      <c r="J7185">
        <v>30.2</v>
      </c>
      <c r="M7185" s="1">
        <v>37595</v>
      </c>
      <c r="N7185">
        <v>1.0004999999999999</v>
      </c>
    </row>
    <row r="7186" spans="5:14" x14ac:dyDescent="0.3">
      <c r="E7186" s="1">
        <v>42615</v>
      </c>
      <c r="F7186">
        <v>46.83</v>
      </c>
      <c r="G7186">
        <f t="shared" si="157"/>
        <v>47.106146788990834</v>
      </c>
      <c r="I7186" s="1">
        <v>33253</v>
      </c>
      <c r="J7186">
        <v>28.19</v>
      </c>
      <c r="M7186" s="1">
        <v>37596</v>
      </c>
      <c r="N7186">
        <v>1.0096000000000001</v>
      </c>
    </row>
    <row r="7187" spans="5:14" x14ac:dyDescent="0.3">
      <c r="E7187" s="1">
        <v>42618</v>
      </c>
      <c r="F7187">
        <v>47.63</v>
      </c>
      <c r="G7187">
        <f t="shared" si="157"/>
        <v>47.195688073394493</v>
      </c>
      <c r="I7187" s="1">
        <v>33252</v>
      </c>
      <c r="J7187">
        <v>29.17</v>
      </c>
      <c r="M7187" s="1">
        <v>37599</v>
      </c>
      <c r="N7187">
        <v>1.0105</v>
      </c>
    </row>
    <row r="7188" spans="5:14" x14ac:dyDescent="0.3">
      <c r="E7188" s="1">
        <v>42619</v>
      </c>
      <c r="F7188">
        <v>47.26</v>
      </c>
      <c r="G7188">
        <f t="shared" si="157"/>
        <v>47.2637614678899</v>
      </c>
      <c r="I7188" s="1">
        <v>33249</v>
      </c>
      <c r="J7188">
        <v>25.67</v>
      </c>
      <c r="M7188" s="1">
        <v>37600</v>
      </c>
      <c r="N7188">
        <v>1.0083</v>
      </c>
    </row>
    <row r="7189" spans="5:14" x14ac:dyDescent="0.3">
      <c r="E7189" s="1">
        <v>42620</v>
      </c>
      <c r="F7189">
        <v>47.98</v>
      </c>
      <c r="G7189">
        <f t="shared" si="157"/>
        <v>47.342201834862379</v>
      </c>
      <c r="I7189" s="1">
        <v>33248</v>
      </c>
      <c r="J7189">
        <v>26.25</v>
      </c>
      <c r="M7189" s="1">
        <v>37601</v>
      </c>
      <c r="N7189">
        <v>1.0081</v>
      </c>
    </row>
    <row r="7190" spans="5:14" x14ac:dyDescent="0.3">
      <c r="E7190" s="1">
        <v>42621</v>
      </c>
      <c r="F7190">
        <v>49.99</v>
      </c>
      <c r="G7190">
        <f t="shared" si="157"/>
        <v>47.416055045871545</v>
      </c>
      <c r="I7190" s="1">
        <v>33247</v>
      </c>
      <c r="J7190">
        <v>26.15</v>
      </c>
      <c r="M7190" s="1">
        <v>37602</v>
      </c>
      <c r="N7190">
        <v>1.0184</v>
      </c>
    </row>
    <row r="7191" spans="5:14" x14ac:dyDescent="0.3">
      <c r="E7191" s="1">
        <v>42622</v>
      </c>
      <c r="F7191">
        <v>48.01</v>
      </c>
      <c r="G7191">
        <f t="shared" si="157"/>
        <v>47.463577981651376</v>
      </c>
      <c r="I7191" s="1">
        <v>33246</v>
      </c>
      <c r="J7191">
        <v>26.24</v>
      </c>
      <c r="M7191" s="1">
        <v>37603</v>
      </c>
      <c r="N7191">
        <v>1.0232000000000001</v>
      </c>
    </row>
    <row r="7192" spans="5:14" x14ac:dyDescent="0.3">
      <c r="E7192" s="1">
        <v>42625</v>
      </c>
      <c r="F7192">
        <v>48.32</v>
      </c>
      <c r="G7192">
        <f t="shared" si="157"/>
        <v>47.496880733944955</v>
      </c>
      <c r="I7192" s="1">
        <v>33245</v>
      </c>
      <c r="J7192">
        <v>26.79</v>
      </c>
      <c r="M7192" s="1">
        <v>37606</v>
      </c>
      <c r="N7192">
        <v>1.0221</v>
      </c>
    </row>
    <row r="7193" spans="5:14" x14ac:dyDescent="0.3">
      <c r="E7193" s="1">
        <v>42626</v>
      </c>
      <c r="F7193">
        <v>47.1</v>
      </c>
      <c r="G7193">
        <f t="shared" si="157"/>
        <v>47.523669724770642</v>
      </c>
      <c r="I7193" s="1">
        <v>33242</v>
      </c>
      <c r="J7193">
        <v>23.56</v>
      </c>
      <c r="M7193" s="1">
        <v>37607</v>
      </c>
      <c r="N7193">
        <v>1.0285</v>
      </c>
    </row>
    <row r="7194" spans="5:14" x14ac:dyDescent="0.3">
      <c r="E7194" s="1">
        <v>42627</v>
      </c>
      <c r="F7194">
        <v>45.85</v>
      </c>
      <c r="G7194">
        <f t="shared" si="157"/>
        <v>47.542110091743112</v>
      </c>
      <c r="I7194" s="1">
        <v>33241</v>
      </c>
      <c r="J7194">
        <v>24.89</v>
      </c>
      <c r="M7194" s="1">
        <v>37608</v>
      </c>
      <c r="N7194">
        <v>1.0265</v>
      </c>
    </row>
    <row r="7195" spans="5:14" x14ac:dyDescent="0.3">
      <c r="E7195" s="1">
        <v>42628</v>
      </c>
      <c r="F7195">
        <v>46.59</v>
      </c>
      <c r="G7195">
        <f t="shared" si="157"/>
        <v>47.57412844036697</v>
      </c>
      <c r="I7195" s="1">
        <v>33240</v>
      </c>
      <c r="J7195">
        <v>26.44</v>
      </c>
      <c r="M7195" s="1">
        <v>37609</v>
      </c>
      <c r="N7195">
        <v>1.0270999999999999</v>
      </c>
    </row>
    <row r="7196" spans="5:14" x14ac:dyDescent="0.3">
      <c r="E7196" s="1">
        <v>42629</v>
      </c>
      <c r="F7196">
        <v>45.77</v>
      </c>
      <c r="G7196">
        <f t="shared" si="157"/>
        <v>47.600366972477062</v>
      </c>
      <c r="I7196" s="1">
        <v>33238</v>
      </c>
      <c r="J7196">
        <v>28.27</v>
      </c>
      <c r="M7196" s="1">
        <v>37610</v>
      </c>
      <c r="N7196">
        <v>1.0266999999999999</v>
      </c>
    </row>
    <row r="7197" spans="5:14" x14ac:dyDescent="0.3">
      <c r="E7197" s="1">
        <v>42632</v>
      </c>
      <c r="F7197">
        <v>45.95</v>
      </c>
      <c r="G7197">
        <f t="shared" si="157"/>
        <v>47.617981651376141</v>
      </c>
      <c r="I7197" s="1">
        <v>33235</v>
      </c>
      <c r="J7197">
        <v>27.04</v>
      </c>
      <c r="M7197" s="1">
        <v>37613</v>
      </c>
      <c r="N7197">
        <v>1.0263</v>
      </c>
    </row>
    <row r="7198" spans="5:14" x14ac:dyDescent="0.3">
      <c r="E7198" s="1">
        <v>42633</v>
      </c>
      <c r="F7198">
        <v>45.88</v>
      </c>
      <c r="G7198">
        <f t="shared" si="157"/>
        <v>47.618715596330262</v>
      </c>
      <c r="I7198" s="1">
        <v>33234</v>
      </c>
      <c r="J7198">
        <v>26.49</v>
      </c>
      <c r="M7198" s="1">
        <v>37614</v>
      </c>
      <c r="N7198">
        <v>1.0298</v>
      </c>
    </row>
    <row r="7199" spans="5:14" x14ac:dyDescent="0.3">
      <c r="E7199" s="1">
        <v>42634</v>
      </c>
      <c r="F7199">
        <v>46.83</v>
      </c>
      <c r="G7199">
        <f t="shared" si="157"/>
        <v>47.639816513761467</v>
      </c>
      <c r="I7199" s="1">
        <v>33231</v>
      </c>
      <c r="J7199">
        <v>26.77</v>
      </c>
      <c r="M7199" s="1">
        <v>37615</v>
      </c>
      <c r="N7199">
        <v>1.0321</v>
      </c>
    </row>
    <row r="7200" spans="5:14" x14ac:dyDescent="0.3">
      <c r="E7200" s="1">
        <v>42635</v>
      </c>
      <c r="F7200">
        <v>47.65</v>
      </c>
      <c r="G7200">
        <f t="shared" si="157"/>
        <v>47.663119266055041</v>
      </c>
      <c r="I7200" s="1">
        <v>33228</v>
      </c>
      <c r="J7200">
        <v>25.78</v>
      </c>
      <c r="M7200" s="1">
        <v>37616</v>
      </c>
      <c r="N7200">
        <v>1.0378000000000001</v>
      </c>
    </row>
    <row r="7201" spans="5:14" x14ac:dyDescent="0.3">
      <c r="E7201" s="1">
        <v>42636</v>
      </c>
      <c r="F7201">
        <v>45.89</v>
      </c>
      <c r="G7201">
        <f t="shared" si="157"/>
        <v>47.676055045871557</v>
      </c>
      <c r="I7201" s="1">
        <v>33227</v>
      </c>
      <c r="J7201">
        <v>26.08</v>
      </c>
      <c r="M7201" s="1">
        <v>37617</v>
      </c>
      <c r="N7201">
        <v>1.0436000000000001</v>
      </c>
    </row>
    <row r="7202" spans="5:14" x14ac:dyDescent="0.3">
      <c r="E7202" s="1">
        <v>42639</v>
      </c>
      <c r="F7202">
        <v>47.35</v>
      </c>
      <c r="G7202">
        <f t="shared" si="157"/>
        <v>47.690825688073396</v>
      </c>
      <c r="I7202" s="1">
        <v>33226</v>
      </c>
      <c r="J7202">
        <v>26.51</v>
      </c>
      <c r="M7202" s="1">
        <v>37620</v>
      </c>
      <c r="N7202">
        <v>1.0487</v>
      </c>
    </row>
    <row r="7203" spans="5:14" x14ac:dyDescent="0.3">
      <c r="E7203" s="1">
        <v>42640</v>
      </c>
      <c r="F7203">
        <v>45.97</v>
      </c>
      <c r="G7203">
        <f t="shared" si="157"/>
        <v>47.67972477064221</v>
      </c>
      <c r="I7203" s="1">
        <v>33225</v>
      </c>
      <c r="J7203">
        <v>26.08</v>
      </c>
      <c r="M7203" s="1">
        <v>37621</v>
      </c>
      <c r="N7203">
        <v>1.0496000000000001</v>
      </c>
    </row>
    <row r="7204" spans="5:14" x14ac:dyDescent="0.3">
      <c r="E7204" s="1">
        <v>42641</v>
      </c>
      <c r="F7204">
        <v>48.69</v>
      </c>
      <c r="G7204">
        <f t="shared" si="157"/>
        <v>47.68477064220184</v>
      </c>
      <c r="I7204" s="1">
        <v>33224</v>
      </c>
      <c r="J7204">
        <v>25.67</v>
      </c>
      <c r="M7204" s="1">
        <v>37622</v>
      </c>
      <c r="N7204">
        <v>1.0488999999999999</v>
      </c>
    </row>
    <row r="7205" spans="5:14" x14ac:dyDescent="0.3">
      <c r="E7205" s="1">
        <v>42642</v>
      </c>
      <c r="F7205">
        <v>49.24</v>
      </c>
      <c r="G7205">
        <f t="shared" si="157"/>
        <v>47.694954128440365</v>
      </c>
      <c r="I7205" s="1">
        <v>33221</v>
      </c>
      <c r="J7205">
        <v>27.7</v>
      </c>
      <c r="M7205" s="1">
        <v>37623</v>
      </c>
      <c r="N7205">
        <v>1.036</v>
      </c>
    </row>
    <row r="7206" spans="5:14" x14ac:dyDescent="0.3">
      <c r="E7206" s="1">
        <v>42643</v>
      </c>
      <c r="F7206">
        <v>49.06</v>
      </c>
      <c r="G7206">
        <f t="shared" si="157"/>
        <v>47.724587155963306</v>
      </c>
      <c r="I7206" s="1">
        <v>33220</v>
      </c>
      <c r="J7206">
        <v>27.39</v>
      </c>
      <c r="M7206" s="1">
        <v>37624</v>
      </c>
      <c r="N7206">
        <v>1.0421</v>
      </c>
    </row>
    <row r="7207" spans="5:14" x14ac:dyDescent="0.3">
      <c r="E7207" s="1">
        <v>42646</v>
      </c>
      <c r="F7207">
        <v>50.89</v>
      </c>
      <c r="G7207">
        <f t="shared" si="157"/>
        <v>47.77889908256882</v>
      </c>
      <c r="I7207" s="1">
        <v>33219</v>
      </c>
      <c r="J7207">
        <v>25.91</v>
      </c>
      <c r="M7207" s="1">
        <v>37627</v>
      </c>
      <c r="N7207">
        <v>1.0467</v>
      </c>
    </row>
    <row r="7208" spans="5:14" x14ac:dyDescent="0.3">
      <c r="E7208" s="1">
        <v>42647</v>
      </c>
      <c r="F7208">
        <v>50.87</v>
      </c>
      <c r="G7208">
        <f t="shared" si="157"/>
        <v>47.836238532110102</v>
      </c>
      <c r="I7208" s="1">
        <v>33218</v>
      </c>
      <c r="J7208">
        <v>27.02</v>
      </c>
      <c r="M7208" s="1">
        <v>37628</v>
      </c>
      <c r="N7208">
        <v>1.0414000000000001</v>
      </c>
    </row>
    <row r="7209" spans="5:14" x14ac:dyDescent="0.3">
      <c r="E7209" s="1">
        <v>42648</v>
      </c>
      <c r="F7209">
        <v>51.86</v>
      </c>
      <c r="G7209">
        <f t="shared" si="157"/>
        <v>47.899082568807344</v>
      </c>
      <c r="I7209" s="1">
        <v>33217</v>
      </c>
      <c r="J7209">
        <v>27.73</v>
      </c>
      <c r="M7209" s="1">
        <v>37629</v>
      </c>
      <c r="N7209">
        <v>1.0495000000000001</v>
      </c>
    </row>
    <row r="7210" spans="5:14" x14ac:dyDescent="0.3">
      <c r="E7210" s="1">
        <v>42649</v>
      </c>
      <c r="F7210">
        <v>52.51</v>
      </c>
      <c r="G7210">
        <f t="shared" si="157"/>
        <v>47.964587155963308</v>
      </c>
      <c r="I7210" s="1">
        <v>33214</v>
      </c>
      <c r="J7210">
        <v>27.18</v>
      </c>
      <c r="M7210" s="1">
        <v>37630</v>
      </c>
      <c r="N7210">
        <v>1.0484</v>
      </c>
    </row>
    <row r="7211" spans="5:14" x14ac:dyDescent="0.3">
      <c r="E7211" s="1">
        <v>42650</v>
      </c>
      <c r="F7211">
        <v>51.93</v>
      </c>
      <c r="G7211">
        <f t="shared" si="157"/>
        <v>48.040733944954134</v>
      </c>
      <c r="I7211" s="1">
        <v>33213</v>
      </c>
      <c r="J7211">
        <v>26.8</v>
      </c>
      <c r="M7211" s="1">
        <v>37631</v>
      </c>
      <c r="N7211">
        <v>1.0573999999999999</v>
      </c>
    </row>
    <row r="7212" spans="5:14" x14ac:dyDescent="0.3">
      <c r="E7212" s="1">
        <v>42653</v>
      </c>
      <c r="F7212">
        <v>53.14</v>
      </c>
      <c r="G7212">
        <f t="shared" si="157"/>
        <v>48.110642201834871</v>
      </c>
      <c r="I7212" s="1">
        <v>33212</v>
      </c>
      <c r="J7212">
        <v>27.33</v>
      </c>
      <c r="M7212" s="1">
        <v>37634</v>
      </c>
      <c r="N7212">
        <v>1.0539000000000001</v>
      </c>
    </row>
    <row r="7213" spans="5:14" x14ac:dyDescent="0.3">
      <c r="E7213" s="1">
        <v>42654</v>
      </c>
      <c r="F7213">
        <v>52.41</v>
      </c>
      <c r="G7213">
        <f t="shared" si="157"/>
        <v>48.154770642201854</v>
      </c>
      <c r="I7213" s="1">
        <v>33211</v>
      </c>
      <c r="J7213">
        <v>30.7</v>
      </c>
      <c r="M7213" s="1">
        <v>37635</v>
      </c>
      <c r="N7213">
        <v>1.0549999999999999</v>
      </c>
    </row>
    <row r="7214" spans="5:14" x14ac:dyDescent="0.3">
      <c r="E7214" s="1">
        <v>42655</v>
      </c>
      <c r="F7214">
        <v>51.81</v>
      </c>
      <c r="G7214">
        <f t="shared" si="157"/>
        <v>48.188990825688087</v>
      </c>
      <c r="I7214" s="1">
        <v>33210</v>
      </c>
      <c r="J7214">
        <v>29.72</v>
      </c>
      <c r="M7214" s="1">
        <v>37636</v>
      </c>
      <c r="N7214">
        <v>1.0548</v>
      </c>
    </row>
    <row r="7215" spans="5:14" x14ac:dyDescent="0.3">
      <c r="E7215" s="1">
        <v>42656</v>
      </c>
      <c r="F7215">
        <v>52.03</v>
      </c>
      <c r="G7215">
        <f t="shared" si="157"/>
        <v>48.227522935779824</v>
      </c>
      <c r="I7215" s="1">
        <v>33207</v>
      </c>
      <c r="J7215">
        <v>29.2</v>
      </c>
      <c r="M7215" s="1">
        <v>37637</v>
      </c>
      <c r="N7215">
        <v>1.0617000000000001</v>
      </c>
    </row>
    <row r="7216" spans="5:14" x14ac:dyDescent="0.3">
      <c r="E7216" s="1">
        <v>42657</v>
      </c>
      <c r="F7216">
        <v>51.95</v>
      </c>
      <c r="G7216">
        <f t="shared" ref="G7216:G7279" si="158">+AVERAGE(F7108:F7216)</f>
        <v>48.254862385321118</v>
      </c>
      <c r="I7216" s="1">
        <v>33206</v>
      </c>
      <c r="J7216">
        <v>32.39</v>
      </c>
      <c r="M7216" s="1">
        <v>37638</v>
      </c>
      <c r="N7216">
        <v>1.0667</v>
      </c>
    </row>
    <row r="7217" spans="5:14" x14ac:dyDescent="0.3">
      <c r="E7217" s="1">
        <v>42660</v>
      </c>
      <c r="F7217">
        <v>51.52</v>
      </c>
      <c r="G7217">
        <f t="shared" si="158"/>
        <v>48.275412844036708</v>
      </c>
      <c r="I7217" s="1">
        <v>33205</v>
      </c>
      <c r="J7217">
        <v>32.979999999999997</v>
      </c>
      <c r="M7217" s="1">
        <v>37641</v>
      </c>
      <c r="N7217">
        <v>1.0678000000000001</v>
      </c>
    </row>
    <row r="7218" spans="5:14" x14ac:dyDescent="0.3">
      <c r="E7218" s="1">
        <v>42661</v>
      </c>
      <c r="F7218">
        <v>51.68</v>
      </c>
      <c r="G7218">
        <f t="shared" si="158"/>
        <v>48.300642201834876</v>
      </c>
      <c r="I7218" s="1">
        <v>33204</v>
      </c>
      <c r="J7218">
        <v>32.89</v>
      </c>
      <c r="M7218" s="1">
        <v>37642</v>
      </c>
      <c r="N7218">
        <v>1.0723</v>
      </c>
    </row>
    <row r="7219" spans="5:14" x14ac:dyDescent="0.3">
      <c r="E7219" s="1">
        <v>42662</v>
      </c>
      <c r="F7219">
        <v>52.67</v>
      </c>
      <c r="G7219">
        <f t="shared" si="158"/>
        <v>48.336055045871568</v>
      </c>
      <c r="I7219" s="1">
        <v>33203</v>
      </c>
      <c r="J7219">
        <v>32.82</v>
      </c>
      <c r="M7219" s="1">
        <v>37643</v>
      </c>
      <c r="N7219">
        <v>1.0727</v>
      </c>
    </row>
    <row r="7220" spans="5:14" x14ac:dyDescent="0.3">
      <c r="E7220" s="1">
        <v>42663</v>
      </c>
      <c r="F7220">
        <v>51.38</v>
      </c>
      <c r="G7220">
        <f t="shared" si="158"/>
        <v>48.360458715596337</v>
      </c>
      <c r="I7220" s="1">
        <v>33200</v>
      </c>
      <c r="J7220">
        <v>31</v>
      </c>
      <c r="M7220" s="1">
        <v>37644</v>
      </c>
      <c r="N7220">
        <v>1.0755999999999999</v>
      </c>
    </row>
    <row r="7221" spans="5:14" x14ac:dyDescent="0.3">
      <c r="E7221" s="1">
        <v>42664</v>
      </c>
      <c r="F7221">
        <v>51.78</v>
      </c>
      <c r="G7221">
        <f t="shared" si="158"/>
        <v>48.391926605504587</v>
      </c>
      <c r="I7221" s="1">
        <v>33199</v>
      </c>
      <c r="J7221">
        <v>29.99</v>
      </c>
      <c r="M7221" s="1">
        <v>37645</v>
      </c>
      <c r="N7221">
        <v>1.0820000000000001</v>
      </c>
    </row>
    <row r="7222" spans="5:14" x14ac:dyDescent="0.3">
      <c r="E7222" s="1">
        <v>42667</v>
      </c>
      <c r="F7222">
        <v>51.46</v>
      </c>
      <c r="G7222">
        <f t="shared" si="158"/>
        <v>48.41807339449543</v>
      </c>
      <c r="I7222" s="1">
        <v>33198</v>
      </c>
      <c r="J7222">
        <v>28.94</v>
      </c>
      <c r="M7222" s="1">
        <v>37648</v>
      </c>
      <c r="N7222">
        <v>1.0853999999999999</v>
      </c>
    </row>
    <row r="7223" spans="5:14" x14ac:dyDescent="0.3">
      <c r="E7223" s="1">
        <v>42668</v>
      </c>
      <c r="F7223">
        <v>50.79</v>
      </c>
      <c r="G7223">
        <f t="shared" si="158"/>
        <v>48.427706422018353</v>
      </c>
      <c r="I7223" s="1">
        <v>33197</v>
      </c>
      <c r="J7223">
        <v>28.33</v>
      </c>
      <c r="M7223" s="1">
        <v>37649</v>
      </c>
      <c r="N7223">
        <v>1.0820000000000001</v>
      </c>
    </row>
    <row r="7224" spans="5:14" x14ac:dyDescent="0.3">
      <c r="E7224" s="1">
        <v>42669</v>
      </c>
      <c r="F7224">
        <v>49.98</v>
      </c>
      <c r="G7224">
        <f t="shared" si="158"/>
        <v>48.431284403669729</v>
      </c>
      <c r="I7224" s="1">
        <v>33196</v>
      </c>
      <c r="J7224">
        <v>29.82</v>
      </c>
      <c r="M7224" s="1">
        <v>37650</v>
      </c>
      <c r="N7224">
        <v>1.0832999999999999</v>
      </c>
    </row>
    <row r="7225" spans="5:14" x14ac:dyDescent="0.3">
      <c r="E7225" s="1">
        <v>42670</v>
      </c>
      <c r="F7225">
        <v>50.47</v>
      </c>
      <c r="G7225">
        <f t="shared" si="158"/>
        <v>48.441834862385328</v>
      </c>
      <c r="I7225" s="1">
        <v>33193</v>
      </c>
      <c r="J7225">
        <v>29</v>
      </c>
      <c r="M7225" s="1">
        <v>37651</v>
      </c>
      <c r="N7225">
        <v>1.0820000000000001</v>
      </c>
    </row>
    <row r="7226" spans="5:14" x14ac:dyDescent="0.3">
      <c r="E7226" s="1">
        <v>42671</v>
      </c>
      <c r="F7226">
        <v>49.71</v>
      </c>
      <c r="G7226">
        <f t="shared" si="158"/>
        <v>48.441376146788997</v>
      </c>
      <c r="I7226" s="1">
        <v>33192</v>
      </c>
      <c r="J7226">
        <v>32.06</v>
      </c>
      <c r="M7226" s="1">
        <v>37652</v>
      </c>
      <c r="N7226">
        <v>1.0767</v>
      </c>
    </row>
    <row r="7227" spans="5:14" x14ac:dyDescent="0.3">
      <c r="E7227" s="1">
        <v>42674</v>
      </c>
      <c r="F7227">
        <v>48.3</v>
      </c>
      <c r="G7227">
        <f t="shared" si="158"/>
        <v>48.428623853211015</v>
      </c>
      <c r="I7227" s="1">
        <v>33191</v>
      </c>
      <c r="J7227">
        <v>31.49</v>
      </c>
      <c r="M7227" s="1">
        <v>37655</v>
      </c>
      <c r="N7227">
        <v>1.0777000000000001</v>
      </c>
    </row>
    <row r="7228" spans="5:14" x14ac:dyDescent="0.3">
      <c r="E7228" s="1">
        <v>42675</v>
      </c>
      <c r="F7228">
        <v>48.14</v>
      </c>
      <c r="G7228">
        <f t="shared" si="158"/>
        <v>48.414128440366987</v>
      </c>
      <c r="I7228" s="1">
        <v>33190</v>
      </c>
      <c r="J7228">
        <v>32.770000000000003</v>
      </c>
      <c r="M7228" s="1">
        <v>37656</v>
      </c>
      <c r="N7228">
        <v>1.0879000000000001</v>
      </c>
    </row>
    <row r="7229" spans="5:14" x14ac:dyDescent="0.3">
      <c r="E7229" s="1">
        <v>42676</v>
      </c>
      <c r="F7229">
        <v>46.86</v>
      </c>
      <c r="G7229">
        <f t="shared" si="158"/>
        <v>48.384954128440377</v>
      </c>
      <c r="I7229" s="1">
        <v>33189</v>
      </c>
      <c r="J7229">
        <v>32.1</v>
      </c>
      <c r="M7229" s="1">
        <v>37657</v>
      </c>
      <c r="N7229">
        <v>1.0785</v>
      </c>
    </row>
    <row r="7230" spans="5:14" x14ac:dyDescent="0.3">
      <c r="E7230" s="1">
        <v>42677</v>
      </c>
      <c r="F7230">
        <v>46.35</v>
      </c>
      <c r="G7230">
        <f t="shared" si="158"/>
        <v>48.354770642201842</v>
      </c>
      <c r="I7230" s="1">
        <v>33186</v>
      </c>
      <c r="J7230">
        <v>33.5</v>
      </c>
      <c r="M7230" s="1">
        <v>37658</v>
      </c>
      <c r="N7230">
        <v>1.0822000000000001</v>
      </c>
    </row>
    <row r="7231" spans="5:14" x14ac:dyDescent="0.3">
      <c r="E7231" s="1">
        <v>42678</v>
      </c>
      <c r="F7231">
        <v>45.58</v>
      </c>
      <c r="G7231">
        <f t="shared" si="158"/>
        <v>48.309174311926611</v>
      </c>
      <c r="I7231" s="1">
        <v>33185</v>
      </c>
      <c r="J7231">
        <v>34.89</v>
      </c>
      <c r="M7231" s="1">
        <v>37659</v>
      </c>
      <c r="N7231">
        <v>1.0822000000000001</v>
      </c>
    </row>
    <row r="7232" spans="5:14" x14ac:dyDescent="0.3">
      <c r="E7232" s="1">
        <v>42681</v>
      </c>
      <c r="F7232">
        <v>46.15</v>
      </c>
      <c r="G7232">
        <f t="shared" si="158"/>
        <v>48.26064220183487</v>
      </c>
      <c r="I7232" s="1">
        <v>33184</v>
      </c>
      <c r="J7232">
        <v>34.83</v>
      </c>
      <c r="M7232" s="1">
        <v>37662</v>
      </c>
      <c r="N7232">
        <v>1.0734999999999999</v>
      </c>
    </row>
    <row r="7233" spans="5:14" x14ac:dyDescent="0.3">
      <c r="E7233" s="1">
        <v>42682</v>
      </c>
      <c r="F7233">
        <v>46.04</v>
      </c>
      <c r="G7233">
        <f t="shared" si="158"/>
        <v>48.201284403669732</v>
      </c>
      <c r="I7233" s="1">
        <v>33183</v>
      </c>
      <c r="J7233">
        <v>32.25</v>
      </c>
      <c r="M7233" s="1">
        <v>37663</v>
      </c>
      <c r="N7233">
        <v>1.0732999999999999</v>
      </c>
    </row>
    <row r="7234" spans="5:14" x14ac:dyDescent="0.3">
      <c r="E7234" s="1">
        <v>42683</v>
      </c>
      <c r="F7234">
        <v>46.36</v>
      </c>
      <c r="G7234">
        <f t="shared" si="158"/>
        <v>48.150000000000006</v>
      </c>
      <c r="I7234" s="1">
        <v>33182</v>
      </c>
      <c r="J7234">
        <v>31.86</v>
      </c>
      <c r="M7234" s="1">
        <v>37664</v>
      </c>
      <c r="N7234">
        <v>1.0720000000000001</v>
      </c>
    </row>
    <row r="7235" spans="5:14" x14ac:dyDescent="0.3">
      <c r="E7235" s="1">
        <v>42684</v>
      </c>
      <c r="F7235">
        <v>45.84</v>
      </c>
      <c r="G7235">
        <f t="shared" si="158"/>
        <v>48.106880733944948</v>
      </c>
      <c r="I7235" s="1">
        <v>33179</v>
      </c>
      <c r="J7235">
        <v>33.549999999999997</v>
      </c>
      <c r="M7235" s="1">
        <v>37665</v>
      </c>
      <c r="N7235">
        <v>1.0824</v>
      </c>
    </row>
    <row r="7236" spans="5:14" x14ac:dyDescent="0.3">
      <c r="E7236" s="1">
        <v>42685</v>
      </c>
      <c r="F7236">
        <v>44.75</v>
      </c>
      <c r="G7236">
        <f t="shared" si="158"/>
        <v>48.055504587155966</v>
      </c>
      <c r="I7236" s="1">
        <v>33178</v>
      </c>
      <c r="J7236">
        <v>34.57</v>
      </c>
      <c r="M7236" s="1">
        <v>37666</v>
      </c>
      <c r="N7236">
        <v>1.0789</v>
      </c>
    </row>
    <row r="7237" spans="5:14" x14ac:dyDescent="0.3">
      <c r="E7237" s="1">
        <v>42688</v>
      </c>
      <c r="F7237">
        <v>44.43</v>
      </c>
      <c r="G7237">
        <f t="shared" si="158"/>
        <v>48.005963302752292</v>
      </c>
      <c r="I7237" s="1">
        <v>33177</v>
      </c>
      <c r="J7237">
        <v>34.409999999999997</v>
      </c>
      <c r="M7237" s="1">
        <v>37669</v>
      </c>
      <c r="N7237">
        <v>1.073</v>
      </c>
    </row>
    <row r="7238" spans="5:14" x14ac:dyDescent="0.3">
      <c r="E7238" s="1">
        <v>42689</v>
      </c>
      <c r="F7238">
        <v>46.95</v>
      </c>
      <c r="G7238">
        <f t="shared" si="158"/>
        <v>47.987431192660544</v>
      </c>
      <c r="I7238" s="1">
        <v>33176</v>
      </c>
      <c r="J7238">
        <v>34.25</v>
      </c>
      <c r="M7238" s="1">
        <v>37670</v>
      </c>
      <c r="N7238">
        <v>1.0688</v>
      </c>
    </row>
    <row r="7239" spans="5:14" x14ac:dyDescent="0.3">
      <c r="E7239" s="1">
        <v>42690</v>
      </c>
      <c r="F7239">
        <v>46.63</v>
      </c>
      <c r="G7239">
        <f t="shared" si="158"/>
        <v>47.982293577981658</v>
      </c>
      <c r="I7239" s="1">
        <v>33175</v>
      </c>
      <c r="J7239">
        <v>33.93</v>
      </c>
      <c r="M7239" s="1">
        <v>37671</v>
      </c>
      <c r="N7239">
        <v>1.0742</v>
      </c>
    </row>
    <row r="7240" spans="5:14" x14ac:dyDescent="0.3">
      <c r="E7240" s="1">
        <v>42691</v>
      </c>
      <c r="F7240">
        <v>46.49</v>
      </c>
      <c r="G7240">
        <f t="shared" si="158"/>
        <v>47.95770642201834</v>
      </c>
      <c r="I7240" s="1">
        <v>33172</v>
      </c>
      <c r="J7240">
        <v>32.049999999999997</v>
      </c>
      <c r="M7240" s="1">
        <v>37672</v>
      </c>
      <c r="N7240">
        <v>1.0813999999999999</v>
      </c>
    </row>
    <row r="7241" spans="5:14" x14ac:dyDescent="0.3">
      <c r="E7241" s="1">
        <v>42692</v>
      </c>
      <c r="F7241">
        <v>46.86</v>
      </c>
      <c r="G7241">
        <f t="shared" si="158"/>
        <v>47.922935779816498</v>
      </c>
      <c r="I7241" s="1">
        <v>33171</v>
      </c>
      <c r="J7241">
        <v>33.200000000000003</v>
      </c>
      <c r="M7241" s="1">
        <v>37673</v>
      </c>
      <c r="N7241">
        <v>1.0765</v>
      </c>
    </row>
    <row r="7242" spans="5:14" x14ac:dyDescent="0.3">
      <c r="E7242" s="1">
        <v>42695</v>
      </c>
      <c r="F7242">
        <v>48.9</v>
      </c>
      <c r="G7242">
        <f t="shared" si="158"/>
        <v>47.907155963302735</v>
      </c>
      <c r="I7242" s="1">
        <v>33170</v>
      </c>
      <c r="J7242">
        <v>29.96</v>
      </c>
      <c r="M7242" s="1">
        <v>37676</v>
      </c>
      <c r="N7242">
        <v>1.0795999999999999</v>
      </c>
    </row>
    <row r="7243" spans="5:14" x14ac:dyDescent="0.3">
      <c r="E7243" s="1">
        <v>42696</v>
      </c>
      <c r="F7243">
        <v>49.12</v>
      </c>
      <c r="G7243">
        <f t="shared" si="158"/>
        <v>47.900183486238511</v>
      </c>
      <c r="I7243" s="1">
        <v>33169</v>
      </c>
      <c r="J7243">
        <v>28.31</v>
      </c>
      <c r="M7243" s="1">
        <v>37677</v>
      </c>
      <c r="N7243">
        <v>1.0757000000000001</v>
      </c>
    </row>
    <row r="7244" spans="5:14" x14ac:dyDescent="0.3">
      <c r="E7244" s="1">
        <v>42697</v>
      </c>
      <c r="F7244">
        <v>48.95</v>
      </c>
      <c r="G7244">
        <f t="shared" si="158"/>
        <v>47.882201834862364</v>
      </c>
      <c r="I7244" s="1">
        <v>33168</v>
      </c>
      <c r="J7244">
        <v>26.82</v>
      </c>
      <c r="M7244" s="1">
        <v>37678</v>
      </c>
      <c r="N7244">
        <v>1.0782</v>
      </c>
    </row>
    <row r="7245" spans="5:14" x14ac:dyDescent="0.3">
      <c r="E7245" s="1">
        <v>42698</v>
      </c>
      <c r="F7245">
        <v>49</v>
      </c>
      <c r="G7245">
        <f t="shared" si="158"/>
        <v>47.887614678899062</v>
      </c>
      <c r="I7245" s="1">
        <v>33165</v>
      </c>
      <c r="J7245">
        <v>31.01</v>
      </c>
      <c r="M7245" s="1">
        <v>37679</v>
      </c>
      <c r="N7245">
        <v>1.0748</v>
      </c>
    </row>
    <row r="7246" spans="5:14" x14ac:dyDescent="0.3">
      <c r="E7246" s="1">
        <v>42699</v>
      </c>
      <c r="F7246">
        <v>47.24</v>
      </c>
      <c r="G7246">
        <f t="shared" si="158"/>
        <v>47.88834862385319</v>
      </c>
      <c r="I7246" s="1">
        <v>33164</v>
      </c>
      <c r="J7246">
        <v>34.11</v>
      </c>
      <c r="M7246" s="1">
        <v>37680</v>
      </c>
      <c r="N7246">
        <v>1.0795999999999999</v>
      </c>
    </row>
    <row r="7247" spans="5:14" x14ac:dyDescent="0.3">
      <c r="E7247" s="1">
        <v>42702</v>
      </c>
      <c r="F7247">
        <v>48.24</v>
      </c>
      <c r="G7247">
        <f t="shared" si="158"/>
        <v>47.885229357798146</v>
      </c>
      <c r="I7247" s="1">
        <v>33163</v>
      </c>
      <c r="J7247">
        <v>34.03</v>
      </c>
      <c r="M7247" s="1">
        <v>37683</v>
      </c>
      <c r="N7247">
        <v>1.0895999999999999</v>
      </c>
    </row>
    <row r="7248" spans="5:14" x14ac:dyDescent="0.3">
      <c r="E7248" s="1">
        <v>42703</v>
      </c>
      <c r="F7248">
        <v>46.38</v>
      </c>
      <c r="G7248">
        <f t="shared" si="158"/>
        <v>47.846422018348612</v>
      </c>
      <c r="I7248" s="1">
        <v>33162</v>
      </c>
      <c r="J7248">
        <v>37.96</v>
      </c>
      <c r="M7248" s="1">
        <v>37684</v>
      </c>
      <c r="N7248">
        <v>1.0889</v>
      </c>
    </row>
    <row r="7249" spans="5:14" x14ac:dyDescent="0.3">
      <c r="E7249" s="1">
        <v>42704</v>
      </c>
      <c r="F7249">
        <v>50.47</v>
      </c>
      <c r="G7249">
        <f t="shared" si="158"/>
        <v>47.853669724770626</v>
      </c>
      <c r="I7249" s="1">
        <v>33161</v>
      </c>
      <c r="J7249">
        <v>38.14</v>
      </c>
      <c r="M7249" s="1">
        <v>37685</v>
      </c>
      <c r="N7249">
        <v>1.0955999999999999</v>
      </c>
    </row>
    <row r="7250" spans="5:14" x14ac:dyDescent="0.3">
      <c r="E7250" s="1">
        <v>42705</v>
      </c>
      <c r="F7250">
        <v>53.94</v>
      </c>
      <c r="G7250">
        <f t="shared" si="158"/>
        <v>47.886605504587131</v>
      </c>
      <c r="I7250" s="1">
        <v>33158</v>
      </c>
      <c r="J7250">
        <v>39.49</v>
      </c>
      <c r="M7250" s="1">
        <v>37686</v>
      </c>
      <c r="N7250">
        <v>1.0967</v>
      </c>
    </row>
    <row r="7251" spans="5:14" x14ac:dyDescent="0.3">
      <c r="E7251" s="1">
        <v>42706</v>
      </c>
      <c r="F7251">
        <v>54.46</v>
      </c>
      <c r="G7251">
        <f t="shared" si="158"/>
        <v>47.926605504587137</v>
      </c>
      <c r="I7251" s="1">
        <v>33157</v>
      </c>
      <c r="J7251">
        <v>39.729999999999997</v>
      </c>
      <c r="M7251" s="1">
        <v>37687</v>
      </c>
      <c r="N7251">
        <v>1.1006</v>
      </c>
    </row>
    <row r="7252" spans="5:14" x14ac:dyDescent="0.3">
      <c r="E7252" s="1">
        <v>42709</v>
      </c>
      <c r="F7252">
        <v>54.94</v>
      </c>
      <c r="G7252">
        <f t="shared" si="158"/>
        <v>47.990642201834845</v>
      </c>
      <c r="I7252" s="1">
        <v>33156</v>
      </c>
      <c r="J7252">
        <v>38.94</v>
      </c>
      <c r="M7252" s="1">
        <v>37690</v>
      </c>
      <c r="N7252">
        <v>1.1052999999999999</v>
      </c>
    </row>
    <row r="7253" spans="5:14" x14ac:dyDescent="0.3">
      <c r="E7253" s="1">
        <v>42710</v>
      </c>
      <c r="F7253">
        <v>53.93</v>
      </c>
      <c r="G7253">
        <f t="shared" si="158"/>
        <v>48.037706422018331</v>
      </c>
      <c r="I7253" s="1">
        <v>33155</v>
      </c>
      <c r="J7253">
        <v>40.15</v>
      </c>
      <c r="M7253" s="1">
        <v>37691</v>
      </c>
      <c r="N7253">
        <v>1.1041000000000001</v>
      </c>
    </row>
    <row r="7254" spans="5:14" x14ac:dyDescent="0.3">
      <c r="E7254" s="1">
        <v>42711</v>
      </c>
      <c r="F7254">
        <v>53</v>
      </c>
      <c r="G7254">
        <f t="shared" si="158"/>
        <v>48.098256880733921</v>
      </c>
      <c r="I7254" s="1">
        <v>33154</v>
      </c>
      <c r="J7254">
        <v>38.32</v>
      </c>
      <c r="M7254" s="1">
        <v>37692</v>
      </c>
      <c r="N7254">
        <v>1.1004</v>
      </c>
    </row>
    <row r="7255" spans="5:14" x14ac:dyDescent="0.3">
      <c r="E7255" s="1">
        <v>42712</v>
      </c>
      <c r="F7255">
        <v>53.89</v>
      </c>
      <c r="G7255">
        <f t="shared" si="158"/>
        <v>48.163669724770621</v>
      </c>
      <c r="I7255" s="1">
        <v>33151</v>
      </c>
      <c r="J7255">
        <v>37.35</v>
      </c>
      <c r="M7255" s="1">
        <v>37693</v>
      </c>
      <c r="N7255">
        <v>1.0792999999999999</v>
      </c>
    </row>
    <row r="7256" spans="5:14" x14ac:dyDescent="0.3">
      <c r="E7256" s="1">
        <v>42713</v>
      </c>
      <c r="F7256">
        <v>54.33</v>
      </c>
      <c r="G7256">
        <f t="shared" si="158"/>
        <v>48.237798165137598</v>
      </c>
      <c r="I7256" s="1">
        <v>33150</v>
      </c>
      <c r="J7256">
        <v>35.92</v>
      </c>
      <c r="M7256" s="1">
        <v>37694</v>
      </c>
      <c r="N7256">
        <v>1.0739000000000001</v>
      </c>
    </row>
    <row r="7257" spans="5:14" x14ac:dyDescent="0.3">
      <c r="E7257" s="1">
        <v>42716</v>
      </c>
      <c r="F7257">
        <v>55.69</v>
      </c>
      <c r="G7257">
        <f t="shared" si="158"/>
        <v>48.304036697247682</v>
      </c>
      <c r="I7257" s="1">
        <v>33149</v>
      </c>
      <c r="J7257">
        <v>36.619999999999997</v>
      </c>
      <c r="M7257" s="1">
        <v>37697</v>
      </c>
      <c r="N7257">
        <v>1.0626</v>
      </c>
    </row>
    <row r="7258" spans="5:14" x14ac:dyDescent="0.3">
      <c r="E7258" s="1">
        <v>42717</v>
      </c>
      <c r="F7258">
        <v>55.72</v>
      </c>
      <c r="G7258">
        <f t="shared" si="158"/>
        <v>48.39082568807337</v>
      </c>
      <c r="I7258" s="1">
        <v>33148</v>
      </c>
      <c r="J7258">
        <v>33.83</v>
      </c>
      <c r="M7258" s="1">
        <v>37698</v>
      </c>
      <c r="N7258">
        <v>1.0630999999999999</v>
      </c>
    </row>
    <row r="7259" spans="5:14" x14ac:dyDescent="0.3">
      <c r="E7259" s="1">
        <v>42718</v>
      </c>
      <c r="F7259">
        <v>53.9</v>
      </c>
      <c r="G7259">
        <f t="shared" si="158"/>
        <v>48.450733944954109</v>
      </c>
      <c r="I7259" s="1">
        <v>33147</v>
      </c>
      <c r="J7259">
        <v>37.049999999999997</v>
      </c>
      <c r="M7259" s="1">
        <v>37699</v>
      </c>
      <c r="N7259">
        <v>1.0556000000000001</v>
      </c>
    </row>
    <row r="7260" spans="5:14" x14ac:dyDescent="0.3">
      <c r="E7260" s="1">
        <v>42719</v>
      </c>
      <c r="F7260">
        <v>54.02</v>
      </c>
      <c r="G7260">
        <f t="shared" si="158"/>
        <v>48.509541284403653</v>
      </c>
      <c r="I7260" s="1">
        <v>33144</v>
      </c>
      <c r="J7260">
        <v>39.1</v>
      </c>
      <c r="M7260" s="1">
        <v>37700</v>
      </c>
      <c r="N7260">
        <v>1.0621</v>
      </c>
    </row>
    <row r="7261" spans="5:14" x14ac:dyDescent="0.3">
      <c r="E7261" s="1">
        <v>42720</v>
      </c>
      <c r="F7261">
        <v>55.21</v>
      </c>
      <c r="G7261">
        <f t="shared" si="158"/>
        <v>48.585229357798148</v>
      </c>
      <c r="I7261" s="1">
        <v>33143</v>
      </c>
      <c r="J7261">
        <v>38.47</v>
      </c>
      <c r="M7261" s="1">
        <v>37701</v>
      </c>
      <c r="N7261">
        <v>1.0530999999999999</v>
      </c>
    </row>
    <row r="7262" spans="5:14" x14ac:dyDescent="0.3">
      <c r="E7262" s="1">
        <v>42723</v>
      </c>
      <c r="F7262">
        <v>54.92</v>
      </c>
      <c r="G7262">
        <f t="shared" si="158"/>
        <v>48.6610091743119</v>
      </c>
      <c r="I7262" s="1">
        <v>33142</v>
      </c>
      <c r="J7262">
        <v>37.950000000000003</v>
      </c>
      <c r="M7262" s="1">
        <v>37704</v>
      </c>
      <c r="N7262">
        <v>1.0636000000000001</v>
      </c>
    </row>
    <row r="7263" spans="5:14" x14ac:dyDescent="0.3">
      <c r="E7263" s="1">
        <v>42724</v>
      </c>
      <c r="F7263">
        <v>55.35</v>
      </c>
      <c r="G7263">
        <f t="shared" si="158"/>
        <v>48.736055045871538</v>
      </c>
      <c r="I7263" s="1">
        <v>33141</v>
      </c>
      <c r="J7263">
        <v>37.1</v>
      </c>
      <c r="M7263" s="1">
        <v>37705</v>
      </c>
      <c r="N7263">
        <v>1.0649</v>
      </c>
    </row>
    <row r="7264" spans="5:14" x14ac:dyDescent="0.3">
      <c r="E7264" s="1">
        <v>42725</v>
      </c>
      <c r="F7264">
        <v>54.46</v>
      </c>
      <c r="G7264">
        <f t="shared" si="158"/>
        <v>48.811834862385304</v>
      </c>
      <c r="I7264" s="1">
        <v>33140</v>
      </c>
      <c r="J7264">
        <v>37.68</v>
      </c>
      <c r="M7264" s="1">
        <v>37706</v>
      </c>
      <c r="N7264">
        <v>1.0684</v>
      </c>
    </row>
    <row r="7265" spans="5:14" x14ac:dyDescent="0.3">
      <c r="E7265" s="1">
        <v>42726</v>
      </c>
      <c r="F7265">
        <v>55.05</v>
      </c>
      <c r="G7265">
        <f t="shared" si="158"/>
        <v>48.897706422018338</v>
      </c>
      <c r="I7265" s="1">
        <v>33137</v>
      </c>
      <c r="J7265">
        <v>34.76</v>
      </c>
      <c r="M7265" s="1">
        <v>37707</v>
      </c>
      <c r="N7265">
        <v>1.069</v>
      </c>
    </row>
    <row r="7266" spans="5:14" x14ac:dyDescent="0.3">
      <c r="E7266" s="1">
        <v>42727</v>
      </c>
      <c r="F7266">
        <v>55.16</v>
      </c>
      <c r="G7266">
        <f t="shared" si="158"/>
        <v>48.9934862385321</v>
      </c>
      <c r="I7266" s="1">
        <v>33136</v>
      </c>
      <c r="J7266">
        <v>33.15</v>
      </c>
      <c r="M7266" s="1">
        <v>37708</v>
      </c>
      <c r="N7266">
        <v>1.0779000000000001</v>
      </c>
    </row>
    <row r="7267" spans="5:14" x14ac:dyDescent="0.3">
      <c r="E7267" s="1">
        <v>42731</v>
      </c>
      <c r="F7267">
        <v>56.09</v>
      </c>
      <c r="G7267">
        <f t="shared" si="158"/>
        <v>49.096422018348619</v>
      </c>
      <c r="I7267" s="1">
        <v>33135</v>
      </c>
      <c r="J7267">
        <v>33</v>
      </c>
      <c r="M7267" s="1">
        <v>37711</v>
      </c>
      <c r="N7267">
        <v>1.0921000000000001</v>
      </c>
    </row>
    <row r="7268" spans="5:14" x14ac:dyDescent="0.3">
      <c r="E7268" s="1">
        <v>42732</v>
      </c>
      <c r="F7268">
        <v>56.22</v>
      </c>
      <c r="G7268">
        <f t="shared" si="158"/>
        <v>49.213394495412849</v>
      </c>
      <c r="I7268" s="1">
        <v>33134</v>
      </c>
      <c r="J7268">
        <v>32.65</v>
      </c>
      <c r="M7268" s="1">
        <v>37712</v>
      </c>
      <c r="N7268">
        <v>1.0909</v>
      </c>
    </row>
    <row r="7269" spans="5:14" x14ac:dyDescent="0.3">
      <c r="E7269" s="1">
        <v>42733</v>
      </c>
      <c r="F7269">
        <v>56.14</v>
      </c>
      <c r="G7269">
        <f t="shared" si="158"/>
        <v>49.336697247706418</v>
      </c>
      <c r="I7269" s="1">
        <v>33133</v>
      </c>
      <c r="J7269">
        <v>33</v>
      </c>
      <c r="M7269" s="1">
        <v>37713</v>
      </c>
      <c r="N7269">
        <v>1.0765</v>
      </c>
    </row>
    <row r="7270" spans="5:14" x14ac:dyDescent="0.3">
      <c r="E7270" s="1">
        <v>42734</v>
      </c>
      <c r="F7270">
        <v>56.82</v>
      </c>
      <c r="G7270">
        <f t="shared" si="158"/>
        <v>49.46844036697248</v>
      </c>
      <c r="I7270" s="1">
        <v>33130</v>
      </c>
      <c r="J7270">
        <v>30.72</v>
      </c>
      <c r="M7270" s="1">
        <v>37714</v>
      </c>
      <c r="N7270">
        <v>1.0755999999999999</v>
      </c>
    </row>
    <row r="7271" spans="5:14" x14ac:dyDescent="0.3">
      <c r="E7271" s="1">
        <v>42738</v>
      </c>
      <c r="F7271">
        <v>55.47</v>
      </c>
      <c r="G7271">
        <f t="shared" si="158"/>
        <v>49.590733944954131</v>
      </c>
      <c r="I7271" s="1">
        <v>33129</v>
      </c>
      <c r="J7271">
        <v>31.2</v>
      </c>
      <c r="M7271" s="1">
        <v>37715</v>
      </c>
      <c r="N7271">
        <v>1.0729</v>
      </c>
    </row>
    <row r="7272" spans="5:14" x14ac:dyDescent="0.3">
      <c r="E7272" s="1">
        <v>42739</v>
      </c>
      <c r="F7272">
        <v>56.46</v>
      </c>
      <c r="G7272">
        <f t="shared" si="158"/>
        <v>49.72522935779817</v>
      </c>
      <c r="I7272" s="1">
        <v>33128</v>
      </c>
      <c r="J7272">
        <v>30.63</v>
      </c>
      <c r="M7272" s="1">
        <v>37718</v>
      </c>
      <c r="N7272">
        <v>1.0690999999999999</v>
      </c>
    </row>
    <row r="7273" spans="5:14" x14ac:dyDescent="0.3">
      <c r="E7273" s="1">
        <v>42740</v>
      </c>
      <c r="F7273">
        <v>56.89</v>
      </c>
      <c r="G7273">
        <f t="shared" si="158"/>
        <v>49.851743119266068</v>
      </c>
      <c r="I7273" s="1">
        <v>33127</v>
      </c>
      <c r="J7273">
        <v>30.63</v>
      </c>
      <c r="M7273" s="1">
        <v>37719</v>
      </c>
      <c r="N7273">
        <v>1.071</v>
      </c>
    </row>
    <row r="7274" spans="5:14" x14ac:dyDescent="0.3">
      <c r="E7274" s="1">
        <v>42741</v>
      </c>
      <c r="F7274">
        <v>57.1</v>
      </c>
      <c r="G7274">
        <f t="shared" si="158"/>
        <v>49.969266055045885</v>
      </c>
      <c r="I7274" s="1">
        <v>33126</v>
      </c>
      <c r="J7274">
        <v>30.9</v>
      </c>
      <c r="M7274" s="1">
        <v>37720</v>
      </c>
      <c r="N7274">
        <v>1.0770999999999999</v>
      </c>
    </row>
    <row r="7275" spans="5:14" x14ac:dyDescent="0.3">
      <c r="E7275" s="1">
        <v>42744</v>
      </c>
      <c r="F7275">
        <v>54.94</v>
      </c>
      <c r="G7275">
        <f t="shared" si="158"/>
        <v>50.06715596330276</v>
      </c>
      <c r="I7275" s="1">
        <v>33123</v>
      </c>
      <c r="J7275">
        <v>30.25</v>
      </c>
      <c r="M7275" s="1">
        <v>37721</v>
      </c>
      <c r="N7275">
        <v>1.0786</v>
      </c>
    </row>
    <row r="7276" spans="5:14" x14ac:dyDescent="0.3">
      <c r="E7276" s="1">
        <v>42745</v>
      </c>
      <c r="F7276">
        <v>53.64</v>
      </c>
      <c r="G7276">
        <f t="shared" si="158"/>
        <v>50.142844036697255</v>
      </c>
      <c r="I7276" s="1">
        <v>33122</v>
      </c>
      <c r="J7276">
        <v>30.93</v>
      </c>
      <c r="M7276" s="1">
        <v>37722</v>
      </c>
      <c r="N7276">
        <v>1.0745</v>
      </c>
    </row>
    <row r="7277" spans="5:14" x14ac:dyDescent="0.3">
      <c r="E7277" s="1">
        <v>42746</v>
      </c>
      <c r="F7277">
        <v>55.1</v>
      </c>
      <c r="G7277">
        <f t="shared" si="158"/>
        <v>50.235688073394506</v>
      </c>
      <c r="I7277" s="1">
        <v>33121</v>
      </c>
      <c r="J7277">
        <v>29.89</v>
      </c>
      <c r="M7277" s="1">
        <v>37725</v>
      </c>
      <c r="N7277">
        <v>1.077</v>
      </c>
    </row>
    <row r="7278" spans="5:14" x14ac:dyDescent="0.3">
      <c r="E7278" s="1">
        <v>42747</v>
      </c>
      <c r="F7278">
        <v>56.01</v>
      </c>
      <c r="G7278">
        <f t="shared" si="158"/>
        <v>50.345412844036709</v>
      </c>
      <c r="I7278" s="1">
        <v>33120</v>
      </c>
      <c r="J7278">
        <v>29.2</v>
      </c>
      <c r="M7278" s="1">
        <v>37726</v>
      </c>
      <c r="N7278">
        <v>1.0793999999999999</v>
      </c>
    </row>
    <row r="7279" spans="5:14" x14ac:dyDescent="0.3">
      <c r="E7279" s="1">
        <v>42748</v>
      </c>
      <c r="F7279">
        <v>55.45</v>
      </c>
      <c r="G7279">
        <f t="shared" si="158"/>
        <v>50.431743119266066</v>
      </c>
      <c r="I7279" s="1">
        <v>33119</v>
      </c>
      <c r="J7279">
        <v>28.55</v>
      </c>
      <c r="M7279" s="1">
        <v>37727</v>
      </c>
      <c r="N7279">
        <v>1.0909</v>
      </c>
    </row>
    <row r="7280" spans="5:14" x14ac:dyDescent="0.3">
      <c r="E7280" s="1">
        <v>42751</v>
      </c>
      <c r="F7280">
        <v>55.86</v>
      </c>
      <c r="G7280">
        <f t="shared" ref="G7280:G7343" si="159">+AVERAGE(F7172:F7280)</f>
        <v>50.51330275229359</v>
      </c>
      <c r="I7280" s="1">
        <v>33116</v>
      </c>
      <c r="J7280">
        <v>26.75</v>
      </c>
      <c r="M7280" s="1">
        <v>37728</v>
      </c>
      <c r="N7280">
        <v>1.0871</v>
      </c>
    </row>
    <row r="7281" spans="5:14" x14ac:dyDescent="0.3">
      <c r="E7281" s="1">
        <v>42752</v>
      </c>
      <c r="F7281">
        <v>55.47</v>
      </c>
      <c r="G7281">
        <f t="shared" si="159"/>
        <v>50.57862385321102</v>
      </c>
      <c r="I7281" s="1">
        <v>33115</v>
      </c>
      <c r="J7281">
        <v>25.9</v>
      </c>
      <c r="M7281" s="1">
        <v>37729</v>
      </c>
      <c r="N7281">
        <v>1.0871</v>
      </c>
    </row>
    <row r="7282" spans="5:14" x14ac:dyDescent="0.3">
      <c r="E7282" s="1">
        <v>42753</v>
      </c>
      <c r="F7282">
        <v>53.92</v>
      </c>
      <c r="G7282">
        <f t="shared" si="159"/>
        <v>50.621651376146808</v>
      </c>
      <c r="I7282" s="1">
        <v>33114</v>
      </c>
      <c r="J7282">
        <v>24.8</v>
      </c>
      <c r="M7282" s="1">
        <v>37732</v>
      </c>
      <c r="N7282">
        <v>1.0871</v>
      </c>
    </row>
    <row r="7283" spans="5:14" x14ac:dyDescent="0.3">
      <c r="E7283" s="1">
        <v>42754</v>
      </c>
      <c r="F7283">
        <v>54.16</v>
      </c>
      <c r="G7283">
        <f t="shared" si="159"/>
        <v>50.661192660550469</v>
      </c>
      <c r="I7283" s="1">
        <v>33113</v>
      </c>
      <c r="J7283">
        <v>26.68</v>
      </c>
      <c r="M7283" s="1">
        <v>37733</v>
      </c>
      <c r="N7283">
        <v>1.0969</v>
      </c>
    </row>
    <row r="7284" spans="5:14" x14ac:dyDescent="0.3">
      <c r="E7284" s="1">
        <v>42755</v>
      </c>
      <c r="F7284">
        <v>55.49</v>
      </c>
      <c r="G7284">
        <f t="shared" si="159"/>
        <v>50.703394495412859</v>
      </c>
      <c r="I7284" s="1">
        <v>33109</v>
      </c>
      <c r="J7284">
        <v>30.1</v>
      </c>
      <c r="M7284" s="1">
        <v>37734</v>
      </c>
      <c r="N7284">
        <v>1.0961000000000001</v>
      </c>
    </row>
    <row r="7285" spans="5:14" x14ac:dyDescent="0.3">
      <c r="E7285" s="1">
        <v>42758</v>
      </c>
      <c r="F7285">
        <v>55.23</v>
      </c>
      <c r="G7285">
        <f t="shared" si="159"/>
        <v>50.743302752293587</v>
      </c>
      <c r="I7285" s="1">
        <v>33108</v>
      </c>
      <c r="J7285">
        <v>30.85</v>
      </c>
      <c r="M7285" s="1">
        <v>37735</v>
      </c>
      <c r="N7285">
        <v>1.103</v>
      </c>
    </row>
    <row r="7286" spans="5:14" x14ac:dyDescent="0.3">
      <c r="E7286" s="1">
        <v>42759</v>
      </c>
      <c r="F7286">
        <v>55.44</v>
      </c>
      <c r="G7286">
        <f t="shared" si="159"/>
        <v>50.800917431192666</v>
      </c>
      <c r="I7286" s="1">
        <v>33107</v>
      </c>
      <c r="J7286">
        <v>30.19</v>
      </c>
      <c r="M7286" s="1">
        <v>37736</v>
      </c>
      <c r="N7286">
        <v>1.1031</v>
      </c>
    </row>
    <row r="7287" spans="5:14" x14ac:dyDescent="0.3">
      <c r="E7287" s="1">
        <v>42760</v>
      </c>
      <c r="F7287">
        <v>55.08</v>
      </c>
      <c r="G7287">
        <f t="shared" si="159"/>
        <v>50.847889908256882</v>
      </c>
      <c r="I7287" s="1">
        <v>33106</v>
      </c>
      <c r="J7287">
        <v>27.63</v>
      </c>
      <c r="M7287" s="1">
        <v>37739</v>
      </c>
      <c r="N7287">
        <v>1.0983000000000001</v>
      </c>
    </row>
    <row r="7288" spans="5:14" x14ac:dyDescent="0.3">
      <c r="E7288" s="1">
        <v>42761</v>
      </c>
      <c r="F7288">
        <v>56.24</v>
      </c>
      <c r="G7288">
        <f t="shared" si="159"/>
        <v>50.913853211009169</v>
      </c>
      <c r="I7288" s="1">
        <v>33105</v>
      </c>
      <c r="J7288">
        <v>27.38</v>
      </c>
      <c r="M7288" s="1">
        <v>37740</v>
      </c>
      <c r="N7288">
        <v>1.1073</v>
      </c>
    </row>
    <row r="7289" spans="5:14" x14ac:dyDescent="0.3">
      <c r="E7289" s="1">
        <v>42762</v>
      </c>
      <c r="F7289">
        <v>55.52</v>
      </c>
      <c r="G7289">
        <f t="shared" si="159"/>
        <v>50.967522935779819</v>
      </c>
      <c r="I7289" s="1">
        <v>33102</v>
      </c>
      <c r="J7289">
        <v>27.12</v>
      </c>
      <c r="M7289" s="1">
        <v>37741</v>
      </c>
      <c r="N7289">
        <v>1.1181000000000001</v>
      </c>
    </row>
    <row r="7290" spans="5:14" x14ac:dyDescent="0.3">
      <c r="E7290" s="1">
        <v>42765</v>
      </c>
      <c r="F7290">
        <v>55.23</v>
      </c>
      <c r="G7290">
        <f t="shared" si="159"/>
        <v>51.016238532110087</v>
      </c>
      <c r="I7290" s="1">
        <v>33101</v>
      </c>
      <c r="J7290">
        <v>26.92</v>
      </c>
      <c r="M7290" s="1">
        <v>37742</v>
      </c>
      <c r="N7290">
        <v>1.1231</v>
      </c>
    </row>
    <row r="7291" spans="5:14" x14ac:dyDescent="0.3">
      <c r="E7291" s="1">
        <v>42766</v>
      </c>
      <c r="F7291">
        <v>55.7</v>
      </c>
      <c r="G7291">
        <f t="shared" si="159"/>
        <v>51.075321100917421</v>
      </c>
      <c r="I7291" s="1">
        <v>33100</v>
      </c>
      <c r="J7291">
        <v>26.3</v>
      </c>
      <c r="M7291" s="1">
        <v>37743</v>
      </c>
      <c r="N7291">
        <v>1.1228</v>
      </c>
    </row>
    <row r="7292" spans="5:14" x14ac:dyDescent="0.3">
      <c r="E7292" s="1">
        <v>42767</v>
      </c>
      <c r="F7292">
        <v>56.8</v>
      </c>
      <c r="G7292">
        <f t="shared" si="159"/>
        <v>51.15266055045872</v>
      </c>
      <c r="I7292" s="1">
        <v>33099</v>
      </c>
      <c r="J7292">
        <v>26.77</v>
      </c>
      <c r="M7292" s="1">
        <v>37746</v>
      </c>
      <c r="N7292">
        <v>1.1289</v>
      </c>
    </row>
    <row r="7293" spans="5:14" x14ac:dyDescent="0.3">
      <c r="E7293" s="1">
        <v>42768</v>
      </c>
      <c r="F7293">
        <v>56.56</v>
      </c>
      <c r="G7293">
        <f t="shared" si="159"/>
        <v>51.24</v>
      </c>
      <c r="I7293" s="1">
        <v>33098</v>
      </c>
      <c r="J7293">
        <v>26.5</v>
      </c>
      <c r="M7293" s="1">
        <v>37747</v>
      </c>
      <c r="N7293">
        <v>1.1437999999999999</v>
      </c>
    </row>
    <row r="7294" spans="5:14" x14ac:dyDescent="0.3">
      <c r="E7294" s="1">
        <v>42769</v>
      </c>
      <c r="F7294">
        <v>56.81</v>
      </c>
      <c r="G7294">
        <f t="shared" si="159"/>
        <v>51.344220183486243</v>
      </c>
      <c r="I7294" s="1">
        <v>33095</v>
      </c>
      <c r="J7294">
        <v>25.47</v>
      </c>
      <c r="M7294" s="1">
        <v>37748</v>
      </c>
      <c r="N7294">
        <v>1.1354</v>
      </c>
    </row>
    <row r="7295" spans="5:14" x14ac:dyDescent="0.3">
      <c r="E7295" s="1">
        <v>42772</v>
      </c>
      <c r="F7295">
        <v>55.72</v>
      </c>
      <c r="G7295">
        <f t="shared" si="159"/>
        <v>51.425779816513767</v>
      </c>
      <c r="I7295" s="1">
        <v>33094</v>
      </c>
      <c r="J7295">
        <v>24.75</v>
      </c>
      <c r="M7295" s="1">
        <v>37749</v>
      </c>
      <c r="N7295">
        <v>1.1476999999999999</v>
      </c>
    </row>
    <row r="7296" spans="5:14" x14ac:dyDescent="0.3">
      <c r="E7296" s="1">
        <v>42773</v>
      </c>
      <c r="F7296">
        <v>55.05</v>
      </c>
      <c r="G7296">
        <f t="shared" si="159"/>
        <v>51.493853211009174</v>
      </c>
      <c r="I7296" s="1">
        <v>33093</v>
      </c>
      <c r="J7296">
        <v>24.98</v>
      </c>
      <c r="M7296" s="1">
        <v>37750</v>
      </c>
      <c r="N7296">
        <v>1.1484000000000001</v>
      </c>
    </row>
    <row r="7297" spans="5:14" x14ac:dyDescent="0.3">
      <c r="E7297" s="1">
        <v>42774</v>
      </c>
      <c r="F7297">
        <v>55.12</v>
      </c>
      <c r="G7297">
        <f t="shared" si="159"/>
        <v>51.565963302752301</v>
      </c>
      <c r="I7297" s="1">
        <v>33092</v>
      </c>
      <c r="J7297">
        <v>27.4</v>
      </c>
      <c r="M7297" s="1">
        <v>37753</v>
      </c>
      <c r="N7297">
        <v>1.1559999999999999</v>
      </c>
    </row>
    <row r="7298" spans="5:14" x14ac:dyDescent="0.3">
      <c r="E7298" s="1">
        <v>42775</v>
      </c>
      <c r="F7298">
        <v>55.63</v>
      </c>
      <c r="G7298">
        <f t="shared" si="159"/>
        <v>51.636146788990828</v>
      </c>
      <c r="I7298" s="1">
        <v>33091</v>
      </c>
      <c r="J7298">
        <v>26.78</v>
      </c>
      <c r="M7298" s="1">
        <v>37754</v>
      </c>
      <c r="N7298">
        <v>1.1519999999999999</v>
      </c>
    </row>
    <row r="7299" spans="5:14" x14ac:dyDescent="0.3">
      <c r="E7299" s="1">
        <v>42776</v>
      </c>
      <c r="F7299">
        <v>56.7</v>
      </c>
      <c r="G7299">
        <f t="shared" si="159"/>
        <v>51.697706422018342</v>
      </c>
      <c r="I7299" s="1">
        <v>33088</v>
      </c>
      <c r="J7299">
        <v>23.48</v>
      </c>
      <c r="M7299" s="1">
        <v>37755</v>
      </c>
      <c r="N7299">
        <v>1.1483000000000001</v>
      </c>
    </row>
    <row r="7300" spans="5:14" x14ac:dyDescent="0.3">
      <c r="E7300" s="1">
        <v>42779</v>
      </c>
      <c r="F7300">
        <v>55.59</v>
      </c>
      <c r="G7300">
        <f t="shared" si="159"/>
        <v>51.767247706422012</v>
      </c>
      <c r="I7300" s="1">
        <v>33087</v>
      </c>
      <c r="J7300">
        <v>21.95</v>
      </c>
      <c r="M7300" s="1">
        <v>37756</v>
      </c>
      <c r="N7300">
        <v>1.1380999999999999</v>
      </c>
    </row>
    <row r="7301" spans="5:14" x14ac:dyDescent="0.3">
      <c r="E7301" s="1">
        <v>42780</v>
      </c>
      <c r="F7301">
        <v>55.97</v>
      </c>
      <c r="G7301">
        <f t="shared" si="159"/>
        <v>51.837431192660539</v>
      </c>
      <c r="I7301" s="1">
        <v>33086</v>
      </c>
      <c r="J7301">
        <v>20.8</v>
      </c>
      <c r="M7301" s="1">
        <v>37757</v>
      </c>
      <c r="N7301">
        <v>1.1589</v>
      </c>
    </row>
    <row r="7302" spans="5:14" x14ac:dyDescent="0.3">
      <c r="E7302" s="1">
        <v>42781</v>
      </c>
      <c r="F7302">
        <v>55.75</v>
      </c>
      <c r="G7302">
        <f t="shared" si="159"/>
        <v>51.916788990825673</v>
      </c>
      <c r="I7302" s="1">
        <v>33085</v>
      </c>
      <c r="J7302">
        <v>19.84</v>
      </c>
      <c r="M7302" s="1">
        <v>37760</v>
      </c>
      <c r="N7302">
        <v>1.1652</v>
      </c>
    </row>
    <row r="7303" spans="5:14" x14ac:dyDescent="0.3">
      <c r="E7303" s="1">
        <v>42782</v>
      </c>
      <c r="F7303">
        <v>55.65</v>
      </c>
      <c r="G7303">
        <f t="shared" si="159"/>
        <v>52.006697247706413</v>
      </c>
      <c r="I7303" s="1">
        <v>33084</v>
      </c>
      <c r="J7303">
        <v>19.5</v>
      </c>
      <c r="M7303" s="1">
        <v>37761</v>
      </c>
      <c r="N7303">
        <v>1.1714</v>
      </c>
    </row>
    <row r="7304" spans="5:14" x14ac:dyDescent="0.3">
      <c r="E7304" s="1">
        <v>42783</v>
      </c>
      <c r="F7304">
        <v>55.81</v>
      </c>
      <c r="G7304">
        <f t="shared" si="159"/>
        <v>52.091284403669718</v>
      </c>
      <c r="I7304" s="1">
        <v>33081</v>
      </c>
      <c r="J7304">
        <v>19.22</v>
      </c>
      <c r="M7304" s="1">
        <v>37762</v>
      </c>
      <c r="N7304">
        <v>1.1633</v>
      </c>
    </row>
    <row r="7305" spans="5:14" x14ac:dyDescent="0.3">
      <c r="E7305" s="1">
        <v>42786</v>
      </c>
      <c r="F7305">
        <v>56.18</v>
      </c>
      <c r="G7305">
        <f t="shared" si="159"/>
        <v>52.186788990825676</v>
      </c>
      <c r="I7305" s="1">
        <v>33080</v>
      </c>
      <c r="J7305">
        <v>19.260000000000002</v>
      </c>
      <c r="M7305" s="1">
        <v>37763</v>
      </c>
      <c r="N7305">
        <v>1.1694</v>
      </c>
    </row>
    <row r="7306" spans="5:14" x14ac:dyDescent="0.3">
      <c r="E7306" s="1">
        <v>42787</v>
      </c>
      <c r="F7306">
        <v>56.66</v>
      </c>
      <c r="G7306">
        <f t="shared" si="159"/>
        <v>52.28504587155961</v>
      </c>
      <c r="I7306" s="1">
        <v>33079</v>
      </c>
      <c r="J7306">
        <v>19.18</v>
      </c>
      <c r="M7306" s="1">
        <v>37764</v>
      </c>
      <c r="N7306">
        <v>1.1835</v>
      </c>
    </row>
    <row r="7307" spans="5:14" x14ac:dyDescent="0.3">
      <c r="E7307" s="1">
        <v>42788</v>
      </c>
      <c r="F7307">
        <v>55.84</v>
      </c>
      <c r="G7307">
        <f t="shared" si="159"/>
        <v>52.376422018348613</v>
      </c>
      <c r="I7307" s="1">
        <v>33078</v>
      </c>
      <c r="J7307">
        <v>19.420000000000002</v>
      </c>
      <c r="M7307" s="1">
        <v>37767</v>
      </c>
      <c r="N7307">
        <v>1.1871</v>
      </c>
    </row>
    <row r="7308" spans="5:14" x14ac:dyDescent="0.3">
      <c r="E7308" s="1">
        <v>42789</v>
      </c>
      <c r="F7308">
        <v>56.58</v>
      </c>
      <c r="G7308">
        <f t="shared" si="159"/>
        <v>52.465871559633015</v>
      </c>
      <c r="I7308" s="1">
        <v>33077</v>
      </c>
      <c r="J7308">
        <v>19.22</v>
      </c>
      <c r="M7308" s="1">
        <v>37768</v>
      </c>
      <c r="N7308">
        <v>1.181</v>
      </c>
    </row>
    <row r="7309" spans="5:14" x14ac:dyDescent="0.3">
      <c r="E7309" s="1">
        <v>42790</v>
      </c>
      <c r="F7309">
        <v>55.99</v>
      </c>
      <c r="G7309">
        <f t="shared" si="159"/>
        <v>52.542385321100902</v>
      </c>
      <c r="I7309" s="1">
        <v>33074</v>
      </c>
      <c r="J7309">
        <v>18.75</v>
      </c>
      <c r="M7309" s="1">
        <v>37769</v>
      </c>
      <c r="N7309">
        <v>1.1761999999999999</v>
      </c>
    </row>
    <row r="7310" spans="5:14" x14ac:dyDescent="0.3">
      <c r="E7310" s="1">
        <v>42793</v>
      </c>
      <c r="F7310">
        <v>55.93</v>
      </c>
      <c r="G7310">
        <f t="shared" si="159"/>
        <v>52.634495412844025</v>
      </c>
      <c r="I7310" s="1">
        <v>33073</v>
      </c>
      <c r="J7310">
        <v>18.59</v>
      </c>
      <c r="M7310" s="1">
        <v>37770</v>
      </c>
      <c r="N7310">
        <v>1.1898</v>
      </c>
    </row>
    <row r="7311" spans="5:14" x14ac:dyDescent="0.3">
      <c r="E7311" s="1">
        <v>42794</v>
      </c>
      <c r="F7311">
        <v>55.59</v>
      </c>
      <c r="G7311">
        <f t="shared" si="159"/>
        <v>52.710091743119257</v>
      </c>
      <c r="I7311" s="1">
        <v>33072</v>
      </c>
      <c r="J7311">
        <v>18.36</v>
      </c>
      <c r="M7311" s="1">
        <v>37771</v>
      </c>
      <c r="N7311">
        <v>1.1783999999999999</v>
      </c>
    </row>
    <row r="7312" spans="5:14" x14ac:dyDescent="0.3">
      <c r="E7312" s="1">
        <v>42795</v>
      </c>
      <c r="F7312">
        <v>56.36</v>
      </c>
      <c r="G7312">
        <f t="shared" si="159"/>
        <v>52.805412844036688</v>
      </c>
      <c r="I7312" s="1">
        <v>33071</v>
      </c>
      <c r="J7312">
        <v>18.190000000000001</v>
      </c>
      <c r="M7312" s="1">
        <v>37774</v>
      </c>
      <c r="N7312">
        <v>1.1761999999999999</v>
      </c>
    </row>
    <row r="7313" spans="5:14" x14ac:dyDescent="0.3">
      <c r="E7313" s="1">
        <v>42796</v>
      </c>
      <c r="F7313">
        <v>55.08</v>
      </c>
      <c r="G7313">
        <f t="shared" si="159"/>
        <v>52.864036697247691</v>
      </c>
      <c r="I7313" s="1">
        <v>33070</v>
      </c>
      <c r="J7313">
        <v>17.84</v>
      </c>
      <c r="M7313" s="1">
        <v>37775</v>
      </c>
      <c r="N7313">
        <v>1.1726000000000001</v>
      </c>
    </row>
    <row r="7314" spans="5:14" x14ac:dyDescent="0.3">
      <c r="E7314" s="1">
        <v>42797</v>
      </c>
      <c r="F7314">
        <v>55.9</v>
      </c>
      <c r="G7314">
        <f t="shared" si="159"/>
        <v>52.925137614678881</v>
      </c>
      <c r="I7314" s="1">
        <v>33067</v>
      </c>
      <c r="J7314">
        <v>17.43</v>
      </c>
      <c r="M7314" s="1">
        <v>37776</v>
      </c>
      <c r="N7314">
        <v>1.1640999999999999</v>
      </c>
    </row>
    <row r="7315" spans="5:14" x14ac:dyDescent="0.3">
      <c r="E7315" s="1">
        <v>42800</v>
      </c>
      <c r="F7315">
        <v>56.01</v>
      </c>
      <c r="G7315">
        <f t="shared" si="159"/>
        <v>52.9888990825688</v>
      </c>
      <c r="I7315" s="1">
        <v>33066</v>
      </c>
      <c r="J7315">
        <v>17.5</v>
      </c>
      <c r="M7315" s="1">
        <v>37777</v>
      </c>
      <c r="N7315">
        <v>1.1839999999999999</v>
      </c>
    </row>
    <row r="7316" spans="5:14" x14ac:dyDescent="0.3">
      <c r="E7316" s="1">
        <v>42801</v>
      </c>
      <c r="F7316">
        <v>55.92</v>
      </c>
      <c r="G7316">
        <f t="shared" si="159"/>
        <v>53.035045871559632</v>
      </c>
      <c r="I7316" s="1">
        <v>33065</v>
      </c>
      <c r="J7316">
        <v>16.37</v>
      </c>
      <c r="M7316" s="1">
        <v>37778</v>
      </c>
      <c r="N7316">
        <v>1.1697</v>
      </c>
    </row>
    <row r="7317" spans="5:14" x14ac:dyDescent="0.3">
      <c r="E7317" s="1">
        <v>42802</v>
      </c>
      <c r="F7317">
        <v>53.11</v>
      </c>
      <c r="G7317">
        <f t="shared" si="159"/>
        <v>53.055596330275222</v>
      </c>
      <c r="I7317" s="1">
        <v>33064</v>
      </c>
      <c r="J7317">
        <v>16.07</v>
      </c>
      <c r="M7317" s="1">
        <v>37781</v>
      </c>
      <c r="N7317">
        <v>1.1711</v>
      </c>
    </row>
    <row r="7318" spans="5:14" x14ac:dyDescent="0.3">
      <c r="E7318" s="1">
        <v>42803</v>
      </c>
      <c r="F7318">
        <v>52.19</v>
      </c>
      <c r="G7318">
        <f t="shared" si="159"/>
        <v>53.058623853211003</v>
      </c>
      <c r="I7318" s="1">
        <v>33063</v>
      </c>
      <c r="J7318">
        <v>15.9</v>
      </c>
      <c r="M7318" s="1">
        <v>37782</v>
      </c>
      <c r="N7318">
        <v>1.1671</v>
      </c>
    </row>
    <row r="7319" spans="5:14" x14ac:dyDescent="0.3">
      <c r="E7319" s="1">
        <v>42804</v>
      </c>
      <c r="F7319">
        <v>51.37</v>
      </c>
      <c r="G7319">
        <f t="shared" si="159"/>
        <v>53.048165137614667</v>
      </c>
      <c r="I7319" s="1">
        <v>33060</v>
      </c>
      <c r="J7319">
        <v>15.86</v>
      </c>
      <c r="M7319" s="1">
        <v>37783</v>
      </c>
      <c r="N7319">
        <v>1.1751</v>
      </c>
    </row>
    <row r="7320" spans="5:14" x14ac:dyDescent="0.3">
      <c r="E7320" s="1">
        <v>42807</v>
      </c>
      <c r="F7320">
        <v>51.35</v>
      </c>
      <c r="G7320">
        <f t="shared" si="159"/>
        <v>53.042844036697247</v>
      </c>
      <c r="I7320" s="1">
        <v>33059</v>
      </c>
      <c r="J7320">
        <v>15.9</v>
      </c>
      <c r="M7320" s="1">
        <v>37784</v>
      </c>
      <c r="N7320">
        <v>1.1765000000000001</v>
      </c>
    </row>
    <row r="7321" spans="5:14" x14ac:dyDescent="0.3">
      <c r="E7321" s="1">
        <v>42808</v>
      </c>
      <c r="F7321">
        <v>50.92</v>
      </c>
      <c r="G7321">
        <f t="shared" si="159"/>
        <v>53.02247706422019</v>
      </c>
      <c r="I7321" s="1">
        <v>33058</v>
      </c>
      <c r="J7321">
        <v>15.98</v>
      </c>
      <c r="M7321" s="1">
        <v>37785</v>
      </c>
      <c r="N7321">
        <v>1.1859999999999999</v>
      </c>
    </row>
    <row r="7322" spans="5:14" x14ac:dyDescent="0.3">
      <c r="E7322" s="1">
        <v>42809</v>
      </c>
      <c r="F7322">
        <v>51.81</v>
      </c>
      <c r="G7322">
        <f t="shared" si="159"/>
        <v>53.016972477064222</v>
      </c>
      <c r="I7322" s="1">
        <v>33057</v>
      </c>
      <c r="J7322">
        <v>15.97</v>
      </c>
      <c r="M7322" s="1">
        <v>37788</v>
      </c>
      <c r="N7322">
        <v>1.1822999999999999</v>
      </c>
    </row>
    <row r="7323" spans="5:14" x14ac:dyDescent="0.3">
      <c r="E7323" s="1">
        <v>42810</v>
      </c>
      <c r="F7323">
        <v>51.74</v>
      </c>
      <c r="G7323">
        <f t="shared" si="159"/>
        <v>53.016330275229365</v>
      </c>
      <c r="I7323" s="1">
        <v>33056</v>
      </c>
      <c r="J7323">
        <v>15.87</v>
      </c>
      <c r="M7323" s="1">
        <v>37789</v>
      </c>
      <c r="N7323">
        <v>1.1782999999999999</v>
      </c>
    </row>
    <row r="7324" spans="5:14" x14ac:dyDescent="0.3">
      <c r="E7324" s="1">
        <v>42811</v>
      </c>
      <c r="F7324">
        <v>51.76</v>
      </c>
      <c r="G7324">
        <f t="shared" si="159"/>
        <v>53.013853211009177</v>
      </c>
      <c r="I7324" s="1">
        <v>33053</v>
      </c>
      <c r="J7324">
        <v>16.14</v>
      </c>
      <c r="M7324" s="1">
        <v>37790</v>
      </c>
      <c r="N7324">
        <v>1.1691</v>
      </c>
    </row>
    <row r="7325" spans="5:14" x14ac:dyDescent="0.3">
      <c r="E7325" s="1">
        <v>42814</v>
      </c>
      <c r="F7325">
        <v>51.62</v>
      </c>
      <c r="G7325">
        <f t="shared" si="159"/>
        <v>53.010825688073389</v>
      </c>
      <c r="I7325" s="1">
        <v>33052</v>
      </c>
      <c r="J7325">
        <v>16.21</v>
      </c>
      <c r="M7325" s="1">
        <v>37791</v>
      </c>
      <c r="N7325">
        <v>1.1718999999999999</v>
      </c>
    </row>
    <row r="7326" spans="5:14" x14ac:dyDescent="0.3">
      <c r="E7326" s="1">
        <v>42815</v>
      </c>
      <c r="F7326">
        <v>50.96</v>
      </c>
      <c r="G7326">
        <f t="shared" si="159"/>
        <v>53.005688073394488</v>
      </c>
      <c r="I7326" s="1">
        <v>33051</v>
      </c>
      <c r="J7326">
        <v>15.71</v>
      </c>
      <c r="M7326" s="1">
        <v>37792</v>
      </c>
      <c r="N7326">
        <v>1.1608000000000001</v>
      </c>
    </row>
    <row r="7327" spans="5:14" x14ac:dyDescent="0.3">
      <c r="E7327" s="1">
        <v>42816</v>
      </c>
      <c r="F7327">
        <v>50.64</v>
      </c>
      <c r="G7327">
        <f t="shared" si="159"/>
        <v>52.996146788990828</v>
      </c>
      <c r="I7327" s="1">
        <v>33050</v>
      </c>
      <c r="J7327">
        <v>16.02</v>
      </c>
      <c r="M7327" s="1">
        <v>37795</v>
      </c>
      <c r="N7327">
        <v>1.1557999999999999</v>
      </c>
    </row>
    <row r="7328" spans="5:14" x14ac:dyDescent="0.3">
      <c r="E7328" s="1">
        <v>42817</v>
      </c>
      <c r="F7328">
        <v>50.56</v>
      </c>
      <c r="G7328">
        <f t="shared" si="159"/>
        <v>52.976788990825689</v>
      </c>
      <c r="I7328" s="1">
        <v>33049</v>
      </c>
      <c r="J7328">
        <v>16.2</v>
      </c>
      <c r="M7328" s="1">
        <v>37796</v>
      </c>
      <c r="N7328">
        <v>1.1509</v>
      </c>
    </row>
    <row r="7329" spans="5:14" x14ac:dyDescent="0.3">
      <c r="E7329" s="1">
        <v>42818</v>
      </c>
      <c r="F7329">
        <v>50.8</v>
      </c>
      <c r="G7329">
        <f t="shared" si="159"/>
        <v>52.971467889908261</v>
      </c>
      <c r="I7329" s="1">
        <v>33046</v>
      </c>
      <c r="J7329">
        <v>16.170000000000002</v>
      </c>
      <c r="M7329" s="1">
        <v>37797</v>
      </c>
      <c r="N7329">
        <v>1.153</v>
      </c>
    </row>
    <row r="7330" spans="5:14" x14ac:dyDescent="0.3">
      <c r="E7330" s="1">
        <v>42821</v>
      </c>
      <c r="F7330">
        <v>50.75</v>
      </c>
      <c r="G7330">
        <f t="shared" si="159"/>
        <v>52.962018348623857</v>
      </c>
      <c r="I7330" s="1">
        <v>33045</v>
      </c>
      <c r="J7330">
        <v>15.83</v>
      </c>
      <c r="M7330" s="1">
        <v>37798</v>
      </c>
      <c r="N7330">
        <v>1.1422000000000001</v>
      </c>
    </row>
    <row r="7331" spans="5:14" x14ac:dyDescent="0.3">
      <c r="E7331" s="1">
        <v>42822</v>
      </c>
      <c r="F7331">
        <v>51.33</v>
      </c>
      <c r="G7331">
        <f t="shared" si="159"/>
        <v>52.960825688073399</v>
      </c>
      <c r="I7331" s="1">
        <v>33044</v>
      </c>
      <c r="J7331">
        <v>15.61</v>
      </c>
      <c r="M7331" s="1">
        <v>37799</v>
      </c>
      <c r="N7331">
        <v>1.1434</v>
      </c>
    </row>
    <row r="7332" spans="5:14" x14ac:dyDescent="0.3">
      <c r="E7332" s="1">
        <v>42823</v>
      </c>
      <c r="F7332">
        <v>52.42</v>
      </c>
      <c r="G7332">
        <f t="shared" si="159"/>
        <v>52.975779816513764</v>
      </c>
      <c r="I7332" s="1">
        <v>33043</v>
      </c>
      <c r="J7332">
        <v>15.63</v>
      </c>
      <c r="M7332" s="1">
        <v>37802</v>
      </c>
      <c r="N7332">
        <v>1.1509</v>
      </c>
    </row>
    <row r="7333" spans="5:14" x14ac:dyDescent="0.3">
      <c r="E7333" s="1">
        <v>42824</v>
      </c>
      <c r="F7333">
        <v>52.96</v>
      </c>
      <c r="G7333">
        <f t="shared" si="159"/>
        <v>53.003119266055045</v>
      </c>
      <c r="I7333" s="1">
        <v>33042</v>
      </c>
      <c r="J7333">
        <v>15.67</v>
      </c>
      <c r="M7333" s="1">
        <v>37803</v>
      </c>
      <c r="N7333">
        <v>1.1560999999999999</v>
      </c>
    </row>
    <row r="7334" spans="5:14" x14ac:dyDescent="0.3">
      <c r="E7334" s="1">
        <v>42825</v>
      </c>
      <c r="F7334">
        <v>52.83</v>
      </c>
      <c r="G7334">
        <f t="shared" si="159"/>
        <v>53.02477064220183</v>
      </c>
      <c r="I7334" s="1">
        <v>33039</v>
      </c>
      <c r="J7334">
        <v>16.11</v>
      </c>
      <c r="M7334" s="1">
        <v>37804</v>
      </c>
      <c r="N7334">
        <v>1.1536</v>
      </c>
    </row>
    <row r="7335" spans="5:14" x14ac:dyDescent="0.3">
      <c r="E7335" s="1">
        <v>42828</v>
      </c>
      <c r="F7335">
        <v>53.12</v>
      </c>
      <c r="G7335">
        <f t="shared" si="159"/>
        <v>53.05605504587156</v>
      </c>
      <c r="I7335" s="1">
        <v>33038</v>
      </c>
      <c r="J7335">
        <v>16.09</v>
      </c>
      <c r="M7335" s="1">
        <v>37805</v>
      </c>
      <c r="N7335">
        <v>1.1495</v>
      </c>
    </row>
    <row r="7336" spans="5:14" x14ac:dyDescent="0.3">
      <c r="E7336" s="1">
        <v>42829</v>
      </c>
      <c r="F7336">
        <v>54.17</v>
      </c>
      <c r="G7336">
        <f t="shared" si="159"/>
        <v>53.109908256880729</v>
      </c>
      <c r="I7336" s="1">
        <v>33037</v>
      </c>
      <c r="J7336">
        <v>15.98</v>
      </c>
      <c r="M7336" s="1">
        <v>37806</v>
      </c>
      <c r="N7336">
        <v>1.149</v>
      </c>
    </row>
    <row r="7337" spans="5:14" x14ac:dyDescent="0.3">
      <c r="E7337" s="1">
        <v>42830</v>
      </c>
      <c r="F7337">
        <v>54.36</v>
      </c>
      <c r="G7337">
        <f t="shared" si="159"/>
        <v>53.16697247706422</v>
      </c>
      <c r="I7337" s="1">
        <v>33036</v>
      </c>
      <c r="J7337">
        <v>15.97</v>
      </c>
      <c r="M7337" s="1">
        <v>37809</v>
      </c>
      <c r="N7337">
        <v>1.1314</v>
      </c>
    </row>
    <row r="7338" spans="5:14" x14ac:dyDescent="0.3">
      <c r="E7338" s="1">
        <v>42831</v>
      </c>
      <c r="F7338">
        <v>54.89</v>
      </c>
      <c r="G7338">
        <f t="shared" si="159"/>
        <v>53.240642201834859</v>
      </c>
      <c r="I7338" s="1">
        <v>33035</v>
      </c>
      <c r="J7338">
        <v>15.55</v>
      </c>
      <c r="M7338" s="1">
        <v>37810</v>
      </c>
      <c r="N7338">
        <v>1.1318999999999999</v>
      </c>
    </row>
    <row r="7339" spans="5:14" x14ac:dyDescent="0.3">
      <c r="E7339" s="1">
        <v>42832</v>
      </c>
      <c r="F7339">
        <v>55.24</v>
      </c>
      <c r="G7339">
        <f t="shared" si="159"/>
        <v>53.322201834862376</v>
      </c>
      <c r="I7339" s="1">
        <v>33032</v>
      </c>
      <c r="J7339">
        <v>15.65</v>
      </c>
      <c r="M7339" s="1">
        <v>37811</v>
      </c>
      <c r="N7339">
        <v>1.1347</v>
      </c>
    </row>
    <row r="7340" spans="5:14" x14ac:dyDescent="0.3">
      <c r="E7340" s="1">
        <v>42835</v>
      </c>
      <c r="F7340">
        <v>55.98</v>
      </c>
      <c r="G7340">
        <f t="shared" si="159"/>
        <v>53.417614678899071</v>
      </c>
      <c r="I7340" s="1">
        <v>33031</v>
      </c>
      <c r="J7340">
        <v>15.61</v>
      </c>
      <c r="M7340" s="1">
        <v>37812</v>
      </c>
      <c r="N7340">
        <v>1.1375</v>
      </c>
    </row>
    <row r="7341" spans="5:14" x14ac:dyDescent="0.3">
      <c r="E7341" s="1">
        <v>42836</v>
      </c>
      <c r="F7341">
        <v>56.23</v>
      </c>
      <c r="G7341">
        <f t="shared" si="159"/>
        <v>53.510091743119254</v>
      </c>
      <c r="I7341" s="1">
        <v>33030</v>
      </c>
      <c r="J7341">
        <v>15.61</v>
      </c>
      <c r="M7341" s="1">
        <v>37813</v>
      </c>
      <c r="N7341">
        <v>1.1285000000000001</v>
      </c>
    </row>
    <row r="7342" spans="5:14" x14ac:dyDescent="0.3">
      <c r="E7342" s="1">
        <v>42837</v>
      </c>
      <c r="F7342">
        <v>55.86</v>
      </c>
      <c r="G7342">
        <f t="shared" si="159"/>
        <v>53.600183486238514</v>
      </c>
      <c r="I7342" s="1">
        <v>33029</v>
      </c>
      <c r="J7342">
        <v>15.76</v>
      </c>
      <c r="M7342" s="1">
        <v>37816</v>
      </c>
      <c r="N7342">
        <v>1.1278999999999999</v>
      </c>
    </row>
    <row r="7343" spans="5:14" x14ac:dyDescent="0.3">
      <c r="E7343" s="1">
        <v>42838</v>
      </c>
      <c r="F7343">
        <v>55.89</v>
      </c>
      <c r="G7343">
        <f t="shared" si="159"/>
        <v>53.687614678899067</v>
      </c>
      <c r="I7343" s="1">
        <v>33028</v>
      </c>
      <c r="J7343">
        <v>16.100000000000001</v>
      </c>
      <c r="M7343" s="1">
        <v>37817</v>
      </c>
      <c r="N7343">
        <v>1.1173999999999999</v>
      </c>
    </row>
    <row r="7344" spans="5:14" x14ac:dyDescent="0.3">
      <c r="E7344" s="1">
        <v>42842</v>
      </c>
      <c r="F7344">
        <v>55.36</v>
      </c>
      <c r="G7344">
        <f t="shared" ref="G7344:G7407" si="160">+AVERAGE(F7236:F7344)</f>
        <v>53.774954128440342</v>
      </c>
      <c r="I7344" s="1">
        <v>33025</v>
      </c>
      <c r="J7344">
        <v>16.37</v>
      </c>
      <c r="M7344" s="1">
        <v>37818</v>
      </c>
      <c r="N7344">
        <v>1.1217999999999999</v>
      </c>
    </row>
    <row r="7345" spans="5:14" x14ac:dyDescent="0.3">
      <c r="E7345" s="1">
        <v>42843</v>
      </c>
      <c r="F7345">
        <v>54.89</v>
      </c>
      <c r="G7345">
        <f t="shared" si="160"/>
        <v>53.867981651376127</v>
      </c>
      <c r="I7345" s="1">
        <v>33024</v>
      </c>
      <c r="J7345">
        <v>16.239999999999998</v>
      </c>
      <c r="M7345" s="1">
        <v>37819</v>
      </c>
      <c r="N7345">
        <v>1.1206</v>
      </c>
    </row>
    <row r="7346" spans="5:14" x14ac:dyDescent="0.3">
      <c r="E7346" s="1">
        <v>42844</v>
      </c>
      <c r="F7346">
        <v>52.93</v>
      </c>
      <c r="G7346">
        <f t="shared" si="160"/>
        <v>53.945963302752283</v>
      </c>
      <c r="I7346" s="1">
        <v>33023</v>
      </c>
      <c r="J7346">
        <v>16.75</v>
      </c>
      <c r="M7346" s="1">
        <v>37820</v>
      </c>
      <c r="N7346">
        <v>1.1267</v>
      </c>
    </row>
    <row r="7347" spans="5:14" x14ac:dyDescent="0.3">
      <c r="E7347" s="1">
        <v>42845</v>
      </c>
      <c r="F7347">
        <v>52.99</v>
      </c>
      <c r="G7347">
        <f t="shared" si="160"/>
        <v>54.001376146788978</v>
      </c>
      <c r="I7347" s="1">
        <v>33022</v>
      </c>
      <c r="J7347">
        <v>16.649999999999999</v>
      </c>
      <c r="M7347" s="1">
        <v>37823</v>
      </c>
      <c r="N7347">
        <v>1.1337999999999999</v>
      </c>
    </row>
    <row r="7348" spans="5:14" x14ac:dyDescent="0.3">
      <c r="E7348" s="1">
        <v>42846</v>
      </c>
      <c r="F7348">
        <v>51.96</v>
      </c>
      <c r="G7348">
        <f t="shared" si="160"/>
        <v>54.050275229357787</v>
      </c>
      <c r="I7348" s="1">
        <v>33018</v>
      </c>
      <c r="J7348">
        <v>16.52</v>
      </c>
      <c r="M7348" s="1">
        <v>37824</v>
      </c>
      <c r="N7348">
        <v>1.1326000000000001</v>
      </c>
    </row>
    <row r="7349" spans="5:14" x14ac:dyDescent="0.3">
      <c r="E7349" s="1">
        <v>42849</v>
      </c>
      <c r="F7349">
        <v>51.6</v>
      </c>
      <c r="G7349">
        <f t="shared" si="160"/>
        <v>54.097155963302747</v>
      </c>
      <c r="I7349" s="1">
        <v>33017</v>
      </c>
      <c r="J7349">
        <v>16.61</v>
      </c>
      <c r="M7349" s="1">
        <v>37825</v>
      </c>
      <c r="N7349">
        <v>1.1487000000000001</v>
      </c>
    </row>
    <row r="7350" spans="5:14" x14ac:dyDescent="0.3">
      <c r="E7350" s="1">
        <v>42850</v>
      </c>
      <c r="F7350">
        <v>52.1</v>
      </c>
      <c r="G7350">
        <f t="shared" si="160"/>
        <v>54.145229357798158</v>
      </c>
      <c r="I7350" s="1">
        <v>33016</v>
      </c>
      <c r="J7350">
        <v>16.75</v>
      </c>
      <c r="M7350" s="1">
        <v>37826</v>
      </c>
      <c r="N7350">
        <v>1.1473</v>
      </c>
    </row>
    <row r="7351" spans="5:14" x14ac:dyDescent="0.3">
      <c r="E7351" s="1">
        <v>42851</v>
      </c>
      <c r="F7351">
        <v>51.82</v>
      </c>
      <c r="G7351">
        <f t="shared" si="160"/>
        <v>54.172018348623844</v>
      </c>
      <c r="I7351" s="1">
        <v>33015</v>
      </c>
      <c r="J7351">
        <v>17.23</v>
      </c>
      <c r="M7351" s="1">
        <v>37827</v>
      </c>
      <c r="N7351">
        <v>1.1509</v>
      </c>
    </row>
    <row r="7352" spans="5:14" x14ac:dyDescent="0.3">
      <c r="E7352" s="1">
        <v>42852</v>
      </c>
      <c r="F7352">
        <v>51.44</v>
      </c>
      <c r="G7352">
        <f t="shared" si="160"/>
        <v>54.193302752293576</v>
      </c>
      <c r="I7352" s="1">
        <v>33014</v>
      </c>
      <c r="J7352">
        <v>17.41</v>
      </c>
      <c r="M7352" s="1">
        <v>37830</v>
      </c>
      <c r="N7352">
        <v>1.1486000000000001</v>
      </c>
    </row>
    <row r="7353" spans="5:14" x14ac:dyDescent="0.3">
      <c r="E7353" s="1">
        <v>42853</v>
      </c>
      <c r="F7353">
        <v>51.73</v>
      </c>
      <c r="G7353">
        <f t="shared" si="160"/>
        <v>54.218807339449533</v>
      </c>
      <c r="I7353" s="1">
        <v>33011</v>
      </c>
      <c r="J7353">
        <v>17.690000000000001</v>
      </c>
      <c r="M7353" s="1">
        <v>37831</v>
      </c>
      <c r="N7353">
        <v>1.1431</v>
      </c>
    </row>
    <row r="7354" spans="5:14" x14ac:dyDescent="0.3">
      <c r="E7354" s="1">
        <v>42856</v>
      </c>
      <c r="F7354">
        <v>51.52</v>
      </c>
      <c r="G7354">
        <f t="shared" si="160"/>
        <v>54.241926605504588</v>
      </c>
      <c r="I7354" s="1">
        <v>33010</v>
      </c>
      <c r="J7354">
        <v>17.77</v>
      </c>
      <c r="M7354" s="1">
        <v>37832</v>
      </c>
      <c r="N7354">
        <v>1.1358999999999999</v>
      </c>
    </row>
    <row r="7355" spans="5:14" x14ac:dyDescent="0.3">
      <c r="E7355" s="1">
        <v>42857</v>
      </c>
      <c r="F7355">
        <v>50.46</v>
      </c>
      <c r="G7355">
        <f t="shared" si="160"/>
        <v>54.271467889908251</v>
      </c>
      <c r="I7355" s="1">
        <v>33009</v>
      </c>
      <c r="J7355">
        <v>17.760000000000002</v>
      </c>
      <c r="M7355" s="1">
        <v>37833</v>
      </c>
      <c r="N7355">
        <v>1.1228</v>
      </c>
    </row>
    <row r="7356" spans="5:14" x14ac:dyDescent="0.3">
      <c r="E7356" s="1">
        <v>42858</v>
      </c>
      <c r="F7356">
        <v>50.79</v>
      </c>
      <c r="G7356">
        <f t="shared" si="160"/>
        <v>54.294862385321096</v>
      </c>
      <c r="I7356" s="1">
        <v>33008</v>
      </c>
      <c r="J7356">
        <v>17.91</v>
      </c>
      <c r="M7356" s="1">
        <v>37834</v>
      </c>
      <c r="N7356">
        <v>1.1272</v>
      </c>
    </row>
    <row r="7357" spans="5:14" x14ac:dyDescent="0.3">
      <c r="E7357" s="1">
        <v>42859</v>
      </c>
      <c r="F7357">
        <v>48.38</v>
      </c>
      <c r="G7357">
        <f t="shared" si="160"/>
        <v>54.31321100917431</v>
      </c>
      <c r="I7357" s="1">
        <v>33007</v>
      </c>
      <c r="J7357">
        <v>18.100000000000001</v>
      </c>
      <c r="M7357" s="1">
        <v>37837</v>
      </c>
      <c r="N7357">
        <v>1.1353</v>
      </c>
    </row>
    <row r="7358" spans="5:14" x14ac:dyDescent="0.3">
      <c r="E7358" s="1">
        <v>42860</v>
      </c>
      <c r="F7358">
        <v>49.1</v>
      </c>
      <c r="G7358">
        <f t="shared" si="160"/>
        <v>54.300642201834862</v>
      </c>
      <c r="I7358" s="1">
        <v>33004</v>
      </c>
      <c r="J7358">
        <v>17.600000000000001</v>
      </c>
      <c r="M7358" s="1">
        <v>37838</v>
      </c>
      <c r="N7358">
        <v>1.1394</v>
      </c>
    </row>
    <row r="7359" spans="5:14" x14ac:dyDescent="0.3">
      <c r="E7359" s="1">
        <v>42863</v>
      </c>
      <c r="F7359">
        <v>49.34</v>
      </c>
      <c r="G7359">
        <f t="shared" si="160"/>
        <v>54.258440366972479</v>
      </c>
      <c r="I7359" s="1">
        <v>33003</v>
      </c>
      <c r="J7359">
        <v>17.329999999999998</v>
      </c>
      <c r="M7359" s="1">
        <v>37839</v>
      </c>
      <c r="N7359">
        <v>1.1332</v>
      </c>
    </row>
    <row r="7360" spans="5:14" x14ac:dyDescent="0.3">
      <c r="E7360" s="1">
        <v>42864</v>
      </c>
      <c r="F7360">
        <v>48.73</v>
      </c>
      <c r="G7360">
        <f t="shared" si="160"/>
        <v>54.205871559633025</v>
      </c>
      <c r="I7360" s="1">
        <v>33002</v>
      </c>
      <c r="J7360">
        <v>17.329999999999998</v>
      </c>
      <c r="M7360" s="1">
        <v>37840</v>
      </c>
      <c r="N7360">
        <v>1.1378999999999999</v>
      </c>
    </row>
    <row r="7361" spans="5:14" x14ac:dyDescent="0.3">
      <c r="E7361" s="1">
        <v>42865</v>
      </c>
      <c r="F7361">
        <v>50.22</v>
      </c>
      <c r="G7361">
        <f t="shared" si="160"/>
        <v>54.16256880733944</v>
      </c>
      <c r="I7361" s="1">
        <v>33001</v>
      </c>
      <c r="J7361">
        <v>16.7</v>
      </c>
      <c r="M7361" s="1">
        <v>37841</v>
      </c>
      <c r="N7361">
        <v>1.1306</v>
      </c>
    </row>
    <row r="7362" spans="5:14" x14ac:dyDescent="0.3">
      <c r="E7362" s="1">
        <v>42866</v>
      </c>
      <c r="F7362">
        <v>50.77</v>
      </c>
      <c r="G7362">
        <f t="shared" si="160"/>
        <v>54.133577981651378</v>
      </c>
      <c r="I7362" s="1">
        <v>32997</v>
      </c>
      <c r="J7362">
        <v>16.329999999999998</v>
      </c>
      <c r="M7362" s="1">
        <v>37844</v>
      </c>
      <c r="N7362">
        <v>1.1361000000000001</v>
      </c>
    </row>
    <row r="7363" spans="5:14" x14ac:dyDescent="0.3">
      <c r="E7363" s="1">
        <v>42867</v>
      </c>
      <c r="F7363">
        <v>50.84</v>
      </c>
      <c r="G7363">
        <f t="shared" si="160"/>
        <v>54.113761467889908</v>
      </c>
      <c r="I7363" s="1">
        <v>32996</v>
      </c>
      <c r="J7363">
        <v>16.54</v>
      </c>
      <c r="M7363" s="1">
        <v>37845</v>
      </c>
      <c r="N7363">
        <v>1.1276999999999999</v>
      </c>
    </row>
    <row r="7364" spans="5:14" x14ac:dyDescent="0.3">
      <c r="E7364" s="1">
        <v>42870</v>
      </c>
      <c r="F7364">
        <v>51.82</v>
      </c>
      <c r="G7364">
        <f t="shared" si="160"/>
        <v>54.094770642201837</v>
      </c>
      <c r="I7364" s="1">
        <v>32995</v>
      </c>
      <c r="J7364">
        <v>17.190000000000001</v>
      </c>
      <c r="M7364" s="1">
        <v>37846</v>
      </c>
      <c r="N7364">
        <v>1.1317999999999999</v>
      </c>
    </row>
    <row r="7365" spans="5:14" x14ac:dyDescent="0.3">
      <c r="E7365" s="1">
        <v>42871</v>
      </c>
      <c r="F7365">
        <v>51.65</v>
      </c>
      <c r="G7365">
        <f t="shared" si="160"/>
        <v>54.070183486238527</v>
      </c>
      <c r="I7365" s="1">
        <v>32994</v>
      </c>
      <c r="J7365">
        <v>17.25</v>
      </c>
      <c r="M7365" s="1">
        <v>37847</v>
      </c>
      <c r="N7365">
        <v>1.1281000000000001</v>
      </c>
    </row>
    <row r="7366" spans="5:14" x14ac:dyDescent="0.3">
      <c r="E7366" s="1">
        <v>42872</v>
      </c>
      <c r="F7366">
        <v>52.21</v>
      </c>
      <c r="G7366">
        <f t="shared" si="160"/>
        <v>54.03825688073394</v>
      </c>
      <c r="I7366" s="1">
        <v>32993</v>
      </c>
      <c r="J7366">
        <v>17.12</v>
      </c>
      <c r="M7366" s="1">
        <v>37848</v>
      </c>
      <c r="N7366">
        <v>1.1256999999999999</v>
      </c>
    </row>
    <row r="7367" spans="5:14" x14ac:dyDescent="0.3">
      <c r="E7367" s="1">
        <v>42873</v>
      </c>
      <c r="F7367">
        <v>52.51</v>
      </c>
      <c r="G7367">
        <f t="shared" si="160"/>
        <v>54.008807339449532</v>
      </c>
      <c r="I7367" s="1">
        <v>32990</v>
      </c>
      <c r="J7367">
        <v>17.079999999999998</v>
      </c>
      <c r="M7367" s="1">
        <v>37851</v>
      </c>
      <c r="N7367">
        <v>1.1146</v>
      </c>
    </row>
    <row r="7368" spans="5:14" x14ac:dyDescent="0.3">
      <c r="E7368" s="1">
        <v>42874</v>
      </c>
      <c r="F7368">
        <v>53.61</v>
      </c>
      <c r="G7368">
        <f t="shared" si="160"/>
        <v>54.006146788990819</v>
      </c>
      <c r="I7368" s="1">
        <v>32989</v>
      </c>
      <c r="J7368">
        <v>17.079999999999998</v>
      </c>
      <c r="M7368" s="1">
        <v>37852</v>
      </c>
      <c r="N7368">
        <v>1.1142000000000001</v>
      </c>
    </row>
    <row r="7369" spans="5:14" x14ac:dyDescent="0.3">
      <c r="E7369" s="1">
        <v>42877</v>
      </c>
      <c r="F7369">
        <v>53.87</v>
      </c>
      <c r="G7369">
        <f t="shared" si="160"/>
        <v>54.004770642201834</v>
      </c>
      <c r="I7369" s="1">
        <v>32988</v>
      </c>
      <c r="J7369">
        <v>17.21</v>
      </c>
      <c r="M7369" s="1">
        <v>37853</v>
      </c>
      <c r="N7369">
        <v>1.1114999999999999</v>
      </c>
    </row>
    <row r="7370" spans="5:14" x14ac:dyDescent="0.3">
      <c r="E7370" s="1">
        <v>42878</v>
      </c>
      <c r="F7370">
        <v>54.15</v>
      </c>
      <c r="G7370">
        <f t="shared" si="160"/>
        <v>53.995045871559618</v>
      </c>
      <c r="I7370" s="1">
        <v>32987</v>
      </c>
      <c r="J7370">
        <v>17.48</v>
      </c>
      <c r="M7370" s="1">
        <v>37854</v>
      </c>
      <c r="N7370">
        <v>1.0922000000000001</v>
      </c>
    </row>
    <row r="7371" spans="5:14" x14ac:dyDescent="0.3">
      <c r="E7371" s="1">
        <v>42879</v>
      </c>
      <c r="F7371">
        <v>53.96</v>
      </c>
      <c r="G7371">
        <f t="shared" si="160"/>
        <v>53.986238532110086</v>
      </c>
      <c r="I7371" s="1">
        <v>32986</v>
      </c>
      <c r="J7371">
        <v>17.55</v>
      </c>
      <c r="M7371" s="1">
        <v>37855</v>
      </c>
      <c r="N7371">
        <v>1.0884</v>
      </c>
    </row>
    <row r="7372" spans="5:14" x14ac:dyDescent="0.3">
      <c r="E7372" s="1">
        <v>42880</v>
      </c>
      <c r="F7372">
        <v>51.46</v>
      </c>
      <c r="G7372">
        <f t="shared" si="160"/>
        <v>53.950550458715583</v>
      </c>
      <c r="I7372" s="1">
        <v>32983</v>
      </c>
      <c r="J7372">
        <v>17.21</v>
      </c>
      <c r="M7372" s="1">
        <v>37858</v>
      </c>
      <c r="N7372">
        <v>1.0861000000000001</v>
      </c>
    </row>
    <row r="7373" spans="5:14" x14ac:dyDescent="0.3">
      <c r="E7373" s="1">
        <v>42881</v>
      </c>
      <c r="F7373">
        <v>52.15</v>
      </c>
      <c r="G7373">
        <f t="shared" si="160"/>
        <v>53.929357798165121</v>
      </c>
      <c r="I7373" s="1">
        <v>32982</v>
      </c>
      <c r="J7373">
        <v>17.010000000000002</v>
      </c>
      <c r="M7373" s="1">
        <v>37859</v>
      </c>
      <c r="N7373">
        <v>1.0852999999999999</v>
      </c>
    </row>
    <row r="7374" spans="5:14" x14ac:dyDescent="0.3">
      <c r="E7374" s="1">
        <v>42884</v>
      </c>
      <c r="F7374">
        <v>52.29</v>
      </c>
      <c r="G7374">
        <f t="shared" si="160"/>
        <v>53.90403669724769</v>
      </c>
      <c r="I7374" s="1">
        <v>32981</v>
      </c>
      <c r="J7374">
        <v>16.399999999999999</v>
      </c>
      <c r="M7374" s="1">
        <v>37860</v>
      </c>
      <c r="N7374">
        <v>1.0878000000000001</v>
      </c>
    </row>
    <row r="7375" spans="5:14" x14ac:dyDescent="0.3">
      <c r="E7375" s="1">
        <v>42885</v>
      </c>
      <c r="F7375">
        <v>51.84</v>
      </c>
      <c r="G7375">
        <f t="shared" si="160"/>
        <v>53.873577981651373</v>
      </c>
      <c r="I7375" s="1">
        <v>32980</v>
      </c>
      <c r="J7375">
        <v>16.7</v>
      </c>
      <c r="M7375" s="1">
        <v>37861</v>
      </c>
      <c r="N7375">
        <v>1.0884</v>
      </c>
    </row>
    <row r="7376" spans="5:14" x14ac:dyDescent="0.3">
      <c r="E7376" s="1">
        <v>42886</v>
      </c>
      <c r="F7376">
        <v>50.31</v>
      </c>
      <c r="G7376">
        <f t="shared" si="160"/>
        <v>53.820550458715594</v>
      </c>
      <c r="I7376" s="1">
        <v>32975</v>
      </c>
      <c r="J7376">
        <v>16.82</v>
      </c>
      <c r="M7376" s="1">
        <v>37862</v>
      </c>
      <c r="N7376">
        <v>1.0976999999999999</v>
      </c>
    </row>
    <row r="7377" spans="5:14" x14ac:dyDescent="0.3">
      <c r="E7377" s="1">
        <v>42887</v>
      </c>
      <c r="F7377">
        <v>50.63</v>
      </c>
      <c r="G7377">
        <f t="shared" si="160"/>
        <v>53.769266055045875</v>
      </c>
      <c r="I7377" s="1">
        <v>32974</v>
      </c>
      <c r="J7377">
        <v>16.84</v>
      </c>
      <c r="M7377" s="1">
        <v>37865</v>
      </c>
      <c r="N7377">
        <v>1.0965</v>
      </c>
    </row>
    <row r="7378" spans="5:14" x14ac:dyDescent="0.3">
      <c r="E7378" s="1">
        <v>42888</v>
      </c>
      <c r="F7378">
        <v>49.95</v>
      </c>
      <c r="G7378">
        <f t="shared" si="160"/>
        <v>53.712477064220181</v>
      </c>
      <c r="I7378" s="1">
        <v>32973</v>
      </c>
      <c r="J7378">
        <v>16.649999999999999</v>
      </c>
      <c r="M7378" s="1">
        <v>37866</v>
      </c>
      <c r="N7378">
        <v>1.0808</v>
      </c>
    </row>
    <row r="7379" spans="5:14" x14ac:dyDescent="0.3">
      <c r="E7379" s="1">
        <v>42891</v>
      </c>
      <c r="F7379">
        <v>49.47</v>
      </c>
      <c r="G7379">
        <f t="shared" si="160"/>
        <v>53.645045871559638</v>
      </c>
      <c r="I7379" s="1">
        <v>32972</v>
      </c>
      <c r="J7379">
        <v>17.3</v>
      </c>
      <c r="M7379" s="1">
        <v>37867</v>
      </c>
      <c r="N7379">
        <v>1.0843</v>
      </c>
    </row>
    <row r="7380" spans="5:14" x14ac:dyDescent="0.3">
      <c r="E7380" s="1">
        <v>42892</v>
      </c>
      <c r="F7380">
        <v>50.12</v>
      </c>
      <c r="G7380">
        <f t="shared" si="160"/>
        <v>53.595963302752295</v>
      </c>
      <c r="I7380" s="1">
        <v>32969</v>
      </c>
      <c r="J7380">
        <v>17.8</v>
      </c>
      <c r="M7380" s="1">
        <v>37868</v>
      </c>
      <c r="N7380">
        <v>1.0943000000000001</v>
      </c>
    </row>
    <row r="7381" spans="5:14" x14ac:dyDescent="0.3">
      <c r="E7381" s="1">
        <v>42893</v>
      </c>
      <c r="F7381">
        <v>48.06</v>
      </c>
      <c r="G7381">
        <f t="shared" si="160"/>
        <v>53.518899082568801</v>
      </c>
      <c r="I7381" s="1">
        <v>32968</v>
      </c>
      <c r="J7381">
        <v>17.649999999999999</v>
      </c>
      <c r="M7381" s="1">
        <v>37869</v>
      </c>
      <c r="N7381">
        <v>1.1105</v>
      </c>
    </row>
    <row r="7382" spans="5:14" x14ac:dyDescent="0.3">
      <c r="E7382" s="1">
        <v>42894</v>
      </c>
      <c r="F7382">
        <v>47.86</v>
      </c>
      <c r="G7382">
        <f t="shared" si="160"/>
        <v>53.436055045871555</v>
      </c>
      <c r="I7382" s="1">
        <v>32967</v>
      </c>
      <c r="J7382">
        <v>18.09</v>
      </c>
      <c r="M7382" s="1">
        <v>37872</v>
      </c>
      <c r="N7382">
        <v>1.1067</v>
      </c>
    </row>
    <row r="7383" spans="5:14" x14ac:dyDescent="0.3">
      <c r="E7383" s="1">
        <v>42895</v>
      </c>
      <c r="F7383">
        <v>48.15</v>
      </c>
      <c r="G7383">
        <f t="shared" si="160"/>
        <v>53.35394495412843</v>
      </c>
      <c r="I7383" s="1">
        <v>32966</v>
      </c>
      <c r="J7383">
        <v>18.48</v>
      </c>
      <c r="M7383" s="1">
        <v>37873</v>
      </c>
      <c r="N7383">
        <v>1.1225000000000001</v>
      </c>
    </row>
    <row r="7384" spans="5:14" x14ac:dyDescent="0.3">
      <c r="E7384" s="1">
        <v>42898</v>
      </c>
      <c r="F7384">
        <v>48.29</v>
      </c>
      <c r="G7384">
        <f t="shared" si="160"/>
        <v>53.292935779816503</v>
      </c>
      <c r="I7384" s="1">
        <v>32965</v>
      </c>
      <c r="J7384">
        <v>18.62</v>
      </c>
      <c r="M7384" s="1">
        <v>37874</v>
      </c>
      <c r="N7384">
        <v>1.1209</v>
      </c>
    </row>
    <row r="7385" spans="5:14" x14ac:dyDescent="0.3">
      <c r="E7385" s="1">
        <v>42899</v>
      </c>
      <c r="F7385">
        <v>48.72</v>
      </c>
      <c r="G7385">
        <f t="shared" si="160"/>
        <v>53.24779816513761</v>
      </c>
      <c r="I7385" s="1">
        <v>32962</v>
      </c>
      <c r="J7385">
        <v>18.38</v>
      </c>
      <c r="M7385" s="1">
        <v>37875</v>
      </c>
      <c r="N7385">
        <v>1.1206</v>
      </c>
    </row>
    <row r="7386" spans="5:14" x14ac:dyDescent="0.3">
      <c r="E7386" s="1">
        <v>42900</v>
      </c>
      <c r="F7386">
        <v>47</v>
      </c>
      <c r="G7386">
        <f t="shared" si="160"/>
        <v>53.173486238532107</v>
      </c>
      <c r="I7386" s="1">
        <v>32961</v>
      </c>
      <c r="J7386">
        <v>18.329999999999998</v>
      </c>
      <c r="M7386" s="1">
        <v>37876</v>
      </c>
      <c r="N7386">
        <v>1.1288</v>
      </c>
    </row>
    <row r="7387" spans="5:14" x14ac:dyDescent="0.3">
      <c r="E7387" s="1">
        <v>42901</v>
      </c>
      <c r="F7387">
        <v>46.92</v>
      </c>
      <c r="G7387">
        <f t="shared" si="160"/>
        <v>53.090091743119267</v>
      </c>
      <c r="I7387" s="1">
        <v>32960</v>
      </c>
      <c r="J7387">
        <v>18.32</v>
      </c>
      <c r="M7387" s="1">
        <v>37879</v>
      </c>
      <c r="N7387">
        <v>1.1285000000000001</v>
      </c>
    </row>
    <row r="7388" spans="5:14" x14ac:dyDescent="0.3">
      <c r="E7388" s="1">
        <v>42902</v>
      </c>
      <c r="F7388">
        <v>47.37</v>
      </c>
      <c r="G7388">
        <f t="shared" si="160"/>
        <v>53.015963302752283</v>
      </c>
      <c r="I7388" s="1">
        <v>32959</v>
      </c>
      <c r="J7388">
        <v>18.46</v>
      </c>
      <c r="M7388" s="1">
        <v>37880</v>
      </c>
      <c r="N7388">
        <v>1.1176999999999999</v>
      </c>
    </row>
    <row r="7389" spans="5:14" x14ac:dyDescent="0.3">
      <c r="E7389" s="1">
        <v>42905</v>
      </c>
      <c r="F7389">
        <v>46.91</v>
      </c>
      <c r="G7389">
        <f t="shared" si="160"/>
        <v>52.933853211009165</v>
      </c>
      <c r="I7389" s="1">
        <v>32958</v>
      </c>
      <c r="J7389">
        <v>18.46</v>
      </c>
      <c r="M7389" s="1">
        <v>37881</v>
      </c>
      <c r="N7389">
        <v>1.1284000000000001</v>
      </c>
    </row>
    <row r="7390" spans="5:14" x14ac:dyDescent="0.3">
      <c r="E7390" s="1">
        <v>42906</v>
      </c>
      <c r="F7390">
        <v>46.02</v>
      </c>
      <c r="G7390">
        <f t="shared" si="160"/>
        <v>52.847155963302747</v>
      </c>
      <c r="I7390" s="1">
        <v>32955</v>
      </c>
      <c r="J7390">
        <v>18.399999999999999</v>
      </c>
      <c r="M7390" s="1">
        <v>37882</v>
      </c>
      <c r="N7390">
        <v>1.1245000000000001</v>
      </c>
    </row>
    <row r="7391" spans="5:14" x14ac:dyDescent="0.3">
      <c r="E7391" s="1">
        <v>42907</v>
      </c>
      <c r="F7391">
        <v>44.82</v>
      </c>
      <c r="G7391">
        <f t="shared" si="160"/>
        <v>52.763669724770629</v>
      </c>
      <c r="I7391" s="1">
        <v>32954</v>
      </c>
      <c r="J7391">
        <v>18.16</v>
      </c>
      <c r="M7391" s="1">
        <v>37883</v>
      </c>
      <c r="N7391">
        <v>1.1378999999999999</v>
      </c>
    </row>
    <row r="7392" spans="5:14" x14ac:dyDescent="0.3">
      <c r="E7392" s="1">
        <v>42908</v>
      </c>
      <c r="F7392">
        <v>45.22</v>
      </c>
      <c r="G7392">
        <f t="shared" si="160"/>
        <v>52.681651376146782</v>
      </c>
      <c r="I7392" s="1">
        <v>32953</v>
      </c>
      <c r="J7392">
        <v>18.170000000000002</v>
      </c>
      <c r="M7392" s="1">
        <v>37886</v>
      </c>
      <c r="N7392">
        <v>1.1465000000000001</v>
      </c>
    </row>
    <row r="7393" spans="5:14" x14ac:dyDescent="0.3">
      <c r="E7393" s="1">
        <v>42909</v>
      </c>
      <c r="F7393">
        <v>45.54</v>
      </c>
      <c r="G7393">
        <f t="shared" si="160"/>
        <v>52.590366972477057</v>
      </c>
      <c r="I7393" s="1">
        <v>32952</v>
      </c>
      <c r="J7393">
        <v>18.05</v>
      </c>
      <c r="M7393" s="1">
        <v>37887</v>
      </c>
      <c r="N7393">
        <v>1.1443000000000001</v>
      </c>
    </row>
    <row r="7394" spans="5:14" x14ac:dyDescent="0.3">
      <c r="E7394" s="1">
        <v>42912</v>
      </c>
      <c r="F7394">
        <v>45.83</v>
      </c>
      <c r="G7394">
        <f t="shared" si="160"/>
        <v>52.504128440366962</v>
      </c>
      <c r="I7394" s="1">
        <v>32951</v>
      </c>
      <c r="J7394">
        <v>18.2</v>
      </c>
      <c r="M7394" s="1">
        <v>37888</v>
      </c>
      <c r="N7394">
        <v>1.1492</v>
      </c>
    </row>
    <row r="7395" spans="5:14" x14ac:dyDescent="0.3">
      <c r="E7395" s="1">
        <v>42913</v>
      </c>
      <c r="F7395">
        <v>46.65</v>
      </c>
      <c r="G7395">
        <f t="shared" si="160"/>
        <v>52.423486238532092</v>
      </c>
      <c r="I7395" s="1">
        <v>32948</v>
      </c>
      <c r="J7395">
        <v>18.559999999999999</v>
      </c>
      <c r="M7395" s="1">
        <v>37889</v>
      </c>
      <c r="N7395">
        <v>1.1485000000000001</v>
      </c>
    </row>
    <row r="7396" spans="5:14" x14ac:dyDescent="0.3">
      <c r="E7396" s="1">
        <v>42914</v>
      </c>
      <c r="F7396">
        <v>47.31</v>
      </c>
      <c r="G7396">
        <f t="shared" si="160"/>
        <v>52.35220183486237</v>
      </c>
      <c r="I7396" s="1">
        <v>32947</v>
      </c>
      <c r="J7396">
        <v>18.739999999999998</v>
      </c>
      <c r="M7396" s="1">
        <v>37890</v>
      </c>
      <c r="N7396">
        <v>1.1471</v>
      </c>
    </row>
    <row r="7397" spans="5:14" x14ac:dyDescent="0.3">
      <c r="E7397" s="1">
        <v>42915</v>
      </c>
      <c r="F7397">
        <v>47.42</v>
      </c>
      <c r="G7397">
        <f t="shared" si="160"/>
        <v>52.271284403669711</v>
      </c>
      <c r="I7397" s="1">
        <v>32946</v>
      </c>
      <c r="J7397">
        <v>18.52</v>
      </c>
      <c r="M7397" s="1">
        <v>37893</v>
      </c>
      <c r="N7397">
        <v>1.159</v>
      </c>
    </row>
    <row r="7398" spans="5:14" x14ac:dyDescent="0.3">
      <c r="E7398" s="1">
        <v>42916</v>
      </c>
      <c r="F7398">
        <v>47.92</v>
      </c>
      <c r="G7398">
        <f t="shared" si="160"/>
        <v>52.201559633027514</v>
      </c>
      <c r="I7398" s="1">
        <v>32945</v>
      </c>
      <c r="J7398">
        <v>18.600000000000001</v>
      </c>
      <c r="M7398" s="1">
        <v>37894</v>
      </c>
      <c r="N7398">
        <v>1.1657999999999999</v>
      </c>
    </row>
    <row r="7399" spans="5:14" x14ac:dyDescent="0.3">
      <c r="E7399" s="1">
        <v>42919</v>
      </c>
      <c r="F7399">
        <v>49.68</v>
      </c>
      <c r="G7399">
        <f t="shared" si="160"/>
        <v>52.150642201834863</v>
      </c>
      <c r="I7399" s="1">
        <v>32944</v>
      </c>
      <c r="J7399">
        <v>18.62</v>
      </c>
      <c r="M7399" s="1">
        <v>37895</v>
      </c>
      <c r="N7399">
        <v>1.1713</v>
      </c>
    </row>
    <row r="7400" spans="5:14" x14ac:dyDescent="0.3">
      <c r="E7400" s="1">
        <v>42920</v>
      </c>
      <c r="F7400">
        <v>49.61</v>
      </c>
      <c r="G7400">
        <f t="shared" si="160"/>
        <v>52.094770642201837</v>
      </c>
      <c r="I7400" s="1">
        <v>32941</v>
      </c>
      <c r="J7400">
        <v>18.88</v>
      </c>
      <c r="M7400" s="1">
        <v>37896</v>
      </c>
      <c r="N7400">
        <v>1.169</v>
      </c>
    </row>
    <row r="7401" spans="5:14" x14ac:dyDescent="0.3">
      <c r="E7401" s="1">
        <v>42921</v>
      </c>
      <c r="F7401">
        <v>47.79</v>
      </c>
      <c r="G7401">
        <f t="shared" si="160"/>
        <v>52.012110091743118</v>
      </c>
      <c r="I7401" s="1">
        <v>32940</v>
      </c>
      <c r="J7401">
        <v>18.86</v>
      </c>
      <c r="M7401" s="1">
        <v>37897</v>
      </c>
      <c r="N7401">
        <v>1.1577</v>
      </c>
    </row>
    <row r="7402" spans="5:14" x14ac:dyDescent="0.3">
      <c r="E7402" s="1">
        <v>42922</v>
      </c>
      <c r="F7402">
        <v>48.11</v>
      </c>
      <c r="G7402">
        <f t="shared" si="160"/>
        <v>51.9345871559633</v>
      </c>
      <c r="I7402" s="1">
        <v>32939</v>
      </c>
      <c r="J7402">
        <v>19.13</v>
      </c>
      <c r="M7402" s="1">
        <v>37900</v>
      </c>
      <c r="N7402">
        <v>1.1708000000000001</v>
      </c>
    </row>
    <row r="7403" spans="5:14" x14ac:dyDescent="0.3">
      <c r="E7403" s="1">
        <v>42923</v>
      </c>
      <c r="F7403">
        <v>46.71</v>
      </c>
      <c r="G7403">
        <f t="shared" si="160"/>
        <v>51.841926605504582</v>
      </c>
      <c r="I7403" s="1">
        <v>32938</v>
      </c>
      <c r="J7403">
        <v>19.329999999999998</v>
      </c>
      <c r="M7403" s="1">
        <v>37901</v>
      </c>
      <c r="N7403">
        <v>1.1766000000000001</v>
      </c>
    </row>
    <row r="7404" spans="5:14" x14ac:dyDescent="0.3">
      <c r="E7404" s="1">
        <v>42926</v>
      </c>
      <c r="F7404">
        <v>46.88</v>
      </c>
      <c r="G7404">
        <f t="shared" si="160"/>
        <v>51.760825688073396</v>
      </c>
      <c r="I7404" s="1">
        <v>32937</v>
      </c>
      <c r="J7404">
        <v>19.43</v>
      </c>
      <c r="M7404" s="1">
        <v>37902</v>
      </c>
      <c r="N7404">
        <v>1.1809000000000001</v>
      </c>
    </row>
    <row r="7405" spans="5:14" x14ac:dyDescent="0.3">
      <c r="E7405" s="1">
        <v>42927</v>
      </c>
      <c r="F7405">
        <v>47.52</v>
      </c>
      <c r="G7405">
        <f t="shared" si="160"/>
        <v>51.691743119266071</v>
      </c>
      <c r="I7405" s="1">
        <v>32934</v>
      </c>
      <c r="J7405">
        <v>19.28</v>
      </c>
      <c r="M7405" s="1">
        <v>37903</v>
      </c>
      <c r="N7405">
        <v>1.1741999999999999</v>
      </c>
    </row>
    <row r="7406" spans="5:14" x14ac:dyDescent="0.3">
      <c r="E7406" s="1">
        <v>42928</v>
      </c>
      <c r="F7406">
        <v>47.74</v>
      </c>
      <c r="G7406">
        <f t="shared" si="160"/>
        <v>51.62403669724771</v>
      </c>
      <c r="I7406" s="1">
        <v>32933</v>
      </c>
      <c r="J7406">
        <v>19.239999999999998</v>
      </c>
      <c r="M7406" s="1">
        <v>37904</v>
      </c>
      <c r="N7406">
        <v>1.1796</v>
      </c>
    </row>
    <row r="7407" spans="5:14" x14ac:dyDescent="0.3">
      <c r="E7407" s="1">
        <v>42929</v>
      </c>
      <c r="F7407">
        <v>48.42</v>
      </c>
      <c r="G7407">
        <f t="shared" si="160"/>
        <v>51.557889908256882</v>
      </c>
      <c r="I7407" s="1">
        <v>32932</v>
      </c>
      <c r="J7407">
        <v>19.48</v>
      </c>
      <c r="M7407" s="1">
        <v>37907</v>
      </c>
      <c r="N7407">
        <v>1.1706000000000001</v>
      </c>
    </row>
    <row r="7408" spans="5:14" x14ac:dyDescent="0.3">
      <c r="E7408" s="1">
        <v>42930</v>
      </c>
      <c r="F7408">
        <v>48.91</v>
      </c>
      <c r="G7408">
        <f t="shared" ref="G7408:G7471" si="161">+AVERAGE(F7300:F7408)</f>
        <v>51.48642201834862</v>
      </c>
      <c r="I7408" s="1">
        <v>32931</v>
      </c>
      <c r="J7408">
        <v>19.41</v>
      </c>
      <c r="M7408" s="1">
        <v>37908</v>
      </c>
      <c r="N7408">
        <v>1.1736</v>
      </c>
    </row>
    <row r="7409" spans="5:14" x14ac:dyDescent="0.3">
      <c r="E7409" s="1">
        <v>42933</v>
      </c>
      <c r="F7409">
        <v>48.42</v>
      </c>
      <c r="G7409">
        <f t="shared" si="161"/>
        <v>51.420642201834866</v>
      </c>
      <c r="I7409" s="1">
        <v>32930</v>
      </c>
      <c r="J7409">
        <v>19.579999999999998</v>
      </c>
      <c r="M7409" s="1">
        <v>37909</v>
      </c>
      <c r="N7409">
        <v>1.1628000000000001</v>
      </c>
    </row>
    <row r="7410" spans="5:14" x14ac:dyDescent="0.3">
      <c r="E7410" s="1">
        <v>42934</v>
      </c>
      <c r="F7410">
        <v>48.84</v>
      </c>
      <c r="G7410">
        <f t="shared" si="161"/>
        <v>51.355229357798166</v>
      </c>
      <c r="I7410" s="1">
        <v>32927</v>
      </c>
      <c r="J7410">
        <v>19.190000000000001</v>
      </c>
      <c r="M7410" s="1">
        <v>37910</v>
      </c>
      <c r="N7410">
        <v>1.1593</v>
      </c>
    </row>
    <row r="7411" spans="5:14" x14ac:dyDescent="0.3">
      <c r="E7411" s="1">
        <v>42935</v>
      </c>
      <c r="F7411">
        <v>49.7</v>
      </c>
      <c r="G7411">
        <f t="shared" si="161"/>
        <v>51.2997247706422</v>
      </c>
      <c r="I7411" s="1">
        <v>32926</v>
      </c>
      <c r="J7411">
        <v>19.28</v>
      </c>
      <c r="M7411" s="1">
        <v>37911</v>
      </c>
      <c r="N7411">
        <v>1.1680999999999999</v>
      </c>
    </row>
    <row r="7412" spans="5:14" x14ac:dyDescent="0.3">
      <c r="E7412" s="1">
        <v>42936</v>
      </c>
      <c r="F7412">
        <v>49.3</v>
      </c>
      <c r="G7412">
        <f t="shared" si="161"/>
        <v>51.241467889908265</v>
      </c>
      <c r="I7412" s="1">
        <v>32925</v>
      </c>
      <c r="J7412">
        <v>19.39</v>
      </c>
      <c r="M7412" s="1">
        <v>37914</v>
      </c>
      <c r="N7412">
        <v>1.1628000000000001</v>
      </c>
    </row>
    <row r="7413" spans="5:14" x14ac:dyDescent="0.3">
      <c r="E7413" s="1">
        <v>42937</v>
      </c>
      <c r="F7413">
        <v>48.06</v>
      </c>
      <c r="G7413">
        <f t="shared" si="161"/>
        <v>51.170366972477069</v>
      </c>
      <c r="I7413" s="1">
        <v>32924</v>
      </c>
      <c r="J7413">
        <v>19.59</v>
      </c>
      <c r="M7413" s="1">
        <v>37915</v>
      </c>
      <c r="N7413">
        <v>1.1669</v>
      </c>
    </row>
    <row r="7414" spans="5:14" x14ac:dyDescent="0.3">
      <c r="E7414" s="1">
        <v>42940</v>
      </c>
      <c r="F7414">
        <v>48.6</v>
      </c>
      <c r="G7414">
        <f t="shared" si="161"/>
        <v>51.100825688073407</v>
      </c>
      <c r="I7414" s="1">
        <v>32923</v>
      </c>
      <c r="J7414">
        <v>19.579999999999998</v>
      </c>
      <c r="M7414" s="1">
        <v>37916</v>
      </c>
      <c r="N7414">
        <v>1.1803999999999999</v>
      </c>
    </row>
    <row r="7415" spans="5:14" x14ac:dyDescent="0.3">
      <c r="E7415" s="1">
        <v>42941</v>
      </c>
      <c r="F7415">
        <v>50.2</v>
      </c>
      <c r="G7415">
        <f t="shared" si="161"/>
        <v>51.041559633027539</v>
      </c>
      <c r="I7415" s="1">
        <v>32920</v>
      </c>
      <c r="J7415">
        <v>19.68</v>
      </c>
      <c r="M7415" s="1">
        <v>37917</v>
      </c>
      <c r="N7415">
        <v>1.1819</v>
      </c>
    </row>
    <row r="7416" spans="5:14" x14ac:dyDescent="0.3">
      <c r="E7416" s="1">
        <v>42942</v>
      </c>
      <c r="F7416">
        <v>50.97</v>
      </c>
      <c r="G7416">
        <f t="shared" si="161"/>
        <v>50.99688073394497</v>
      </c>
      <c r="I7416" s="1">
        <v>32919</v>
      </c>
      <c r="J7416">
        <v>19.84</v>
      </c>
      <c r="M7416" s="1">
        <v>37918</v>
      </c>
      <c r="N7416">
        <v>1.1779999999999999</v>
      </c>
    </row>
    <row r="7417" spans="5:14" x14ac:dyDescent="0.3">
      <c r="E7417" s="1">
        <v>42943</v>
      </c>
      <c r="F7417">
        <v>51.49</v>
      </c>
      <c r="G7417">
        <f t="shared" si="161"/>
        <v>50.950183486238544</v>
      </c>
      <c r="I7417" s="1">
        <v>32918</v>
      </c>
      <c r="J7417">
        <v>19.489999999999998</v>
      </c>
      <c r="M7417" s="1">
        <v>37921</v>
      </c>
      <c r="N7417">
        <v>1.1745000000000001</v>
      </c>
    </row>
    <row r="7418" spans="5:14" x14ac:dyDescent="0.3">
      <c r="E7418" s="1">
        <v>42944</v>
      </c>
      <c r="F7418">
        <v>52.52</v>
      </c>
      <c r="G7418">
        <f t="shared" si="161"/>
        <v>50.918348623853234</v>
      </c>
      <c r="I7418" s="1">
        <v>32917</v>
      </c>
      <c r="J7418">
        <v>19.399999999999999</v>
      </c>
      <c r="M7418" s="1">
        <v>37922</v>
      </c>
      <c r="N7418">
        <v>1.1664000000000001</v>
      </c>
    </row>
    <row r="7419" spans="5:14" x14ac:dyDescent="0.3">
      <c r="E7419" s="1">
        <v>42947</v>
      </c>
      <c r="F7419">
        <v>52.65</v>
      </c>
      <c r="G7419">
        <f t="shared" si="161"/>
        <v>50.888256880733962</v>
      </c>
      <c r="I7419" s="1">
        <v>32916</v>
      </c>
      <c r="J7419">
        <v>19.329999999999998</v>
      </c>
      <c r="M7419" s="1">
        <v>37923</v>
      </c>
      <c r="N7419">
        <v>1.1661999999999999</v>
      </c>
    </row>
    <row r="7420" spans="5:14" x14ac:dyDescent="0.3">
      <c r="E7420" s="1">
        <v>42948</v>
      </c>
      <c r="F7420">
        <v>51.78</v>
      </c>
      <c r="G7420">
        <f t="shared" si="161"/>
        <v>50.853302752293587</v>
      </c>
      <c r="I7420" s="1">
        <v>32913</v>
      </c>
      <c r="J7420">
        <v>19.600000000000001</v>
      </c>
      <c r="M7420" s="1">
        <v>37924</v>
      </c>
      <c r="N7420">
        <v>1.1627000000000001</v>
      </c>
    </row>
    <row r="7421" spans="5:14" x14ac:dyDescent="0.3">
      <c r="E7421" s="1">
        <v>42949</v>
      </c>
      <c r="F7421">
        <v>52.36</v>
      </c>
      <c r="G7421">
        <f t="shared" si="161"/>
        <v>50.816605504587166</v>
      </c>
      <c r="I7421" s="1">
        <v>32912</v>
      </c>
      <c r="J7421">
        <v>19.48</v>
      </c>
      <c r="M7421" s="1">
        <v>37925</v>
      </c>
      <c r="N7421">
        <v>1.1581999999999999</v>
      </c>
    </row>
    <row r="7422" spans="5:14" x14ac:dyDescent="0.3">
      <c r="E7422" s="1">
        <v>42950</v>
      </c>
      <c r="F7422">
        <v>52.01</v>
      </c>
      <c r="G7422">
        <f t="shared" si="161"/>
        <v>50.78844036697248</v>
      </c>
      <c r="I7422" s="1">
        <v>32911</v>
      </c>
      <c r="J7422">
        <v>19.690000000000001</v>
      </c>
      <c r="M7422" s="1">
        <v>37928</v>
      </c>
      <c r="N7422">
        <v>1.1462000000000001</v>
      </c>
    </row>
    <row r="7423" spans="5:14" x14ac:dyDescent="0.3">
      <c r="E7423" s="1">
        <v>42951</v>
      </c>
      <c r="F7423">
        <v>52.42</v>
      </c>
      <c r="G7423">
        <f t="shared" si="161"/>
        <v>50.7565137614679</v>
      </c>
      <c r="I7423" s="1">
        <v>32910</v>
      </c>
      <c r="J7423">
        <v>19.88</v>
      </c>
      <c r="M7423" s="1">
        <v>37929</v>
      </c>
      <c r="N7423">
        <v>1.1501999999999999</v>
      </c>
    </row>
    <row r="7424" spans="5:14" x14ac:dyDescent="0.3">
      <c r="E7424" s="1">
        <v>42954</v>
      </c>
      <c r="F7424">
        <v>52.37</v>
      </c>
      <c r="G7424">
        <f t="shared" si="161"/>
        <v>50.723119266055058</v>
      </c>
      <c r="I7424" s="1">
        <v>32909</v>
      </c>
      <c r="J7424">
        <v>19.78</v>
      </c>
      <c r="M7424" s="1">
        <v>37930</v>
      </c>
      <c r="N7424">
        <v>1.1438999999999999</v>
      </c>
    </row>
    <row r="7425" spans="5:14" x14ac:dyDescent="0.3">
      <c r="E7425" s="1">
        <v>42955</v>
      </c>
      <c r="F7425">
        <v>52.14</v>
      </c>
      <c r="G7425">
        <f t="shared" si="161"/>
        <v>50.688440366972486</v>
      </c>
      <c r="I7425" s="1">
        <v>32906</v>
      </c>
      <c r="J7425">
        <v>20.190000000000001</v>
      </c>
      <c r="M7425" s="1">
        <v>37931</v>
      </c>
      <c r="N7425">
        <v>1.141</v>
      </c>
    </row>
    <row r="7426" spans="5:14" x14ac:dyDescent="0.3">
      <c r="E7426" s="1">
        <v>42956</v>
      </c>
      <c r="F7426">
        <v>52.7</v>
      </c>
      <c r="G7426">
        <f t="shared" si="161"/>
        <v>50.684678899082577</v>
      </c>
      <c r="I7426" s="1">
        <v>32905</v>
      </c>
      <c r="J7426">
        <v>19.93</v>
      </c>
      <c r="M7426" s="1">
        <v>37932</v>
      </c>
      <c r="N7426">
        <v>1.1533</v>
      </c>
    </row>
    <row r="7427" spans="5:14" x14ac:dyDescent="0.3">
      <c r="E7427" s="1">
        <v>42957</v>
      </c>
      <c r="F7427">
        <v>51.9</v>
      </c>
      <c r="G7427">
        <f t="shared" si="161"/>
        <v>50.682018348623856</v>
      </c>
      <c r="I7427" s="1">
        <v>32904</v>
      </c>
      <c r="J7427">
        <v>20.059999999999999</v>
      </c>
      <c r="M7427" s="1">
        <v>37935</v>
      </c>
      <c r="N7427">
        <v>1.1482000000000001</v>
      </c>
    </row>
    <row r="7428" spans="5:14" x14ac:dyDescent="0.3">
      <c r="E7428" s="1">
        <v>42958</v>
      </c>
      <c r="F7428">
        <v>52.1</v>
      </c>
      <c r="G7428">
        <f t="shared" si="161"/>
        <v>50.688715596330283</v>
      </c>
      <c r="I7428" s="1">
        <v>32903</v>
      </c>
      <c r="J7428">
        <v>19.82</v>
      </c>
      <c r="M7428" s="1">
        <v>37936</v>
      </c>
      <c r="N7428">
        <v>1.1507000000000001</v>
      </c>
    </row>
    <row r="7429" spans="5:14" x14ac:dyDescent="0.3">
      <c r="E7429" s="1">
        <v>42961</v>
      </c>
      <c r="F7429">
        <v>50.73</v>
      </c>
      <c r="G7429">
        <f t="shared" si="161"/>
        <v>50.683027522935781</v>
      </c>
      <c r="I7429" s="1">
        <v>32902</v>
      </c>
      <c r="J7429">
        <v>20.05</v>
      </c>
      <c r="M7429" s="1">
        <v>37937</v>
      </c>
      <c r="N7429">
        <v>1.1634</v>
      </c>
    </row>
    <row r="7430" spans="5:14" x14ac:dyDescent="0.3">
      <c r="E7430" s="1">
        <v>42962</v>
      </c>
      <c r="F7430">
        <v>50.8</v>
      </c>
      <c r="G7430">
        <f t="shared" si="161"/>
        <v>50.681926605504593</v>
      </c>
      <c r="I7430" s="1">
        <v>32899</v>
      </c>
      <c r="J7430">
        <v>19.86</v>
      </c>
      <c r="M7430" s="1">
        <v>37938</v>
      </c>
      <c r="N7430">
        <v>1.1726000000000001</v>
      </c>
    </row>
    <row r="7431" spans="5:14" x14ac:dyDescent="0.3">
      <c r="E7431" s="1">
        <v>42963</v>
      </c>
      <c r="F7431">
        <v>50.27</v>
      </c>
      <c r="G7431">
        <f t="shared" si="161"/>
        <v>50.667798165137633</v>
      </c>
      <c r="I7431" s="1">
        <v>32898</v>
      </c>
      <c r="J7431">
        <v>19.73</v>
      </c>
      <c r="M7431" s="1">
        <v>37939</v>
      </c>
      <c r="N7431">
        <v>1.1778999999999999</v>
      </c>
    </row>
    <row r="7432" spans="5:14" x14ac:dyDescent="0.3">
      <c r="E7432" s="1">
        <v>42964</v>
      </c>
      <c r="F7432">
        <v>51.03</v>
      </c>
      <c r="G7432">
        <f t="shared" si="161"/>
        <v>50.661284403669733</v>
      </c>
      <c r="I7432" s="1">
        <v>32897</v>
      </c>
      <c r="J7432">
        <v>19.27</v>
      </c>
      <c r="M7432" s="1">
        <v>37942</v>
      </c>
      <c r="N7432">
        <v>1.1746000000000001</v>
      </c>
    </row>
    <row r="7433" spans="5:14" x14ac:dyDescent="0.3">
      <c r="E7433" s="1">
        <v>42965</v>
      </c>
      <c r="F7433">
        <v>52.72</v>
      </c>
      <c r="G7433">
        <f t="shared" si="161"/>
        <v>50.670091743119272</v>
      </c>
      <c r="I7433" s="1">
        <v>32896</v>
      </c>
      <c r="J7433">
        <v>19.21</v>
      </c>
      <c r="M7433" s="1">
        <v>37943</v>
      </c>
      <c r="N7433">
        <v>1.1959</v>
      </c>
    </row>
    <row r="7434" spans="5:14" x14ac:dyDescent="0.3">
      <c r="E7434" s="1">
        <v>42968</v>
      </c>
      <c r="F7434">
        <v>51.66</v>
      </c>
      <c r="G7434">
        <f t="shared" si="161"/>
        <v>50.67045871559634</v>
      </c>
      <c r="I7434" s="1">
        <v>32895</v>
      </c>
      <c r="J7434">
        <v>19.66</v>
      </c>
      <c r="M7434" s="1">
        <v>37944</v>
      </c>
      <c r="N7434">
        <v>1.1881999999999999</v>
      </c>
    </row>
    <row r="7435" spans="5:14" x14ac:dyDescent="0.3">
      <c r="E7435" s="1">
        <v>42969</v>
      </c>
      <c r="F7435">
        <v>51.87</v>
      </c>
      <c r="G7435">
        <f t="shared" si="161"/>
        <v>50.678807339449548</v>
      </c>
      <c r="I7435" s="1">
        <v>32892</v>
      </c>
      <c r="J7435">
        <v>19.920000000000002</v>
      </c>
      <c r="M7435" s="1">
        <v>37945</v>
      </c>
      <c r="N7435">
        <v>1.1910000000000001</v>
      </c>
    </row>
    <row r="7436" spans="5:14" x14ac:dyDescent="0.3">
      <c r="E7436" s="1">
        <v>42970</v>
      </c>
      <c r="F7436">
        <v>52.57</v>
      </c>
      <c r="G7436">
        <f t="shared" si="161"/>
        <v>50.696513761467884</v>
      </c>
      <c r="I7436" s="1">
        <v>32891</v>
      </c>
      <c r="J7436">
        <v>19.47</v>
      </c>
      <c r="M7436" s="1">
        <v>37946</v>
      </c>
      <c r="N7436">
        <v>1.1911</v>
      </c>
    </row>
    <row r="7437" spans="5:14" x14ac:dyDescent="0.3">
      <c r="E7437" s="1">
        <v>42971</v>
      </c>
      <c r="F7437">
        <v>52.04</v>
      </c>
      <c r="G7437">
        <f t="shared" si="161"/>
        <v>50.710091743119264</v>
      </c>
      <c r="I7437" s="1">
        <v>32890</v>
      </c>
      <c r="J7437">
        <v>19.2</v>
      </c>
      <c r="M7437" s="1">
        <v>37949</v>
      </c>
      <c r="N7437">
        <v>1.1767000000000001</v>
      </c>
    </row>
    <row r="7438" spans="5:14" x14ac:dyDescent="0.3">
      <c r="E7438" s="1">
        <v>42972</v>
      </c>
      <c r="F7438">
        <v>52.41</v>
      </c>
      <c r="G7438">
        <f t="shared" si="161"/>
        <v>50.724862385321096</v>
      </c>
      <c r="I7438" s="1">
        <v>32889</v>
      </c>
      <c r="J7438">
        <v>19.579999999999998</v>
      </c>
      <c r="M7438" s="1">
        <v>37950</v>
      </c>
      <c r="N7438">
        <v>1.1783999999999999</v>
      </c>
    </row>
    <row r="7439" spans="5:14" x14ac:dyDescent="0.3">
      <c r="E7439" s="1">
        <v>42975</v>
      </c>
      <c r="F7439">
        <v>51.89</v>
      </c>
      <c r="G7439">
        <f t="shared" si="161"/>
        <v>50.735321100917425</v>
      </c>
      <c r="I7439" s="1">
        <v>32888</v>
      </c>
      <c r="J7439">
        <v>19.53</v>
      </c>
      <c r="M7439" s="1">
        <v>37951</v>
      </c>
      <c r="N7439">
        <v>1.1939</v>
      </c>
    </row>
    <row r="7440" spans="5:14" x14ac:dyDescent="0.3">
      <c r="E7440" s="1">
        <v>42976</v>
      </c>
      <c r="F7440">
        <v>52</v>
      </c>
      <c r="G7440">
        <f t="shared" si="161"/>
        <v>50.741467889908257</v>
      </c>
      <c r="I7440" s="1">
        <v>32885</v>
      </c>
      <c r="J7440">
        <v>20.05</v>
      </c>
      <c r="M7440" s="1">
        <v>37952</v>
      </c>
      <c r="N7440">
        <v>1.1902999999999999</v>
      </c>
    </row>
    <row r="7441" spans="5:14" x14ac:dyDescent="0.3">
      <c r="E7441" s="1">
        <v>42977</v>
      </c>
      <c r="F7441">
        <v>50.86</v>
      </c>
      <c r="G7441">
        <f t="shared" si="161"/>
        <v>50.727155963302735</v>
      </c>
      <c r="I7441" s="1">
        <v>32884</v>
      </c>
      <c r="J7441">
        <v>20.27</v>
      </c>
      <c r="M7441" s="1">
        <v>37953</v>
      </c>
      <c r="N7441">
        <v>1.1992</v>
      </c>
    </row>
    <row r="7442" spans="5:14" x14ac:dyDescent="0.3">
      <c r="E7442" s="1">
        <v>42978</v>
      </c>
      <c r="F7442">
        <v>52.38</v>
      </c>
      <c r="G7442">
        <f t="shared" si="161"/>
        <v>50.721834862385307</v>
      </c>
      <c r="I7442" s="1">
        <v>32883</v>
      </c>
      <c r="J7442">
        <v>20.73</v>
      </c>
      <c r="M7442" s="1">
        <v>37956</v>
      </c>
      <c r="N7442">
        <v>1.196</v>
      </c>
    </row>
    <row r="7443" spans="5:14" x14ac:dyDescent="0.3">
      <c r="E7443" s="1">
        <v>42979</v>
      </c>
      <c r="F7443">
        <v>52.75</v>
      </c>
      <c r="G7443">
        <f t="shared" si="161"/>
        <v>50.72110091743118</v>
      </c>
      <c r="I7443" s="1">
        <v>32882</v>
      </c>
      <c r="J7443">
        <v>20.14</v>
      </c>
      <c r="M7443" s="1">
        <v>37957</v>
      </c>
      <c r="N7443">
        <v>1.2084999999999999</v>
      </c>
    </row>
    <row r="7444" spans="5:14" x14ac:dyDescent="0.3">
      <c r="E7444" s="1">
        <v>42982</v>
      </c>
      <c r="F7444">
        <v>52.34</v>
      </c>
      <c r="G7444">
        <f t="shared" si="161"/>
        <v>50.713944954128429</v>
      </c>
      <c r="I7444" s="1">
        <v>32881</v>
      </c>
      <c r="J7444">
        <v>20.52</v>
      </c>
      <c r="M7444" s="1">
        <v>37958</v>
      </c>
      <c r="N7444">
        <v>1.2101999999999999</v>
      </c>
    </row>
    <row r="7445" spans="5:14" x14ac:dyDescent="0.3">
      <c r="E7445" s="1">
        <v>42983</v>
      </c>
      <c r="F7445">
        <v>53.38</v>
      </c>
      <c r="G7445">
        <f t="shared" si="161"/>
        <v>50.706697247706401</v>
      </c>
      <c r="I7445" s="1">
        <v>32878</v>
      </c>
      <c r="J7445">
        <v>22</v>
      </c>
      <c r="M7445" s="1">
        <v>37959</v>
      </c>
      <c r="N7445">
        <v>1.2087000000000001</v>
      </c>
    </row>
    <row r="7446" spans="5:14" x14ac:dyDescent="0.3">
      <c r="E7446" s="1">
        <v>42984</v>
      </c>
      <c r="F7446">
        <v>54.2</v>
      </c>
      <c r="G7446">
        <f t="shared" si="161"/>
        <v>50.705229357798146</v>
      </c>
      <c r="I7446" s="1">
        <v>32877</v>
      </c>
      <c r="J7446">
        <v>21.51</v>
      </c>
      <c r="M7446" s="1">
        <v>37960</v>
      </c>
      <c r="N7446">
        <v>1.2161</v>
      </c>
    </row>
    <row r="7447" spans="5:14" x14ac:dyDescent="0.3">
      <c r="E7447" s="1">
        <v>42985</v>
      </c>
      <c r="F7447">
        <v>54.49</v>
      </c>
      <c r="G7447">
        <f t="shared" si="161"/>
        <v>50.701559633027507</v>
      </c>
      <c r="I7447" s="1">
        <v>32876</v>
      </c>
      <c r="J7447">
        <v>21.69</v>
      </c>
      <c r="M7447" s="1">
        <v>37963</v>
      </c>
      <c r="N7447">
        <v>1.2219</v>
      </c>
    </row>
    <row r="7448" spans="5:14" x14ac:dyDescent="0.3">
      <c r="E7448" s="1">
        <v>42986</v>
      </c>
      <c r="F7448">
        <v>53.78</v>
      </c>
      <c r="G7448">
        <f t="shared" si="161"/>
        <v>50.688165137614661</v>
      </c>
      <c r="I7448" s="1">
        <v>32875</v>
      </c>
      <c r="J7448">
        <v>20.51</v>
      </c>
      <c r="M7448" s="1">
        <v>37964</v>
      </c>
      <c r="N7448">
        <v>1.2262</v>
      </c>
    </row>
    <row r="7449" spans="5:14" x14ac:dyDescent="0.3">
      <c r="E7449" s="1">
        <v>42989</v>
      </c>
      <c r="F7449">
        <v>53.84</v>
      </c>
      <c r="G7449">
        <f t="shared" si="161"/>
        <v>50.668532110091732</v>
      </c>
      <c r="I7449" s="1">
        <v>32871</v>
      </c>
      <c r="J7449">
        <v>20.28</v>
      </c>
      <c r="M7449" s="1">
        <v>37965</v>
      </c>
      <c r="N7449">
        <v>1.2221</v>
      </c>
    </row>
    <row r="7450" spans="5:14" x14ac:dyDescent="0.3">
      <c r="E7450" s="1">
        <v>42990</v>
      </c>
      <c r="F7450">
        <v>54.27</v>
      </c>
      <c r="G7450">
        <f t="shared" si="161"/>
        <v>50.650550458715593</v>
      </c>
      <c r="I7450" s="1">
        <v>32870</v>
      </c>
      <c r="J7450">
        <v>20.04</v>
      </c>
      <c r="M7450" s="1">
        <v>37966</v>
      </c>
      <c r="N7450">
        <v>1.2206999999999999</v>
      </c>
    </row>
    <row r="7451" spans="5:14" x14ac:dyDescent="0.3">
      <c r="E7451" s="1">
        <v>42991</v>
      </c>
      <c r="F7451">
        <v>55.16</v>
      </c>
      <c r="G7451">
        <f t="shared" si="161"/>
        <v>50.64412844036697</v>
      </c>
      <c r="I7451" s="1">
        <v>32869</v>
      </c>
      <c r="J7451">
        <v>20.100000000000001</v>
      </c>
      <c r="M7451" s="1">
        <v>37967</v>
      </c>
      <c r="N7451">
        <v>1.2285999999999999</v>
      </c>
    </row>
    <row r="7452" spans="5:14" x14ac:dyDescent="0.3">
      <c r="E7452" s="1">
        <v>42992</v>
      </c>
      <c r="F7452">
        <v>55.47</v>
      </c>
      <c r="G7452">
        <f t="shared" si="161"/>
        <v>50.64027522935779</v>
      </c>
      <c r="I7452" s="1">
        <v>32864</v>
      </c>
      <c r="J7452">
        <v>19.760000000000002</v>
      </c>
      <c r="M7452" s="1">
        <v>37970</v>
      </c>
      <c r="N7452">
        <v>1.23</v>
      </c>
    </row>
    <row r="7453" spans="5:14" x14ac:dyDescent="0.3">
      <c r="E7453" s="1">
        <v>42993</v>
      </c>
      <c r="F7453">
        <v>55.62</v>
      </c>
      <c r="G7453">
        <f t="shared" si="161"/>
        <v>50.642660550458707</v>
      </c>
      <c r="I7453" s="1">
        <v>32863</v>
      </c>
      <c r="J7453">
        <v>19.489999999999998</v>
      </c>
      <c r="M7453" s="1">
        <v>37971</v>
      </c>
      <c r="N7453">
        <v>1.232</v>
      </c>
    </row>
    <row r="7454" spans="5:14" x14ac:dyDescent="0.3">
      <c r="E7454" s="1">
        <v>42996</v>
      </c>
      <c r="F7454">
        <v>55.48</v>
      </c>
      <c r="G7454">
        <f t="shared" si="161"/>
        <v>50.648073394495405</v>
      </c>
      <c r="I7454" s="1">
        <v>32862</v>
      </c>
      <c r="J7454">
        <v>19.5</v>
      </c>
      <c r="M7454" s="1">
        <v>37972</v>
      </c>
      <c r="N7454">
        <v>1.2401</v>
      </c>
    </row>
    <row r="7455" spans="5:14" x14ac:dyDescent="0.3">
      <c r="E7455" s="1">
        <v>42997</v>
      </c>
      <c r="F7455">
        <v>55.14</v>
      </c>
      <c r="G7455">
        <f t="shared" si="161"/>
        <v>50.668348623853205</v>
      </c>
      <c r="I7455" s="1">
        <v>32861</v>
      </c>
      <c r="J7455">
        <v>19.54</v>
      </c>
      <c r="M7455" s="1">
        <v>37973</v>
      </c>
      <c r="N7455">
        <v>1.2433000000000001</v>
      </c>
    </row>
    <row r="7456" spans="5:14" x14ac:dyDescent="0.3">
      <c r="E7456" s="1">
        <v>42998</v>
      </c>
      <c r="F7456">
        <v>56.29</v>
      </c>
      <c r="G7456">
        <f t="shared" si="161"/>
        <v>50.698623853211004</v>
      </c>
      <c r="I7456" s="1">
        <v>32860</v>
      </c>
      <c r="J7456">
        <v>19.37</v>
      </c>
      <c r="M7456" s="1">
        <v>37974</v>
      </c>
      <c r="N7456">
        <v>1.2373000000000001</v>
      </c>
    </row>
    <row r="7457" spans="5:14" x14ac:dyDescent="0.3">
      <c r="E7457" s="1">
        <v>42999</v>
      </c>
      <c r="F7457">
        <v>56.43</v>
      </c>
      <c r="G7457">
        <f t="shared" si="161"/>
        <v>50.739633027522935</v>
      </c>
      <c r="I7457" s="1">
        <v>32857</v>
      </c>
      <c r="J7457">
        <v>19.13</v>
      </c>
      <c r="M7457" s="1">
        <v>37977</v>
      </c>
      <c r="N7457">
        <v>1.2387999999999999</v>
      </c>
    </row>
    <row r="7458" spans="5:14" x14ac:dyDescent="0.3">
      <c r="E7458" s="1">
        <v>43000</v>
      </c>
      <c r="F7458">
        <v>56.86</v>
      </c>
      <c r="G7458">
        <f t="shared" si="161"/>
        <v>50.787889908256879</v>
      </c>
      <c r="I7458" s="1">
        <v>32856</v>
      </c>
      <c r="J7458">
        <v>19.02</v>
      </c>
      <c r="M7458" s="1">
        <v>37978</v>
      </c>
      <c r="N7458">
        <v>1.2384999999999999</v>
      </c>
    </row>
    <row r="7459" spans="5:14" x14ac:dyDescent="0.3">
      <c r="E7459" s="1">
        <v>43003</v>
      </c>
      <c r="F7459">
        <v>59.02</v>
      </c>
      <c r="G7459">
        <f t="shared" si="161"/>
        <v>50.851376146788994</v>
      </c>
      <c r="I7459" s="1">
        <v>32855</v>
      </c>
      <c r="J7459">
        <v>19.22</v>
      </c>
      <c r="M7459" s="1">
        <v>37979</v>
      </c>
      <c r="N7459">
        <v>1.2451000000000001</v>
      </c>
    </row>
    <row r="7460" spans="5:14" x14ac:dyDescent="0.3">
      <c r="E7460" s="1">
        <v>43004</v>
      </c>
      <c r="F7460">
        <v>58.44</v>
      </c>
      <c r="G7460">
        <f t="shared" si="161"/>
        <v>50.912110091743109</v>
      </c>
      <c r="I7460" s="1">
        <v>32854</v>
      </c>
      <c r="J7460">
        <v>19.100000000000001</v>
      </c>
      <c r="M7460" s="1">
        <v>37980</v>
      </c>
      <c r="N7460">
        <v>1.2447999999999999</v>
      </c>
    </row>
    <row r="7461" spans="5:14" x14ac:dyDescent="0.3">
      <c r="E7461" s="1">
        <v>43005</v>
      </c>
      <c r="F7461">
        <v>57.9</v>
      </c>
      <c r="G7461">
        <f t="shared" si="161"/>
        <v>50.971376146788984</v>
      </c>
      <c r="I7461" s="1">
        <v>32853</v>
      </c>
      <c r="J7461">
        <v>19.11</v>
      </c>
      <c r="M7461" s="1">
        <v>37981</v>
      </c>
      <c r="N7461">
        <v>1.2425999999999999</v>
      </c>
    </row>
    <row r="7462" spans="5:14" x14ac:dyDescent="0.3">
      <c r="E7462" s="1">
        <v>43006</v>
      </c>
      <c r="F7462">
        <v>57.41</v>
      </c>
      <c r="G7462">
        <f t="shared" si="161"/>
        <v>51.023486238532094</v>
      </c>
      <c r="I7462" s="1">
        <v>32850</v>
      </c>
      <c r="J7462">
        <v>19.12</v>
      </c>
      <c r="M7462" s="1">
        <v>37984</v>
      </c>
      <c r="N7462">
        <v>1.2482</v>
      </c>
    </row>
    <row r="7463" spans="5:14" x14ac:dyDescent="0.3">
      <c r="E7463" s="1">
        <v>43007</v>
      </c>
      <c r="F7463">
        <v>57.54</v>
      </c>
      <c r="G7463">
        <f t="shared" si="161"/>
        <v>51.078715596330277</v>
      </c>
      <c r="I7463" s="1">
        <v>32849</v>
      </c>
      <c r="J7463">
        <v>19.25</v>
      </c>
      <c r="M7463" s="1">
        <v>37985</v>
      </c>
      <c r="N7463">
        <v>1.2547999999999999</v>
      </c>
    </row>
    <row r="7464" spans="5:14" x14ac:dyDescent="0.3">
      <c r="E7464" s="1">
        <v>43010</v>
      </c>
      <c r="F7464">
        <v>56.12</v>
      </c>
      <c r="G7464">
        <f t="shared" si="161"/>
        <v>51.130642201834853</v>
      </c>
      <c r="I7464" s="1">
        <v>32848</v>
      </c>
      <c r="J7464">
        <v>19.149999999999999</v>
      </c>
      <c r="M7464" s="1">
        <v>37986</v>
      </c>
      <c r="N7464">
        <v>1.2585999999999999</v>
      </c>
    </row>
    <row r="7465" spans="5:14" x14ac:dyDescent="0.3">
      <c r="E7465" s="1">
        <v>43011</v>
      </c>
      <c r="F7465">
        <v>56</v>
      </c>
      <c r="G7465">
        <f t="shared" si="161"/>
        <v>51.178440366972467</v>
      </c>
      <c r="I7465" s="1">
        <v>32847</v>
      </c>
      <c r="J7465">
        <v>19.04</v>
      </c>
      <c r="M7465" s="1">
        <v>37987</v>
      </c>
      <c r="N7465">
        <v>1.2534000000000001</v>
      </c>
    </row>
    <row r="7466" spans="5:14" x14ac:dyDescent="0.3">
      <c r="E7466" s="1">
        <v>43012</v>
      </c>
      <c r="F7466">
        <v>55.8</v>
      </c>
      <c r="G7466">
        <f t="shared" si="161"/>
        <v>51.246513761467881</v>
      </c>
      <c r="I7466" s="1">
        <v>32846</v>
      </c>
      <c r="J7466">
        <v>19.16</v>
      </c>
      <c r="M7466" s="1">
        <v>37988</v>
      </c>
      <c r="N7466">
        <v>1.2585</v>
      </c>
    </row>
    <row r="7467" spans="5:14" x14ac:dyDescent="0.3">
      <c r="E7467" s="1">
        <v>43013</v>
      </c>
      <c r="F7467">
        <v>57</v>
      </c>
      <c r="G7467">
        <f t="shared" si="161"/>
        <v>51.318990825688061</v>
      </c>
      <c r="I7467" s="1">
        <v>32843</v>
      </c>
      <c r="J7467">
        <v>18.66</v>
      </c>
      <c r="M7467" s="1">
        <v>37991</v>
      </c>
      <c r="N7467">
        <v>1.266</v>
      </c>
    </row>
    <row r="7468" spans="5:14" x14ac:dyDescent="0.3">
      <c r="E7468" s="1">
        <v>43014</v>
      </c>
      <c r="F7468">
        <v>55.62</v>
      </c>
      <c r="G7468">
        <f t="shared" si="161"/>
        <v>51.37660550458714</v>
      </c>
      <c r="I7468" s="1">
        <v>32842</v>
      </c>
      <c r="J7468">
        <v>18.489999999999998</v>
      </c>
      <c r="M7468" s="1">
        <v>37992</v>
      </c>
      <c r="N7468">
        <v>1.2728999999999999</v>
      </c>
    </row>
    <row r="7469" spans="5:14" x14ac:dyDescent="0.3">
      <c r="E7469" s="1">
        <v>43017</v>
      </c>
      <c r="F7469">
        <v>55.79</v>
      </c>
      <c r="G7469">
        <f t="shared" si="161"/>
        <v>51.441376146788983</v>
      </c>
      <c r="I7469" s="1">
        <v>32841</v>
      </c>
      <c r="J7469">
        <v>18.079999999999998</v>
      </c>
      <c r="M7469" s="1">
        <v>37993</v>
      </c>
      <c r="N7469">
        <v>1.2636000000000001</v>
      </c>
    </row>
    <row r="7470" spans="5:14" x14ac:dyDescent="0.3">
      <c r="E7470" s="1">
        <v>43018</v>
      </c>
      <c r="F7470">
        <v>56.61</v>
      </c>
      <c r="G7470">
        <f t="shared" si="161"/>
        <v>51.499999999999993</v>
      </c>
      <c r="I7470" s="1">
        <v>32840</v>
      </c>
      <c r="J7470">
        <v>18.29</v>
      </c>
      <c r="M7470" s="1">
        <v>37994</v>
      </c>
      <c r="N7470">
        <v>1.276</v>
      </c>
    </row>
    <row r="7471" spans="5:14" x14ac:dyDescent="0.3">
      <c r="E7471" s="1">
        <v>43019</v>
      </c>
      <c r="F7471">
        <v>56.94</v>
      </c>
      <c r="G7471">
        <f t="shared" si="161"/>
        <v>51.556605504587139</v>
      </c>
      <c r="I7471" s="1">
        <v>32839</v>
      </c>
      <c r="J7471">
        <v>18.440000000000001</v>
      </c>
      <c r="M7471" s="1">
        <v>37995</v>
      </c>
      <c r="N7471">
        <v>1.2827999999999999</v>
      </c>
    </row>
    <row r="7472" spans="5:14" x14ac:dyDescent="0.3">
      <c r="E7472" s="1">
        <v>43020</v>
      </c>
      <c r="F7472">
        <v>56.25</v>
      </c>
      <c r="G7472">
        <f t="shared" ref="G7472:G7535" si="162">+AVERAGE(F7364:F7472)</f>
        <v>51.606238532110076</v>
      </c>
      <c r="I7472" s="1">
        <v>32836</v>
      </c>
      <c r="J7472">
        <v>18.440000000000001</v>
      </c>
      <c r="M7472" s="1">
        <v>37998</v>
      </c>
      <c r="N7472">
        <v>1.2742</v>
      </c>
    </row>
    <row r="7473" spans="5:14" x14ac:dyDescent="0.3">
      <c r="E7473" s="1">
        <v>43021</v>
      </c>
      <c r="F7473">
        <v>57.17</v>
      </c>
      <c r="G7473">
        <f t="shared" si="162"/>
        <v>51.655321100917419</v>
      </c>
      <c r="I7473" s="1">
        <v>32835</v>
      </c>
      <c r="J7473">
        <v>18.350000000000001</v>
      </c>
      <c r="M7473" s="1">
        <v>37999</v>
      </c>
      <c r="N7473">
        <v>1.2764</v>
      </c>
    </row>
    <row r="7474" spans="5:14" x14ac:dyDescent="0.3">
      <c r="E7474" s="1">
        <v>43024</v>
      </c>
      <c r="F7474">
        <v>57.82</v>
      </c>
      <c r="G7474">
        <f t="shared" si="162"/>
        <v>51.711926605504573</v>
      </c>
      <c r="I7474" s="1">
        <v>32834</v>
      </c>
      <c r="J7474">
        <v>18.510000000000002</v>
      </c>
      <c r="M7474" s="1">
        <v>38000</v>
      </c>
      <c r="N7474">
        <v>1.2641</v>
      </c>
    </row>
    <row r="7475" spans="5:14" x14ac:dyDescent="0.3">
      <c r="E7475" s="1">
        <v>43025</v>
      </c>
      <c r="F7475">
        <v>57.88</v>
      </c>
      <c r="G7475">
        <f t="shared" si="162"/>
        <v>51.763944954128426</v>
      </c>
      <c r="I7475" s="1">
        <v>32833</v>
      </c>
      <c r="J7475">
        <v>18.579999999999998</v>
      </c>
      <c r="M7475" s="1">
        <v>38001</v>
      </c>
      <c r="N7475">
        <v>1.2576000000000001</v>
      </c>
    </row>
    <row r="7476" spans="5:14" x14ac:dyDescent="0.3">
      <c r="E7476" s="1">
        <v>43026</v>
      </c>
      <c r="F7476">
        <v>58.15</v>
      </c>
      <c r="G7476">
        <f t="shared" si="162"/>
        <v>51.815688073394476</v>
      </c>
      <c r="I7476" s="1">
        <v>32832</v>
      </c>
      <c r="J7476">
        <v>18.63</v>
      </c>
      <c r="M7476" s="1">
        <v>38002</v>
      </c>
      <c r="N7476">
        <v>1.2385999999999999</v>
      </c>
    </row>
    <row r="7477" spans="5:14" x14ac:dyDescent="0.3">
      <c r="E7477" s="1">
        <v>43027</v>
      </c>
      <c r="F7477">
        <v>57.23</v>
      </c>
      <c r="G7477">
        <f t="shared" si="162"/>
        <v>51.848899082568785</v>
      </c>
      <c r="I7477" s="1">
        <v>32829</v>
      </c>
      <c r="J7477">
        <v>18.55</v>
      </c>
      <c r="M7477" s="1">
        <v>38005</v>
      </c>
      <c r="N7477">
        <v>1.2356</v>
      </c>
    </row>
    <row r="7478" spans="5:14" x14ac:dyDescent="0.3">
      <c r="E7478" s="1">
        <v>43028</v>
      </c>
      <c r="F7478">
        <v>57.75</v>
      </c>
      <c r="G7478">
        <f t="shared" si="162"/>
        <v>51.884495412844018</v>
      </c>
      <c r="I7478" s="1">
        <v>32828</v>
      </c>
      <c r="J7478">
        <v>18.440000000000001</v>
      </c>
      <c r="M7478" s="1">
        <v>38006</v>
      </c>
      <c r="N7478">
        <v>1.2577</v>
      </c>
    </row>
    <row r="7479" spans="5:14" x14ac:dyDescent="0.3">
      <c r="E7479" s="1">
        <v>43031</v>
      </c>
      <c r="F7479">
        <v>57.37</v>
      </c>
      <c r="G7479">
        <f t="shared" si="162"/>
        <v>51.914036697247681</v>
      </c>
      <c r="I7479" s="1">
        <v>32827</v>
      </c>
      <c r="J7479">
        <v>18.350000000000001</v>
      </c>
      <c r="M7479" s="1">
        <v>38007</v>
      </c>
      <c r="N7479">
        <v>1.2626999999999999</v>
      </c>
    </row>
    <row r="7480" spans="5:14" x14ac:dyDescent="0.3">
      <c r="E7480" s="1">
        <v>43032</v>
      </c>
      <c r="F7480">
        <v>58.33</v>
      </c>
      <c r="G7480">
        <f t="shared" si="162"/>
        <v>51.954128440366951</v>
      </c>
      <c r="I7480" s="1">
        <v>32826</v>
      </c>
      <c r="J7480">
        <v>18.47</v>
      </c>
      <c r="M7480" s="1">
        <v>38008</v>
      </c>
      <c r="N7480">
        <v>1.2709999999999999</v>
      </c>
    </row>
    <row r="7481" spans="5:14" x14ac:dyDescent="0.3">
      <c r="E7481" s="1">
        <v>43033</v>
      </c>
      <c r="F7481">
        <v>58.44</v>
      </c>
      <c r="G7481">
        <f t="shared" si="162"/>
        <v>52.018165137614652</v>
      </c>
      <c r="I7481" s="1">
        <v>32825</v>
      </c>
      <c r="J7481">
        <v>18.489999999999998</v>
      </c>
      <c r="M7481" s="1">
        <v>38009</v>
      </c>
      <c r="N7481">
        <v>1.2585</v>
      </c>
    </row>
    <row r="7482" spans="5:14" x14ac:dyDescent="0.3">
      <c r="E7482" s="1">
        <v>43034</v>
      </c>
      <c r="F7482">
        <v>59.3</v>
      </c>
      <c r="G7482">
        <f t="shared" si="162"/>
        <v>52.083761467889886</v>
      </c>
      <c r="I7482" s="1">
        <v>32822</v>
      </c>
      <c r="J7482">
        <v>19.11</v>
      </c>
      <c r="M7482" s="1">
        <v>38012</v>
      </c>
      <c r="N7482">
        <v>1.2473000000000001</v>
      </c>
    </row>
    <row r="7483" spans="5:14" x14ac:dyDescent="0.3">
      <c r="E7483" s="1">
        <v>43035</v>
      </c>
      <c r="F7483">
        <v>60.44</v>
      </c>
      <c r="G7483">
        <f t="shared" si="162"/>
        <v>52.158532110091713</v>
      </c>
      <c r="I7483" s="1">
        <v>32821</v>
      </c>
      <c r="J7483">
        <v>19</v>
      </c>
      <c r="M7483" s="1">
        <v>38013</v>
      </c>
      <c r="N7483">
        <v>1.2639</v>
      </c>
    </row>
    <row r="7484" spans="5:14" x14ac:dyDescent="0.3">
      <c r="E7484" s="1">
        <v>43038</v>
      </c>
      <c r="F7484">
        <v>60.9</v>
      </c>
      <c r="G7484">
        <f t="shared" si="162"/>
        <v>52.241651376146756</v>
      </c>
      <c r="I7484" s="1">
        <v>32820</v>
      </c>
      <c r="J7484">
        <v>18.77</v>
      </c>
      <c r="M7484" s="1">
        <v>38014</v>
      </c>
      <c r="N7484">
        <v>1.2479</v>
      </c>
    </row>
    <row r="7485" spans="5:14" x14ac:dyDescent="0.3">
      <c r="E7485" s="1">
        <v>43039</v>
      </c>
      <c r="F7485">
        <v>61.37</v>
      </c>
      <c r="G7485">
        <f t="shared" si="162"/>
        <v>52.343119266055012</v>
      </c>
      <c r="I7485" s="1">
        <v>32819</v>
      </c>
      <c r="J7485">
        <v>18.93</v>
      </c>
      <c r="M7485" s="1">
        <v>38015</v>
      </c>
      <c r="N7485">
        <v>1.2412000000000001</v>
      </c>
    </row>
    <row r="7486" spans="5:14" x14ac:dyDescent="0.3">
      <c r="E7486" s="1">
        <v>43040</v>
      </c>
      <c r="F7486">
        <v>60.49</v>
      </c>
      <c r="G7486">
        <f t="shared" si="162"/>
        <v>52.433577981651339</v>
      </c>
      <c r="I7486" s="1">
        <v>32818</v>
      </c>
      <c r="J7486">
        <v>18.97</v>
      </c>
      <c r="M7486" s="1">
        <v>38016</v>
      </c>
      <c r="N7486">
        <v>1.2465999999999999</v>
      </c>
    </row>
    <row r="7487" spans="5:14" x14ac:dyDescent="0.3">
      <c r="E7487" s="1">
        <v>43041</v>
      </c>
      <c r="F7487">
        <v>60.62</v>
      </c>
      <c r="G7487">
        <f t="shared" si="162"/>
        <v>52.531467889908221</v>
      </c>
      <c r="I7487" s="1">
        <v>32815</v>
      </c>
      <c r="J7487">
        <v>18.850000000000001</v>
      </c>
      <c r="M7487" s="1">
        <v>38019</v>
      </c>
      <c r="N7487">
        <v>1.2426999999999999</v>
      </c>
    </row>
    <row r="7488" spans="5:14" x14ac:dyDescent="0.3">
      <c r="E7488" s="1">
        <v>43042</v>
      </c>
      <c r="F7488">
        <v>62.07</v>
      </c>
      <c r="G7488">
        <f t="shared" si="162"/>
        <v>52.647064220183445</v>
      </c>
      <c r="I7488" s="1">
        <v>32814</v>
      </c>
      <c r="J7488">
        <v>19.04</v>
      </c>
      <c r="M7488" s="1">
        <v>38020</v>
      </c>
      <c r="N7488">
        <v>1.2529999999999999</v>
      </c>
    </row>
    <row r="7489" spans="5:14" x14ac:dyDescent="0.3">
      <c r="E7489" s="1">
        <v>43045</v>
      </c>
      <c r="F7489">
        <v>64.27</v>
      </c>
      <c r="G7489">
        <f t="shared" si="162"/>
        <v>52.776880733944914</v>
      </c>
      <c r="I7489" s="1">
        <v>32813</v>
      </c>
      <c r="J7489">
        <v>19.09</v>
      </c>
      <c r="M7489" s="1">
        <v>38021</v>
      </c>
      <c r="N7489">
        <v>1.2531000000000001</v>
      </c>
    </row>
    <row r="7490" spans="5:14" x14ac:dyDescent="0.3">
      <c r="E7490" s="1">
        <v>43046</v>
      </c>
      <c r="F7490">
        <v>63.69</v>
      </c>
      <c r="G7490">
        <f t="shared" si="162"/>
        <v>52.920275229357763</v>
      </c>
      <c r="I7490" s="1">
        <v>32812</v>
      </c>
      <c r="J7490">
        <v>18.63</v>
      </c>
      <c r="M7490" s="1">
        <v>38022</v>
      </c>
      <c r="N7490">
        <v>1.2538</v>
      </c>
    </row>
    <row r="7491" spans="5:14" x14ac:dyDescent="0.3">
      <c r="E7491" s="1">
        <v>43047</v>
      </c>
      <c r="F7491">
        <v>63.49</v>
      </c>
      <c r="G7491">
        <f t="shared" si="162"/>
        <v>53.063669724770605</v>
      </c>
      <c r="I7491" s="1">
        <v>32811</v>
      </c>
      <c r="J7491">
        <v>18.68</v>
      </c>
      <c r="M7491" s="1">
        <v>38023</v>
      </c>
      <c r="N7491">
        <v>1.2702</v>
      </c>
    </row>
    <row r="7492" spans="5:14" x14ac:dyDescent="0.3">
      <c r="E7492" s="1">
        <v>43048</v>
      </c>
      <c r="F7492">
        <v>63.93</v>
      </c>
      <c r="G7492">
        <f t="shared" si="162"/>
        <v>53.20844036697244</v>
      </c>
      <c r="I7492" s="1">
        <v>32808</v>
      </c>
      <c r="J7492">
        <v>18.38</v>
      </c>
      <c r="M7492" s="1">
        <v>38026</v>
      </c>
      <c r="N7492">
        <v>1.2687999999999999</v>
      </c>
    </row>
    <row r="7493" spans="5:14" x14ac:dyDescent="0.3">
      <c r="E7493" s="1">
        <v>43049</v>
      </c>
      <c r="F7493">
        <v>63.52</v>
      </c>
      <c r="G7493">
        <f t="shared" si="162"/>
        <v>53.348165137614643</v>
      </c>
      <c r="I7493" s="1">
        <v>32807</v>
      </c>
      <c r="J7493">
        <v>18.18</v>
      </c>
      <c r="M7493" s="1">
        <v>38027</v>
      </c>
      <c r="N7493">
        <v>1.2693000000000001</v>
      </c>
    </row>
    <row r="7494" spans="5:14" x14ac:dyDescent="0.3">
      <c r="E7494" s="1">
        <v>43052</v>
      </c>
      <c r="F7494">
        <v>63.16</v>
      </c>
      <c r="G7494">
        <f t="shared" si="162"/>
        <v>53.480642201834833</v>
      </c>
      <c r="I7494" s="1">
        <v>32806</v>
      </c>
      <c r="J7494">
        <v>18.510000000000002</v>
      </c>
      <c r="M7494" s="1">
        <v>38028</v>
      </c>
      <c r="N7494">
        <v>1.2828999999999999</v>
      </c>
    </row>
    <row r="7495" spans="5:14" x14ac:dyDescent="0.3">
      <c r="E7495" s="1">
        <v>43053</v>
      </c>
      <c r="F7495">
        <v>62.21</v>
      </c>
      <c r="G7495">
        <f t="shared" si="162"/>
        <v>53.620183486238496</v>
      </c>
      <c r="I7495" s="1">
        <v>32805</v>
      </c>
      <c r="J7495">
        <v>18.36</v>
      </c>
      <c r="M7495" s="1">
        <v>38029</v>
      </c>
      <c r="N7495">
        <v>1.2801</v>
      </c>
    </row>
    <row r="7496" spans="5:14" x14ac:dyDescent="0.3">
      <c r="E7496" s="1">
        <v>43054</v>
      </c>
      <c r="F7496">
        <v>61.87</v>
      </c>
      <c r="G7496">
        <f t="shared" si="162"/>
        <v>53.757339449541242</v>
      </c>
      <c r="I7496" s="1">
        <v>32804</v>
      </c>
      <c r="J7496">
        <v>18.47</v>
      </c>
      <c r="M7496" s="1">
        <v>38030</v>
      </c>
      <c r="N7496">
        <v>1.2737000000000001</v>
      </c>
    </row>
    <row r="7497" spans="5:14" x14ac:dyDescent="0.3">
      <c r="E7497" s="1">
        <v>43055</v>
      </c>
      <c r="F7497">
        <v>61.36</v>
      </c>
      <c r="G7497">
        <f t="shared" si="162"/>
        <v>53.885688073394455</v>
      </c>
      <c r="I7497" s="1">
        <v>32801</v>
      </c>
      <c r="J7497">
        <v>18.739999999999998</v>
      </c>
      <c r="M7497" s="1">
        <v>38033</v>
      </c>
      <c r="N7497">
        <v>1.2774000000000001</v>
      </c>
    </row>
    <row r="7498" spans="5:14" x14ac:dyDescent="0.3">
      <c r="E7498" s="1">
        <v>43056</v>
      </c>
      <c r="F7498">
        <v>62.72</v>
      </c>
      <c r="G7498">
        <f t="shared" si="162"/>
        <v>54.030733944954093</v>
      </c>
      <c r="I7498" s="1">
        <v>32800</v>
      </c>
      <c r="J7498">
        <v>18.809999999999999</v>
      </c>
      <c r="M7498" s="1">
        <v>38034</v>
      </c>
      <c r="N7498">
        <v>1.2836000000000001</v>
      </c>
    </row>
    <row r="7499" spans="5:14" x14ac:dyDescent="0.3">
      <c r="E7499" s="1">
        <v>43059</v>
      </c>
      <c r="F7499">
        <v>62.22</v>
      </c>
      <c r="G7499">
        <f t="shared" si="162"/>
        <v>54.179357798165107</v>
      </c>
      <c r="I7499" s="1">
        <v>32799</v>
      </c>
      <c r="J7499">
        <v>18.98</v>
      </c>
      <c r="M7499" s="1">
        <v>38035</v>
      </c>
      <c r="N7499">
        <v>1.2675000000000001</v>
      </c>
    </row>
    <row r="7500" spans="5:14" x14ac:dyDescent="0.3">
      <c r="E7500" s="1">
        <v>43060</v>
      </c>
      <c r="F7500">
        <v>62.57</v>
      </c>
      <c r="G7500">
        <f t="shared" si="162"/>
        <v>54.342201834862344</v>
      </c>
      <c r="I7500" s="1">
        <v>32798</v>
      </c>
      <c r="J7500">
        <v>18.97</v>
      </c>
      <c r="M7500" s="1">
        <v>38036</v>
      </c>
      <c r="N7500">
        <v>1.2709999999999999</v>
      </c>
    </row>
    <row r="7501" spans="5:14" x14ac:dyDescent="0.3">
      <c r="E7501" s="1">
        <v>43061</v>
      </c>
      <c r="F7501">
        <v>63.32</v>
      </c>
      <c r="G7501">
        <f t="shared" si="162"/>
        <v>54.50825688073391</v>
      </c>
      <c r="I7501" s="1">
        <v>32797</v>
      </c>
      <c r="J7501">
        <v>18.809999999999999</v>
      </c>
      <c r="M7501" s="1">
        <v>38037</v>
      </c>
      <c r="N7501">
        <v>1.2531000000000001</v>
      </c>
    </row>
    <row r="7502" spans="5:14" x14ac:dyDescent="0.3">
      <c r="E7502" s="1">
        <v>43062</v>
      </c>
      <c r="F7502">
        <v>63.55</v>
      </c>
      <c r="G7502">
        <f t="shared" si="162"/>
        <v>54.673486238532085</v>
      </c>
      <c r="I7502" s="1">
        <v>32794</v>
      </c>
      <c r="J7502">
        <v>18.899999999999999</v>
      </c>
      <c r="M7502" s="1">
        <v>38040</v>
      </c>
      <c r="N7502">
        <v>1.2552000000000001</v>
      </c>
    </row>
    <row r="7503" spans="5:14" x14ac:dyDescent="0.3">
      <c r="E7503" s="1">
        <v>43063</v>
      </c>
      <c r="F7503">
        <v>63.86</v>
      </c>
      <c r="G7503">
        <f t="shared" si="162"/>
        <v>54.83889908256878</v>
      </c>
      <c r="I7503" s="1">
        <v>32793</v>
      </c>
      <c r="J7503">
        <v>18.62</v>
      </c>
      <c r="M7503" s="1">
        <v>38041</v>
      </c>
      <c r="N7503">
        <v>1.2684</v>
      </c>
    </row>
    <row r="7504" spans="5:14" x14ac:dyDescent="0.3">
      <c r="E7504" s="1">
        <v>43066</v>
      </c>
      <c r="F7504">
        <v>63.84</v>
      </c>
      <c r="G7504">
        <f t="shared" si="162"/>
        <v>54.996605504587123</v>
      </c>
      <c r="I7504" s="1">
        <v>32792</v>
      </c>
      <c r="J7504">
        <v>18.420000000000002</v>
      </c>
      <c r="M7504" s="1">
        <v>38042</v>
      </c>
      <c r="N7504">
        <v>1.2493000000000001</v>
      </c>
    </row>
    <row r="7505" spans="5:14" x14ac:dyDescent="0.3">
      <c r="E7505" s="1">
        <v>43067</v>
      </c>
      <c r="F7505">
        <v>63.61</v>
      </c>
      <c r="G7505">
        <f t="shared" si="162"/>
        <v>55.146146788990798</v>
      </c>
      <c r="I7505" s="1">
        <v>32791</v>
      </c>
      <c r="J7505">
        <v>18.39</v>
      </c>
      <c r="M7505" s="1">
        <v>38043</v>
      </c>
      <c r="N7505">
        <v>1.2433000000000001</v>
      </c>
    </row>
    <row r="7506" spans="5:14" x14ac:dyDescent="0.3">
      <c r="E7506" s="1">
        <v>43068</v>
      </c>
      <c r="F7506">
        <v>63.11</v>
      </c>
      <c r="G7506">
        <f t="shared" si="162"/>
        <v>55.290091743119234</v>
      </c>
      <c r="I7506" s="1">
        <v>32790</v>
      </c>
      <c r="J7506">
        <v>18.12</v>
      </c>
      <c r="M7506" s="1">
        <v>38044</v>
      </c>
      <c r="N7506">
        <v>1.2487999999999999</v>
      </c>
    </row>
    <row r="7507" spans="5:14" x14ac:dyDescent="0.3">
      <c r="E7507" s="1">
        <v>43069</v>
      </c>
      <c r="F7507">
        <v>63.57</v>
      </c>
      <c r="G7507">
        <f t="shared" si="162"/>
        <v>55.43366972477061</v>
      </c>
      <c r="I7507" s="1">
        <v>32787</v>
      </c>
      <c r="J7507">
        <v>18.22</v>
      </c>
      <c r="M7507" s="1">
        <v>38047</v>
      </c>
      <c r="N7507">
        <v>1.2442</v>
      </c>
    </row>
    <row r="7508" spans="5:14" x14ac:dyDescent="0.3">
      <c r="E7508" s="1">
        <v>43070</v>
      </c>
      <c r="F7508">
        <v>63.73</v>
      </c>
      <c r="G7508">
        <f t="shared" si="162"/>
        <v>55.562568807339424</v>
      </c>
      <c r="I7508" s="1">
        <v>32786</v>
      </c>
      <c r="J7508">
        <v>18.190000000000001</v>
      </c>
      <c r="M7508" s="1">
        <v>38048</v>
      </c>
      <c r="N7508">
        <v>1.2221</v>
      </c>
    </row>
    <row r="7509" spans="5:14" x14ac:dyDescent="0.3">
      <c r="E7509" s="1">
        <v>43073</v>
      </c>
      <c r="F7509">
        <v>62.45</v>
      </c>
      <c r="G7509">
        <f t="shared" si="162"/>
        <v>55.680366972477039</v>
      </c>
      <c r="I7509" s="1">
        <v>32785</v>
      </c>
      <c r="J7509">
        <v>18.510000000000002</v>
      </c>
      <c r="M7509" s="1">
        <v>38049</v>
      </c>
      <c r="N7509">
        <v>1.2204999999999999</v>
      </c>
    </row>
    <row r="7510" spans="5:14" x14ac:dyDescent="0.3">
      <c r="E7510" s="1">
        <v>43074</v>
      </c>
      <c r="F7510">
        <v>62.86</v>
      </c>
      <c r="G7510">
        <f t="shared" si="162"/>
        <v>55.81862385321098</v>
      </c>
      <c r="I7510" s="1">
        <v>32784</v>
      </c>
      <c r="J7510">
        <v>18.440000000000001</v>
      </c>
      <c r="M7510" s="1">
        <v>38050</v>
      </c>
      <c r="N7510">
        <v>1.2195</v>
      </c>
    </row>
    <row r="7511" spans="5:14" x14ac:dyDescent="0.3">
      <c r="E7511" s="1">
        <v>43075</v>
      </c>
      <c r="F7511">
        <v>61.22</v>
      </c>
      <c r="G7511">
        <f t="shared" si="162"/>
        <v>55.938899082568774</v>
      </c>
      <c r="I7511" s="1">
        <v>32783</v>
      </c>
      <c r="J7511">
        <v>18.37</v>
      </c>
      <c r="M7511" s="1">
        <v>38051</v>
      </c>
      <c r="N7511">
        <v>1.2375</v>
      </c>
    </row>
    <row r="7512" spans="5:14" x14ac:dyDescent="0.3">
      <c r="E7512" s="1">
        <v>43076</v>
      </c>
      <c r="F7512">
        <v>62.2</v>
      </c>
      <c r="G7512">
        <f t="shared" si="162"/>
        <v>56.081009174311895</v>
      </c>
      <c r="I7512" s="1">
        <v>32780</v>
      </c>
      <c r="J7512">
        <v>18.16</v>
      </c>
      <c r="M7512" s="1">
        <v>38054</v>
      </c>
      <c r="N7512">
        <v>1.2403</v>
      </c>
    </row>
    <row r="7513" spans="5:14" x14ac:dyDescent="0.3">
      <c r="E7513" s="1">
        <v>43077</v>
      </c>
      <c r="F7513">
        <v>63.4</v>
      </c>
      <c r="G7513">
        <f t="shared" si="162"/>
        <v>56.232568807339412</v>
      </c>
      <c r="I7513" s="1">
        <v>32779</v>
      </c>
      <c r="J7513">
        <v>17.89</v>
      </c>
      <c r="M7513" s="1">
        <v>38055</v>
      </c>
      <c r="N7513">
        <v>1.2317</v>
      </c>
    </row>
    <row r="7514" spans="5:14" x14ac:dyDescent="0.3">
      <c r="E7514" s="1">
        <v>43080</v>
      </c>
      <c r="F7514">
        <v>64.69</v>
      </c>
      <c r="G7514">
        <f t="shared" si="162"/>
        <v>56.390091743119228</v>
      </c>
      <c r="I7514" s="1">
        <v>32778</v>
      </c>
      <c r="J7514">
        <v>17.5</v>
      </c>
      <c r="M7514" s="1">
        <v>38056</v>
      </c>
      <c r="N7514">
        <v>1.2239</v>
      </c>
    </row>
    <row r="7515" spans="5:14" x14ac:dyDescent="0.3">
      <c r="E7515" s="1">
        <v>43081</v>
      </c>
      <c r="F7515">
        <v>63.34</v>
      </c>
      <c r="G7515">
        <f t="shared" si="162"/>
        <v>56.533211009174281</v>
      </c>
      <c r="I7515" s="1">
        <v>32777</v>
      </c>
      <c r="J7515">
        <v>17.5</v>
      </c>
      <c r="M7515" s="1">
        <v>38057</v>
      </c>
      <c r="N7515">
        <v>1.2356</v>
      </c>
    </row>
    <row r="7516" spans="5:14" x14ac:dyDescent="0.3">
      <c r="E7516" s="1">
        <v>43082</v>
      </c>
      <c r="F7516">
        <v>62.44</v>
      </c>
      <c r="G7516">
        <f t="shared" si="162"/>
        <v>56.661834862385284</v>
      </c>
      <c r="I7516" s="1">
        <v>32776</v>
      </c>
      <c r="J7516">
        <v>17.489999999999998</v>
      </c>
      <c r="M7516" s="1">
        <v>38058</v>
      </c>
      <c r="N7516">
        <v>1.2215</v>
      </c>
    </row>
    <row r="7517" spans="5:14" x14ac:dyDescent="0.3">
      <c r="E7517" s="1">
        <v>43083</v>
      </c>
      <c r="F7517">
        <v>63.31</v>
      </c>
      <c r="G7517">
        <f t="shared" si="162"/>
        <v>56.793944954128413</v>
      </c>
      <c r="I7517" s="1">
        <v>32773</v>
      </c>
      <c r="J7517">
        <v>17.600000000000001</v>
      </c>
      <c r="M7517" s="1">
        <v>38061</v>
      </c>
      <c r="N7517">
        <v>1.2266999999999999</v>
      </c>
    </row>
    <row r="7518" spans="5:14" x14ac:dyDescent="0.3">
      <c r="E7518" s="1">
        <v>43084</v>
      </c>
      <c r="F7518">
        <v>63.23</v>
      </c>
      <c r="G7518">
        <f t="shared" si="162"/>
        <v>56.929816513761438</v>
      </c>
      <c r="I7518" s="1">
        <v>32772</v>
      </c>
      <c r="J7518">
        <v>17.75</v>
      </c>
      <c r="M7518" s="1">
        <v>38062</v>
      </c>
      <c r="N7518">
        <v>1.2262999999999999</v>
      </c>
    </row>
    <row r="7519" spans="5:14" x14ac:dyDescent="0.3">
      <c r="E7519" s="1">
        <v>43087</v>
      </c>
      <c r="F7519">
        <v>63.41</v>
      </c>
      <c r="G7519">
        <f t="shared" si="162"/>
        <v>57.063486238532079</v>
      </c>
      <c r="I7519" s="1">
        <v>32771</v>
      </c>
      <c r="J7519">
        <v>17.68</v>
      </c>
      <c r="M7519" s="1">
        <v>38063</v>
      </c>
      <c r="N7519">
        <v>1.2234</v>
      </c>
    </row>
    <row r="7520" spans="5:14" x14ac:dyDescent="0.3">
      <c r="E7520" s="1">
        <v>43088</v>
      </c>
      <c r="F7520">
        <v>63.8</v>
      </c>
      <c r="G7520">
        <f t="shared" si="162"/>
        <v>57.192844036697217</v>
      </c>
      <c r="I7520" s="1">
        <v>32770</v>
      </c>
      <c r="J7520">
        <v>17.71</v>
      </c>
      <c r="M7520" s="1">
        <v>38064</v>
      </c>
      <c r="N7520">
        <v>1.2388999999999999</v>
      </c>
    </row>
    <row r="7521" spans="5:14" x14ac:dyDescent="0.3">
      <c r="E7521" s="1">
        <v>43089</v>
      </c>
      <c r="F7521">
        <v>64.56</v>
      </c>
      <c r="G7521">
        <f t="shared" si="162"/>
        <v>57.332844036697217</v>
      </c>
      <c r="I7521" s="1">
        <v>32769</v>
      </c>
      <c r="J7521">
        <v>17.78</v>
      </c>
      <c r="M7521" s="1">
        <v>38065</v>
      </c>
      <c r="N7521">
        <v>1.2271000000000001</v>
      </c>
    </row>
    <row r="7522" spans="5:14" x14ac:dyDescent="0.3">
      <c r="E7522" s="1">
        <v>43090</v>
      </c>
      <c r="F7522">
        <v>64.900000000000006</v>
      </c>
      <c r="G7522">
        <f t="shared" si="162"/>
        <v>57.48733944954126</v>
      </c>
      <c r="I7522" s="1">
        <v>32766</v>
      </c>
      <c r="J7522">
        <v>17.579999999999998</v>
      </c>
      <c r="M7522" s="1">
        <v>38068</v>
      </c>
      <c r="N7522">
        <v>1.2333000000000001</v>
      </c>
    </row>
    <row r="7523" spans="5:14" x14ac:dyDescent="0.3">
      <c r="E7523" s="1">
        <v>43091</v>
      </c>
      <c r="F7523">
        <v>65.25</v>
      </c>
      <c r="G7523">
        <f t="shared" si="162"/>
        <v>57.640091743119235</v>
      </c>
      <c r="I7523" s="1">
        <v>32765</v>
      </c>
      <c r="J7523">
        <v>17.649999999999999</v>
      </c>
      <c r="M7523" s="1">
        <v>38069</v>
      </c>
      <c r="N7523">
        <v>1.2326999999999999</v>
      </c>
    </row>
    <row r="7524" spans="5:14" x14ac:dyDescent="0.3">
      <c r="E7524" s="1">
        <v>43095</v>
      </c>
      <c r="F7524">
        <v>67.02</v>
      </c>
      <c r="G7524">
        <f t="shared" si="162"/>
        <v>57.794403669724744</v>
      </c>
      <c r="I7524" s="1">
        <v>32764</v>
      </c>
      <c r="J7524">
        <v>17.77</v>
      </c>
      <c r="M7524" s="1">
        <v>38070</v>
      </c>
      <c r="N7524">
        <v>1.2126999999999999</v>
      </c>
    </row>
    <row r="7525" spans="5:14" x14ac:dyDescent="0.3">
      <c r="E7525" s="1">
        <v>43096</v>
      </c>
      <c r="F7525">
        <v>66.44</v>
      </c>
      <c r="G7525">
        <f t="shared" si="162"/>
        <v>57.936330275229338</v>
      </c>
      <c r="I7525" s="1">
        <v>32763</v>
      </c>
      <c r="J7525">
        <v>17.66</v>
      </c>
      <c r="M7525" s="1">
        <v>38071</v>
      </c>
      <c r="N7525">
        <v>1.2126999999999999</v>
      </c>
    </row>
    <row r="7526" spans="5:14" x14ac:dyDescent="0.3">
      <c r="E7526" s="1">
        <v>43097</v>
      </c>
      <c r="F7526">
        <v>66.72</v>
      </c>
      <c r="G7526">
        <f t="shared" si="162"/>
        <v>58.076055045871541</v>
      </c>
      <c r="I7526" s="1">
        <v>32762</v>
      </c>
      <c r="J7526">
        <v>17.72</v>
      </c>
      <c r="M7526" s="1">
        <v>38072</v>
      </c>
      <c r="N7526">
        <v>1.2131000000000001</v>
      </c>
    </row>
    <row r="7527" spans="5:14" x14ac:dyDescent="0.3">
      <c r="E7527" s="1">
        <v>43098</v>
      </c>
      <c r="F7527">
        <v>66.87</v>
      </c>
      <c r="G7527">
        <f t="shared" si="162"/>
        <v>58.207706422018326</v>
      </c>
      <c r="I7527" s="1">
        <v>32759</v>
      </c>
      <c r="J7527">
        <v>17.72</v>
      </c>
      <c r="M7527" s="1">
        <v>38075</v>
      </c>
      <c r="N7527">
        <v>1.2156</v>
      </c>
    </row>
    <row r="7528" spans="5:14" x14ac:dyDescent="0.3">
      <c r="E7528" s="1">
        <v>43102</v>
      </c>
      <c r="F7528">
        <v>66.569999999999993</v>
      </c>
      <c r="G7528">
        <f t="shared" si="162"/>
        <v>58.335412844036668</v>
      </c>
      <c r="I7528" s="1">
        <v>32758</v>
      </c>
      <c r="J7528">
        <v>17.760000000000002</v>
      </c>
      <c r="M7528" s="1">
        <v>38076</v>
      </c>
      <c r="N7528">
        <v>1.2165999999999999</v>
      </c>
    </row>
    <row r="7529" spans="5:14" x14ac:dyDescent="0.3">
      <c r="E7529" s="1">
        <v>43103</v>
      </c>
      <c r="F7529">
        <v>67.84</v>
      </c>
      <c r="G7529">
        <f t="shared" si="162"/>
        <v>58.482752293577953</v>
      </c>
      <c r="I7529" s="1">
        <v>32757</v>
      </c>
      <c r="J7529">
        <v>17.739999999999998</v>
      </c>
      <c r="M7529" s="1">
        <v>38077</v>
      </c>
      <c r="N7529">
        <v>1.2313000000000001</v>
      </c>
    </row>
    <row r="7530" spans="5:14" x14ac:dyDescent="0.3">
      <c r="E7530" s="1">
        <v>43104</v>
      </c>
      <c r="F7530">
        <v>68.069999999999993</v>
      </c>
      <c r="G7530">
        <f t="shared" si="162"/>
        <v>58.626880733944922</v>
      </c>
      <c r="I7530" s="1">
        <v>32756</v>
      </c>
      <c r="J7530">
        <v>17.420000000000002</v>
      </c>
      <c r="M7530" s="1">
        <v>38078</v>
      </c>
      <c r="N7530">
        <v>1.2359</v>
      </c>
    </row>
    <row r="7531" spans="5:14" x14ac:dyDescent="0.3">
      <c r="E7531" s="1">
        <v>43105</v>
      </c>
      <c r="F7531">
        <v>67.62</v>
      </c>
      <c r="G7531">
        <f t="shared" si="162"/>
        <v>58.770091743119231</v>
      </c>
      <c r="I7531" s="1">
        <v>32755</v>
      </c>
      <c r="J7531">
        <v>17.36</v>
      </c>
      <c r="M7531" s="1">
        <v>38079</v>
      </c>
      <c r="N7531">
        <v>1.2136</v>
      </c>
    </row>
    <row r="7532" spans="5:14" x14ac:dyDescent="0.3">
      <c r="E7532" s="1">
        <v>43108</v>
      </c>
      <c r="F7532">
        <v>67.78</v>
      </c>
      <c r="G7532">
        <f t="shared" si="162"/>
        <v>58.911009174311893</v>
      </c>
      <c r="I7532" s="1">
        <v>32752</v>
      </c>
      <c r="J7532">
        <v>17.2</v>
      </c>
      <c r="M7532" s="1">
        <v>38082</v>
      </c>
      <c r="N7532">
        <v>1.2012</v>
      </c>
    </row>
    <row r="7533" spans="5:14" x14ac:dyDescent="0.3">
      <c r="E7533" s="1">
        <v>43109</v>
      </c>
      <c r="F7533">
        <v>68.819999999999993</v>
      </c>
      <c r="G7533">
        <f t="shared" si="162"/>
        <v>59.061926605504553</v>
      </c>
      <c r="I7533" s="1">
        <v>32751</v>
      </c>
      <c r="J7533">
        <v>17.239999999999998</v>
      </c>
      <c r="M7533" s="1">
        <v>38083</v>
      </c>
      <c r="N7533">
        <v>1.2111000000000001</v>
      </c>
    </row>
    <row r="7534" spans="5:14" x14ac:dyDescent="0.3">
      <c r="E7534" s="1">
        <v>43110</v>
      </c>
      <c r="F7534">
        <v>69.2</v>
      </c>
      <c r="G7534">
        <f t="shared" si="162"/>
        <v>59.218440366972438</v>
      </c>
      <c r="I7534" s="1">
        <v>32750</v>
      </c>
      <c r="J7534">
        <v>17</v>
      </c>
      <c r="M7534" s="1">
        <v>38084</v>
      </c>
      <c r="N7534">
        <v>1.2171000000000001</v>
      </c>
    </row>
    <row r="7535" spans="5:14" x14ac:dyDescent="0.3">
      <c r="E7535" s="1">
        <v>43111</v>
      </c>
      <c r="F7535">
        <v>69.260000000000005</v>
      </c>
      <c r="G7535">
        <f t="shared" si="162"/>
        <v>59.370366972477022</v>
      </c>
      <c r="I7535" s="1">
        <v>32749</v>
      </c>
      <c r="J7535">
        <v>16.989999999999998</v>
      </c>
      <c r="M7535" s="1">
        <v>38085</v>
      </c>
      <c r="N7535">
        <v>1.2079</v>
      </c>
    </row>
    <row r="7536" spans="5:14" x14ac:dyDescent="0.3">
      <c r="E7536" s="1">
        <v>43112</v>
      </c>
      <c r="F7536">
        <v>69.87</v>
      </c>
      <c r="G7536">
        <f t="shared" ref="G7536:G7599" si="163">+AVERAGE(F7428:F7536)</f>
        <v>59.535229357798123</v>
      </c>
      <c r="I7536" s="1">
        <v>32745</v>
      </c>
      <c r="J7536">
        <v>16.850000000000001</v>
      </c>
      <c r="M7536" s="1">
        <v>38086</v>
      </c>
      <c r="N7536">
        <v>1.2083999999999999</v>
      </c>
    </row>
    <row r="7537" spans="5:14" x14ac:dyDescent="0.3">
      <c r="E7537" s="1">
        <v>43115</v>
      </c>
      <c r="F7537">
        <v>70.260000000000005</v>
      </c>
      <c r="G7537">
        <f t="shared" si="163"/>
        <v>59.70183486238529</v>
      </c>
      <c r="I7537" s="1">
        <v>32744</v>
      </c>
      <c r="J7537">
        <v>16.96</v>
      </c>
      <c r="M7537" s="1">
        <v>38089</v>
      </c>
      <c r="N7537">
        <v>1.2079</v>
      </c>
    </row>
    <row r="7538" spans="5:14" x14ac:dyDescent="0.3">
      <c r="E7538" s="1">
        <v>43116</v>
      </c>
      <c r="F7538">
        <v>69.150000000000006</v>
      </c>
      <c r="G7538">
        <f t="shared" si="163"/>
        <v>59.870825688073353</v>
      </c>
      <c r="I7538" s="1">
        <v>32743</v>
      </c>
      <c r="J7538">
        <v>16.95</v>
      </c>
      <c r="M7538" s="1">
        <v>38090</v>
      </c>
      <c r="N7538">
        <v>1.1942999999999999</v>
      </c>
    </row>
    <row r="7539" spans="5:14" x14ac:dyDescent="0.3">
      <c r="E7539" s="1">
        <v>43117</v>
      </c>
      <c r="F7539">
        <v>69.38</v>
      </c>
      <c r="G7539">
        <f t="shared" si="163"/>
        <v>60.041284403669692</v>
      </c>
      <c r="I7539" s="1">
        <v>32742</v>
      </c>
      <c r="J7539">
        <v>17.010000000000002</v>
      </c>
      <c r="M7539" s="1">
        <v>38091</v>
      </c>
      <c r="N7539">
        <v>1.196</v>
      </c>
    </row>
    <row r="7540" spans="5:14" x14ac:dyDescent="0.3">
      <c r="E7540" s="1">
        <v>43118</v>
      </c>
      <c r="F7540">
        <v>69.31</v>
      </c>
      <c r="G7540">
        <f t="shared" si="163"/>
        <v>60.215963302752272</v>
      </c>
      <c r="I7540" s="1">
        <v>32741</v>
      </c>
      <c r="J7540">
        <v>16.829999999999998</v>
      </c>
      <c r="M7540" s="1">
        <v>38092</v>
      </c>
      <c r="N7540">
        <v>1.198</v>
      </c>
    </row>
    <row r="7541" spans="5:14" x14ac:dyDescent="0.3">
      <c r="E7541" s="1">
        <v>43119</v>
      </c>
      <c r="F7541">
        <v>68.61</v>
      </c>
      <c r="G7541">
        <f t="shared" si="163"/>
        <v>60.377247706421983</v>
      </c>
      <c r="I7541" s="1">
        <v>32738</v>
      </c>
      <c r="J7541">
        <v>16.850000000000001</v>
      </c>
      <c r="M7541" s="1">
        <v>38093</v>
      </c>
      <c r="N7541">
        <v>1.1996</v>
      </c>
    </row>
    <row r="7542" spans="5:14" x14ac:dyDescent="0.3">
      <c r="E7542" s="1">
        <v>43122</v>
      </c>
      <c r="F7542">
        <v>69.03</v>
      </c>
      <c r="G7542">
        <f t="shared" si="163"/>
        <v>60.526880733944921</v>
      </c>
      <c r="I7542" s="1">
        <v>32737</v>
      </c>
      <c r="J7542">
        <v>16.89</v>
      </c>
      <c r="M7542" s="1">
        <v>38096</v>
      </c>
      <c r="N7542">
        <v>1.2007000000000001</v>
      </c>
    </row>
    <row r="7543" spans="5:14" x14ac:dyDescent="0.3">
      <c r="E7543" s="1">
        <v>43123</v>
      </c>
      <c r="F7543">
        <v>69.959999999999994</v>
      </c>
      <c r="G7543">
        <f t="shared" si="163"/>
        <v>60.694770642201803</v>
      </c>
      <c r="I7543" s="1">
        <v>32736</v>
      </c>
      <c r="J7543">
        <v>16.96</v>
      </c>
      <c r="M7543" s="1">
        <v>38097</v>
      </c>
      <c r="N7543">
        <v>1.1857</v>
      </c>
    </row>
    <row r="7544" spans="5:14" x14ac:dyDescent="0.3">
      <c r="E7544" s="1">
        <v>43124</v>
      </c>
      <c r="F7544">
        <v>70.53</v>
      </c>
      <c r="G7544">
        <f t="shared" si="163"/>
        <v>60.865963302752263</v>
      </c>
      <c r="I7544" s="1">
        <v>32735</v>
      </c>
      <c r="J7544">
        <v>16.87</v>
      </c>
      <c r="M7544" s="1">
        <v>38098</v>
      </c>
      <c r="N7544">
        <v>1.1840999999999999</v>
      </c>
    </row>
    <row r="7545" spans="5:14" x14ac:dyDescent="0.3">
      <c r="E7545" s="1">
        <v>43125</v>
      </c>
      <c r="F7545">
        <v>70.42</v>
      </c>
      <c r="G7545">
        <f t="shared" si="163"/>
        <v>61.029724770642176</v>
      </c>
      <c r="I7545" s="1">
        <v>32734</v>
      </c>
      <c r="J7545">
        <v>16.79</v>
      </c>
      <c r="M7545" s="1">
        <v>38099</v>
      </c>
      <c r="N7545">
        <v>1.1909000000000001</v>
      </c>
    </row>
    <row r="7546" spans="5:14" x14ac:dyDescent="0.3">
      <c r="E7546" s="1">
        <v>43126</v>
      </c>
      <c r="F7546">
        <v>70.52</v>
      </c>
      <c r="G7546">
        <f t="shared" si="163"/>
        <v>61.199266055045847</v>
      </c>
      <c r="I7546" s="1">
        <v>32731</v>
      </c>
      <c r="J7546">
        <v>16.91</v>
      </c>
      <c r="M7546" s="1">
        <v>38100</v>
      </c>
      <c r="N7546">
        <v>1.1841999999999999</v>
      </c>
    </row>
    <row r="7547" spans="5:14" x14ac:dyDescent="0.3">
      <c r="E7547" s="1">
        <v>43129</v>
      </c>
      <c r="F7547">
        <v>69.459999999999994</v>
      </c>
      <c r="G7547">
        <f t="shared" si="163"/>
        <v>61.355688073394475</v>
      </c>
      <c r="I7547" s="1">
        <v>32730</v>
      </c>
      <c r="J7547">
        <v>16.97</v>
      </c>
      <c r="M7547" s="1">
        <v>38103</v>
      </c>
      <c r="N7547">
        <v>1.1855</v>
      </c>
    </row>
    <row r="7548" spans="5:14" x14ac:dyDescent="0.3">
      <c r="E7548" s="1">
        <v>43130</v>
      </c>
      <c r="F7548">
        <v>69.02</v>
      </c>
      <c r="G7548">
        <f t="shared" si="163"/>
        <v>61.512844036697238</v>
      </c>
      <c r="I7548" s="1">
        <v>32729</v>
      </c>
      <c r="J7548">
        <v>16.52</v>
      </c>
      <c r="M7548" s="1">
        <v>38104</v>
      </c>
      <c r="N7548">
        <v>1.1928000000000001</v>
      </c>
    </row>
    <row r="7549" spans="5:14" x14ac:dyDescent="0.3">
      <c r="E7549" s="1">
        <v>43131</v>
      </c>
      <c r="F7549">
        <v>69.05</v>
      </c>
      <c r="G7549">
        <f t="shared" si="163"/>
        <v>61.66926605504586</v>
      </c>
      <c r="I7549" s="1">
        <v>32728</v>
      </c>
      <c r="J7549">
        <v>16.32</v>
      </c>
      <c r="M7549" s="1">
        <v>38105</v>
      </c>
      <c r="N7549">
        <v>1.1838</v>
      </c>
    </row>
    <row r="7550" spans="5:14" x14ac:dyDescent="0.3">
      <c r="E7550" s="1">
        <v>43132</v>
      </c>
      <c r="F7550">
        <v>69.650000000000006</v>
      </c>
      <c r="G7550">
        <f t="shared" si="163"/>
        <v>61.841651376146771</v>
      </c>
      <c r="I7550" s="1">
        <v>32727</v>
      </c>
      <c r="J7550">
        <v>16.399999999999999</v>
      </c>
      <c r="M7550" s="1">
        <v>38106</v>
      </c>
      <c r="N7550">
        <v>1.1963999999999999</v>
      </c>
    </row>
    <row r="7551" spans="5:14" x14ac:dyDescent="0.3">
      <c r="E7551" s="1">
        <v>43133</v>
      </c>
      <c r="F7551">
        <v>68.58</v>
      </c>
      <c r="G7551">
        <f t="shared" si="163"/>
        <v>61.990275229357785</v>
      </c>
      <c r="I7551" s="1">
        <v>32724</v>
      </c>
      <c r="J7551">
        <v>16.399999999999999</v>
      </c>
      <c r="M7551" s="1">
        <v>38107</v>
      </c>
      <c r="N7551">
        <v>1.1979</v>
      </c>
    </row>
    <row r="7552" spans="5:14" x14ac:dyDescent="0.3">
      <c r="E7552" s="1">
        <v>43136</v>
      </c>
      <c r="F7552">
        <v>67.62</v>
      </c>
      <c r="G7552">
        <f t="shared" si="163"/>
        <v>62.12669724770641</v>
      </c>
      <c r="I7552" s="1">
        <v>32723</v>
      </c>
      <c r="J7552">
        <v>16.579999999999998</v>
      </c>
      <c r="M7552" s="1">
        <v>38110</v>
      </c>
      <c r="N7552">
        <v>1.1929000000000001</v>
      </c>
    </row>
    <row r="7553" spans="5:14" x14ac:dyDescent="0.3">
      <c r="E7553" s="1">
        <v>43137</v>
      </c>
      <c r="F7553">
        <v>66.86</v>
      </c>
      <c r="G7553">
        <f t="shared" si="163"/>
        <v>62.259908256880713</v>
      </c>
      <c r="I7553" s="1">
        <v>32722</v>
      </c>
      <c r="J7553">
        <v>16.37</v>
      </c>
      <c r="M7553" s="1">
        <v>38111</v>
      </c>
      <c r="N7553">
        <v>1.2109000000000001</v>
      </c>
    </row>
    <row r="7554" spans="5:14" x14ac:dyDescent="0.3">
      <c r="E7554" s="1">
        <v>43138</v>
      </c>
      <c r="F7554">
        <v>65.510000000000005</v>
      </c>
      <c r="G7554">
        <f t="shared" si="163"/>
        <v>62.371192660550442</v>
      </c>
      <c r="I7554" s="1">
        <v>32721</v>
      </c>
      <c r="J7554">
        <v>16.72</v>
      </c>
      <c r="M7554" s="1">
        <v>38112</v>
      </c>
      <c r="N7554">
        <v>1.2159</v>
      </c>
    </row>
    <row r="7555" spans="5:14" x14ac:dyDescent="0.3">
      <c r="E7555" s="1">
        <v>43139</v>
      </c>
      <c r="F7555">
        <v>64.81</v>
      </c>
      <c r="G7555">
        <f t="shared" si="163"/>
        <v>62.468532110091729</v>
      </c>
      <c r="I7555" s="1">
        <v>32720</v>
      </c>
      <c r="J7555">
        <v>16.52</v>
      </c>
      <c r="M7555" s="1">
        <v>38113</v>
      </c>
      <c r="N7555">
        <v>1.2075</v>
      </c>
    </row>
    <row r="7556" spans="5:14" x14ac:dyDescent="0.3">
      <c r="E7556" s="1">
        <v>43140</v>
      </c>
      <c r="F7556">
        <v>62.79</v>
      </c>
      <c r="G7556">
        <f t="shared" si="163"/>
        <v>62.544678899082562</v>
      </c>
      <c r="I7556" s="1">
        <v>32717</v>
      </c>
      <c r="J7556">
        <v>16.649999999999999</v>
      </c>
      <c r="M7556" s="1">
        <v>38114</v>
      </c>
      <c r="N7556">
        <v>1.1881999999999999</v>
      </c>
    </row>
    <row r="7557" spans="5:14" x14ac:dyDescent="0.3">
      <c r="E7557" s="1">
        <v>43143</v>
      </c>
      <c r="F7557">
        <v>62.59</v>
      </c>
      <c r="G7557">
        <f t="shared" si="163"/>
        <v>62.625504587155959</v>
      </c>
      <c r="I7557" s="1">
        <v>32716</v>
      </c>
      <c r="J7557">
        <v>16.559999999999999</v>
      </c>
      <c r="M7557" s="1">
        <v>38117</v>
      </c>
      <c r="N7557">
        <v>1.1835</v>
      </c>
    </row>
    <row r="7558" spans="5:14" x14ac:dyDescent="0.3">
      <c r="E7558" s="1">
        <v>43144</v>
      </c>
      <c r="F7558">
        <v>62.72</v>
      </c>
      <c r="G7558">
        <f t="shared" si="163"/>
        <v>62.706972477064213</v>
      </c>
      <c r="I7558" s="1">
        <v>32715</v>
      </c>
      <c r="J7558">
        <v>16.72</v>
      </c>
      <c r="M7558" s="1">
        <v>38118</v>
      </c>
      <c r="N7558">
        <v>1.1874</v>
      </c>
    </row>
    <row r="7559" spans="5:14" x14ac:dyDescent="0.3">
      <c r="E7559" s="1">
        <v>43145</v>
      </c>
      <c r="F7559">
        <v>64.36</v>
      </c>
      <c r="G7559">
        <f t="shared" si="163"/>
        <v>62.799541284403666</v>
      </c>
      <c r="I7559" s="1">
        <v>32714</v>
      </c>
      <c r="J7559">
        <v>16.850000000000001</v>
      </c>
      <c r="M7559" s="1">
        <v>38119</v>
      </c>
      <c r="N7559">
        <v>1.1897</v>
      </c>
    </row>
    <row r="7560" spans="5:14" x14ac:dyDescent="0.3">
      <c r="E7560" s="1">
        <v>43146</v>
      </c>
      <c r="F7560">
        <v>64.33</v>
      </c>
      <c r="G7560">
        <f t="shared" si="163"/>
        <v>62.883669724770641</v>
      </c>
      <c r="I7560" s="1">
        <v>32713</v>
      </c>
      <c r="J7560">
        <v>17.309999999999999</v>
      </c>
      <c r="M7560" s="1">
        <v>38120</v>
      </c>
      <c r="N7560">
        <v>1.1818</v>
      </c>
    </row>
    <row r="7561" spans="5:14" x14ac:dyDescent="0.3">
      <c r="E7561" s="1">
        <v>43147</v>
      </c>
      <c r="F7561">
        <v>64.84</v>
      </c>
      <c r="G7561">
        <f t="shared" si="163"/>
        <v>62.969633027522931</v>
      </c>
      <c r="I7561" s="1">
        <v>32710</v>
      </c>
      <c r="J7561">
        <v>17.52</v>
      </c>
      <c r="M7561" s="1">
        <v>38121</v>
      </c>
      <c r="N7561">
        <v>1.1879999999999999</v>
      </c>
    </row>
    <row r="7562" spans="5:14" x14ac:dyDescent="0.3">
      <c r="E7562" s="1">
        <v>43150</v>
      </c>
      <c r="F7562">
        <v>65.67</v>
      </c>
      <c r="G7562">
        <f t="shared" si="163"/>
        <v>63.061834862385318</v>
      </c>
      <c r="I7562" s="1">
        <v>32709</v>
      </c>
      <c r="J7562">
        <v>17.3</v>
      </c>
      <c r="M7562" s="1">
        <v>38124</v>
      </c>
      <c r="N7562">
        <v>1.2019</v>
      </c>
    </row>
    <row r="7563" spans="5:14" x14ac:dyDescent="0.3">
      <c r="E7563" s="1">
        <v>43151</v>
      </c>
      <c r="F7563">
        <v>65.25</v>
      </c>
      <c r="G7563">
        <f t="shared" si="163"/>
        <v>63.151467889908254</v>
      </c>
      <c r="I7563" s="1">
        <v>32708</v>
      </c>
      <c r="J7563">
        <v>17.350000000000001</v>
      </c>
      <c r="M7563" s="1">
        <v>38125</v>
      </c>
      <c r="N7563">
        <v>1.1954</v>
      </c>
    </row>
    <row r="7564" spans="5:14" x14ac:dyDescent="0.3">
      <c r="E7564" s="1">
        <v>43152</v>
      </c>
      <c r="F7564">
        <v>65.42</v>
      </c>
      <c r="G7564">
        <f t="shared" si="163"/>
        <v>63.24577981651376</v>
      </c>
      <c r="I7564" s="1">
        <v>32707</v>
      </c>
      <c r="J7564">
        <v>17.55</v>
      </c>
      <c r="M7564" s="1">
        <v>38126</v>
      </c>
      <c r="N7564">
        <v>1.2011000000000001</v>
      </c>
    </row>
    <row r="7565" spans="5:14" x14ac:dyDescent="0.3">
      <c r="E7565" s="1">
        <v>43153</v>
      </c>
      <c r="F7565">
        <v>66.39</v>
      </c>
      <c r="G7565">
        <f t="shared" si="163"/>
        <v>63.338440366972478</v>
      </c>
      <c r="I7565" s="1">
        <v>32706</v>
      </c>
      <c r="J7565">
        <v>17.27</v>
      </c>
      <c r="M7565" s="1">
        <v>38127</v>
      </c>
      <c r="N7565">
        <v>1.196</v>
      </c>
    </row>
    <row r="7566" spans="5:14" x14ac:dyDescent="0.3">
      <c r="E7566" s="1">
        <v>43154</v>
      </c>
      <c r="F7566">
        <v>67.31</v>
      </c>
      <c r="G7566">
        <f t="shared" si="163"/>
        <v>63.438256880733952</v>
      </c>
      <c r="I7566" s="1">
        <v>32703</v>
      </c>
      <c r="J7566">
        <v>17.25</v>
      </c>
      <c r="M7566" s="1">
        <v>38128</v>
      </c>
      <c r="N7566">
        <v>1.1995</v>
      </c>
    </row>
    <row r="7567" spans="5:14" x14ac:dyDescent="0.3">
      <c r="E7567" s="1">
        <v>43157</v>
      </c>
      <c r="F7567">
        <v>67.5</v>
      </c>
      <c r="G7567">
        <f t="shared" si="163"/>
        <v>63.535871559633037</v>
      </c>
      <c r="I7567" s="1">
        <v>32702</v>
      </c>
      <c r="J7567">
        <v>17</v>
      </c>
      <c r="M7567" s="1">
        <v>38131</v>
      </c>
      <c r="N7567">
        <v>1.2</v>
      </c>
    </row>
    <row r="7568" spans="5:14" x14ac:dyDescent="0.3">
      <c r="E7568" s="1">
        <v>43158</v>
      </c>
      <c r="F7568">
        <v>66.63</v>
      </c>
      <c r="G7568">
        <f t="shared" si="163"/>
        <v>63.605688073394511</v>
      </c>
      <c r="I7568" s="1">
        <v>32701</v>
      </c>
      <c r="J7568">
        <v>17.16</v>
      </c>
      <c r="M7568" s="1">
        <v>38132</v>
      </c>
      <c r="N7568">
        <v>1.2094</v>
      </c>
    </row>
    <row r="7569" spans="5:14" x14ac:dyDescent="0.3">
      <c r="E7569" s="1">
        <v>43159</v>
      </c>
      <c r="F7569">
        <v>65.78</v>
      </c>
      <c r="G7569">
        <f t="shared" si="163"/>
        <v>63.673027522935783</v>
      </c>
      <c r="I7569" s="1">
        <v>32700</v>
      </c>
      <c r="J7569">
        <v>17.13</v>
      </c>
      <c r="M7569" s="1">
        <v>38133</v>
      </c>
      <c r="N7569">
        <v>1.2112000000000001</v>
      </c>
    </row>
    <row r="7570" spans="5:14" x14ac:dyDescent="0.3">
      <c r="E7570" s="1">
        <v>43160</v>
      </c>
      <c r="F7570">
        <v>63.83</v>
      </c>
      <c r="G7570">
        <f t="shared" si="163"/>
        <v>63.727431192660561</v>
      </c>
      <c r="I7570" s="1">
        <v>32699</v>
      </c>
      <c r="J7570">
        <v>17.600000000000001</v>
      </c>
      <c r="M7570" s="1">
        <v>38134</v>
      </c>
      <c r="N7570">
        <v>1.2266999999999999</v>
      </c>
    </row>
    <row r="7571" spans="5:14" x14ac:dyDescent="0.3">
      <c r="E7571" s="1">
        <v>43161</v>
      </c>
      <c r="F7571">
        <v>64.37</v>
      </c>
      <c r="G7571">
        <f t="shared" si="163"/>
        <v>63.791284403669735</v>
      </c>
      <c r="I7571" s="1">
        <v>32696</v>
      </c>
      <c r="J7571">
        <v>17.5</v>
      </c>
      <c r="M7571" s="1">
        <v>38135</v>
      </c>
      <c r="N7571">
        <v>1.2212000000000001</v>
      </c>
    </row>
    <row r="7572" spans="5:14" x14ac:dyDescent="0.3">
      <c r="E7572" s="1">
        <v>43164</v>
      </c>
      <c r="F7572">
        <v>65.540000000000006</v>
      </c>
      <c r="G7572">
        <f t="shared" si="163"/>
        <v>63.864678899082577</v>
      </c>
      <c r="I7572" s="1">
        <v>32695</v>
      </c>
      <c r="J7572">
        <v>18.2</v>
      </c>
      <c r="M7572" s="1">
        <v>38138</v>
      </c>
      <c r="N7572">
        <v>1.2183999999999999</v>
      </c>
    </row>
    <row r="7573" spans="5:14" x14ac:dyDescent="0.3">
      <c r="E7573" s="1">
        <v>43165</v>
      </c>
      <c r="F7573">
        <v>65.790000000000006</v>
      </c>
      <c r="G7573">
        <f t="shared" si="163"/>
        <v>63.953394495412859</v>
      </c>
      <c r="I7573" s="1">
        <v>32694</v>
      </c>
      <c r="J7573">
        <v>18.07</v>
      </c>
      <c r="M7573" s="1">
        <v>38139</v>
      </c>
      <c r="N7573">
        <v>1.2245999999999999</v>
      </c>
    </row>
    <row r="7574" spans="5:14" x14ac:dyDescent="0.3">
      <c r="E7574" s="1">
        <v>43166</v>
      </c>
      <c r="F7574">
        <v>64.34</v>
      </c>
      <c r="G7574">
        <f t="shared" si="163"/>
        <v>64.029908256880759</v>
      </c>
      <c r="I7574" s="1">
        <v>32693</v>
      </c>
      <c r="J7574">
        <v>17.86</v>
      </c>
      <c r="M7574" s="1">
        <v>38140</v>
      </c>
      <c r="N7574">
        <v>1.2208000000000001</v>
      </c>
    </row>
    <row r="7575" spans="5:14" x14ac:dyDescent="0.3">
      <c r="E7575" s="1">
        <v>43167</v>
      </c>
      <c r="F7575">
        <v>63.61</v>
      </c>
      <c r="G7575">
        <f t="shared" si="163"/>
        <v>64.101559633027534</v>
      </c>
      <c r="I7575" s="1">
        <v>32692</v>
      </c>
      <c r="J7575">
        <v>17.579999999999998</v>
      </c>
      <c r="M7575" s="1">
        <v>38141</v>
      </c>
      <c r="N7575">
        <v>1.2216</v>
      </c>
    </row>
    <row r="7576" spans="5:14" x14ac:dyDescent="0.3">
      <c r="E7576" s="1">
        <v>43168</v>
      </c>
      <c r="F7576">
        <v>65.489999999999995</v>
      </c>
      <c r="G7576">
        <f t="shared" si="163"/>
        <v>64.179449541284413</v>
      </c>
      <c r="I7576" s="1">
        <v>32689</v>
      </c>
      <c r="J7576">
        <v>17.489999999999998</v>
      </c>
      <c r="M7576" s="1">
        <v>38142</v>
      </c>
      <c r="N7576">
        <v>1.2263999999999999</v>
      </c>
    </row>
    <row r="7577" spans="5:14" x14ac:dyDescent="0.3">
      <c r="E7577" s="1">
        <v>43171</v>
      </c>
      <c r="F7577">
        <v>64.95</v>
      </c>
      <c r="G7577">
        <f t="shared" si="163"/>
        <v>64.26504587155965</v>
      </c>
      <c r="I7577" s="1">
        <v>32688</v>
      </c>
      <c r="J7577">
        <v>17.25</v>
      </c>
      <c r="M7577" s="1">
        <v>38145</v>
      </c>
      <c r="N7577">
        <v>1.2316</v>
      </c>
    </row>
    <row r="7578" spans="5:14" x14ac:dyDescent="0.3">
      <c r="E7578" s="1">
        <v>43172</v>
      </c>
      <c r="F7578">
        <v>64.64</v>
      </c>
      <c r="G7578">
        <f t="shared" si="163"/>
        <v>64.346238532110107</v>
      </c>
      <c r="I7578" s="1">
        <v>32687</v>
      </c>
      <c r="J7578">
        <v>17.399999999999999</v>
      </c>
      <c r="M7578" s="1">
        <v>38146</v>
      </c>
      <c r="N7578">
        <v>1.226</v>
      </c>
    </row>
    <row r="7579" spans="5:14" x14ac:dyDescent="0.3">
      <c r="E7579" s="1">
        <v>43173</v>
      </c>
      <c r="F7579">
        <v>64.89</v>
      </c>
      <c r="G7579">
        <f t="shared" si="163"/>
        <v>64.422201834862406</v>
      </c>
      <c r="I7579" s="1">
        <v>32686</v>
      </c>
      <c r="J7579">
        <v>17.5</v>
      </c>
      <c r="M7579" s="1">
        <v>38147</v>
      </c>
      <c r="N7579">
        <v>1.2039</v>
      </c>
    </row>
    <row r="7580" spans="5:14" x14ac:dyDescent="0.3">
      <c r="E7580" s="1">
        <v>43174</v>
      </c>
      <c r="F7580">
        <v>65.12</v>
      </c>
      <c r="G7580">
        <f t="shared" si="163"/>
        <v>64.49724770642203</v>
      </c>
      <c r="I7580" s="1">
        <v>32685</v>
      </c>
      <c r="J7580">
        <v>17.350000000000001</v>
      </c>
      <c r="M7580" s="1">
        <v>38148</v>
      </c>
      <c r="N7580">
        <v>1.2105999999999999</v>
      </c>
    </row>
    <row r="7581" spans="5:14" x14ac:dyDescent="0.3">
      <c r="E7581" s="1">
        <v>43175</v>
      </c>
      <c r="F7581">
        <v>66.209999999999994</v>
      </c>
      <c r="G7581">
        <f t="shared" si="163"/>
        <v>64.588623853211018</v>
      </c>
      <c r="I7581" s="1">
        <v>32682</v>
      </c>
      <c r="J7581">
        <v>16.899999999999999</v>
      </c>
      <c r="M7581" s="1">
        <v>38149</v>
      </c>
      <c r="N7581">
        <v>1.2005999999999999</v>
      </c>
    </row>
    <row r="7582" spans="5:14" x14ac:dyDescent="0.3">
      <c r="E7582" s="1">
        <v>43178</v>
      </c>
      <c r="F7582">
        <v>66.05</v>
      </c>
      <c r="G7582">
        <f t="shared" si="163"/>
        <v>64.670091743119286</v>
      </c>
      <c r="I7582" s="1">
        <v>32681</v>
      </c>
      <c r="J7582">
        <v>16.62</v>
      </c>
      <c r="M7582" s="1">
        <v>38152</v>
      </c>
      <c r="N7582">
        <v>1.2052</v>
      </c>
    </row>
    <row r="7583" spans="5:14" x14ac:dyDescent="0.3">
      <c r="E7583" s="1">
        <v>43179</v>
      </c>
      <c r="F7583">
        <v>67.42</v>
      </c>
      <c r="G7583">
        <f t="shared" si="163"/>
        <v>64.758165137614697</v>
      </c>
      <c r="I7583" s="1">
        <v>32680</v>
      </c>
      <c r="J7583">
        <v>16.32</v>
      </c>
      <c r="M7583" s="1">
        <v>38153</v>
      </c>
      <c r="N7583">
        <v>1.2159</v>
      </c>
    </row>
    <row r="7584" spans="5:14" x14ac:dyDescent="0.3">
      <c r="E7584" s="1">
        <v>43180</v>
      </c>
      <c r="F7584">
        <v>69.47</v>
      </c>
      <c r="G7584">
        <f t="shared" si="163"/>
        <v>64.86449541284405</v>
      </c>
      <c r="I7584" s="1">
        <v>32679</v>
      </c>
      <c r="J7584">
        <v>16.32</v>
      </c>
      <c r="M7584" s="1">
        <v>38154</v>
      </c>
      <c r="N7584">
        <v>1.2009000000000001</v>
      </c>
    </row>
    <row r="7585" spans="5:14" x14ac:dyDescent="0.3">
      <c r="E7585" s="1">
        <v>43181</v>
      </c>
      <c r="F7585">
        <v>68.91</v>
      </c>
      <c r="G7585">
        <f t="shared" si="163"/>
        <v>64.96321100917433</v>
      </c>
      <c r="I7585" s="1">
        <v>32678</v>
      </c>
      <c r="J7585">
        <v>16.100000000000001</v>
      </c>
      <c r="M7585" s="1">
        <v>38155</v>
      </c>
      <c r="N7585">
        <v>1.204</v>
      </c>
    </row>
    <row r="7586" spans="5:14" x14ac:dyDescent="0.3">
      <c r="E7586" s="1">
        <v>43182</v>
      </c>
      <c r="F7586">
        <v>70.45</v>
      </c>
      <c r="G7586">
        <f t="shared" si="163"/>
        <v>65.084495412844049</v>
      </c>
      <c r="I7586" s="1">
        <v>32675</v>
      </c>
      <c r="J7586">
        <v>16.2</v>
      </c>
      <c r="M7586" s="1">
        <v>38156</v>
      </c>
      <c r="N7586">
        <v>1.2139</v>
      </c>
    </row>
    <row r="7587" spans="5:14" x14ac:dyDescent="0.3">
      <c r="E7587" s="1">
        <v>43185</v>
      </c>
      <c r="F7587">
        <v>70.12</v>
      </c>
      <c r="G7587">
        <f t="shared" si="163"/>
        <v>65.197981651376168</v>
      </c>
      <c r="I7587" s="1">
        <v>32674</v>
      </c>
      <c r="J7587">
        <v>16.38</v>
      </c>
      <c r="M7587" s="1">
        <v>38159</v>
      </c>
      <c r="N7587">
        <v>1.2112000000000001</v>
      </c>
    </row>
    <row r="7588" spans="5:14" x14ac:dyDescent="0.3">
      <c r="E7588" s="1">
        <v>43186</v>
      </c>
      <c r="F7588">
        <v>70.11</v>
      </c>
      <c r="G7588">
        <f t="shared" si="163"/>
        <v>65.314862385321121</v>
      </c>
      <c r="I7588" s="1">
        <v>32673</v>
      </c>
      <c r="J7588">
        <v>16.25</v>
      </c>
      <c r="M7588" s="1">
        <v>38160</v>
      </c>
      <c r="N7588">
        <v>1.2110000000000001</v>
      </c>
    </row>
    <row r="7589" spans="5:14" x14ac:dyDescent="0.3">
      <c r="E7589" s="1">
        <v>43187</v>
      </c>
      <c r="F7589">
        <v>69.53</v>
      </c>
      <c r="G7589">
        <f t="shared" si="163"/>
        <v>65.417614678899099</v>
      </c>
      <c r="I7589" s="1">
        <v>32672</v>
      </c>
      <c r="J7589">
        <v>16.36</v>
      </c>
      <c r="M7589" s="1">
        <v>38161</v>
      </c>
      <c r="N7589">
        <v>1.2089000000000001</v>
      </c>
    </row>
    <row r="7590" spans="5:14" x14ac:dyDescent="0.3">
      <c r="E7590" s="1">
        <v>43188</v>
      </c>
      <c r="F7590">
        <v>70.27</v>
      </c>
      <c r="G7590">
        <f t="shared" si="163"/>
        <v>65.526146788990843</v>
      </c>
      <c r="I7590" s="1">
        <v>32671</v>
      </c>
      <c r="J7590">
        <v>17</v>
      </c>
      <c r="M7590" s="1">
        <v>38162</v>
      </c>
      <c r="N7590">
        <v>1.2173</v>
      </c>
    </row>
    <row r="7591" spans="5:14" x14ac:dyDescent="0.3">
      <c r="E7591" s="1">
        <v>43192</v>
      </c>
      <c r="F7591">
        <v>67.64</v>
      </c>
      <c r="G7591">
        <f t="shared" si="163"/>
        <v>65.602660550458737</v>
      </c>
      <c r="I7591" s="1">
        <v>32668</v>
      </c>
      <c r="J7591">
        <v>17.559999999999999</v>
      </c>
      <c r="M7591" s="1">
        <v>38163</v>
      </c>
      <c r="N7591">
        <v>1.2172000000000001</v>
      </c>
    </row>
    <row r="7592" spans="5:14" x14ac:dyDescent="0.3">
      <c r="E7592" s="1">
        <v>43193</v>
      </c>
      <c r="F7592">
        <v>68.12</v>
      </c>
      <c r="G7592">
        <f t="shared" si="163"/>
        <v>65.673119266055068</v>
      </c>
      <c r="I7592" s="1">
        <v>32667</v>
      </c>
      <c r="J7592">
        <v>17.3</v>
      </c>
      <c r="M7592" s="1">
        <v>38166</v>
      </c>
      <c r="N7592">
        <v>1.2183999999999999</v>
      </c>
    </row>
    <row r="7593" spans="5:14" x14ac:dyDescent="0.3">
      <c r="E7593" s="1">
        <v>43194</v>
      </c>
      <c r="F7593">
        <v>68.02</v>
      </c>
      <c r="G7593">
        <f t="shared" si="163"/>
        <v>65.738440366972497</v>
      </c>
      <c r="I7593" s="1">
        <v>32666</v>
      </c>
      <c r="J7593">
        <v>17.8</v>
      </c>
      <c r="M7593" s="1">
        <v>38167</v>
      </c>
      <c r="N7593">
        <v>1.2077</v>
      </c>
    </row>
    <row r="7594" spans="5:14" x14ac:dyDescent="0.3">
      <c r="E7594" s="1">
        <v>43195</v>
      </c>
      <c r="F7594">
        <v>68.33</v>
      </c>
      <c r="G7594">
        <f t="shared" si="163"/>
        <v>65.802293577981672</v>
      </c>
      <c r="I7594" s="1">
        <v>32665</v>
      </c>
      <c r="J7594">
        <v>18</v>
      </c>
      <c r="M7594" s="1">
        <v>38168</v>
      </c>
      <c r="N7594">
        <v>1.2184999999999999</v>
      </c>
    </row>
    <row r="7595" spans="5:14" x14ac:dyDescent="0.3">
      <c r="E7595" s="1">
        <v>43196</v>
      </c>
      <c r="F7595">
        <v>67.11</v>
      </c>
      <c r="G7595">
        <f t="shared" si="163"/>
        <v>65.863027522935795</v>
      </c>
      <c r="I7595" s="1">
        <v>32664</v>
      </c>
      <c r="J7595">
        <v>18.02</v>
      </c>
      <c r="M7595" s="1">
        <v>38169</v>
      </c>
      <c r="N7595">
        <v>1.216</v>
      </c>
    </row>
    <row r="7596" spans="5:14" x14ac:dyDescent="0.3">
      <c r="E7596" s="1">
        <v>43199</v>
      </c>
      <c r="F7596">
        <v>68.650000000000006</v>
      </c>
      <c r="G7596">
        <f t="shared" si="163"/>
        <v>65.936697247706448</v>
      </c>
      <c r="I7596" s="1">
        <v>32661</v>
      </c>
      <c r="J7596">
        <v>17.5</v>
      </c>
      <c r="M7596" s="1">
        <v>38170</v>
      </c>
      <c r="N7596">
        <v>1.2321</v>
      </c>
    </row>
    <row r="7597" spans="5:14" x14ac:dyDescent="0.3">
      <c r="E7597" s="1">
        <v>43200</v>
      </c>
      <c r="F7597">
        <v>71.040000000000006</v>
      </c>
      <c r="G7597">
        <f t="shared" si="163"/>
        <v>66.018990825688093</v>
      </c>
      <c r="I7597" s="1">
        <v>32660</v>
      </c>
      <c r="J7597">
        <v>17.61</v>
      </c>
      <c r="M7597" s="1">
        <v>38173</v>
      </c>
      <c r="N7597">
        <v>1.2285999999999999</v>
      </c>
    </row>
    <row r="7598" spans="5:14" x14ac:dyDescent="0.3">
      <c r="E7598" s="1">
        <v>43201</v>
      </c>
      <c r="F7598">
        <v>72.06</v>
      </c>
      <c r="G7598">
        <f t="shared" si="163"/>
        <v>66.090458715596355</v>
      </c>
      <c r="I7598" s="1">
        <v>32659</v>
      </c>
      <c r="J7598">
        <v>17.75</v>
      </c>
      <c r="M7598" s="1">
        <v>38174</v>
      </c>
      <c r="N7598">
        <v>1.2284999999999999</v>
      </c>
    </row>
    <row r="7599" spans="5:14" x14ac:dyDescent="0.3">
      <c r="E7599" s="1">
        <v>43202</v>
      </c>
      <c r="F7599">
        <v>72.02</v>
      </c>
      <c r="G7599">
        <f t="shared" si="163"/>
        <v>66.166880733944978</v>
      </c>
      <c r="I7599" s="1">
        <v>32658</v>
      </c>
      <c r="J7599">
        <v>17.39</v>
      </c>
      <c r="M7599" s="1">
        <v>38175</v>
      </c>
      <c r="N7599">
        <v>1.2372000000000001</v>
      </c>
    </row>
    <row r="7600" spans="5:14" x14ac:dyDescent="0.3">
      <c r="E7600" s="1">
        <v>43203</v>
      </c>
      <c r="F7600">
        <v>72.58</v>
      </c>
      <c r="G7600">
        <f t="shared" ref="G7600:G7663" si="164">+AVERAGE(F7492:F7600)</f>
        <v>66.250275229357825</v>
      </c>
      <c r="I7600" s="1">
        <v>32654</v>
      </c>
      <c r="J7600">
        <v>17.39</v>
      </c>
      <c r="M7600" s="1">
        <v>38176</v>
      </c>
      <c r="N7600">
        <v>1.2386999999999999</v>
      </c>
    </row>
    <row r="7601" spans="5:14" x14ac:dyDescent="0.3">
      <c r="E7601" s="1">
        <v>43206</v>
      </c>
      <c r="F7601">
        <v>71.42</v>
      </c>
      <c r="G7601">
        <f t="shared" si="164"/>
        <v>66.318990825688104</v>
      </c>
      <c r="I7601" s="1">
        <v>32653</v>
      </c>
      <c r="J7601">
        <v>17.55</v>
      </c>
      <c r="M7601" s="1">
        <v>38177</v>
      </c>
      <c r="N7601">
        <v>1.2414000000000001</v>
      </c>
    </row>
    <row r="7602" spans="5:14" x14ac:dyDescent="0.3">
      <c r="E7602" s="1">
        <v>43207</v>
      </c>
      <c r="F7602">
        <v>71.58</v>
      </c>
      <c r="G7602">
        <f t="shared" si="164"/>
        <v>66.39293577981654</v>
      </c>
      <c r="I7602" s="1">
        <v>32652</v>
      </c>
      <c r="J7602">
        <v>17.3</v>
      </c>
      <c r="M7602" s="1">
        <v>38180</v>
      </c>
      <c r="N7602">
        <v>1.2410000000000001</v>
      </c>
    </row>
    <row r="7603" spans="5:14" x14ac:dyDescent="0.3">
      <c r="E7603" s="1">
        <v>43208</v>
      </c>
      <c r="F7603">
        <v>73.48</v>
      </c>
      <c r="G7603">
        <f t="shared" si="164"/>
        <v>66.487614678899106</v>
      </c>
      <c r="I7603" s="1">
        <v>32651</v>
      </c>
      <c r="J7603">
        <v>16.920000000000002</v>
      </c>
      <c r="M7603" s="1">
        <v>38181</v>
      </c>
      <c r="N7603">
        <v>1.2330000000000001</v>
      </c>
    </row>
    <row r="7604" spans="5:14" x14ac:dyDescent="0.3">
      <c r="E7604" s="1">
        <v>43209</v>
      </c>
      <c r="F7604">
        <v>73.78</v>
      </c>
      <c r="G7604">
        <f t="shared" si="164"/>
        <v>66.593761467889934</v>
      </c>
      <c r="I7604" s="1">
        <v>32650</v>
      </c>
      <c r="J7604">
        <v>17</v>
      </c>
      <c r="M7604" s="1">
        <v>38182</v>
      </c>
      <c r="N7604">
        <v>1.2381</v>
      </c>
    </row>
    <row r="7605" spans="5:14" x14ac:dyDescent="0.3">
      <c r="E7605" s="1">
        <v>43210</v>
      </c>
      <c r="F7605">
        <v>74.06</v>
      </c>
      <c r="G7605">
        <f t="shared" si="164"/>
        <v>66.705596330275256</v>
      </c>
      <c r="I7605" s="1">
        <v>32647</v>
      </c>
      <c r="J7605">
        <v>17.34</v>
      </c>
      <c r="M7605" s="1">
        <v>38183</v>
      </c>
      <c r="N7605">
        <v>1.2355</v>
      </c>
    </row>
    <row r="7606" spans="5:14" x14ac:dyDescent="0.3">
      <c r="E7606" s="1">
        <v>43213</v>
      </c>
      <c r="F7606">
        <v>74.709999999999994</v>
      </c>
      <c r="G7606">
        <f t="shared" si="164"/>
        <v>66.828073394495433</v>
      </c>
      <c r="I7606" s="1">
        <v>32646</v>
      </c>
      <c r="J7606">
        <v>17.399999999999999</v>
      </c>
      <c r="M7606" s="1">
        <v>38184</v>
      </c>
      <c r="N7606">
        <v>1.2451000000000001</v>
      </c>
    </row>
    <row r="7607" spans="5:14" x14ac:dyDescent="0.3">
      <c r="E7607" s="1">
        <v>43214</v>
      </c>
      <c r="F7607">
        <v>73.86</v>
      </c>
      <c r="G7607">
        <f t="shared" si="164"/>
        <v>66.930275229357818</v>
      </c>
      <c r="I7607" s="1">
        <v>32645</v>
      </c>
      <c r="J7607">
        <v>17.68</v>
      </c>
      <c r="M7607" s="1">
        <v>38187</v>
      </c>
      <c r="N7607">
        <v>1.2441</v>
      </c>
    </row>
    <row r="7608" spans="5:14" x14ac:dyDescent="0.3">
      <c r="E7608" s="1">
        <v>43215</v>
      </c>
      <c r="F7608">
        <v>74</v>
      </c>
      <c r="G7608">
        <f t="shared" si="164"/>
        <v>67.038348623853224</v>
      </c>
      <c r="I7608" s="1">
        <v>32644</v>
      </c>
      <c r="J7608">
        <v>17.600000000000001</v>
      </c>
      <c r="M7608" s="1">
        <v>38188</v>
      </c>
      <c r="N7608">
        <v>1.2326999999999999</v>
      </c>
    </row>
    <row r="7609" spans="5:14" x14ac:dyDescent="0.3">
      <c r="E7609" s="1">
        <v>43216</v>
      </c>
      <c r="F7609">
        <v>74.739999999999995</v>
      </c>
      <c r="G7609">
        <f t="shared" si="164"/>
        <v>67.15000000000002</v>
      </c>
      <c r="I7609" s="1">
        <v>32643</v>
      </c>
      <c r="J7609">
        <v>17.36</v>
      </c>
      <c r="M7609" s="1">
        <v>38189</v>
      </c>
      <c r="N7609">
        <v>1.2266999999999999</v>
      </c>
    </row>
    <row r="7610" spans="5:14" x14ac:dyDescent="0.3">
      <c r="E7610" s="1">
        <v>43217</v>
      </c>
      <c r="F7610">
        <v>74.64</v>
      </c>
      <c r="G7610">
        <f t="shared" si="164"/>
        <v>67.253853211009186</v>
      </c>
      <c r="I7610" s="1">
        <v>32640</v>
      </c>
      <c r="J7610">
        <v>17.34</v>
      </c>
      <c r="M7610" s="1">
        <v>38190</v>
      </c>
      <c r="N7610">
        <v>1.2249000000000001</v>
      </c>
    </row>
    <row r="7611" spans="5:14" x14ac:dyDescent="0.3">
      <c r="E7611" s="1">
        <v>43220</v>
      </c>
      <c r="F7611">
        <v>75.17</v>
      </c>
      <c r="G7611">
        <f t="shared" si="164"/>
        <v>67.360458715596351</v>
      </c>
      <c r="I7611" s="1">
        <v>32639</v>
      </c>
      <c r="J7611">
        <v>17.22</v>
      </c>
      <c r="M7611" s="1">
        <v>38191</v>
      </c>
      <c r="N7611">
        <v>1.2092000000000001</v>
      </c>
    </row>
    <row r="7612" spans="5:14" x14ac:dyDescent="0.3">
      <c r="E7612" s="1">
        <v>43221</v>
      </c>
      <c r="F7612">
        <v>73.13</v>
      </c>
      <c r="G7612">
        <f t="shared" si="164"/>
        <v>67.44550458715598</v>
      </c>
      <c r="I7612" s="1">
        <v>32638</v>
      </c>
      <c r="J7612">
        <v>17.82</v>
      </c>
      <c r="M7612" s="1">
        <v>38194</v>
      </c>
      <c r="N7612">
        <v>1.2144999999999999</v>
      </c>
    </row>
    <row r="7613" spans="5:14" x14ac:dyDescent="0.3">
      <c r="E7613" s="1">
        <v>43222</v>
      </c>
      <c r="F7613">
        <v>73.36</v>
      </c>
      <c r="G7613">
        <f t="shared" si="164"/>
        <v>67.532844036697256</v>
      </c>
      <c r="I7613" s="1">
        <v>32637</v>
      </c>
      <c r="J7613">
        <v>17.75</v>
      </c>
      <c r="M7613" s="1">
        <v>38195</v>
      </c>
      <c r="N7613">
        <v>1.2053</v>
      </c>
    </row>
    <row r="7614" spans="5:14" x14ac:dyDescent="0.3">
      <c r="E7614" s="1">
        <v>43223</v>
      </c>
      <c r="F7614">
        <v>73.62</v>
      </c>
      <c r="G7614">
        <f t="shared" si="164"/>
        <v>67.624678899082568</v>
      </c>
      <c r="I7614" s="1">
        <v>32636</v>
      </c>
      <c r="J7614">
        <v>18.170000000000002</v>
      </c>
      <c r="M7614" s="1">
        <v>38196</v>
      </c>
      <c r="N7614">
        <v>1.2053</v>
      </c>
    </row>
    <row r="7615" spans="5:14" x14ac:dyDescent="0.3">
      <c r="E7615" s="1">
        <v>43224</v>
      </c>
      <c r="F7615">
        <v>74.87</v>
      </c>
      <c r="G7615">
        <f t="shared" si="164"/>
        <v>67.732568807339447</v>
      </c>
      <c r="I7615" s="1">
        <v>32633</v>
      </c>
      <c r="J7615">
        <v>18.7</v>
      </c>
      <c r="M7615" s="1">
        <v>38197</v>
      </c>
      <c r="N7615">
        <v>1.2035</v>
      </c>
    </row>
    <row r="7616" spans="5:14" x14ac:dyDescent="0.3">
      <c r="E7616" s="1">
        <v>43227</v>
      </c>
      <c r="F7616">
        <v>76.17</v>
      </c>
      <c r="G7616">
        <f t="shared" si="164"/>
        <v>67.848165137614686</v>
      </c>
      <c r="I7616" s="1">
        <v>32632</v>
      </c>
      <c r="J7616">
        <v>18.52</v>
      </c>
      <c r="M7616" s="1">
        <v>38198</v>
      </c>
      <c r="N7616">
        <v>1.2017</v>
      </c>
    </row>
    <row r="7617" spans="5:14" x14ac:dyDescent="0.3">
      <c r="E7617" s="1">
        <v>43228</v>
      </c>
      <c r="F7617">
        <v>74.849999999999994</v>
      </c>
      <c r="G7617">
        <f t="shared" si="164"/>
        <v>67.950183486238544</v>
      </c>
      <c r="I7617" s="1">
        <v>32631</v>
      </c>
      <c r="J7617">
        <v>17.78</v>
      </c>
      <c r="M7617" s="1">
        <v>38201</v>
      </c>
      <c r="N7617">
        <v>1.202</v>
      </c>
    </row>
    <row r="7618" spans="5:14" x14ac:dyDescent="0.3">
      <c r="E7618" s="1">
        <v>43229</v>
      </c>
      <c r="F7618">
        <v>77.209999999999994</v>
      </c>
      <c r="G7618">
        <f t="shared" si="164"/>
        <v>68.085596330275237</v>
      </c>
      <c r="I7618" s="1">
        <v>32630</v>
      </c>
      <c r="J7618">
        <v>18.75</v>
      </c>
      <c r="M7618" s="1">
        <v>38202</v>
      </c>
      <c r="N7618">
        <v>1.2050000000000001</v>
      </c>
    </row>
    <row r="7619" spans="5:14" x14ac:dyDescent="0.3">
      <c r="E7619" s="1">
        <v>43230</v>
      </c>
      <c r="F7619">
        <v>77.47</v>
      </c>
      <c r="G7619">
        <f t="shared" si="164"/>
        <v>68.219633027522946</v>
      </c>
      <c r="I7619" s="1">
        <v>32626</v>
      </c>
      <c r="J7619">
        <v>18.940000000000001</v>
      </c>
      <c r="M7619" s="1">
        <v>38203</v>
      </c>
      <c r="N7619">
        <v>1.2050000000000001</v>
      </c>
    </row>
    <row r="7620" spans="5:14" x14ac:dyDescent="0.3">
      <c r="E7620" s="1">
        <v>43231</v>
      </c>
      <c r="F7620">
        <v>77.12</v>
      </c>
      <c r="G7620">
        <f t="shared" si="164"/>
        <v>68.365504587155968</v>
      </c>
      <c r="I7620" s="1">
        <v>32625</v>
      </c>
      <c r="J7620">
        <v>19.190000000000001</v>
      </c>
      <c r="M7620" s="1">
        <v>38204</v>
      </c>
      <c r="N7620">
        <v>1.2057</v>
      </c>
    </row>
    <row r="7621" spans="5:14" x14ac:dyDescent="0.3">
      <c r="E7621" s="1">
        <v>43234</v>
      </c>
      <c r="F7621">
        <v>78.23</v>
      </c>
      <c r="G7621">
        <f t="shared" si="164"/>
        <v>68.512568807339449</v>
      </c>
      <c r="I7621" s="1">
        <v>32624</v>
      </c>
      <c r="J7621">
        <v>19.600000000000001</v>
      </c>
      <c r="M7621" s="1">
        <v>38205</v>
      </c>
      <c r="N7621">
        <v>1.2273000000000001</v>
      </c>
    </row>
    <row r="7622" spans="5:14" x14ac:dyDescent="0.3">
      <c r="E7622" s="1">
        <v>43235</v>
      </c>
      <c r="F7622">
        <v>78.430000000000007</v>
      </c>
      <c r="G7622">
        <f t="shared" si="164"/>
        <v>68.650458715596329</v>
      </c>
      <c r="I7622" s="1">
        <v>32623</v>
      </c>
      <c r="J7622">
        <v>19.18</v>
      </c>
      <c r="M7622" s="1">
        <v>38208</v>
      </c>
      <c r="N7622">
        <v>1.2269000000000001</v>
      </c>
    </row>
    <row r="7623" spans="5:14" x14ac:dyDescent="0.3">
      <c r="E7623" s="1">
        <v>43236</v>
      </c>
      <c r="F7623">
        <v>79.28</v>
      </c>
      <c r="G7623">
        <f t="shared" si="164"/>
        <v>68.784311926605511</v>
      </c>
      <c r="I7623" s="1">
        <v>32622</v>
      </c>
      <c r="J7623">
        <v>19.850000000000001</v>
      </c>
      <c r="M7623" s="1">
        <v>38209</v>
      </c>
      <c r="N7623">
        <v>1.2222999999999999</v>
      </c>
    </row>
    <row r="7624" spans="5:14" x14ac:dyDescent="0.3">
      <c r="E7624" s="1">
        <v>43237</v>
      </c>
      <c r="F7624">
        <v>79.3</v>
      </c>
      <c r="G7624">
        <f t="shared" si="164"/>
        <v>68.930733944954142</v>
      </c>
      <c r="I7624" s="1">
        <v>32619</v>
      </c>
      <c r="J7624">
        <v>20.27</v>
      </c>
      <c r="M7624" s="1">
        <v>38210</v>
      </c>
      <c r="N7624">
        <v>1.2225999999999999</v>
      </c>
    </row>
    <row r="7625" spans="5:14" x14ac:dyDescent="0.3">
      <c r="E7625" s="1">
        <v>43238</v>
      </c>
      <c r="F7625">
        <v>78.510000000000005</v>
      </c>
      <c r="G7625">
        <f t="shared" si="164"/>
        <v>69.07816513761469</v>
      </c>
      <c r="I7625" s="1">
        <v>32618</v>
      </c>
      <c r="J7625">
        <v>20.14</v>
      </c>
      <c r="M7625" s="1">
        <v>38211</v>
      </c>
      <c r="N7625">
        <v>1.2248000000000001</v>
      </c>
    </row>
    <row r="7626" spans="5:14" x14ac:dyDescent="0.3">
      <c r="E7626" s="1">
        <v>43241</v>
      </c>
      <c r="F7626">
        <v>79.22</v>
      </c>
      <c r="G7626">
        <f t="shared" si="164"/>
        <v>69.224128440366982</v>
      </c>
      <c r="I7626" s="1">
        <v>32617</v>
      </c>
      <c r="J7626">
        <v>19.649999999999999</v>
      </c>
      <c r="M7626" s="1">
        <v>38212</v>
      </c>
      <c r="N7626">
        <v>1.2374000000000001</v>
      </c>
    </row>
    <row r="7627" spans="5:14" x14ac:dyDescent="0.3">
      <c r="E7627" s="1">
        <v>43242</v>
      </c>
      <c r="F7627">
        <v>79.569999999999993</v>
      </c>
      <c r="G7627">
        <f t="shared" si="164"/>
        <v>69.374036697247703</v>
      </c>
      <c r="I7627" s="1">
        <v>32616</v>
      </c>
      <c r="J7627">
        <v>18.899999999999999</v>
      </c>
      <c r="M7627" s="1">
        <v>38215</v>
      </c>
      <c r="N7627">
        <v>1.2359</v>
      </c>
    </row>
    <row r="7628" spans="5:14" x14ac:dyDescent="0.3">
      <c r="E7628" s="1">
        <v>43243</v>
      </c>
      <c r="F7628">
        <v>79.8</v>
      </c>
      <c r="G7628">
        <f t="shared" si="164"/>
        <v>69.524403669724762</v>
      </c>
      <c r="I7628" s="1">
        <v>32615</v>
      </c>
      <c r="J7628">
        <v>18.63</v>
      </c>
      <c r="M7628" s="1">
        <v>38216</v>
      </c>
      <c r="N7628">
        <v>1.2351000000000001</v>
      </c>
    </row>
    <row r="7629" spans="5:14" x14ac:dyDescent="0.3">
      <c r="E7629" s="1">
        <v>43244</v>
      </c>
      <c r="F7629">
        <v>78.790000000000006</v>
      </c>
      <c r="G7629">
        <f t="shared" si="164"/>
        <v>69.66192660550459</v>
      </c>
      <c r="I7629" s="1">
        <v>32612</v>
      </c>
      <c r="J7629">
        <v>18.27</v>
      </c>
      <c r="M7629" s="1">
        <v>38217</v>
      </c>
      <c r="N7629">
        <v>1.2337</v>
      </c>
    </row>
    <row r="7630" spans="5:14" x14ac:dyDescent="0.3">
      <c r="E7630" s="1">
        <v>43245</v>
      </c>
      <c r="F7630">
        <v>76.44</v>
      </c>
      <c r="G7630">
        <f t="shared" si="164"/>
        <v>69.770917431192657</v>
      </c>
      <c r="I7630" s="1">
        <v>32611</v>
      </c>
      <c r="J7630">
        <v>18.59</v>
      </c>
      <c r="M7630" s="1">
        <v>38218</v>
      </c>
      <c r="N7630">
        <v>1.2363999999999999</v>
      </c>
    </row>
    <row r="7631" spans="5:14" x14ac:dyDescent="0.3">
      <c r="E7631" s="1">
        <v>43248</v>
      </c>
      <c r="F7631">
        <v>75.3</v>
      </c>
      <c r="G7631">
        <f t="shared" si="164"/>
        <v>69.866330275229359</v>
      </c>
      <c r="I7631" s="1">
        <v>32610</v>
      </c>
      <c r="J7631">
        <v>18.27</v>
      </c>
      <c r="M7631" s="1">
        <v>38219</v>
      </c>
      <c r="N7631">
        <v>1.2309000000000001</v>
      </c>
    </row>
    <row r="7632" spans="5:14" x14ac:dyDescent="0.3">
      <c r="E7632" s="1">
        <v>43249</v>
      </c>
      <c r="F7632">
        <v>75.39</v>
      </c>
      <c r="G7632">
        <f t="shared" si="164"/>
        <v>69.959357798165129</v>
      </c>
      <c r="I7632" s="1">
        <v>32609</v>
      </c>
      <c r="J7632">
        <v>18.46</v>
      </c>
      <c r="M7632" s="1">
        <v>38222</v>
      </c>
      <c r="N7632">
        <v>1.2131000000000001</v>
      </c>
    </row>
    <row r="7633" spans="5:14" x14ac:dyDescent="0.3">
      <c r="E7633" s="1">
        <v>43250</v>
      </c>
      <c r="F7633">
        <v>77.5</v>
      </c>
      <c r="G7633">
        <f t="shared" si="164"/>
        <v>70.055504587155966</v>
      </c>
      <c r="I7633" s="1">
        <v>32608</v>
      </c>
      <c r="J7633">
        <v>18.7</v>
      </c>
      <c r="M7633" s="1">
        <v>38223</v>
      </c>
      <c r="N7633">
        <v>1.2081</v>
      </c>
    </row>
    <row r="7634" spans="5:14" x14ac:dyDescent="0.3">
      <c r="E7634" s="1">
        <v>43251</v>
      </c>
      <c r="F7634">
        <v>77.59</v>
      </c>
      <c r="G7634">
        <f t="shared" si="164"/>
        <v>70.157798165137606</v>
      </c>
      <c r="I7634" s="1">
        <v>32605</v>
      </c>
      <c r="J7634">
        <v>18.5</v>
      </c>
      <c r="M7634" s="1">
        <v>38224</v>
      </c>
      <c r="N7634">
        <v>1.2081</v>
      </c>
    </row>
    <row r="7635" spans="5:14" x14ac:dyDescent="0.3">
      <c r="E7635" s="1">
        <v>43252</v>
      </c>
      <c r="F7635">
        <v>76.790000000000006</v>
      </c>
      <c r="G7635">
        <f t="shared" si="164"/>
        <v>70.250183486238527</v>
      </c>
      <c r="I7635" s="1">
        <v>32604</v>
      </c>
      <c r="J7635">
        <v>18.59</v>
      </c>
      <c r="M7635" s="1">
        <v>38225</v>
      </c>
      <c r="N7635">
        <v>1.2103999999999999</v>
      </c>
    </row>
    <row r="7636" spans="5:14" x14ac:dyDescent="0.3">
      <c r="E7636" s="1">
        <v>43255</v>
      </c>
      <c r="F7636">
        <v>75.290000000000006</v>
      </c>
      <c r="G7636">
        <f t="shared" si="164"/>
        <v>70.327431192660555</v>
      </c>
      <c r="I7636" s="1">
        <v>32603</v>
      </c>
      <c r="J7636">
        <v>19.25</v>
      </c>
      <c r="M7636" s="1">
        <v>38226</v>
      </c>
      <c r="N7636">
        <v>1.2002999999999999</v>
      </c>
    </row>
    <row r="7637" spans="5:14" x14ac:dyDescent="0.3">
      <c r="E7637" s="1">
        <v>43256</v>
      </c>
      <c r="F7637">
        <v>75.38</v>
      </c>
      <c r="G7637">
        <f t="shared" si="164"/>
        <v>70.408256880733944</v>
      </c>
      <c r="I7637" s="1">
        <v>32602</v>
      </c>
      <c r="J7637">
        <v>18.91</v>
      </c>
      <c r="M7637" s="1">
        <v>38229</v>
      </c>
      <c r="N7637">
        <v>1.2055</v>
      </c>
    </row>
    <row r="7638" spans="5:14" x14ac:dyDescent="0.3">
      <c r="E7638" s="1">
        <v>43257</v>
      </c>
      <c r="F7638">
        <v>75.36</v>
      </c>
      <c r="G7638">
        <f t="shared" si="164"/>
        <v>70.47724770642202</v>
      </c>
      <c r="I7638" s="1">
        <v>32601</v>
      </c>
      <c r="J7638">
        <v>19.100000000000001</v>
      </c>
      <c r="M7638" s="1">
        <v>38230</v>
      </c>
      <c r="N7638">
        <v>1.2184999999999999</v>
      </c>
    </row>
    <row r="7639" spans="5:14" x14ac:dyDescent="0.3">
      <c r="E7639" s="1">
        <v>43258</v>
      </c>
      <c r="F7639">
        <v>77.319999999999993</v>
      </c>
      <c r="G7639">
        <f t="shared" si="164"/>
        <v>70.562110091743108</v>
      </c>
      <c r="I7639" s="1">
        <v>32598</v>
      </c>
      <c r="J7639">
        <v>19.55</v>
      </c>
      <c r="M7639" s="1">
        <v>38231</v>
      </c>
      <c r="N7639">
        <v>1.2195</v>
      </c>
    </row>
    <row r="7640" spans="5:14" x14ac:dyDescent="0.3">
      <c r="E7640" s="1">
        <v>43259</v>
      </c>
      <c r="F7640">
        <v>76.459999999999994</v>
      </c>
      <c r="G7640">
        <f t="shared" si="164"/>
        <v>70.643211009174294</v>
      </c>
      <c r="I7640" s="1">
        <v>32597</v>
      </c>
      <c r="J7640">
        <v>18.97</v>
      </c>
      <c r="M7640" s="1">
        <v>38232</v>
      </c>
      <c r="N7640">
        <v>1.2174</v>
      </c>
    </row>
    <row r="7641" spans="5:14" x14ac:dyDescent="0.3">
      <c r="E7641" s="1">
        <v>43262</v>
      </c>
      <c r="F7641">
        <v>76.459999999999994</v>
      </c>
      <c r="G7641">
        <f t="shared" si="164"/>
        <v>70.722844036697225</v>
      </c>
      <c r="I7641" s="1">
        <v>32596</v>
      </c>
      <c r="J7641">
        <v>18.760000000000002</v>
      </c>
      <c r="M7641" s="1">
        <v>38233</v>
      </c>
      <c r="N7641">
        <v>1.2047000000000001</v>
      </c>
    </row>
    <row r="7642" spans="5:14" x14ac:dyDescent="0.3">
      <c r="E7642" s="1">
        <v>43263</v>
      </c>
      <c r="F7642">
        <v>75.88</v>
      </c>
      <c r="G7642">
        <f t="shared" si="164"/>
        <v>70.787614678899075</v>
      </c>
      <c r="I7642" s="1">
        <v>32595</v>
      </c>
      <c r="J7642">
        <v>19.190000000000001</v>
      </c>
      <c r="M7642" s="1">
        <v>38236</v>
      </c>
      <c r="N7642">
        <v>1.2056</v>
      </c>
    </row>
    <row r="7643" spans="5:14" x14ac:dyDescent="0.3">
      <c r="E7643" s="1">
        <v>43264</v>
      </c>
      <c r="F7643">
        <v>76.739999999999995</v>
      </c>
      <c r="G7643">
        <f t="shared" si="164"/>
        <v>70.856788990825677</v>
      </c>
      <c r="I7643" s="1">
        <v>32590</v>
      </c>
      <c r="J7643">
        <v>18.64</v>
      </c>
      <c r="M7643" s="1">
        <v>38237</v>
      </c>
      <c r="N7643">
        <v>1.2103999999999999</v>
      </c>
    </row>
    <row r="7644" spans="5:14" x14ac:dyDescent="0.3">
      <c r="E7644" s="1">
        <v>43265</v>
      </c>
      <c r="F7644">
        <v>75.94</v>
      </c>
      <c r="G7644">
        <f t="shared" si="164"/>
        <v>70.918073394495408</v>
      </c>
      <c r="I7644" s="1">
        <v>32589</v>
      </c>
      <c r="J7644">
        <v>18.510000000000002</v>
      </c>
      <c r="M7644" s="1">
        <v>38238</v>
      </c>
      <c r="N7644">
        <v>1.2181</v>
      </c>
    </row>
    <row r="7645" spans="5:14" x14ac:dyDescent="0.3">
      <c r="E7645" s="1">
        <v>43266</v>
      </c>
      <c r="F7645">
        <v>73.44</v>
      </c>
      <c r="G7645">
        <f t="shared" si="164"/>
        <v>70.95082568807338</v>
      </c>
      <c r="I7645" s="1">
        <v>32588</v>
      </c>
      <c r="J7645">
        <v>18.079999999999998</v>
      </c>
      <c r="M7645" s="1">
        <v>38239</v>
      </c>
      <c r="N7645">
        <v>1.2225999999999999</v>
      </c>
    </row>
    <row r="7646" spans="5:14" x14ac:dyDescent="0.3">
      <c r="E7646" s="1">
        <v>43269</v>
      </c>
      <c r="F7646">
        <v>75.34</v>
      </c>
      <c r="G7646">
        <f t="shared" si="164"/>
        <v>70.997431192660542</v>
      </c>
      <c r="I7646" s="1">
        <v>32587</v>
      </c>
      <c r="J7646">
        <v>18</v>
      </c>
      <c r="M7646" s="1">
        <v>38240</v>
      </c>
      <c r="N7646">
        <v>1.2259</v>
      </c>
    </row>
    <row r="7647" spans="5:14" x14ac:dyDescent="0.3">
      <c r="E7647" s="1">
        <v>43270</v>
      </c>
      <c r="F7647">
        <v>75.08</v>
      </c>
      <c r="G7647">
        <f t="shared" si="164"/>
        <v>71.051834862385306</v>
      </c>
      <c r="I7647" s="1">
        <v>32584</v>
      </c>
      <c r="J7647">
        <v>17.760000000000002</v>
      </c>
      <c r="M7647" s="1">
        <v>38243</v>
      </c>
      <c r="N7647">
        <v>1.2255</v>
      </c>
    </row>
    <row r="7648" spans="5:14" x14ac:dyDescent="0.3">
      <c r="E7648" s="1">
        <v>43271</v>
      </c>
      <c r="F7648">
        <v>74.739999999999995</v>
      </c>
      <c r="G7648">
        <f t="shared" si="164"/>
        <v>71.101009174311898</v>
      </c>
      <c r="I7648" s="1">
        <v>32583</v>
      </c>
      <c r="J7648">
        <v>17.760000000000002</v>
      </c>
      <c r="M7648" s="1">
        <v>38244</v>
      </c>
      <c r="N7648">
        <v>1.2245999999999999</v>
      </c>
    </row>
    <row r="7649" spans="5:14" x14ac:dyDescent="0.3">
      <c r="E7649" s="1">
        <v>43272</v>
      </c>
      <c r="F7649">
        <v>73.05</v>
      </c>
      <c r="G7649">
        <f t="shared" si="164"/>
        <v>71.135321100917409</v>
      </c>
      <c r="I7649" s="1">
        <v>32582</v>
      </c>
      <c r="J7649">
        <v>17.600000000000001</v>
      </c>
      <c r="M7649" s="1">
        <v>38245</v>
      </c>
      <c r="N7649">
        <v>1.2148000000000001</v>
      </c>
    </row>
    <row r="7650" spans="5:14" x14ac:dyDescent="0.3">
      <c r="E7650" s="1">
        <v>43273</v>
      </c>
      <c r="F7650">
        <v>75.55</v>
      </c>
      <c r="G7650">
        <f t="shared" si="164"/>
        <v>71.198990825688057</v>
      </c>
      <c r="I7650" s="1">
        <v>32581</v>
      </c>
      <c r="J7650">
        <v>17.239999999999998</v>
      </c>
      <c r="M7650" s="1">
        <v>38246</v>
      </c>
      <c r="N7650">
        <v>1.2183999999999999</v>
      </c>
    </row>
    <row r="7651" spans="5:14" x14ac:dyDescent="0.3">
      <c r="E7651" s="1">
        <v>43276</v>
      </c>
      <c r="F7651">
        <v>74.73</v>
      </c>
      <c r="G7651">
        <f t="shared" si="164"/>
        <v>71.2512844036697</v>
      </c>
      <c r="I7651" s="1">
        <v>32580</v>
      </c>
      <c r="J7651">
        <v>16.66</v>
      </c>
      <c r="M7651" s="1">
        <v>38247</v>
      </c>
      <c r="N7651">
        <v>1.2194</v>
      </c>
    </row>
    <row r="7652" spans="5:14" x14ac:dyDescent="0.3">
      <c r="E7652" s="1">
        <v>43277</v>
      </c>
      <c r="F7652">
        <v>76.31</v>
      </c>
      <c r="G7652">
        <f t="shared" si="164"/>
        <v>71.309541284403664</v>
      </c>
      <c r="I7652" s="1">
        <v>32577</v>
      </c>
      <c r="J7652">
        <v>17.11</v>
      </c>
      <c r="M7652" s="1">
        <v>38250</v>
      </c>
      <c r="N7652">
        <v>1.2175</v>
      </c>
    </row>
    <row r="7653" spans="5:14" x14ac:dyDescent="0.3">
      <c r="E7653" s="1">
        <v>43278</v>
      </c>
      <c r="F7653">
        <v>77.62</v>
      </c>
      <c r="G7653">
        <f t="shared" si="164"/>
        <v>71.374587155963283</v>
      </c>
      <c r="I7653" s="1">
        <v>32576</v>
      </c>
      <c r="J7653">
        <v>17.260000000000002</v>
      </c>
      <c r="M7653" s="1">
        <v>38251</v>
      </c>
      <c r="N7653">
        <v>1.2327999999999999</v>
      </c>
    </row>
    <row r="7654" spans="5:14" x14ac:dyDescent="0.3">
      <c r="E7654" s="1">
        <v>43279</v>
      </c>
      <c r="F7654">
        <v>77.849999999999994</v>
      </c>
      <c r="G7654">
        <f t="shared" si="164"/>
        <v>71.442752293577968</v>
      </c>
      <c r="I7654" s="1">
        <v>32575</v>
      </c>
      <c r="J7654">
        <v>16.84</v>
      </c>
      <c r="M7654" s="1">
        <v>38252</v>
      </c>
      <c r="N7654">
        <v>1.2264999999999999</v>
      </c>
    </row>
    <row r="7655" spans="5:14" x14ac:dyDescent="0.3">
      <c r="E7655" s="1">
        <v>43280</v>
      </c>
      <c r="F7655">
        <v>79.44</v>
      </c>
      <c r="G7655">
        <f t="shared" si="164"/>
        <v>71.524587155963289</v>
      </c>
      <c r="I7655" s="1">
        <v>32574</v>
      </c>
      <c r="J7655">
        <v>16.96</v>
      </c>
      <c r="M7655" s="1">
        <v>38253</v>
      </c>
      <c r="N7655">
        <v>1.2264999999999999</v>
      </c>
    </row>
    <row r="7656" spans="5:14" x14ac:dyDescent="0.3">
      <c r="E7656" s="1">
        <v>43283</v>
      </c>
      <c r="F7656">
        <v>77.3</v>
      </c>
      <c r="G7656">
        <f t="shared" si="164"/>
        <v>71.596513761467889</v>
      </c>
      <c r="I7656" s="1">
        <v>32573</v>
      </c>
      <c r="J7656">
        <v>17.05</v>
      </c>
      <c r="M7656" s="1">
        <v>38254</v>
      </c>
      <c r="N7656">
        <v>1.2273000000000001</v>
      </c>
    </row>
    <row r="7657" spans="5:14" x14ac:dyDescent="0.3">
      <c r="E7657" s="1">
        <v>43284</v>
      </c>
      <c r="F7657">
        <v>77.760000000000005</v>
      </c>
      <c r="G7657">
        <f t="shared" si="164"/>
        <v>71.676697247706429</v>
      </c>
      <c r="I7657" s="1">
        <v>32570</v>
      </c>
      <c r="J7657">
        <v>16.95</v>
      </c>
      <c r="M7657" s="1">
        <v>38257</v>
      </c>
      <c r="N7657">
        <v>1.2301</v>
      </c>
    </row>
    <row r="7658" spans="5:14" x14ac:dyDescent="0.3">
      <c r="E7658" s="1">
        <v>43285</v>
      </c>
      <c r="F7658">
        <v>78.239999999999995</v>
      </c>
      <c r="G7658">
        <f t="shared" si="164"/>
        <v>71.761009174311923</v>
      </c>
      <c r="I7658" s="1">
        <v>32569</v>
      </c>
      <c r="J7658">
        <v>16.72</v>
      </c>
      <c r="M7658" s="1">
        <v>38258</v>
      </c>
      <c r="N7658">
        <v>1.2323</v>
      </c>
    </row>
    <row r="7659" spans="5:14" x14ac:dyDescent="0.3">
      <c r="E7659" s="1">
        <v>43286</v>
      </c>
      <c r="F7659">
        <v>77.39</v>
      </c>
      <c r="G7659">
        <f t="shared" si="164"/>
        <v>71.832018348623848</v>
      </c>
      <c r="I7659" s="1">
        <v>32568</v>
      </c>
      <c r="J7659">
        <v>16.579999999999998</v>
      </c>
      <c r="M7659" s="1">
        <v>38259</v>
      </c>
      <c r="N7659">
        <v>1.2329000000000001</v>
      </c>
    </row>
    <row r="7660" spans="5:14" x14ac:dyDescent="0.3">
      <c r="E7660" s="1">
        <v>43287</v>
      </c>
      <c r="F7660">
        <v>77.11</v>
      </c>
      <c r="G7660">
        <f t="shared" si="164"/>
        <v>71.910275229357779</v>
      </c>
      <c r="I7660" s="1">
        <v>32567</v>
      </c>
      <c r="J7660">
        <v>16.399999999999999</v>
      </c>
      <c r="M7660" s="1">
        <v>38260</v>
      </c>
      <c r="N7660">
        <v>1.2431000000000001</v>
      </c>
    </row>
    <row r="7661" spans="5:14" x14ac:dyDescent="0.3">
      <c r="E7661" s="1">
        <v>43290</v>
      </c>
      <c r="F7661">
        <v>78.069999999999993</v>
      </c>
      <c r="G7661">
        <f t="shared" si="164"/>
        <v>72.006146788990819</v>
      </c>
      <c r="I7661" s="1">
        <v>32566</v>
      </c>
      <c r="J7661">
        <v>16.600000000000001</v>
      </c>
      <c r="M7661" s="1">
        <v>38261</v>
      </c>
      <c r="N7661">
        <v>1.2411000000000001</v>
      </c>
    </row>
    <row r="7662" spans="5:14" x14ac:dyDescent="0.3">
      <c r="E7662" s="1">
        <v>43291</v>
      </c>
      <c r="F7662">
        <v>78.86</v>
      </c>
      <c r="G7662">
        <f t="shared" si="164"/>
        <v>72.116238532110074</v>
      </c>
      <c r="I7662" s="1">
        <v>32563</v>
      </c>
      <c r="J7662">
        <v>16.149999999999999</v>
      </c>
      <c r="M7662" s="1">
        <v>38264</v>
      </c>
      <c r="N7662">
        <v>1.2287999999999999</v>
      </c>
    </row>
    <row r="7663" spans="5:14" x14ac:dyDescent="0.3">
      <c r="E7663" s="1">
        <v>43292</v>
      </c>
      <c r="F7663">
        <v>73.400000000000006</v>
      </c>
      <c r="G7663">
        <f t="shared" si="164"/>
        <v>72.188623853210999</v>
      </c>
      <c r="I7663" s="1">
        <v>32562</v>
      </c>
      <c r="J7663">
        <v>16.28</v>
      </c>
      <c r="M7663" s="1">
        <v>38265</v>
      </c>
      <c r="N7663">
        <v>1.2309000000000001</v>
      </c>
    </row>
    <row r="7664" spans="5:14" x14ac:dyDescent="0.3">
      <c r="E7664" s="1">
        <v>43293</v>
      </c>
      <c r="F7664">
        <v>74.45</v>
      </c>
      <c r="G7664">
        <f t="shared" ref="G7664:G7727" si="165">+AVERAGE(F7556:F7664)</f>
        <v>72.277064220183476</v>
      </c>
      <c r="I7664" s="1">
        <v>32561</v>
      </c>
      <c r="J7664">
        <v>16.13</v>
      </c>
      <c r="M7664" s="1">
        <v>38266</v>
      </c>
      <c r="N7664">
        <v>1.2284999999999999</v>
      </c>
    </row>
    <row r="7665" spans="5:14" x14ac:dyDescent="0.3">
      <c r="E7665" s="1">
        <v>43294</v>
      </c>
      <c r="F7665">
        <v>75.33</v>
      </c>
      <c r="G7665">
        <f t="shared" si="165"/>
        <v>72.392110091743106</v>
      </c>
      <c r="I7665" s="1">
        <v>32560</v>
      </c>
      <c r="J7665">
        <v>16.25</v>
      </c>
      <c r="M7665" s="1">
        <v>38267</v>
      </c>
      <c r="N7665">
        <v>1.2282</v>
      </c>
    </row>
    <row r="7666" spans="5:14" x14ac:dyDescent="0.3">
      <c r="E7666" s="1">
        <v>43297</v>
      </c>
      <c r="F7666">
        <v>71.84</v>
      </c>
      <c r="G7666">
        <f t="shared" si="165"/>
        <v>72.476972477064209</v>
      </c>
      <c r="I7666" s="1">
        <v>32559</v>
      </c>
      <c r="J7666">
        <v>16.239999999999998</v>
      </c>
      <c r="M7666" s="1">
        <v>38268</v>
      </c>
      <c r="N7666">
        <v>1.2403</v>
      </c>
    </row>
    <row r="7667" spans="5:14" x14ac:dyDescent="0.3">
      <c r="E7667" s="1">
        <v>43298</v>
      </c>
      <c r="F7667">
        <v>72.16</v>
      </c>
      <c r="G7667">
        <f t="shared" si="165"/>
        <v>72.563577981651349</v>
      </c>
      <c r="I7667" s="1">
        <v>32556</v>
      </c>
      <c r="J7667">
        <v>16.010000000000002</v>
      </c>
      <c r="M7667" s="1">
        <v>38271</v>
      </c>
      <c r="N7667">
        <v>1.2381</v>
      </c>
    </row>
    <row r="7668" spans="5:14" x14ac:dyDescent="0.3">
      <c r="E7668" s="1">
        <v>43299</v>
      </c>
      <c r="F7668">
        <v>72.900000000000006</v>
      </c>
      <c r="G7668">
        <f t="shared" si="165"/>
        <v>72.641926605504565</v>
      </c>
      <c r="I7668" s="1">
        <v>32555</v>
      </c>
      <c r="J7668">
        <v>15.8</v>
      </c>
      <c r="M7668" s="1">
        <v>38272</v>
      </c>
      <c r="N7668">
        <v>1.2318</v>
      </c>
    </row>
    <row r="7669" spans="5:14" x14ac:dyDescent="0.3">
      <c r="E7669" s="1">
        <v>43300</v>
      </c>
      <c r="F7669">
        <v>72.58</v>
      </c>
      <c r="G7669">
        <f t="shared" si="165"/>
        <v>72.717614678899054</v>
      </c>
      <c r="I7669" s="1">
        <v>32554</v>
      </c>
      <c r="J7669">
        <v>15.6</v>
      </c>
      <c r="M7669" s="1">
        <v>38273</v>
      </c>
      <c r="N7669">
        <v>1.2343</v>
      </c>
    </row>
    <row r="7670" spans="5:14" x14ac:dyDescent="0.3">
      <c r="E7670" s="1">
        <v>43301</v>
      </c>
      <c r="F7670">
        <v>73.069999999999993</v>
      </c>
      <c r="G7670">
        <f t="shared" si="165"/>
        <v>72.793119266055029</v>
      </c>
      <c r="I7670" s="1">
        <v>32553</v>
      </c>
      <c r="J7670">
        <v>15.67</v>
      </c>
      <c r="M7670" s="1">
        <v>38274</v>
      </c>
      <c r="N7670">
        <v>1.2378</v>
      </c>
    </row>
    <row r="7671" spans="5:14" x14ac:dyDescent="0.3">
      <c r="E7671" s="1">
        <v>43304</v>
      </c>
      <c r="F7671">
        <v>73.06</v>
      </c>
      <c r="G7671">
        <f t="shared" si="165"/>
        <v>72.860917431192647</v>
      </c>
      <c r="I7671" s="1">
        <v>32552</v>
      </c>
      <c r="J7671">
        <v>15.43</v>
      </c>
      <c r="M7671" s="1">
        <v>38275</v>
      </c>
      <c r="N7671">
        <v>1.2462</v>
      </c>
    </row>
    <row r="7672" spans="5:14" x14ac:dyDescent="0.3">
      <c r="E7672" s="1">
        <v>43305</v>
      </c>
      <c r="F7672">
        <v>73.44</v>
      </c>
      <c r="G7672">
        <f t="shared" si="165"/>
        <v>72.936055045871527</v>
      </c>
      <c r="I7672" s="1">
        <v>32549</v>
      </c>
      <c r="J7672">
        <v>15.82</v>
      </c>
      <c r="M7672" s="1">
        <v>38278</v>
      </c>
      <c r="N7672">
        <v>1.2493000000000001</v>
      </c>
    </row>
    <row r="7673" spans="5:14" x14ac:dyDescent="0.3">
      <c r="E7673" s="1">
        <v>43306</v>
      </c>
      <c r="F7673">
        <v>73.930000000000007</v>
      </c>
      <c r="G7673">
        <f t="shared" si="165"/>
        <v>73.01412844036696</v>
      </c>
      <c r="I7673" s="1">
        <v>32548</v>
      </c>
      <c r="J7673">
        <v>16.05</v>
      </c>
      <c r="M7673" s="1">
        <v>38279</v>
      </c>
      <c r="N7673">
        <v>1.2515000000000001</v>
      </c>
    </row>
    <row r="7674" spans="5:14" x14ac:dyDescent="0.3">
      <c r="E7674" s="1">
        <v>43307</v>
      </c>
      <c r="F7674">
        <v>74.540000000000006</v>
      </c>
      <c r="G7674">
        <f t="shared" si="165"/>
        <v>73.088899082568773</v>
      </c>
      <c r="I7674" s="1">
        <v>32547</v>
      </c>
      <c r="J7674">
        <v>16.18</v>
      </c>
      <c r="M7674" s="1">
        <v>38280</v>
      </c>
      <c r="N7674">
        <v>1.2583</v>
      </c>
    </row>
    <row r="7675" spans="5:14" x14ac:dyDescent="0.3">
      <c r="E7675" s="1">
        <v>43308</v>
      </c>
      <c r="F7675">
        <v>74.290000000000006</v>
      </c>
      <c r="G7675">
        <f t="shared" si="165"/>
        <v>73.152935779816502</v>
      </c>
      <c r="I7675" s="1">
        <v>32546</v>
      </c>
      <c r="J7675">
        <v>15.99</v>
      </c>
      <c r="M7675" s="1">
        <v>38281</v>
      </c>
      <c r="N7675">
        <v>1.2615000000000001</v>
      </c>
    </row>
    <row r="7676" spans="5:14" x14ac:dyDescent="0.3">
      <c r="E7676" s="1">
        <v>43311</v>
      </c>
      <c r="F7676">
        <v>74.97</v>
      </c>
      <c r="G7676">
        <f t="shared" si="165"/>
        <v>73.22146788990824</v>
      </c>
      <c r="I7676" s="1">
        <v>32545</v>
      </c>
      <c r="J7676">
        <v>15.99</v>
      </c>
      <c r="M7676" s="1">
        <v>38282</v>
      </c>
      <c r="N7676">
        <v>1.2684</v>
      </c>
    </row>
    <row r="7677" spans="5:14" x14ac:dyDescent="0.3">
      <c r="E7677" s="1">
        <v>43312</v>
      </c>
      <c r="F7677">
        <v>74.25</v>
      </c>
      <c r="G7677">
        <f t="shared" si="165"/>
        <v>73.291376146788963</v>
      </c>
      <c r="I7677" s="1">
        <v>32542</v>
      </c>
      <c r="J7677">
        <v>16.170000000000002</v>
      </c>
      <c r="M7677" s="1">
        <v>38285</v>
      </c>
      <c r="N7677">
        <v>1.2802</v>
      </c>
    </row>
    <row r="7678" spans="5:14" x14ac:dyDescent="0.3">
      <c r="E7678" s="1">
        <v>43313</v>
      </c>
      <c r="F7678">
        <v>72.39</v>
      </c>
      <c r="G7678">
        <f t="shared" si="165"/>
        <v>73.35201834862383</v>
      </c>
      <c r="I7678" s="1">
        <v>32541</v>
      </c>
      <c r="J7678">
        <v>16.12</v>
      </c>
      <c r="M7678" s="1">
        <v>38286</v>
      </c>
      <c r="N7678">
        <v>1.2753000000000001</v>
      </c>
    </row>
    <row r="7679" spans="5:14" x14ac:dyDescent="0.3">
      <c r="E7679" s="1">
        <v>43314</v>
      </c>
      <c r="F7679">
        <v>73.45</v>
      </c>
      <c r="G7679">
        <f t="shared" si="165"/>
        <v>73.440275229357766</v>
      </c>
      <c r="I7679" s="1">
        <v>32540</v>
      </c>
      <c r="J7679">
        <v>15.8</v>
      </c>
      <c r="M7679" s="1">
        <v>38287</v>
      </c>
      <c r="N7679">
        <v>1.2706</v>
      </c>
    </row>
    <row r="7680" spans="5:14" x14ac:dyDescent="0.3">
      <c r="E7680" s="1">
        <v>43315</v>
      </c>
      <c r="F7680">
        <v>73.209999999999994</v>
      </c>
      <c r="G7680">
        <f t="shared" si="165"/>
        <v>73.521376146788967</v>
      </c>
      <c r="I7680" s="1">
        <v>32539</v>
      </c>
      <c r="J7680">
        <v>15.91</v>
      </c>
      <c r="M7680" s="1">
        <v>38288</v>
      </c>
      <c r="N7680">
        <v>1.2744</v>
      </c>
    </row>
    <row r="7681" spans="5:14" x14ac:dyDescent="0.3">
      <c r="E7681" s="1">
        <v>43318</v>
      </c>
      <c r="F7681">
        <v>73.75</v>
      </c>
      <c r="G7681">
        <f t="shared" si="165"/>
        <v>73.596697247706402</v>
      </c>
      <c r="I7681" s="1">
        <v>32538</v>
      </c>
      <c r="J7681">
        <v>15.97</v>
      </c>
      <c r="M7681" s="1">
        <v>38289</v>
      </c>
      <c r="N7681">
        <v>1.278</v>
      </c>
    </row>
    <row r="7682" spans="5:14" x14ac:dyDescent="0.3">
      <c r="E7682" s="1">
        <v>43319</v>
      </c>
      <c r="F7682">
        <v>74.650000000000006</v>
      </c>
      <c r="G7682">
        <f t="shared" si="165"/>
        <v>73.677981651376129</v>
      </c>
      <c r="I7682" s="1">
        <v>32535</v>
      </c>
      <c r="J7682">
        <v>16.3</v>
      </c>
      <c r="M7682" s="1">
        <v>38292</v>
      </c>
      <c r="N7682">
        <v>1.2748999999999999</v>
      </c>
    </row>
    <row r="7683" spans="5:14" x14ac:dyDescent="0.3">
      <c r="E7683" s="1">
        <v>43320</v>
      </c>
      <c r="F7683">
        <v>72.28</v>
      </c>
      <c r="G7683">
        <f t="shared" si="165"/>
        <v>73.750825688073377</v>
      </c>
      <c r="I7683" s="1">
        <v>32534</v>
      </c>
      <c r="J7683">
        <v>16.760000000000002</v>
      </c>
      <c r="M7683" s="1">
        <v>38293</v>
      </c>
      <c r="N7683">
        <v>1.2725</v>
      </c>
    </row>
    <row r="7684" spans="5:14" x14ac:dyDescent="0.3">
      <c r="E7684" s="1">
        <v>43321</v>
      </c>
      <c r="F7684">
        <v>72.069999999999993</v>
      </c>
      <c r="G7684">
        <f t="shared" si="165"/>
        <v>73.828440366972444</v>
      </c>
      <c r="I7684" s="1">
        <v>32533</v>
      </c>
      <c r="J7684">
        <v>16.55</v>
      </c>
      <c r="M7684" s="1">
        <v>38294</v>
      </c>
      <c r="N7684">
        <v>1.2819</v>
      </c>
    </row>
    <row r="7685" spans="5:14" x14ac:dyDescent="0.3">
      <c r="E7685" s="1">
        <v>43322</v>
      </c>
      <c r="F7685">
        <v>72.81</v>
      </c>
      <c r="G7685">
        <f t="shared" si="165"/>
        <v>73.895596330275197</v>
      </c>
      <c r="I7685" s="1">
        <v>32532</v>
      </c>
      <c r="J7685">
        <v>16.010000000000002</v>
      </c>
      <c r="M7685" s="1">
        <v>38295</v>
      </c>
      <c r="N7685">
        <v>1.2867999999999999</v>
      </c>
    </row>
    <row r="7686" spans="5:14" x14ac:dyDescent="0.3">
      <c r="E7686" s="1">
        <v>43325</v>
      </c>
      <c r="F7686">
        <v>72.61</v>
      </c>
      <c r="G7686">
        <f t="shared" si="165"/>
        <v>73.965871559632987</v>
      </c>
      <c r="I7686" s="1">
        <v>32531</v>
      </c>
      <c r="J7686">
        <v>16.2</v>
      </c>
      <c r="M7686" s="1">
        <v>38296</v>
      </c>
      <c r="N7686">
        <v>1.2965</v>
      </c>
    </row>
    <row r="7687" spans="5:14" x14ac:dyDescent="0.3">
      <c r="E7687" s="1">
        <v>43326</v>
      </c>
      <c r="F7687">
        <v>72.459999999999994</v>
      </c>
      <c r="G7687">
        <f t="shared" si="165"/>
        <v>74.037614678899047</v>
      </c>
      <c r="I7687" s="1">
        <v>32528</v>
      </c>
      <c r="J7687">
        <v>17</v>
      </c>
      <c r="M7687" s="1">
        <v>38299</v>
      </c>
      <c r="N7687">
        <v>1.2918000000000001</v>
      </c>
    </row>
    <row r="7688" spans="5:14" x14ac:dyDescent="0.3">
      <c r="E7688" s="1">
        <v>43327</v>
      </c>
      <c r="F7688">
        <v>70.760000000000005</v>
      </c>
      <c r="G7688">
        <f t="shared" si="165"/>
        <v>74.09146788990823</v>
      </c>
      <c r="I7688" s="1">
        <v>32527</v>
      </c>
      <c r="J7688">
        <v>17.09</v>
      </c>
      <c r="M7688" s="1">
        <v>38300</v>
      </c>
      <c r="N7688">
        <v>1.2892999999999999</v>
      </c>
    </row>
    <row r="7689" spans="5:14" x14ac:dyDescent="0.3">
      <c r="E7689" s="1">
        <v>43328</v>
      </c>
      <c r="F7689">
        <v>71.430000000000007</v>
      </c>
      <c r="G7689">
        <f t="shared" si="165"/>
        <v>74.149357798165113</v>
      </c>
      <c r="I7689" s="1">
        <v>32526</v>
      </c>
      <c r="J7689">
        <v>16.739999999999998</v>
      </c>
      <c r="M7689" s="1">
        <v>38301</v>
      </c>
      <c r="N7689">
        <v>1.2887999999999999</v>
      </c>
    </row>
    <row r="7690" spans="5:14" x14ac:dyDescent="0.3">
      <c r="E7690" s="1">
        <v>43329</v>
      </c>
      <c r="F7690">
        <v>71.83</v>
      </c>
      <c r="G7690">
        <f t="shared" si="165"/>
        <v>74.200917431192636</v>
      </c>
      <c r="I7690" s="1">
        <v>32525</v>
      </c>
      <c r="J7690">
        <v>16.43</v>
      </c>
      <c r="M7690" s="1">
        <v>38302</v>
      </c>
      <c r="N7690">
        <v>1.2903</v>
      </c>
    </row>
    <row r="7691" spans="5:14" x14ac:dyDescent="0.3">
      <c r="E7691" s="1">
        <v>43332</v>
      </c>
      <c r="F7691">
        <v>72.209999999999994</v>
      </c>
      <c r="G7691">
        <f t="shared" si="165"/>
        <v>74.257431192660533</v>
      </c>
      <c r="I7691" s="1">
        <v>32524</v>
      </c>
      <c r="J7691">
        <v>16.28</v>
      </c>
      <c r="M7691" s="1">
        <v>38303</v>
      </c>
      <c r="N7691">
        <v>1.2974000000000001</v>
      </c>
    </row>
    <row r="7692" spans="5:14" x14ac:dyDescent="0.3">
      <c r="E7692" s="1">
        <v>43333</v>
      </c>
      <c r="F7692">
        <v>72.63</v>
      </c>
      <c r="G7692">
        <f t="shared" si="165"/>
        <v>74.305229357798154</v>
      </c>
      <c r="I7692" s="1">
        <v>32521</v>
      </c>
      <c r="J7692">
        <v>16.12</v>
      </c>
      <c r="M7692" s="1">
        <v>38306</v>
      </c>
      <c r="N7692">
        <v>1.2945</v>
      </c>
    </row>
    <row r="7693" spans="5:14" x14ac:dyDescent="0.3">
      <c r="E7693" s="1">
        <v>43334</v>
      </c>
      <c r="F7693">
        <v>74.78</v>
      </c>
      <c r="G7693">
        <f t="shared" si="165"/>
        <v>74.353944954128423</v>
      </c>
      <c r="I7693" s="1">
        <v>32520</v>
      </c>
      <c r="J7693">
        <v>15.75</v>
      </c>
      <c r="M7693" s="1">
        <v>38307</v>
      </c>
      <c r="N7693">
        <v>1.2956000000000001</v>
      </c>
    </row>
    <row r="7694" spans="5:14" x14ac:dyDescent="0.3">
      <c r="E7694" s="1">
        <v>43335</v>
      </c>
      <c r="F7694">
        <v>74.73</v>
      </c>
      <c r="G7694">
        <f t="shared" si="165"/>
        <v>74.407339449541269</v>
      </c>
      <c r="I7694" s="1">
        <v>32519</v>
      </c>
      <c r="J7694">
        <v>15.8</v>
      </c>
      <c r="M7694" s="1">
        <v>38308</v>
      </c>
      <c r="N7694">
        <v>1.3036000000000001</v>
      </c>
    </row>
    <row r="7695" spans="5:14" x14ac:dyDescent="0.3">
      <c r="E7695" s="1">
        <v>43336</v>
      </c>
      <c r="F7695">
        <v>75.819999999999993</v>
      </c>
      <c r="G7695">
        <f t="shared" si="165"/>
        <v>74.456605504587131</v>
      </c>
      <c r="I7695" s="1">
        <v>32518</v>
      </c>
      <c r="J7695">
        <v>16.2</v>
      </c>
      <c r="M7695" s="1">
        <v>38309</v>
      </c>
      <c r="N7695">
        <v>1.2954000000000001</v>
      </c>
    </row>
    <row r="7696" spans="5:14" x14ac:dyDescent="0.3">
      <c r="E7696" s="1">
        <v>43339</v>
      </c>
      <c r="F7696">
        <v>76.209999999999994</v>
      </c>
      <c r="G7696">
        <f t="shared" si="165"/>
        <v>74.51247706422015</v>
      </c>
      <c r="I7696" s="1">
        <v>32517</v>
      </c>
      <c r="J7696">
        <v>16.34</v>
      </c>
      <c r="M7696" s="1">
        <v>38310</v>
      </c>
      <c r="N7696">
        <v>1.3017000000000001</v>
      </c>
    </row>
    <row r="7697" spans="5:14" x14ac:dyDescent="0.3">
      <c r="E7697" s="1">
        <v>43340</v>
      </c>
      <c r="F7697">
        <v>75.95</v>
      </c>
      <c r="G7697">
        <f t="shared" si="165"/>
        <v>74.566055045871536</v>
      </c>
      <c r="I7697" s="1">
        <v>32514</v>
      </c>
      <c r="J7697">
        <v>16.25</v>
      </c>
      <c r="M7697" s="1">
        <v>38313</v>
      </c>
      <c r="N7697">
        <v>1.3042</v>
      </c>
    </row>
    <row r="7698" spans="5:14" x14ac:dyDescent="0.3">
      <c r="E7698" s="1">
        <v>43341</v>
      </c>
      <c r="F7698">
        <v>77.14</v>
      </c>
      <c r="G7698">
        <f t="shared" si="165"/>
        <v>74.635871559633017</v>
      </c>
      <c r="I7698" s="1">
        <v>32513</v>
      </c>
      <c r="J7698">
        <v>15.91</v>
      </c>
      <c r="M7698" s="1">
        <v>38314</v>
      </c>
      <c r="N7698">
        <v>1.3080000000000001</v>
      </c>
    </row>
    <row r="7699" spans="5:14" x14ac:dyDescent="0.3">
      <c r="E7699" s="1">
        <v>43342</v>
      </c>
      <c r="F7699">
        <v>77.77</v>
      </c>
      <c r="G7699">
        <f t="shared" si="165"/>
        <v>74.704678899082566</v>
      </c>
      <c r="I7699" s="1">
        <v>32512</v>
      </c>
      <c r="J7699">
        <v>15.96</v>
      </c>
      <c r="M7699" s="1">
        <v>38315</v>
      </c>
      <c r="N7699">
        <v>1.3173999999999999</v>
      </c>
    </row>
    <row r="7700" spans="5:14" x14ac:dyDescent="0.3">
      <c r="E7700" s="1">
        <v>43343</v>
      </c>
      <c r="F7700">
        <v>77.42</v>
      </c>
      <c r="G7700">
        <f t="shared" si="165"/>
        <v>74.794403669724758</v>
      </c>
      <c r="I7700" s="1">
        <v>32511</v>
      </c>
      <c r="J7700">
        <v>15.72</v>
      </c>
      <c r="M7700" s="1">
        <v>38316</v>
      </c>
      <c r="N7700">
        <v>1.3244</v>
      </c>
    </row>
    <row r="7701" spans="5:14" x14ac:dyDescent="0.3">
      <c r="E7701" s="1">
        <v>43346</v>
      </c>
      <c r="F7701">
        <v>78.150000000000006</v>
      </c>
      <c r="G7701">
        <f t="shared" si="165"/>
        <v>74.886422018348625</v>
      </c>
      <c r="I7701" s="1">
        <v>32507</v>
      </c>
      <c r="J7701">
        <v>15.52</v>
      </c>
      <c r="M7701" s="1">
        <v>38317</v>
      </c>
      <c r="N7701">
        <v>1.3289</v>
      </c>
    </row>
    <row r="7702" spans="5:14" x14ac:dyDescent="0.3">
      <c r="E7702" s="1">
        <v>43347</v>
      </c>
      <c r="F7702">
        <v>78.17</v>
      </c>
      <c r="G7702">
        <f t="shared" si="165"/>
        <v>74.979541284403666</v>
      </c>
      <c r="I7702" s="1">
        <v>32506</v>
      </c>
      <c r="J7702">
        <v>15.3</v>
      </c>
      <c r="M7702" s="1">
        <v>38320</v>
      </c>
      <c r="N7702">
        <v>1.3270999999999999</v>
      </c>
    </row>
    <row r="7703" spans="5:14" x14ac:dyDescent="0.3">
      <c r="E7703" s="1">
        <v>43348</v>
      </c>
      <c r="F7703">
        <v>77.27</v>
      </c>
      <c r="G7703">
        <f t="shared" si="165"/>
        <v>75.061559633027528</v>
      </c>
      <c r="I7703" s="1">
        <v>32505</v>
      </c>
      <c r="J7703">
        <v>15.55</v>
      </c>
      <c r="M7703" s="1">
        <v>38321</v>
      </c>
      <c r="N7703">
        <v>1.3290999999999999</v>
      </c>
    </row>
    <row r="7704" spans="5:14" x14ac:dyDescent="0.3">
      <c r="E7704" s="1">
        <v>43349</v>
      </c>
      <c r="F7704">
        <v>76.5</v>
      </c>
      <c r="G7704">
        <f t="shared" si="165"/>
        <v>75.147706422018345</v>
      </c>
      <c r="I7704" s="1">
        <v>32500</v>
      </c>
      <c r="J7704">
        <v>15.08</v>
      </c>
      <c r="M7704" s="1">
        <v>38322</v>
      </c>
      <c r="N7704">
        <v>1.3327</v>
      </c>
    </row>
    <row r="7705" spans="5:14" x14ac:dyDescent="0.3">
      <c r="E7705" s="1">
        <v>43350</v>
      </c>
      <c r="F7705">
        <v>76.83</v>
      </c>
      <c r="G7705">
        <f t="shared" si="165"/>
        <v>75.222752293577983</v>
      </c>
      <c r="I7705" s="1">
        <v>32499</v>
      </c>
      <c r="J7705">
        <v>14.99</v>
      </c>
      <c r="M7705" s="1">
        <v>38323</v>
      </c>
      <c r="N7705">
        <v>1.327</v>
      </c>
    </row>
    <row r="7706" spans="5:14" x14ac:dyDescent="0.3">
      <c r="E7706" s="1">
        <v>43353</v>
      </c>
      <c r="F7706">
        <v>77.37</v>
      </c>
      <c r="G7706">
        <f t="shared" si="165"/>
        <v>75.280825688073406</v>
      </c>
      <c r="I7706" s="1">
        <v>32498</v>
      </c>
      <c r="J7706">
        <v>14.96</v>
      </c>
      <c r="M7706" s="1">
        <v>38324</v>
      </c>
      <c r="N7706">
        <v>1.3452999999999999</v>
      </c>
    </row>
    <row r="7707" spans="5:14" x14ac:dyDescent="0.3">
      <c r="E7707" s="1">
        <v>43354</v>
      </c>
      <c r="F7707">
        <v>79.06</v>
      </c>
      <c r="G7707">
        <f t="shared" si="165"/>
        <v>75.34504587155962</v>
      </c>
      <c r="I7707" s="1">
        <v>32497</v>
      </c>
      <c r="J7707">
        <v>14.82</v>
      </c>
      <c r="M7707" s="1">
        <v>38327</v>
      </c>
      <c r="N7707">
        <v>1.3399000000000001</v>
      </c>
    </row>
    <row r="7708" spans="5:14" x14ac:dyDescent="0.3">
      <c r="E7708" s="1">
        <v>43355</v>
      </c>
      <c r="F7708">
        <v>79.739999999999995</v>
      </c>
      <c r="G7708">
        <f t="shared" si="165"/>
        <v>75.415871559633032</v>
      </c>
      <c r="I7708" s="1">
        <v>32496</v>
      </c>
      <c r="J7708">
        <v>14.67</v>
      </c>
      <c r="M7708" s="1">
        <v>38328</v>
      </c>
      <c r="N7708">
        <v>1.3425</v>
      </c>
    </row>
    <row r="7709" spans="5:14" x14ac:dyDescent="0.3">
      <c r="E7709" s="1">
        <v>43356</v>
      </c>
      <c r="F7709">
        <v>78.180000000000007</v>
      </c>
      <c r="G7709">
        <f t="shared" si="165"/>
        <v>75.467247706422</v>
      </c>
      <c r="I7709" s="1">
        <v>32493</v>
      </c>
      <c r="J7709">
        <v>14.81</v>
      </c>
      <c r="M7709" s="1">
        <v>38329</v>
      </c>
      <c r="N7709">
        <v>1.3334999999999999</v>
      </c>
    </row>
    <row r="7710" spans="5:14" x14ac:dyDescent="0.3">
      <c r="E7710" s="1">
        <v>43357</v>
      </c>
      <c r="F7710">
        <v>78.09</v>
      </c>
      <c r="G7710">
        <f t="shared" si="165"/>
        <v>75.528440366972461</v>
      </c>
      <c r="I7710" s="1">
        <v>32492</v>
      </c>
      <c r="J7710">
        <v>14.75</v>
      </c>
      <c r="M7710" s="1">
        <v>38330</v>
      </c>
      <c r="N7710">
        <v>1.3317000000000001</v>
      </c>
    </row>
    <row r="7711" spans="5:14" x14ac:dyDescent="0.3">
      <c r="E7711" s="1">
        <v>43360</v>
      </c>
      <c r="F7711">
        <v>78.05</v>
      </c>
      <c r="G7711">
        <f t="shared" si="165"/>
        <v>75.587798165137613</v>
      </c>
      <c r="I7711" s="1">
        <v>32491</v>
      </c>
      <c r="J7711">
        <v>14.6</v>
      </c>
      <c r="M7711" s="1">
        <v>38331</v>
      </c>
      <c r="N7711">
        <v>1.3224</v>
      </c>
    </row>
    <row r="7712" spans="5:14" x14ac:dyDescent="0.3">
      <c r="E7712" s="1">
        <v>43361</v>
      </c>
      <c r="F7712">
        <v>79.03</v>
      </c>
      <c r="G7712">
        <f t="shared" si="165"/>
        <v>75.638715596330272</v>
      </c>
      <c r="I7712" s="1">
        <v>32490</v>
      </c>
      <c r="J7712">
        <v>14.53</v>
      </c>
      <c r="M7712" s="1">
        <v>38334</v>
      </c>
      <c r="N7712">
        <v>1.331</v>
      </c>
    </row>
    <row r="7713" spans="5:14" x14ac:dyDescent="0.3">
      <c r="E7713" s="1">
        <v>43362</v>
      </c>
      <c r="F7713">
        <v>79.400000000000006</v>
      </c>
      <c r="G7713">
        <f t="shared" si="165"/>
        <v>75.690275229357795</v>
      </c>
      <c r="I7713" s="1">
        <v>32489</v>
      </c>
      <c r="J7713">
        <v>14.53</v>
      </c>
      <c r="M7713" s="1">
        <v>38335</v>
      </c>
      <c r="N7713">
        <v>1.3302</v>
      </c>
    </row>
    <row r="7714" spans="5:14" x14ac:dyDescent="0.3">
      <c r="E7714" s="1">
        <v>43363</v>
      </c>
      <c r="F7714">
        <v>78.7</v>
      </c>
      <c r="G7714">
        <f t="shared" si="165"/>
        <v>75.732844036697244</v>
      </c>
      <c r="I7714" s="1">
        <v>32486</v>
      </c>
      <c r="J7714">
        <v>14.47</v>
      </c>
      <c r="M7714" s="1">
        <v>38336</v>
      </c>
      <c r="N7714">
        <v>1.3382000000000001</v>
      </c>
    </row>
    <row r="7715" spans="5:14" x14ac:dyDescent="0.3">
      <c r="E7715" s="1">
        <v>43364</v>
      </c>
      <c r="F7715">
        <v>78.8</v>
      </c>
      <c r="G7715">
        <f t="shared" si="165"/>
        <v>75.770366972477063</v>
      </c>
      <c r="I7715" s="1">
        <v>32485</v>
      </c>
      <c r="J7715">
        <v>14.7</v>
      </c>
      <c r="M7715" s="1">
        <v>38337</v>
      </c>
      <c r="N7715">
        <v>1.3242</v>
      </c>
    </row>
    <row r="7716" spans="5:14" x14ac:dyDescent="0.3">
      <c r="E7716" s="1">
        <v>43367</v>
      </c>
      <c r="F7716">
        <v>81.2</v>
      </c>
      <c r="G7716">
        <f t="shared" si="165"/>
        <v>75.837706422018343</v>
      </c>
      <c r="I7716" s="1">
        <v>32484</v>
      </c>
      <c r="J7716">
        <v>14.29</v>
      </c>
      <c r="M7716" s="1">
        <v>38338</v>
      </c>
      <c r="N7716">
        <v>1.3307</v>
      </c>
    </row>
    <row r="7717" spans="5:14" x14ac:dyDescent="0.3">
      <c r="E7717" s="1">
        <v>43368</v>
      </c>
      <c r="F7717">
        <v>81.87</v>
      </c>
      <c r="G7717">
        <f t="shared" si="165"/>
        <v>75.90990825688074</v>
      </c>
      <c r="I7717" s="1">
        <v>32483</v>
      </c>
      <c r="J7717">
        <v>14.1</v>
      </c>
      <c r="M7717" s="1">
        <v>38341</v>
      </c>
      <c r="N7717">
        <v>1.3391</v>
      </c>
    </row>
    <row r="7718" spans="5:14" x14ac:dyDescent="0.3">
      <c r="E7718" s="1">
        <v>43369</v>
      </c>
      <c r="F7718">
        <v>81.34</v>
      </c>
      <c r="G7718">
        <f t="shared" si="165"/>
        <v>75.970458715596337</v>
      </c>
      <c r="I7718" s="1">
        <v>32482</v>
      </c>
      <c r="J7718">
        <v>14.34</v>
      </c>
      <c r="M7718" s="1">
        <v>38342</v>
      </c>
      <c r="N7718">
        <v>1.3369</v>
      </c>
    </row>
    <row r="7719" spans="5:14" x14ac:dyDescent="0.3">
      <c r="E7719" s="1">
        <v>43370</v>
      </c>
      <c r="F7719">
        <v>81.72</v>
      </c>
      <c r="G7719">
        <f t="shared" si="165"/>
        <v>76.035412844036685</v>
      </c>
      <c r="I7719" s="1">
        <v>32479</v>
      </c>
      <c r="J7719">
        <v>14.5</v>
      </c>
      <c r="M7719" s="1">
        <v>38343</v>
      </c>
      <c r="N7719">
        <v>1.3385</v>
      </c>
    </row>
    <row r="7720" spans="5:14" x14ac:dyDescent="0.3">
      <c r="E7720" s="1">
        <v>43371</v>
      </c>
      <c r="F7720">
        <v>82.72</v>
      </c>
      <c r="G7720">
        <f t="shared" si="165"/>
        <v>76.104678899082572</v>
      </c>
      <c r="I7720" s="1">
        <v>32478</v>
      </c>
      <c r="J7720">
        <v>14.49</v>
      </c>
      <c r="M7720" s="1">
        <v>38344</v>
      </c>
      <c r="N7720">
        <v>1.3508</v>
      </c>
    </row>
    <row r="7721" spans="5:14" x14ac:dyDescent="0.3">
      <c r="E7721" s="1">
        <v>43374</v>
      </c>
      <c r="F7721">
        <v>84.98</v>
      </c>
      <c r="G7721">
        <f t="shared" si="165"/>
        <v>76.213394495412828</v>
      </c>
      <c r="I7721" s="1">
        <v>32477</v>
      </c>
      <c r="J7721">
        <v>14.05</v>
      </c>
      <c r="M7721" s="1">
        <v>38345</v>
      </c>
      <c r="N7721">
        <v>1.3528</v>
      </c>
    </row>
    <row r="7722" spans="5:14" x14ac:dyDescent="0.3">
      <c r="E7722" s="1">
        <v>43375</v>
      </c>
      <c r="F7722">
        <v>84.8</v>
      </c>
      <c r="G7722">
        <f t="shared" si="165"/>
        <v>76.318348623853197</v>
      </c>
      <c r="I7722" s="1">
        <v>32476</v>
      </c>
      <c r="J7722">
        <v>13.95</v>
      </c>
      <c r="M7722" s="1">
        <v>38348</v>
      </c>
      <c r="N7722">
        <v>1.3613999999999999</v>
      </c>
    </row>
    <row r="7723" spans="5:14" x14ac:dyDescent="0.3">
      <c r="E7723" s="1">
        <v>43376</v>
      </c>
      <c r="F7723">
        <v>86.29</v>
      </c>
      <c r="G7723">
        <f t="shared" si="165"/>
        <v>76.434587155963314</v>
      </c>
      <c r="I7723" s="1">
        <v>32475</v>
      </c>
      <c r="J7723">
        <v>14.58</v>
      </c>
      <c r="M7723" s="1">
        <v>38349</v>
      </c>
      <c r="N7723">
        <v>1.3608</v>
      </c>
    </row>
    <row r="7724" spans="5:14" x14ac:dyDescent="0.3">
      <c r="E7724" s="1">
        <v>43377</v>
      </c>
      <c r="F7724">
        <v>84.58</v>
      </c>
      <c r="G7724">
        <f t="shared" si="165"/>
        <v>76.523669724770642</v>
      </c>
      <c r="I7724" s="1">
        <v>32472</v>
      </c>
      <c r="J7724">
        <v>14.48</v>
      </c>
      <c r="M7724" s="1">
        <v>38350</v>
      </c>
      <c r="N7724">
        <v>1.3603000000000001</v>
      </c>
    </row>
    <row r="7725" spans="5:14" x14ac:dyDescent="0.3">
      <c r="E7725" s="1">
        <v>43378</v>
      </c>
      <c r="F7725">
        <v>84.16</v>
      </c>
      <c r="G7725">
        <f t="shared" si="165"/>
        <v>76.596972477064227</v>
      </c>
      <c r="I7725" s="1">
        <v>32471</v>
      </c>
      <c r="J7725">
        <v>12.77</v>
      </c>
      <c r="M7725" s="1">
        <v>38351</v>
      </c>
      <c r="N7725">
        <v>1.3634999999999999</v>
      </c>
    </row>
    <row r="7726" spans="5:14" x14ac:dyDescent="0.3">
      <c r="E7726" s="1">
        <v>43381</v>
      </c>
      <c r="F7726">
        <v>83.91</v>
      </c>
      <c r="G7726">
        <f t="shared" si="165"/>
        <v>76.680091743119277</v>
      </c>
      <c r="I7726" s="1">
        <v>32470</v>
      </c>
      <c r="J7726">
        <v>13.2</v>
      </c>
      <c r="M7726" s="1">
        <v>38352</v>
      </c>
      <c r="N7726">
        <v>1.3557999999999999</v>
      </c>
    </row>
    <row r="7727" spans="5:14" x14ac:dyDescent="0.3">
      <c r="E7727" s="1">
        <v>43382</v>
      </c>
      <c r="F7727">
        <v>85</v>
      </c>
      <c r="G7727">
        <f t="shared" si="165"/>
        <v>76.751559633027526</v>
      </c>
      <c r="I7727" s="1">
        <v>32469</v>
      </c>
      <c r="J7727">
        <v>12.8</v>
      </c>
      <c r="M7727" s="1">
        <v>38355</v>
      </c>
      <c r="N7727">
        <v>1.3461000000000001</v>
      </c>
    </row>
    <row r="7728" spans="5:14" x14ac:dyDescent="0.3">
      <c r="E7728" s="1">
        <v>43383</v>
      </c>
      <c r="F7728">
        <v>83.09</v>
      </c>
      <c r="G7728">
        <f t="shared" ref="G7728:G7791" si="166">+AVERAGE(F7620:F7728)</f>
        <v>76.803119266055049</v>
      </c>
      <c r="I7728" s="1">
        <v>32468</v>
      </c>
      <c r="J7728">
        <v>12.03</v>
      </c>
      <c r="M7728" s="1">
        <v>38356</v>
      </c>
      <c r="N7728">
        <v>1.327</v>
      </c>
    </row>
    <row r="7729" spans="5:14" x14ac:dyDescent="0.3">
      <c r="E7729" s="1">
        <v>43384</v>
      </c>
      <c r="F7729">
        <v>80.260000000000005</v>
      </c>
      <c r="G7729">
        <f t="shared" si="166"/>
        <v>76.831926605504592</v>
      </c>
      <c r="I7729" s="1">
        <v>32465</v>
      </c>
      <c r="J7729">
        <v>12.04</v>
      </c>
      <c r="M7729" s="1">
        <v>38357</v>
      </c>
      <c r="N7729">
        <v>1.3259000000000001</v>
      </c>
    </row>
    <row r="7730" spans="5:14" x14ac:dyDescent="0.3">
      <c r="E7730" s="1">
        <v>43385</v>
      </c>
      <c r="F7730">
        <v>80.430000000000007</v>
      </c>
      <c r="G7730">
        <f t="shared" si="166"/>
        <v>76.852110091743128</v>
      </c>
      <c r="I7730" s="1">
        <v>32464</v>
      </c>
      <c r="J7730">
        <v>12.26</v>
      </c>
      <c r="M7730" s="1">
        <v>38358</v>
      </c>
      <c r="N7730">
        <v>1.3167</v>
      </c>
    </row>
    <row r="7731" spans="5:14" x14ac:dyDescent="0.3">
      <c r="E7731" s="1">
        <v>43388</v>
      </c>
      <c r="F7731">
        <v>80.78</v>
      </c>
      <c r="G7731">
        <f t="shared" si="166"/>
        <v>76.873669724770636</v>
      </c>
      <c r="I7731" s="1">
        <v>32463</v>
      </c>
      <c r="J7731">
        <v>12.78</v>
      </c>
      <c r="M7731" s="1">
        <v>38359</v>
      </c>
      <c r="N7731">
        <v>1.3052999999999999</v>
      </c>
    </row>
    <row r="7732" spans="5:14" x14ac:dyDescent="0.3">
      <c r="E7732" s="1">
        <v>43389</v>
      </c>
      <c r="F7732">
        <v>81.41</v>
      </c>
      <c r="G7732">
        <f t="shared" si="166"/>
        <v>76.893211009174323</v>
      </c>
      <c r="I7732" s="1">
        <v>32462</v>
      </c>
      <c r="J7732">
        <v>13.11</v>
      </c>
      <c r="M7732" s="1">
        <v>38362</v>
      </c>
      <c r="N7732">
        <v>1.3083</v>
      </c>
    </row>
    <row r="7733" spans="5:14" x14ac:dyDescent="0.3">
      <c r="E7733" s="1">
        <v>43390</v>
      </c>
      <c r="F7733">
        <v>80.05</v>
      </c>
      <c r="G7733">
        <f t="shared" si="166"/>
        <v>76.900091743119248</v>
      </c>
      <c r="I7733" s="1">
        <v>32461</v>
      </c>
      <c r="J7733">
        <v>13.25</v>
      </c>
      <c r="M7733" s="1">
        <v>38363</v>
      </c>
      <c r="N7733">
        <v>1.3111999999999999</v>
      </c>
    </row>
    <row r="7734" spans="5:14" x14ac:dyDescent="0.3">
      <c r="E7734" s="1">
        <v>43391</v>
      </c>
      <c r="F7734">
        <v>79.290000000000006</v>
      </c>
      <c r="G7734">
        <f t="shared" si="166"/>
        <v>76.907247706422012</v>
      </c>
      <c r="I7734" s="1">
        <v>32458</v>
      </c>
      <c r="J7734">
        <v>13.26</v>
      </c>
      <c r="M7734" s="1">
        <v>38364</v>
      </c>
      <c r="N7734">
        <v>1.3263</v>
      </c>
    </row>
    <row r="7735" spans="5:14" x14ac:dyDescent="0.3">
      <c r="E7735" s="1">
        <v>43392</v>
      </c>
      <c r="F7735">
        <v>79.78</v>
      </c>
      <c r="G7735">
        <f t="shared" si="166"/>
        <v>76.912385321100928</v>
      </c>
      <c r="I7735" s="1">
        <v>32457</v>
      </c>
      <c r="J7735">
        <v>12.95</v>
      </c>
      <c r="M7735" s="1">
        <v>38365</v>
      </c>
      <c r="N7735">
        <v>1.3217000000000001</v>
      </c>
    </row>
    <row r="7736" spans="5:14" x14ac:dyDescent="0.3">
      <c r="E7736" s="1">
        <v>43395</v>
      </c>
      <c r="F7736">
        <v>79.83</v>
      </c>
      <c r="G7736">
        <f t="shared" si="166"/>
        <v>76.914770642201844</v>
      </c>
      <c r="I7736" s="1">
        <v>32456</v>
      </c>
      <c r="J7736">
        <v>12.8</v>
      </c>
      <c r="M7736" s="1">
        <v>38366</v>
      </c>
      <c r="N7736">
        <v>1.3103</v>
      </c>
    </row>
    <row r="7737" spans="5:14" x14ac:dyDescent="0.3">
      <c r="E7737" s="1">
        <v>43396</v>
      </c>
      <c r="F7737">
        <v>76.44</v>
      </c>
      <c r="G7737">
        <f t="shared" si="166"/>
        <v>76.883944954128438</v>
      </c>
      <c r="I7737" s="1">
        <v>32455</v>
      </c>
      <c r="J7737">
        <v>12.82</v>
      </c>
      <c r="M7737" s="1">
        <v>38369</v>
      </c>
      <c r="N7737">
        <v>1.3062</v>
      </c>
    </row>
    <row r="7738" spans="5:14" x14ac:dyDescent="0.3">
      <c r="E7738" s="1">
        <v>43397</v>
      </c>
      <c r="F7738">
        <v>76.17</v>
      </c>
      <c r="G7738">
        <f t="shared" si="166"/>
        <v>76.859908256880743</v>
      </c>
      <c r="I7738" s="1">
        <v>32454</v>
      </c>
      <c r="J7738">
        <v>12.96</v>
      </c>
      <c r="M7738" s="1">
        <v>38370</v>
      </c>
      <c r="N7738">
        <v>1.3026</v>
      </c>
    </row>
    <row r="7739" spans="5:14" x14ac:dyDescent="0.3">
      <c r="E7739" s="1">
        <v>43398</v>
      </c>
      <c r="F7739">
        <v>76.89</v>
      </c>
      <c r="G7739">
        <f t="shared" si="166"/>
        <v>76.864036697247698</v>
      </c>
      <c r="I7739" s="1">
        <v>32451</v>
      </c>
      <c r="J7739">
        <v>12.95</v>
      </c>
      <c r="M7739" s="1">
        <v>38371</v>
      </c>
      <c r="N7739">
        <v>1.3</v>
      </c>
    </row>
    <row r="7740" spans="5:14" x14ac:dyDescent="0.3">
      <c r="E7740" s="1">
        <v>43399</v>
      </c>
      <c r="F7740">
        <v>77.62</v>
      </c>
      <c r="G7740">
        <f t="shared" si="166"/>
        <v>76.885321100917409</v>
      </c>
      <c r="I7740" s="1">
        <v>32450</v>
      </c>
      <c r="J7740">
        <v>12.75</v>
      </c>
      <c r="M7740" s="1">
        <v>38372</v>
      </c>
      <c r="N7740">
        <v>1.2966</v>
      </c>
    </row>
    <row r="7741" spans="5:14" x14ac:dyDescent="0.3">
      <c r="E7741" s="1">
        <v>43402</v>
      </c>
      <c r="F7741">
        <v>77.34</v>
      </c>
      <c r="G7741">
        <f t="shared" si="166"/>
        <v>76.903211009174314</v>
      </c>
      <c r="I7741" s="1">
        <v>32449</v>
      </c>
      <c r="J7741">
        <v>12.56</v>
      </c>
      <c r="M7741" s="1">
        <v>38373</v>
      </c>
      <c r="N7741">
        <v>1.3048</v>
      </c>
    </row>
    <row r="7742" spans="5:14" x14ac:dyDescent="0.3">
      <c r="E7742" s="1">
        <v>43403</v>
      </c>
      <c r="F7742">
        <v>75.91</v>
      </c>
      <c r="G7742">
        <f t="shared" si="166"/>
        <v>76.888623853211016</v>
      </c>
      <c r="I7742" s="1">
        <v>32448</v>
      </c>
      <c r="J7742">
        <v>12.44</v>
      </c>
      <c r="M7742" s="1">
        <v>38376</v>
      </c>
      <c r="N7742">
        <v>1.3053999999999999</v>
      </c>
    </row>
    <row r="7743" spans="5:14" x14ac:dyDescent="0.3">
      <c r="E7743" s="1">
        <v>43404</v>
      </c>
      <c r="F7743">
        <v>75.47</v>
      </c>
      <c r="G7743">
        <f t="shared" si="166"/>
        <v>76.869174311926585</v>
      </c>
      <c r="I7743" s="1">
        <v>32447</v>
      </c>
      <c r="J7743">
        <v>12.74</v>
      </c>
      <c r="M7743" s="1">
        <v>38377</v>
      </c>
      <c r="N7743">
        <v>1.2971999999999999</v>
      </c>
    </row>
    <row r="7744" spans="5:14" x14ac:dyDescent="0.3">
      <c r="E7744" s="1">
        <v>43405</v>
      </c>
      <c r="F7744">
        <v>72.89</v>
      </c>
      <c r="G7744">
        <f t="shared" si="166"/>
        <v>76.833394495412833</v>
      </c>
      <c r="I7744" s="1">
        <v>32444</v>
      </c>
      <c r="J7744">
        <v>12.82</v>
      </c>
      <c r="M7744" s="1">
        <v>38378</v>
      </c>
      <c r="N7744">
        <v>1.3083</v>
      </c>
    </row>
    <row r="7745" spans="5:14" x14ac:dyDescent="0.3">
      <c r="E7745" s="1">
        <v>43406</v>
      </c>
      <c r="F7745">
        <v>72.83</v>
      </c>
      <c r="G7745">
        <f t="shared" si="166"/>
        <v>76.810825688073365</v>
      </c>
      <c r="I7745" s="1">
        <v>32443</v>
      </c>
      <c r="J7745">
        <v>12.5</v>
      </c>
      <c r="M7745" s="1">
        <v>38379</v>
      </c>
      <c r="N7745">
        <v>1.3032999999999999</v>
      </c>
    </row>
    <row r="7746" spans="5:14" x14ac:dyDescent="0.3">
      <c r="E7746" s="1">
        <v>43409</v>
      </c>
      <c r="F7746">
        <v>73.17</v>
      </c>
      <c r="G7746">
        <f t="shared" si="166"/>
        <v>76.7905504587156</v>
      </c>
      <c r="I7746" s="1">
        <v>32442</v>
      </c>
      <c r="J7746">
        <v>12.33</v>
      </c>
      <c r="M7746" s="1">
        <v>38380</v>
      </c>
      <c r="N7746">
        <v>1.3042</v>
      </c>
    </row>
    <row r="7747" spans="5:14" x14ac:dyDescent="0.3">
      <c r="E7747" s="1">
        <v>43410</v>
      </c>
      <c r="F7747">
        <v>72.13</v>
      </c>
      <c r="G7747">
        <f t="shared" si="166"/>
        <v>76.760917431192667</v>
      </c>
      <c r="I7747" s="1">
        <v>32441</v>
      </c>
      <c r="J7747">
        <v>12.3</v>
      </c>
      <c r="M7747" s="1">
        <v>38383</v>
      </c>
      <c r="N7747">
        <v>1.3031999999999999</v>
      </c>
    </row>
    <row r="7748" spans="5:14" x14ac:dyDescent="0.3">
      <c r="E7748" s="1">
        <v>43411</v>
      </c>
      <c r="F7748">
        <v>72.069999999999993</v>
      </c>
      <c r="G7748">
        <f t="shared" si="166"/>
        <v>76.712752293577964</v>
      </c>
      <c r="I7748" s="1">
        <v>32440</v>
      </c>
      <c r="J7748">
        <v>12.4</v>
      </c>
      <c r="M7748" s="1">
        <v>38384</v>
      </c>
      <c r="N7748">
        <v>1.3039000000000001</v>
      </c>
    </row>
    <row r="7749" spans="5:14" x14ac:dyDescent="0.3">
      <c r="E7749" s="1">
        <v>43412</v>
      </c>
      <c r="F7749">
        <v>70.650000000000006</v>
      </c>
      <c r="G7749">
        <f t="shared" si="166"/>
        <v>76.659449541284417</v>
      </c>
      <c r="I7749" s="1">
        <v>32437</v>
      </c>
      <c r="J7749">
        <v>13.55</v>
      </c>
      <c r="M7749" s="1">
        <v>38385</v>
      </c>
      <c r="N7749">
        <v>1.3035000000000001</v>
      </c>
    </row>
    <row r="7750" spans="5:14" x14ac:dyDescent="0.3">
      <c r="E7750" s="1">
        <v>43413</v>
      </c>
      <c r="F7750">
        <v>70.180000000000007</v>
      </c>
      <c r="G7750">
        <f t="shared" si="166"/>
        <v>76.601834862385346</v>
      </c>
      <c r="I7750" s="1">
        <v>32436</v>
      </c>
      <c r="J7750">
        <v>13.74</v>
      </c>
      <c r="M7750" s="1">
        <v>38386</v>
      </c>
      <c r="N7750">
        <v>1.2971999999999999</v>
      </c>
    </row>
    <row r="7751" spans="5:14" x14ac:dyDescent="0.3">
      <c r="E7751" s="1">
        <v>43416</v>
      </c>
      <c r="F7751">
        <v>70.12</v>
      </c>
      <c r="G7751">
        <f t="shared" si="166"/>
        <v>76.548990825688094</v>
      </c>
      <c r="I7751" s="1">
        <v>32435</v>
      </c>
      <c r="J7751">
        <v>13.49</v>
      </c>
      <c r="M7751" s="1">
        <v>38387</v>
      </c>
      <c r="N7751">
        <v>1.2870999999999999</v>
      </c>
    </row>
    <row r="7752" spans="5:14" x14ac:dyDescent="0.3">
      <c r="E7752" s="1">
        <v>43417</v>
      </c>
      <c r="F7752">
        <v>65.47</v>
      </c>
      <c r="G7752">
        <f t="shared" si="166"/>
        <v>76.445596330275237</v>
      </c>
      <c r="I7752" s="1">
        <v>32434</v>
      </c>
      <c r="J7752">
        <v>13.23</v>
      </c>
      <c r="M7752" s="1">
        <v>38390</v>
      </c>
      <c r="N7752">
        <v>1.2758</v>
      </c>
    </row>
    <row r="7753" spans="5:14" x14ac:dyDescent="0.3">
      <c r="E7753" s="1">
        <v>43418</v>
      </c>
      <c r="F7753">
        <v>66.12</v>
      </c>
      <c r="G7753">
        <f t="shared" si="166"/>
        <v>76.355504587155963</v>
      </c>
      <c r="I7753" s="1">
        <v>32433</v>
      </c>
      <c r="J7753">
        <v>13.7</v>
      </c>
      <c r="M7753" s="1">
        <v>38391</v>
      </c>
      <c r="N7753">
        <v>1.2766</v>
      </c>
    </row>
    <row r="7754" spans="5:14" x14ac:dyDescent="0.3">
      <c r="E7754" s="1">
        <v>43419</v>
      </c>
      <c r="F7754">
        <v>66.62</v>
      </c>
      <c r="G7754">
        <f t="shared" si="166"/>
        <v>76.292935779816531</v>
      </c>
      <c r="I7754" s="1">
        <v>32430</v>
      </c>
      <c r="J7754">
        <v>13.11</v>
      </c>
      <c r="M7754" s="1">
        <v>38392</v>
      </c>
      <c r="N7754">
        <v>1.2802</v>
      </c>
    </row>
    <row r="7755" spans="5:14" x14ac:dyDescent="0.3">
      <c r="E7755" s="1">
        <v>43420</v>
      </c>
      <c r="F7755">
        <v>66.760000000000005</v>
      </c>
      <c r="G7755">
        <f t="shared" si="166"/>
        <v>76.214220183486262</v>
      </c>
      <c r="I7755" s="1">
        <v>32429</v>
      </c>
      <c r="J7755">
        <v>12.71</v>
      </c>
      <c r="M7755" s="1">
        <v>38393</v>
      </c>
      <c r="N7755">
        <v>1.2875000000000001</v>
      </c>
    </row>
    <row r="7756" spans="5:14" x14ac:dyDescent="0.3">
      <c r="E7756" s="1">
        <v>43423</v>
      </c>
      <c r="F7756">
        <v>66.790000000000006</v>
      </c>
      <c r="G7756">
        <f t="shared" si="166"/>
        <v>76.138165137614692</v>
      </c>
      <c r="I7756" s="1">
        <v>32428</v>
      </c>
      <c r="J7756">
        <v>12.52</v>
      </c>
      <c r="M7756" s="1">
        <v>38394</v>
      </c>
      <c r="N7756">
        <v>1.2863</v>
      </c>
    </row>
    <row r="7757" spans="5:14" x14ac:dyDescent="0.3">
      <c r="E7757" s="1">
        <v>43424</v>
      </c>
      <c r="F7757">
        <v>62.53</v>
      </c>
      <c r="G7757">
        <f t="shared" si="166"/>
        <v>76.026146788990843</v>
      </c>
      <c r="I7757" s="1">
        <v>32427</v>
      </c>
      <c r="J7757">
        <v>12.58</v>
      </c>
      <c r="M7757" s="1">
        <v>38397</v>
      </c>
      <c r="N7757">
        <v>1.2961</v>
      </c>
    </row>
    <row r="7758" spans="5:14" x14ac:dyDescent="0.3">
      <c r="E7758" s="1">
        <v>43425</v>
      </c>
      <c r="F7758">
        <v>63.48</v>
      </c>
      <c r="G7758">
        <f t="shared" si="166"/>
        <v>75.938348623853216</v>
      </c>
      <c r="I7758" s="1">
        <v>32426</v>
      </c>
      <c r="J7758">
        <v>12</v>
      </c>
      <c r="M7758" s="1">
        <v>38398</v>
      </c>
      <c r="N7758">
        <v>1.3018000000000001</v>
      </c>
    </row>
    <row r="7759" spans="5:14" x14ac:dyDescent="0.3">
      <c r="E7759" s="1">
        <v>43426</v>
      </c>
      <c r="F7759">
        <v>62.6</v>
      </c>
      <c r="G7759">
        <f t="shared" si="166"/>
        <v>75.819541284403684</v>
      </c>
      <c r="I7759" s="1">
        <v>32423</v>
      </c>
      <c r="J7759">
        <v>11.49</v>
      </c>
      <c r="M7759" s="1">
        <v>38399</v>
      </c>
      <c r="N7759">
        <v>1.3029999999999999</v>
      </c>
    </row>
    <row r="7760" spans="5:14" x14ac:dyDescent="0.3">
      <c r="E7760" s="1">
        <v>43427</v>
      </c>
      <c r="F7760">
        <v>58.8</v>
      </c>
      <c r="G7760">
        <f t="shared" si="166"/>
        <v>75.67339449541285</v>
      </c>
      <c r="I7760" s="1">
        <v>32422</v>
      </c>
      <c r="J7760">
        <v>11.47</v>
      </c>
      <c r="M7760" s="1">
        <v>38400</v>
      </c>
      <c r="N7760">
        <v>1.3068</v>
      </c>
    </row>
    <row r="7761" spans="5:14" x14ac:dyDescent="0.3">
      <c r="E7761" s="1">
        <v>43430</v>
      </c>
      <c r="F7761">
        <v>60.48</v>
      </c>
      <c r="G7761">
        <f t="shared" si="166"/>
        <v>75.528165137614693</v>
      </c>
      <c r="I7761" s="1">
        <v>32421</v>
      </c>
      <c r="J7761">
        <v>11.35</v>
      </c>
      <c r="M7761" s="1">
        <v>38401</v>
      </c>
      <c r="N7761">
        <v>1.3069999999999999</v>
      </c>
    </row>
    <row r="7762" spans="5:14" x14ac:dyDescent="0.3">
      <c r="E7762" s="1">
        <v>43431</v>
      </c>
      <c r="F7762">
        <v>60.21</v>
      </c>
      <c r="G7762">
        <f t="shared" si="166"/>
        <v>75.368440366972479</v>
      </c>
      <c r="I7762" s="1">
        <v>32420</v>
      </c>
      <c r="J7762">
        <v>11.78</v>
      </c>
      <c r="M7762" s="1">
        <v>38404</v>
      </c>
      <c r="N7762">
        <v>1.3059000000000001</v>
      </c>
    </row>
    <row r="7763" spans="5:14" x14ac:dyDescent="0.3">
      <c r="E7763" s="1">
        <v>43432</v>
      </c>
      <c r="F7763">
        <v>58.76</v>
      </c>
      <c r="G7763">
        <f t="shared" si="166"/>
        <v>75.193302752293576</v>
      </c>
      <c r="I7763" s="1">
        <v>32419</v>
      </c>
      <c r="J7763">
        <v>11.85</v>
      </c>
      <c r="M7763" s="1">
        <v>38405</v>
      </c>
      <c r="N7763">
        <v>1.3249</v>
      </c>
    </row>
    <row r="7764" spans="5:14" x14ac:dyDescent="0.3">
      <c r="E7764" s="1">
        <v>43433</v>
      </c>
      <c r="F7764">
        <v>59.51</v>
      </c>
      <c r="G7764">
        <f t="shared" si="166"/>
        <v>75.010458715596329</v>
      </c>
      <c r="I7764" s="1">
        <v>32416</v>
      </c>
      <c r="J7764">
        <v>12.24</v>
      </c>
      <c r="M7764" s="1">
        <v>38406</v>
      </c>
      <c r="N7764">
        <v>1.3210999999999999</v>
      </c>
    </row>
    <row r="7765" spans="5:14" x14ac:dyDescent="0.3">
      <c r="E7765" s="1">
        <v>43434</v>
      </c>
      <c r="F7765">
        <v>58.71</v>
      </c>
      <c r="G7765">
        <f t="shared" si="166"/>
        <v>74.839908256880733</v>
      </c>
      <c r="I7765" s="1">
        <v>32415</v>
      </c>
      <c r="J7765">
        <v>12.73</v>
      </c>
      <c r="M7765" s="1">
        <v>38407</v>
      </c>
      <c r="N7765">
        <v>1.3201000000000001</v>
      </c>
    </row>
    <row r="7766" spans="5:14" x14ac:dyDescent="0.3">
      <c r="E7766" s="1">
        <v>43437</v>
      </c>
      <c r="F7766">
        <v>61.69</v>
      </c>
      <c r="G7766">
        <f t="shared" si="166"/>
        <v>74.692477064220185</v>
      </c>
      <c r="I7766" s="1">
        <v>32414</v>
      </c>
      <c r="J7766">
        <v>12.97</v>
      </c>
      <c r="M7766" s="1">
        <v>38408</v>
      </c>
      <c r="N7766">
        <v>1.3242</v>
      </c>
    </row>
    <row r="7767" spans="5:14" x14ac:dyDescent="0.3">
      <c r="E7767" s="1">
        <v>43438</v>
      </c>
      <c r="F7767">
        <v>62.08</v>
      </c>
      <c r="G7767">
        <f t="shared" si="166"/>
        <v>74.544220183486232</v>
      </c>
      <c r="I7767" s="1">
        <v>32413</v>
      </c>
      <c r="J7767">
        <v>12.98</v>
      </c>
      <c r="M7767" s="1">
        <v>38411</v>
      </c>
      <c r="N7767">
        <v>1.3234999999999999</v>
      </c>
    </row>
    <row r="7768" spans="5:14" x14ac:dyDescent="0.3">
      <c r="E7768" s="1">
        <v>43439</v>
      </c>
      <c r="F7768">
        <v>61.56</v>
      </c>
      <c r="G7768">
        <f t="shared" si="166"/>
        <v>74.398990825688074</v>
      </c>
      <c r="I7768" s="1">
        <v>32412</v>
      </c>
      <c r="J7768">
        <v>13.43</v>
      </c>
      <c r="M7768" s="1">
        <v>38412</v>
      </c>
      <c r="N7768">
        <v>1.3184</v>
      </c>
    </row>
    <row r="7769" spans="5:14" x14ac:dyDescent="0.3">
      <c r="E7769" s="1">
        <v>43440</v>
      </c>
      <c r="F7769">
        <v>60.06</v>
      </c>
      <c r="G7769">
        <f t="shared" si="166"/>
        <v>74.242568807339453</v>
      </c>
      <c r="I7769" s="1">
        <v>32409</v>
      </c>
      <c r="J7769">
        <v>13.52</v>
      </c>
      <c r="M7769" s="1">
        <v>38413</v>
      </c>
      <c r="N7769">
        <v>1.3129999999999999</v>
      </c>
    </row>
    <row r="7770" spans="5:14" x14ac:dyDescent="0.3">
      <c r="E7770" s="1">
        <v>43441</v>
      </c>
      <c r="F7770">
        <v>61.67</v>
      </c>
      <c r="G7770">
        <f t="shared" si="166"/>
        <v>74.092110091743123</v>
      </c>
      <c r="I7770" s="1">
        <v>32408</v>
      </c>
      <c r="J7770">
        <v>13.58</v>
      </c>
      <c r="M7770" s="1">
        <v>38414</v>
      </c>
      <c r="N7770">
        <v>1.3107</v>
      </c>
    </row>
    <row r="7771" spans="5:14" x14ac:dyDescent="0.3">
      <c r="E7771" s="1">
        <v>43444</v>
      </c>
      <c r="F7771">
        <v>59.97</v>
      </c>
      <c r="G7771">
        <f t="shared" si="166"/>
        <v>73.918807339449558</v>
      </c>
      <c r="I7771" s="1">
        <v>32407</v>
      </c>
      <c r="J7771">
        <v>13.52</v>
      </c>
      <c r="M7771" s="1">
        <v>38415</v>
      </c>
      <c r="N7771">
        <v>1.3238000000000001</v>
      </c>
    </row>
    <row r="7772" spans="5:14" x14ac:dyDescent="0.3">
      <c r="E7772" s="1">
        <v>43445</v>
      </c>
      <c r="F7772">
        <v>60.2</v>
      </c>
      <c r="G7772">
        <f t="shared" si="166"/>
        <v>73.797706422018351</v>
      </c>
      <c r="I7772" s="1">
        <v>32406</v>
      </c>
      <c r="J7772">
        <v>13.6</v>
      </c>
      <c r="M7772" s="1">
        <v>38418</v>
      </c>
      <c r="N7772">
        <v>1.3206</v>
      </c>
    </row>
    <row r="7773" spans="5:14" x14ac:dyDescent="0.3">
      <c r="E7773" s="1">
        <v>43446</v>
      </c>
      <c r="F7773">
        <v>60.15</v>
      </c>
      <c r="G7773">
        <f t="shared" si="166"/>
        <v>73.666513761467897</v>
      </c>
      <c r="I7773" s="1">
        <v>32405</v>
      </c>
      <c r="J7773">
        <v>13.46</v>
      </c>
      <c r="M7773" s="1">
        <v>38419</v>
      </c>
      <c r="N7773">
        <v>1.3342000000000001</v>
      </c>
    </row>
    <row r="7774" spans="5:14" x14ac:dyDescent="0.3">
      <c r="E7774" s="1">
        <v>43447</v>
      </c>
      <c r="F7774">
        <v>61.45</v>
      </c>
      <c r="G7774">
        <f t="shared" si="166"/>
        <v>73.539174311926587</v>
      </c>
      <c r="I7774" s="1">
        <v>32402</v>
      </c>
      <c r="J7774">
        <v>13.74</v>
      </c>
      <c r="M7774" s="1">
        <v>38420</v>
      </c>
      <c r="N7774">
        <v>1.3385</v>
      </c>
    </row>
    <row r="7775" spans="5:14" x14ac:dyDescent="0.3">
      <c r="E7775" s="1">
        <v>43448</v>
      </c>
      <c r="F7775">
        <v>60.28</v>
      </c>
      <c r="G7775">
        <f t="shared" si="166"/>
        <v>73.433119266055044</v>
      </c>
      <c r="I7775" s="1">
        <v>32401</v>
      </c>
      <c r="J7775">
        <v>13.95</v>
      </c>
      <c r="M7775" s="1">
        <v>38421</v>
      </c>
      <c r="N7775">
        <v>1.3426</v>
      </c>
    </row>
    <row r="7776" spans="5:14" x14ac:dyDescent="0.3">
      <c r="E7776" s="1">
        <v>43451</v>
      </c>
      <c r="F7776">
        <v>59.61</v>
      </c>
      <c r="G7776">
        <f t="shared" si="166"/>
        <v>73.31798165137613</v>
      </c>
      <c r="I7776" s="1">
        <v>32400</v>
      </c>
      <c r="J7776">
        <v>14.4</v>
      </c>
      <c r="M7776" s="1">
        <v>38422</v>
      </c>
      <c r="N7776">
        <v>1.3452999999999999</v>
      </c>
    </row>
    <row r="7777" spans="5:14" x14ac:dyDescent="0.3">
      <c r="E7777" s="1">
        <v>43452</v>
      </c>
      <c r="F7777">
        <v>56.26</v>
      </c>
      <c r="G7777">
        <f t="shared" si="166"/>
        <v>73.165321100917424</v>
      </c>
      <c r="I7777" s="1">
        <v>32399</v>
      </c>
      <c r="J7777">
        <v>13.6</v>
      </c>
      <c r="M7777" s="1">
        <v>38425</v>
      </c>
      <c r="N7777">
        <v>1.337</v>
      </c>
    </row>
    <row r="7778" spans="5:14" x14ac:dyDescent="0.3">
      <c r="E7778" s="1">
        <v>43453</v>
      </c>
      <c r="F7778">
        <v>57.24</v>
      </c>
      <c r="G7778">
        <f t="shared" si="166"/>
        <v>73.024587155963303</v>
      </c>
      <c r="I7778" s="1">
        <v>32398</v>
      </c>
      <c r="J7778">
        <v>12.99</v>
      </c>
      <c r="M7778" s="1">
        <v>38426</v>
      </c>
      <c r="N7778">
        <v>1.3305</v>
      </c>
    </row>
    <row r="7779" spans="5:14" x14ac:dyDescent="0.3">
      <c r="E7779" s="1">
        <v>43454</v>
      </c>
      <c r="F7779">
        <v>54.35</v>
      </c>
      <c r="G7779">
        <f t="shared" si="166"/>
        <v>72.852844036697249</v>
      </c>
      <c r="I7779" s="1">
        <v>32395</v>
      </c>
      <c r="J7779">
        <v>13.72</v>
      </c>
      <c r="M7779" s="1">
        <v>38427</v>
      </c>
      <c r="N7779">
        <v>1.3420000000000001</v>
      </c>
    </row>
    <row r="7780" spans="5:14" x14ac:dyDescent="0.3">
      <c r="E7780" s="1">
        <v>43455</v>
      </c>
      <c r="F7780">
        <v>53.82</v>
      </c>
      <c r="G7780">
        <f t="shared" si="166"/>
        <v>72.676330275229347</v>
      </c>
      <c r="I7780" s="1">
        <v>32394</v>
      </c>
      <c r="J7780">
        <v>13.59</v>
      </c>
      <c r="M7780" s="1">
        <v>38428</v>
      </c>
      <c r="N7780">
        <v>1.3374999999999999</v>
      </c>
    </row>
    <row r="7781" spans="5:14" x14ac:dyDescent="0.3">
      <c r="E7781" s="1">
        <v>43458</v>
      </c>
      <c r="F7781">
        <v>50.47</v>
      </c>
      <c r="G7781">
        <f t="shared" si="166"/>
        <v>72.465596330275233</v>
      </c>
      <c r="I7781" s="1">
        <v>32393</v>
      </c>
      <c r="J7781">
        <v>13.5</v>
      </c>
      <c r="M7781" s="1">
        <v>38429</v>
      </c>
      <c r="N7781">
        <v>1.3315999999999999</v>
      </c>
    </row>
    <row r="7782" spans="5:14" x14ac:dyDescent="0.3">
      <c r="E7782" s="1">
        <v>43460</v>
      </c>
      <c r="F7782">
        <v>54.47</v>
      </c>
      <c r="G7782">
        <f t="shared" si="166"/>
        <v>72.287064220183481</v>
      </c>
      <c r="I7782" s="1">
        <v>32392</v>
      </c>
      <c r="J7782">
        <v>13.78</v>
      </c>
      <c r="M7782" s="1">
        <v>38432</v>
      </c>
      <c r="N7782">
        <v>1.3170999999999999</v>
      </c>
    </row>
    <row r="7783" spans="5:14" x14ac:dyDescent="0.3">
      <c r="E7783" s="1">
        <v>43461</v>
      </c>
      <c r="F7783">
        <v>52.16</v>
      </c>
      <c r="G7783">
        <f t="shared" si="166"/>
        <v>72.081743119266051</v>
      </c>
      <c r="I7783" s="1">
        <v>32391</v>
      </c>
      <c r="J7783">
        <v>13.99</v>
      </c>
      <c r="M7783" s="1">
        <v>38433</v>
      </c>
      <c r="N7783">
        <v>1.3085</v>
      </c>
    </row>
    <row r="7784" spans="5:14" x14ac:dyDescent="0.3">
      <c r="E7784" s="1">
        <v>43462</v>
      </c>
      <c r="F7784">
        <v>52.2</v>
      </c>
      <c r="G7784">
        <f t="shared" si="166"/>
        <v>71.879082568807334</v>
      </c>
      <c r="I7784" s="1">
        <v>32388</v>
      </c>
      <c r="J7784">
        <v>14.21</v>
      </c>
      <c r="M7784" s="1">
        <v>38434</v>
      </c>
      <c r="N7784">
        <v>1.2988</v>
      </c>
    </row>
    <row r="7785" spans="5:14" x14ac:dyDescent="0.3">
      <c r="E7785" s="1">
        <v>43465</v>
      </c>
      <c r="F7785">
        <v>53.8</v>
      </c>
      <c r="G7785">
        <f t="shared" si="166"/>
        <v>71.684862385321097</v>
      </c>
      <c r="I7785" s="1">
        <v>32387</v>
      </c>
      <c r="J7785">
        <v>14.4</v>
      </c>
      <c r="M7785" s="1">
        <v>38435</v>
      </c>
      <c r="N7785">
        <v>1.2939000000000001</v>
      </c>
    </row>
    <row r="7786" spans="5:14" x14ac:dyDescent="0.3">
      <c r="E7786" s="1">
        <v>43467</v>
      </c>
      <c r="F7786">
        <v>54.91</v>
      </c>
      <c r="G7786">
        <f t="shared" si="166"/>
        <v>71.507431192660547</v>
      </c>
      <c r="I7786" s="1">
        <v>32386</v>
      </c>
      <c r="J7786">
        <v>14.6</v>
      </c>
      <c r="M7786" s="1">
        <v>38436</v>
      </c>
      <c r="N7786">
        <v>1.2956000000000001</v>
      </c>
    </row>
    <row r="7787" spans="5:14" x14ac:dyDescent="0.3">
      <c r="E7787" s="1">
        <v>43468</v>
      </c>
      <c r="F7787">
        <v>55.95</v>
      </c>
      <c r="G7787">
        <f t="shared" si="166"/>
        <v>71.356605504587151</v>
      </c>
      <c r="I7787" s="1">
        <v>32385</v>
      </c>
      <c r="J7787">
        <v>14.65</v>
      </c>
      <c r="M7787" s="1">
        <v>38439</v>
      </c>
      <c r="N7787">
        <v>1.2887</v>
      </c>
    </row>
    <row r="7788" spans="5:14" x14ac:dyDescent="0.3">
      <c r="E7788" s="1">
        <v>43469</v>
      </c>
      <c r="F7788">
        <v>57.06</v>
      </c>
      <c r="G7788">
        <f t="shared" si="166"/>
        <v>71.206238532110092</v>
      </c>
      <c r="I7788" s="1">
        <v>32381</v>
      </c>
      <c r="J7788">
        <v>14.7</v>
      </c>
      <c r="M7788" s="1">
        <v>38440</v>
      </c>
      <c r="N7788">
        <v>1.292</v>
      </c>
    </row>
    <row r="7789" spans="5:14" x14ac:dyDescent="0.3">
      <c r="E7789" s="1">
        <v>43472</v>
      </c>
      <c r="F7789">
        <v>57.33</v>
      </c>
      <c r="G7789">
        <f t="shared" si="166"/>
        <v>71.060550458715596</v>
      </c>
      <c r="I7789" s="1">
        <v>32380</v>
      </c>
      <c r="J7789">
        <v>14.88</v>
      </c>
      <c r="M7789" s="1">
        <v>38441</v>
      </c>
      <c r="N7789">
        <v>1.2921</v>
      </c>
    </row>
    <row r="7790" spans="5:14" x14ac:dyDescent="0.3">
      <c r="E7790" s="1">
        <v>43473</v>
      </c>
      <c r="F7790">
        <v>58.72</v>
      </c>
      <c r="G7790">
        <f t="shared" si="166"/>
        <v>70.922660550458716</v>
      </c>
      <c r="I7790" s="1">
        <v>32379</v>
      </c>
      <c r="J7790">
        <v>15.09</v>
      </c>
      <c r="M7790" s="1">
        <v>38442</v>
      </c>
      <c r="N7790">
        <v>1.2961</v>
      </c>
    </row>
    <row r="7791" spans="5:14" x14ac:dyDescent="0.3">
      <c r="E7791" s="1">
        <v>43474</v>
      </c>
      <c r="F7791">
        <v>61.44</v>
      </c>
      <c r="G7791">
        <f t="shared" si="166"/>
        <v>70.801467889908267</v>
      </c>
      <c r="I7791" s="1">
        <v>32378</v>
      </c>
      <c r="J7791">
        <v>14.99</v>
      </c>
      <c r="M7791" s="1">
        <v>38443</v>
      </c>
      <c r="N7791">
        <v>1.2907</v>
      </c>
    </row>
    <row r="7792" spans="5:14" x14ac:dyDescent="0.3">
      <c r="E7792" s="1">
        <v>43475</v>
      </c>
      <c r="F7792">
        <v>61.68</v>
      </c>
      <c r="G7792">
        <f t="shared" ref="G7792:G7812" si="167">+AVERAGE(F7684:F7792)</f>
        <v>70.704220183486242</v>
      </c>
      <c r="I7792" s="1">
        <v>32377</v>
      </c>
      <c r="J7792">
        <v>15.2</v>
      </c>
      <c r="M7792" s="1">
        <v>38446</v>
      </c>
      <c r="N7792">
        <v>1.2847</v>
      </c>
    </row>
    <row r="7793" spans="5:14" x14ac:dyDescent="0.3">
      <c r="E7793" s="1">
        <v>43476</v>
      </c>
      <c r="F7793">
        <v>60.48</v>
      </c>
      <c r="G7793">
        <f t="shared" si="167"/>
        <v>70.597889908256874</v>
      </c>
      <c r="I7793" s="1">
        <v>32374</v>
      </c>
      <c r="J7793">
        <v>15.1</v>
      </c>
      <c r="M7793" s="1">
        <v>38447</v>
      </c>
      <c r="N7793">
        <v>1.2856000000000001</v>
      </c>
    </row>
    <row r="7794" spans="5:14" x14ac:dyDescent="0.3">
      <c r="E7794" s="1">
        <v>43479</v>
      </c>
      <c r="F7794">
        <v>58.99</v>
      </c>
      <c r="G7794">
        <f t="shared" si="167"/>
        <v>70.471100917431201</v>
      </c>
      <c r="I7794" s="1">
        <v>32373</v>
      </c>
      <c r="J7794">
        <v>15.03</v>
      </c>
      <c r="M7794" s="1">
        <v>38448</v>
      </c>
      <c r="N7794">
        <v>1.2869999999999999</v>
      </c>
    </row>
    <row r="7795" spans="5:14" x14ac:dyDescent="0.3">
      <c r="E7795" s="1">
        <v>43480</v>
      </c>
      <c r="F7795">
        <v>60.64</v>
      </c>
      <c r="G7795">
        <f t="shared" si="167"/>
        <v>70.361284403669728</v>
      </c>
      <c r="I7795" s="1">
        <v>32372</v>
      </c>
      <c r="J7795">
        <v>14.95</v>
      </c>
      <c r="M7795" s="1">
        <v>38449</v>
      </c>
      <c r="N7795">
        <v>1.2854000000000001</v>
      </c>
    </row>
    <row r="7796" spans="5:14" x14ac:dyDescent="0.3">
      <c r="E7796" s="1">
        <v>43481</v>
      </c>
      <c r="F7796">
        <v>61.32</v>
      </c>
      <c r="G7796">
        <f t="shared" si="167"/>
        <v>70.259082568807344</v>
      </c>
      <c r="I7796" s="1">
        <v>32371</v>
      </c>
      <c r="J7796">
        <v>15.02</v>
      </c>
      <c r="M7796" s="1">
        <v>38450</v>
      </c>
      <c r="N7796">
        <v>1.2936000000000001</v>
      </c>
    </row>
    <row r="7797" spans="5:14" x14ac:dyDescent="0.3">
      <c r="E7797" s="1">
        <v>43482</v>
      </c>
      <c r="F7797">
        <v>61.18</v>
      </c>
      <c r="G7797">
        <f t="shared" si="167"/>
        <v>70.17119266055046</v>
      </c>
      <c r="I7797" s="1">
        <v>32370</v>
      </c>
      <c r="J7797">
        <v>14.93</v>
      </c>
      <c r="M7797" s="1">
        <v>38453</v>
      </c>
      <c r="N7797">
        <v>1.2975000000000001</v>
      </c>
    </row>
    <row r="7798" spans="5:14" x14ac:dyDescent="0.3">
      <c r="E7798" s="1">
        <v>43483</v>
      </c>
      <c r="F7798">
        <v>62.7</v>
      </c>
      <c r="G7798">
        <f t="shared" si="167"/>
        <v>70.091100917431191</v>
      </c>
      <c r="I7798" s="1">
        <v>32367</v>
      </c>
      <c r="J7798">
        <v>15.2</v>
      </c>
      <c r="M7798" s="1">
        <v>38454</v>
      </c>
      <c r="N7798">
        <v>1.2921</v>
      </c>
    </row>
    <row r="7799" spans="5:14" x14ac:dyDescent="0.3">
      <c r="E7799" s="1">
        <v>43486</v>
      </c>
      <c r="F7799">
        <v>62.74</v>
      </c>
      <c r="G7799">
        <f t="shared" si="167"/>
        <v>70.007706422018344</v>
      </c>
      <c r="I7799" s="1">
        <v>32366</v>
      </c>
      <c r="J7799">
        <v>15.09</v>
      </c>
      <c r="M7799" s="1">
        <v>38455</v>
      </c>
      <c r="N7799">
        <v>1.2916000000000001</v>
      </c>
    </row>
    <row r="7800" spans="5:14" x14ac:dyDescent="0.3">
      <c r="E7800" s="1">
        <v>43487</v>
      </c>
      <c r="F7800">
        <v>61.5</v>
      </c>
      <c r="G7800">
        <f t="shared" si="167"/>
        <v>69.909449541284403</v>
      </c>
      <c r="I7800" s="1">
        <v>32365</v>
      </c>
      <c r="J7800">
        <v>15.08</v>
      </c>
      <c r="M7800" s="1">
        <v>38456</v>
      </c>
      <c r="N7800">
        <v>1.2806</v>
      </c>
    </row>
    <row r="7801" spans="5:14" x14ac:dyDescent="0.3">
      <c r="E7801" s="1">
        <v>43488</v>
      </c>
      <c r="F7801">
        <v>61.14</v>
      </c>
      <c r="G7801">
        <f t="shared" si="167"/>
        <v>69.804036697247696</v>
      </c>
      <c r="I7801" s="1">
        <v>32364</v>
      </c>
      <c r="J7801">
        <v>15.34</v>
      </c>
      <c r="M7801" s="1">
        <v>38457</v>
      </c>
      <c r="N7801">
        <v>1.2916000000000001</v>
      </c>
    </row>
    <row r="7802" spans="5:14" x14ac:dyDescent="0.3">
      <c r="E7802" s="1">
        <v>43489</v>
      </c>
      <c r="F7802">
        <v>61.09</v>
      </c>
      <c r="G7802">
        <f t="shared" si="167"/>
        <v>69.678440366972467</v>
      </c>
      <c r="I7802" s="1">
        <v>32363</v>
      </c>
      <c r="J7802">
        <v>15.3</v>
      </c>
      <c r="M7802" s="1">
        <v>38460</v>
      </c>
      <c r="N7802">
        <v>1.3013999999999999</v>
      </c>
    </row>
    <row r="7803" spans="5:14" x14ac:dyDescent="0.3">
      <c r="E7803" s="1">
        <v>43490</v>
      </c>
      <c r="F7803">
        <v>61.64</v>
      </c>
      <c r="G7803">
        <f t="shared" si="167"/>
        <v>69.558348623853206</v>
      </c>
      <c r="I7803" s="1">
        <v>32360</v>
      </c>
      <c r="J7803">
        <v>14.63</v>
      </c>
      <c r="M7803" s="1">
        <v>38461</v>
      </c>
      <c r="N7803">
        <v>1.3056000000000001</v>
      </c>
    </row>
    <row r="7804" spans="5:14" x14ac:dyDescent="0.3">
      <c r="E7804" s="1">
        <v>43493</v>
      </c>
      <c r="F7804">
        <v>59.93</v>
      </c>
      <c r="G7804">
        <f t="shared" si="167"/>
        <v>69.41256880733944</v>
      </c>
      <c r="I7804" s="1">
        <v>32359</v>
      </c>
      <c r="J7804">
        <v>14.48</v>
      </c>
      <c r="M7804" s="1">
        <v>38462</v>
      </c>
      <c r="N7804">
        <v>1.3084</v>
      </c>
    </row>
    <row r="7805" spans="5:14" x14ac:dyDescent="0.3">
      <c r="E7805" s="1">
        <v>43494</v>
      </c>
      <c r="F7805">
        <v>61.32</v>
      </c>
      <c r="G7805">
        <f t="shared" si="167"/>
        <v>69.275963302752288</v>
      </c>
      <c r="I7805" s="1">
        <v>32358</v>
      </c>
      <c r="J7805">
        <v>15</v>
      </c>
      <c r="M7805" s="1">
        <v>38463</v>
      </c>
      <c r="N7805">
        <v>1.3051999999999999</v>
      </c>
    </row>
    <row r="7806" spans="5:14" x14ac:dyDescent="0.3">
      <c r="E7806" s="1">
        <v>43495</v>
      </c>
      <c r="F7806">
        <v>61.65</v>
      </c>
      <c r="G7806">
        <f t="shared" si="167"/>
        <v>69.144770642201834</v>
      </c>
      <c r="I7806" s="1">
        <v>32357</v>
      </c>
      <c r="J7806">
        <v>15.38</v>
      </c>
      <c r="M7806" s="1">
        <v>38464</v>
      </c>
      <c r="N7806">
        <v>1.3064</v>
      </c>
    </row>
    <row r="7807" spans="5:14" x14ac:dyDescent="0.3">
      <c r="E7807" s="1">
        <v>43496</v>
      </c>
      <c r="F7807">
        <v>61.89</v>
      </c>
      <c r="G7807">
        <f t="shared" si="167"/>
        <v>69.004862385321104</v>
      </c>
      <c r="I7807" s="1">
        <v>32356</v>
      </c>
      <c r="J7807">
        <v>15.56</v>
      </c>
      <c r="M7807" s="1">
        <v>38467</v>
      </c>
      <c r="N7807">
        <v>1.2999000000000001</v>
      </c>
    </row>
    <row r="7808" spans="5:14" x14ac:dyDescent="0.3">
      <c r="E7808" s="1">
        <v>43497</v>
      </c>
      <c r="F7808">
        <v>62.75</v>
      </c>
      <c r="G7808">
        <f t="shared" si="167"/>
        <v>68.86706422018348</v>
      </c>
      <c r="I7808" s="1">
        <v>32353</v>
      </c>
      <c r="J7808">
        <v>15.7</v>
      </c>
      <c r="M7808" s="1">
        <v>38468</v>
      </c>
      <c r="N7808">
        <v>1.2988</v>
      </c>
    </row>
    <row r="7809" spans="5:14" x14ac:dyDescent="0.3">
      <c r="E7809" s="1">
        <v>43500</v>
      </c>
      <c r="F7809">
        <v>62.51</v>
      </c>
      <c r="G7809">
        <f t="shared" si="167"/>
        <v>68.730275229357801</v>
      </c>
      <c r="I7809" s="1">
        <v>32352</v>
      </c>
      <c r="J7809">
        <v>15.67</v>
      </c>
      <c r="M7809" s="1">
        <v>38469</v>
      </c>
      <c r="N7809">
        <v>1.2926</v>
      </c>
    </row>
    <row r="7810" spans="5:14" x14ac:dyDescent="0.3">
      <c r="E7810" s="1">
        <v>43501</v>
      </c>
      <c r="F7810">
        <v>61.98</v>
      </c>
      <c r="G7810">
        <f t="shared" si="167"/>
        <v>68.581926605504577</v>
      </c>
      <c r="I7810" s="1">
        <v>32351</v>
      </c>
      <c r="J7810">
        <v>15.42</v>
      </c>
      <c r="M7810" s="1">
        <v>38470</v>
      </c>
      <c r="N7810">
        <v>1.2898000000000001</v>
      </c>
    </row>
    <row r="7811" spans="5:14" x14ac:dyDescent="0.3">
      <c r="E7811" s="1">
        <v>43502</v>
      </c>
      <c r="F7811">
        <v>62.69</v>
      </c>
      <c r="G7811">
        <f t="shared" si="167"/>
        <v>68.439908256880727</v>
      </c>
      <c r="I7811" s="1">
        <v>32350</v>
      </c>
      <c r="J7811">
        <v>15.32</v>
      </c>
      <c r="M7811" s="1">
        <v>38471</v>
      </c>
      <c r="N7811">
        <v>1.2870999999999999</v>
      </c>
    </row>
    <row r="7812" spans="5:14" x14ac:dyDescent="0.3">
      <c r="E7812" s="1">
        <v>43503</v>
      </c>
      <c r="F7812">
        <v>61.63</v>
      </c>
      <c r="G7812">
        <f t="shared" si="167"/>
        <v>68.296422018348622</v>
      </c>
      <c r="I7812" s="1">
        <v>32349</v>
      </c>
      <c r="J7812">
        <v>15.69</v>
      </c>
      <c r="M7812" s="1">
        <v>38474</v>
      </c>
      <c r="N7812">
        <v>1.2862</v>
      </c>
    </row>
    <row r="7813" spans="5:14" x14ac:dyDescent="0.3">
      <c r="E7813" s="1">
        <v>43504</v>
      </c>
      <c r="F7813">
        <v>62.1</v>
      </c>
      <c r="I7813" s="1">
        <v>32346</v>
      </c>
      <c r="J7813">
        <v>15.71</v>
      </c>
      <c r="M7813" s="1">
        <v>38475</v>
      </c>
      <c r="N7813">
        <v>1.2867</v>
      </c>
    </row>
    <row r="7814" spans="5:14" x14ac:dyDescent="0.3">
      <c r="E7814" s="1">
        <v>43507</v>
      </c>
      <c r="F7814">
        <v>61.51</v>
      </c>
      <c r="I7814" s="1">
        <v>32345</v>
      </c>
      <c r="J7814">
        <v>15.45</v>
      </c>
      <c r="M7814" s="1">
        <v>38476</v>
      </c>
      <c r="N7814">
        <v>1.2945</v>
      </c>
    </row>
    <row r="7815" spans="5:14" x14ac:dyDescent="0.3">
      <c r="E7815" s="1">
        <v>43508</v>
      </c>
      <c r="F7815">
        <v>62.42</v>
      </c>
      <c r="I7815" s="1">
        <v>32344</v>
      </c>
      <c r="J7815">
        <v>15.13</v>
      </c>
      <c r="M7815" s="1">
        <v>38477</v>
      </c>
      <c r="N7815">
        <v>1.2956000000000001</v>
      </c>
    </row>
    <row r="7816" spans="5:14" x14ac:dyDescent="0.3">
      <c r="E7816" s="1">
        <v>43509</v>
      </c>
      <c r="F7816">
        <v>63.61</v>
      </c>
      <c r="I7816" s="1">
        <v>32343</v>
      </c>
      <c r="J7816">
        <v>15.08</v>
      </c>
      <c r="M7816" s="1">
        <v>38478</v>
      </c>
      <c r="N7816">
        <v>1.2835000000000001</v>
      </c>
    </row>
    <row r="7817" spans="5:14" x14ac:dyDescent="0.3">
      <c r="E7817" s="1">
        <v>43510</v>
      </c>
      <c r="F7817">
        <v>64.569999999999993</v>
      </c>
      <c r="I7817" s="1">
        <v>32342</v>
      </c>
      <c r="J7817">
        <v>14.8</v>
      </c>
      <c r="M7817" s="1">
        <v>38481</v>
      </c>
      <c r="N7817">
        <v>1.2866</v>
      </c>
    </row>
    <row r="7818" spans="5:14" x14ac:dyDescent="0.3">
      <c r="E7818" s="1">
        <v>43511</v>
      </c>
      <c r="F7818">
        <v>66.25</v>
      </c>
      <c r="I7818" s="1">
        <v>32339</v>
      </c>
      <c r="J7818">
        <v>14.18</v>
      </c>
      <c r="M7818" s="1">
        <v>38482</v>
      </c>
      <c r="N7818">
        <v>1.2881</v>
      </c>
    </row>
    <row r="7819" spans="5:14" x14ac:dyDescent="0.3">
      <c r="E7819" s="1">
        <v>43514</v>
      </c>
      <c r="F7819">
        <v>66.5</v>
      </c>
      <c r="I7819" s="1">
        <v>32338</v>
      </c>
      <c r="J7819">
        <v>14.06</v>
      </c>
      <c r="M7819" s="1">
        <v>38483</v>
      </c>
      <c r="N7819">
        <v>1.2802</v>
      </c>
    </row>
    <row r="7820" spans="5:14" x14ac:dyDescent="0.3">
      <c r="E7820" s="1">
        <v>43515</v>
      </c>
      <c r="F7820">
        <v>66.45</v>
      </c>
      <c r="I7820" s="1">
        <v>32337</v>
      </c>
      <c r="J7820">
        <v>14.17</v>
      </c>
      <c r="M7820" s="1">
        <v>38484</v>
      </c>
      <c r="N7820">
        <v>1.2667999999999999</v>
      </c>
    </row>
    <row r="7821" spans="5:14" x14ac:dyDescent="0.3">
      <c r="E7821" s="1">
        <v>43516</v>
      </c>
      <c r="F7821">
        <v>67.08</v>
      </c>
      <c r="I7821" s="1">
        <v>32336</v>
      </c>
      <c r="J7821">
        <v>14.1</v>
      </c>
      <c r="M7821" s="1">
        <v>38485</v>
      </c>
      <c r="N7821">
        <v>1.2616000000000001</v>
      </c>
    </row>
    <row r="7822" spans="5:14" x14ac:dyDescent="0.3">
      <c r="E7822" s="1">
        <v>43517</v>
      </c>
      <c r="F7822">
        <v>67.069999999999993</v>
      </c>
      <c r="I7822" s="1">
        <v>32335</v>
      </c>
      <c r="J7822">
        <v>14.5</v>
      </c>
      <c r="M7822" s="1">
        <v>38488</v>
      </c>
      <c r="N7822">
        <v>1.2634000000000001</v>
      </c>
    </row>
    <row r="7823" spans="5:14" x14ac:dyDescent="0.3">
      <c r="E7823" s="1">
        <v>43518</v>
      </c>
      <c r="F7823">
        <v>67.12</v>
      </c>
      <c r="I7823" s="1">
        <v>32332</v>
      </c>
      <c r="J7823">
        <v>15.05</v>
      </c>
      <c r="M7823" s="1">
        <v>38489</v>
      </c>
      <c r="N7823">
        <v>1.2602</v>
      </c>
    </row>
    <row r="7824" spans="5:14" x14ac:dyDescent="0.3">
      <c r="E7824" s="1">
        <v>43521</v>
      </c>
      <c r="F7824">
        <v>64.760000000000005</v>
      </c>
      <c r="I7824" s="1">
        <v>32331</v>
      </c>
      <c r="J7824">
        <v>15.45</v>
      </c>
      <c r="M7824" s="1">
        <v>38490</v>
      </c>
      <c r="N7824">
        <v>1.2677</v>
      </c>
    </row>
    <row r="7825" spans="5:14" x14ac:dyDescent="0.3">
      <c r="E7825" s="1">
        <v>43522</v>
      </c>
      <c r="F7825">
        <v>65.209999999999994</v>
      </c>
      <c r="I7825" s="1">
        <v>32330</v>
      </c>
      <c r="J7825">
        <v>14.68</v>
      </c>
      <c r="M7825" s="1">
        <v>38491</v>
      </c>
      <c r="N7825">
        <v>1.2641</v>
      </c>
    </row>
    <row r="7826" spans="5:14" x14ac:dyDescent="0.3">
      <c r="E7826" s="1">
        <v>43523</v>
      </c>
      <c r="F7826">
        <v>66.39</v>
      </c>
      <c r="I7826" s="1">
        <v>32329</v>
      </c>
      <c r="J7826">
        <v>14.3</v>
      </c>
      <c r="M7826" s="1">
        <v>38492</v>
      </c>
      <c r="N7826">
        <v>1.2558</v>
      </c>
    </row>
    <row r="7827" spans="5:14" x14ac:dyDescent="0.3">
      <c r="E7827" s="1">
        <v>43524</v>
      </c>
      <c r="F7827">
        <v>66.03</v>
      </c>
      <c r="I7827" s="1">
        <v>32328</v>
      </c>
      <c r="J7827">
        <v>14.35</v>
      </c>
      <c r="M7827" s="1">
        <v>38495</v>
      </c>
      <c r="N7827">
        <v>1.2577</v>
      </c>
    </row>
    <row r="7828" spans="5:14" x14ac:dyDescent="0.3">
      <c r="E7828" s="1">
        <v>43525</v>
      </c>
      <c r="F7828">
        <v>65.069999999999993</v>
      </c>
      <c r="I7828" s="1">
        <v>32325</v>
      </c>
      <c r="J7828">
        <v>14.6</v>
      </c>
      <c r="M7828" s="1">
        <v>38496</v>
      </c>
      <c r="N7828">
        <v>1.2577</v>
      </c>
    </row>
    <row r="7829" spans="5:14" x14ac:dyDescent="0.3">
      <c r="E7829" s="1">
        <v>43528</v>
      </c>
      <c r="F7829">
        <v>65.67</v>
      </c>
      <c r="I7829" s="1">
        <v>32324</v>
      </c>
      <c r="J7829">
        <v>14.85</v>
      </c>
      <c r="M7829" s="1">
        <v>38497</v>
      </c>
      <c r="N7829">
        <v>1.2602</v>
      </c>
    </row>
    <row r="7830" spans="5:14" x14ac:dyDescent="0.3">
      <c r="E7830" s="1">
        <v>43529</v>
      </c>
      <c r="F7830">
        <v>65.86</v>
      </c>
      <c r="I7830" s="1">
        <v>32323</v>
      </c>
      <c r="J7830">
        <v>15.47</v>
      </c>
      <c r="M7830" s="1">
        <v>38498</v>
      </c>
      <c r="N7830">
        <v>1.2507999999999999</v>
      </c>
    </row>
    <row r="7831" spans="5:14" x14ac:dyDescent="0.3">
      <c r="E7831" s="1">
        <v>43530</v>
      </c>
      <c r="F7831">
        <v>65.989999999999995</v>
      </c>
      <c r="I7831" s="1">
        <v>32322</v>
      </c>
      <c r="J7831">
        <v>15.27</v>
      </c>
      <c r="M7831" s="1">
        <v>38499</v>
      </c>
      <c r="N7831">
        <v>1.2571000000000001</v>
      </c>
    </row>
    <row r="7832" spans="5:14" x14ac:dyDescent="0.3">
      <c r="E7832" s="1">
        <v>43531</v>
      </c>
      <c r="F7832">
        <v>66.3</v>
      </c>
      <c r="I7832" s="1">
        <v>32321</v>
      </c>
      <c r="J7832">
        <v>15.1</v>
      </c>
      <c r="M7832" s="1">
        <v>38502</v>
      </c>
      <c r="N7832">
        <v>1.2471000000000001</v>
      </c>
    </row>
    <row r="7833" spans="5:14" x14ac:dyDescent="0.3">
      <c r="E7833" s="1">
        <v>43532</v>
      </c>
      <c r="F7833">
        <v>65.739999999999995</v>
      </c>
      <c r="I7833" s="1">
        <v>32318</v>
      </c>
      <c r="J7833">
        <v>15.65</v>
      </c>
      <c r="M7833" s="1">
        <v>38503</v>
      </c>
      <c r="N7833">
        <v>1.2309000000000001</v>
      </c>
    </row>
    <row r="7834" spans="5:14" x14ac:dyDescent="0.3">
      <c r="M7834" s="1">
        <v>38504</v>
      </c>
      <c r="N7834">
        <v>1.2184999999999999</v>
      </c>
    </row>
    <row r="7835" spans="5:14" x14ac:dyDescent="0.3">
      <c r="M7835" s="1">
        <v>38505</v>
      </c>
      <c r="N7835">
        <v>1.2272000000000001</v>
      </c>
    </row>
    <row r="7836" spans="5:14" x14ac:dyDescent="0.3">
      <c r="M7836" s="1">
        <v>38506</v>
      </c>
      <c r="N7836">
        <v>1.2232000000000001</v>
      </c>
    </row>
    <row r="7837" spans="5:14" x14ac:dyDescent="0.3">
      <c r="M7837" s="1">
        <v>38509</v>
      </c>
      <c r="N7837">
        <v>1.2255</v>
      </c>
    </row>
    <row r="7838" spans="5:14" x14ac:dyDescent="0.3">
      <c r="M7838" s="1">
        <v>38510</v>
      </c>
      <c r="N7838">
        <v>1.2282999999999999</v>
      </c>
    </row>
    <row r="7839" spans="5:14" x14ac:dyDescent="0.3">
      <c r="M7839" s="1">
        <v>38511</v>
      </c>
      <c r="N7839">
        <v>1.2237</v>
      </c>
    </row>
    <row r="7840" spans="5:14" x14ac:dyDescent="0.3">
      <c r="M7840" s="1">
        <v>38512</v>
      </c>
      <c r="N7840">
        <v>1.2229000000000001</v>
      </c>
    </row>
    <row r="7841" spans="13:14" x14ac:dyDescent="0.3">
      <c r="M7841" s="1">
        <v>38513</v>
      </c>
      <c r="N7841">
        <v>1.212</v>
      </c>
    </row>
    <row r="7842" spans="13:14" x14ac:dyDescent="0.3">
      <c r="M7842" s="1">
        <v>38516</v>
      </c>
      <c r="N7842">
        <v>1.2112000000000001</v>
      </c>
    </row>
    <row r="7843" spans="13:14" x14ac:dyDescent="0.3">
      <c r="M7843" s="1">
        <v>38517</v>
      </c>
      <c r="N7843">
        <v>1.2025999999999999</v>
      </c>
    </row>
    <row r="7844" spans="13:14" x14ac:dyDescent="0.3">
      <c r="M7844" s="1">
        <v>38518</v>
      </c>
      <c r="N7844">
        <v>1.212</v>
      </c>
    </row>
    <row r="7845" spans="13:14" x14ac:dyDescent="0.3">
      <c r="M7845" s="1">
        <v>38519</v>
      </c>
      <c r="N7845">
        <v>1.2108000000000001</v>
      </c>
    </row>
    <row r="7846" spans="13:14" x14ac:dyDescent="0.3">
      <c r="M7846" s="1">
        <v>38520</v>
      </c>
      <c r="N7846">
        <v>1.2286999999999999</v>
      </c>
    </row>
    <row r="7847" spans="13:14" x14ac:dyDescent="0.3">
      <c r="M7847" s="1">
        <v>38523</v>
      </c>
      <c r="N7847">
        <v>1.2145999999999999</v>
      </c>
    </row>
    <row r="7848" spans="13:14" x14ac:dyDescent="0.3">
      <c r="M7848" s="1">
        <v>38524</v>
      </c>
      <c r="N7848">
        <v>1.2177</v>
      </c>
    </row>
    <row r="7849" spans="13:14" x14ac:dyDescent="0.3">
      <c r="M7849" s="1">
        <v>38525</v>
      </c>
      <c r="N7849">
        <v>1.2123999999999999</v>
      </c>
    </row>
    <row r="7850" spans="13:14" x14ac:dyDescent="0.3">
      <c r="M7850" s="1">
        <v>38526</v>
      </c>
      <c r="N7850">
        <v>1.2037</v>
      </c>
    </row>
    <row r="7851" spans="13:14" x14ac:dyDescent="0.3">
      <c r="M7851" s="1">
        <v>38527</v>
      </c>
      <c r="N7851">
        <v>1.2095</v>
      </c>
    </row>
    <row r="7852" spans="13:14" x14ac:dyDescent="0.3">
      <c r="M7852" s="1">
        <v>38530</v>
      </c>
      <c r="N7852">
        <v>1.2161999999999999</v>
      </c>
    </row>
    <row r="7853" spans="13:14" x14ac:dyDescent="0.3">
      <c r="M7853" s="1">
        <v>38531</v>
      </c>
      <c r="N7853">
        <v>1.2059</v>
      </c>
    </row>
    <row r="7854" spans="13:14" x14ac:dyDescent="0.3">
      <c r="M7854" s="1">
        <v>38532</v>
      </c>
      <c r="N7854">
        <v>1.2076</v>
      </c>
    </row>
    <row r="7855" spans="13:14" x14ac:dyDescent="0.3">
      <c r="M7855" s="1">
        <v>38533</v>
      </c>
      <c r="N7855">
        <v>1.21</v>
      </c>
    </row>
    <row r="7856" spans="13:14" x14ac:dyDescent="0.3">
      <c r="M7856" s="1">
        <v>38534</v>
      </c>
      <c r="N7856">
        <v>1.1955</v>
      </c>
    </row>
    <row r="7857" spans="13:14" x14ac:dyDescent="0.3">
      <c r="M7857" s="1">
        <v>38537</v>
      </c>
      <c r="N7857">
        <v>1.1900999999999999</v>
      </c>
    </row>
    <row r="7858" spans="13:14" x14ac:dyDescent="0.3">
      <c r="M7858" s="1">
        <v>38538</v>
      </c>
      <c r="N7858">
        <v>1.1912</v>
      </c>
    </row>
    <row r="7859" spans="13:14" x14ac:dyDescent="0.3">
      <c r="M7859" s="1">
        <v>38539</v>
      </c>
      <c r="N7859">
        <v>1.1929000000000001</v>
      </c>
    </row>
    <row r="7860" spans="13:14" x14ac:dyDescent="0.3">
      <c r="M7860" s="1">
        <v>38540</v>
      </c>
      <c r="N7860">
        <v>1.1951000000000001</v>
      </c>
    </row>
    <row r="7861" spans="13:14" x14ac:dyDescent="0.3">
      <c r="M7861" s="1">
        <v>38541</v>
      </c>
      <c r="N7861">
        <v>1.1970000000000001</v>
      </c>
    </row>
    <row r="7862" spans="13:14" x14ac:dyDescent="0.3">
      <c r="M7862" s="1">
        <v>38544</v>
      </c>
      <c r="N7862">
        <v>1.2072000000000001</v>
      </c>
    </row>
    <row r="7863" spans="13:14" x14ac:dyDescent="0.3">
      <c r="M7863" s="1">
        <v>38545</v>
      </c>
      <c r="N7863">
        <v>1.2239</v>
      </c>
    </row>
    <row r="7864" spans="13:14" x14ac:dyDescent="0.3">
      <c r="M7864" s="1">
        <v>38546</v>
      </c>
      <c r="N7864">
        <v>1.2093</v>
      </c>
    </row>
    <row r="7865" spans="13:14" x14ac:dyDescent="0.3">
      <c r="M7865" s="1">
        <v>38547</v>
      </c>
      <c r="N7865">
        <v>1.2081999999999999</v>
      </c>
    </row>
    <row r="7866" spans="13:14" x14ac:dyDescent="0.3">
      <c r="M7866" s="1">
        <v>38548</v>
      </c>
      <c r="N7866">
        <v>1.2033</v>
      </c>
    </row>
    <row r="7867" spans="13:14" x14ac:dyDescent="0.3">
      <c r="M7867" s="1">
        <v>38551</v>
      </c>
      <c r="N7867">
        <v>1.2053</v>
      </c>
    </row>
    <row r="7868" spans="13:14" x14ac:dyDescent="0.3">
      <c r="M7868" s="1">
        <v>38552</v>
      </c>
      <c r="N7868">
        <v>1.2033</v>
      </c>
    </row>
    <row r="7869" spans="13:14" x14ac:dyDescent="0.3">
      <c r="M7869" s="1">
        <v>38553</v>
      </c>
      <c r="N7869">
        <v>1.2141999999999999</v>
      </c>
    </row>
    <row r="7870" spans="13:14" x14ac:dyDescent="0.3">
      <c r="M7870" s="1">
        <v>38554</v>
      </c>
      <c r="N7870">
        <v>1.2162999999999999</v>
      </c>
    </row>
    <row r="7871" spans="13:14" x14ac:dyDescent="0.3">
      <c r="M7871" s="1">
        <v>38555</v>
      </c>
      <c r="N7871">
        <v>1.2065999999999999</v>
      </c>
    </row>
    <row r="7872" spans="13:14" x14ac:dyDescent="0.3">
      <c r="M7872" s="1">
        <v>38558</v>
      </c>
      <c r="N7872">
        <v>1.2059</v>
      </c>
    </row>
    <row r="7873" spans="13:14" x14ac:dyDescent="0.3">
      <c r="M7873" s="1">
        <v>38559</v>
      </c>
      <c r="N7873">
        <v>1.2010000000000001</v>
      </c>
    </row>
    <row r="7874" spans="13:14" x14ac:dyDescent="0.3">
      <c r="M7874" s="1">
        <v>38560</v>
      </c>
      <c r="N7874">
        <v>1.2070000000000001</v>
      </c>
    </row>
    <row r="7875" spans="13:14" x14ac:dyDescent="0.3">
      <c r="M7875" s="1">
        <v>38561</v>
      </c>
      <c r="N7875">
        <v>1.2131000000000001</v>
      </c>
    </row>
    <row r="7876" spans="13:14" x14ac:dyDescent="0.3">
      <c r="M7876" s="1">
        <v>38562</v>
      </c>
      <c r="N7876">
        <v>1.2130000000000001</v>
      </c>
    </row>
    <row r="7877" spans="13:14" x14ac:dyDescent="0.3">
      <c r="M7877" s="1">
        <v>38565</v>
      </c>
      <c r="N7877">
        <v>1.2174</v>
      </c>
    </row>
    <row r="7878" spans="13:14" x14ac:dyDescent="0.3">
      <c r="M7878" s="1">
        <v>38566</v>
      </c>
      <c r="N7878">
        <v>1.2198</v>
      </c>
    </row>
    <row r="7879" spans="13:14" x14ac:dyDescent="0.3">
      <c r="M7879" s="1">
        <v>38567</v>
      </c>
      <c r="N7879">
        <v>1.234</v>
      </c>
    </row>
    <row r="7880" spans="13:14" x14ac:dyDescent="0.3">
      <c r="M7880" s="1">
        <v>38568</v>
      </c>
      <c r="N7880">
        <v>1.2384999999999999</v>
      </c>
    </row>
    <row r="7881" spans="13:14" x14ac:dyDescent="0.3">
      <c r="M7881" s="1">
        <v>38569</v>
      </c>
      <c r="N7881">
        <v>1.236</v>
      </c>
    </row>
    <row r="7882" spans="13:14" x14ac:dyDescent="0.3">
      <c r="M7882" s="1">
        <v>38572</v>
      </c>
      <c r="N7882">
        <v>1.2346999999999999</v>
      </c>
    </row>
    <row r="7883" spans="13:14" x14ac:dyDescent="0.3">
      <c r="M7883" s="1">
        <v>38573</v>
      </c>
      <c r="N7883">
        <v>1.2369000000000001</v>
      </c>
    </row>
    <row r="7884" spans="13:14" x14ac:dyDescent="0.3">
      <c r="M7884" s="1">
        <v>38574</v>
      </c>
      <c r="N7884">
        <v>1.2383999999999999</v>
      </c>
    </row>
    <row r="7885" spans="13:14" x14ac:dyDescent="0.3">
      <c r="M7885" s="1">
        <v>38575</v>
      </c>
      <c r="N7885">
        <v>1.2468999999999999</v>
      </c>
    </row>
    <row r="7886" spans="13:14" x14ac:dyDescent="0.3">
      <c r="M7886" s="1">
        <v>38576</v>
      </c>
      <c r="N7886">
        <v>1.2436</v>
      </c>
    </row>
    <row r="7887" spans="13:14" x14ac:dyDescent="0.3">
      <c r="M7887" s="1">
        <v>38579</v>
      </c>
      <c r="N7887">
        <v>1.2369000000000001</v>
      </c>
    </row>
    <row r="7888" spans="13:14" x14ac:dyDescent="0.3">
      <c r="M7888" s="1">
        <v>38580</v>
      </c>
      <c r="N7888">
        <v>1.2362</v>
      </c>
    </row>
    <row r="7889" spans="13:14" x14ac:dyDescent="0.3">
      <c r="M7889" s="1">
        <v>38581</v>
      </c>
      <c r="N7889">
        <v>1.2273000000000001</v>
      </c>
    </row>
    <row r="7890" spans="13:14" x14ac:dyDescent="0.3">
      <c r="M7890" s="1">
        <v>38582</v>
      </c>
      <c r="N7890">
        <v>1.2175</v>
      </c>
    </row>
    <row r="7891" spans="13:14" x14ac:dyDescent="0.3">
      <c r="M7891" s="1">
        <v>38583</v>
      </c>
      <c r="N7891">
        <v>1.2151000000000001</v>
      </c>
    </row>
    <row r="7892" spans="13:14" x14ac:dyDescent="0.3">
      <c r="M7892" s="1">
        <v>38586</v>
      </c>
      <c r="N7892">
        <v>1.2222999999999999</v>
      </c>
    </row>
    <row r="7893" spans="13:14" x14ac:dyDescent="0.3">
      <c r="M7893" s="1">
        <v>38587</v>
      </c>
      <c r="N7893">
        <v>1.2230000000000001</v>
      </c>
    </row>
    <row r="7894" spans="13:14" x14ac:dyDescent="0.3">
      <c r="M7894" s="1">
        <v>38588</v>
      </c>
      <c r="N7894">
        <v>1.2267999999999999</v>
      </c>
    </row>
    <row r="7895" spans="13:14" x14ac:dyDescent="0.3">
      <c r="M7895" s="1">
        <v>38589</v>
      </c>
      <c r="N7895">
        <v>1.2297</v>
      </c>
    </row>
    <row r="7896" spans="13:14" x14ac:dyDescent="0.3">
      <c r="M7896" s="1">
        <v>38590</v>
      </c>
      <c r="N7896">
        <v>1.2281</v>
      </c>
    </row>
    <row r="7897" spans="13:14" x14ac:dyDescent="0.3">
      <c r="M7897" s="1">
        <v>38593</v>
      </c>
      <c r="N7897">
        <v>1.2230000000000001</v>
      </c>
    </row>
    <row r="7898" spans="13:14" x14ac:dyDescent="0.3">
      <c r="M7898" s="1">
        <v>38594</v>
      </c>
      <c r="N7898">
        <v>1.2217</v>
      </c>
    </row>
    <row r="7899" spans="13:14" x14ac:dyDescent="0.3">
      <c r="M7899" s="1">
        <v>38595</v>
      </c>
      <c r="N7899">
        <v>1.2343</v>
      </c>
    </row>
    <row r="7900" spans="13:14" x14ac:dyDescent="0.3">
      <c r="M7900" s="1">
        <v>38596</v>
      </c>
      <c r="N7900">
        <v>1.25</v>
      </c>
    </row>
    <row r="7901" spans="13:14" x14ac:dyDescent="0.3">
      <c r="M7901" s="1">
        <v>38597</v>
      </c>
      <c r="N7901">
        <v>1.2523</v>
      </c>
    </row>
    <row r="7902" spans="13:14" x14ac:dyDescent="0.3">
      <c r="M7902" s="1">
        <v>38600</v>
      </c>
      <c r="N7902">
        <v>1.2537</v>
      </c>
    </row>
    <row r="7903" spans="13:14" x14ac:dyDescent="0.3">
      <c r="M7903" s="1">
        <v>38601</v>
      </c>
      <c r="N7903">
        <v>1.2459</v>
      </c>
    </row>
    <row r="7904" spans="13:14" x14ac:dyDescent="0.3">
      <c r="M7904" s="1">
        <v>38602</v>
      </c>
      <c r="N7904">
        <v>1.2417</v>
      </c>
    </row>
    <row r="7905" spans="13:14" x14ac:dyDescent="0.3">
      <c r="M7905" s="1">
        <v>38603</v>
      </c>
      <c r="N7905">
        <v>1.2401</v>
      </c>
    </row>
    <row r="7906" spans="13:14" x14ac:dyDescent="0.3">
      <c r="M7906" s="1">
        <v>38604</v>
      </c>
      <c r="N7906">
        <v>1.2407999999999999</v>
      </c>
    </row>
    <row r="7907" spans="13:14" x14ac:dyDescent="0.3">
      <c r="M7907" s="1">
        <v>38607</v>
      </c>
      <c r="N7907">
        <v>1.2277</v>
      </c>
    </row>
    <row r="7908" spans="13:14" x14ac:dyDescent="0.3">
      <c r="M7908" s="1">
        <v>38608</v>
      </c>
      <c r="N7908">
        <v>1.2262999999999999</v>
      </c>
    </row>
    <row r="7909" spans="13:14" x14ac:dyDescent="0.3">
      <c r="M7909" s="1">
        <v>38609</v>
      </c>
      <c r="N7909">
        <v>1.2284999999999999</v>
      </c>
    </row>
    <row r="7910" spans="13:14" x14ac:dyDescent="0.3">
      <c r="M7910" s="1">
        <v>38610</v>
      </c>
      <c r="N7910">
        <v>1.2221</v>
      </c>
    </row>
    <row r="7911" spans="13:14" x14ac:dyDescent="0.3">
      <c r="M7911" s="1">
        <v>38611</v>
      </c>
      <c r="N7911">
        <v>1.2235</v>
      </c>
    </row>
    <row r="7912" spans="13:14" x14ac:dyDescent="0.3">
      <c r="M7912" s="1">
        <v>38614</v>
      </c>
      <c r="N7912">
        <v>1.2136</v>
      </c>
    </row>
    <row r="7913" spans="13:14" x14ac:dyDescent="0.3">
      <c r="M7913" s="1">
        <v>38615</v>
      </c>
      <c r="N7913">
        <v>1.2115</v>
      </c>
    </row>
    <row r="7914" spans="13:14" x14ac:dyDescent="0.3">
      <c r="M7914" s="1">
        <v>38616</v>
      </c>
      <c r="N7914">
        <v>1.2216</v>
      </c>
    </row>
    <row r="7915" spans="13:14" x14ac:dyDescent="0.3">
      <c r="M7915" s="1">
        <v>38617</v>
      </c>
      <c r="N7915">
        <v>1.2151000000000001</v>
      </c>
    </row>
    <row r="7916" spans="13:14" x14ac:dyDescent="0.3">
      <c r="M7916" s="1">
        <v>38618</v>
      </c>
      <c r="N7916">
        <v>1.2035</v>
      </c>
    </row>
    <row r="7917" spans="13:14" x14ac:dyDescent="0.3">
      <c r="M7917" s="1">
        <v>38621</v>
      </c>
      <c r="N7917">
        <v>1.2073</v>
      </c>
    </row>
    <row r="7918" spans="13:14" x14ac:dyDescent="0.3">
      <c r="M7918" s="1">
        <v>38622</v>
      </c>
      <c r="N7918">
        <v>1.2015</v>
      </c>
    </row>
    <row r="7919" spans="13:14" x14ac:dyDescent="0.3">
      <c r="M7919" s="1">
        <v>38623</v>
      </c>
      <c r="N7919">
        <v>1.2039</v>
      </c>
    </row>
    <row r="7920" spans="13:14" x14ac:dyDescent="0.3">
      <c r="M7920" s="1">
        <v>38624</v>
      </c>
      <c r="N7920">
        <v>1.2031000000000001</v>
      </c>
    </row>
    <row r="7921" spans="13:14" x14ac:dyDescent="0.3">
      <c r="M7921" s="1">
        <v>38625</v>
      </c>
      <c r="N7921">
        <v>1.2029000000000001</v>
      </c>
    </row>
    <row r="7922" spans="13:14" x14ac:dyDescent="0.3">
      <c r="M7922" s="1">
        <v>38628</v>
      </c>
      <c r="N7922">
        <v>1.1921999999999999</v>
      </c>
    </row>
    <row r="7923" spans="13:14" x14ac:dyDescent="0.3">
      <c r="M7923" s="1">
        <v>38629</v>
      </c>
      <c r="N7923">
        <v>1.1916</v>
      </c>
    </row>
    <row r="7924" spans="13:14" x14ac:dyDescent="0.3">
      <c r="M7924" s="1">
        <v>38630</v>
      </c>
      <c r="N7924">
        <v>1.1974</v>
      </c>
    </row>
    <row r="7925" spans="13:14" x14ac:dyDescent="0.3">
      <c r="M7925" s="1">
        <v>38631</v>
      </c>
      <c r="N7925">
        <v>1.2182999999999999</v>
      </c>
    </row>
    <row r="7926" spans="13:14" x14ac:dyDescent="0.3">
      <c r="M7926" s="1">
        <v>38632</v>
      </c>
      <c r="N7926">
        <v>1.2118</v>
      </c>
    </row>
    <row r="7927" spans="13:14" x14ac:dyDescent="0.3">
      <c r="M7927" s="1">
        <v>38635</v>
      </c>
      <c r="N7927">
        <v>1.2069000000000001</v>
      </c>
    </row>
    <row r="7928" spans="13:14" x14ac:dyDescent="0.3">
      <c r="M7928" s="1">
        <v>38636</v>
      </c>
      <c r="N7928">
        <v>1.1990000000000001</v>
      </c>
    </row>
    <row r="7929" spans="13:14" x14ac:dyDescent="0.3">
      <c r="M7929" s="1">
        <v>38637</v>
      </c>
      <c r="N7929">
        <v>1.2020999999999999</v>
      </c>
    </row>
    <row r="7930" spans="13:14" x14ac:dyDescent="0.3">
      <c r="M7930" s="1">
        <v>38638</v>
      </c>
      <c r="N7930">
        <v>1.2025999999999999</v>
      </c>
    </row>
    <row r="7931" spans="13:14" x14ac:dyDescent="0.3">
      <c r="M7931" s="1">
        <v>38639</v>
      </c>
      <c r="N7931">
        <v>1.2076</v>
      </c>
    </row>
    <row r="7932" spans="13:14" x14ac:dyDescent="0.3">
      <c r="M7932" s="1">
        <v>38642</v>
      </c>
      <c r="N7932">
        <v>1.2023999999999999</v>
      </c>
    </row>
    <row r="7933" spans="13:14" x14ac:dyDescent="0.3">
      <c r="M7933" s="1">
        <v>38643</v>
      </c>
      <c r="N7933">
        <v>1.1959</v>
      </c>
    </row>
    <row r="7934" spans="13:14" x14ac:dyDescent="0.3">
      <c r="M7934" s="1">
        <v>38644</v>
      </c>
      <c r="N7934">
        <v>1.1993</v>
      </c>
    </row>
    <row r="7935" spans="13:14" x14ac:dyDescent="0.3">
      <c r="M7935" s="1">
        <v>38645</v>
      </c>
      <c r="N7935">
        <v>1.2015</v>
      </c>
    </row>
    <row r="7936" spans="13:14" x14ac:dyDescent="0.3">
      <c r="M7936" s="1">
        <v>38646</v>
      </c>
      <c r="N7936">
        <v>1.1947000000000001</v>
      </c>
    </row>
    <row r="7937" spans="13:14" x14ac:dyDescent="0.3">
      <c r="M7937" s="1">
        <v>38649</v>
      </c>
      <c r="N7937">
        <v>1.1982999999999999</v>
      </c>
    </row>
    <row r="7938" spans="13:14" x14ac:dyDescent="0.3">
      <c r="M7938" s="1">
        <v>38650</v>
      </c>
      <c r="N7938">
        <v>1.2111000000000001</v>
      </c>
    </row>
    <row r="7939" spans="13:14" x14ac:dyDescent="0.3">
      <c r="M7939" s="1">
        <v>38651</v>
      </c>
      <c r="N7939">
        <v>1.2064999999999999</v>
      </c>
    </row>
    <row r="7940" spans="13:14" x14ac:dyDescent="0.3">
      <c r="M7940" s="1">
        <v>38652</v>
      </c>
      <c r="N7940">
        <v>1.2138</v>
      </c>
    </row>
    <row r="7941" spans="13:14" x14ac:dyDescent="0.3">
      <c r="M7941" s="1">
        <v>38653</v>
      </c>
      <c r="N7941">
        <v>1.2060999999999999</v>
      </c>
    </row>
    <row r="7942" spans="13:14" x14ac:dyDescent="0.3">
      <c r="M7942" s="1">
        <v>38656</v>
      </c>
      <c r="N7942">
        <v>1.1987000000000001</v>
      </c>
    </row>
    <row r="7943" spans="13:14" x14ac:dyDescent="0.3">
      <c r="M7943" s="1">
        <v>38657</v>
      </c>
      <c r="N7943">
        <v>1.2009000000000001</v>
      </c>
    </row>
    <row r="7944" spans="13:14" x14ac:dyDescent="0.3">
      <c r="M7944" s="1">
        <v>38658</v>
      </c>
      <c r="N7944">
        <v>1.2067000000000001</v>
      </c>
    </row>
    <row r="7945" spans="13:14" x14ac:dyDescent="0.3">
      <c r="M7945" s="1">
        <v>38659</v>
      </c>
      <c r="N7945">
        <v>1.1941999999999999</v>
      </c>
    </row>
    <row r="7946" spans="13:14" x14ac:dyDescent="0.3">
      <c r="M7946" s="1">
        <v>38660</v>
      </c>
      <c r="N7946">
        <v>1.1819999999999999</v>
      </c>
    </row>
    <row r="7947" spans="13:14" x14ac:dyDescent="0.3">
      <c r="M7947" s="1">
        <v>38663</v>
      </c>
      <c r="N7947">
        <v>1.181</v>
      </c>
    </row>
    <row r="7948" spans="13:14" x14ac:dyDescent="0.3">
      <c r="M7948" s="1">
        <v>38664</v>
      </c>
      <c r="N7948">
        <v>1.1778999999999999</v>
      </c>
    </row>
    <row r="7949" spans="13:14" x14ac:dyDescent="0.3">
      <c r="M7949" s="1">
        <v>38665</v>
      </c>
      <c r="N7949">
        <v>1.1765000000000001</v>
      </c>
    </row>
    <row r="7950" spans="13:14" x14ac:dyDescent="0.3">
      <c r="M7950" s="1">
        <v>38666</v>
      </c>
      <c r="N7950">
        <v>1.1684000000000001</v>
      </c>
    </row>
    <row r="7951" spans="13:14" x14ac:dyDescent="0.3">
      <c r="M7951" s="1">
        <v>38667</v>
      </c>
      <c r="N7951">
        <v>1.1720999999999999</v>
      </c>
    </row>
    <row r="7952" spans="13:14" x14ac:dyDescent="0.3">
      <c r="M7952" s="1">
        <v>38670</v>
      </c>
      <c r="N7952">
        <v>1.1692</v>
      </c>
    </row>
    <row r="7953" spans="13:14" x14ac:dyDescent="0.3">
      <c r="M7953" s="1">
        <v>38671</v>
      </c>
      <c r="N7953">
        <v>1.1718</v>
      </c>
    </row>
    <row r="7954" spans="13:14" x14ac:dyDescent="0.3">
      <c r="M7954" s="1">
        <v>38672</v>
      </c>
      <c r="N7954">
        <v>1.1671</v>
      </c>
    </row>
    <row r="7955" spans="13:14" x14ac:dyDescent="0.3">
      <c r="M7955" s="1">
        <v>38673</v>
      </c>
      <c r="N7955">
        <v>1.1757</v>
      </c>
    </row>
    <row r="7956" spans="13:14" x14ac:dyDescent="0.3">
      <c r="M7956" s="1">
        <v>38674</v>
      </c>
      <c r="N7956">
        <v>1.1766000000000001</v>
      </c>
    </row>
    <row r="7957" spans="13:14" x14ac:dyDescent="0.3">
      <c r="M7957" s="1">
        <v>38677</v>
      </c>
      <c r="N7957">
        <v>1.1726000000000001</v>
      </c>
    </row>
    <row r="7958" spans="13:14" x14ac:dyDescent="0.3">
      <c r="M7958" s="1">
        <v>38678</v>
      </c>
      <c r="N7958">
        <v>1.1811</v>
      </c>
    </row>
    <row r="7959" spans="13:14" x14ac:dyDescent="0.3">
      <c r="M7959" s="1">
        <v>38679</v>
      </c>
      <c r="N7959">
        <v>1.1818</v>
      </c>
    </row>
    <row r="7960" spans="13:14" x14ac:dyDescent="0.3">
      <c r="M7960" s="1">
        <v>38680</v>
      </c>
      <c r="N7960">
        <v>1.1786000000000001</v>
      </c>
    </row>
    <row r="7961" spans="13:14" x14ac:dyDescent="0.3">
      <c r="M7961" s="1">
        <v>38681</v>
      </c>
      <c r="N7961">
        <v>1.1722999999999999</v>
      </c>
    </row>
    <row r="7962" spans="13:14" x14ac:dyDescent="0.3">
      <c r="M7962" s="1">
        <v>38684</v>
      </c>
      <c r="N7962">
        <v>1.1848000000000001</v>
      </c>
    </row>
    <row r="7963" spans="13:14" x14ac:dyDescent="0.3">
      <c r="M7963" s="1">
        <v>38685</v>
      </c>
      <c r="N7963">
        <v>1.1782999999999999</v>
      </c>
    </row>
    <row r="7964" spans="13:14" x14ac:dyDescent="0.3">
      <c r="M7964" s="1">
        <v>38686</v>
      </c>
      <c r="N7964">
        <v>1.1787000000000001</v>
      </c>
    </row>
    <row r="7965" spans="13:14" x14ac:dyDescent="0.3">
      <c r="M7965" s="1">
        <v>38687</v>
      </c>
      <c r="N7965">
        <v>1.1732</v>
      </c>
    </row>
    <row r="7966" spans="13:14" x14ac:dyDescent="0.3">
      <c r="M7966" s="1">
        <v>38688</v>
      </c>
      <c r="N7966">
        <v>1.1715</v>
      </c>
    </row>
    <row r="7967" spans="13:14" x14ac:dyDescent="0.3">
      <c r="M7967" s="1">
        <v>38691</v>
      </c>
      <c r="N7967">
        <v>1.1781999999999999</v>
      </c>
    </row>
    <row r="7968" spans="13:14" x14ac:dyDescent="0.3">
      <c r="M7968" s="1">
        <v>38692</v>
      </c>
      <c r="N7968">
        <v>1.1785000000000001</v>
      </c>
    </row>
    <row r="7969" spans="13:14" x14ac:dyDescent="0.3">
      <c r="M7969" s="1">
        <v>38693</v>
      </c>
      <c r="N7969">
        <v>1.1719999999999999</v>
      </c>
    </row>
    <row r="7970" spans="13:14" x14ac:dyDescent="0.3">
      <c r="M7970" s="1">
        <v>38694</v>
      </c>
      <c r="N7970">
        <v>1.1816</v>
      </c>
    </row>
    <row r="7971" spans="13:14" x14ac:dyDescent="0.3">
      <c r="M7971" s="1">
        <v>38695</v>
      </c>
      <c r="N7971">
        <v>1.181</v>
      </c>
    </row>
    <row r="7972" spans="13:14" x14ac:dyDescent="0.3">
      <c r="M7972" s="1">
        <v>38698</v>
      </c>
      <c r="N7972">
        <v>1.1954</v>
      </c>
    </row>
    <row r="7973" spans="13:14" x14ac:dyDescent="0.3">
      <c r="M7973" s="1">
        <v>38699</v>
      </c>
      <c r="N7973">
        <v>1.1936</v>
      </c>
    </row>
    <row r="7974" spans="13:14" x14ac:dyDescent="0.3">
      <c r="M7974" s="1">
        <v>38700</v>
      </c>
      <c r="N7974">
        <v>1.2001999999999999</v>
      </c>
    </row>
    <row r="7975" spans="13:14" x14ac:dyDescent="0.3">
      <c r="M7975" s="1">
        <v>38701</v>
      </c>
      <c r="N7975">
        <v>1.1977</v>
      </c>
    </row>
    <row r="7976" spans="13:14" x14ac:dyDescent="0.3">
      <c r="M7976" s="1">
        <v>38702</v>
      </c>
      <c r="N7976">
        <v>1.2012</v>
      </c>
    </row>
    <row r="7977" spans="13:14" x14ac:dyDescent="0.3">
      <c r="M7977" s="1">
        <v>38705</v>
      </c>
      <c r="N7977">
        <v>1.2002999999999999</v>
      </c>
    </row>
    <row r="7978" spans="13:14" x14ac:dyDescent="0.3">
      <c r="M7978" s="1">
        <v>38706</v>
      </c>
      <c r="N7978">
        <v>1.1868000000000001</v>
      </c>
    </row>
    <row r="7979" spans="13:14" x14ac:dyDescent="0.3">
      <c r="M7979" s="1">
        <v>38707</v>
      </c>
      <c r="N7979">
        <v>1.1831</v>
      </c>
    </row>
    <row r="7980" spans="13:14" x14ac:dyDescent="0.3">
      <c r="M7980" s="1">
        <v>38708</v>
      </c>
      <c r="N7980">
        <v>1.1867000000000001</v>
      </c>
    </row>
    <row r="7981" spans="13:14" x14ac:dyDescent="0.3">
      <c r="M7981" s="1">
        <v>38709</v>
      </c>
      <c r="N7981">
        <v>1.1873</v>
      </c>
    </row>
    <row r="7982" spans="13:14" x14ac:dyDescent="0.3">
      <c r="M7982" s="1">
        <v>38712</v>
      </c>
      <c r="N7982">
        <v>1.1847000000000001</v>
      </c>
    </row>
    <row r="7983" spans="13:14" x14ac:dyDescent="0.3">
      <c r="M7983" s="1">
        <v>38713</v>
      </c>
      <c r="N7983">
        <v>1.1828000000000001</v>
      </c>
    </row>
    <row r="7984" spans="13:14" x14ac:dyDescent="0.3">
      <c r="M7984" s="1">
        <v>38714</v>
      </c>
      <c r="N7984">
        <v>1.1831</v>
      </c>
    </row>
    <row r="7985" spans="13:14" x14ac:dyDescent="0.3">
      <c r="M7985" s="1">
        <v>38715</v>
      </c>
      <c r="N7985">
        <v>1.1841999999999999</v>
      </c>
    </row>
    <row r="7986" spans="13:14" x14ac:dyDescent="0.3">
      <c r="M7986" s="1">
        <v>38716</v>
      </c>
      <c r="N7986">
        <v>1.1839999999999999</v>
      </c>
    </row>
    <row r="7987" spans="13:14" x14ac:dyDescent="0.3">
      <c r="M7987" s="1">
        <v>38719</v>
      </c>
      <c r="N7987">
        <v>1.1821999999999999</v>
      </c>
    </row>
    <row r="7988" spans="13:14" x14ac:dyDescent="0.3">
      <c r="M7988" s="1">
        <v>38720</v>
      </c>
      <c r="N7988">
        <v>1.2011000000000001</v>
      </c>
    </row>
    <row r="7989" spans="13:14" x14ac:dyDescent="0.3">
      <c r="M7989" s="1">
        <v>38721</v>
      </c>
      <c r="N7989">
        <v>1.2128000000000001</v>
      </c>
    </row>
    <row r="7990" spans="13:14" x14ac:dyDescent="0.3">
      <c r="M7990" s="1">
        <v>38722</v>
      </c>
      <c r="N7990">
        <v>1.2101</v>
      </c>
    </row>
    <row r="7991" spans="13:14" x14ac:dyDescent="0.3">
      <c r="M7991" s="1">
        <v>38723</v>
      </c>
      <c r="N7991">
        <v>1.2148000000000001</v>
      </c>
    </row>
    <row r="7992" spans="13:14" x14ac:dyDescent="0.3">
      <c r="M7992" s="1">
        <v>38726</v>
      </c>
      <c r="N7992">
        <v>1.2085999999999999</v>
      </c>
    </row>
    <row r="7993" spans="13:14" x14ac:dyDescent="0.3">
      <c r="M7993" s="1">
        <v>38727</v>
      </c>
      <c r="N7993">
        <v>1.2065999999999999</v>
      </c>
    </row>
    <row r="7994" spans="13:14" x14ac:dyDescent="0.3">
      <c r="M7994" s="1">
        <v>38728</v>
      </c>
      <c r="N7994">
        <v>1.2123999999999999</v>
      </c>
    </row>
    <row r="7995" spans="13:14" x14ac:dyDescent="0.3">
      <c r="M7995" s="1">
        <v>38729</v>
      </c>
      <c r="N7995">
        <v>1.2034</v>
      </c>
    </row>
    <row r="7996" spans="13:14" x14ac:dyDescent="0.3">
      <c r="M7996" s="1">
        <v>38730</v>
      </c>
      <c r="N7996">
        <v>1.2135</v>
      </c>
    </row>
    <row r="7997" spans="13:14" x14ac:dyDescent="0.3">
      <c r="M7997" s="1">
        <v>38733</v>
      </c>
      <c r="N7997">
        <v>1.2118</v>
      </c>
    </row>
    <row r="7998" spans="13:14" x14ac:dyDescent="0.3">
      <c r="M7998" s="1">
        <v>38734</v>
      </c>
      <c r="N7998">
        <v>1.2104999999999999</v>
      </c>
    </row>
    <row r="7999" spans="13:14" x14ac:dyDescent="0.3">
      <c r="M7999" s="1">
        <v>38735</v>
      </c>
      <c r="N7999">
        <v>1.2101999999999999</v>
      </c>
    </row>
    <row r="8000" spans="13:14" x14ac:dyDescent="0.3">
      <c r="M8000" s="1">
        <v>38736</v>
      </c>
      <c r="N8000">
        <v>1.2098</v>
      </c>
    </row>
    <row r="8001" spans="13:14" x14ac:dyDescent="0.3">
      <c r="M8001" s="1">
        <v>38737</v>
      </c>
      <c r="N8001">
        <v>1.2136</v>
      </c>
    </row>
    <row r="8002" spans="13:14" x14ac:dyDescent="0.3">
      <c r="M8002" s="1">
        <v>38740</v>
      </c>
      <c r="N8002">
        <v>1.2310000000000001</v>
      </c>
    </row>
    <row r="8003" spans="13:14" x14ac:dyDescent="0.3">
      <c r="M8003" s="1">
        <v>38741</v>
      </c>
      <c r="N8003">
        <v>1.2278</v>
      </c>
    </row>
    <row r="8004" spans="13:14" x14ac:dyDescent="0.3">
      <c r="M8004" s="1">
        <v>38742</v>
      </c>
      <c r="N8004">
        <v>1.2244999999999999</v>
      </c>
    </row>
    <row r="8005" spans="13:14" x14ac:dyDescent="0.3">
      <c r="M8005" s="1">
        <v>38743</v>
      </c>
      <c r="N8005">
        <v>1.2212000000000001</v>
      </c>
    </row>
    <row r="8006" spans="13:14" x14ac:dyDescent="0.3">
      <c r="M8006" s="1">
        <v>38744</v>
      </c>
      <c r="N8006">
        <v>1.2098</v>
      </c>
    </row>
    <row r="8007" spans="13:14" x14ac:dyDescent="0.3">
      <c r="M8007" s="1">
        <v>38747</v>
      </c>
      <c r="N8007">
        <v>1.2087000000000001</v>
      </c>
    </row>
    <row r="8008" spans="13:14" x14ac:dyDescent="0.3">
      <c r="M8008" s="1">
        <v>38748</v>
      </c>
      <c r="N8008">
        <v>1.2154</v>
      </c>
    </row>
    <row r="8009" spans="13:14" x14ac:dyDescent="0.3">
      <c r="M8009" s="1">
        <v>38749</v>
      </c>
      <c r="N8009">
        <v>1.206</v>
      </c>
    </row>
    <row r="8010" spans="13:14" x14ac:dyDescent="0.3">
      <c r="M8010" s="1">
        <v>38750</v>
      </c>
      <c r="N8010">
        <v>1.2096</v>
      </c>
    </row>
    <row r="8011" spans="13:14" x14ac:dyDescent="0.3">
      <c r="M8011" s="1">
        <v>38751</v>
      </c>
      <c r="N8011">
        <v>1.2022999999999999</v>
      </c>
    </row>
    <row r="8012" spans="13:14" x14ac:dyDescent="0.3">
      <c r="M8012" s="1">
        <v>38754</v>
      </c>
      <c r="N8012">
        <v>1.1961999999999999</v>
      </c>
    </row>
    <row r="8013" spans="13:14" x14ac:dyDescent="0.3">
      <c r="M8013" s="1">
        <v>38755</v>
      </c>
      <c r="N8013">
        <v>1.1973</v>
      </c>
    </row>
    <row r="8014" spans="13:14" x14ac:dyDescent="0.3">
      <c r="M8014" s="1">
        <v>38756</v>
      </c>
      <c r="N8014">
        <v>1.1952</v>
      </c>
    </row>
    <row r="8015" spans="13:14" x14ac:dyDescent="0.3">
      <c r="M8015" s="1">
        <v>38757</v>
      </c>
      <c r="N8015">
        <v>1.1979</v>
      </c>
    </row>
    <row r="8016" spans="13:14" x14ac:dyDescent="0.3">
      <c r="M8016" s="1">
        <v>38758</v>
      </c>
      <c r="N8016">
        <v>1.1898</v>
      </c>
    </row>
    <row r="8017" spans="13:14" x14ac:dyDescent="0.3">
      <c r="M8017" s="1">
        <v>38761</v>
      </c>
      <c r="N8017">
        <v>1.1902999999999999</v>
      </c>
    </row>
    <row r="8018" spans="13:14" x14ac:dyDescent="0.3">
      <c r="M8018" s="1">
        <v>38762</v>
      </c>
      <c r="N8018">
        <v>1.1914</v>
      </c>
    </row>
    <row r="8019" spans="13:14" x14ac:dyDescent="0.3">
      <c r="M8019" s="1">
        <v>38763</v>
      </c>
      <c r="N8019">
        <v>1.1882999999999999</v>
      </c>
    </row>
    <row r="8020" spans="13:14" x14ac:dyDescent="0.3">
      <c r="M8020" s="1">
        <v>38764</v>
      </c>
      <c r="N8020">
        <v>1.1894</v>
      </c>
    </row>
    <row r="8021" spans="13:14" x14ac:dyDescent="0.3">
      <c r="M8021" s="1">
        <v>38765</v>
      </c>
      <c r="N8021">
        <v>1.1932</v>
      </c>
    </row>
    <row r="8022" spans="13:14" x14ac:dyDescent="0.3">
      <c r="M8022" s="1">
        <v>38768</v>
      </c>
      <c r="N8022">
        <v>1.1937</v>
      </c>
    </row>
    <row r="8023" spans="13:14" x14ac:dyDescent="0.3">
      <c r="M8023" s="1">
        <v>38769</v>
      </c>
      <c r="N8023">
        <v>1.1908000000000001</v>
      </c>
    </row>
    <row r="8024" spans="13:14" x14ac:dyDescent="0.3">
      <c r="M8024" s="1">
        <v>38770</v>
      </c>
      <c r="N8024">
        <v>1.1911</v>
      </c>
    </row>
    <row r="8025" spans="13:14" x14ac:dyDescent="0.3">
      <c r="M8025" s="1">
        <v>38771</v>
      </c>
      <c r="N8025">
        <v>1.1921999999999999</v>
      </c>
    </row>
    <row r="8026" spans="13:14" x14ac:dyDescent="0.3">
      <c r="M8026" s="1">
        <v>38772</v>
      </c>
      <c r="N8026">
        <v>1.1870000000000001</v>
      </c>
    </row>
    <row r="8027" spans="13:14" x14ac:dyDescent="0.3">
      <c r="M8027" s="1">
        <v>38775</v>
      </c>
      <c r="N8027">
        <v>1.1846000000000001</v>
      </c>
    </row>
    <row r="8028" spans="13:14" x14ac:dyDescent="0.3">
      <c r="M8028" s="1">
        <v>38776</v>
      </c>
      <c r="N8028">
        <v>1.1919</v>
      </c>
    </row>
    <row r="8029" spans="13:14" x14ac:dyDescent="0.3">
      <c r="M8029" s="1">
        <v>38777</v>
      </c>
      <c r="N8029">
        <v>1.1913</v>
      </c>
    </row>
    <row r="8030" spans="13:14" x14ac:dyDescent="0.3">
      <c r="M8030" s="1">
        <v>38778</v>
      </c>
      <c r="N8030">
        <v>1.204</v>
      </c>
    </row>
    <row r="8031" spans="13:14" x14ac:dyDescent="0.3">
      <c r="M8031" s="1">
        <v>38779</v>
      </c>
      <c r="N8031">
        <v>1.2037</v>
      </c>
    </row>
    <row r="8032" spans="13:14" x14ac:dyDescent="0.3">
      <c r="M8032" s="1">
        <v>38782</v>
      </c>
      <c r="N8032">
        <v>1.2016</v>
      </c>
    </row>
    <row r="8033" spans="13:14" x14ac:dyDescent="0.3">
      <c r="M8033" s="1">
        <v>38783</v>
      </c>
      <c r="N8033">
        <v>1.1883999999999999</v>
      </c>
    </row>
    <row r="8034" spans="13:14" x14ac:dyDescent="0.3">
      <c r="M8034" s="1">
        <v>38784</v>
      </c>
      <c r="N8034">
        <v>1.1921999999999999</v>
      </c>
    </row>
    <row r="8035" spans="13:14" x14ac:dyDescent="0.3">
      <c r="M8035" s="1">
        <v>38785</v>
      </c>
      <c r="N8035">
        <v>1.1913</v>
      </c>
    </row>
    <row r="8036" spans="13:14" x14ac:dyDescent="0.3">
      <c r="M8036" s="1">
        <v>38786</v>
      </c>
      <c r="N8036">
        <v>1.1914</v>
      </c>
    </row>
    <row r="8037" spans="13:14" x14ac:dyDescent="0.3">
      <c r="M8037" s="1">
        <v>38789</v>
      </c>
      <c r="N8037">
        <v>1.1958</v>
      </c>
    </row>
    <row r="8038" spans="13:14" x14ac:dyDescent="0.3">
      <c r="M8038" s="1">
        <v>38790</v>
      </c>
      <c r="N8038">
        <v>1.2015</v>
      </c>
    </row>
    <row r="8039" spans="13:14" x14ac:dyDescent="0.3">
      <c r="M8039" s="1">
        <v>38791</v>
      </c>
      <c r="N8039">
        <v>1.2069000000000001</v>
      </c>
    </row>
    <row r="8040" spans="13:14" x14ac:dyDescent="0.3">
      <c r="M8040" s="1">
        <v>38792</v>
      </c>
      <c r="N8040">
        <v>1.2179</v>
      </c>
    </row>
    <row r="8041" spans="13:14" x14ac:dyDescent="0.3">
      <c r="M8041" s="1">
        <v>38793</v>
      </c>
      <c r="N8041">
        <v>1.2189000000000001</v>
      </c>
    </row>
    <row r="8042" spans="13:14" x14ac:dyDescent="0.3">
      <c r="M8042" s="1">
        <v>38796</v>
      </c>
      <c r="N8042">
        <v>1.2164999999999999</v>
      </c>
    </row>
    <row r="8043" spans="13:14" x14ac:dyDescent="0.3">
      <c r="M8043" s="1">
        <v>38797</v>
      </c>
      <c r="N8043">
        <v>1.2088000000000001</v>
      </c>
    </row>
    <row r="8044" spans="13:14" x14ac:dyDescent="0.3">
      <c r="M8044" s="1">
        <v>38798</v>
      </c>
      <c r="N8044">
        <v>1.2077</v>
      </c>
    </row>
    <row r="8045" spans="13:14" x14ac:dyDescent="0.3">
      <c r="M8045" s="1">
        <v>38799</v>
      </c>
      <c r="N8045">
        <v>1.1970000000000001</v>
      </c>
    </row>
    <row r="8046" spans="13:14" x14ac:dyDescent="0.3">
      <c r="M8046" s="1">
        <v>38800</v>
      </c>
      <c r="N8046">
        <v>1.2034</v>
      </c>
    </row>
    <row r="8047" spans="13:14" x14ac:dyDescent="0.3">
      <c r="M8047" s="1">
        <v>38803</v>
      </c>
      <c r="N8047">
        <v>1.2011000000000001</v>
      </c>
    </row>
    <row r="8048" spans="13:14" x14ac:dyDescent="0.3">
      <c r="M8048" s="1">
        <v>38804</v>
      </c>
      <c r="N8048">
        <v>1.2000999999999999</v>
      </c>
    </row>
    <row r="8049" spans="13:14" x14ac:dyDescent="0.3">
      <c r="M8049" s="1">
        <v>38805</v>
      </c>
      <c r="N8049">
        <v>1.2028000000000001</v>
      </c>
    </row>
    <row r="8050" spans="13:14" x14ac:dyDescent="0.3">
      <c r="M8050" s="1">
        <v>38806</v>
      </c>
      <c r="N8050">
        <v>1.2169000000000001</v>
      </c>
    </row>
    <row r="8051" spans="13:14" x14ac:dyDescent="0.3">
      <c r="M8051" s="1">
        <v>38807</v>
      </c>
      <c r="N8051">
        <v>1.2117</v>
      </c>
    </row>
    <row r="8052" spans="13:14" x14ac:dyDescent="0.3">
      <c r="M8052" s="1">
        <v>38810</v>
      </c>
      <c r="N8052">
        <v>1.2136</v>
      </c>
    </row>
    <row r="8053" spans="13:14" x14ac:dyDescent="0.3">
      <c r="M8053" s="1">
        <v>38811</v>
      </c>
      <c r="N8053">
        <v>1.2254</v>
      </c>
    </row>
    <row r="8054" spans="13:14" x14ac:dyDescent="0.3">
      <c r="M8054" s="1">
        <v>38812</v>
      </c>
      <c r="N8054">
        <v>1.2293000000000001</v>
      </c>
    </row>
    <row r="8055" spans="13:14" x14ac:dyDescent="0.3">
      <c r="M8055" s="1">
        <v>38813</v>
      </c>
      <c r="N8055">
        <v>1.2223999999999999</v>
      </c>
    </row>
    <row r="8056" spans="13:14" x14ac:dyDescent="0.3">
      <c r="M8056" s="1">
        <v>38814</v>
      </c>
      <c r="N8056">
        <v>1.2087000000000001</v>
      </c>
    </row>
    <row r="8057" spans="13:14" x14ac:dyDescent="0.3">
      <c r="M8057" s="1">
        <v>38817</v>
      </c>
      <c r="N8057">
        <v>1.2114</v>
      </c>
    </row>
    <row r="8058" spans="13:14" x14ac:dyDescent="0.3">
      <c r="M8058" s="1">
        <v>38818</v>
      </c>
      <c r="N8058">
        <v>1.2144999999999999</v>
      </c>
    </row>
    <row r="8059" spans="13:14" x14ac:dyDescent="0.3">
      <c r="M8059" s="1">
        <v>38819</v>
      </c>
      <c r="N8059">
        <v>1.2104999999999999</v>
      </c>
    </row>
    <row r="8060" spans="13:14" x14ac:dyDescent="0.3">
      <c r="M8060" s="1">
        <v>38820</v>
      </c>
      <c r="N8060">
        <v>1.2114</v>
      </c>
    </row>
    <row r="8061" spans="13:14" x14ac:dyDescent="0.3">
      <c r="M8061" s="1">
        <v>38821</v>
      </c>
      <c r="N8061">
        <v>1.2108000000000001</v>
      </c>
    </row>
    <row r="8062" spans="13:14" x14ac:dyDescent="0.3">
      <c r="M8062" s="1">
        <v>38824</v>
      </c>
      <c r="N8062">
        <v>1.2251000000000001</v>
      </c>
    </row>
    <row r="8063" spans="13:14" x14ac:dyDescent="0.3">
      <c r="M8063" s="1">
        <v>38825</v>
      </c>
      <c r="N8063">
        <v>1.2351000000000001</v>
      </c>
    </row>
    <row r="8064" spans="13:14" x14ac:dyDescent="0.3">
      <c r="M8064" s="1">
        <v>38826</v>
      </c>
      <c r="N8064">
        <v>1.238</v>
      </c>
    </row>
    <row r="8065" spans="13:14" x14ac:dyDescent="0.3">
      <c r="M8065" s="1">
        <v>38827</v>
      </c>
      <c r="N8065">
        <v>1.2319</v>
      </c>
    </row>
    <row r="8066" spans="13:14" x14ac:dyDescent="0.3">
      <c r="M8066" s="1">
        <v>38828</v>
      </c>
      <c r="N8066">
        <v>1.2338</v>
      </c>
    </row>
    <row r="8067" spans="13:14" x14ac:dyDescent="0.3">
      <c r="M8067" s="1">
        <v>38831</v>
      </c>
      <c r="N8067">
        <v>1.2393000000000001</v>
      </c>
    </row>
    <row r="8068" spans="13:14" x14ac:dyDescent="0.3">
      <c r="M8068" s="1">
        <v>38832</v>
      </c>
      <c r="N8068">
        <v>1.2434000000000001</v>
      </c>
    </row>
    <row r="8069" spans="13:14" x14ac:dyDescent="0.3">
      <c r="M8069" s="1">
        <v>38833</v>
      </c>
      <c r="N8069">
        <v>1.2444</v>
      </c>
    </row>
    <row r="8070" spans="13:14" x14ac:dyDescent="0.3">
      <c r="M8070" s="1">
        <v>38834</v>
      </c>
      <c r="N8070">
        <v>1.2528999999999999</v>
      </c>
    </row>
    <row r="8071" spans="13:14" x14ac:dyDescent="0.3">
      <c r="M8071" s="1">
        <v>38835</v>
      </c>
      <c r="N8071">
        <v>1.2634000000000001</v>
      </c>
    </row>
    <row r="8072" spans="13:14" x14ac:dyDescent="0.3">
      <c r="M8072" s="1">
        <v>38838</v>
      </c>
      <c r="N8072">
        <v>1.2585</v>
      </c>
    </row>
    <row r="8073" spans="13:14" x14ac:dyDescent="0.3">
      <c r="M8073" s="1">
        <v>38839</v>
      </c>
      <c r="N8073">
        <v>1.2615000000000001</v>
      </c>
    </row>
    <row r="8074" spans="13:14" x14ac:dyDescent="0.3">
      <c r="M8074" s="1">
        <v>38840</v>
      </c>
      <c r="N8074">
        <v>1.264</v>
      </c>
    </row>
    <row r="8075" spans="13:14" x14ac:dyDescent="0.3">
      <c r="M8075" s="1">
        <v>38841</v>
      </c>
      <c r="N8075">
        <v>1.2694000000000001</v>
      </c>
    </row>
    <row r="8076" spans="13:14" x14ac:dyDescent="0.3">
      <c r="M8076" s="1">
        <v>38842</v>
      </c>
      <c r="N8076">
        <v>1.2722</v>
      </c>
    </row>
    <row r="8077" spans="13:14" x14ac:dyDescent="0.3">
      <c r="M8077" s="1">
        <v>38845</v>
      </c>
      <c r="N8077">
        <v>1.2706</v>
      </c>
    </row>
    <row r="8078" spans="13:14" x14ac:dyDescent="0.3">
      <c r="M8078" s="1">
        <v>38846</v>
      </c>
      <c r="N8078">
        <v>1.2761</v>
      </c>
    </row>
    <row r="8079" spans="13:14" x14ac:dyDescent="0.3">
      <c r="M8079" s="1">
        <v>38847</v>
      </c>
      <c r="N8079">
        <v>1.2787999999999999</v>
      </c>
    </row>
    <row r="8080" spans="13:14" x14ac:dyDescent="0.3">
      <c r="M8080" s="1">
        <v>38848</v>
      </c>
      <c r="N8080">
        <v>1.2833000000000001</v>
      </c>
    </row>
    <row r="8081" spans="13:14" x14ac:dyDescent="0.3">
      <c r="M8081" s="1">
        <v>38849</v>
      </c>
      <c r="N8081">
        <v>1.2928999999999999</v>
      </c>
    </row>
    <row r="8082" spans="13:14" x14ac:dyDescent="0.3">
      <c r="M8082" s="1">
        <v>38852</v>
      </c>
      <c r="N8082">
        <v>1.2795000000000001</v>
      </c>
    </row>
    <row r="8083" spans="13:14" x14ac:dyDescent="0.3">
      <c r="M8083" s="1">
        <v>38853</v>
      </c>
      <c r="N8083">
        <v>1.2861</v>
      </c>
    </row>
    <row r="8084" spans="13:14" x14ac:dyDescent="0.3">
      <c r="M8084" s="1">
        <v>38854</v>
      </c>
      <c r="N8084">
        <v>1.2734000000000001</v>
      </c>
    </row>
    <row r="8085" spans="13:14" x14ac:dyDescent="0.3">
      <c r="M8085" s="1">
        <v>38855</v>
      </c>
      <c r="N8085">
        <v>1.286</v>
      </c>
    </row>
    <row r="8086" spans="13:14" x14ac:dyDescent="0.3">
      <c r="M8086" s="1">
        <v>38856</v>
      </c>
      <c r="N8086">
        <v>1.2770999999999999</v>
      </c>
    </row>
    <row r="8087" spans="13:14" x14ac:dyDescent="0.3">
      <c r="M8087" s="1">
        <v>38859</v>
      </c>
      <c r="N8087">
        <v>1.2871999999999999</v>
      </c>
    </row>
    <row r="8088" spans="13:14" x14ac:dyDescent="0.3">
      <c r="M8088" s="1">
        <v>38860</v>
      </c>
      <c r="N8088">
        <v>1.2819</v>
      </c>
    </row>
    <row r="8089" spans="13:14" x14ac:dyDescent="0.3">
      <c r="M8089" s="1">
        <v>38861</v>
      </c>
      <c r="N8089">
        <v>1.2750999999999999</v>
      </c>
    </row>
    <row r="8090" spans="13:14" x14ac:dyDescent="0.3">
      <c r="M8090" s="1">
        <v>38862</v>
      </c>
      <c r="N8090">
        <v>1.2804</v>
      </c>
    </row>
    <row r="8091" spans="13:14" x14ac:dyDescent="0.3">
      <c r="M8091" s="1">
        <v>38863</v>
      </c>
      <c r="N8091">
        <v>1.2732000000000001</v>
      </c>
    </row>
    <row r="8092" spans="13:14" x14ac:dyDescent="0.3">
      <c r="M8092" s="1">
        <v>38866</v>
      </c>
      <c r="N8092">
        <v>1.2750999999999999</v>
      </c>
    </row>
    <row r="8093" spans="13:14" x14ac:dyDescent="0.3">
      <c r="M8093" s="1">
        <v>38867</v>
      </c>
      <c r="N8093">
        <v>1.2873000000000001</v>
      </c>
    </row>
    <row r="8094" spans="13:14" x14ac:dyDescent="0.3">
      <c r="M8094" s="1">
        <v>38868</v>
      </c>
      <c r="N8094">
        <v>1.2809999999999999</v>
      </c>
    </row>
    <row r="8095" spans="13:14" x14ac:dyDescent="0.3">
      <c r="M8095" s="1">
        <v>38869</v>
      </c>
      <c r="N8095">
        <v>1.2808999999999999</v>
      </c>
    </row>
    <row r="8096" spans="13:14" x14ac:dyDescent="0.3">
      <c r="M8096" s="1">
        <v>38870</v>
      </c>
      <c r="N8096">
        <v>1.2915000000000001</v>
      </c>
    </row>
    <row r="8097" spans="13:14" x14ac:dyDescent="0.3">
      <c r="M8097" s="1">
        <v>38873</v>
      </c>
      <c r="N8097">
        <v>1.2905</v>
      </c>
    </row>
    <row r="8098" spans="13:14" x14ac:dyDescent="0.3">
      <c r="M8098" s="1">
        <v>38874</v>
      </c>
      <c r="N8098">
        <v>1.2819</v>
      </c>
    </row>
    <row r="8099" spans="13:14" x14ac:dyDescent="0.3">
      <c r="M8099" s="1">
        <v>38875</v>
      </c>
      <c r="N8099">
        <v>1.2788999999999999</v>
      </c>
    </row>
    <row r="8100" spans="13:14" x14ac:dyDescent="0.3">
      <c r="M8100" s="1">
        <v>38876</v>
      </c>
      <c r="N8100">
        <v>1.2649999999999999</v>
      </c>
    </row>
    <row r="8101" spans="13:14" x14ac:dyDescent="0.3">
      <c r="M8101" s="1">
        <v>38877</v>
      </c>
      <c r="N8101">
        <v>1.2641</v>
      </c>
    </row>
    <row r="8102" spans="13:14" x14ac:dyDescent="0.3">
      <c r="M8102" s="1">
        <v>38880</v>
      </c>
      <c r="N8102">
        <v>1.2583</v>
      </c>
    </row>
    <row r="8103" spans="13:14" x14ac:dyDescent="0.3">
      <c r="M8103" s="1">
        <v>38881</v>
      </c>
      <c r="N8103">
        <v>1.2543</v>
      </c>
    </row>
    <row r="8104" spans="13:14" x14ac:dyDescent="0.3">
      <c r="M8104" s="1">
        <v>38882</v>
      </c>
      <c r="N8104">
        <v>1.2603</v>
      </c>
    </row>
    <row r="8105" spans="13:14" x14ac:dyDescent="0.3">
      <c r="M8105" s="1">
        <v>38883</v>
      </c>
      <c r="N8105">
        <v>1.2635000000000001</v>
      </c>
    </row>
    <row r="8106" spans="13:14" x14ac:dyDescent="0.3">
      <c r="M8106" s="1">
        <v>38884</v>
      </c>
      <c r="N8106">
        <v>1.2642</v>
      </c>
    </row>
    <row r="8107" spans="13:14" x14ac:dyDescent="0.3">
      <c r="M8107" s="1">
        <v>38887</v>
      </c>
      <c r="N8107">
        <v>1.2572000000000001</v>
      </c>
    </row>
    <row r="8108" spans="13:14" x14ac:dyDescent="0.3">
      <c r="M8108" s="1">
        <v>38888</v>
      </c>
      <c r="N8108">
        <v>1.2583</v>
      </c>
    </row>
    <row r="8109" spans="13:14" x14ac:dyDescent="0.3">
      <c r="M8109" s="1">
        <v>38889</v>
      </c>
      <c r="N8109">
        <v>1.2658</v>
      </c>
    </row>
    <row r="8110" spans="13:14" x14ac:dyDescent="0.3">
      <c r="M8110" s="1">
        <v>38890</v>
      </c>
      <c r="N8110">
        <v>1.2577</v>
      </c>
    </row>
    <row r="8111" spans="13:14" x14ac:dyDescent="0.3">
      <c r="M8111" s="1">
        <v>38891</v>
      </c>
      <c r="N8111">
        <v>1.2508999999999999</v>
      </c>
    </row>
    <row r="8112" spans="13:14" x14ac:dyDescent="0.3">
      <c r="M8112" s="1">
        <v>38894</v>
      </c>
      <c r="N8112">
        <v>1.2586999999999999</v>
      </c>
    </row>
    <row r="8113" spans="13:14" x14ac:dyDescent="0.3">
      <c r="M8113" s="1">
        <v>38895</v>
      </c>
      <c r="N8113">
        <v>1.2583</v>
      </c>
    </row>
    <row r="8114" spans="13:14" x14ac:dyDescent="0.3">
      <c r="M8114" s="1">
        <v>38896</v>
      </c>
      <c r="N8114">
        <v>1.2555000000000001</v>
      </c>
    </row>
    <row r="8115" spans="13:14" x14ac:dyDescent="0.3">
      <c r="M8115" s="1">
        <v>38897</v>
      </c>
      <c r="N8115">
        <v>1.266</v>
      </c>
    </row>
    <row r="8116" spans="13:14" x14ac:dyDescent="0.3">
      <c r="M8116" s="1">
        <v>38898</v>
      </c>
      <c r="N8116">
        <v>1.2786</v>
      </c>
    </row>
    <row r="8117" spans="13:14" x14ac:dyDescent="0.3">
      <c r="M8117" s="1">
        <v>38901</v>
      </c>
      <c r="N8117">
        <v>1.2795000000000001</v>
      </c>
    </row>
    <row r="8118" spans="13:14" x14ac:dyDescent="0.3">
      <c r="M8118" s="1">
        <v>38902</v>
      </c>
      <c r="N8118">
        <v>1.2793000000000001</v>
      </c>
    </row>
    <row r="8119" spans="13:14" x14ac:dyDescent="0.3">
      <c r="M8119" s="1">
        <v>38903</v>
      </c>
      <c r="N8119">
        <v>1.2719</v>
      </c>
    </row>
    <row r="8120" spans="13:14" x14ac:dyDescent="0.3">
      <c r="M8120" s="1">
        <v>38904</v>
      </c>
      <c r="N8120">
        <v>1.2777000000000001</v>
      </c>
    </row>
    <row r="8121" spans="13:14" x14ac:dyDescent="0.3">
      <c r="M8121" s="1">
        <v>38905</v>
      </c>
      <c r="N8121">
        <v>1.2806999999999999</v>
      </c>
    </row>
    <row r="8122" spans="13:14" x14ac:dyDescent="0.3">
      <c r="M8122" s="1">
        <v>38908</v>
      </c>
      <c r="N8122">
        <v>1.2735000000000001</v>
      </c>
    </row>
    <row r="8123" spans="13:14" x14ac:dyDescent="0.3">
      <c r="M8123" s="1">
        <v>38909</v>
      </c>
      <c r="N8123">
        <v>1.2770999999999999</v>
      </c>
    </row>
    <row r="8124" spans="13:14" x14ac:dyDescent="0.3">
      <c r="M8124" s="1">
        <v>38910</v>
      </c>
      <c r="N8124">
        <v>1.27</v>
      </c>
    </row>
    <row r="8125" spans="13:14" x14ac:dyDescent="0.3">
      <c r="M8125" s="1">
        <v>38911</v>
      </c>
      <c r="N8125">
        <v>1.2690999999999999</v>
      </c>
    </row>
    <row r="8126" spans="13:14" x14ac:dyDescent="0.3">
      <c r="M8126" s="1">
        <v>38912</v>
      </c>
      <c r="N8126">
        <v>1.2649999999999999</v>
      </c>
    </row>
    <row r="8127" spans="13:14" x14ac:dyDescent="0.3">
      <c r="M8127" s="1">
        <v>38915</v>
      </c>
      <c r="N8127">
        <v>1.2518</v>
      </c>
    </row>
    <row r="8128" spans="13:14" x14ac:dyDescent="0.3">
      <c r="M8128" s="1">
        <v>38916</v>
      </c>
      <c r="N8128">
        <v>1.2504999999999999</v>
      </c>
    </row>
    <row r="8129" spans="13:14" x14ac:dyDescent="0.3">
      <c r="M8129" s="1">
        <v>38917</v>
      </c>
      <c r="N8129">
        <v>1.2592000000000001</v>
      </c>
    </row>
    <row r="8130" spans="13:14" x14ac:dyDescent="0.3">
      <c r="M8130" s="1">
        <v>38918</v>
      </c>
      <c r="N8130">
        <v>1.2626999999999999</v>
      </c>
    </row>
    <row r="8131" spans="13:14" x14ac:dyDescent="0.3">
      <c r="M8131" s="1">
        <v>38919</v>
      </c>
      <c r="N8131">
        <v>1.2694000000000001</v>
      </c>
    </row>
    <row r="8132" spans="13:14" x14ac:dyDescent="0.3">
      <c r="M8132" s="1">
        <v>38922</v>
      </c>
      <c r="N8132">
        <v>1.2634000000000001</v>
      </c>
    </row>
    <row r="8133" spans="13:14" x14ac:dyDescent="0.3">
      <c r="M8133" s="1">
        <v>38923</v>
      </c>
      <c r="N8133">
        <v>1.2576000000000001</v>
      </c>
    </row>
    <row r="8134" spans="13:14" x14ac:dyDescent="0.3">
      <c r="M8134" s="1">
        <v>38924</v>
      </c>
      <c r="N8134">
        <v>1.2716000000000001</v>
      </c>
    </row>
    <row r="8135" spans="13:14" x14ac:dyDescent="0.3">
      <c r="M8135" s="1">
        <v>38925</v>
      </c>
      <c r="N8135">
        <v>1.2696000000000001</v>
      </c>
    </row>
    <row r="8136" spans="13:14" x14ac:dyDescent="0.3">
      <c r="M8136" s="1">
        <v>38926</v>
      </c>
      <c r="N8136">
        <v>1.2761</v>
      </c>
    </row>
    <row r="8137" spans="13:14" x14ac:dyDescent="0.3">
      <c r="M8137" s="1">
        <v>38929</v>
      </c>
      <c r="N8137">
        <v>1.2762</v>
      </c>
    </row>
    <row r="8138" spans="13:14" x14ac:dyDescent="0.3">
      <c r="M8138" s="1">
        <v>38930</v>
      </c>
      <c r="N8138">
        <v>1.2827</v>
      </c>
    </row>
    <row r="8139" spans="13:14" x14ac:dyDescent="0.3">
      <c r="M8139" s="1">
        <v>38931</v>
      </c>
      <c r="N8139">
        <v>1.2786</v>
      </c>
    </row>
    <row r="8140" spans="13:14" x14ac:dyDescent="0.3">
      <c r="M8140" s="1">
        <v>38932</v>
      </c>
      <c r="N8140">
        <v>1.2802</v>
      </c>
    </row>
    <row r="8141" spans="13:14" x14ac:dyDescent="0.3">
      <c r="M8141" s="1">
        <v>38933</v>
      </c>
      <c r="N8141">
        <v>1.2870999999999999</v>
      </c>
    </row>
    <row r="8142" spans="13:14" x14ac:dyDescent="0.3">
      <c r="M8142" s="1">
        <v>38936</v>
      </c>
      <c r="N8142">
        <v>1.2831999999999999</v>
      </c>
    </row>
    <row r="8143" spans="13:14" x14ac:dyDescent="0.3">
      <c r="M8143" s="1">
        <v>38937</v>
      </c>
      <c r="N8143">
        <v>1.2830999999999999</v>
      </c>
    </row>
    <row r="8144" spans="13:14" x14ac:dyDescent="0.3">
      <c r="M8144" s="1">
        <v>38938</v>
      </c>
      <c r="N8144">
        <v>1.2861</v>
      </c>
    </row>
    <row r="8145" spans="13:14" x14ac:dyDescent="0.3">
      <c r="M8145" s="1">
        <v>38939</v>
      </c>
      <c r="N8145">
        <v>1.2791999999999999</v>
      </c>
    </row>
    <row r="8146" spans="13:14" x14ac:dyDescent="0.3">
      <c r="M8146" s="1">
        <v>38940</v>
      </c>
      <c r="N8146">
        <v>1.2719</v>
      </c>
    </row>
    <row r="8147" spans="13:14" x14ac:dyDescent="0.3">
      <c r="M8147" s="1">
        <v>38943</v>
      </c>
      <c r="N8147">
        <v>1.2717000000000001</v>
      </c>
    </row>
    <row r="8148" spans="13:14" x14ac:dyDescent="0.3">
      <c r="M8148" s="1">
        <v>38944</v>
      </c>
      <c r="N8148">
        <v>1.2785</v>
      </c>
    </row>
    <row r="8149" spans="13:14" x14ac:dyDescent="0.3">
      <c r="M8149" s="1">
        <v>38945</v>
      </c>
      <c r="N8149">
        <v>1.2843</v>
      </c>
    </row>
    <row r="8150" spans="13:14" x14ac:dyDescent="0.3">
      <c r="M8150" s="1">
        <v>38946</v>
      </c>
      <c r="N8150">
        <v>1.2828999999999999</v>
      </c>
    </row>
    <row r="8151" spans="13:14" x14ac:dyDescent="0.3">
      <c r="M8151" s="1">
        <v>38947</v>
      </c>
      <c r="N8151">
        <v>1.2823</v>
      </c>
    </row>
    <row r="8152" spans="13:14" x14ac:dyDescent="0.3">
      <c r="M8152" s="1">
        <v>38950</v>
      </c>
      <c r="N8152">
        <v>1.2889999999999999</v>
      </c>
    </row>
    <row r="8153" spans="13:14" x14ac:dyDescent="0.3">
      <c r="M8153" s="1">
        <v>38951</v>
      </c>
      <c r="N8153">
        <v>1.2803</v>
      </c>
    </row>
    <row r="8154" spans="13:14" x14ac:dyDescent="0.3">
      <c r="M8154" s="1">
        <v>38952</v>
      </c>
      <c r="N8154">
        <v>1.2786</v>
      </c>
    </row>
    <row r="8155" spans="13:14" x14ac:dyDescent="0.3">
      <c r="M8155" s="1">
        <v>38953</v>
      </c>
      <c r="N8155">
        <v>1.2766</v>
      </c>
    </row>
    <row r="8156" spans="13:14" x14ac:dyDescent="0.3">
      <c r="M8156" s="1">
        <v>38954</v>
      </c>
      <c r="N8156">
        <v>1.2748999999999999</v>
      </c>
    </row>
    <row r="8157" spans="13:14" x14ac:dyDescent="0.3">
      <c r="M8157" s="1">
        <v>38957</v>
      </c>
      <c r="N8157">
        <v>1.2778</v>
      </c>
    </row>
    <row r="8158" spans="13:14" x14ac:dyDescent="0.3">
      <c r="M8158" s="1">
        <v>38958</v>
      </c>
      <c r="N8158">
        <v>1.2826</v>
      </c>
    </row>
    <row r="8159" spans="13:14" x14ac:dyDescent="0.3">
      <c r="M8159" s="1">
        <v>38959</v>
      </c>
      <c r="N8159">
        <v>1.2837000000000001</v>
      </c>
    </row>
    <row r="8160" spans="13:14" x14ac:dyDescent="0.3">
      <c r="M8160" s="1">
        <v>38960</v>
      </c>
      <c r="N8160">
        <v>1.2806</v>
      </c>
    </row>
    <row r="8161" spans="13:14" x14ac:dyDescent="0.3">
      <c r="M8161" s="1">
        <v>38961</v>
      </c>
      <c r="N8161">
        <v>1.2835000000000001</v>
      </c>
    </row>
    <row r="8162" spans="13:14" x14ac:dyDescent="0.3">
      <c r="M8162" s="1">
        <v>38964</v>
      </c>
      <c r="N8162">
        <v>1.2871999999999999</v>
      </c>
    </row>
    <row r="8163" spans="13:14" x14ac:dyDescent="0.3">
      <c r="M8163" s="1">
        <v>38965</v>
      </c>
      <c r="N8163">
        <v>1.2818000000000001</v>
      </c>
    </row>
    <row r="8164" spans="13:14" x14ac:dyDescent="0.3">
      <c r="M8164" s="1">
        <v>38966</v>
      </c>
      <c r="N8164">
        <v>1.2804</v>
      </c>
    </row>
    <row r="8165" spans="13:14" x14ac:dyDescent="0.3">
      <c r="M8165" s="1">
        <v>38967</v>
      </c>
      <c r="N8165">
        <v>1.2732000000000001</v>
      </c>
    </row>
    <row r="8166" spans="13:14" x14ac:dyDescent="0.3">
      <c r="M8166" s="1">
        <v>38968</v>
      </c>
      <c r="N8166">
        <v>1.2672000000000001</v>
      </c>
    </row>
    <row r="8167" spans="13:14" x14ac:dyDescent="0.3">
      <c r="M8167" s="1">
        <v>38971</v>
      </c>
      <c r="N8167">
        <v>1.2702</v>
      </c>
    </row>
    <row r="8168" spans="13:14" x14ac:dyDescent="0.3">
      <c r="M8168" s="1">
        <v>38972</v>
      </c>
      <c r="N8168">
        <v>1.2684</v>
      </c>
    </row>
    <row r="8169" spans="13:14" x14ac:dyDescent="0.3">
      <c r="M8169" s="1">
        <v>38973</v>
      </c>
      <c r="N8169">
        <v>1.2694000000000001</v>
      </c>
    </row>
    <row r="8170" spans="13:14" x14ac:dyDescent="0.3">
      <c r="M8170" s="1">
        <v>38974</v>
      </c>
      <c r="N8170">
        <v>1.2719</v>
      </c>
    </row>
    <row r="8171" spans="13:14" x14ac:dyDescent="0.3">
      <c r="M8171" s="1">
        <v>38975</v>
      </c>
      <c r="N8171">
        <v>1.2646999999999999</v>
      </c>
    </row>
    <row r="8172" spans="13:14" x14ac:dyDescent="0.3">
      <c r="M8172" s="1">
        <v>38978</v>
      </c>
      <c r="N8172">
        <v>1.2701</v>
      </c>
    </row>
    <row r="8173" spans="13:14" x14ac:dyDescent="0.3">
      <c r="M8173" s="1">
        <v>38979</v>
      </c>
      <c r="N8173">
        <v>1.2677</v>
      </c>
    </row>
    <row r="8174" spans="13:14" x14ac:dyDescent="0.3">
      <c r="M8174" s="1">
        <v>38980</v>
      </c>
      <c r="N8174">
        <v>1.2685</v>
      </c>
    </row>
    <row r="8175" spans="13:14" x14ac:dyDescent="0.3">
      <c r="M8175" s="1">
        <v>38981</v>
      </c>
      <c r="N8175">
        <v>1.2779</v>
      </c>
    </row>
    <row r="8176" spans="13:14" x14ac:dyDescent="0.3">
      <c r="M8176" s="1">
        <v>38982</v>
      </c>
      <c r="N8176">
        <v>1.2777000000000001</v>
      </c>
    </row>
    <row r="8177" spans="13:14" x14ac:dyDescent="0.3">
      <c r="M8177" s="1">
        <v>38985</v>
      </c>
      <c r="N8177">
        <v>1.2747999999999999</v>
      </c>
    </row>
    <row r="8178" spans="13:14" x14ac:dyDescent="0.3">
      <c r="M8178" s="1">
        <v>38986</v>
      </c>
      <c r="N8178">
        <v>1.2683</v>
      </c>
    </row>
    <row r="8179" spans="13:14" x14ac:dyDescent="0.3">
      <c r="M8179" s="1">
        <v>38987</v>
      </c>
      <c r="N8179">
        <v>1.2698</v>
      </c>
    </row>
    <row r="8180" spans="13:14" x14ac:dyDescent="0.3">
      <c r="M8180" s="1">
        <v>38988</v>
      </c>
      <c r="N8180">
        <v>1.2703</v>
      </c>
    </row>
    <row r="8181" spans="13:14" x14ac:dyDescent="0.3">
      <c r="M8181" s="1">
        <v>38989</v>
      </c>
      <c r="N8181">
        <v>1.2670999999999999</v>
      </c>
    </row>
    <row r="8182" spans="13:14" x14ac:dyDescent="0.3">
      <c r="M8182" s="1">
        <v>38992</v>
      </c>
      <c r="N8182">
        <v>1.2737000000000001</v>
      </c>
    </row>
    <row r="8183" spans="13:14" x14ac:dyDescent="0.3">
      <c r="M8183" s="1">
        <v>38993</v>
      </c>
      <c r="N8183">
        <v>1.2734000000000001</v>
      </c>
    </row>
    <row r="8184" spans="13:14" x14ac:dyDescent="0.3">
      <c r="M8184" s="1">
        <v>38994</v>
      </c>
      <c r="N8184">
        <v>1.2715000000000001</v>
      </c>
    </row>
    <row r="8185" spans="13:14" x14ac:dyDescent="0.3">
      <c r="M8185" s="1">
        <v>38995</v>
      </c>
      <c r="N8185">
        <v>1.2690999999999999</v>
      </c>
    </row>
    <row r="8186" spans="13:14" x14ac:dyDescent="0.3">
      <c r="M8186" s="1">
        <v>38996</v>
      </c>
      <c r="N8186">
        <v>1.2597</v>
      </c>
    </row>
    <row r="8187" spans="13:14" x14ac:dyDescent="0.3">
      <c r="M8187" s="1">
        <v>38999</v>
      </c>
      <c r="N8187">
        <v>1.2593000000000001</v>
      </c>
    </row>
    <row r="8188" spans="13:14" x14ac:dyDescent="0.3">
      <c r="M8188" s="1">
        <v>39000</v>
      </c>
      <c r="N8188">
        <v>1.2536</v>
      </c>
    </row>
    <row r="8189" spans="13:14" x14ac:dyDescent="0.3">
      <c r="M8189" s="1">
        <v>39001</v>
      </c>
      <c r="N8189">
        <v>1.2516</v>
      </c>
    </row>
    <row r="8190" spans="13:14" x14ac:dyDescent="0.3">
      <c r="M8190" s="1">
        <v>39002</v>
      </c>
      <c r="N8190">
        <v>1.2558</v>
      </c>
    </row>
    <row r="8191" spans="13:14" x14ac:dyDescent="0.3">
      <c r="M8191" s="1">
        <v>39003</v>
      </c>
      <c r="N8191">
        <v>1.2512000000000001</v>
      </c>
    </row>
    <row r="8192" spans="13:14" x14ac:dyDescent="0.3">
      <c r="M8192" s="1">
        <v>39006</v>
      </c>
      <c r="N8192">
        <v>1.2529999999999999</v>
      </c>
    </row>
    <row r="8193" spans="13:14" x14ac:dyDescent="0.3">
      <c r="M8193" s="1">
        <v>39007</v>
      </c>
      <c r="N8193">
        <v>1.2537</v>
      </c>
    </row>
    <row r="8194" spans="13:14" x14ac:dyDescent="0.3">
      <c r="M8194" s="1">
        <v>39008</v>
      </c>
      <c r="N8194">
        <v>1.2531000000000001</v>
      </c>
    </row>
    <row r="8195" spans="13:14" x14ac:dyDescent="0.3">
      <c r="M8195" s="1">
        <v>39009</v>
      </c>
      <c r="N8195">
        <v>1.2625</v>
      </c>
    </row>
    <row r="8196" spans="13:14" x14ac:dyDescent="0.3">
      <c r="M8196" s="1">
        <v>39010</v>
      </c>
      <c r="N8196">
        <v>1.2612000000000001</v>
      </c>
    </row>
    <row r="8197" spans="13:14" x14ac:dyDescent="0.3">
      <c r="M8197" s="1">
        <v>39013</v>
      </c>
      <c r="N8197">
        <v>1.2546999999999999</v>
      </c>
    </row>
    <row r="8198" spans="13:14" x14ac:dyDescent="0.3">
      <c r="M8198" s="1">
        <v>39014</v>
      </c>
      <c r="N8198">
        <v>1.2555000000000001</v>
      </c>
    </row>
    <row r="8199" spans="13:14" x14ac:dyDescent="0.3">
      <c r="M8199" s="1">
        <v>39015</v>
      </c>
      <c r="N8199">
        <v>1.26</v>
      </c>
    </row>
    <row r="8200" spans="13:14" x14ac:dyDescent="0.3">
      <c r="M8200" s="1">
        <v>39016</v>
      </c>
      <c r="N8200">
        <v>1.2690999999999999</v>
      </c>
    </row>
    <row r="8201" spans="13:14" x14ac:dyDescent="0.3">
      <c r="M8201" s="1">
        <v>39017</v>
      </c>
      <c r="N8201">
        <v>1.2738</v>
      </c>
    </row>
    <row r="8202" spans="13:14" x14ac:dyDescent="0.3">
      <c r="M8202" s="1">
        <v>39020</v>
      </c>
      <c r="N8202">
        <v>1.2730999999999999</v>
      </c>
    </row>
    <row r="8203" spans="13:14" x14ac:dyDescent="0.3">
      <c r="M8203" s="1">
        <v>39021</v>
      </c>
      <c r="N8203">
        <v>1.2761</v>
      </c>
    </row>
    <row r="8204" spans="13:14" x14ac:dyDescent="0.3">
      <c r="M8204" s="1">
        <v>39022</v>
      </c>
      <c r="N8204">
        <v>1.2753000000000001</v>
      </c>
    </row>
    <row r="8205" spans="13:14" x14ac:dyDescent="0.3">
      <c r="M8205" s="1">
        <v>39023</v>
      </c>
      <c r="N8205">
        <v>1.2775000000000001</v>
      </c>
    </row>
    <row r="8206" spans="13:14" x14ac:dyDescent="0.3">
      <c r="M8206" s="1">
        <v>39024</v>
      </c>
      <c r="N8206">
        <v>1.2716000000000001</v>
      </c>
    </row>
    <row r="8207" spans="13:14" x14ac:dyDescent="0.3">
      <c r="M8207" s="1">
        <v>39027</v>
      </c>
      <c r="N8207">
        <v>1.272</v>
      </c>
    </row>
    <row r="8208" spans="13:14" x14ac:dyDescent="0.3">
      <c r="M8208" s="1">
        <v>39028</v>
      </c>
      <c r="N8208">
        <v>1.2769999999999999</v>
      </c>
    </row>
    <row r="8209" spans="13:14" x14ac:dyDescent="0.3">
      <c r="M8209" s="1">
        <v>39029</v>
      </c>
      <c r="N8209">
        <v>1.2755000000000001</v>
      </c>
    </row>
    <row r="8210" spans="13:14" x14ac:dyDescent="0.3">
      <c r="M8210" s="1">
        <v>39030</v>
      </c>
      <c r="N8210">
        <v>1.2825</v>
      </c>
    </row>
    <row r="8211" spans="13:14" x14ac:dyDescent="0.3">
      <c r="M8211" s="1">
        <v>39031</v>
      </c>
      <c r="N8211">
        <v>1.2843</v>
      </c>
    </row>
    <row r="8212" spans="13:14" x14ac:dyDescent="0.3">
      <c r="M8212" s="1">
        <v>39034</v>
      </c>
      <c r="N8212">
        <v>1.2801</v>
      </c>
    </row>
    <row r="8213" spans="13:14" x14ac:dyDescent="0.3">
      <c r="M8213" s="1">
        <v>39035</v>
      </c>
      <c r="N8213">
        <v>1.2809999999999999</v>
      </c>
    </row>
    <row r="8214" spans="13:14" x14ac:dyDescent="0.3">
      <c r="M8214" s="1">
        <v>39036</v>
      </c>
      <c r="N8214">
        <v>1.2825</v>
      </c>
    </row>
    <row r="8215" spans="13:14" x14ac:dyDescent="0.3">
      <c r="M8215" s="1">
        <v>39037</v>
      </c>
      <c r="N8215">
        <v>1.2797000000000001</v>
      </c>
    </row>
    <row r="8216" spans="13:14" x14ac:dyDescent="0.3">
      <c r="M8216" s="1">
        <v>39038</v>
      </c>
      <c r="N8216">
        <v>1.2826</v>
      </c>
    </row>
    <row r="8217" spans="13:14" x14ac:dyDescent="0.3">
      <c r="M8217" s="1">
        <v>39041</v>
      </c>
      <c r="N8217">
        <v>1.2809999999999999</v>
      </c>
    </row>
    <row r="8218" spans="13:14" x14ac:dyDescent="0.3">
      <c r="M8218" s="1">
        <v>39042</v>
      </c>
      <c r="N8218">
        <v>1.2844</v>
      </c>
    </row>
    <row r="8219" spans="13:14" x14ac:dyDescent="0.3">
      <c r="M8219" s="1">
        <v>39043</v>
      </c>
      <c r="N8219">
        <v>1.2942</v>
      </c>
    </row>
    <row r="8220" spans="13:14" x14ac:dyDescent="0.3">
      <c r="M8220" s="1">
        <v>39044</v>
      </c>
      <c r="N8220">
        <v>1.2941</v>
      </c>
    </row>
    <row r="8221" spans="13:14" x14ac:dyDescent="0.3">
      <c r="M8221" s="1">
        <v>39045</v>
      </c>
      <c r="N8221">
        <v>1.3089999999999999</v>
      </c>
    </row>
    <row r="8222" spans="13:14" x14ac:dyDescent="0.3">
      <c r="M8222" s="1">
        <v>39048</v>
      </c>
      <c r="N8222">
        <v>1.3131999999999999</v>
      </c>
    </row>
    <row r="8223" spans="13:14" x14ac:dyDescent="0.3">
      <c r="M8223" s="1">
        <v>39049</v>
      </c>
      <c r="N8223">
        <v>1.3201000000000001</v>
      </c>
    </row>
    <row r="8224" spans="13:14" x14ac:dyDescent="0.3">
      <c r="M8224" s="1">
        <v>39050</v>
      </c>
      <c r="N8224">
        <v>1.3147</v>
      </c>
    </row>
    <row r="8225" spans="13:14" x14ac:dyDescent="0.3">
      <c r="M8225" s="1">
        <v>39051</v>
      </c>
      <c r="N8225">
        <v>1.3240000000000001</v>
      </c>
    </row>
    <row r="8226" spans="13:14" x14ac:dyDescent="0.3">
      <c r="M8226" s="1">
        <v>39052</v>
      </c>
      <c r="N8226">
        <v>1.3333999999999999</v>
      </c>
    </row>
    <row r="8227" spans="13:14" x14ac:dyDescent="0.3">
      <c r="M8227" s="1">
        <v>39055</v>
      </c>
      <c r="N8227">
        <v>1.3319000000000001</v>
      </c>
    </row>
    <row r="8228" spans="13:14" x14ac:dyDescent="0.3">
      <c r="M8228" s="1">
        <v>39056</v>
      </c>
      <c r="N8228">
        <v>1.3322000000000001</v>
      </c>
    </row>
    <row r="8229" spans="13:14" x14ac:dyDescent="0.3">
      <c r="M8229" s="1">
        <v>39057</v>
      </c>
      <c r="N8229">
        <v>1.3290999999999999</v>
      </c>
    </row>
    <row r="8230" spans="13:14" x14ac:dyDescent="0.3">
      <c r="M8230" s="1">
        <v>39058</v>
      </c>
      <c r="N8230">
        <v>1.329</v>
      </c>
    </row>
    <row r="8231" spans="13:14" x14ac:dyDescent="0.3">
      <c r="M8231" s="1">
        <v>39059</v>
      </c>
      <c r="N8231">
        <v>1.3199000000000001</v>
      </c>
    </row>
    <row r="8232" spans="13:14" x14ac:dyDescent="0.3">
      <c r="M8232" s="1">
        <v>39062</v>
      </c>
      <c r="N8232">
        <v>1.3234999999999999</v>
      </c>
    </row>
    <row r="8233" spans="13:14" x14ac:dyDescent="0.3">
      <c r="M8233" s="1">
        <v>39063</v>
      </c>
      <c r="N8233">
        <v>1.3279000000000001</v>
      </c>
    </row>
    <row r="8234" spans="13:14" x14ac:dyDescent="0.3">
      <c r="M8234" s="1">
        <v>39064</v>
      </c>
      <c r="N8234">
        <v>1.3216000000000001</v>
      </c>
    </row>
    <row r="8235" spans="13:14" x14ac:dyDescent="0.3">
      <c r="M8235" s="1">
        <v>39065</v>
      </c>
      <c r="N8235">
        <v>1.3145</v>
      </c>
    </row>
    <row r="8236" spans="13:14" x14ac:dyDescent="0.3">
      <c r="M8236" s="1">
        <v>39066</v>
      </c>
      <c r="N8236">
        <v>1.3081</v>
      </c>
    </row>
    <row r="8237" spans="13:14" x14ac:dyDescent="0.3">
      <c r="M8237" s="1">
        <v>39069</v>
      </c>
      <c r="N8237">
        <v>1.3097000000000001</v>
      </c>
    </row>
    <row r="8238" spans="13:14" x14ac:dyDescent="0.3">
      <c r="M8238" s="1">
        <v>39070</v>
      </c>
      <c r="N8238">
        <v>1.3189</v>
      </c>
    </row>
    <row r="8239" spans="13:14" x14ac:dyDescent="0.3">
      <c r="M8239" s="1">
        <v>39071</v>
      </c>
      <c r="N8239">
        <v>1.3176000000000001</v>
      </c>
    </row>
    <row r="8240" spans="13:14" x14ac:dyDescent="0.3">
      <c r="M8240" s="1">
        <v>39072</v>
      </c>
      <c r="N8240">
        <v>1.3170999999999999</v>
      </c>
    </row>
    <row r="8241" spans="13:14" x14ac:dyDescent="0.3">
      <c r="M8241" s="1">
        <v>39073</v>
      </c>
      <c r="N8241">
        <v>1.3142</v>
      </c>
    </row>
    <row r="8242" spans="13:14" x14ac:dyDescent="0.3">
      <c r="M8242" s="1">
        <v>39076</v>
      </c>
      <c r="N8242">
        <v>1.3129</v>
      </c>
    </row>
    <row r="8243" spans="13:14" x14ac:dyDescent="0.3">
      <c r="M8243" s="1">
        <v>39077</v>
      </c>
      <c r="N8243">
        <v>1.3095000000000001</v>
      </c>
    </row>
    <row r="8244" spans="13:14" x14ac:dyDescent="0.3">
      <c r="M8244" s="1">
        <v>39078</v>
      </c>
      <c r="N8244">
        <v>1.3118000000000001</v>
      </c>
    </row>
    <row r="8245" spans="13:14" x14ac:dyDescent="0.3">
      <c r="M8245" s="1">
        <v>39079</v>
      </c>
      <c r="N8245">
        <v>1.3146</v>
      </c>
    </row>
    <row r="8246" spans="13:14" x14ac:dyDescent="0.3">
      <c r="M8246" s="1">
        <v>39080</v>
      </c>
      <c r="N8246">
        <v>1.3196000000000001</v>
      </c>
    </row>
    <row r="8247" spans="13:14" x14ac:dyDescent="0.3">
      <c r="M8247" s="1">
        <v>39083</v>
      </c>
      <c r="N8247">
        <v>1.3199000000000001</v>
      </c>
    </row>
    <row r="8248" spans="13:14" x14ac:dyDescent="0.3">
      <c r="M8248" s="1">
        <v>39084</v>
      </c>
      <c r="N8248">
        <v>1.3275999999999999</v>
      </c>
    </row>
    <row r="8249" spans="13:14" x14ac:dyDescent="0.3">
      <c r="M8249" s="1">
        <v>39085</v>
      </c>
      <c r="N8249">
        <v>1.3161</v>
      </c>
    </row>
    <row r="8250" spans="13:14" x14ac:dyDescent="0.3">
      <c r="M8250" s="1">
        <v>39086</v>
      </c>
      <c r="N8250">
        <v>1.3083</v>
      </c>
    </row>
    <row r="8251" spans="13:14" x14ac:dyDescent="0.3">
      <c r="M8251" s="1">
        <v>39087</v>
      </c>
      <c r="N8251">
        <v>1.3002</v>
      </c>
    </row>
    <row r="8252" spans="13:14" x14ac:dyDescent="0.3">
      <c r="M8252" s="1">
        <v>39090</v>
      </c>
      <c r="N8252">
        <v>1.3019000000000001</v>
      </c>
    </row>
    <row r="8253" spans="13:14" x14ac:dyDescent="0.3">
      <c r="M8253" s="1">
        <v>39091</v>
      </c>
      <c r="N8253">
        <v>1.2996000000000001</v>
      </c>
    </row>
    <row r="8254" spans="13:14" x14ac:dyDescent="0.3">
      <c r="M8254" s="1">
        <v>39092</v>
      </c>
      <c r="N8254">
        <v>1.2932999999999999</v>
      </c>
    </row>
    <row r="8255" spans="13:14" x14ac:dyDescent="0.3">
      <c r="M8255" s="1">
        <v>39093</v>
      </c>
      <c r="N8255">
        <v>1.2891999999999999</v>
      </c>
    </row>
    <row r="8256" spans="13:14" x14ac:dyDescent="0.3">
      <c r="M8256" s="1">
        <v>39094</v>
      </c>
      <c r="N8256">
        <v>1.2916000000000001</v>
      </c>
    </row>
    <row r="8257" spans="13:14" x14ac:dyDescent="0.3">
      <c r="M8257" s="1">
        <v>39097</v>
      </c>
      <c r="N8257">
        <v>1.2935000000000001</v>
      </c>
    </row>
    <row r="8258" spans="13:14" x14ac:dyDescent="0.3">
      <c r="M8258" s="1">
        <v>39098</v>
      </c>
      <c r="N8258">
        <v>1.2917000000000001</v>
      </c>
    </row>
    <row r="8259" spans="13:14" x14ac:dyDescent="0.3">
      <c r="M8259" s="1">
        <v>39099</v>
      </c>
      <c r="N8259">
        <v>1.2936000000000001</v>
      </c>
    </row>
    <row r="8260" spans="13:14" x14ac:dyDescent="0.3">
      <c r="M8260" s="1">
        <v>39100</v>
      </c>
      <c r="N8260">
        <v>1.2952999999999999</v>
      </c>
    </row>
    <row r="8261" spans="13:14" x14ac:dyDescent="0.3">
      <c r="M8261" s="1">
        <v>39101</v>
      </c>
      <c r="N8261">
        <v>1.2965</v>
      </c>
    </row>
    <row r="8262" spans="13:14" x14ac:dyDescent="0.3">
      <c r="M8262" s="1">
        <v>39104</v>
      </c>
      <c r="N8262">
        <v>1.2947</v>
      </c>
    </row>
    <row r="8263" spans="13:14" x14ac:dyDescent="0.3">
      <c r="M8263" s="1">
        <v>39105</v>
      </c>
      <c r="N8263">
        <v>1.3024</v>
      </c>
    </row>
    <row r="8264" spans="13:14" x14ac:dyDescent="0.3">
      <c r="M8264" s="1">
        <v>39106</v>
      </c>
      <c r="N8264">
        <v>1.2961</v>
      </c>
    </row>
    <row r="8265" spans="13:14" x14ac:dyDescent="0.3">
      <c r="M8265" s="1">
        <v>39107</v>
      </c>
      <c r="N8265">
        <v>1.2931999999999999</v>
      </c>
    </row>
    <row r="8266" spans="13:14" x14ac:dyDescent="0.3">
      <c r="M8266" s="1">
        <v>39108</v>
      </c>
      <c r="N8266">
        <v>1.2915000000000001</v>
      </c>
    </row>
    <row r="8267" spans="13:14" x14ac:dyDescent="0.3">
      <c r="M8267" s="1">
        <v>39111</v>
      </c>
      <c r="N8267">
        <v>1.2955000000000001</v>
      </c>
    </row>
    <row r="8268" spans="13:14" x14ac:dyDescent="0.3">
      <c r="M8268" s="1">
        <v>39112</v>
      </c>
      <c r="N8268">
        <v>1.2964</v>
      </c>
    </row>
    <row r="8269" spans="13:14" x14ac:dyDescent="0.3">
      <c r="M8269" s="1">
        <v>39113</v>
      </c>
      <c r="N8269">
        <v>1.3032999999999999</v>
      </c>
    </row>
    <row r="8270" spans="13:14" x14ac:dyDescent="0.3">
      <c r="M8270" s="1">
        <v>39114</v>
      </c>
      <c r="N8270">
        <v>1.3021</v>
      </c>
    </row>
    <row r="8271" spans="13:14" x14ac:dyDescent="0.3">
      <c r="M8271" s="1">
        <v>39115</v>
      </c>
      <c r="N8271">
        <v>1.2968</v>
      </c>
    </row>
    <row r="8272" spans="13:14" x14ac:dyDescent="0.3">
      <c r="M8272" s="1">
        <v>39118</v>
      </c>
      <c r="N8272">
        <v>1.2922</v>
      </c>
    </row>
    <row r="8273" spans="13:14" x14ac:dyDescent="0.3">
      <c r="M8273" s="1">
        <v>39119</v>
      </c>
      <c r="N8273">
        <v>1.298</v>
      </c>
    </row>
    <row r="8274" spans="13:14" x14ac:dyDescent="0.3">
      <c r="M8274" s="1">
        <v>39120</v>
      </c>
      <c r="N8274">
        <v>1.3018000000000001</v>
      </c>
    </row>
    <row r="8275" spans="13:14" x14ac:dyDescent="0.3">
      <c r="M8275" s="1">
        <v>39121</v>
      </c>
      <c r="N8275">
        <v>1.3038000000000001</v>
      </c>
    </row>
    <row r="8276" spans="13:14" x14ac:dyDescent="0.3">
      <c r="M8276" s="1">
        <v>39122</v>
      </c>
      <c r="N8276">
        <v>1.3004</v>
      </c>
    </row>
    <row r="8277" spans="13:14" x14ac:dyDescent="0.3">
      <c r="M8277" s="1">
        <v>39125</v>
      </c>
      <c r="N8277">
        <v>1.2963</v>
      </c>
    </row>
    <row r="8278" spans="13:14" x14ac:dyDescent="0.3">
      <c r="M8278" s="1">
        <v>39126</v>
      </c>
      <c r="N8278">
        <v>1.3036000000000001</v>
      </c>
    </row>
    <row r="8279" spans="13:14" x14ac:dyDescent="0.3">
      <c r="M8279" s="1">
        <v>39127</v>
      </c>
      <c r="N8279">
        <v>1.3127</v>
      </c>
    </row>
    <row r="8280" spans="13:14" x14ac:dyDescent="0.3">
      <c r="M8280" s="1">
        <v>39128</v>
      </c>
      <c r="N8280">
        <v>1.3145</v>
      </c>
    </row>
    <row r="8281" spans="13:14" x14ac:dyDescent="0.3">
      <c r="M8281" s="1">
        <v>39129</v>
      </c>
      <c r="N8281">
        <v>1.3139000000000001</v>
      </c>
    </row>
    <row r="8282" spans="13:14" x14ac:dyDescent="0.3">
      <c r="M8282" s="1">
        <v>39132</v>
      </c>
      <c r="N8282">
        <v>1.3152999999999999</v>
      </c>
    </row>
    <row r="8283" spans="13:14" x14ac:dyDescent="0.3">
      <c r="M8283" s="1">
        <v>39133</v>
      </c>
      <c r="N8283">
        <v>1.3138000000000001</v>
      </c>
    </row>
    <row r="8284" spans="13:14" x14ac:dyDescent="0.3">
      <c r="M8284" s="1">
        <v>39134</v>
      </c>
      <c r="N8284">
        <v>1.3138000000000001</v>
      </c>
    </row>
    <row r="8285" spans="13:14" x14ac:dyDescent="0.3">
      <c r="M8285" s="1">
        <v>39135</v>
      </c>
      <c r="N8285">
        <v>1.3124</v>
      </c>
    </row>
    <row r="8286" spans="13:14" x14ac:dyDescent="0.3">
      <c r="M8286" s="1">
        <v>39136</v>
      </c>
      <c r="N8286">
        <v>1.3166</v>
      </c>
    </row>
    <row r="8287" spans="13:14" x14ac:dyDescent="0.3">
      <c r="M8287" s="1">
        <v>39139</v>
      </c>
      <c r="N8287">
        <v>1.3182</v>
      </c>
    </row>
    <row r="8288" spans="13:14" x14ac:dyDescent="0.3">
      <c r="M8288" s="1">
        <v>39140</v>
      </c>
      <c r="N8288">
        <v>1.3240000000000001</v>
      </c>
    </row>
    <row r="8289" spans="13:14" x14ac:dyDescent="0.3">
      <c r="M8289" s="1">
        <v>39141</v>
      </c>
      <c r="N8289">
        <v>1.3232999999999999</v>
      </c>
    </row>
    <row r="8290" spans="13:14" x14ac:dyDescent="0.3">
      <c r="M8290" s="1">
        <v>39142</v>
      </c>
      <c r="N8290">
        <v>1.3184</v>
      </c>
    </row>
    <row r="8291" spans="13:14" x14ac:dyDescent="0.3">
      <c r="M8291" s="1">
        <v>39143</v>
      </c>
      <c r="N8291">
        <v>1.3191999999999999</v>
      </c>
    </row>
    <row r="8292" spans="13:14" x14ac:dyDescent="0.3">
      <c r="M8292" s="1">
        <v>39146</v>
      </c>
      <c r="N8292">
        <v>1.3092999999999999</v>
      </c>
    </row>
    <row r="8293" spans="13:14" x14ac:dyDescent="0.3">
      <c r="M8293" s="1">
        <v>39147</v>
      </c>
      <c r="N8293">
        <v>1.3125</v>
      </c>
    </row>
    <row r="8294" spans="13:14" x14ac:dyDescent="0.3">
      <c r="M8294" s="1">
        <v>39148</v>
      </c>
      <c r="N8294">
        <v>1.3174999999999999</v>
      </c>
    </row>
    <row r="8295" spans="13:14" x14ac:dyDescent="0.3">
      <c r="M8295" s="1">
        <v>39149</v>
      </c>
      <c r="N8295">
        <v>1.3129</v>
      </c>
    </row>
    <row r="8296" spans="13:14" x14ac:dyDescent="0.3">
      <c r="M8296" s="1">
        <v>39150</v>
      </c>
      <c r="N8296">
        <v>1.3112999999999999</v>
      </c>
    </row>
    <row r="8297" spans="13:14" x14ac:dyDescent="0.3">
      <c r="M8297" s="1">
        <v>39153</v>
      </c>
      <c r="N8297">
        <v>1.3187</v>
      </c>
    </row>
    <row r="8298" spans="13:14" x14ac:dyDescent="0.3">
      <c r="M8298" s="1">
        <v>39154</v>
      </c>
      <c r="N8298">
        <v>1.3196000000000001</v>
      </c>
    </row>
    <row r="8299" spans="13:14" x14ac:dyDescent="0.3">
      <c r="M8299" s="1">
        <v>39155</v>
      </c>
      <c r="N8299">
        <v>1.3224</v>
      </c>
    </row>
    <row r="8300" spans="13:14" x14ac:dyDescent="0.3">
      <c r="M8300" s="1">
        <v>39156</v>
      </c>
      <c r="N8300">
        <v>1.3237000000000001</v>
      </c>
    </row>
    <row r="8301" spans="13:14" x14ac:dyDescent="0.3">
      <c r="M8301" s="1">
        <v>39157</v>
      </c>
      <c r="N8301">
        <v>1.3310999999999999</v>
      </c>
    </row>
    <row r="8302" spans="13:14" x14ac:dyDescent="0.3">
      <c r="M8302" s="1">
        <v>39160</v>
      </c>
      <c r="N8302">
        <v>1.33</v>
      </c>
    </row>
    <row r="8303" spans="13:14" x14ac:dyDescent="0.3">
      <c r="M8303" s="1">
        <v>39161</v>
      </c>
      <c r="N8303">
        <v>1.3313999999999999</v>
      </c>
    </row>
    <row r="8304" spans="13:14" x14ac:dyDescent="0.3">
      <c r="M8304" s="1">
        <v>39162</v>
      </c>
      <c r="N8304">
        <v>1.3385</v>
      </c>
    </row>
    <row r="8305" spans="13:14" x14ac:dyDescent="0.3">
      <c r="M8305" s="1">
        <v>39163</v>
      </c>
      <c r="N8305">
        <v>1.3331</v>
      </c>
    </row>
    <row r="8306" spans="13:14" x14ac:dyDescent="0.3">
      <c r="M8306" s="1">
        <v>39164</v>
      </c>
      <c r="N8306">
        <v>1.3282</v>
      </c>
    </row>
    <row r="8307" spans="13:14" x14ac:dyDescent="0.3">
      <c r="M8307" s="1">
        <v>39167</v>
      </c>
      <c r="N8307">
        <v>1.3332999999999999</v>
      </c>
    </row>
    <row r="8308" spans="13:14" x14ac:dyDescent="0.3">
      <c r="M8308" s="1">
        <v>39168</v>
      </c>
      <c r="N8308">
        <v>1.3351999999999999</v>
      </c>
    </row>
    <row r="8309" spans="13:14" x14ac:dyDescent="0.3">
      <c r="M8309" s="1">
        <v>39169</v>
      </c>
      <c r="N8309">
        <v>1.3315999999999999</v>
      </c>
    </row>
    <row r="8310" spans="13:14" x14ac:dyDescent="0.3">
      <c r="M8310" s="1">
        <v>39170</v>
      </c>
      <c r="N8310">
        <v>1.3331</v>
      </c>
    </row>
    <row r="8311" spans="13:14" x14ac:dyDescent="0.3">
      <c r="M8311" s="1">
        <v>39171</v>
      </c>
      <c r="N8311">
        <v>1.3354999999999999</v>
      </c>
    </row>
    <row r="8312" spans="13:14" x14ac:dyDescent="0.3">
      <c r="M8312" s="1">
        <v>39174</v>
      </c>
      <c r="N8312">
        <v>1.3368</v>
      </c>
    </row>
    <row r="8313" spans="13:14" x14ac:dyDescent="0.3">
      <c r="M8313" s="1">
        <v>39175</v>
      </c>
      <c r="N8313">
        <v>1.3332999999999999</v>
      </c>
    </row>
    <row r="8314" spans="13:14" x14ac:dyDescent="0.3">
      <c r="M8314" s="1">
        <v>39176</v>
      </c>
      <c r="N8314">
        <v>1.3371</v>
      </c>
    </row>
    <row r="8315" spans="13:14" x14ac:dyDescent="0.3">
      <c r="M8315" s="1">
        <v>39177</v>
      </c>
      <c r="N8315">
        <v>1.3421000000000001</v>
      </c>
    </row>
    <row r="8316" spans="13:14" x14ac:dyDescent="0.3">
      <c r="M8316" s="1">
        <v>39178</v>
      </c>
      <c r="N8316">
        <v>1.3376999999999999</v>
      </c>
    </row>
    <row r="8317" spans="13:14" x14ac:dyDescent="0.3">
      <c r="M8317" s="1">
        <v>39181</v>
      </c>
      <c r="N8317">
        <v>1.3352999999999999</v>
      </c>
    </row>
    <row r="8318" spans="13:14" x14ac:dyDescent="0.3">
      <c r="M8318" s="1">
        <v>39182</v>
      </c>
      <c r="N8318">
        <v>1.3435999999999999</v>
      </c>
    </row>
    <row r="8319" spans="13:14" x14ac:dyDescent="0.3">
      <c r="M8319" s="1">
        <v>39183</v>
      </c>
      <c r="N8319">
        <v>1.343</v>
      </c>
    </row>
    <row r="8320" spans="13:14" x14ac:dyDescent="0.3">
      <c r="M8320" s="1">
        <v>39184</v>
      </c>
      <c r="N8320">
        <v>1.3485</v>
      </c>
    </row>
    <row r="8321" spans="13:14" x14ac:dyDescent="0.3">
      <c r="M8321" s="1">
        <v>39185</v>
      </c>
      <c r="N8321">
        <v>1.3529</v>
      </c>
    </row>
    <row r="8322" spans="13:14" x14ac:dyDescent="0.3">
      <c r="M8322" s="1">
        <v>39188</v>
      </c>
      <c r="N8322">
        <v>1.3531</v>
      </c>
    </row>
    <row r="8323" spans="13:14" x14ac:dyDescent="0.3">
      <c r="M8323" s="1">
        <v>39189</v>
      </c>
      <c r="N8323">
        <v>1.3571</v>
      </c>
    </row>
    <row r="8324" spans="13:14" x14ac:dyDescent="0.3">
      <c r="M8324" s="1">
        <v>39190</v>
      </c>
      <c r="N8324">
        <v>1.3607</v>
      </c>
    </row>
    <row r="8325" spans="13:14" x14ac:dyDescent="0.3">
      <c r="M8325" s="1">
        <v>39191</v>
      </c>
      <c r="N8325">
        <v>1.3606</v>
      </c>
    </row>
    <row r="8326" spans="13:14" x14ac:dyDescent="0.3">
      <c r="M8326" s="1">
        <v>39192</v>
      </c>
      <c r="N8326">
        <v>1.359</v>
      </c>
    </row>
    <row r="8327" spans="13:14" x14ac:dyDescent="0.3">
      <c r="M8327" s="1">
        <v>39195</v>
      </c>
      <c r="N8327">
        <v>1.3574999999999999</v>
      </c>
    </row>
    <row r="8328" spans="13:14" x14ac:dyDescent="0.3">
      <c r="M8328" s="1">
        <v>39196</v>
      </c>
      <c r="N8328">
        <v>1.3641000000000001</v>
      </c>
    </row>
    <row r="8329" spans="13:14" x14ac:dyDescent="0.3">
      <c r="M8329" s="1">
        <v>39197</v>
      </c>
      <c r="N8329">
        <v>1.3636999999999999</v>
      </c>
    </row>
    <row r="8330" spans="13:14" x14ac:dyDescent="0.3">
      <c r="M8330" s="1">
        <v>39198</v>
      </c>
      <c r="N8330">
        <v>1.3593</v>
      </c>
    </row>
    <row r="8331" spans="13:14" x14ac:dyDescent="0.3">
      <c r="M8331" s="1">
        <v>39199</v>
      </c>
      <c r="N8331">
        <v>1.3652</v>
      </c>
    </row>
    <row r="8332" spans="13:14" x14ac:dyDescent="0.3">
      <c r="M8332" s="1">
        <v>39202</v>
      </c>
      <c r="N8332">
        <v>1.3645</v>
      </c>
    </row>
    <row r="8333" spans="13:14" x14ac:dyDescent="0.3">
      <c r="M8333" s="1">
        <v>39203</v>
      </c>
      <c r="N8333">
        <v>1.3603000000000001</v>
      </c>
    </row>
    <row r="8334" spans="13:14" x14ac:dyDescent="0.3">
      <c r="M8334" s="1">
        <v>39204</v>
      </c>
      <c r="N8334">
        <v>1.3589</v>
      </c>
    </row>
    <row r="8335" spans="13:14" x14ac:dyDescent="0.3">
      <c r="M8335" s="1">
        <v>39205</v>
      </c>
      <c r="N8335">
        <v>1.3553999999999999</v>
      </c>
    </row>
    <row r="8336" spans="13:14" x14ac:dyDescent="0.3">
      <c r="M8336" s="1">
        <v>39206</v>
      </c>
      <c r="N8336">
        <v>1.3589</v>
      </c>
    </row>
    <row r="8337" spans="13:14" x14ac:dyDescent="0.3">
      <c r="M8337" s="1">
        <v>39209</v>
      </c>
      <c r="N8337">
        <v>1.3597999999999999</v>
      </c>
    </row>
    <row r="8338" spans="13:14" x14ac:dyDescent="0.3">
      <c r="M8338" s="1">
        <v>39210</v>
      </c>
      <c r="N8338">
        <v>1.3541000000000001</v>
      </c>
    </row>
    <row r="8339" spans="13:14" x14ac:dyDescent="0.3">
      <c r="M8339" s="1">
        <v>39211</v>
      </c>
      <c r="N8339">
        <v>1.3528</v>
      </c>
    </row>
    <row r="8340" spans="13:14" x14ac:dyDescent="0.3">
      <c r="M8340" s="1">
        <v>39212</v>
      </c>
      <c r="N8340">
        <v>1.3484</v>
      </c>
    </row>
    <row r="8341" spans="13:14" x14ac:dyDescent="0.3">
      <c r="M8341" s="1">
        <v>39213</v>
      </c>
      <c r="N8341">
        <v>1.3527</v>
      </c>
    </row>
    <row r="8342" spans="13:14" x14ac:dyDescent="0.3">
      <c r="M8342" s="1">
        <v>39216</v>
      </c>
      <c r="N8342">
        <v>1.3540000000000001</v>
      </c>
    </row>
    <row r="8343" spans="13:14" x14ac:dyDescent="0.3">
      <c r="M8343" s="1">
        <v>39217</v>
      </c>
      <c r="N8343">
        <v>1.359</v>
      </c>
    </row>
    <row r="8344" spans="13:14" x14ac:dyDescent="0.3">
      <c r="M8344" s="1">
        <v>39218</v>
      </c>
      <c r="N8344">
        <v>1.3520000000000001</v>
      </c>
    </row>
    <row r="8345" spans="13:14" x14ac:dyDescent="0.3">
      <c r="M8345" s="1">
        <v>39219</v>
      </c>
      <c r="N8345">
        <v>1.3493999999999999</v>
      </c>
    </row>
    <row r="8346" spans="13:14" x14ac:dyDescent="0.3">
      <c r="M8346" s="1">
        <v>39220</v>
      </c>
      <c r="N8346">
        <v>1.3508</v>
      </c>
    </row>
    <row r="8347" spans="13:14" x14ac:dyDescent="0.3">
      <c r="M8347" s="1">
        <v>39223</v>
      </c>
      <c r="N8347">
        <v>1.3467</v>
      </c>
    </row>
    <row r="8348" spans="13:14" x14ac:dyDescent="0.3">
      <c r="M8348" s="1">
        <v>39224</v>
      </c>
      <c r="N8348">
        <v>1.3449</v>
      </c>
    </row>
    <row r="8349" spans="13:14" x14ac:dyDescent="0.3">
      <c r="M8349" s="1">
        <v>39225</v>
      </c>
      <c r="N8349">
        <v>1.3460000000000001</v>
      </c>
    </row>
    <row r="8350" spans="13:14" x14ac:dyDescent="0.3">
      <c r="M8350" s="1">
        <v>39226</v>
      </c>
      <c r="N8350">
        <v>1.3427</v>
      </c>
    </row>
    <row r="8351" spans="13:14" x14ac:dyDescent="0.3">
      <c r="M8351" s="1">
        <v>39227</v>
      </c>
      <c r="N8351">
        <v>1.3440000000000001</v>
      </c>
    </row>
    <row r="8352" spans="13:14" x14ac:dyDescent="0.3">
      <c r="M8352" s="1">
        <v>39230</v>
      </c>
      <c r="N8352">
        <v>1.3452</v>
      </c>
    </row>
    <row r="8353" spans="13:14" x14ac:dyDescent="0.3">
      <c r="M8353" s="1">
        <v>39231</v>
      </c>
      <c r="N8353">
        <v>1.3444</v>
      </c>
    </row>
    <row r="8354" spans="13:14" x14ac:dyDescent="0.3">
      <c r="M8354" s="1">
        <v>39232</v>
      </c>
      <c r="N8354">
        <v>1.3428</v>
      </c>
    </row>
    <row r="8355" spans="13:14" x14ac:dyDescent="0.3">
      <c r="M8355" s="1">
        <v>39233</v>
      </c>
      <c r="N8355">
        <v>1.3451</v>
      </c>
    </row>
    <row r="8356" spans="13:14" x14ac:dyDescent="0.3">
      <c r="M8356" s="1">
        <v>39234</v>
      </c>
      <c r="N8356">
        <v>1.3448</v>
      </c>
    </row>
    <row r="8357" spans="13:14" x14ac:dyDescent="0.3">
      <c r="M8357" s="1">
        <v>39237</v>
      </c>
      <c r="N8357">
        <v>1.3491</v>
      </c>
    </row>
    <row r="8358" spans="13:14" x14ac:dyDescent="0.3">
      <c r="M8358" s="1">
        <v>39238</v>
      </c>
      <c r="N8358">
        <v>1.3523000000000001</v>
      </c>
    </row>
    <row r="8359" spans="13:14" x14ac:dyDescent="0.3">
      <c r="M8359" s="1">
        <v>39239</v>
      </c>
      <c r="N8359">
        <v>1.3503000000000001</v>
      </c>
    </row>
    <row r="8360" spans="13:14" x14ac:dyDescent="0.3">
      <c r="M8360" s="1">
        <v>39240</v>
      </c>
      <c r="N8360">
        <v>1.3428</v>
      </c>
    </row>
    <row r="8361" spans="13:14" x14ac:dyDescent="0.3">
      <c r="M8361" s="1">
        <v>39241</v>
      </c>
      <c r="N8361">
        <v>1.3372999999999999</v>
      </c>
    </row>
    <row r="8362" spans="13:14" x14ac:dyDescent="0.3">
      <c r="M8362" s="1">
        <v>39244</v>
      </c>
      <c r="N8362">
        <v>1.3358000000000001</v>
      </c>
    </row>
    <row r="8363" spans="13:14" x14ac:dyDescent="0.3">
      <c r="M8363" s="1">
        <v>39245</v>
      </c>
      <c r="N8363">
        <v>1.3301000000000001</v>
      </c>
    </row>
    <row r="8364" spans="13:14" x14ac:dyDescent="0.3">
      <c r="M8364" s="1">
        <v>39246</v>
      </c>
      <c r="N8364">
        <v>1.3310999999999999</v>
      </c>
    </row>
    <row r="8365" spans="13:14" x14ac:dyDescent="0.3">
      <c r="M8365" s="1">
        <v>39247</v>
      </c>
      <c r="N8365">
        <v>1.331</v>
      </c>
    </row>
    <row r="8366" spans="13:14" x14ac:dyDescent="0.3">
      <c r="M8366" s="1">
        <v>39248</v>
      </c>
      <c r="N8366">
        <v>1.3387</v>
      </c>
    </row>
    <row r="8367" spans="13:14" x14ac:dyDescent="0.3">
      <c r="M8367" s="1">
        <v>39251</v>
      </c>
      <c r="N8367">
        <v>1.3412999999999999</v>
      </c>
    </row>
    <row r="8368" spans="13:14" x14ac:dyDescent="0.3">
      <c r="M8368" s="1">
        <v>39252</v>
      </c>
      <c r="N8368">
        <v>1.3426</v>
      </c>
    </row>
    <row r="8369" spans="13:14" x14ac:dyDescent="0.3">
      <c r="M8369" s="1">
        <v>39253</v>
      </c>
      <c r="N8369">
        <v>1.3404</v>
      </c>
    </row>
    <row r="8370" spans="13:14" x14ac:dyDescent="0.3">
      <c r="M8370" s="1">
        <v>39254</v>
      </c>
      <c r="N8370">
        <v>1.3393999999999999</v>
      </c>
    </row>
    <row r="8371" spans="13:14" x14ac:dyDescent="0.3">
      <c r="M8371" s="1">
        <v>39255</v>
      </c>
      <c r="N8371">
        <v>1.3468</v>
      </c>
    </row>
    <row r="8372" spans="13:14" x14ac:dyDescent="0.3">
      <c r="M8372" s="1">
        <v>39258</v>
      </c>
      <c r="N8372">
        <v>1.3463000000000001</v>
      </c>
    </row>
    <row r="8373" spans="13:14" x14ac:dyDescent="0.3">
      <c r="M8373" s="1">
        <v>39259</v>
      </c>
      <c r="N8373">
        <v>1.3452</v>
      </c>
    </row>
    <row r="8374" spans="13:14" x14ac:dyDescent="0.3">
      <c r="M8374" s="1">
        <v>39260</v>
      </c>
      <c r="N8374">
        <v>1.3451</v>
      </c>
    </row>
    <row r="8375" spans="13:14" x14ac:dyDescent="0.3">
      <c r="M8375" s="1">
        <v>39261</v>
      </c>
      <c r="N8375">
        <v>1.3445</v>
      </c>
    </row>
    <row r="8376" spans="13:14" x14ac:dyDescent="0.3">
      <c r="M8376" s="1">
        <v>39262</v>
      </c>
      <c r="N8376">
        <v>1.3541000000000001</v>
      </c>
    </row>
    <row r="8377" spans="13:14" x14ac:dyDescent="0.3">
      <c r="M8377" s="1">
        <v>39265</v>
      </c>
      <c r="N8377">
        <v>1.3625</v>
      </c>
    </row>
    <row r="8378" spans="13:14" x14ac:dyDescent="0.3">
      <c r="M8378" s="1">
        <v>39266</v>
      </c>
      <c r="N8378">
        <v>1.361</v>
      </c>
    </row>
    <row r="8379" spans="13:14" x14ac:dyDescent="0.3">
      <c r="M8379" s="1">
        <v>39267</v>
      </c>
      <c r="N8379">
        <v>1.3611</v>
      </c>
    </row>
    <row r="8380" spans="13:14" x14ac:dyDescent="0.3">
      <c r="M8380" s="1">
        <v>39268</v>
      </c>
      <c r="N8380">
        <v>1.3595999999999999</v>
      </c>
    </row>
    <row r="8381" spans="13:14" x14ac:dyDescent="0.3">
      <c r="M8381" s="1">
        <v>39269</v>
      </c>
      <c r="N8381">
        <v>1.3627</v>
      </c>
    </row>
    <row r="8382" spans="13:14" x14ac:dyDescent="0.3">
      <c r="M8382" s="1">
        <v>39272</v>
      </c>
      <c r="N8382">
        <v>1.3627</v>
      </c>
    </row>
    <row r="8383" spans="13:14" x14ac:dyDescent="0.3">
      <c r="M8383" s="1">
        <v>39273</v>
      </c>
      <c r="N8383">
        <v>1.3745000000000001</v>
      </c>
    </row>
    <row r="8384" spans="13:14" x14ac:dyDescent="0.3">
      <c r="M8384" s="1">
        <v>39274</v>
      </c>
      <c r="N8384">
        <v>1.3744000000000001</v>
      </c>
    </row>
    <row r="8385" spans="13:14" x14ac:dyDescent="0.3">
      <c r="M8385" s="1">
        <v>39275</v>
      </c>
      <c r="N8385">
        <v>1.3792</v>
      </c>
    </row>
    <row r="8386" spans="13:14" x14ac:dyDescent="0.3">
      <c r="M8386" s="1">
        <v>39276</v>
      </c>
      <c r="N8386">
        <v>1.3782000000000001</v>
      </c>
    </row>
    <row r="8387" spans="13:14" x14ac:dyDescent="0.3">
      <c r="M8387" s="1">
        <v>39279</v>
      </c>
      <c r="N8387">
        <v>1.377</v>
      </c>
    </row>
    <row r="8388" spans="13:14" x14ac:dyDescent="0.3">
      <c r="M8388" s="1">
        <v>39280</v>
      </c>
      <c r="N8388">
        <v>1.3786</v>
      </c>
    </row>
    <row r="8389" spans="13:14" x14ac:dyDescent="0.3">
      <c r="M8389" s="1">
        <v>39281</v>
      </c>
      <c r="N8389">
        <v>1.3803000000000001</v>
      </c>
    </row>
    <row r="8390" spans="13:14" x14ac:dyDescent="0.3">
      <c r="M8390" s="1">
        <v>39282</v>
      </c>
      <c r="N8390">
        <v>1.3795999999999999</v>
      </c>
    </row>
    <row r="8391" spans="13:14" x14ac:dyDescent="0.3">
      <c r="M8391" s="1">
        <v>39283</v>
      </c>
      <c r="N8391">
        <v>1.3826000000000001</v>
      </c>
    </row>
    <row r="8392" spans="13:14" x14ac:dyDescent="0.3">
      <c r="M8392" s="1">
        <v>39286</v>
      </c>
      <c r="N8392">
        <v>1.3809</v>
      </c>
    </row>
    <row r="8393" spans="13:14" x14ac:dyDescent="0.3">
      <c r="M8393" s="1">
        <v>39287</v>
      </c>
      <c r="N8393">
        <v>1.3826000000000001</v>
      </c>
    </row>
    <row r="8394" spans="13:14" x14ac:dyDescent="0.3">
      <c r="M8394" s="1">
        <v>39288</v>
      </c>
      <c r="N8394">
        <v>1.3722000000000001</v>
      </c>
    </row>
    <row r="8395" spans="13:14" x14ac:dyDescent="0.3">
      <c r="M8395" s="1">
        <v>39289</v>
      </c>
      <c r="N8395">
        <v>1.3742000000000001</v>
      </c>
    </row>
    <row r="8396" spans="13:14" x14ac:dyDescent="0.3">
      <c r="M8396" s="1">
        <v>39290</v>
      </c>
      <c r="N8396">
        <v>1.3633</v>
      </c>
    </row>
    <row r="8397" spans="13:14" x14ac:dyDescent="0.3">
      <c r="M8397" s="1">
        <v>39293</v>
      </c>
      <c r="N8397">
        <v>1.3692</v>
      </c>
    </row>
    <row r="8398" spans="13:14" x14ac:dyDescent="0.3">
      <c r="M8398" s="1">
        <v>39294</v>
      </c>
      <c r="N8398">
        <v>1.3672</v>
      </c>
    </row>
    <row r="8399" spans="13:14" x14ac:dyDescent="0.3">
      <c r="M8399" s="1">
        <v>39295</v>
      </c>
      <c r="N8399">
        <v>1.3668</v>
      </c>
    </row>
    <row r="8400" spans="13:14" x14ac:dyDescent="0.3">
      <c r="M8400" s="1">
        <v>39296</v>
      </c>
      <c r="N8400">
        <v>1.3697999999999999</v>
      </c>
    </row>
    <row r="8401" spans="13:14" x14ac:dyDescent="0.3">
      <c r="M8401" s="1">
        <v>39297</v>
      </c>
      <c r="N8401">
        <v>1.3773</v>
      </c>
    </row>
    <row r="8402" spans="13:14" x14ac:dyDescent="0.3">
      <c r="M8402" s="1">
        <v>39300</v>
      </c>
      <c r="N8402">
        <v>1.3792</v>
      </c>
    </row>
    <row r="8403" spans="13:14" x14ac:dyDescent="0.3">
      <c r="M8403" s="1">
        <v>39301</v>
      </c>
      <c r="N8403">
        <v>1.3742000000000001</v>
      </c>
    </row>
    <row r="8404" spans="13:14" x14ac:dyDescent="0.3">
      <c r="M8404" s="1">
        <v>39302</v>
      </c>
      <c r="N8404">
        <v>1.3794999999999999</v>
      </c>
    </row>
    <row r="8405" spans="13:14" x14ac:dyDescent="0.3">
      <c r="M8405" s="1">
        <v>39303</v>
      </c>
      <c r="N8405">
        <v>1.3671</v>
      </c>
    </row>
    <row r="8406" spans="13:14" x14ac:dyDescent="0.3">
      <c r="M8406" s="1">
        <v>39304</v>
      </c>
      <c r="N8406">
        <v>1.3692</v>
      </c>
    </row>
    <row r="8407" spans="13:14" x14ac:dyDescent="0.3">
      <c r="M8407" s="1">
        <v>39307</v>
      </c>
      <c r="N8407">
        <v>1.3609</v>
      </c>
    </row>
    <row r="8408" spans="13:14" x14ac:dyDescent="0.3">
      <c r="M8408" s="1">
        <v>39308</v>
      </c>
      <c r="N8408">
        <v>1.3534999999999999</v>
      </c>
    </row>
    <row r="8409" spans="13:14" x14ac:dyDescent="0.3">
      <c r="M8409" s="1">
        <v>39309</v>
      </c>
      <c r="N8409">
        <v>1.3425</v>
      </c>
    </row>
    <row r="8410" spans="13:14" x14ac:dyDescent="0.3">
      <c r="M8410" s="1">
        <v>39310</v>
      </c>
      <c r="N8410">
        <v>1.3423</v>
      </c>
    </row>
    <row r="8411" spans="13:14" x14ac:dyDescent="0.3">
      <c r="M8411" s="1">
        <v>39311</v>
      </c>
      <c r="N8411">
        <v>1.3473999999999999</v>
      </c>
    </row>
    <row r="8412" spans="13:14" x14ac:dyDescent="0.3">
      <c r="M8412" s="1">
        <v>39314</v>
      </c>
      <c r="N8412">
        <v>1.3472</v>
      </c>
    </row>
    <row r="8413" spans="13:14" x14ac:dyDescent="0.3">
      <c r="M8413" s="1">
        <v>39315</v>
      </c>
      <c r="N8413">
        <v>1.3460000000000001</v>
      </c>
    </row>
    <row r="8414" spans="13:14" x14ac:dyDescent="0.3">
      <c r="M8414" s="1">
        <v>39316</v>
      </c>
      <c r="N8414">
        <v>1.3549</v>
      </c>
    </row>
    <row r="8415" spans="13:14" x14ac:dyDescent="0.3">
      <c r="M8415" s="1">
        <v>39317</v>
      </c>
      <c r="N8415">
        <v>1.3568</v>
      </c>
    </row>
    <row r="8416" spans="13:14" x14ac:dyDescent="0.3">
      <c r="M8416" s="1">
        <v>39318</v>
      </c>
      <c r="N8416">
        <v>1.3678999999999999</v>
      </c>
    </row>
    <row r="8417" spans="13:14" x14ac:dyDescent="0.3">
      <c r="M8417" s="1">
        <v>39321</v>
      </c>
      <c r="N8417">
        <v>1.3643000000000001</v>
      </c>
    </row>
    <row r="8418" spans="13:14" x14ac:dyDescent="0.3">
      <c r="M8418" s="1">
        <v>39322</v>
      </c>
      <c r="N8418">
        <v>1.3603000000000001</v>
      </c>
    </row>
    <row r="8419" spans="13:14" x14ac:dyDescent="0.3">
      <c r="M8419" s="1">
        <v>39323</v>
      </c>
      <c r="N8419">
        <v>1.3675999999999999</v>
      </c>
    </row>
    <row r="8420" spans="13:14" x14ac:dyDescent="0.3">
      <c r="M8420" s="1">
        <v>39324</v>
      </c>
      <c r="N8420">
        <v>1.3635999999999999</v>
      </c>
    </row>
    <row r="8421" spans="13:14" x14ac:dyDescent="0.3">
      <c r="M8421" s="1">
        <v>39325</v>
      </c>
      <c r="N8421">
        <v>1.3628</v>
      </c>
    </row>
    <row r="8422" spans="13:14" x14ac:dyDescent="0.3">
      <c r="M8422" s="1">
        <v>39328</v>
      </c>
      <c r="N8422">
        <v>1.3620000000000001</v>
      </c>
    </row>
    <row r="8423" spans="13:14" x14ac:dyDescent="0.3">
      <c r="M8423" s="1">
        <v>39329</v>
      </c>
      <c r="N8423">
        <v>1.3605</v>
      </c>
    </row>
    <row r="8424" spans="13:14" x14ac:dyDescent="0.3">
      <c r="M8424" s="1">
        <v>39330</v>
      </c>
      <c r="N8424">
        <v>1.3648</v>
      </c>
    </row>
    <row r="8425" spans="13:14" x14ac:dyDescent="0.3">
      <c r="M8425" s="1">
        <v>39331</v>
      </c>
      <c r="N8425">
        <v>1.3688</v>
      </c>
    </row>
    <row r="8426" spans="13:14" x14ac:dyDescent="0.3">
      <c r="M8426" s="1">
        <v>39332</v>
      </c>
      <c r="N8426">
        <v>1.3766</v>
      </c>
    </row>
    <row r="8427" spans="13:14" x14ac:dyDescent="0.3">
      <c r="M8427" s="1">
        <v>39335</v>
      </c>
      <c r="N8427">
        <v>1.3796999999999999</v>
      </c>
    </row>
    <row r="8428" spans="13:14" x14ac:dyDescent="0.3">
      <c r="M8428" s="1">
        <v>39336</v>
      </c>
      <c r="N8428">
        <v>1.3835999999999999</v>
      </c>
    </row>
    <row r="8429" spans="13:14" x14ac:dyDescent="0.3">
      <c r="M8429" s="1">
        <v>39337</v>
      </c>
      <c r="N8429">
        <v>1.3902000000000001</v>
      </c>
    </row>
    <row r="8430" spans="13:14" x14ac:dyDescent="0.3">
      <c r="M8430" s="1">
        <v>39338</v>
      </c>
      <c r="N8430">
        <v>1.3867</v>
      </c>
    </row>
    <row r="8431" spans="13:14" x14ac:dyDescent="0.3">
      <c r="M8431" s="1">
        <v>39339</v>
      </c>
      <c r="N8431">
        <v>1.3873</v>
      </c>
    </row>
    <row r="8432" spans="13:14" x14ac:dyDescent="0.3">
      <c r="M8432" s="1">
        <v>39342</v>
      </c>
      <c r="N8432">
        <v>1.3865000000000001</v>
      </c>
    </row>
    <row r="8433" spans="13:14" x14ac:dyDescent="0.3">
      <c r="M8433" s="1">
        <v>39343</v>
      </c>
      <c r="N8433">
        <v>1.3979999999999999</v>
      </c>
    </row>
    <row r="8434" spans="13:14" x14ac:dyDescent="0.3">
      <c r="M8434" s="1">
        <v>39344</v>
      </c>
      <c r="N8434">
        <v>1.3966000000000001</v>
      </c>
    </row>
    <row r="8435" spans="13:14" x14ac:dyDescent="0.3">
      <c r="M8435" s="1">
        <v>39345</v>
      </c>
      <c r="N8435">
        <v>1.4072</v>
      </c>
    </row>
    <row r="8436" spans="13:14" x14ac:dyDescent="0.3">
      <c r="M8436" s="1">
        <v>39346</v>
      </c>
      <c r="N8436">
        <v>1.4089</v>
      </c>
    </row>
    <row r="8437" spans="13:14" x14ac:dyDescent="0.3">
      <c r="M8437" s="1">
        <v>39349</v>
      </c>
      <c r="N8437">
        <v>1.4083000000000001</v>
      </c>
    </row>
    <row r="8438" spans="13:14" x14ac:dyDescent="0.3">
      <c r="M8438" s="1">
        <v>39350</v>
      </c>
      <c r="N8438">
        <v>1.4145000000000001</v>
      </c>
    </row>
    <row r="8439" spans="13:14" x14ac:dyDescent="0.3">
      <c r="M8439" s="1">
        <v>39351</v>
      </c>
      <c r="N8439">
        <v>1.4129</v>
      </c>
    </row>
    <row r="8440" spans="13:14" x14ac:dyDescent="0.3">
      <c r="M8440" s="1">
        <v>39352</v>
      </c>
      <c r="N8440">
        <v>1.4149</v>
      </c>
    </row>
    <row r="8441" spans="13:14" x14ac:dyDescent="0.3">
      <c r="M8441" s="1">
        <v>39353</v>
      </c>
      <c r="N8441">
        <v>1.4271</v>
      </c>
    </row>
    <row r="8442" spans="13:14" x14ac:dyDescent="0.3">
      <c r="M8442" s="1">
        <v>39356</v>
      </c>
      <c r="N8442">
        <v>1.4231</v>
      </c>
    </row>
    <row r="8443" spans="13:14" x14ac:dyDescent="0.3">
      <c r="M8443" s="1">
        <v>39357</v>
      </c>
      <c r="N8443">
        <v>1.4151</v>
      </c>
    </row>
    <row r="8444" spans="13:14" x14ac:dyDescent="0.3">
      <c r="M8444" s="1">
        <v>39358</v>
      </c>
      <c r="N8444">
        <v>1.4083000000000001</v>
      </c>
    </row>
    <row r="8445" spans="13:14" x14ac:dyDescent="0.3">
      <c r="M8445" s="1">
        <v>39359</v>
      </c>
      <c r="N8445">
        <v>1.4133</v>
      </c>
    </row>
    <row r="8446" spans="13:14" x14ac:dyDescent="0.3">
      <c r="M8446" s="1">
        <v>39360</v>
      </c>
      <c r="N8446">
        <v>1.4135</v>
      </c>
    </row>
    <row r="8447" spans="13:14" x14ac:dyDescent="0.3">
      <c r="M8447" s="1">
        <v>39363</v>
      </c>
      <c r="N8447">
        <v>1.4056999999999999</v>
      </c>
    </row>
    <row r="8448" spans="13:14" x14ac:dyDescent="0.3">
      <c r="M8448" s="1">
        <v>39364</v>
      </c>
      <c r="N8448">
        <v>1.4106000000000001</v>
      </c>
    </row>
    <row r="8449" spans="13:14" x14ac:dyDescent="0.3">
      <c r="M8449" s="1">
        <v>39365</v>
      </c>
      <c r="N8449">
        <v>1.4145000000000001</v>
      </c>
    </row>
    <row r="8450" spans="13:14" x14ac:dyDescent="0.3">
      <c r="M8450" s="1">
        <v>39366</v>
      </c>
      <c r="N8450">
        <v>1.4193</v>
      </c>
    </row>
    <row r="8451" spans="13:14" x14ac:dyDescent="0.3">
      <c r="M8451" s="1">
        <v>39367</v>
      </c>
      <c r="N8451">
        <v>1.4177999999999999</v>
      </c>
    </row>
    <row r="8452" spans="13:14" x14ac:dyDescent="0.3">
      <c r="M8452" s="1">
        <v>39370</v>
      </c>
      <c r="N8452">
        <v>1.421</v>
      </c>
    </row>
    <row r="8453" spans="13:14" x14ac:dyDescent="0.3">
      <c r="M8453" s="1">
        <v>39371</v>
      </c>
      <c r="N8453">
        <v>1.4160999999999999</v>
      </c>
    </row>
    <row r="8454" spans="13:14" x14ac:dyDescent="0.3">
      <c r="M8454" s="1">
        <v>39372</v>
      </c>
      <c r="N8454">
        <v>1.4201999999999999</v>
      </c>
    </row>
    <row r="8455" spans="13:14" x14ac:dyDescent="0.3">
      <c r="M8455" s="1">
        <v>39373</v>
      </c>
      <c r="N8455">
        <v>1.4292</v>
      </c>
    </row>
    <row r="8456" spans="13:14" x14ac:dyDescent="0.3">
      <c r="M8456" s="1">
        <v>39374</v>
      </c>
      <c r="N8456">
        <v>1.4303999999999999</v>
      </c>
    </row>
    <row r="8457" spans="13:14" x14ac:dyDescent="0.3">
      <c r="M8457" s="1">
        <v>39377</v>
      </c>
      <c r="N8457">
        <v>1.4177</v>
      </c>
    </row>
    <row r="8458" spans="13:14" x14ac:dyDescent="0.3">
      <c r="M8458" s="1">
        <v>39378</v>
      </c>
      <c r="N8458">
        <v>1.4259999999999999</v>
      </c>
    </row>
    <row r="8459" spans="13:14" x14ac:dyDescent="0.3">
      <c r="M8459" s="1">
        <v>39379</v>
      </c>
      <c r="N8459">
        <v>1.4265000000000001</v>
      </c>
    </row>
    <row r="8460" spans="13:14" x14ac:dyDescent="0.3">
      <c r="M8460" s="1">
        <v>39380</v>
      </c>
      <c r="N8460">
        <v>1.4320999999999999</v>
      </c>
    </row>
    <row r="8461" spans="13:14" x14ac:dyDescent="0.3">
      <c r="M8461" s="1">
        <v>39381</v>
      </c>
      <c r="N8461">
        <v>1.4396</v>
      </c>
    </row>
    <row r="8462" spans="13:14" x14ac:dyDescent="0.3">
      <c r="M8462" s="1">
        <v>39384</v>
      </c>
      <c r="N8462">
        <v>1.4422999999999999</v>
      </c>
    </row>
    <row r="8463" spans="13:14" x14ac:dyDescent="0.3">
      <c r="M8463" s="1">
        <v>39385</v>
      </c>
      <c r="N8463">
        <v>1.4438</v>
      </c>
    </row>
    <row r="8464" spans="13:14" x14ac:dyDescent="0.3">
      <c r="M8464" s="1">
        <v>39386</v>
      </c>
      <c r="N8464">
        <v>1.448</v>
      </c>
    </row>
    <row r="8465" spans="13:14" x14ac:dyDescent="0.3">
      <c r="M8465" s="1">
        <v>39387</v>
      </c>
      <c r="N8465">
        <v>1.4418</v>
      </c>
    </row>
    <row r="8466" spans="13:14" x14ac:dyDescent="0.3">
      <c r="M8466" s="1">
        <v>39388</v>
      </c>
      <c r="N8466">
        <v>1.4507000000000001</v>
      </c>
    </row>
    <row r="8467" spans="13:14" x14ac:dyDescent="0.3">
      <c r="M8467" s="1">
        <v>39391</v>
      </c>
      <c r="N8467">
        <v>1.4461999999999999</v>
      </c>
    </row>
    <row r="8468" spans="13:14" x14ac:dyDescent="0.3">
      <c r="M8468" s="1">
        <v>39392</v>
      </c>
      <c r="N8468">
        <v>1.4554</v>
      </c>
    </row>
    <row r="8469" spans="13:14" x14ac:dyDescent="0.3">
      <c r="M8469" s="1">
        <v>39393</v>
      </c>
      <c r="N8469">
        <v>1.4642999999999999</v>
      </c>
    </row>
    <row r="8470" spans="13:14" x14ac:dyDescent="0.3">
      <c r="M8470" s="1">
        <v>39394</v>
      </c>
      <c r="N8470">
        <v>1.4672000000000001</v>
      </c>
    </row>
    <row r="8471" spans="13:14" x14ac:dyDescent="0.3">
      <c r="M8471" s="1">
        <v>39395</v>
      </c>
      <c r="N8471">
        <v>1.4674</v>
      </c>
    </row>
    <row r="8472" spans="13:14" x14ac:dyDescent="0.3">
      <c r="M8472" s="1">
        <v>39398</v>
      </c>
      <c r="N8472">
        <v>1.4533</v>
      </c>
    </row>
    <row r="8473" spans="13:14" x14ac:dyDescent="0.3">
      <c r="M8473" s="1">
        <v>39399</v>
      </c>
      <c r="N8473">
        <v>1.4601</v>
      </c>
    </row>
    <row r="8474" spans="13:14" x14ac:dyDescent="0.3">
      <c r="M8474" s="1">
        <v>39400</v>
      </c>
      <c r="N8474">
        <v>1.4656</v>
      </c>
    </row>
    <row r="8475" spans="13:14" x14ac:dyDescent="0.3">
      <c r="M8475" s="1">
        <v>39401</v>
      </c>
      <c r="N8475">
        <v>1.4617</v>
      </c>
    </row>
    <row r="8476" spans="13:14" x14ac:dyDescent="0.3">
      <c r="M8476" s="1">
        <v>39402</v>
      </c>
      <c r="N8476">
        <v>1.4657</v>
      </c>
    </row>
    <row r="8477" spans="13:14" x14ac:dyDescent="0.3">
      <c r="M8477" s="1">
        <v>39405</v>
      </c>
      <c r="N8477">
        <v>1.4661999999999999</v>
      </c>
    </row>
    <row r="8478" spans="13:14" x14ac:dyDescent="0.3">
      <c r="M8478" s="1">
        <v>39406</v>
      </c>
      <c r="N8478">
        <v>1.4821</v>
      </c>
    </row>
    <row r="8479" spans="13:14" x14ac:dyDescent="0.3">
      <c r="M8479" s="1">
        <v>39407</v>
      </c>
      <c r="N8479">
        <v>1.4855</v>
      </c>
    </row>
    <row r="8480" spans="13:14" x14ac:dyDescent="0.3">
      <c r="M8480" s="1">
        <v>39408</v>
      </c>
      <c r="N8480">
        <v>1.4853000000000001</v>
      </c>
    </row>
    <row r="8481" spans="13:14" x14ac:dyDescent="0.3">
      <c r="M8481" s="1">
        <v>39409</v>
      </c>
      <c r="N8481">
        <v>1.4835</v>
      </c>
    </row>
    <row r="8482" spans="13:14" x14ac:dyDescent="0.3">
      <c r="M8482" s="1">
        <v>39412</v>
      </c>
      <c r="N8482">
        <v>1.4879</v>
      </c>
    </row>
    <row r="8483" spans="13:14" x14ac:dyDescent="0.3">
      <c r="M8483" s="1">
        <v>39413</v>
      </c>
      <c r="N8483">
        <v>1.4829000000000001</v>
      </c>
    </row>
    <row r="8484" spans="13:14" x14ac:dyDescent="0.3">
      <c r="M8484" s="1">
        <v>39414</v>
      </c>
      <c r="N8484">
        <v>1.4829000000000001</v>
      </c>
    </row>
    <row r="8485" spans="13:14" x14ac:dyDescent="0.3">
      <c r="M8485" s="1">
        <v>39415</v>
      </c>
      <c r="N8485">
        <v>1.4739</v>
      </c>
    </row>
    <row r="8486" spans="13:14" x14ac:dyDescent="0.3">
      <c r="M8486" s="1">
        <v>39416</v>
      </c>
      <c r="N8486">
        <v>1.4631000000000001</v>
      </c>
    </row>
    <row r="8487" spans="13:14" x14ac:dyDescent="0.3">
      <c r="M8487" s="1">
        <v>39419</v>
      </c>
      <c r="N8487">
        <v>1.4664999999999999</v>
      </c>
    </row>
    <row r="8488" spans="13:14" x14ac:dyDescent="0.3">
      <c r="M8488" s="1">
        <v>39420</v>
      </c>
      <c r="N8488">
        <v>1.4764999999999999</v>
      </c>
    </row>
    <row r="8489" spans="13:14" x14ac:dyDescent="0.3">
      <c r="M8489" s="1">
        <v>39421</v>
      </c>
      <c r="N8489">
        <v>1.4602999999999999</v>
      </c>
    </row>
    <row r="8490" spans="13:14" x14ac:dyDescent="0.3">
      <c r="M8490" s="1">
        <v>39422</v>
      </c>
      <c r="N8490">
        <v>1.4631000000000001</v>
      </c>
    </row>
    <row r="8491" spans="13:14" x14ac:dyDescent="0.3">
      <c r="M8491" s="1">
        <v>39423</v>
      </c>
      <c r="N8491">
        <v>1.4655</v>
      </c>
    </row>
    <row r="8492" spans="13:14" x14ac:dyDescent="0.3">
      <c r="M8492" s="1">
        <v>39426</v>
      </c>
      <c r="N8492">
        <v>1.4712000000000001</v>
      </c>
    </row>
    <row r="8493" spans="13:14" x14ac:dyDescent="0.3">
      <c r="M8493" s="1">
        <v>39427</v>
      </c>
      <c r="N8493">
        <v>1.4650000000000001</v>
      </c>
    </row>
    <row r="8494" spans="13:14" x14ac:dyDescent="0.3">
      <c r="M8494" s="1">
        <v>39428</v>
      </c>
      <c r="N8494">
        <v>1.4705999999999999</v>
      </c>
    </row>
    <row r="8495" spans="13:14" x14ac:dyDescent="0.3">
      <c r="M8495" s="1">
        <v>39429</v>
      </c>
      <c r="N8495">
        <v>1.4626999999999999</v>
      </c>
    </row>
    <row r="8496" spans="13:14" x14ac:dyDescent="0.3">
      <c r="M8496" s="1">
        <v>39430</v>
      </c>
      <c r="N8496">
        <v>1.4417</v>
      </c>
    </row>
    <row r="8497" spans="13:14" x14ac:dyDescent="0.3">
      <c r="M8497" s="1">
        <v>39433</v>
      </c>
      <c r="N8497">
        <v>1.4399</v>
      </c>
    </row>
    <row r="8498" spans="13:14" x14ac:dyDescent="0.3">
      <c r="M8498" s="1">
        <v>39434</v>
      </c>
      <c r="N8498">
        <v>1.4408000000000001</v>
      </c>
    </row>
    <row r="8499" spans="13:14" x14ac:dyDescent="0.3">
      <c r="M8499" s="1">
        <v>39435</v>
      </c>
      <c r="N8499">
        <v>1.4377</v>
      </c>
    </row>
    <row r="8500" spans="13:14" x14ac:dyDescent="0.3">
      <c r="M8500" s="1">
        <v>39436</v>
      </c>
      <c r="N8500">
        <v>1.4319</v>
      </c>
    </row>
    <row r="8501" spans="13:14" x14ac:dyDescent="0.3">
      <c r="M8501" s="1">
        <v>39437</v>
      </c>
      <c r="N8501">
        <v>1.4365000000000001</v>
      </c>
    </row>
    <row r="8502" spans="13:14" x14ac:dyDescent="0.3">
      <c r="M8502" s="1">
        <v>39440</v>
      </c>
      <c r="N8502">
        <v>1.4398</v>
      </c>
    </row>
    <row r="8503" spans="13:14" x14ac:dyDescent="0.3">
      <c r="M8503" s="1">
        <v>39441</v>
      </c>
      <c r="N8503">
        <v>1.4403999999999999</v>
      </c>
    </row>
    <row r="8504" spans="13:14" x14ac:dyDescent="0.3">
      <c r="M8504" s="1">
        <v>39442</v>
      </c>
      <c r="N8504">
        <v>1.4492</v>
      </c>
    </row>
    <row r="8505" spans="13:14" x14ac:dyDescent="0.3">
      <c r="M8505" s="1">
        <v>39443</v>
      </c>
      <c r="N8505">
        <v>1.4612000000000001</v>
      </c>
    </row>
    <row r="8506" spans="13:14" x14ac:dyDescent="0.3">
      <c r="M8506" s="1">
        <v>39444</v>
      </c>
      <c r="N8506">
        <v>1.4715</v>
      </c>
    </row>
    <row r="8507" spans="13:14" x14ac:dyDescent="0.3">
      <c r="M8507" s="1">
        <v>39447</v>
      </c>
      <c r="N8507">
        <v>1.4589000000000001</v>
      </c>
    </row>
    <row r="8508" spans="13:14" x14ac:dyDescent="0.3">
      <c r="M8508" s="1">
        <v>39448</v>
      </c>
      <c r="N8508">
        <v>1.4587000000000001</v>
      </c>
    </row>
    <row r="8509" spans="13:14" x14ac:dyDescent="0.3">
      <c r="M8509" s="1">
        <v>39449</v>
      </c>
      <c r="N8509">
        <v>1.4724999999999999</v>
      </c>
    </row>
    <row r="8510" spans="13:14" x14ac:dyDescent="0.3">
      <c r="M8510" s="1">
        <v>39450</v>
      </c>
      <c r="N8510">
        <v>1.4745999999999999</v>
      </c>
    </row>
    <row r="8511" spans="13:14" x14ac:dyDescent="0.3">
      <c r="M8511" s="1">
        <v>39451</v>
      </c>
      <c r="N8511">
        <v>1.4742999999999999</v>
      </c>
    </row>
    <row r="8512" spans="13:14" x14ac:dyDescent="0.3">
      <c r="M8512" s="1">
        <v>39454</v>
      </c>
      <c r="N8512">
        <v>1.4688000000000001</v>
      </c>
    </row>
    <row r="8513" spans="13:14" x14ac:dyDescent="0.3">
      <c r="M8513" s="1">
        <v>39455</v>
      </c>
      <c r="N8513">
        <v>1.4705999999999999</v>
      </c>
    </row>
    <row r="8514" spans="13:14" x14ac:dyDescent="0.3">
      <c r="M8514" s="1">
        <v>39456</v>
      </c>
      <c r="N8514">
        <v>1.466</v>
      </c>
    </row>
    <row r="8515" spans="13:14" x14ac:dyDescent="0.3">
      <c r="M8515" s="1">
        <v>39457</v>
      </c>
      <c r="N8515">
        <v>1.4804999999999999</v>
      </c>
    </row>
    <row r="8516" spans="13:14" x14ac:dyDescent="0.3">
      <c r="M8516" s="1">
        <v>39458</v>
      </c>
      <c r="N8516">
        <v>1.4775</v>
      </c>
    </row>
    <row r="8517" spans="13:14" x14ac:dyDescent="0.3">
      <c r="M8517" s="1">
        <v>39461</v>
      </c>
      <c r="N8517">
        <v>1.4865999999999999</v>
      </c>
    </row>
    <row r="8518" spans="13:14" x14ac:dyDescent="0.3">
      <c r="M8518" s="1">
        <v>39462</v>
      </c>
      <c r="N8518">
        <v>1.4806999999999999</v>
      </c>
    </row>
    <row r="8519" spans="13:14" x14ac:dyDescent="0.3">
      <c r="M8519" s="1">
        <v>39463</v>
      </c>
      <c r="N8519">
        <v>1.4657</v>
      </c>
    </row>
    <row r="8520" spans="13:14" x14ac:dyDescent="0.3">
      <c r="M8520" s="1">
        <v>39464</v>
      </c>
      <c r="N8520">
        <v>1.4658</v>
      </c>
    </row>
    <row r="8521" spans="13:14" x14ac:dyDescent="0.3">
      <c r="M8521" s="1">
        <v>39465</v>
      </c>
      <c r="N8521">
        <v>1.4609000000000001</v>
      </c>
    </row>
    <row r="8522" spans="13:14" x14ac:dyDescent="0.3">
      <c r="M8522" s="1">
        <v>39468</v>
      </c>
      <c r="N8522">
        <v>1.4444999999999999</v>
      </c>
    </row>
    <row r="8523" spans="13:14" x14ac:dyDescent="0.3">
      <c r="M8523" s="1">
        <v>39469</v>
      </c>
      <c r="N8523">
        <v>1.4625999999999999</v>
      </c>
    </row>
    <row r="8524" spans="13:14" x14ac:dyDescent="0.3">
      <c r="M8524" s="1">
        <v>39470</v>
      </c>
      <c r="N8524">
        <v>1.4638</v>
      </c>
    </row>
    <row r="8525" spans="13:14" x14ac:dyDescent="0.3">
      <c r="M8525" s="1">
        <v>39471</v>
      </c>
      <c r="N8525">
        <v>1.4765999999999999</v>
      </c>
    </row>
    <row r="8526" spans="13:14" x14ac:dyDescent="0.3">
      <c r="M8526" s="1">
        <v>39472</v>
      </c>
      <c r="N8526">
        <v>1.4670000000000001</v>
      </c>
    </row>
    <row r="8527" spans="13:14" x14ac:dyDescent="0.3">
      <c r="M8527" s="1">
        <v>39475</v>
      </c>
      <c r="N8527">
        <v>1.4784999999999999</v>
      </c>
    </row>
    <row r="8528" spans="13:14" x14ac:dyDescent="0.3">
      <c r="M8528" s="1">
        <v>39476</v>
      </c>
      <c r="N8528">
        <v>1.4775</v>
      </c>
    </row>
    <row r="8529" spans="13:14" x14ac:dyDescent="0.3">
      <c r="M8529" s="1">
        <v>39477</v>
      </c>
      <c r="N8529">
        <v>1.4879</v>
      </c>
    </row>
    <row r="8530" spans="13:14" x14ac:dyDescent="0.3">
      <c r="M8530" s="1">
        <v>39478</v>
      </c>
      <c r="N8530">
        <v>1.4864999999999999</v>
      </c>
    </row>
    <row r="8531" spans="13:14" x14ac:dyDescent="0.3">
      <c r="M8531" s="1">
        <v>39479</v>
      </c>
      <c r="N8531">
        <v>1.4798</v>
      </c>
    </row>
    <row r="8532" spans="13:14" x14ac:dyDescent="0.3">
      <c r="M8532" s="1">
        <v>39482</v>
      </c>
      <c r="N8532">
        <v>1.4824999999999999</v>
      </c>
    </row>
    <row r="8533" spans="13:14" x14ac:dyDescent="0.3">
      <c r="M8533" s="1">
        <v>39483</v>
      </c>
      <c r="N8533">
        <v>1.4637</v>
      </c>
    </row>
    <row r="8534" spans="13:14" x14ac:dyDescent="0.3">
      <c r="M8534" s="1">
        <v>39484</v>
      </c>
      <c r="N8534">
        <v>1.4621</v>
      </c>
    </row>
    <row r="8535" spans="13:14" x14ac:dyDescent="0.3">
      <c r="M8535" s="1">
        <v>39485</v>
      </c>
      <c r="N8535">
        <v>1.4482999999999999</v>
      </c>
    </row>
    <row r="8536" spans="13:14" x14ac:dyDescent="0.3">
      <c r="M8536" s="1">
        <v>39486</v>
      </c>
      <c r="N8536">
        <v>1.4509000000000001</v>
      </c>
    </row>
    <row r="8537" spans="13:14" x14ac:dyDescent="0.3">
      <c r="M8537" s="1">
        <v>39489</v>
      </c>
      <c r="N8537">
        <v>1.4523999999999999</v>
      </c>
    </row>
    <row r="8538" spans="13:14" x14ac:dyDescent="0.3">
      <c r="M8538" s="1">
        <v>39490</v>
      </c>
      <c r="N8538">
        <v>1.4581999999999999</v>
      </c>
    </row>
    <row r="8539" spans="13:14" x14ac:dyDescent="0.3">
      <c r="M8539" s="1">
        <v>39491</v>
      </c>
      <c r="N8539">
        <v>1.4569000000000001</v>
      </c>
    </row>
    <row r="8540" spans="13:14" x14ac:dyDescent="0.3">
      <c r="M8540" s="1">
        <v>39492</v>
      </c>
      <c r="N8540">
        <v>1.4637</v>
      </c>
    </row>
    <row r="8541" spans="13:14" x14ac:dyDescent="0.3">
      <c r="M8541" s="1">
        <v>39493</v>
      </c>
      <c r="N8541">
        <v>1.4678</v>
      </c>
    </row>
    <row r="8542" spans="13:14" x14ac:dyDescent="0.3">
      <c r="M8542" s="1">
        <v>39496</v>
      </c>
      <c r="N8542">
        <v>1.4657</v>
      </c>
    </row>
    <row r="8543" spans="13:14" x14ac:dyDescent="0.3">
      <c r="M8543" s="1">
        <v>39497</v>
      </c>
      <c r="N8543">
        <v>1.4724999999999999</v>
      </c>
    </row>
    <row r="8544" spans="13:14" x14ac:dyDescent="0.3">
      <c r="M8544" s="1">
        <v>39498</v>
      </c>
      <c r="N8544">
        <v>1.4712000000000001</v>
      </c>
    </row>
    <row r="8545" spans="13:14" x14ac:dyDescent="0.3">
      <c r="M8545" s="1">
        <v>39499</v>
      </c>
      <c r="N8545">
        <v>1.4812000000000001</v>
      </c>
    </row>
    <row r="8546" spans="13:14" x14ac:dyDescent="0.3">
      <c r="M8546" s="1">
        <v>39500</v>
      </c>
      <c r="N8546">
        <v>1.4830000000000001</v>
      </c>
    </row>
    <row r="8547" spans="13:14" x14ac:dyDescent="0.3">
      <c r="M8547" s="1">
        <v>39503</v>
      </c>
      <c r="N8547">
        <v>1.4826999999999999</v>
      </c>
    </row>
    <row r="8548" spans="13:14" x14ac:dyDescent="0.3">
      <c r="M8548" s="1">
        <v>39504</v>
      </c>
      <c r="N8548">
        <v>1.4973000000000001</v>
      </c>
    </row>
    <row r="8549" spans="13:14" x14ac:dyDescent="0.3">
      <c r="M8549" s="1">
        <v>39505</v>
      </c>
      <c r="N8549">
        <v>1.5121</v>
      </c>
    </row>
    <row r="8550" spans="13:14" x14ac:dyDescent="0.3">
      <c r="M8550" s="1">
        <v>39506</v>
      </c>
      <c r="N8550">
        <v>1.5221</v>
      </c>
    </row>
    <row r="8551" spans="13:14" x14ac:dyDescent="0.3">
      <c r="M8551" s="1">
        <v>39507</v>
      </c>
      <c r="N8551">
        <v>1.5179</v>
      </c>
    </row>
    <row r="8552" spans="13:14" x14ac:dyDescent="0.3">
      <c r="M8552" s="1">
        <v>39510</v>
      </c>
      <c r="N8552">
        <v>1.5207999999999999</v>
      </c>
    </row>
    <row r="8553" spans="13:14" x14ac:dyDescent="0.3">
      <c r="M8553" s="1">
        <v>39511</v>
      </c>
      <c r="N8553">
        <v>1.5207999999999999</v>
      </c>
    </row>
    <row r="8554" spans="13:14" x14ac:dyDescent="0.3">
      <c r="M8554" s="1">
        <v>39512</v>
      </c>
      <c r="N8554">
        <v>1.5269999999999999</v>
      </c>
    </row>
    <row r="8555" spans="13:14" x14ac:dyDescent="0.3">
      <c r="M8555" s="1">
        <v>39513</v>
      </c>
      <c r="N8555">
        <v>1.5387999999999999</v>
      </c>
    </row>
    <row r="8556" spans="13:14" x14ac:dyDescent="0.3">
      <c r="M8556" s="1">
        <v>39514</v>
      </c>
      <c r="N8556">
        <v>1.5348999999999999</v>
      </c>
    </row>
    <row r="8557" spans="13:14" x14ac:dyDescent="0.3">
      <c r="M8557" s="1">
        <v>39517</v>
      </c>
      <c r="N8557">
        <v>1.534</v>
      </c>
    </row>
    <row r="8558" spans="13:14" x14ac:dyDescent="0.3">
      <c r="M8558" s="1">
        <v>39518</v>
      </c>
      <c r="N8558">
        <v>1.5330999999999999</v>
      </c>
    </row>
    <row r="8559" spans="13:14" x14ac:dyDescent="0.3">
      <c r="M8559" s="1">
        <v>39519</v>
      </c>
      <c r="N8559">
        <v>1.5569999999999999</v>
      </c>
    </row>
    <row r="8560" spans="13:14" x14ac:dyDescent="0.3">
      <c r="M8560" s="1">
        <v>39520</v>
      </c>
      <c r="N8560">
        <v>1.5638000000000001</v>
      </c>
    </row>
    <row r="8561" spans="13:14" x14ac:dyDescent="0.3">
      <c r="M8561" s="1">
        <v>39521</v>
      </c>
      <c r="N8561">
        <v>1.5672999999999999</v>
      </c>
    </row>
    <row r="8562" spans="13:14" x14ac:dyDescent="0.3">
      <c r="M8562" s="1">
        <v>39524</v>
      </c>
      <c r="N8562">
        <v>1.5727</v>
      </c>
    </row>
    <row r="8563" spans="13:14" x14ac:dyDescent="0.3">
      <c r="M8563" s="1">
        <v>39525</v>
      </c>
      <c r="N8563">
        <v>1.5624</v>
      </c>
    </row>
    <row r="8564" spans="13:14" x14ac:dyDescent="0.3">
      <c r="M8564" s="1">
        <v>39526</v>
      </c>
      <c r="N8564">
        <v>1.5631999999999999</v>
      </c>
    </row>
    <row r="8565" spans="13:14" x14ac:dyDescent="0.3">
      <c r="M8565" s="1">
        <v>39527</v>
      </c>
      <c r="N8565">
        <v>1.5431999999999999</v>
      </c>
    </row>
    <row r="8566" spans="13:14" x14ac:dyDescent="0.3">
      <c r="M8566" s="1">
        <v>39528</v>
      </c>
      <c r="N8566">
        <v>1.5429999999999999</v>
      </c>
    </row>
    <row r="8567" spans="13:14" x14ac:dyDescent="0.3">
      <c r="M8567" s="1">
        <v>39531</v>
      </c>
      <c r="N8567">
        <v>1.5429999999999999</v>
      </c>
    </row>
    <row r="8568" spans="13:14" x14ac:dyDescent="0.3">
      <c r="M8568" s="1">
        <v>39532</v>
      </c>
      <c r="N8568">
        <v>1.5627</v>
      </c>
    </row>
    <row r="8569" spans="13:14" x14ac:dyDescent="0.3">
      <c r="M8569" s="1">
        <v>39533</v>
      </c>
      <c r="N8569">
        <v>1.5843</v>
      </c>
    </row>
    <row r="8570" spans="13:14" x14ac:dyDescent="0.3">
      <c r="M8570" s="1">
        <v>39534</v>
      </c>
      <c r="N8570">
        <v>1.5780000000000001</v>
      </c>
    </row>
    <row r="8571" spans="13:14" x14ac:dyDescent="0.3">
      <c r="M8571" s="1">
        <v>39535</v>
      </c>
      <c r="N8571">
        <v>1.58</v>
      </c>
    </row>
    <row r="8572" spans="13:14" x14ac:dyDescent="0.3">
      <c r="M8572" s="1">
        <v>39538</v>
      </c>
      <c r="N8572">
        <v>1.5771999999999999</v>
      </c>
    </row>
    <row r="8573" spans="13:14" x14ac:dyDescent="0.3">
      <c r="M8573" s="1">
        <v>39539</v>
      </c>
      <c r="N8573">
        <v>1.5609</v>
      </c>
    </row>
    <row r="8574" spans="13:14" x14ac:dyDescent="0.3">
      <c r="M8574" s="1">
        <v>39540</v>
      </c>
      <c r="N8574">
        <v>1.5687</v>
      </c>
    </row>
    <row r="8575" spans="13:14" x14ac:dyDescent="0.3">
      <c r="M8575" s="1">
        <v>39541</v>
      </c>
      <c r="N8575">
        <v>1.5679000000000001</v>
      </c>
    </row>
    <row r="8576" spans="13:14" x14ac:dyDescent="0.3">
      <c r="M8576" s="1">
        <v>39542</v>
      </c>
      <c r="N8576">
        <v>1.5736000000000001</v>
      </c>
    </row>
    <row r="8577" spans="13:14" x14ac:dyDescent="0.3">
      <c r="M8577" s="1">
        <v>39545</v>
      </c>
      <c r="N8577">
        <v>1.5701000000000001</v>
      </c>
    </row>
    <row r="8578" spans="13:14" x14ac:dyDescent="0.3">
      <c r="M8578" s="1">
        <v>39546</v>
      </c>
      <c r="N8578">
        <v>1.57</v>
      </c>
    </row>
    <row r="8579" spans="13:14" x14ac:dyDescent="0.3">
      <c r="M8579" s="1">
        <v>39547</v>
      </c>
      <c r="N8579">
        <v>1.583</v>
      </c>
    </row>
    <row r="8580" spans="13:14" x14ac:dyDescent="0.3">
      <c r="M8580" s="1">
        <v>39548</v>
      </c>
      <c r="N8580">
        <v>1.5742</v>
      </c>
    </row>
    <row r="8581" spans="13:14" x14ac:dyDescent="0.3">
      <c r="M8581" s="1">
        <v>39549</v>
      </c>
      <c r="N8581">
        <v>1.5805</v>
      </c>
    </row>
    <row r="8582" spans="13:14" x14ac:dyDescent="0.3">
      <c r="M8582" s="1">
        <v>39552</v>
      </c>
      <c r="N8582">
        <v>1.5843</v>
      </c>
    </row>
    <row r="8583" spans="13:14" x14ac:dyDescent="0.3">
      <c r="M8583" s="1">
        <v>39553</v>
      </c>
      <c r="N8583">
        <v>1.5790999999999999</v>
      </c>
    </row>
    <row r="8584" spans="13:14" x14ac:dyDescent="0.3">
      <c r="M8584" s="1">
        <v>39554</v>
      </c>
      <c r="N8584">
        <v>1.5949</v>
      </c>
    </row>
    <row r="8585" spans="13:14" x14ac:dyDescent="0.3">
      <c r="M8585" s="1">
        <v>39555</v>
      </c>
      <c r="N8585">
        <v>1.5894999999999999</v>
      </c>
    </row>
    <row r="8586" spans="13:14" x14ac:dyDescent="0.3">
      <c r="M8586" s="1">
        <v>39556</v>
      </c>
      <c r="N8586">
        <v>1.5812999999999999</v>
      </c>
    </row>
    <row r="8587" spans="13:14" x14ac:dyDescent="0.3">
      <c r="M8587" s="1">
        <v>39559</v>
      </c>
      <c r="N8587">
        <v>1.5905</v>
      </c>
    </row>
    <row r="8588" spans="13:14" x14ac:dyDescent="0.3">
      <c r="M8588" s="1">
        <v>39560</v>
      </c>
      <c r="N8588">
        <v>1.5987</v>
      </c>
    </row>
    <row r="8589" spans="13:14" x14ac:dyDescent="0.3">
      <c r="M8589" s="1">
        <v>39561</v>
      </c>
      <c r="N8589">
        <v>1.5887</v>
      </c>
    </row>
    <row r="8590" spans="13:14" x14ac:dyDescent="0.3">
      <c r="M8590" s="1">
        <v>39562</v>
      </c>
      <c r="N8590">
        <v>1.5681</v>
      </c>
    </row>
    <row r="8591" spans="13:14" x14ac:dyDescent="0.3">
      <c r="M8591" s="1">
        <v>39563</v>
      </c>
      <c r="N8591">
        <v>1.5623</v>
      </c>
    </row>
    <row r="8592" spans="13:14" x14ac:dyDescent="0.3">
      <c r="M8592" s="1">
        <v>39566</v>
      </c>
      <c r="N8592">
        <v>1.5659000000000001</v>
      </c>
    </row>
    <row r="8593" spans="13:14" x14ac:dyDescent="0.3">
      <c r="M8593" s="1">
        <v>39567</v>
      </c>
      <c r="N8593">
        <v>1.5567</v>
      </c>
    </row>
    <row r="8594" spans="13:14" x14ac:dyDescent="0.3">
      <c r="M8594" s="1">
        <v>39568</v>
      </c>
      <c r="N8594">
        <v>1.5616000000000001</v>
      </c>
    </row>
    <row r="8595" spans="13:14" x14ac:dyDescent="0.3">
      <c r="M8595" s="1">
        <v>39569</v>
      </c>
      <c r="N8595">
        <v>1.5468999999999999</v>
      </c>
    </row>
    <row r="8596" spans="13:14" x14ac:dyDescent="0.3">
      <c r="M8596" s="1">
        <v>39570</v>
      </c>
      <c r="N8596">
        <v>1.5427999999999999</v>
      </c>
    </row>
    <row r="8597" spans="13:14" x14ac:dyDescent="0.3">
      <c r="M8597" s="1">
        <v>39573</v>
      </c>
      <c r="N8597">
        <v>1.5490999999999999</v>
      </c>
    </row>
    <row r="8598" spans="13:14" x14ac:dyDescent="0.3">
      <c r="M8598" s="1">
        <v>39574</v>
      </c>
      <c r="N8598">
        <v>1.5529999999999999</v>
      </c>
    </row>
    <row r="8599" spans="13:14" x14ac:dyDescent="0.3">
      <c r="M8599" s="1">
        <v>39575</v>
      </c>
      <c r="N8599">
        <v>1.5389999999999999</v>
      </c>
    </row>
    <row r="8600" spans="13:14" x14ac:dyDescent="0.3">
      <c r="M8600" s="1">
        <v>39576</v>
      </c>
      <c r="N8600">
        <v>1.5406</v>
      </c>
    </row>
    <row r="8601" spans="13:14" x14ac:dyDescent="0.3">
      <c r="M8601" s="1">
        <v>39577</v>
      </c>
      <c r="N8601">
        <v>1.5481</v>
      </c>
    </row>
    <row r="8602" spans="13:14" x14ac:dyDescent="0.3">
      <c r="M8602" s="1">
        <v>39580</v>
      </c>
      <c r="N8602">
        <v>1.5546</v>
      </c>
    </row>
    <row r="8603" spans="13:14" x14ac:dyDescent="0.3">
      <c r="M8603" s="1">
        <v>39581</v>
      </c>
      <c r="N8603">
        <v>1.5458000000000001</v>
      </c>
    </row>
    <row r="8604" spans="13:14" x14ac:dyDescent="0.3">
      <c r="M8604" s="1">
        <v>39582</v>
      </c>
      <c r="N8604">
        <v>1.5475000000000001</v>
      </c>
    </row>
    <row r="8605" spans="13:14" x14ac:dyDescent="0.3">
      <c r="M8605" s="1">
        <v>39583</v>
      </c>
      <c r="N8605">
        <v>1.5443</v>
      </c>
    </row>
    <row r="8606" spans="13:14" x14ac:dyDescent="0.3">
      <c r="M8606" s="1">
        <v>39584</v>
      </c>
      <c r="N8606">
        <v>1.5575000000000001</v>
      </c>
    </row>
    <row r="8607" spans="13:14" x14ac:dyDescent="0.3">
      <c r="M8607" s="1">
        <v>39587</v>
      </c>
      <c r="N8607">
        <v>1.5517000000000001</v>
      </c>
    </row>
    <row r="8608" spans="13:14" x14ac:dyDescent="0.3">
      <c r="M8608" s="1">
        <v>39588</v>
      </c>
      <c r="N8608">
        <v>1.5656000000000001</v>
      </c>
    </row>
    <row r="8609" spans="13:14" x14ac:dyDescent="0.3">
      <c r="M8609" s="1">
        <v>39589</v>
      </c>
      <c r="N8609">
        <v>1.5789</v>
      </c>
    </row>
    <row r="8610" spans="13:14" x14ac:dyDescent="0.3">
      <c r="M8610" s="1">
        <v>39590</v>
      </c>
      <c r="N8610">
        <v>1.5728</v>
      </c>
    </row>
    <row r="8611" spans="13:14" x14ac:dyDescent="0.3">
      <c r="M8611" s="1">
        <v>39591</v>
      </c>
      <c r="N8611">
        <v>1.5764</v>
      </c>
    </row>
    <row r="8612" spans="13:14" x14ac:dyDescent="0.3">
      <c r="M8612" s="1">
        <v>39594</v>
      </c>
      <c r="N8612">
        <v>1.5773999999999999</v>
      </c>
    </row>
    <row r="8613" spans="13:14" x14ac:dyDescent="0.3">
      <c r="M8613" s="1">
        <v>39595</v>
      </c>
      <c r="N8613">
        <v>1.5684</v>
      </c>
    </row>
    <row r="8614" spans="13:14" x14ac:dyDescent="0.3">
      <c r="M8614" s="1">
        <v>39596</v>
      </c>
      <c r="N8614">
        <v>1.5636000000000001</v>
      </c>
    </row>
    <row r="8615" spans="13:14" x14ac:dyDescent="0.3">
      <c r="M8615" s="1">
        <v>39597</v>
      </c>
      <c r="N8615">
        <v>1.5515000000000001</v>
      </c>
    </row>
    <row r="8616" spans="13:14" x14ac:dyDescent="0.3">
      <c r="M8616" s="1">
        <v>39598</v>
      </c>
      <c r="N8616">
        <v>1.5551999999999999</v>
      </c>
    </row>
    <row r="8617" spans="13:14" x14ac:dyDescent="0.3">
      <c r="M8617" s="1">
        <v>39601</v>
      </c>
      <c r="N8617">
        <v>1.5542</v>
      </c>
    </row>
    <row r="8618" spans="13:14" x14ac:dyDescent="0.3">
      <c r="M8618" s="1">
        <v>39602</v>
      </c>
      <c r="N8618">
        <v>1.5444</v>
      </c>
    </row>
    <row r="8619" spans="13:14" x14ac:dyDescent="0.3">
      <c r="M8619" s="1">
        <v>39603</v>
      </c>
      <c r="N8619">
        <v>1.5430999999999999</v>
      </c>
    </row>
    <row r="8620" spans="13:14" x14ac:dyDescent="0.3">
      <c r="M8620" s="1">
        <v>39604</v>
      </c>
      <c r="N8620">
        <v>1.5584</v>
      </c>
    </row>
    <row r="8621" spans="13:14" x14ac:dyDescent="0.3">
      <c r="M8621" s="1">
        <v>39605</v>
      </c>
      <c r="N8621">
        <v>1.5777000000000001</v>
      </c>
    </row>
    <row r="8622" spans="13:14" x14ac:dyDescent="0.3">
      <c r="M8622" s="1">
        <v>39608</v>
      </c>
      <c r="N8622">
        <v>1.5644</v>
      </c>
    </row>
    <row r="8623" spans="13:14" x14ac:dyDescent="0.3">
      <c r="M8623" s="1">
        <v>39609</v>
      </c>
      <c r="N8623">
        <v>1.5462</v>
      </c>
    </row>
    <row r="8624" spans="13:14" x14ac:dyDescent="0.3">
      <c r="M8624" s="1">
        <v>39610</v>
      </c>
      <c r="N8624">
        <v>1.5552999999999999</v>
      </c>
    </row>
    <row r="8625" spans="13:14" x14ac:dyDescent="0.3">
      <c r="M8625" s="1">
        <v>39611</v>
      </c>
      <c r="N8625">
        <v>1.5446</v>
      </c>
    </row>
    <row r="8626" spans="13:14" x14ac:dyDescent="0.3">
      <c r="M8626" s="1">
        <v>39612</v>
      </c>
      <c r="N8626">
        <v>1.5379</v>
      </c>
    </row>
    <row r="8627" spans="13:14" x14ac:dyDescent="0.3">
      <c r="M8627" s="1">
        <v>39615</v>
      </c>
      <c r="N8627">
        <v>1.5466</v>
      </c>
    </row>
    <row r="8628" spans="13:14" x14ac:dyDescent="0.3">
      <c r="M8628" s="1">
        <v>39616</v>
      </c>
      <c r="N8628">
        <v>1.5508</v>
      </c>
    </row>
    <row r="8629" spans="13:14" x14ac:dyDescent="0.3">
      <c r="M8629" s="1">
        <v>39617</v>
      </c>
      <c r="N8629">
        <v>1.5532999999999999</v>
      </c>
    </row>
    <row r="8630" spans="13:14" x14ac:dyDescent="0.3">
      <c r="M8630" s="1">
        <v>39618</v>
      </c>
      <c r="N8630">
        <v>1.55</v>
      </c>
    </row>
    <row r="8631" spans="13:14" x14ac:dyDescent="0.3">
      <c r="M8631" s="1">
        <v>39619</v>
      </c>
      <c r="N8631">
        <v>1.5604</v>
      </c>
    </row>
    <row r="8632" spans="13:14" x14ac:dyDescent="0.3">
      <c r="M8632" s="1">
        <v>39622</v>
      </c>
      <c r="N8632">
        <v>1.5523</v>
      </c>
    </row>
    <row r="8633" spans="13:14" x14ac:dyDescent="0.3">
      <c r="M8633" s="1">
        <v>39623</v>
      </c>
      <c r="N8633">
        <v>1.5565</v>
      </c>
    </row>
    <row r="8634" spans="13:14" x14ac:dyDescent="0.3">
      <c r="M8634" s="1">
        <v>39624</v>
      </c>
      <c r="N8634">
        <v>1.5669</v>
      </c>
    </row>
    <row r="8635" spans="13:14" x14ac:dyDescent="0.3">
      <c r="M8635" s="1">
        <v>39625</v>
      </c>
      <c r="N8635">
        <v>1.5752999999999999</v>
      </c>
    </row>
    <row r="8636" spans="13:14" x14ac:dyDescent="0.3">
      <c r="M8636" s="1">
        <v>39626</v>
      </c>
      <c r="N8636">
        <v>1.5793999999999999</v>
      </c>
    </row>
    <row r="8637" spans="13:14" x14ac:dyDescent="0.3">
      <c r="M8637" s="1">
        <v>39629</v>
      </c>
      <c r="N8637">
        <v>1.5754999999999999</v>
      </c>
    </row>
    <row r="8638" spans="13:14" x14ac:dyDescent="0.3">
      <c r="M8638" s="1">
        <v>39630</v>
      </c>
      <c r="N8638">
        <v>1.5788</v>
      </c>
    </row>
    <row r="8639" spans="13:14" x14ac:dyDescent="0.3">
      <c r="M8639" s="1">
        <v>39631</v>
      </c>
      <c r="N8639">
        <v>1.5878000000000001</v>
      </c>
    </row>
    <row r="8640" spans="13:14" x14ac:dyDescent="0.3">
      <c r="M8640" s="1">
        <v>39632</v>
      </c>
      <c r="N8640">
        <v>1.5696000000000001</v>
      </c>
    </row>
    <row r="8641" spans="13:14" x14ac:dyDescent="0.3">
      <c r="M8641" s="1">
        <v>39633</v>
      </c>
      <c r="N8641">
        <v>1.5704</v>
      </c>
    </row>
    <row r="8642" spans="13:14" x14ac:dyDescent="0.3">
      <c r="M8642" s="1">
        <v>39636</v>
      </c>
      <c r="N8642">
        <v>1.5721000000000001</v>
      </c>
    </row>
    <row r="8643" spans="13:14" x14ac:dyDescent="0.3">
      <c r="M8643" s="1">
        <v>39637</v>
      </c>
      <c r="N8643">
        <v>1.5670999999999999</v>
      </c>
    </row>
    <row r="8644" spans="13:14" x14ac:dyDescent="0.3">
      <c r="M8644" s="1">
        <v>39638</v>
      </c>
      <c r="N8644">
        <v>1.5741000000000001</v>
      </c>
    </row>
    <row r="8645" spans="13:14" x14ac:dyDescent="0.3">
      <c r="M8645" s="1">
        <v>39639</v>
      </c>
      <c r="N8645">
        <v>1.5784</v>
      </c>
    </row>
    <row r="8646" spans="13:14" x14ac:dyDescent="0.3">
      <c r="M8646" s="1">
        <v>39640</v>
      </c>
      <c r="N8646">
        <v>1.5940000000000001</v>
      </c>
    </row>
    <row r="8647" spans="13:14" x14ac:dyDescent="0.3">
      <c r="M8647" s="1">
        <v>39643</v>
      </c>
      <c r="N8647">
        <v>1.5903</v>
      </c>
    </row>
    <row r="8648" spans="13:14" x14ac:dyDescent="0.3">
      <c r="M8648" s="1">
        <v>39644</v>
      </c>
      <c r="N8648">
        <v>1.5918000000000001</v>
      </c>
    </row>
    <row r="8649" spans="13:14" x14ac:dyDescent="0.3">
      <c r="M8649" s="1">
        <v>39645</v>
      </c>
      <c r="N8649">
        <v>1.5823</v>
      </c>
    </row>
    <row r="8650" spans="13:14" x14ac:dyDescent="0.3">
      <c r="M8650" s="1">
        <v>39646</v>
      </c>
      <c r="N8650">
        <v>1.5861000000000001</v>
      </c>
    </row>
    <row r="8651" spans="13:14" x14ac:dyDescent="0.3">
      <c r="M8651" s="1">
        <v>39647</v>
      </c>
      <c r="N8651">
        <v>1.5846</v>
      </c>
    </row>
    <row r="8652" spans="13:14" x14ac:dyDescent="0.3">
      <c r="M8652" s="1">
        <v>39650</v>
      </c>
      <c r="N8652">
        <v>1.5929</v>
      </c>
    </row>
    <row r="8653" spans="13:14" x14ac:dyDescent="0.3">
      <c r="M8653" s="1">
        <v>39651</v>
      </c>
      <c r="N8653">
        <v>1.5783</v>
      </c>
    </row>
    <row r="8654" spans="13:14" x14ac:dyDescent="0.3">
      <c r="M8654" s="1">
        <v>39652</v>
      </c>
      <c r="N8654">
        <v>1.5687</v>
      </c>
    </row>
    <row r="8655" spans="13:14" x14ac:dyDescent="0.3">
      <c r="M8655" s="1">
        <v>39653</v>
      </c>
      <c r="N8655">
        <v>1.5674999999999999</v>
      </c>
    </row>
    <row r="8656" spans="13:14" x14ac:dyDescent="0.3">
      <c r="M8656" s="1">
        <v>39654</v>
      </c>
      <c r="N8656">
        <v>1.5709</v>
      </c>
    </row>
    <row r="8657" spans="13:14" x14ac:dyDescent="0.3">
      <c r="M8657" s="1">
        <v>39657</v>
      </c>
      <c r="N8657">
        <v>1.5745</v>
      </c>
    </row>
    <row r="8658" spans="13:14" x14ac:dyDescent="0.3">
      <c r="M8658" s="1">
        <v>39658</v>
      </c>
      <c r="N8658">
        <v>1.5588</v>
      </c>
    </row>
    <row r="8659" spans="13:14" x14ac:dyDescent="0.3">
      <c r="M8659" s="1">
        <v>39659</v>
      </c>
      <c r="N8659">
        <v>1.5576000000000001</v>
      </c>
    </row>
    <row r="8660" spans="13:14" x14ac:dyDescent="0.3">
      <c r="M8660" s="1">
        <v>39660</v>
      </c>
      <c r="N8660">
        <v>1.56</v>
      </c>
    </row>
    <row r="8661" spans="13:14" x14ac:dyDescent="0.3">
      <c r="M8661" s="1">
        <v>39661</v>
      </c>
      <c r="N8661">
        <v>1.5564</v>
      </c>
    </row>
    <row r="8662" spans="13:14" x14ac:dyDescent="0.3">
      <c r="M8662" s="1">
        <v>39664</v>
      </c>
      <c r="N8662">
        <v>1.5575000000000001</v>
      </c>
    </row>
    <row r="8663" spans="13:14" x14ac:dyDescent="0.3">
      <c r="M8663" s="1">
        <v>39665</v>
      </c>
      <c r="N8663">
        <v>1.5456000000000001</v>
      </c>
    </row>
    <row r="8664" spans="13:14" x14ac:dyDescent="0.3">
      <c r="M8664" s="1">
        <v>39666</v>
      </c>
      <c r="N8664">
        <v>1.5411999999999999</v>
      </c>
    </row>
    <row r="8665" spans="13:14" x14ac:dyDescent="0.3">
      <c r="M8665" s="1">
        <v>39667</v>
      </c>
      <c r="N8665">
        <v>1.5321</v>
      </c>
    </row>
    <row r="8666" spans="13:14" x14ac:dyDescent="0.3">
      <c r="M8666" s="1">
        <v>39668</v>
      </c>
      <c r="N8666">
        <v>1.5004999999999999</v>
      </c>
    </row>
    <row r="8667" spans="13:14" x14ac:dyDescent="0.3">
      <c r="M8667" s="1">
        <v>39671</v>
      </c>
      <c r="N8667">
        <v>1.4903999999999999</v>
      </c>
    </row>
    <row r="8668" spans="13:14" x14ac:dyDescent="0.3">
      <c r="M8668" s="1">
        <v>39672</v>
      </c>
      <c r="N8668">
        <v>1.4919</v>
      </c>
    </row>
    <row r="8669" spans="13:14" x14ac:dyDescent="0.3">
      <c r="M8669" s="1">
        <v>39673</v>
      </c>
      <c r="N8669">
        <v>1.4923999999999999</v>
      </c>
    </row>
    <row r="8670" spans="13:14" x14ac:dyDescent="0.3">
      <c r="M8670" s="1">
        <v>39674</v>
      </c>
      <c r="N8670">
        <v>1.4806999999999999</v>
      </c>
    </row>
    <row r="8671" spans="13:14" x14ac:dyDescent="0.3">
      <c r="M8671" s="1">
        <v>39675</v>
      </c>
      <c r="N8671">
        <v>1.4688000000000001</v>
      </c>
    </row>
    <row r="8672" spans="13:14" x14ac:dyDescent="0.3">
      <c r="M8672" s="1">
        <v>39678</v>
      </c>
      <c r="N8672">
        <v>1.4695</v>
      </c>
    </row>
    <row r="8673" spans="13:14" x14ac:dyDescent="0.3">
      <c r="M8673" s="1">
        <v>39679</v>
      </c>
      <c r="N8673">
        <v>1.4786999999999999</v>
      </c>
    </row>
    <row r="8674" spans="13:14" x14ac:dyDescent="0.3">
      <c r="M8674" s="1">
        <v>39680</v>
      </c>
      <c r="N8674">
        <v>1.4742</v>
      </c>
    </row>
    <row r="8675" spans="13:14" x14ac:dyDescent="0.3">
      <c r="M8675" s="1">
        <v>39681</v>
      </c>
      <c r="N8675">
        <v>1.4905999999999999</v>
      </c>
    </row>
    <row r="8676" spans="13:14" x14ac:dyDescent="0.3">
      <c r="M8676" s="1">
        <v>39682</v>
      </c>
      <c r="N8676">
        <v>1.4791000000000001</v>
      </c>
    </row>
    <row r="8677" spans="13:14" x14ac:dyDescent="0.3">
      <c r="M8677" s="1">
        <v>39685</v>
      </c>
      <c r="N8677">
        <v>1.4750000000000001</v>
      </c>
    </row>
    <row r="8678" spans="13:14" x14ac:dyDescent="0.3">
      <c r="M8678" s="1">
        <v>39686</v>
      </c>
      <c r="N8678">
        <v>1.4649000000000001</v>
      </c>
    </row>
    <row r="8679" spans="13:14" x14ac:dyDescent="0.3">
      <c r="M8679" s="1">
        <v>39687</v>
      </c>
      <c r="N8679">
        <v>1.472</v>
      </c>
    </row>
    <row r="8680" spans="13:14" x14ac:dyDescent="0.3">
      <c r="M8680" s="1">
        <v>39688</v>
      </c>
      <c r="N8680">
        <v>1.4699</v>
      </c>
    </row>
    <row r="8681" spans="13:14" x14ac:dyDescent="0.3">
      <c r="M8681" s="1">
        <v>39689</v>
      </c>
      <c r="N8681">
        <v>1.4672000000000001</v>
      </c>
    </row>
    <row r="8682" spans="13:14" x14ac:dyDescent="0.3">
      <c r="M8682" s="1">
        <v>39692</v>
      </c>
      <c r="N8682">
        <v>1.4603999999999999</v>
      </c>
    </row>
    <row r="8683" spans="13:14" x14ac:dyDescent="0.3">
      <c r="M8683" s="1">
        <v>39693</v>
      </c>
      <c r="N8683">
        <v>1.4515</v>
      </c>
    </row>
    <row r="8684" spans="13:14" x14ac:dyDescent="0.3">
      <c r="M8684" s="1">
        <v>39694</v>
      </c>
      <c r="N8684">
        <v>1.4488000000000001</v>
      </c>
    </row>
    <row r="8685" spans="13:14" x14ac:dyDescent="0.3">
      <c r="M8685" s="1">
        <v>39695</v>
      </c>
      <c r="N8685">
        <v>1.4249000000000001</v>
      </c>
    </row>
    <row r="8686" spans="13:14" x14ac:dyDescent="0.3">
      <c r="M8686" s="1">
        <v>39696</v>
      </c>
      <c r="N8686">
        <v>1.4267000000000001</v>
      </c>
    </row>
    <row r="8687" spans="13:14" x14ac:dyDescent="0.3">
      <c r="M8687" s="1">
        <v>39699</v>
      </c>
      <c r="N8687">
        <v>1.4126000000000001</v>
      </c>
    </row>
    <row r="8688" spans="13:14" x14ac:dyDescent="0.3">
      <c r="M8688" s="1">
        <v>39700</v>
      </c>
      <c r="N8688">
        <v>1.4135</v>
      </c>
    </row>
    <row r="8689" spans="13:14" x14ac:dyDescent="0.3">
      <c r="M8689" s="1">
        <v>39701</v>
      </c>
      <c r="N8689">
        <v>1.3985000000000001</v>
      </c>
    </row>
    <row r="8690" spans="13:14" x14ac:dyDescent="0.3">
      <c r="M8690" s="1">
        <v>39702</v>
      </c>
      <c r="N8690">
        <v>1.4029</v>
      </c>
    </row>
    <row r="8691" spans="13:14" x14ac:dyDescent="0.3">
      <c r="M8691" s="1">
        <v>39703</v>
      </c>
      <c r="N8691">
        <v>1.4227000000000001</v>
      </c>
    </row>
    <row r="8692" spans="13:14" x14ac:dyDescent="0.3">
      <c r="M8692" s="1">
        <v>39706</v>
      </c>
      <c r="N8692">
        <v>1.4263999999999999</v>
      </c>
    </row>
    <row r="8693" spans="13:14" x14ac:dyDescent="0.3">
      <c r="M8693" s="1">
        <v>39707</v>
      </c>
      <c r="N8693">
        <v>1.4118999999999999</v>
      </c>
    </row>
    <row r="8694" spans="13:14" x14ac:dyDescent="0.3">
      <c r="M8694" s="1">
        <v>39708</v>
      </c>
      <c r="N8694">
        <v>1.4302999999999999</v>
      </c>
    </row>
    <row r="8695" spans="13:14" x14ac:dyDescent="0.3">
      <c r="M8695" s="1">
        <v>39709</v>
      </c>
      <c r="N8695">
        <v>1.4337</v>
      </c>
    </row>
    <row r="8696" spans="13:14" x14ac:dyDescent="0.3">
      <c r="M8696" s="1">
        <v>39710</v>
      </c>
      <c r="N8696">
        <v>1.4463999999999999</v>
      </c>
    </row>
    <row r="8697" spans="13:14" x14ac:dyDescent="0.3">
      <c r="M8697" s="1">
        <v>39713</v>
      </c>
      <c r="N8697">
        <v>1.4783999999999999</v>
      </c>
    </row>
    <row r="8698" spans="13:14" x14ac:dyDescent="0.3">
      <c r="M8698" s="1">
        <v>39714</v>
      </c>
      <c r="N8698">
        <v>1.4642999999999999</v>
      </c>
    </row>
    <row r="8699" spans="13:14" x14ac:dyDescent="0.3">
      <c r="M8699" s="1">
        <v>39715</v>
      </c>
      <c r="N8699">
        <v>1.4611000000000001</v>
      </c>
    </row>
    <row r="8700" spans="13:14" x14ac:dyDescent="0.3">
      <c r="M8700" s="1">
        <v>39716</v>
      </c>
      <c r="N8700">
        <v>1.4621</v>
      </c>
    </row>
    <row r="8701" spans="13:14" x14ac:dyDescent="0.3">
      <c r="M8701" s="1">
        <v>39717</v>
      </c>
      <c r="N8701">
        <v>1.4613</v>
      </c>
    </row>
    <row r="8702" spans="13:14" x14ac:dyDescent="0.3">
      <c r="M8702" s="1">
        <v>39720</v>
      </c>
      <c r="N8702">
        <v>1.4416</v>
      </c>
    </row>
    <row r="8703" spans="13:14" x14ac:dyDescent="0.3">
      <c r="M8703" s="1">
        <v>39721</v>
      </c>
      <c r="N8703">
        <v>1.4101999999999999</v>
      </c>
    </row>
    <row r="8704" spans="13:14" x14ac:dyDescent="0.3">
      <c r="M8704" s="1">
        <v>39722</v>
      </c>
      <c r="N8704">
        <v>1.4018999999999999</v>
      </c>
    </row>
    <row r="8705" spans="13:14" x14ac:dyDescent="0.3">
      <c r="M8705" s="1">
        <v>39723</v>
      </c>
      <c r="N8705">
        <v>1.3815999999999999</v>
      </c>
    </row>
    <row r="8706" spans="13:14" x14ac:dyDescent="0.3">
      <c r="M8706" s="1">
        <v>39724</v>
      </c>
      <c r="N8706">
        <v>1.3769</v>
      </c>
    </row>
    <row r="8707" spans="13:14" x14ac:dyDescent="0.3">
      <c r="M8707" s="1">
        <v>39727</v>
      </c>
      <c r="N8707">
        <v>1.3488</v>
      </c>
    </row>
    <row r="8708" spans="13:14" x14ac:dyDescent="0.3">
      <c r="M8708" s="1">
        <v>39728</v>
      </c>
      <c r="N8708">
        <v>1.3616999999999999</v>
      </c>
    </row>
    <row r="8709" spans="13:14" x14ac:dyDescent="0.3">
      <c r="M8709" s="1">
        <v>39729</v>
      </c>
      <c r="N8709">
        <v>1.3629</v>
      </c>
    </row>
    <row r="8710" spans="13:14" x14ac:dyDescent="0.3">
      <c r="M8710" s="1">
        <v>39730</v>
      </c>
      <c r="N8710">
        <v>1.3595999999999999</v>
      </c>
    </row>
    <row r="8711" spans="13:14" x14ac:dyDescent="0.3">
      <c r="M8711" s="1">
        <v>39731</v>
      </c>
      <c r="N8711">
        <v>1.3411999999999999</v>
      </c>
    </row>
    <row r="8712" spans="13:14" x14ac:dyDescent="0.3">
      <c r="M8712" s="1">
        <v>39734</v>
      </c>
      <c r="N8712">
        <v>1.3591</v>
      </c>
    </row>
    <row r="8713" spans="13:14" x14ac:dyDescent="0.3">
      <c r="M8713" s="1">
        <v>39735</v>
      </c>
      <c r="N8713">
        <v>1.3622000000000001</v>
      </c>
    </row>
    <row r="8714" spans="13:14" x14ac:dyDescent="0.3">
      <c r="M8714" s="1">
        <v>39736</v>
      </c>
      <c r="N8714">
        <v>1.3460000000000001</v>
      </c>
    </row>
    <row r="8715" spans="13:14" x14ac:dyDescent="0.3">
      <c r="M8715" s="1">
        <v>39737</v>
      </c>
      <c r="N8715">
        <v>1.3485</v>
      </c>
    </row>
    <row r="8716" spans="13:14" x14ac:dyDescent="0.3">
      <c r="M8716" s="1">
        <v>39738</v>
      </c>
      <c r="N8716">
        <v>1.3407</v>
      </c>
    </row>
    <row r="8717" spans="13:14" x14ac:dyDescent="0.3">
      <c r="M8717" s="1">
        <v>39741</v>
      </c>
      <c r="N8717">
        <v>1.3342000000000001</v>
      </c>
    </row>
    <row r="8718" spans="13:14" x14ac:dyDescent="0.3">
      <c r="M8718" s="1">
        <v>39742</v>
      </c>
      <c r="N8718">
        <v>1.3057000000000001</v>
      </c>
    </row>
    <row r="8719" spans="13:14" x14ac:dyDescent="0.3">
      <c r="M8719" s="1">
        <v>39743</v>
      </c>
      <c r="N8719">
        <v>1.2851999999999999</v>
      </c>
    </row>
    <row r="8720" spans="13:14" x14ac:dyDescent="0.3">
      <c r="M8720" s="1">
        <v>39744</v>
      </c>
      <c r="N8720">
        <v>1.298</v>
      </c>
    </row>
    <row r="8721" spans="13:14" x14ac:dyDescent="0.3">
      <c r="M8721" s="1">
        <v>39745</v>
      </c>
      <c r="N8721">
        <v>1.2622</v>
      </c>
    </row>
    <row r="8722" spans="13:14" x14ac:dyDescent="0.3">
      <c r="M8722" s="1">
        <v>39748</v>
      </c>
      <c r="N8722">
        <v>1.2465999999999999</v>
      </c>
    </row>
    <row r="8723" spans="13:14" x14ac:dyDescent="0.3">
      <c r="M8723" s="1">
        <v>39749</v>
      </c>
      <c r="N8723">
        <v>1.2713000000000001</v>
      </c>
    </row>
    <row r="8724" spans="13:14" x14ac:dyDescent="0.3">
      <c r="M8724" s="1">
        <v>39750</v>
      </c>
      <c r="N8724">
        <v>1.296</v>
      </c>
    </row>
    <row r="8725" spans="13:14" x14ac:dyDescent="0.3">
      <c r="M8725" s="1">
        <v>39751</v>
      </c>
      <c r="N8725">
        <v>1.2906</v>
      </c>
    </row>
    <row r="8726" spans="13:14" x14ac:dyDescent="0.3">
      <c r="M8726" s="1">
        <v>39752</v>
      </c>
      <c r="N8726">
        <v>1.2729999999999999</v>
      </c>
    </row>
    <row r="8727" spans="13:14" x14ac:dyDescent="0.3">
      <c r="M8727" s="1">
        <v>39755</v>
      </c>
      <c r="N8727">
        <v>1.2641</v>
      </c>
    </row>
    <row r="8728" spans="13:14" x14ac:dyDescent="0.3">
      <c r="M8728" s="1">
        <v>39756</v>
      </c>
      <c r="N8728">
        <v>1.3031999999999999</v>
      </c>
    </row>
    <row r="8729" spans="13:14" x14ac:dyDescent="0.3">
      <c r="M8729" s="1">
        <v>39757</v>
      </c>
      <c r="N8729">
        <v>1.2949999999999999</v>
      </c>
    </row>
    <row r="8730" spans="13:14" x14ac:dyDescent="0.3">
      <c r="M8730" s="1">
        <v>39758</v>
      </c>
      <c r="N8730">
        <v>1.27</v>
      </c>
    </row>
    <row r="8731" spans="13:14" x14ac:dyDescent="0.3">
      <c r="M8731" s="1">
        <v>39759</v>
      </c>
      <c r="N8731">
        <v>1.2736000000000001</v>
      </c>
    </row>
    <row r="8732" spans="13:14" x14ac:dyDescent="0.3">
      <c r="M8732" s="1">
        <v>39762</v>
      </c>
      <c r="N8732">
        <v>1.2730999999999999</v>
      </c>
    </row>
    <row r="8733" spans="13:14" x14ac:dyDescent="0.3">
      <c r="M8733" s="1">
        <v>39763</v>
      </c>
      <c r="N8733">
        <v>1.2517</v>
      </c>
    </row>
    <row r="8734" spans="13:14" x14ac:dyDescent="0.3">
      <c r="M8734" s="1">
        <v>39764</v>
      </c>
      <c r="N8734">
        <v>1.2468999999999999</v>
      </c>
    </row>
    <row r="8735" spans="13:14" x14ac:dyDescent="0.3">
      <c r="M8735" s="1">
        <v>39765</v>
      </c>
      <c r="N8735">
        <v>1.2827999999999999</v>
      </c>
    </row>
    <row r="8736" spans="13:14" x14ac:dyDescent="0.3">
      <c r="M8736" s="1">
        <v>39766</v>
      </c>
      <c r="N8736">
        <v>1.2630999999999999</v>
      </c>
    </row>
    <row r="8737" spans="13:14" x14ac:dyDescent="0.3">
      <c r="M8737" s="1">
        <v>39769</v>
      </c>
      <c r="N8737">
        <v>1.2645999999999999</v>
      </c>
    </row>
    <row r="8738" spans="13:14" x14ac:dyDescent="0.3">
      <c r="M8738" s="1">
        <v>39770</v>
      </c>
      <c r="N8738">
        <v>1.2621</v>
      </c>
    </row>
    <row r="8739" spans="13:14" x14ac:dyDescent="0.3">
      <c r="M8739" s="1">
        <v>39771</v>
      </c>
      <c r="N8739">
        <v>1.2522</v>
      </c>
    </row>
    <row r="8740" spans="13:14" x14ac:dyDescent="0.3">
      <c r="M8740" s="1">
        <v>39772</v>
      </c>
      <c r="N8740">
        <v>1.2457</v>
      </c>
    </row>
    <row r="8741" spans="13:14" x14ac:dyDescent="0.3">
      <c r="M8741" s="1">
        <v>39773</v>
      </c>
      <c r="N8741">
        <v>1.2578</v>
      </c>
    </row>
    <row r="8742" spans="13:14" x14ac:dyDescent="0.3">
      <c r="M8742" s="1">
        <v>39776</v>
      </c>
      <c r="N8742">
        <v>1.2911999999999999</v>
      </c>
    </row>
    <row r="8743" spans="13:14" x14ac:dyDescent="0.3">
      <c r="M8743" s="1">
        <v>39777</v>
      </c>
      <c r="N8743">
        <v>1.3057000000000001</v>
      </c>
    </row>
    <row r="8744" spans="13:14" x14ac:dyDescent="0.3">
      <c r="M8744" s="1">
        <v>39778</v>
      </c>
      <c r="N8744">
        <v>1.2889999999999999</v>
      </c>
    </row>
    <row r="8745" spans="13:14" x14ac:dyDescent="0.3">
      <c r="M8745" s="1">
        <v>39779</v>
      </c>
      <c r="N8745">
        <v>1.2889999999999999</v>
      </c>
    </row>
    <row r="8746" spans="13:14" x14ac:dyDescent="0.3">
      <c r="M8746" s="1">
        <v>39780</v>
      </c>
      <c r="N8746">
        <v>1.2695000000000001</v>
      </c>
    </row>
    <row r="8747" spans="13:14" x14ac:dyDescent="0.3">
      <c r="M8747" s="1">
        <v>39783</v>
      </c>
      <c r="N8747">
        <v>1.2625</v>
      </c>
    </row>
    <row r="8748" spans="13:14" x14ac:dyDescent="0.3">
      <c r="M8748" s="1">
        <v>39784</v>
      </c>
      <c r="N8748">
        <v>1.2712000000000001</v>
      </c>
    </row>
    <row r="8749" spans="13:14" x14ac:dyDescent="0.3">
      <c r="M8749" s="1">
        <v>39785</v>
      </c>
      <c r="N8749">
        <v>1.2714000000000001</v>
      </c>
    </row>
    <row r="8750" spans="13:14" x14ac:dyDescent="0.3">
      <c r="M8750" s="1">
        <v>39786</v>
      </c>
      <c r="N8750">
        <v>1.2769999999999999</v>
      </c>
    </row>
    <row r="8751" spans="13:14" x14ac:dyDescent="0.3">
      <c r="M8751" s="1">
        <v>39787</v>
      </c>
      <c r="N8751">
        <v>1.2734000000000001</v>
      </c>
    </row>
    <row r="8752" spans="13:14" x14ac:dyDescent="0.3">
      <c r="M8752" s="1">
        <v>39790</v>
      </c>
      <c r="N8752">
        <v>1.2936000000000001</v>
      </c>
    </row>
    <row r="8753" spans="13:14" x14ac:dyDescent="0.3">
      <c r="M8753" s="1">
        <v>39791</v>
      </c>
      <c r="N8753">
        <v>1.2911999999999999</v>
      </c>
    </row>
    <row r="8754" spans="13:14" x14ac:dyDescent="0.3">
      <c r="M8754" s="1">
        <v>39792</v>
      </c>
      <c r="N8754">
        <v>1.3015000000000001</v>
      </c>
    </row>
    <row r="8755" spans="13:14" x14ac:dyDescent="0.3">
      <c r="M8755" s="1">
        <v>39793</v>
      </c>
      <c r="N8755">
        <v>1.3357000000000001</v>
      </c>
    </row>
    <row r="8756" spans="13:14" x14ac:dyDescent="0.3">
      <c r="M8756" s="1">
        <v>39794</v>
      </c>
      <c r="N8756">
        <v>1.3371999999999999</v>
      </c>
    </row>
    <row r="8757" spans="13:14" x14ac:dyDescent="0.3">
      <c r="M8757" s="1">
        <v>39797</v>
      </c>
      <c r="N8757">
        <v>1.3711</v>
      </c>
    </row>
    <row r="8758" spans="13:14" x14ac:dyDescent="0.3">
      <c r="M8758" s="1">
        <v>39798</v>
      </c>
      <c r="N8758">
        <v>1.4097999999999999</v>
      </c>
    </row>
    <row r="8759" spans="13:14" x14ac:dyDescent="0.3">
      <c r="M8759" s="1">
        <v>39799</v>
      </c>
      <c r="N8759">
        <v>1.4400999999999999</v>
      </c>
    </row>
    <row r="8760" spans="13:14" x14ac:dyDescent="0.3">
      <c r="M8760" s="1">
        <v>39800</v>
      </c>
      <c r="N8760">
        <v>1.4209000000000001</v>
      </c>
    </row>
    <row r="8761" spans="13:14" x14ac:dyDescent="0.3">
      <c r="M8761" s="1">
        <v>39801</v>
      </c>
      <c r="N8761">
        <v>1.3915999999999999</v>
      </c>
    </row>
    <row r="8762" spans="13:14" x14ac:dyDescent="0.3">
      <c r="M8762" s="1">
        <v>39804</v>
      </c>
      <c r="N8762">
        <v>1.3942000000000001</v>
      </c>
    </row>
    <row r="8763" spans="13:14" x14ac:dyDescent="0.3">
      <c r="M8763" s="1">
        <v>39805</v>
      </c>
      <c r="N8763">
        <v>1.3962000000000001</v>
      </c>
    </row>
    <row r="8764" spans="13:14" x14ac:dyDescent="0.3">
      <c r="M8764" s="1">
        <v>39806</v>
      </c>
      <c r="N8764">
        <v>1.4001999999999999</v>
      </c>
    </row>
    <row r="8765" spans="13:14" x14ac:dyDescent="0.3">
      <c r="M8765" s="1">
        <v>39807</v>
      </c>
      <c r="N8765">
        <v>1.4012</v>
      </c>
    </row>
    <row r="8766" spans="13:14" x14ac:dyDescent="0.3">
      <c r="M8766" s="1">
        <v>39808</v>
      </c>
      <c r="N8766">
        <v>1.4060999999999999</v>
      </c>
    </row>
    <row r="8767" spans="13:14" x14ac:dyDescent="0.3">
      <c r="M8767" s="1">
        <v>39811</v>
      </c>
      <c r="N8767">
        <v>1.3976</v>
      </c>
    </row>
    <row r="8768" spans="13:14" x14ac:dyDescent="0.3">
      <c r="M8768" s="1">
        <v>39812</v>
      </c>
      <c r="N8768">
        <v>1.4069</v>
      </c>
    </row>
    <row r="8769" spans="13:14" x14ac:dyDescent="0.3">
      <c r="M8769" s="1">
        <v>39813</v>
      </c>
      <c r="N8769">
        <v>1.3977999999999999</v>
      </c>
    </row>
    <row r="8770" spans="13:14" x14ac:dyDescent="0.3">
      <c r="M8770" s="1">
        <v>39814</v>
      </c>
      <c r="N8770">
        <v>1.3988</v>
      </c>
    </row>
    <row r="8771" spans="13:14" x14ac:dyDescent="0.3">
      <c r="M8771" s="1">
        <v>39815</v>
      </c>
      <c r="N8771">
        <v>1.3875999999999999</v>
      </c>
    </row>
    <row r="8772" spans="13:14" x14ac:dyDescent="0.3">
      <c r="M8772" s="1">
        <v>39818</v>
      </c>
      <c r="N8772">
        <v>1.3604000000000001</v>
      </c>
    </row>
    <row r="8773" spans="13:14" x14ac:dyDescent="0.3">
      <c r="M8773" s="1">
        <v>39819</v>
      </c>
      <c r="N8773">
        <v>1.3507</v>
      </c>
    </row>
    <row r="8774" spans="13:14" x14ac:dyDescent="0.3">
      <c r="M8774" s="1">
        <v>39820</v>
      </c>
      <c r="N8774">
        <v>1.3632</v>
      </c>
    </row>
    <row r="8775" spans="13:14" x14ac:dyDescent="0.3">
      <c r="M8775" s="1">
        <v>39821</v>
      </c>
      <c r="N8775">
        <v>1.3725000000000001</v>
      </c>
    </row>
    <row r="8776" spans="13:14" x14ac:dyDescent="0.3">
      <c r="M8776" s="1">
        <v>39822</v>
      </c>
      <c r="N8776">
        <v>1.3436999999999999</v>
      </c>
    </row>
    <row r="8777" spans="13:14" x14ac:dyDescent="0.3">
      <c r="M8777" s="1">
        <v>39825</v>
      </c>
      <c r="N8777">
        <v>1.337</v>
      </c>
    </row>
    <row r="8778" spans="13:14" x14ac:dyDescent="0.3">
      <c r="M8778" s="1">
        <v>39826</v>
      </c>
      <c r="N8778">
        <v>1.3194999999999999</v>
      </c>
    </row>
    <row r="8779" spans="13:14" x14ac:dyDescent="0.3">
      <c r="M8779" s="1">
        <v>39827</v>
      </c>
      <c r="N8779">
        <v>1.3161</v>
      </c>
    </row>
    <row r="8780" spans="13:14" x14ac:dyDescent="0.3">
      <c r="M8780" s="1">
        <v>39828</v>
      </c>
      <c r="N8780">
        <v>1.3152999999999999</v>
      </c>
    </row>
    <row r="8781" spans="13:14" x14ac:dyDescent="0.3">
      <c r="M8781" s="1">
        <v>39829</v>
      </c>
      <c r="N8781">
        <v>1.3303</v>
      </c>
    </row>
    <row r="8782" spans="13:14" x14ac:dyDescent="0.3">
      <c r="M8782" s="1">
        <v>39832</v>
      </c>
      <c r="N8782">
        <v>1.3109999999999999</v>
      </c>
    </row>
    <row r="8783" spans="13:14" x14ac:dyDescent="0.3">
      <c r="M8783" s="1">
        <v>39833</v>
      </c>
      <c r="N8783">
        <v>1.2887</v>
      </c>
    </row>
    <row r="8784" spans="13:14" x14ac:dyDescent="0.3">
      <c r="M8784" s="1">
        <v>39834</v>
      </c>
      <c r="N8784">
        <v>1.3039000000000001</v>
      </c>
    </row>
    <row r="8785" spans="13:14" x14ac:dyDescent="0.3">
      <c r="M8785" s="1">
        <v>39835</v>
      </c>
      <c r="N8785">
        <v>1.2984</v>
      </c>
    </row>
    <row r="8786" spans="13:14" x14ac:dyDescent="0.3">
      <c r="M8786" s="1">
        <v>39836</v>
      </c>
      <c r="N8786">
        <v>1.2988999999999999</v>
      </c>
    </row>
    <row r="8787" spans="13:14" x14ac:dyDescent="0.3">
      <c r="M8787" s="1">
        <v>39839</v>
      </c>
      <c r="N8787">
        <v>1.3165</v>
      </c>
    </row>
    <row r="8788" spans="13:14" x14ac:dyDescent="0.3">
      <c r="M8788" s="1">
        <v>39840</v>
      </c>
      <c r="N8788">
        <v>1.3176000000000001</v>
      </c>
    </row>
    <row r="8789" spans="13:14" x14ac:dyDescent="0.3">
      <c r="M8789" s="1">
        <v>39841</v>
      </c>
      <c r="N8789">
        <v>1.3134999999999999</v>
      </c>
    </row>
    <row r="8790" spans="13:14" x14ac:dyDescent="0.3">
      <c r="M8790" s="1">
        <v>39842</v>
      </c>
      <c r="N8790">
        <v>1.2958000000000001</v>
      </c>
    </row>
    <row r="8791" spans="13:14" x14ac:dyDescent="0.3">
      <c r="M8791" s="1">
        <v>39843</v>
      </c>
      <c r="N8791">
        <v>1.278</v>
      </c>
    </row>
    <row r="8792" spans="13:14" x14ac:dyDescent="0.3">
      <c r="M8792" s="1">
        <v>39846</v>
      </c>
      <c r="N8792">
        <v>1.2848999999999999</v>
      </c>
    </row>
    <row r="8793" spans="13:14" x14ac:dyDescent="0.3">
      <c r="M8793" s="1">
        <v>39847</v>
      </c>
      <c r="N8793">
        <v>1.3036000000000001</v>
      </c>
    </row>
    <row r="8794" spans="13:14" x14ac:dyDescent="0.3">
      <c r="M8794" s="1">
        <v>39848</v>
      </c>
      <c r="N8794">
        <v>1.2827999999999999</v>
      </c>
    </row>
    <row r="8795" spans="13:14" x14ac:dyDescent="0.3">
      <c r="M8795" s="1">
        <v>39849</v>
      </c>
      <c r="N8795">
        <v>1.2783</v>
      </c>
    </row>
    <row r="8796" spans="13:14" x14ac:dyDescent="0.3">
      <c r="M8796" s="1">
        <v>39850</v>
      </c>
      <c r="N8796">
        <v>1.2930999999999999</v>
      </c>
    </row>
    <row r="8797" spans="13:14" x14ac:dyDescent="0.3">
      <c r="M8797" s="1">
        <v>39853</v>
      </c>
      <c r="N8797">
        <v>1.3008999999999999</v>
      </c>
    </row>
    <row r="8798" spans="13:14" x14ac:dyDescent="0.3">
      <c r="M8798" s="1">
        <v>39854</v>
      </c>
      <c r="N8798">
        <v>1.2897000000000001</v>
      </c>
    </row>
    <row r="8799" spans="13:14" x14ac:dyDescent="0.3">
      <c r="M8799" s="1">
        <v>39855</v>
      </c>
      <c r="N8799">
        <v>1.2895000000000001</v>
      </c>
    </row>
    <row r="8800" spans="13:14" x14ac:dyDescent="0.3">
      <c r="M8800" s="1">
        <v>39856</v>
      </c>
      <c r="N8800">
        <v>1.2861</v>
      </c>
    </row>
    <row r="8801" spans="13:14" x14ac:dyDescent="0.3">
      <c r="M8801" s="1">
        <v>39857</v>
      </c>
      <c r="N8801">
        <v>1.286</v>
      </c>
    </row>
    <row r="8802" spans="13:14" x14ac:dyDescent="0.3">
      <c r="M8802" s="1">
        <v>39860</v>
      </c>
      <c r="N8802">
        <v>1.2777000000000001</v>
      </c>
    </row>
    <row r="8803" spans="13:14" x14ac:dyDescent="0.3">
      <c r="M8803" s="1">
        <v>39861</v>
      </c>
      <c r="N8803">
        <v>1.2587999999999999</v>
      </c>
    </row>
    <row r="8804" spans="13:14" x14ac:dyDescent="0.3">
      <c r="M8804" s="1">
        <v>39862</v>
      </c>
      <c r="N8804">
        <v>1.2537</v>
      </c>
    </row>
    <row r="8805" spans="13:14" x14ac:dyDescent="0.3">
      <c r="M8805" s="1">
        <v>39863</v>
      </c>
      <c r="N8805">
        <v>1.2662</v>
      </c>
    </row>
    <row r="8806" spans="13:14" x14ac:dyDescent="0.3">
      <c r="M8806" s="1">
        <v>39864</v>
      </c>
      <c r="N8806">
        <v>1.284</v>
      </c>
    </row>
    <row r="8807" spans="13:14" x14ac:dyDescent="0.3">
      <c r="M8807" s="1">
        <v>39867</v>
      </c>
      <c r="N8807">
        <v>1.2706</v>
      </c>
    </row>
    <row r="8808" spans="13:14" x14ac:dyDescent="0.3">
      <c r="M8808" s="1">
        <v>39868</v>
      </c>
      <c r="N8808">
        <v>1.2839</v>
      </c>
    </row>
    <row r="8809" spans="13:14" x14ac:dyDescent="0.3">
      <c r="M8809" s="1">
        <v>39869</v>
      </c>
      <c r="N8809">
        <v>1.2706999999999999</v>
      </c>
    </row>
    <row r="8810" spans="13:14" x14ac:dyDescent="0.3">
      <c r="M8810" s="1">
        <v>39870</v>
      </c>
      <c r="N8810">
        <v>1.2729999999999999</v>
      </c>
    </row>
    <row r="8811" spans="13:14" x14ac:dyDescent="0.3">
      <c r="M8811" s="1">
        <v>39871</v>
      </c>
      <c r="N8811">
        <v>1.2667999999999999</v>
      </c>
    </row>
    <row r="8812" spans="13:14" x14ac:dyDescent="0.3">
      <c r="M8812" s="1">
        <v>39874</v>
      </c>
      <c r="N8812">
        <v>1.2583</v>
      </c>
    </row>
    <row r="8813" spans="13:14" x14ac:dyDescent="0.3">
      <c r="M8813" s="1">
        <v>39875</v>
      </c>
      <c r="N8813">
        <v>1.2565</v>
      </c>
    </row>
    <row r="8814" spans="13:14" x14ac:dyDescent="0.3">
      <c r="M8814" s="1">
        <v>39876</v>
      </c>
      <c r="N8814">
        <v>1.2635000000000001</v>
      </c>
    </row>
    <row r="8815" spans="13:14" x14ac:dyDescent="0.3">
      <c r="M8815" s="1">
        <v>39877</v>
      </c>
      <c r="N8815">
        <v>1.256</v>
      </c>
    </row>
    <row r="8816" spans="13:14" x14ac:dyDescent="0.3">
      <c r="M8816" s="1">
        <v>39878</v>
      </c>
      <c r="N8816">
        <v>1.264</v>
      </c>
    </row>
    <row r="8817" spans="13:14" x14ac:dyDescent="0.3">
      <c r="M8817" s="1">
        <v>39881</v>
      </c>
      <c r="N8817">
        <v>1.2609999999999999</v>
      </c>
    </row>
    <row r="8818" spans="13:14" x14ac:dyDescent="0.3">
      <c r="M8818" s="1">
        <v>39882</v>
      </c>
      <c r="N8818">
        <v>1.2669999999999999</v>
      </c>
    </row>
    <row r="8819" spans="13:14" x14ac:dyDescent="0.3">
      <c r="M8819" s="1">
        <v>39883</v>
      </c>
      <c r="N8819">
        <v>1.2827</v>
      </c>
    </row>
    <row r="8820" spans="13:14" x14ac:dyDescent="0.3">
      <c r="M8820" s="1">
        <v>39884</v>
      </c>
      <c r="N8820">
        <v>1.2908999999999999</v>
      </c>
    </row>
    <row r="8821" spans="13:14" x14ac:dyDescent="0.3">
      <c r="M8821" s="1">
        <v>39885</v>
      </c>
      <c r="N8821">
        <v>1.2922</v>
      </c>
    </row>
    <row r="8822" spans="13:14" x14ac:dyDescent="0.3">
      <c r="M8822" s="1">
        <v>39888</v>
      </c>
      <c r="N8822">
        <v>1.2965</v>
      </c>
    </row>
    <row r="8823" spans="13:14" x14ac:dyDescent="0.3">
      <c r="M8823" s="1">
        <v>39889</v>
      </c>
      <c r="N8823">
        <v>1.3011999999999999</v>
      </c>
    </row>
    <row r="8824" spans="13:14" x14ac:dyDescent="0.3">
      <c r="M8824" s="1">
        <v>39890</v>
      </c>
      <c r="N8824">
        <v>1.3505</v>
      </c>
    </row>
    <row r="8825" spans="13:14" x14ac:dyDescent="0.3">
      <c r="M8825" s="1">
        <v>39891</v>
      </c>
      <c r="N8825">
        <v>1.3663000000000001</v>
      </c>
    </row>
    <row r="8826" spans="13:14" x14ac:dyDescent="0.3">
      <c r="M8826" s="1">
        <v>39892</v>
      </c>
      <c r="N8826">
        <v>1.3580000000000001</v>
      </c>
    </row>
    <row r="8827" spans="13:14" x14ac:dyDescent="0.3">
      <c r="M8827" s="1">
        <v>39895</v>
      </c>
      <c r="N8827">
        <v>1.3629</v>
      </c>
    </row>
    <row r="8828" spans="13:14" x14ac:dyDescent="0.3">
      <c r="M8828" s="1">
        <v>39896</v>
      </c>
      <c r="N8828">
        <v>1.3458000000000001</v>
      </c>
    </row>
    <row r="8829" spans="13:14" x14ac:dyDescent="0.3">
      <c r="M8829" s="1">
        <v>39897</v>
      </c>
      <c r="N8829">
        <v>1.3582000000000001</v>
      </c>
    </row>
    <row r="8830" spans="13:14" x14ac:dyDescent="0.3">
      <c r="M8830" s="1">
        <v>39898</v>
      </c>
      <c r="N8830">
        <v>1.3532</v>
      </c>
    </row>
    <row r="8831" spans="13:14" x14ac:dyDescent="0.3">
      <c r="M8831" s="1">
        <v>39899</v>
      </c>
      <c r="N8831">
        <v>1.3298000000000001</v>
      </c>
    </row>
    <row r="8832" spans="13:14" x14ac:dyDescent="0.3">
      <c r="M8832" s="1">
        <v>39902</v>
      </c>
      <c r="N8832">
        <v>1.3206</v>
      </c>
    </row>
    <row r="8833" spans="13:14" x14ac:dyDescent="0.3">
      <c r="M8833" s="1">
        <v>39903</v>
      </c>
      <c r="N8833">
        <v>1.325</v>
      </c>
    </row>
    <row r="8834" spans="13:14" x14ac:dyDescent="0.3">
      <c r="M8834" s="1">
        <v>39904</v>
      </c>
      <c r="N8834">
        <v>1.3230999999999999</v>
      </c>
    </row>
    <row r="8835" spans="13:14" x14ac:dyDescent="0.3">
      <c r="M8835" s="1">
        <v>39905</v>
      </c>
      <c r="N8835">
        <v>1.3461000000000001</v>
      </c>
    </row>
    <row r="8836" spans="13:14" x14ac:dyDescent="0.3">
      <c r="M8836" s="1">
        <v>39906</v>
      </c>
      <c r="N8836">
        <v>1.3480000000000001</v>
      </c>
    </row>
    <row r="8837" spans="13:14" x14ac:dyDescent="0.3">
      <c r="M8837" s="1">
        <v>39909</v>
      </c>
      <c r="N8837">
        <v>1.3406</v>
      </c>
    </row>
    <row r="8838" spans="13:14" x14ac:dyDescent="0.3">
      <c r="M8838" s="1">
        <v>39910</v>
      </c>
      <c r="N8838">
        <v>1.3267</v>
      </c>
    </row>
    <row r="8839" spans="13:14" x14ac:dyDescent="0.3">
      <c r="M8839" s="1">
        <v>39911</v>
      </c>
      <c r="N8839">
        <v>1.3258000000000001</v>
      </c>
    </row>
    <row r="8840" spans="13:14" x14ac:dyDescent="0.3">
      <c r="M8840" s="1">
        <v>39912</v>
      </c>
      <c r="N8840">
        <v>1.3164</v>
      </c>
    </row>
    <row r="8841" spans="13:14" x14ac:dyDescent="0.3">
      <c r="M8841" s="1">
        <v>39913</v>
      </c>
      <c r="N8841">
        <v>1.3186</v>
      </c>
    </row>
    <row r="8842" spans="13:14" x14ac:dyDescent="0.3">
      <c r="M8842" s="1">
        <v>39916</v>
      </c>
      <c r="N8842">
        <v>1.3363</v>
      </c>
    </row>
    <row r="8843" spans="13:14" x14ac:dyDescent="0.3">
      <c r="M8843" s="1">
        <v>39917</v>
      </c>
      <c r="N8843">
        <v>1.3251999999999999</v>
      </c>
    </row>
    <row r="8844" spans="13:14" x14ac:dyDescent="0.3">
      <c r="M8844" s="1">
        <v>39918</v>
      </c>
      <c r="N8844">
        <v>1.3219000000000001</v>
      </c>
    </row>
    <row r="8845" spans="13:14" x14ac:dyDescent="0.3">
      <c r="M8845" s="1">
        <v>39919</v>
      </c>
      <c r="N8845">
        <v>1.3178000000000001</v>
      </c>
    </row>
    <row r="8846" spans="13:14" x14ac:dyDescent="0.3">
      <c r="M8846" s="1">
        <v>39920</v>
      </c>
      <c r="N8846">
        <v>1.3038000000000001</v>
      </c>
    </row>
    <row r="8847" spans="13:14" x14ac:dyDescent="0.3">
      <c r="M8847" s="1">
        <v>39923</v>
      </c>
      <c r="N8847">
        <v>1.2915000000000001</v>
      </c>
    </row>
    <row r="8848" spans="13:14" x14ac:dyDescent="0.3">
      <c r="M8848" s="1">
        <v>39924</v>
      </c>
      <c r="N8848">
        <v>1.2932999999999999</v>
      </c>
    </row>
    <row r="8849" spans="13:14" x14ac:dyDescent="0.3">
      <c r="M8849" s="1">
        <v>39925</v>
      </c>
      <c r="N8849">
        <v>1.2997000000000001</v>
      </c>
    </row>
    <row r="8850" spans="13:14" x14ac:dyDescent="0.3">
      <c r="M8850" s="1">
        <v>39926</v>
      </c>
      <c r="N8850">
        <v>1.3146</v>
      </c>
    </row>
    <row r="8851" spans="13:14" x14ac:dyDescent="0.3">
      <c r="M8851" s="1">
        <v>39927</v>
      </c>
      <c r="N8851">
        <v>1.3251999999999999</v>
      </c>
    </row>
    <row r="8852" spans="13:14" x14ac:dyDescent="0.3">
      <c r="M8852" s="1">
        <v>39930</v>
      </c>
      <c r="N8852">
        <v>1.3018000000000001</v>
      </c>
    </row>
    <row r="8853" spans="13:14" x14ac:dyDescent="0.3">
      <c r="M8853" s="1">
        <v>39931</v>
      </c>
      <c r="N8853">
        <v>1.3144</v>
      </c>
    </row>
    <row r="8854" spans="13:14" x14ac:dyDescent="0.3">
      <c r="M8854" s="1">
        <v>39932</v>
      </c>
      <c r="N8854">
        <v>1.3263</v>
      </c>
    </row>
    <row r="8855" spans="13:14" x14ac:dyDescent="0.3">
      <c r="M8855" s="1">
        <v>39933</v>
      </c>
      <c r="N8855">
        <v>1.3226</v>
      </c>
    </row>
    <row r="8856" spans="13:14" x14ac:dyDescent="0.3">
      <c r="M8856" s="1">
        <v>39934</v>
      </c>
      <c r="N8856">
        <v>1.3263</v>
      </c>
    </row>
    <row r="8857" spans="13:14" x14ac:dyDescent="0.3">
      <c r="M8857" s="1">
        <v>39937</v>
      </c>
      <c r="N8857">
        <v>1.3402000000000001</v>
      </c>
    </row>
    <row r="8858" spans="13:14" x14ac:dyDescent="0.3">
      <c r="M8858" s="1">
        <v>39938</v>
      </c>
      <c r="N8858">
        <v>1.3322000000000001</v>
      </c>
    </row>
    <row r="8859" spans="13:14" x14ac:dyDescent="0.3">
      <c r="M8859" s="1">
        <v>39939</v>
      </c>
      <c r="N8859">
        <v>1.3317000000000001</v>
      </c>
    </row>
    <row r="8860" spans="13:14" x14ac:dyDescent="0.3">
      <c r="M8860" s="1">
        <v>39940</v>
      </c>
      <c r="N8860">
        <v>1.3398000000000001</v>
      </c>
    </row>
    <row r="8861" spans="13:14" x14ac:dyDescent="0.3">
      <c r="M8861" s="1">
        <v>39941</v>
      </c>
      <c r="N8861">
        <v>1.3646</v>
      </c>
    </row>
    <row r="8862" spans="13:14" x14ac:dyDescent="0.3">
      <c r="M8862" s="1">
        <v>39944</v>
      </c>
      <c r="N8862">
        <v>1.3573999999999999</v>
      </c>
    </row>
    <row r="8863" spans="13:14" x14ac:dyDescent="0.3">
      <c r="M8863" s="1">
        <v>39945</v>
      </c>
      <c r="N8863">
        <v>1.3643000000000001</v>
      </c>
    </row>
    <row r="8864" spans="13:14" x14ac:dyDescent="0.3">
      <c r="M8864" s="1">
        <v>39946</v>
      </c>
      <c r="N8864">
        <v>1.3597999999999999</v>
      </c>
    </row>
    <row r="8865" spans="13:14" x14ac:dyDescent="0.3">
      <c r="M8865" s="1">
        <v>39947</v>
      </c>
      <c r="N8865">
        <v>1.3633</v>
      </c>
    </row>
    <row r="8866" spans="13:14" x14ac:dyDescent="0.3">
      <c r="M8866" s="1">
        <v>39948</v>
      </c>
      <c r="N8866">
        <v>1.3492</v>
      </c>
    </row>
    <row r="8867" spans="13:14" x14ac:dyDescent="0.3">
      <c r="M8867" s="1">
        <v>39951</v>
      </c>
      <c r="N8867">
        <v>1.3554999999999999</v>
      </c>
    </row>
    <row r="8868" spans="13:14" x14ac:dyDescent="0.3">
      <c r="M8868" s="1">
        <v>39952</v>
      </c>
      <c r="N8868">
        <v>1.3623000000000001</v>
      </c>
    </row>
    <row r="8869" spans="13:14" x14ac:dyDescent="0.3">
      <c r="M8869" s="1">
        <v>39953</v>
      </c>
      <c r="N8869">
        <v>1.377</v>
      </c>
    </row>
    <row r="8870" spans="13:14" x14ac:dyDescent="0.3">
      <c r="M8870" s="1">
        <v>39954</v>
      </c>
      <c r="N8870">
        <v>1.3892</v>
      </c>
    </row>
    <row r="8871" spans="13:14" x14ac:dyDescent="0.3">
      <c r="M8871" s="1">
        <v>39955</v>
      </c>
      <c r="N8871">
        <v>1.3991</v>
      </c>
    </row>
    <row r="8872" spans="13:14" x14ac:dyDescent="0.3">
      <c r="M8872" s="1">
        <v>39958</v>
      </c>
      <c r="N8872">
        <v>1.4005000000000001</v>
      </c>
    </row>
    <row r="8873" spans="13:14" x14ac:dyDescent="0.3">
      <c r="M8873" s="1">
        <v>39959</v>
      </c>
      <c r="N8873">
        <v>1.3989</v>
      </c>
    </row>
    <row r="8874" spans="13:14" x14ac:dyDescent="0.3">
      <c r="M8874" s="1">
        <v>39960</v>
      </c>
      <c r="N8874">
        <v>1.3834</v>
      </c>
    </row>
    <row r="8875" spans="13:14" x14ac:dyDescent="0.3">
      <c r="M8875" s="1">
        <v>39961</v>
      </c>
      <c r="N8875">
        <v>1.3935999999999999</v>
      </c>
    </row>
    <row r="8876" spans="13:14" x14ac:dyDescent="0.3">
      <c r="M8876" s="1">
        <v>39962</v>
      </c>
      <c r="N8876">
        <v>1.4151</v>
      </c>
    </row>
    <row r="8877" spans="13:14" x14ac:dyDescent="0.3">
      <c r="M8877" s="1">
        <v>39965</v>
      </c>
      <c r="N8877">
        <v>1.4164000000000001</v>
      </c>
    </row>
    <row r="8878" spans="13:14" x14ac:dyDescent="0.3">
      <c r="M8878" s="1">
        <v>39966</v>
      </c>
      <c r="N8878">
        <v>1.4302999999999999</v>
      </c>
    </row>
    <row r="8879" spans="13:14" x14ac:dyDescent="0.3">
      <c r="M8879" s="1">
        <v>39967</v>
      </c>
      <c r="N8879">
        <v>1.4151</v>
      </c>
    </row>
    <row r="8880" spans="13:14" x14ac:dyDescent="0.3">
      <c r="M8880" s="1">
        <v>39968</v>
      </c>
      <c r="N8880">
        <v>1.4187000000000001</v>
      </c>
    </row>
    <row r="8881" spans="13:14" x14ac:dyDescent="0.3">
      <c r="M8881" s="1">
        <v>39969</v>
      </c>
      <c r="N8881">
        <v>1.3972</v>
      </c>
    </row>
    <row r="8882" spans="13:14" x14ac:dyDescent="0.3">
      <c r="M8882" s="1">
        <v>39972</v>
      </c>
      <c r="N8882">
        <v>1.3895</v>
      </c>
    </row>
    <row r="8883" spans="13:14" x14ac:dyDescent="0.3">
      <c r="M8883" s="1">
        <v>39973</v>
      </c>
      <c r="N8883">
        <v>1.4065000000000001</v>
      </c>
    </row>
    <row r="8884" spans="13:14" x14ac:dyDescent="0.3">
      <c r="M8884" s="1">
        <v>39974</v>
      </c>
      <c r="N8884">
        <v>1.3966000000000001</v>
      </c>
    </row>
    <row r="8885" spans="13:14" x14ac:dyDescent="0.3">
      <c r="M8885" s="1">
        <v>39975</v>
      </c>
      <c r="N8885">
        <v>1.4104000000000001</v>
      </c>
    </row>
    <row r="8886" spans="13:14" x14ac:dyDescent="0.3">
      <c r="M8886" s="1">
        <v>39976</v>
      </c>
      <c r="N8886">
        <v>1.4020999999999999</v>
      </c>
    </row>
    <row r="8887" spans="13:14" x14ac:dyDescent="0.3">
      <c r="M8887" s="1">
        <v>39979</v>
      </c>
      <c r="N8887">
        <v>1.3789</v>
      </c>
    </row>
    <row r="8888" spans="13:14" x14ac:dyDescent="0.3">
      <c r="M8888" s="1">
        <v>39980</v>
      </c>
      <c r="N8888">
        <v>1.3835</v>
      </c>
    </row>
    <row r="8889" spans="13:14" x14ac:dyDescent="0.3">
      <c r="M8889" s="1">
        <v>39981</v>
      </c>
      <c r="N8889">
        <v>1.3939999999999999</v>
      </c>
    </row>
    <row r="8890" spans="13:14" x14ac:dyDescent="0.3">
      <c r="M8890" s="1">
        <v>39982</v>
      </c>
      <c r="N8890">
        <v>1.3903000000000001</v>
      </c>
    </row>
    <row r="8891" spans="13:14" x14ac:dyDescent="0.3">
      <c r="M8891" s="1">
        <v>39983</v>
      </c>
      <c r="N8891">
        <v>1.3939999999999999</v>
      </c>
    </row>
    <row r="8892" spans="13:14" x14ac:dyDescent="0.3">
      <c r="M8892" s="1">
        <v>39986</v>
      </c>
      <c r="N8892">
        <v>1.3859999999999999</v>
      </c>
    </row>
    <row r="8893" spans="13:14" x14ac:dyDescent="0.3">
      <c r="M8893" s="1">
        <v>39987</v>
      </c>
      <c r="N8893">
        <v>1.4077</v>
      </c>
    </row>
    <row r="8894" spans="13:14" x14ac:dyDescent="0.3">
      <c r="M8894" s="1">
        <v>39988</v>
      </c>
      <c r="N8894">
        <v>1.3924000000000001</v>
      </c>
    </row>
    <row r="8895" spans="13:14" x14ac:dyDescent="0.3">
      <c r="M8895" s="1">
        <v>39989</v>
      </c>
      <c r="N8895">
        <v>1.3985000000000001</v>
      </c>
    </row>
    <row r="8896" spans="13:14" x14ac:dyDescent="0.3">
      <c r="M8896" s="1">
        <v>39990</v>
      </c>
      <c r="N8896">
        <v>1.4051</v>
      </c>
    </row>
    <row r="8897" spans="13:14" x14ac:dyDescent="0.3">
      <c r="M8897" s="1">
        <v>39993</v>
      </c>
      <c r="N8897">
        <v>1.4075</v>
      </c>
    </row>
    <row r="8898" spans="13:14" x14ac:dyDescent="0.3">
      <c r="M8898" s="1">
        <v>39994</v>
      </c>
      <c r="N8898">
        <v>1.4033</v>
      </c>
    </row>
    <row r="8899" spans="13:14" x14ac:dyDescent="0.3">
      <c r="M8899" s="1">
        <v>39995</v>
      </c>
      <c r="N8899">
        <v>1.415</v>
      </c>
    </row>
    <row r="8900" spans="13:14" x14ac:dyDescent="0.3">
      <c r="M8900" s="1">
        <v>39996</v>
      </c>
      <c r="N8900">
        <v>1.3938999999999999</v>
      </c>
    </row>
    <row r="8901" spans="13:14" x14ac:dyDescent="0.3">
      <c r="M8901" s="1">
        <v>39997</v>
      </c>
      <c r="N8901">
        <v>1.3960999999999999</v>
      </c>
    </row>
    <row r="8902" spans="13:14" x14ac:dyDescent="0.3">
      <c r="M8902" s="1">
        <v>40000</v>
      </c>
      <c r="N8902">
        <v>1.3974</v>
      </c>
    </row>
    <row r="8903" spans="13:14" x14ac:dyDescent="0.3">
      <c r="M8903" s="1">
        <v>40001</v>
      </c>
      <c r="N8903">
        <v>1.3919999999999999</v>
      </c>
    </row>
    <row r="8904" spans="13:14" x14ac:dyDescent="0.3">
      <c r="M8904" s="1">
        <v>40002</v>
      </c>
      <c r="N8904">
        <v>1.3875999999999999</v>
      </c>
    </row>
    <row r="8905" spans="13:14" x14ac:dyDescent="0.3">
      <c r="M8905" s="1">
        <v>40003</v>
      </c>
      <c r="N8905">
        <v>1.4024000000000001</v>
      </c>
    </row>
    <row r="8906" spans="13:14" x14ac:dyDescent="0.3">
      <c r="M8906" s="1">
        <v>40004</v>
      </c>
      <c r="N8906">
        <v>1.393</v>
      </c>
    </row>
    <row r="8907" spans="13:14" x14ac:dyDescent="0.3">
      <c r="M8907" s="1">
        <v>40007</v>
      </c>
      <c r="N8907">
        <v>1.3976999999999999</v>
      </c>
    </row>
    <row r="8908" spans="13:14" x14ac:dyDescent="0.3">
      <c r="M8908" s="1">
        <v>40008</v>
      </c>
      <c r="N8908">
        <v>1.3968</v>
      </c>
    </row>
    <row r="8909" spans="13:14" x14ac:dyDescent="0.3">
      <c r="M8909" s="1">
        <v>40009</v>
      </c>
      <c r="N8909">
        <v>1.4104000000000001</v>
      </c>
    </row>
    <row r="8910" spans="13:14" x14ac:dyDescent="0.3">
      <c r="M8910" s="1">
        <v>40010</v>
      </c>
      <c r="N8910">
        <v>1.4146000000000001</v>
      </c>
    </row>
    <row r="8911" spans="13:14" x14ac:dyDescent="0.3">
      <c r="M8911" s="1">
        <v>40011</v>
      </c>
      <c r="N8911">
        <v>1.4096</v>
      </c>
    </row>
    <row r="8912" spans="13:14" x14ac:dyDescent="0.3">
      <c r="M8912" s="1">
        <v>40014</v>
      </c>
      <c r="N8912">
        <v>1.4226000000000001</v>
      </c>
    </row>
    <row r="8913" spans="13:14" x14ac:dyDescent="0.3">
      <c r="M8913" s="1">
        <v>40015</v>
      </c>
      <c r="N8913">
        <v>1.4211</v>
      </c>
    </row>
    <row r="8914" spans="13:14" x14ac:dyDescent="0.3">
      <c r="M8914" s="1">
        <v>40016</v>
      </c>
      <c r="N8914">
        <v>1.4208000000000001</v>
      </c>
    </row>
    <row r="8915" spans="13:14" x14ac:dyDescent="0.3">
      <c r="M8915" s="1">
        <v>40017</v>
      </c>
      <c r="N8915">
        <v>1.4158999999999999</v>
      </c>
    </row>
    <row r="8916" spans="13:14" x14ac:dyDescent="0.3">
      <c r="M8916" s="1">
        <v>40018</v>
      </c>
      <c r="N8916">
        <v>1.4201999999999999</v>
      </c>
    </row>
    <row r="8917" spans="13:14" x14ac:dyDescent="0.3">
      <c r="M8917" s="1">
        <v>40021</v>
      </c>
      <c r="N8917">
        <v>1.4244000000000001</v>
      </c>
    </row>
    <row r="8918" spans="13:14" x14ac:dyDescent="0.3">
      <c r="M8918" s="1">
        <v>40022</v>
      </c>
      <c r="N8918">
        <v>1.4177</v>
      </c>
    </row>
    <row r="8919" spans="13:14" x14ac:dyDescent="0.3">
      <c r="M8919" s="1">
        <v>40023</v>
      </c>
      <c r="N8919">
        <v>1.4035</v>
      </c>
    </row>
    <row r="8920" spans="13:14" x14ac:dyDescent="0.3">
      <c r="M8920" s="1">
        <v>40024</v>
      </c>
      <c r="N8920">
        <v>1.4071</v>
      </c>
    </row>
    <row r="8921" spans="13:14" x14ac:dyDescent="0.3">
      <c r="M8921" s="1">
        <v>40025</v>
      </c>
      <c r="N8921">
        <v>1.4247000000000001</v>
      </c>
    </row>
    <row r="8922" spans="13:14" x14ac:dyDescent="0.3">
      <c r="M8922" s="1">
        <v>40028</v>
      </c>
      <c r="N8922">
        <v>1.4416</v>
      </c>
    </row>
    <row r="8923" spans="13:14" x14ac:dyDescent="0.3">
      <c r="M8923" s="1">
        <v>40029</v>
      </c>
      <c r="N8923">
        <v>1.4399</v>
      </c>
    </row>
    <row r="8924" spans="13:14" x14ac:dyDescent="0.3">
      <c r="M8924" s="1">
        <v>40030</v>
      </c>
      <c r="N8924">
        <v>1.4409000000000001</v>
      </c>
    </row>
    <row r="8925" spans="13:14" x14ac:dyDescent="0.3">
      <c r="M8925" s="1">
        <v>40031</v>
      </c>
      <c r="N8925">
        <v>1.4346000000000001</v>
      </c>
    </row>
    <row r="8926" spans="13:14" x14ac:dyDescent="0.3">
      <c r="M8926" s="1">
        <v>40032</v>
      </c>
      <c r="N8926">
        <v>1.4185000000000001</v>
      </c>
    </row>
    <row r="8927" spans="13:14" x14ac:dyDescent="0.3">
      <c r="M8927" s="1">
        <v>40035</v>
      </c>
      <c r="N8927">
        <v>1.4144000000000001</v>
      </c>
    </row>
    <row r="8928" spans="13:14" x14ac:dyDescent="0.3">
      <c r="M8928" s="1">
        <v>40036</v>
      </c>
      <c r="N8928">
        <v>1.4145000000000001</v>
      </c>
    </row>
    <row r="8929" spans="13:14" x14ac:dyDescent="0.3">
      <c r="M8929" s="1">
        <v>40037</v>
      </c>
      <c r="N8929">
        <v>1.4200999999999999</v>
      </c>
    </row>
    <row r="8930" spans="13:14" x14ac:dyDescent="0.3">
      <c r="M8930" s="1">
        <v>40038</v>
      </c>
      <c r="N8930">
        <v>1.4286000000000001</v>
      </c>
    </row>
    <row r="8931" spans="13:14" x14ac:dyDescent="0.3">
      <c r="M8931" s="1">
        <v>40039</v>
      </c>
      <c r="N8931">
        <v>1.4201999999999999</v>
      </c>
    </row>
    <row r="8932" spans="13:14" x14ac:dyDescent="0.3">
      <c r="M8932" s="1">
        <v>40042</v>
      </c>
      <c r="N8932">
        <v>1.4077999999999999</v>
      </c>
    </row>
    <row r="8933" spans="13:14" x14ac:dyDescent="0.3">
      <c r="M8933" s="1">
        <v>40043</v>
      </c>
      <c r="N8933">
        <v>1.4131</v>
      </c>
    </row>
    <row r="8934" spans="13:14" x14ac:dyDescent="0.3">
      <c r="M8934" s="1">
        <v>40044</v>
      </c>
      <c r="N8934">
        <v>1.4234</v>
      </c>
    </row>
    <row r="8935" spans="13:14" x14ac:dyDescent="0.3">
      <c r="M8935" s="1">
        <v>40045</v>
      </c>
      <c r="N8935">
        <v>1.4248000000000001</v>
      </c>
    </row>
    <row r="8936" spans="13:14" x14ac:dyDescent="0.3">
      <c r="M8936" s="1">
        <v>40046</v>
      </c>
      <c r="N8936">
        <v>1.4319999999999999</v>
      </c>
    </row>
    <row r="8937" spans="13:14" x14ac:dyDescent="0.3">
      <c r="M8937" s="1">
        <v>40049</v>
      </c>
      <c r="N8937">
        <v>1.43</v>
      </c>
    </row>
    <row r="8938" spans="13:14" x14ac:dyDescent="0.3">
      <c r="M8938" s="1">
        <v>40050</v>
      </c>
      <c r="N8938">
        <v>1.4295</v>
      </c>
    </row>
    <row r="8939" spans="13:14" x14ac:dyDescent="0.3">
      <c r="M8939" s="1">
        <v>40051</v>
      </c>
      <c r="N8939">
        <v>1.4248000000000001</v>
      </c>
    </row>
    <row r="8940" spans="13:14" x14ac:dyDescent="0.3">
      <c r="M8940" s="1">
        <v>40052</v>
      </c>
      <c r="N8940">
        <v>1.4350000000000001</v>
      </c>
    </row>
    <row r="8941" spans="13:14" x14ac:dyDescent="0.3">
      <c r="M8941" s="1">
        <v>40053</v>
      </c>
      <c r="N8941">
        <v>1.4296</v>
      </c>
    </row>
    <row r="8942" spans="13:14" x14ac:dyDescent="0.3">
      <c r="M8942" s="1">
        <v>40056</v>
      </c>
      <c r="N8942">
        <v>1.4329000000000001</v>
      </c>
    </row>
    <row r="8943" spans="13:14" x14ac:dyDescent="0.3">
      <c r="M8943" s="1">
        <v>40057</v>
      </c>
      <c r="N8943">
        <v>1.4218999999999999</v>
      </c>
    </row>
    <row r="8944" spans="13:14" x14ac:dyDescent="0.3">
      <c r="M8944" s="1">
        <v>40058</v>
      </c>
      <c r="N8944">
        <v>1.4261999999999999</v>
      </c>
    </row>
    <row r="8945" spans="13:14" x14ac:dyDescent="0.3">
      <c r="M8945" s="1">
        <v>40059</v>
      </c>
      <c r="N8945">
        <v>1.4252</v>
      </c>
    </row>
    <row r="8946" spans="13:14" x14ac:dyDescent="0.3">
      <c r="M8946" s="1">
        <v>40060</v>
      </c>
      <c r="N8946">
        <v>1.429</v>
      </c>
    </row>
    <row r="8947" spans="13:14" x14ac:dyDescent="0.3">
      <c r="M8947" s="1">
        <v>40063</v>
      </c>
      <c r="N8947">
        <v>1.4334</v>
      </c>
    </row>
    <row r="8948" spans="13:14" x14ac:dyDescent="0.3">
      <c r="M8948" s="1">
        <v>40064</v>
      </c>
      <c r="N8948">
        <v>1.4481999999999999</v>
      </c>
    </row>
    <row r="8949" spans="13:14" x14ac:dyDescent="0.3">
      <c r="M8949" s="1">
        <v>40065</v>
      </c>
      <c r="N8949">
        <v>1.4559</v>
      </c>
    </row>
    <row r="8950" spans="13:14" x14ac:dyDescent="0.3">
      <c r="M8950" s="1">
        <v>40066</v>
      </c>
      <c r="N8950">
        <v>1.4577</v>
      </c>
    </row>
    <row r="8951" spans="13:14" x14ac:dyDescent="0.3">
      <c r="M8951" s="1">
        <v>40067</v>
      </c>
      <c r="N8951">
        <v>1.4567000000000001</v>
      </c>
    </row>
    <row r="8952" spans="13:14" x14ac:dyDescent="0.3">
      <c r="M8952" s="1">
        <v>40070</v>
      </c>
      <c r="N8952">
        <v>1.4622999999999999</v>
      </c>
    </row>
    <row r="8953" spans="13:14" x14ac:dyDescent="0.3">
      <c r="M8953" s="1">
        <v>40071</v>
      </c>
      <c r="N8953">
        <v>1.4659</v>
      </c>
    </row>
    <row r="8954" spans="13:14" x14ac:dyDescent="0.3">
      <c r="M8954" s="1">
        <v>40072</v>
      </c>
      <c r="N8954">
        <v>1.4710000000000001</v>
      </c>
    </row>
    <row r="8955" spans="13:14" x14ac:dyDescent="0.3">
      <c r="M8955" s="1">
        <v>40073</v>
      </c>
      <c r="N8955">
        <v>1.4738</v>
      </c>
    </row>
    <row r="8956" spans="13:14" x14ac:dyDescent="0.3">
      <c r="M8956" s="1">
        <v>40074</v>
      </c>
      <c r="N8956">
        <v>1.4706999999999999</v>
      </c>
    </row>
    <row r="8957" spans="13:14" x14ac:dyDescent="0.3">
      <c r="M8957" s="1">
        <v>40077</v>
      </c>
      <c r="N8957">
        <v>1.4674</v>
      </c>
    </row>
    <row r="8958" spans="13:14" x14ac:dyDescent="0.3">
      <c r="M8958" s="1">
        <v>40078</v>
      </c>
      <c r="N8958">
        <v>1.4786999999999999</v>
      </c>
    </row>
    <row r="8959" spans="13:14" x14ac:dyDescent="0.3">
      <c r="M8959" s="1">
        <v>40079</v>
      </c>
      <c r="N8959">
        <v>1.4729000000000001</v>
      </c>
    </row>
    <row r="8960" spans="13:14" x14ac:dyDescent="0.3">
      <c r="M8960" s="1">
        <v>40080</v>
      </c>
      <c r="N8960">
        <v>1.4658</v>
      </c>
    </row>
    <row r="8961" spans="13:14" x14ac:dyDescent="0.3">
      <c r="M8961" s="1">
        <v>40081</v>
      </c>
      <c r="N8961">
        <v>1.4685999999999999</v>
      </c>
    </row>
    <row r="8962" spans="13:14" x14ac:dyDescent="0.3">
      <c r="M8962" s="1">
        <v>40084</v>
      </c>
      <c r="N8962">
        <v>1.4619</v>
      </c>
    </row>
    <row r="8963" spans="13:14" x14ac:dyDescent="0.3">
      <c r="M8963" s="1">
        <v>40085</v>
      </c>
      <c r="N8963">
        <v>1.4582999999999999</v>
      </c>
    </row>
    <row r="8964" spans="13:14" x14ac:dyDescent="0.3">
      <c r="M8964" s="1">
        <v>40086</v>
      </c>
      <c r="N8964">
        <v>1.4635</v>
      </c>
    </row>
    <row r="8965" spans="13:14" x14ac:dyDescent="0.3">
      <c r="M8965" s="1">
        <v>40087</v>
      </c>
      <c r="N8965">
        <v>1.4530000000000001</v>
      </c>
    </row>
    <row r="8966" spans="13:14" x14ac:dyDescent="0.3">
      <c r="M8966" s="1">
        <v>40088</v>
      </c>
      <c r="N8966">
        <v>1.4569000000000001</v>
      </c>
    </row>
    <row r="8967" spans="13:14" x14ac:dyDescent="0.3">
      <c r="M8967" s="1">
        <v>40091</v>
      </c>
      <c r="N8967">
        <v>1.4648000000000001</v>
      </c>
    </row>
    <row r="8968" spans="13:14" x14ac:dyDescent="0.3">
      <c r="M8968" s="1">
        <v>40092</v>
      </c>
      <c r="N8968">
        <v>1.4717</v>
      </c>
    </row>
    <row r="8969" spans="13:14" x14ac:dyDescent="0.3">
      <c r="M8969" s="1">
        <v>40093</v>
      </c>
      <c r="N8969">
        <v>1.4684999999999999</v>
      </c>
    </row>
    <row r="8970" spans="13:14" x14ac:dyDescent="0.3">
      <c r="M8970" s="1">
        <v>40094</v>
      </c>
      <c r="N8970">
        <v>1.4789000000000001</v>
      </c>
    </row>
    <row r="8971" spans="13:14" x14ac:dyDescent="0.3">
      <c r="M8971" s="1">
        <v>40095</v>
      </c>
      <c r="N8971">
        <v>1.4726999999999999</v>
      </c>
    </row>
    <row r="8972" spans="13:14" x14ac:dyDescent="0.3">
      <c r="M8972" s="1">
        <v>40098</v>
      </c>
      <c r="N8972">
        <v>1.4771000000000001</v>
      </c>
    </row>
    <row r="8973" spans="13:14" x14ac:dyDescent="0.3">
      <c r="M8973" s="1">
        <v>40099</v>
      </c>
      <c r="N8973">
        <v>1.4856</v>
      </c>
    </row>
    <row r="8974" spans="13:14" x14ac:dyDescent="0.3">
      <c r="M8974" s="1">
        <v>40100</v>
      </c>
      <c r="N8974">
        <v>1.4923999999999999</v>
      </c>
    </row>
    <row r="8975" spans="13:14" x14ac:dyDescent="0.3">
      <c r="M8975" s="1">
        <v>40101</v>
      </c>
      <c r="N8975">
        <v>1.4943</v>
      </c>
    </row>
    <row r="8976" spans="13:14" x14ac:dyDescent="0.3">
      <c r="M8976" s="1">
        <v>40102</v>
      </c>
      <c r="N8976">
        <v>1.4903</v>
      </c>
    </row>
    <row r="8977" spans="13:14" x14ac:dyDescent="0.3">
      <c r="M8977" s="1">
        <v>40105</v>
      </c>
      <c r="N8977">
        <v>1.4963</v>
      </c>
    </row>
    <row r="8978" spans="13:14" x14ac:dyDescent="0.3">
      <c r="M8978" s="1">
        <v>40106</v>
      </c>
      <c r="N8978">
        <v>1.4939</v>
      </c>
    </row>
    <row r="8979" spans="13:14" x14ac:dyDescent="0.3">
      <c r="M8979" s="1">
        <v>40107</v>
      </c>
      <c r="N8979">
        <v>1.5007999999999999</v>
      </c>
    </row>
    <row r="8980" spans="13:14" x14ac:dyDescent="0.3">
      <c r="M8980" s="1">
        <v>40108</v>
      </c>
      <c r="N8980">
        <v>1.5022</v>
      </c>
    </row>
    <row r="8981" spans="13:14" x14ac:dyDescent="0.3">
      <c r="M8981" s="1">
        <v>40109</v>
      </c>
      <c r="N8981">
        <v>1.5</v>
      </c>
    </row>
    <row r="8982" spans="13:14" x14ac:dyDescent="0.3">
      <c r="M8982" s="1">
        <v>40112</v>
      </c>
      <c r="N8982">
        <v>1.4869000000000001</v>
      </c>
    </row>
    <row r="8983" spans="13:14" x14ac:dyDescent="0.3">
      <c r="M8983" s="1">
        <v>40113</v>
      </c>
      <c r="N8983">
        <v>1.4807999999999999</v>
      </c>
    </row>
    <row r="8984" spans="13:14" x14ac:dyDescent="0.3">
      <c r="M8984" s="1">
        <v>40114</v>
      </c>
      <c r="N8984">
        <v>1.4709000000000001</v>
      </c>
    </row>
    <row r="8985" spans="13:14" x14ac:dyDescent="0.3">
      <c r="M8985" s="1">
        <v>40115</v>
      </c>
      <c r="N8985">
        <v>1.4832000000000001</v>
      </c>
    </row>
    <row r="8986" spans="13:14" x14ac:dyDescent="0.3">
      <c r="M8986" s="1">
        <v>40116</v>
      </c>
      <c r="N8986">
        <v>1.4715</v>
      </c>
    </row>
    <row r="8987" spans="13:14" x14ac:dyDescent="0.3">
      <c r="M8987" s="1">
        <v>40119</v>
      </c>
      <c r="N8987">
        <v>1.4767999999999999</v>
      </c>
    </row>
    <row r="8988" spans="13:14" x14ac:dyDescent="0.3">
      <c r="M8988" s="1">
        <v>40120</v>
      </c>
      <c r="N8988">
        <v>1.4714</v>
      </c>
    </row>
    <row r="8989" spans="13:14" x14ac:dyDescent="0.3">
      <c r="M8989" s="1">
        <v>40121</v>
      </c>
      <c r="N8989">
        <v>1.4876</v>
      </c>
    </row>
    <row r="8990" spans="13:14" x14ac:dyDescent="0.3">
      <c r="M8990" s="1">
        <v>40122</v>
      </c>
      <c r="N8990">
        <v>1.488</v>
      </c>
    </row>
    <row r="8991" spans="13:14" x14ac:dyDescent="0.3">
      <c r="M8991" s="1">
        <v>40123</v>
      </c>
      <c r="N8991">
        <v>1.4846999999999999</v>
      </c>
    </row>
    <row r="8992" spans="13:14" x14ac:dyDescent="0.3">
      <c r="M8992" s="1">
        <v>40126</v>
      </c>
      <c r="N8992">
        <v>1.4993000000000001</v>
      </c>
    </row>
    <row r="8993" spans="13:14" x14ac:dyDescent="0.3">
      <c r="M8993" s="1">
        <v>40127</v>
      </c>
      <c r="N8993">
        <v>1.4982</v>
      </c>
    </row>
    <row r="8994" spans="13:14" x14ac:dyDescent="0.3">
      <c r="M8994" s="1">
        <v>40128</v>
      </c>
      <c r="N8994">
        <v>1.4981</v>
      </c>
    </row>
    <row r="8995" spans="13:14" x14ac:dyDescent="0.3">
      <c r="M8995" s="1">
        <v>40129</v>
      </c>
      <c r="N8995">
        <v>1.4842</v>
      </c>
    </row>
    <row r="8996" spans="13:14" x14ac:dyDescent="0.3">
      <c r="M8996" s="1">
        <v>40130</v>
      </c>
      <c r="N8996">
        <v>1.4914000000000001</v>
      </c>
    </row>
    <row r="8997" spans="13:14" x14ac:dyDescent="0.3">
      <c r="M8997" s="1">
        <v>40133</v>
      </c>
      <c r="N8997">
        <v>1.4971000000000001</v>
      </c>
    </row>
    <row r="8998" spans="13:14" x14ac:dyDescent="0.3">
      <c r="M8998" s="1">
        <v>40134</v>
      </c>
      <c r="N8998">
        <v>1.4866999999999999</v>
      </c>
    </row>
    <row r="8999" spans="13:14" x14ac:dyDescent="0.3">
      <c r="M8999" s="1">
        <v>40135</v>
      </c>
      <c r="N8999">
        <v>1.4964</v>
      </c>
    </row>
    <row r="9000" spans="13:14" x14ac:dyDescent="0.3">
      <c r="M9000" s="1">
        <v>40136</v>
      </c>
      <c r="N9000">
        <v>1.4918</v>
      </c>
    </row>
    <row r="9001" spans="13:14" x14ac:dyDescent="0.3">
      <c r="M9001" s="1">
        <v>40137</v>
      </c>
      <c r="N9001">
        <v>1.486</v>
      </c>
    </row>
    <row r="9002" spans="13:14" x14ac:dyDescent="0.3">
      <c r="M9002" s="1">
        <v>40140</v>
      </c>
      <c r="N9002">
        <v>1.4964999999999999</v>
      </c>
    </row>
    <row r="9003" spans="13:14" x14ac:dyDescent="0.3">
      <c r="M9003" s="1">
        <v>40141</v>
      </c>
      <c r="N9003">
        <v>1.496</v>
      </c>
    </row>
    <row r="9004" spans="13:14" x14ac:dyDescent="0.3">
      <c r="M9004" s="1">
        <v>40142</v>
      </c>
      <c r="N9004">
        <v>1.5139</v>
      </c>
    </row>
    <row r="9005" spans="13:14" x14ac:dyDescent="0.3">
      <c r="M9005" s="1">
        <v>40143</v>
      </c>
      <c r="N9005">
        <v>1.5011000000000001</v>
      </c>
    </row>
    <row r="9006" spans="13:14" x14ac:dyDescent="0.3">
      <c r="M9006" s="1">
        <v>40144</v>
      </c>
      <c r="N9006">
        <v>1.4964999999999999</v>
      </c>
    </row>
    <row r="9007" spans="13:14" x14ac:dyDescent="0.3">
      <c r="M9007" s="1">
        <v>40147</v>
      </c>
      <c r="N9007">
        <v>1.5006999999999999</v>
      </c>
    </row>
    <row r="9008" spans="13:14" x14ac:dyDescent="0.3">
      <c r="M9008" s="1">
        <v>40148</v>
      </c>
      <c r="N9008">
        <v>1.5086999999999999</v>
      </c>
    </row>
    <row r="9009" spans="13:14" x14ac:dyDescent="0.3">
      <c r="M9009" s="1">
        <v>40149</v>
      </c>
      <c r="N9009">
        <v>1.5044</v>
      </c>
    </row>
    <row r="9010" spans="13:14" x14ac:dyDescent="0.3">
      <c r="M9010" s="1">
        <v>40150</v>
      </c>
      <c r="N9010">
        <v>1.5067999999999999</v>
      </c>
    </row>
    <row r="9011" spans="13:14" x14ac:dyDescent="0.3">
      <c r="M9011" s="1">
        <v>40151</v>
      </c>
      <c r="N9011">
        <v>1.4850000000000001</v>
      </c>
    </row>
    <row r="9012" spans="13:14" x14ac:dyDescent="0.3">
      <c r="M9012" s="1">
        <v>40154</v>
      </c>
      <c r="N9012">
        <v>1.4819</v>
      </c>
    </row>
    <row r="9013" spans="13:14" x14ac:dyDescent="0.3">
      <c r="M9013" s="1">
        <v>40155</v>
      </c>
      <c r="N9013">
        <v>1.4698</v>
      </c>
    </row>
    <row r="9014" spans="13:14" x14ac:dyDescent="0.3">
      <c r="M9014" s="1">
        <v>40156</v>
      </c>
      <c r="N9014">
        <v>1.4723999999999999</v>
      </c>
    </row>
    <row r="9015" spans="13:14" x14ac:dyDescent="0.3">
      <c r="M9015" s="1">
        <v>40157</v>
      </c>
      <c r="N9015">
        <v>1.4734</v>
      </c>
    </row>
    <row r="9016" spans="13:14" x14ac:dyDescent="0.3">
      <c r="M9016" s="1">
        <v>40158</v>
      </c>
      <c r="N9016">
        <v>1.4621</v>
      </c>
    </row>
    <row r="9017" spans="13:14" x14ac:dyDescent="0.3">
      <c r="M9017" s="1">
        <v>40161</v>
      </c>
      <c r="N9017">
        <v>1.4655</v>
      </c>
    </row>
    <row r="9018" spans="13:14" x14ac:dyDescent="0.3">
      <c r="M9018" s="1">
        <v>40162</v>
      </c>
      <c r="N9018">
        <v>1.4533</v>
      </c>
    </row>
    <row r="9019" spans="13:14" x14ac:dyDescent="0.3">
      <c r="M9019" s="1">
        <v>40163</v>
      </c>
      <c r="N9019">
        <v>1.4536</v>
      </c>
    </row>
    <row r="9020" spans="13:14" x14ac:dyDescent="0.3">
      <c r="M9020" s="1">
        <v>40164</v>
      </c>
      <c r="N9020">
        <v>1.4343999999999999</v>
      </c>
    </row>
    <row r="9021" spans="13:14" x14ac:dyDescent="0.3">
      <c r="M9021" s="1">
        <v>40165</v>
      </c>
      <c r="N9021">
        <v>1.4340999999999999</v>
      </c>
    </row>
    <row r="9022" spans="13:14" x14ac:dyDescent="0.3">
      <c r="M9022" s="1">
        <v>40168</v>
      </c>
      <c r="N9022">
        <v>1.4282999999999999</v>
      </c>
    </row>
    <row r="9023" spans="13:14" x14ac:dyDescent="0.3">
      <c r="M9023" s="1">
        <v>40169</v>
      </c>
      <c r="N9023">
        <v>1.4249000000000001</v>
      </c>
    </row>
    <row r="9024" spans="13:14" x14ac:dyDescent="0.3">
      <c r="M9024" s="1">
        <v>40170</v>
      </c>
      <c r="N9024">
        <v>1.4326000000000001</v>
      </c>
    </row>
    <row r="9025" spans="13:14" x14ac:dyDescent="0.3">
      <c r="M9025" s="1">
        <v>40171</v>
      </c>
      <c r="N9025">
        <v>1.4374</v>
      </c>
    </row>
    <row r="9026" spans="13:14" x14ac:dyDescent="0.3">
      <c r="M9026" s="1">
        <v>40172</v>
      </c>
      <c r="N9026">
        <v>1.4396</v>
      </c>
    </row>
    <row r="9027" spans="13:14" x14ac:dyDescent="0.3">
      <c r="M9027" s="1">
        <v>40175</v>
      </c>
      <c r="N9027">
        <v>1.4381999999999999</v>
      </c>
    </row>
    <row r="9028" spans="13:14" x14ac:dyDescent="0.3">
      <c r="M9028" s="1">
        <v>40176</v>
      </c>
      <c r="N9028">
        <v>1.4352</v>
      </c>
    </row>
    <row r="9029" spans="13:14" x14ac:dyDescent="0.3">
      <c r="M9029" s="1">
        <v>40177</v>
      </c>
      <c r="N9029">
        <v>1.4332</v>
      </c>
    </row>
    <row r="9030" spans="13:14" x14ac:dyDescent="0.3">
      <c r="M9030" s="1">
        <v>40178</v>
      </c>
      <c r="N9030">
        <v>1.4316</v>
      </c>
    </row>
    <row r="9031" spans="13:14" x14ac:dyDescent="0.3">
      <c r="M9031" s="1">
        <v>40179</v>
      </c>
      <c r="N9031">
        <v>1.4322999999999999</v>
      </c>
    </row>
    <row r="9032" spans="13:14" x14ac:dyDescent="0.3">
      <c r="M9032" s="1">
        <v>40182</v>
      </c>
      <c r="N9032">
        <v>1.4411</v>
      </c>
    </row>
    <row r="9033" spans="13:14" x14ac:dyDescent="0.3">
      <c r="M9033" s="1">
        <v>40183</v>
      </c>
      <c r="N9033">
        <v>1.4368000000000001</v>
      </c>
    </row>
    <row r="9034" spans="13:14" x14ac:dyDescent="0.3">
      <c r="M9034" s="1">
        <v>40184</v>
      </c>
      <c r="N9034">
        <v>1.4412</v>
      </c>
    </row>
    <row r="9035" spans="13:14" x14ac:dyDescent="0.3">
      <c r="M9035" s="1">
        <v>40185</v>
      </c>
      <c r="N9035">
        <v>1.4318</v>
      </c>
    </row>
    <row r="9036" spans="13:14" x14ac:dyDescent="0.3">
      <c r="M9036" s="1">
        <v>40186</v>
      </c>
      <c r="N9036">
        <v>1.4412</v>
      </c>
    </row>
    <row r="9037" spans="13:14" x14ac:dyDescent="0.3">
      <c r="M9037" s="1">
        <v>40189</v>
      </c>
      <c r="N9037">
        <v>1.4513</v>
      </c>
    </row>
    <row r="9038" spans="13:14" x14ac:dyDescent="0.3">
      <c r="M9038" s="1">
        <v>40190</v>
      </c>
      <c r="N9038">
        <v>1.4494</v>
      </c>
    </row>
    <row r="9039" spans="13:14" x14ac:dyDescent="0.3">
      <c r="M9039" s="1">
        <v>40191</v>
      </c>
      <c r="N9039">
        <v>1.4510000000000001</v>
      </c>
    </row>
    <row r="9040" spans="13:14" x14ac:dyDescent="0.3">
      <c r="M9040" s="1">
        <v>40192</v>
      </c>
      <c r="N9040">
        <v>1.4501999999999999</v>
      </c>
    </row>
    <row r="9041" spans="13:14" x14ac:dyDescent="0.3">
      <c r="M9041" s="1">
        <v>40193</v>
      </c>
      <c r="N9041">
        <v>1.4381999999999999</v>
      </c>
    </row>
    <row r="9042" spans="13:14" x14ac:dyDescent="0.3">
      <c r="M9042" s="1">
        <v>40196</v>
      </c>
      <c r="N9042">
        <v>1.4384999999999999</v>
      </c>
    </row>
    <row r="9043" spans="13:14" x14ac:dyDescent="0.3">
      <c r="M9043" s="1">
        <v>40197</v>
      </c>
      <c r="N9043">
        <v>1.4298</v>
      </c>
    </row>
    <row r="9044" spans="13:14" x14ac:dyDescent="0.3">
      <c r="M9044" s="1">
        <v>40198</v>
      </c>
      <c r="N9044">
        <v>1.4100999999999999</v>
      </c>
    </row>
    <row r="9045" spans="13:14" x14ac:dyDescent="0.3">
      <c r="M9045" s="1">
        <v>40199</v>
      </c>
      <c r="N9045">
        <v>1.409</v>
      </c>
    </row>
    <row r="9046" spans="13:14" x14ac:dyDescent="0.3">
      <c r="M9046" s="1">
        <v>40200</v>
      </c>
      <c r="N9046">
        <v>1.4137</v>
      </c>
    </row>
    <row r="9047" spans="13:14" x14ac:dyDescent="0.3">
      <c r="M9047" s="1">
        <v>40203</v>
      </c>
      <c r="N9047">
        <v>1.415</v>
      </c>
    </row>
    <row r="9048" spans="13:14" x14ac:dyDescent="0.3">
      <c r="M9048" s="1">
        <v>40204</v>
      </c>
      <c r="N9048">
        <v>1.4073</v>
      </c>
    </row>
    <row r="9049" spans="13:14" x14ac:dyDescent="0.3">
      <c r="M9049" s="1">
        <v>40205</v>
      </c>
      <c r="N9049">
        <v>1.4016999999999999</v>
      </c>
    </row>
    <row r="9050" spans="13:14" x14ac:dyDescent="0.3">
      <c r="M9050" s="1">
        <v>40206</v>
      </c>
      <c r="N9050">
        <v>1.3962000000000001</v>
      </c>
    </row>
    <row r="9051" spans="13:14" x14ac:dyDescent="0.3">
      <c r="M9051" s="1">
        <v>40207</v>
      </c>
      <c r="N9051">
        <v>1.3862000000000001</v>
      </c>
    </row>
    <row r="9052" spans="13:14" x14ac:dyDescent="0.3">
      <c r="M9052" s="1">
        <v>40210</v>
      </c>
      <c r="N9052">
        <v>1.3927</v>
      </c>
    </row>
    <row r="9053" spans="13:14" x14ac:dyDescent="0.3">
      <c r="M9053" s="1">
        <v>40211</v>
      </c>
      <c r="N9053">
        <v>1.3960999999999999</v>
      </c>
    </row>
    <row r="9054" spans="13:14" x14ac:dyDescent="0.3">
      <c r="M9054" s="1">
        <v>40212</v>
      </c>
      <c r="N9054">
        <v>1.3897999999999999</v>
      </c>
    </row>
    <row r="9055" spans="13:14" x14ac:dyDescent="0.3">
      <c r="M9055" s="1">
        <v>40213</v>
      </c>
      <c r="N9055">
        <v>1.3734</v>
      </c>
    </row>
    <row r="9056" spans="13:14" x14ac:dyDescent="0.3">
      <c r="M9056" s="1">
        <v>40214</v>
      </c>
      <c r="N9056">
        <v>1.3662000000000001</v>
      </c>
    </row>
    <row r="9057" spans="13:14" x14ac:dyDescent="0.3">
      <c r="M9057" s="1">
        <v>40217</v>
      </c>
      <c r="N9057">
        <v>1.3652</v>
      </c>
    </row>
    <row r="9058" spans="13:14" x14ac:dyDescent="0.3">
      <c r="M9058" s="1">
        <v>40218</v>
      </c>
      <c r="N9058">
        <v>1.3789</v>
      </c>
    </row>
    <row r="9059" spans="13:14" x14ac:dyDescent="0.3">
      <c r="M9059" s="1">
        <v>40219</v>
      </c>
      <c r="N9059">
        <v>1.3726</v>
      </c>
    </row>
    <row r="9060" spans="13:14" x14ac:dyDescent="0.3">
      <c r="M9060" s="1">
        <v>40220</v>
      </c>
      <c r="N9060">
        <v>1.3681000000000001</v>
      </c>
    </row>
    <row r="9061" spans="13:14" x14ac:dyDescent="0.3">
      <c r="M9061" s="1">
        <v>40221</v>
      </c>
      <c r="N9061">
        <v>1.3614999999999999</v>
      </c>
    </row>
    <row r="9062" spans="13:14" x14ac:dyDescent="0.3">
      <c r="M9062" s="1">
        <v>40224</v>
      </c>
      <c r="N9062">
        <v>1.3597999999999999</v>
      </c>
    </row>
    <row r="9063" spans="13:14" x14ac:dyDescent="0.3">
      <c r="M9063" s="1">
        <v>40225</v>
      </c>
      <c r="N9063">
        <v>1.3768</v>
      </c>
    </row>
    <row r="9064" spans="13:14" x14ac:dyDescent="0.3">
      <c r="M9064" s="1">
        <v>40226</v>
      </c>
      <c r="N9064">
        <v>1.3605</v>
      </c>
    </row>
    <row r="9065" spans="13:14" x14ac:dyDescent="0.3">
      <c r="M9065" s="1">
        <v>40227</v>
      </c>
      <c r="N9065">
        <v>1.3613999999999999</v>
      </c>
    </row>
    <row r="9066" spans="13:14" x14ac:dyDescent="0.3">
      <c r="M9066" s="1">
        <v>40228</v>
      </c>
      <c r="N9066">
        <v>1.3614999999999999</v>
      </c>
    </row>
    <row r="9067" spans="13:14" x14ac:dyDescent="0.3">
      <c r="M9067" s="1">
        <v>40231</v>
      </c>
      <c r="N9067">
        <v>1.3596999999999999</v>
      </c>
    </row>
    <row r="9068" spans="13:14" x14ac:dyDescent="0.3">
      <c r="M9068" s="1">
        <v>40232</v>
      </c>
      <c r="N9068">
        <v>1.3505</v>
      </c>
    </row>
    <row r="9069" spans="13:14" x14ac:dyDescent="0.3">
      <c r="M9069" s="1">
        <v>40233</v>
      </c>
      <c r="N9069">
        <v>1.353</v>
      </c>
    </row>
    <row r="9070" spans="13:14" x14ac:dyDescent="0.3">
      <c r="M9070" s="1">
        <v>40234</v>
      </c>
      <c r="N9070">
        <v>1.3554999999999999</v>
      </c>
    </row>
    <row r="9071" spans="13:14" x14ac:dyDescent="0.3">
      <c r="M9071" s="1">
        <v>40235</v>
      </c>
      <c r="N9071">
        <v>1.3625</v>
      </c>
    </row>
    <row r="9072" spans="13:14" x14ac:dyDescent="0.3">
      <c r="M9072" s="1">
        <v>40238</v>
      </c>
      <c r="N9072">
        <v>1.3560000000000001</v>
      </c>
    </row>
    <row r="9073" spans="13:14" x14ac:dyDescent="0.3">
      <c r="M9073" s="1">
        <v>40239</v>
      </c>
      <c r="N9073">
        <v>1.3604000000000001</v>
      </c>
    </row>
    <row r="9074" spans="13:14" x14ac:dyDescent="0.3">
      <c r="M9074" s="1">
        <v>40240</v>
      </c>
      <c r="N9074">
        <v>1.3697999999999999</v>
      </c>
    </row>
    <row r="9075" spans="13:14" x14ac:dyDescent="0.3">
      <c r="M9075" s="1">
        <v>40241</v>
      </c>
      <c r="N9075">
        <v>1.3579000000000001</v>
      </c>
    </row>
    <row r="9076" spans="13:14" x14ac:dyDescent="0.3">
      <c r="M9076" s="1">
        <v>40242</v>
      </c>
      <c r="N9076">
        <v>1.3621000000000001</v>
      </c>
    </row>
    <row r="9077" spans="13:14" x14ac:dyDescent="0.3">
      <c r="M9077" s="1">
        <v>40245</v>
      </c>
      <c r="N9077">
        <v>1.3628</v>
      </c>
    </row>
    <row r="9078" spans="13:14" x14ac:dyDescent="0.3">
      <c r="M9078" s="1">
        <v>40246</v>
      </c>
      <c r="N9078">
        <v>1.36</v>
      </c>
    </row>
    <row r="9079" spans="13:14" x14ac:dyDescent="0.3">
      <c r="M9079" s="1">
        <v>40247</v>
      </c>
      <c r="N9079">
        <v>1.3658999999999999</v>
      </c>
    </row>
    <row r="9080" spans="13:14" x14ac:dyDescent="0.3">
      <c r="M9080" s="1">
        <v>40248</v>
      </c>
      <c r="N9080">
        <v>1.3676999999999999</v>
      </c>
    </row>
    <row r="9081" spans="13:14" x14ac:dyDescent="0.3">
      <c r="M9081" s="1">
        <v>40249</v>
      </c>
      <c r="N9081">
        <v>1.3761000000000001</v>
      </c>
    </row>
    <row r="9082" spans="13:14" x14ac:dyDescent="0.3">
      <c r="M9082" s="1">
        <v>40252</v>
      </c>
      <c r="N9082">
        <v>1.3673</v>
      </c>
    </row>
    <row r="9083" spans="13:14" x14ac:dyDescent="0.3">
      <c r="M9083" s="1">
        <v>40253</v>
      </c>
      <c r="N9083">
        <v>1.3769</v>
      </c>
    </row>
    <row r="9084" spans="13:14" x14ac:dyDescent="0.3">
      <c r="M9084" s="1">
        <v>40254</v>
      </c>
      <c r="N9084">
        <v>1.3736999999999999</v>
      </c>
    </row>
    <row r="9085" spans="13:14" x14ac:dyDescent="0.3">
      <c r="M9085" s="1">
        <v>40255</v>
      </c>
      <c r="N9085">
        <v>1.3606</v>
      </c>
    </row>
    <row r="9086" spans="13:14" x14ac:dyDescent="0.3">
      <c r="M9086" s="1">
        <v>40256</v>
      </c>
      <c r="N9086">
        <v>1.3531</v>
      </c>
    </row>
    <row r="9087" spans="13:14" x14ac:dyDescent="0.3">
      <c r="M9087" s="1">
        <v>40259</v>
      </c>
      <c r="N9087">
        <v>1.3554999999999999</v>
      </c>
    </row>
    <row r="9088" spans="13:14" x14ac:dyDescent="0.3">
      <c r="M9088" s="1">
        <v>40260</v>
      </c>
      <c r="N9088">
        <v>1.3498000000000001</v>
      </c>
    </row>
    <row r="9089" spans="13:14" x14ac:dyDescent="0.3">
      <c r="M9089" s="1">
        <v>40261</v>
      </c>
      <c r="N9089">
        <v>1.3312999999999999</v>
      </c>
    </row>
    <row r="9090" spans="13:14" x14ac:dyDescent="0.3">
      <c r="M9090" s="1">
        <v>40262</v>
      </c>
      <c r="N9090">
        <v>1.3278000000000001</v>
      </c>
    </row>
    <row r="9091" spans="13:14" x14ac:dyDescent="0.3">
      <c r="M9091" s="1">
        <v>40263</v>
      </c>
      <c r="N9091">
        <v>1.341</v>
      </c>
    </row>
    <row r="9092" spans="13:14" x14ac:dyDescent="0.3">
      <c r="M9092" s="1">
        <v>40266</v>
      </c>
      <c r="N9092">
        <v>1.3476999999999999</v>
      </c>
    </row>
    <row r="9093" spans="13:14" x14ac:dyDescent="0.3">
      <c r="M9093" s="1">
        <v>40267</v>
      </c>
      <c r="N9093">
        <v>1.3411</v>
      </c>
    </row>
    <row r="9094" spans="13:14" x14ac:dyDescent="0.3">
      <c r="M9094" s="1">
        <v>40268</v>
      </c>
      <c r="N9094">
        <v>1.351</v>
      </c>
    </row>
    <row r="9095" spans="13:14" x14ac:dyDescent="0.3">
      <c r="M9095" s="1">
        <v>40269</v>
      </c>
      <c r="N9095">
        <v>1.3581000000000001</v>
      </c>
    </row>
    <row r="9096" spans="13:14" x14ac:dyDescent="0.3">
      <c r="M9096" s="1">
        <v>40270</v>
      </c>
      <c r="N9096">
        <v>1.3502000000000001</v>
      </c>
    </row>
    <row r="9097" spans="13:14" x14ac:dyDescent="0.3">
      <c r="M9097" s="1">
        <v>40273</v>
      </c>
      <c r="N9097">
        <v>1.3483000000000001</v>
      </c>
    </row>
    <row r="9098" spans="13:14" x14ac:dyDescent="0.3">
      <c r="M9098" s="1">
        <v>40274</v>
      </c>
      <c r="N9098">
        <v>1.3398000000000001</v>
      </c>
    </row>
    <row r="9099" spans="13:14" x14ac:dyDescent="0.3">
      <c r="M9099" s="1">
        <v>40275</v>
      </c>
      <c r="N9099">
        <v>1.3340000000000001</v>
      </c>
    </row>
    <row r="9100" spans="13:14" x14ac:dyDescent="0.3">
      <c r="M9100" s="1">
        <v>40276</v>
      </c>
      <c r="N9100">
        <v>1.3358000000000001</v>
      </c>
    </row>
    <row r="9101" spans="13:14" x14ac:dyDescent="0.3">
      <c r="M9101" s="1">
        <v>40277</v>
      </c>
      <c r="N9101">
        <v>1.3495999999999999</v>
      </c>
    </row>
    <row r="9102" spans="13:14" x14ac:dyDescent="0.3">
      <c r="M9102" s="1">
        <v>40280</v>
      </c>
      <c r="N9102">
        <v>1.3584000000000001</v>
      </c>
    </row>
    <row r="9103" spans="13:14" x14ac:dyDescent="0.3">
      <c r="M9103" s="1">
        <v>40281</v>
      </c>
      <c r="N9103">
        <v>1.3606</v>
      </c>
    </row>
    <row r="9104" spans="13:14" x14ac:dyDescent="0.3">
      <c r="M9104" s="1">
        <v>40282</v>
      </c>
      <c r="N9104">
        <v>1.3651</v>
      </c>
    </row>
    <row r="9105" spans="13:14" x14ac:dyDescent="0.3">
      <c r="M9105" s="1">
        <v>40283</v>
      </c>
      <c r="N9105">
        <v>1.3579000000000001</v>
      </c>
    </row>
    <row r="9106" spans="13:14" x14ac:dyDescent="0.3">
      <c r="M9106" s="1">
        <v>40284</v>
      </c>
      <c r="N9106">
        <v>1.3495999999999999</v>
      </c>
    </row>
    <row r="9107" spans="13:14" x14ac:dyDescent="0.3">
      <c r="M9107" s="1">
        <v>40287</v>
      </c>
      <c r="N9107">
        <v>1.3484</v>
      </c>
    </row>
    <row r="9108" spans="13:14" x14ac:dyDescent="0.3">
      <c r="M9108" s="1">
        <v>40288</v>
      </c>
      <c r="N9108">
        <v>1.3435999999999999</v>
      </c>
    </row>
    <row r="9109" spans="13:14" x14ac:dyDescent="0.3">
      <c r="M9109" s="1">
        <v>40289</v>
      </c>
      <c r="N9109">
        <v>1.3386</v>
      </c>
    </row>
    <row r="9110" spans="13:14" x14ac:dyDescent="0.3">
      <c r="M9110" s="1">
        <v>40290</v>
      </c>
      <c r="N9110">
        <v>1.3291999999999999</v>
      </c>
    </row>
    <row r="9111" spans="13:14" x14ac:dyDescent="0.3">
      <c r="M9111" s="1">
        <v>40291</v>
      </c>
      <c r="N9111">
        <v>1.3383</v>
      </c>
    </row>
    <row r="9112" spans="13:14" x14ac:dyDescent="0.3">
      <c r="M9112" s="1">
        <v>40294</v>
      </c>
      <c r="N9112">
        <v>1.3394999999999999</v>
      </c>
    </row>
    <row r="9113" spans="13:14" x14ac:dyDescent="0.3">
      <c r="M9113" s="1">
        <v>40295</v>
      </c>
      <c r="N9113">
        <v>1.3163</v>
      </c>
    </row>
    <row r="9114" spans="13:14" x14ac:dyDescent="0.3">
      <c r="M9114" s="1">
        <v>40296</v>
      </c>
      <c r="N9114">
        <v>1.3210999999999999</v>
      </c>
    </row>
    <row r="9115" spans="13:14" x14ac:dyDescent="0.3">
      <c r="M9115" s="1">
        <v>40297</v>
      </c>
      <c r="N9115">
        <v>1.3224</v>
      </c>
    </row>
    <row r="9116" spans="13:14" x14ac:dyDescent="0.3">
      <c r="M9116" s="1">
        <v>40298</v>
      </c>
      <c r="N9116">
        <v>1.3294999999999999</v>
      </c>
    </row>
    <row r="9117" spans="13:14" x14ac:dyDescent="0.3">
      <c r="M9117" s="1">
        <v>40301</v>
      </c>
      <c r="N9117">
        <v>1.3191999999999999</v>
      </c>
    </row>
    <row r="9118" spans="13:14" x14ac:dyDescent="0.3">
      <c r="M9118" s="1">
        <v>40302</v>
      </c>
      <c r="N9118">
        <v>1.298</v>
      </c>
    </row>
    <row r="9119" spans="13:14" x14ac:dyDescent="0.3">
      <c r="M9119" s="1">
        <v>40303</v>
      </c>
      <c r="N9119">
        <v>1.2811999999999999</v>
      </c>
    </row>
    <row r="9120" spans="13:14" x14ac:dyDescent="0.3">
      <c r="M9120" s="1">
        <v>40304</v>
      </c>
      <c r="N9120">
        <v>1.2656000000000001</v>
      </c>
    </row>
    <row r="9121" spans="13:14" x14ac:dyDescent="0.3">
      <c r="M9121" s="1">
        <v>40305</v>
      </c>
      <c r="N9121">
        <v>1.2759</v>
      </c>
    </row>
    <row r="9122" spans="13:14" x14ac:dyDescent="0.3">
      <c r="M9122" s="1">
        <v>40308</v>
      </c>
      <c r="N9122">
        <v>1.2781</v>
      </c>
    </row>
    <row r="9123" spans="13:14" x14ac:dyDescent="0.3">
      <c r="M9123" s="1">
        <v>40309</v>
      </c>
      <c r="N9123">
        <v>1.2653000000000001</v>
      </c>
    </row>
    <row r="9124" spans="13:14" x14ac:dyDescent="0.3">
      <c r="M9124" s="1">
        <v>40310</v>
      </c>
      <c r="N9124">
        <v>1.2621</v>
      </c>
    </row>
    <row r="9125" spans="13:14" x14ac:dyDescent="0.3">
      <c r="M9125" s="1">
        <v>40311</v>
      </c>
      <c r="N9125">
        <v>1.2527999999999999</v>
      </c>
    </row>
    <row r="9126" spans="13:14" x14ac:dyDescent="0.3">
      <c r="M9126" s="1">
        <v>40312</v>
      </c>
      <c r="N9126">
        <v>1.236</v>
      </c>
    </row>
    <row r="9127" spans="13:14" x14ac:dyDescent="0.3">
      <c r="M9127" s="1">
        <v>40315</v>
      </c>
      <c r="N9127">
        <v>1.2393000000000001</v>
      </c>
    </row>
    <row r="9128" spans="13:14" x14ac:dyDescent="0.3">
      <c r="M9128" s="1">
        <v>40316</v>
      </c>
      <c r="N9128">
        <v>1.218</v>
      </c>
    </row>
    <row r="9129" spans="13:14" x14ac:dyDescent="0.3">
      <c r="M9129" s="1">
        <v>40317</v>
      </c>
      <c r="N9129">
        <v>1.2426999999999999</v>
      </c>
    </row>
    <row r="9130" spans="13:14" x14ac:dyDescent="0.3">
      <c r="M9130" s="1">
        <v>40318</v>
      </c>
      <c r="N9130">
        <v>1.2464999999999999</v>
      </c>
    </row>
    <row r="9131" spans="13:14" x14ac:dyDescent="0.3">
      <c r="M9131" s="1">
        <v>40319</v>
      </c>
      <c r="N9131">
        <v>1.2569999999999999</v>
      </c>
    </row>
    <row r="9132" spans="13:14" x14ac:dyDescent="0.3">
      <c r="M9132" s="1">
        <v>40322</v>
      </c>
      <c r="N9132">
        <v>1.2351000000000001</v>
      </c>
    </row>
    <row r="9133" spans="13:14" x14ac:dyDescent="0.3">
      <c r="M9133" s="1">
        <v>40323</v>
      </c>
      <c r="N9133">
        <v>1.2364999999999999</v>
      </c>
    </row>
    <row r="9134" spans="13:14" x14ac:dyDescent="0.3">
      <c r="M9134" s="1">
        <v>40324</v>
      </c>
      <c r="N9134">
        <v>1.2166999999999999</v>
      </c>
    </row>
    <row r="9135" spans="13:14" x14ac:dyDescent="0.3">
      <c r="M9135" s="1">
        <v>40325</v>
      </c>
      <c r="N9135">
        <v>1.2367999999999999</v>
      </c>
    </row>
    <row r="9136" spans="13:14" x14ac:dyDescent="0.3">
      <c r="M9136" s="1">
        <v>40326</v>
      </c>
      <c r="N9136">
        <v>1.2266999999999999</v>
      </c>
    </row>
    <row r="9137" spans="13:14" x14ac:dyDescent="0.3">
      <c r="M9137" s="1">
        <v>40329</v>
      </c>
      <c r="N9137">
        <v>1.2304999999999999</v>
      </c>
    </row>
    <row r="9138" spans="13:14" x14ac:dyDescent="0.3">
      <c r="M9138" s="1">
        <v>40330</v>
      </c>
      <c r="N9138">
        <v>1.2224999999999999</v>
      </c>
    </row>
    <row r="9139" spans="13:14" x14ac:dyDescent="0.3">
      <c r="M9139" s="1">
        <v>40331</v>
      </c>
      <c r="N9139">
        <v>1.2249000000000001</v>
      </c>
    </row>
    <row r="9140" spans="13:14" x14ac:dyDescent="0.3">
      <c r="M9140" s="1">
        <v>40332</v>
      </c>
      <c r="N9140">
        <v>1.2157</v>
      </c>
    </row>
    <row r="9141" spans="13:14" x14ac:dyDescent="0.3">
      <c r="M9141" s="1">
        <v>40333</v>
      </c>
      <c r="N9141">
        <v>1.1973</v>
      </c>
    </row>
    <row r="9142" spans="13:14" x14ac:dyDescent="0.3">
      <c r="M9142" s="1">
        <v>40336</v>
      </c>
      <c r="N9142">
        <v>1.1914</v>
      </c>
    </row>
    <row r="9143" spans="13:14" x14ac:dyDescent="0.3">
      <c r="M9143" s="1">
        <v>40337</v>
      </c>
      <c r="N9143">
        <v>1.1972</v>
      </c>
    </row>
    <row r="9144" spans="13:14" x14ac:dyDescent="0.3">
      <c r="M9144" s="1">
        <v>40338</v>
      </c>
      <c r="N9144">
        <v>1.1984999999999999</v>
      </c>
    </row>
    <row r="9145" spans="13:14" x14ac:dyDescent="0.3">
      <c r="M9145" s="1">
        <v>40339</v>
      </c>
      <c r="N9145">
        <v>1.2108000000000001</v>
      </c>
    </row>
    <row r="9146" spans="13:14" x14ac:dyDescent="0.3">
      <c r="M9146" s="1">
        <v>40340</v>
      </c>
      <c r="N9146">
        <v>1.2110000000000001</v>
      </c>
    </row>
    <row r="9147" spans="13:14" x14ac:dyDescent="0.3">
      <c r="M9147" s="1">
        <v>40343</v>
      </c>
      <c r="N9147">
        <v>1.2217</v>
      </c>
    </row>
    <row r="9148" spans="13:14" x14ac:dyDescent="0.3">
      <c r="M9148" s="1">
        <v>40344</v>
      </c>
      <c r="N9148">
        <v>1.2323</v>
      </c>
    </row>
    <row r="9149" spans="13:14" x14ac:dyDescent="0.3">
      <c r="M9149" s="1">
        <v>40345</v>
      </c>
      <c r="N9149">
        <v>1.2305999999999999</v>
      </c>
    </row>
    <row r="9150" spans="13:14" x14ac:dyDescent="0.3">
      <c r="M9150" s="1">
        <v>40346</v>
      </c>
      <c r="N9150">
        <v>1.2378</v>
      </c>
    </row>
    <row r="9151" spans="13:14" x14ac:dyDescent="0.3">
      <c r="M9151" s="1">
        <v>40347</v>
      </c>
      <c r="N9151">
        <v>1.2383999999999999</v>
      </c>
    </row>
    <row r="9152" spans="13:14" x14ac:dyDescent="0.3">
      <c r="M9152" s="1">
        <v>40350</v>
      </c>
      <c r="N9152">
        <v>1.2305999999999999</v>
      </c>
    </row>
    <row r="9153" spans="13:14" x14ac:dyDescent="0.3">
      <c r="M9153" s="1">
        <v>40351</v>
      </c>
      <c r="N9153">
        <v>1.2265999999999999</v>
      </c>
    </row>
    <row r="9154" spans="13:14" x14ac:dyDescent="0.3">
      <c r="M9154" s="1">
        <v>40352</v>
      </c>
      <c r="N9154">
        <v>1.2313000000000001</v>
      </c>
    </row>
    <row r="9155" spans="13:14" x14ac:dyDescent="0.3">
      <c r="M9155" s="1">
        <v>40353</v>
      </c>
      <c r="N9155">
        <v>1.2333000000000001</v>
      </c>
    </row>
    <row r="9156" spans="13:14" x14ac:dyDescent="0.3">
      <c r="M9156" s="1">
        <v>40354</v>
      </c>
      <c r="N9156">
        <v>1.2374000000000001</v>
      </c>
    </row>
    <row r="9157" spans="13:14" x14ac:dyDescent="0.3">
      <c r="M9157" s="1">
        <v>40357</v>
      </c>
      <c r="N9157">
        <v>1.2277</v>
      </c>
    </row>
    <row r="9158" spans="13:14" x14ac:dyDescent="0.3">
      <c r="M9158" s="1">
        <v>40358</v>
      </c>
      <c r="N9158">
        <v>1.2179</v>
      </c>
    </row>
    <row r="9159" spans="13:14" x14ac:dyDescent="0.3">
      <c r="M9159" s="1">
        <v>40359</v>
      </c>
      <c r="N9159">
        <v>1.2234</v>
      </c>
    </row>
    <row r="9160" spans="13:14" x14ac:dyDescent="0.3">
      <c r="M9160" s="1">
        <v>40360</v>
      </c>
      <c r="N9160">
        <v>1.2517</v>
      </c>
    </row>
    <row r="9161" spans="13:14" x14ac:dyDescent="0.3">
      <c r="M9161" s="1">
        <v>40361</v>
      </c>
      <c r="N9161">
        <v>1.256</v>
      </c>
    </row>
    <row r="9162" spans="13:14" x14ac:dyDescent="0.3">
      <c r="M9162" s="1">
        <v>40364</v>
      </c>
      <c r="N9162">
        <v>1.2539</v>
      </c>
    </row>
    <row r="9163" spans="13:14" x14ac:dyDescent="0.3">
      <c r="M9163" s="1">
        <v>40365</v>
      </c>
      <c r="N9163">
        <v>1.2623</v>
      </c>
    </row>
    <row r="9164" spans="13:14" x14ac:dyDescent="0.3">
      <c r="M9164" s="1">
        <v>40366</v>
      </c>
      <c r="N9164">
        <v>1.2634000000000001</v>
      </c>
    </row>
    <row r="9165" spans="13:14" x14ac:dyDescent="0.3">
      <c r="M9165" s="1">
        <v>40367</v>
      </c>
      <c r="N9165">
        <v>1.2693000000000001</v>
      </c>
    </row>
    <row r="9166" spans="13:14" x14ac:dyDescent="0.3">
      <c r="M9166" s="1">
        <v>40368</v>
      </c>
      <c r="N9166">
        <v>1.2634000000000001</v>
      </c>
    </row>
    <row r="9167" spans="13:14" x14ac:dyDescent="0.3">
      <c r="M9167" s="1">
        <v>40371</v>
      </c>
      <c r="N9167">
        <v>1.2588999999999999</v>
      </c>
    </row>
    <row r="9168" spans="13:14" x14ac:dyDescent="0.3">
      <c r="M9168" s="1">
        <v>40372</v>
      </c>
      <c r="N9168">
        <v>1.2726</v>
      </c>
    </row>
    <row r="9169" spans="13:14" x14ac:dyDescent="0.3">
      <c r="M9169" s="1">
        <v>40373</v>
      </c>
      <c r="N9169">
        <v>1.274</v>
      </c>
    </row>
    <row r="9170" spans="13:14" x14ac:dyDescent="0.3">
      <c r="M9170" s="1">
        <v>40374</v>
      </c>
      <c r="N9170">
        <v>1.2938000000000001</v>
      </c>
    </row>
    <row r="9171" spans="13:14" x14ac:dyDescent="0.3">
      <c r="M9171" s="1">
        <v>40375</v>
      </c>
      <c r="N9171">
        <v>1.2929999999999999</v>
      </c>
    </row>
    <row r="9172" spans="13:14" x14ac:dyDescent="0.3">
      <c r="M9172" s="1">
        <v>40378</v>
      </c>
      <c r="N9172">
        <v>1.294</v>
      </c>
    </row>
    <row r="9173" spans="13:14" x14ac:dyDescent="0.3">
      <c r="M9173" s="1">
        <v>40379</v>
      </c>
      <c r="N9173">
        <v>1.2884</v>
      </c>
    </row>
    <row r="9174" spans="13:14" x14ac:dyDescent="0.3">
      <c r="M9174" s="1">
        <v>40380</v>
      </c>
      <c r="N9174">
        <v>1.2756000000000001</v>
      </c>
    </row>
    <row r="9175" spans="13:14" x14ac:dyDescent="0.3">
      <c r="M9175" s="1">
        <v>40381</v>
      </c>
      <c r="N9175">
        <v>1.2887999999999999</v>
      </c>
    </row>
    <row r="9176" spans="13:14" x14ac:dyDescent="0.3">
      <c r="M9176" s="1">
        <v>40382</v>
      </c>
      <c r="N9176">
        <v>1.2904</v>
      </c>
    </row>
    <row r="9177" spans="13:14" x14ac:dyDescent="0.3">
      <c r="M9177" s="1">
        <v>40385</v>
      </c>
      <c r="N9177">
        <v>1.2994000000000001</v>
      </c>
    </row>
    <row r="9178" spans="13:14" x14ac:dyDescent="0.3">
      <c r="M9178" s="1">
        <v>40386</v>
      </c>
      <c r="N9178">
        <v>1.2992999999999999</v>
      </c>
    </row>
    <row r="9179" spans="13:14" x14ac:dyDescent="0.3">
      <c r="M9179" s="1">
        <v>40387</v>
      </c>
      <c r="N9179">
        <v>1.2991999999999999</v>
      </c>
    </row>
    <row r="9180" spans="13:14" x14ac:dyDescent="0.3">
      <c r="M9180" s="1">
        <v>40388</v>
      </c>
      <c r="N9180">
        <v>1.3077000000000001</v>
      </c>
    </row>
    <row r="9181" spans="13:14" x14ac:dyDescent="0.3">
      <c r="M9181" s="1">
        <v>40389</v>
      </c>
      <c r="N9181">
        <v>1.3045</v>
      </c>
    </row>
    <row r="9182" spans="13:14" x14ac:dyDescent="0.3">
      <c r="M9182" s="1">
        <v>40392</v>
      </c>
      <c r="N9182">
        <v>1.3180000000000001</v>
      </c>
    </row>
    <row r="9183" spans="13:14" x14ac:dyDescent="0.3">
      <c r="M9183" s="1">
        <v>40393</v>
      </c>
      <c r="N9183">
        <v>1.3226</v>
      </c>
    </row>
    <row r="9184" spans="13:14" x14ac:dyDescent="0.3">
      <c r="M9184" s="1">
        <v>40394</v>
      </c>
      <c r="N9184">
        <v>1.3158000000000001</v>
      </c>
    </row>
    <row r="9185" spans="13:14" x14ac:dyDescent="0.3">
      <c r="M9185" s="1">
        <v>40395</v>
      </c>
      <c r="N9185">
        <v>1.3190999999999999</v>
      </c>
    </row>
    <row r="9186" spans="13:14" x14ac:dyDescent="0.3">
      <c r="M9186" s="1">
        <v>40396</v>
      </c>
      <c r="N9186">
        <v>1.3282</v>
      </c>
    </row>
    <row r="9187" spans="13:14" x14ac:dyDescent="0.3">
      <c r="M9187" s="1">
        <v>40399</v>
      </c>
      <c r="N9187">
        <v>1.3231999999999999</v>
      </c>
    </row>
    <row r="9188" spans="13:14" x14ac:dyDescent="0.3">
      <c r="M9188" s="1">
        <v>40400</v>
      </c>
      <c r="N9188">
        <v>1.3177000000000001</v>
      </c>
    </row>
    <row r="9189" spans="13:14" x14ac:dyDescent="0.3">
      <c r="M9189" s="1">
        <v>40401</v>
      </c>
      <c r="N9189">
        <v>1.2831999999999999</v>
      </c>
    </row>
    <row r="9190" spans="13:14" x14ac:dyDescent="0.3">
      <c r="M9190" s="1">
        <v>40402</v>
      </c>
      <c r="N9190">
        <v>1.2823</v>
      </c>
    </row>
    <row r="9191" spans="13:14" x14ac:dyDescent="0.3">
      <c r="M9191" s="1">
        <v>40403</v>
      </c>
      <c r="N9191">
        <v>1.2749999999999999</v>
      </c>
    </row>
    <row r="9192" spans="13:14" x14ac:dyDescent="0.3">
      <c r="M9192" s="1">
        <v>40406</v>
      </c>
      <c r="N9192">
        <v>1.2823</v>
      </c>
    </row>
    <row r="9193" spans="13:14" x14ac:dyDescent="0.3">
      <c r="M9193" s="1">
        <v>40407</v>
      </c>
      <c r="N9193">
        <v>1.2879</v>
      </c>
    </row>
    <row r="9194" spans="13:14" x14ac:dyDescent="0.3">
      <c r="M9194" s="1">
        <v>40408</v>
      </c>
      <c r="N9194">
        <v>1.2855000000000001</v>
      </c>
    </row>
    <row r="9195" spans="13:14" x14ac:dyDescent="0.3">
      <c r="M9195" s="1">
        <v>40409</v>
      </c>
      <c r="N9195">
        <v>1.282</v>
      </c>
    </row>
    <row r="9196" spans="13:14" x14ac:dyDescent="0.3">
      <c r="M9196" s="1">
        <v>40410</v>
      </c>
      <c r="N9196">
        <v>1.2705</v>
      </c>
    </row>
    <row r="9197" spans="13:14" x14ac:dyDescent="0.3">
      <c r="M9197" s="1">
        <v>40413</v>
      </c>
      <c r="N9197">
        <v>1.2658</v>
      </c>
    </row>
    <row r="9198" spans="13:14" x14ac:dyDescent="0.3">
      <c r="M9198" s="1">
        <v>40414</v>
      </c>
      <c r="N9198">
        <v>1.2624</v>
      </c>
    </row>
    <row r="9199" spans="13:14" x14ac:dyDescent="0.3">
      <c r="M9199" s="1">
        <v>40415</v>
      </c>
      <c r="N9199">
        <v>1.2657</v>
      </c>
    </row>
    <row r="9200" spans="13:14" x14ac:dyDescent="0.3">
      <c r="M9200" s="1">
        <v>40416</v>
      </c>
      <c r="N9200">
        <v>1.2719</v>
      </c>
    </row>
    <row r="9201" spans="13:14" x14ac:dyDescent="0.3">
      <c r="M9201" s="1">
        <v>40417</v>
      </c>
      <c r="N9201">
        <v>1.2762</v>
      </c>
    </row>
    <row r="9202" spans="13:14" x14ac:dyDescent="0.3">
      <c r="M9202" s="1">
        <v>40420</v>
      </c>
      <c r="N9202">
        <v>1.2663</v>
      </c>
    </row>
    <row r="9203" spans="13:14" x14ac:dyDescent="0.3">
      <c r="M9203" s="1">
        <v>40421</v>
      </c>
      <c r="N9203">
        <v>1.2685</v>
      </c>
    </row>
    <row r="9204" spans="13:14" x14ac:dyDescent="0.3">
      <c r="M9204" s="1">
        <v>40422</v>
      </c>
      <c r="N9204">
        <v>1.2810999999999999</v>
      </c>
    </row>
    <row r="9205" spans="13:14" x14ac:dyDescent="0.3">
      <c r="M9205" s="1">
        <v>40423</v>
      </c>
      <c r="N9205">
        <v>1.2825</v>
      </c>
    </row>
    <row r="9206" spans="13:14" x14ac:dyDescent="0.3">
      <c r="M9206" s="1">
        <v>40424</v>
      </c>
      <c r="N9206">
        <v>1.2892999999999999</v>
      </c>
    </row>
    <row r="9207" spans="13:14" x14ac:dyDescent="0.3">
      <c r="M9207" s="1">
        <v>40427</v>
      </c>
      <c r="N9207">
        <v>1.2871999999999999</v>
      </c>
    </row>
    <row r="9208" spans="13:14" x14ac:dyDescent="0.3">
      <c r="M9208" s="1">
        <v>40428</v>
      </c>
      <c r="N9208">
        <v>1.2682</v>
      </c>
    </row>
    <row r="9209" spans="13:14" x14ac:dyDescent="0.3">
      <c r="M9209" s="1">
        <v>40429</v>
      </c>
      <c r="N9209">
        <v>1.272</v>
      </c>
    </row>
    <row r="9210" spans="13:14" x14ac:dyDescent="0.3">
      <c r="M9210" s="1">
        <v>40430</v>
      </c>
      <c r="N9210">
        <v>1.2694000000000001</v>
      </c>
    </row>
    <row r="9211" spans="13:14" x14ac:dyDescent="0.3">
      <c r="M9211" s="1">
        <v>40431</v>
      </c>
      <c r="N9211">
        <v>1.2677</v>
      </c>
    </row>
    <row r="9212" spans="13:14" x14ac:dyDescent="0.3">
      <c r="M9212" s="1">
        <v>40434</v>
      </c>
      <c r="N9212">
        <v>1.2878000000000001</v>
      </c>
    </row>
    <row r="9213" spans="13:14" x14ac:dyDescent="0.3">
      <c r="M9213" s="1">
        <v>40435</v>
      </c>
      <c r="N9213">
        <v>1.2995000000000001</v>
      </c>
    </row>
    <row r="9214" spans="13:14" x14ac:dyDescent="0.3">
      <c r="M9214" s="1">
        <v>40436</v>
      </c>
      <c r="N9214">
        <v>1.3004</v>
      </c>
    </row>
    <row r="9215" spans="13:14" x14ac:dyDescent="0.3">
      <c r="M9215" s="1">
        <v>40437</v>
      </c>
      <c r="N9215">
        <v>1.3073999999999999</v>
      </c>
    </row>
    <row r="9216" spans="13:14" x14ac:dyDescent="0.3">
      <c r="M9216" s="1">
        <v>40438</v>
      </c>
      <c r="N9216">
        <v>1.3045</v>
      </c>
    </row>
    <row r="9217" spans="13:14" x14ac:dyDescent="0.3">
      <c r="M9217" s="1">
        <v>40441</v>
      </c>
      <c r="N9217">
        <v>1.3064</v>
      </c>
    </row>
    <row r="9218" spans="13:14" x14ac:dyDescent="0.3">
      <c r="M9218" s="1">
        <v>40442</v>
      </c>
      <c r="N9218">
        <v>1.3250999999999999</v>
      </c>
    </row>
    <row r="9219" spans="13:14" x14ac:dyDescent="0.3">
      <c r="M9219" s="1">
        <v>40443</v>
      </c>
      <c r="N9219">
        <v>1.3399000000000001</v>
      </c>
    </row>
    <row r="9220" spans="13:14" x14ac:dyDescent="0.3">
      <c r="M9220" s="1">
        <v>40444</v>
      </c>
      <c r="N9220">
        <v>1.331</v>
      </c>
    </row>
    <row r="9221" spans="13:14" x14ac:dyDescent="0.3">
      <c r="M9221" s="1">
        <v>40445</v>
      </c>
      <c r="N9221">
        <v>1.3488</v>
      </c>
    </row>
    <row r="9222" spans="13:14" x14ac:dyDescent="0.3">
      <c r="M9222" s="1">
        <v>40448</v>
      </c>
      <c r="N9222">
        <v>1.3453999999999999</v>
      </c>
    </row>
    <row r="9223" spans="13:14" x14ac:dyDescent="0.3">
      <c r="M9223" s="1">
        <v>40449</v>
      </c>
      <c r="N9223">
        <v>1.3579000000000001</v>
      </c>
    </row>
    <row r="9224" spans="13:14" x14ac:dyDescent="0.3">
      <c r="M9224" s="1">
        <v>40450</v>
      </c>
      <c r="N9224">
        <v>1.3628</v>
      </c>
    </row>
    <row r="9225" spans="13:14" x14ac:dyDescent="0.3">
      <c r="M9225" s="1">
        <v>40451</v>
      </c>
      <c r="N9225">
        <v>1.363</v>
      </c>
    </row>
    <row r="9226" spans="13:14" x14ac:dyDescent="0.3">
      <c r="M9226" s="1">
        <v>40452</v>
      </c>
      <c r="N9226">
        <v>1.3789</v>
      </c>
    </row>
    <row r="9227" spans="13:14" x14ac:dyDescent="0.3">
      <c r="M9227" s="1">
        <v>40455</v>
      </c>
      <c r="N9227">
        <v>1.3680000000000001</v>
      </c>
    </row>
    <row r="9228" spans="13:14" x14ac:dyDescent="0.3">
      <c r="M9228" s="1">
        <v>40456</v>
      </c>
      <c r="N9228">
        <v>1.3832</v>
      </c>
    </row>
    <row r="9229" spans="13:14" x14ac:dyDescent="0.3">
      <c r="M9229" s="1">
        <v>40457</v>
      </c>
      <c r="N9229">
        <v>1.3935999999999999</v>
      </c>
    </row>
    <row r="9230" spans="13:14" x14ac:dyDescent="0.3">
      <c r="M9230" s="1">
        <v>40458</v>
      </c>
      <c r="N9230">
        <v>1.3926000000000001</v>
      </c>
    </row>
    <row r="9231" spans="13:14" x14ac:dyDescent="0.3">
      <c r="M9231" s="1">
        <v>40459</v>
      </c>
      <c r="N9231">
        <v>1.3939999999999999</v>
      </c>
    </row>
    <row r="9232" spans="13:14" x14ac:dyDescent="0.3">
      <c r="M9232" s="1">
        <v>40462</v>
      </c>
      <c r="N9232">
        <v>1.3873</v>
      </c>
    </row>
    <row r="9233" spans="13:14" x14ac:dyDescent="0.3">
      <c r="M9233" s="1">
        <v>40463</v>
      </c>
      <c r="N9233">
        <v>1.3924000000000001</v>
      </c>
    </row>
    <row r="9234" spans="13:14" x14ac:dyDescent="0.3">
      <c r="M9234" s="1">
        <v>40464</v>
      </c>
      <c r="N9234">
        <v>1.3962000000000001</v>
      </c>
    </row>
    <row r="9235" spans="13:14" x14ac:dyDescent="0.3">
      <c r="M9235" s="1">
        <v>40465</v>
      </c>
      <c r="N9235">
        <v>1.4077999999999999</v>
      </c>
    </row>
    <row r="9236" spans="13:14" x14ac:dyDescent="0.3">
      <c r="M9236" s="1">
        <v>40466</v>
      </c>
      <c r="N9236">
        <v>1.3976</v>
      </c>
    </row>
    <row r="9237" spans="13:14" x14ac:dyDescent="0.3">
      <c r="M9237" s="1">
        <v>40469</v>
      </c>
      <c r="N9237">
        <v>1.3945000000000001</v>
      </c>
    </row>
    <row r="9238" spans="13:14" x14ac:dyDescent="0.3">
      <c r="M9238" s="1">
        <v>40470</v>
      </c>
      <c r="N9238">
        <v>1.3732</v>
      </c>
    </row>
    <row r="9239" spans="13:14" x14ac:dyDescent="0.3">
      <c r="M9239" s="1">
        <v>40471</v>
      </c>
      <c r="N9239">
        <v>1.3964000000000001</v>
      </c>
    </row>
    <row r="9240" spans="13:14" x14ac:dyDescent="0.3">
      <c r="M9240" s="1">
        <v>40472</v>
      </c>
      <c r="N9240">
        <v>1.3919999999999999</v>
      </c>
    </row>
    <row r="9241" spans="13:14" x14ac:dyDescent="0.3">
      <c r="M9241" s="1">
        <v>40473</v>
      </c>
      <c r="N9241">
        <v>1.3949</v>
      </c>
    </row>
    <row r="9242" spans="13:14" x14ac:dyDescent="0.3">
      <c r="M9242" s="1">
        <v>40476</v>
      </c>
      <c r="N9242">
        <v>1.3963000000000001</v>
      </c>
    </row>
    <row r="9243" spans="13:14" x14ac:dyDescent="0.3">
      <c r="M9243" s="1">
        <v>40477</v>
      </c>
      <c r="N9243">
        <v>1.3858999999999999</v>
      </c>
    </row>
    <row r="9244" spans="13:14" x14ac:dyDescent="0.3">
      <c r="M9244" s="1">
        <v>40478</v>
      </c>
      <c r="N9244">
        <v>1.3768</v>
      </c>
    </row>
    <row r="9245" spans="13:14" x14ac:dyDescent="0.3">
      <c r="M9245" s="1">
        <v>40479</v>
      </c>
      <c r="N9245">
        <v>1.3931</v>
      </c>
    </row>
    <row r="9246" spans="13:14" x14ac:dyDescent="0.3">
      <c r="M9246" s="1">
        <v>40480</v>
      </c>
      <c r="N9246">
        <v>1.3947000000000001</v>
      </c>
    </row>
    <row r="9247" spans="13:14" x14ac:dyDescent="0.3">
      <c r="M9247" s="1">
        <v>40483</v>
      </c>
      <c r="N9247">
        <v>1.3889</v>
      </c>
    </row>
    <row r="9248" spans="13:14" x14ac:dyDescent="0.3">
      <c r="M9248" s="1">
        <v>40484</v>
      </c>
      <c r="N9248">
        <v>1.4036999999999999</v>
      </c>
    </row>
    <row r="9249" spans="13:14" x14ac:dyDescent="0.3">
      <c r="M9249" s="1">
        <v>40485</v>
      </c>
      <c r="N9249">
        <v>1.4142999999999999</v>
      </c>
    </row>
    <row r="9250" spans="13:14" x14ac:dyDescent="0.3">
      <c r="M9250" s="1">
        <v>40486</v>
      </c>
      <c r="N9250">
        <v>1.4198</v>
      </c>
    </row>
    <row r="9251" spans="13:14" x14ac:dyDescent="0.3">
      <c r="M9251" s="1">
        <v>40487</v>
      </c>
      <c r="N9251">
        <v>1.4031</v>
      </c>
    </row>
    <row r="9252" spans="13:14" x14ac:dyDescent="0.3">
      <c r="M9252" s="1">
        <v>40490</v>
      </c>
      <c r="N9252">
        <v>1.3920999999999999</v>
      </c>
    </row>
    <row r="9253" spans="13:14" x14ac:dyDescent="0.3">
      <c r="M9253" s="1">
        <v>40491</v>
      </c>
      <c r="N9253">
        <v>1.3776999999999999</v>
      </c>
    </row>
    <row r="9254" spans="13:14" x14ac:dyDescent="0.3">
      <c r="M9254" s="1">
        <v>40492</v>
      </c>
      <c r="N9254">
        <v>1.3782000000000001</v>
      </c>
    </row>
    <row r="9255" spans="13:14" x14ac:dyDescent="0.3">
      <c r="M9255" s="1">
        <v>40493</v>
      </c>
      <c r="N9255">
        <v>1.3654999999999999</v>
      </c>
    </row>
    <row r="9256" spans="13:14" x14ac:dyDescent="0.3">
      <c r="M9256" s="1">
        <v>40494</v>
      </c>
      <c r="N9256">
        <v>1.3691</v>
      </c>
    </row>
    <row r="9257" spans="13:14" x14ac:dyDescent="0.3">
      <c r="M9257" s="1">
        <v>40497</v>
      </c>
      <c r="N9257">
        <v>1.3583000000000001</v>
      </c>
    </row>
    <row r="9258" spans="13:14" x14ac:dyDescent="0.3">
      <c r="M9258" s="1">
        <v>40498</v>
      </c>
      <c r="N9258">
        <v>1.3492</v>
      </c>
    </row>
    <row r="9259" spans="13:14" x14ac:dyDescent="0.3">
      <c r="M9259" s="1">
        <v>40499</v>
      </c>
      <c r="N9259">
        <v>1.3517999999999999</v>
      </c>
    </row>
    <row r="9260" spans="13:14" x14ac:dyDescent="0.3">
      <c r="M9260" s="1">
        <v>40500</v>
      </c>
      <c r="N9260">
        <v>1.3644000000000001</v>
      </c>
    </row>
    <row r="9261" spans="13:14" x14ac:dyDescent="0.3">
      <c r="M9261" s="1">
        <v>40501</v>
      </c>
      <c r="N9261">
        <v>1.3684000000000001</v>
      </c>
    </row>
    <row r="9262" spans="13:14" x14ac:dyDescent="0.3">
      <c r="M9262" s="1">
        <v>40504</v>
      </c>
      <c r="N9262">
        <v>1.3625</v>
      </c>
    </row>
    <row r="9263" spans="13:14" x14ac:dyDescent="0.3">
      <c r="M9263" s="1">
        <v>40505</v>
      </c>
      <c r="N9263">
        <v>1.3371</v>
      </c>
    </row>
    <row r="9264" spans="13:14" x14ac:dyDescent="0.3">
      <c r="M9264" s="1">
        <v>40506</v>
      </c>
      <c r="N9264">
        <v>1.3329</v>
      </c>
    </row>
    <row r="9265" spans="13:14" x14ac:dyDescent="0.3">
      <c r="M9265" s="1">
        <v>40507</v>
      </c>
      <c r="N9265">
        <v>1.3361000000000001</v>
      </c>
    </row>
    <row r="9266" spans="13:14" x14ac:dyDescent="0.3">
      <c r="M9266" s="1">
        <v>40508</v>
      </c>
      <c r="N9266">
        <v>1.3240000000000001</v>
      </c>
    </row>
    <row r="9267" spans="13:14" x14ac:dyDescent="0.3">
      <c r="M9267" s="1">
        <v>40511</v>
      </c>
      <c r="N9267">
        <v>1.3118000000000001</v>
      </c>
    </row>
    <row r="9268" spans="13:14" x14ac:dyDescent="0.3">
      <c r="M9268" s="1">
        <v>40512</v>
      </c>
      <c r="N9268">
        <v>1.2977000000000001</v>
      </c>
    </row>
    <row r="9269" spans="13:14" x14ac:dyDescent="0.3">
      <c r="M9269" s="1">
        <v>40513</v>
      </c>
      <c r="N9269">
        <v>1.3142</v>
      </c>
    </row>
    <row r="9270" spans="13:14" x14ac:dyDescent="0.3">
      <c r="M9270" s="1">
        <v>40514</v>
      </c>
      <c r="N9270">
        <v>1.3224</v>
      </c>
    </row>
    <row r="9271" spans="13:14" x14ac:dyDescent="0.3">
      <c r="M9271" s="1">
        <v>40515</v>
      </c>
      <c r="N9271">
        <v>1.3413999999999999</v>
      </c>
    </row>
    <row r="9272" spans="13:14" x14ac:dyDescent="0.3">
      <c r="M9272" s="1">
        <v>40518</v>
      </c>
      <c r="N9272">
        <v>1.3305</v>
      </c>
    </row>
    <row r="9273" spans="13:14" x14ac:dyDescent="0.3">
      <c r="M9273" s="1">
        <v>40519</v>
      </c>
      <c r="N9273">
        <v>1.3263</v>
      </c>
    </row>
    <row r="9274" spans="13:14" x14ac:dyDescent="0.3">
      <c r="M9274" s="1">
        <v>40520</v>
      </c>
      <c r="N9274">
        <v>1.3255999999999999</v>
      </c>
    </row>
    <row r="9275" spans="13:14" x14ac:dyDescent="0.3">
      <c r="M9275" s="1">
        <v>40521</v>
      </c>
      <c r="N9275">
        <v>1.3242</v>
      </c>
    </row>
    <row r="9276" spans="13:14" x14ac:dyDescent="0.3">
      <c r="M9276" s="1">
        <v>40522</v>
      </c>
      <c r="N9276">
        <v>1.3232999999999999</v>
      </c>
    </row>
    <row r="9277" spans="13:14" x14ac:dyDescent="0.3">
      <c r="M9277" s="1">
        <v>40525</v>
      </c>
      <c r="N9277">
        <v>1.3389</v>
      </c>
    </row>
    <row r="9278" spans="13:14" x14ac:dyDescent="0.3">
      <c r="M9278" s="1">
        <v>40526</v>
      </c>
      <c r="N9278">
        <v>1.3384</v>
      </c>
    </row>
    <row r="9279" spans="13:14" x14ac:dyDescent="0.3">
      <c r="M9279" s="1">
        <v>40527</v>
      </c>
      <c r="N9279">
        <v>1.3210999999999999</v>
      </c>
    </row>
    <row r="9280" spans="13:14" x14ac:dyDescent="0.3">
      <c r="M9280" s="1">
        <v>40528</v>
      </c>
      <c r="N9280">
        <v>1.3236000000000001</v>
      </c>
    </row>
    <row r="9281" spans="13:14" x14ac:dyDescent="0.3">
      <c r="M9281" s="1">
        <v>40529</v>
      </c>
      <c r="N9281">
        <v>1.3180000000000001</v>
      </c>
    </row>
    <row r="9282" spans="13:14" x14ac:dyDescent="0.3">
      <c r="M9282" s="1">
        <v>40532</v>
      </c>
      <c r="N9282">
        <v>1.3118000000000001</v>
      </c>
    </row>
    <row r="9283" spans="13:14" x14ac:dyDescent="0.3">
      <c r="M9283" s="1">
        <v>40533</v>
      </c>
      <c r="N9283">
        <v>1.3095000000000001</v>
      </c>
    </row>
    <row r="9284" spans="13:14" x14ac:dyDescent="0.3">
      <c r="M9284" s="1">
        <v>40534</v>
      </c>
      <c r="N9284">
        <v>1.3099000000000001</v>
      </c>
    </row>
    <row r="9285" spans="13:14" x14ac:dyDescent="0.3">
      <c r="M9285" s="1">
        <v>40535</v>
      </c>
      <c r="N9285">
        <v>1.3119000000000001</v>
      </c>
    </row>
    <row r="9286" spans="13:14" x14ac:dyDescent="0.3">
      <c r="M9286" s="1">
        <v>40536</v>
      </c>
      <c r="N9286">
        <v>1.3115000000000001</v>
      </c>
    </row>
    <row r="9287" spans="13:14" x14ac:dyDescent="0.3">
      <c r="M9287" s="1">
        <v>40539</v>
      </c>
      <c r="N9287">
        <v>1.3159000000000001</v>
      </c>
    </row>
    <row r="9288" spans="13:14" x14ac:dyDescent="0.3">
      <c r="M9288" s="1">
        <v>40540</v>
      </c>
      <c r="N9288">
        <v>1.3117000000000001</v>
      </c>
    </row>
    <row r="9289" spans="13:14" x14ac:dyDescent="0.3">
      <c r="M9289" s="1">
        <v>40541</v>
      </c>
      <c r="N9289">
        <v>1.3223</v>
      </c>
    </row>
    <row r="9290" spans="13:14" x14ac:dyDescent="0.3">
      <c r="M9290" s="1">
        <v>40542</v>
      </c>
      <c r="N9290">
        <v>1.3281000000000001</v>
      </c>
    </row>
    <row r="9291" spans="13:14" x14ac:dyDescent="0.3">
      <c r="M9291" s="1">
        <v>40543</v>
      </c>
      <c r="N9291">
        <v>1.3376999999999999</v>
      </c>
    </row>
    <row r="9292" spans="13:14" x14ac:dyDescent="0.3">
      <c r="M9292" s="1">
        <v>40546</v>
      </c>
      <c r="N9292">
        <v>1.3351</v>
      </c>
    </row>
    <row r="9293" spans="13:14" x14ac:dyDescent="0.3">
      <c r="M9293" s="1">
        <v>40547</v>
      </c>
      <c r="N9293">
        <v>1.3301000000000001</v>
      </c>
    </row>
    <row r="9294" spans="13:14" x14ac:dyDescent="0.3">
      <c r="M9294" s="1">
        <v>40548</v>
      </c>
      <c r="N9294">
        <v>1.3150999999999999</v>
      </c>
    </row>
    <row r="9295" spans="13:14" x14ac:dyDescent="0.3">
      <c r="M9295" s="1">
        <v>40549</v>
      </c>
      <c r="N9295">
        <v>1.3001</v>
      </c>
    </row>
    <row r="9296" spans="13:14" x14ac:dyDescent="0.3">
      <c r="M9296" s="1">
        <v>40550</v>
      </c>
      <c r="N9296">
        <v>1.2916000000000001</v>
      </c>
    </row>
    <row r="9297" spans="13:14" x14ac:dyDescent="0.3">
      <c r="M9297" s="1">
        <v>40553</v>
      </c>
      <c r="N9297">
        <v>1.2941</v>
      </c>
    </row>
    <row r="9298" spans="13:14" x14ac:dyDescent="0.3">
      <c r="M9298" s="1">
        <v>40554</v>
      </c>
      <c r="N9298">
        <v>1.2975000000000001</v>
      </c>
    </row>
    <row r="9299" spans="13:14" x14ac:dyDescent="0.3">
      <c r="M9299" s="1">
        <v>40555</v>
      </c>
      <c r="N9299">
        <v>1.3134999999999999</v>
      </c>
    </row>
    <row r="9300" spans="13:14" x14ac:dyDescent="0.3">
      <c r="M9300" s="1">
        <v>40556</v>
      </c>
      <c r="N9300">
        <v>1.3353999999999999</v>
      </c>
    </row>
    <row r="9301" spans="13:14" x14ac:dyDescent="0.3">
      <c r="M9301" s="1">
        <v>40557</v>
      </c>
      <c r="N9301">
        <v>1.3374999999999999</v>
      </c>
    </row>
    <row r="9302" spans="13:14" x14ac:dyDescent="0.3">
      <c r="M9302" s="1">
        <v>40560</v>
      </c>
      <c r="N9302">
        <v>1.3291999999999999</v>
      </c>
    </row>
    <row r="9303" spans="13:14" x14ac:dyDescent="0.3">
      <c r="M9303" s="1">
        <v>40561</v>
      </c>
      <c r="N9303">
        <v>1.3379000000000001</v>
      </c>
    </row>
    <row r="9304" spans="13:14" x14ac:dyDescent="0.3">
      <c r="M9304" s="1">
        <v>40562</v>
      </c>
      <c r="N9304">
        <v>1.3466</v>
      </c>
    </row>
    <row r="9305" spans="13:14" x14ac:dyDescent="0.3">
      <c r="M9305" s="1">
        <v>40563</v>
      </c>
      <c r="N9305">
        <v>1.3475999999999999</v>
      </c>
    </row>
    <row r="9306" spans="13:14" x14ac:dyDescent="0.3">
      <c r="M9306" s="1">
        <v>40564</v>
      </c>
      <c r="N9306">
        <v>1.3614999999999999</v>
      </c>
    </row>
    <row r="9307" spans="13:14" x14ac:dyDescent="0.3">
      <c r="M9307" s="1">
        <v>40567</v>
      </c>
      <c r="N9307">
        <v>1.3643000000000001</v>
      </c>
    </row>
    <row r="9308" spans="13:14" x14ac:dyDescent="0.3">
      <c r="M9308" s="1">
        <v>40568</v>
      </c>
      <c r="N9308">
        <v>1.3689</v>
      </c>
    </row>
    <row r="9309" spans="13:14" x14ac:dyDescent="0.3">
      <c r="M9309" s="1">
        <v>40569</v>
      </c>
      <c r="N9309">
        <v>1.3696999999999999</v>
      </c>
    </row>
    <row r="9310" spans="13:14" x14ac:dyDescent="0.3">
      <c r="M9310" s="1">
        <v>40570</v>
      </c>
      <c r="N9310">
        <v>1.3726</v>
      </c>
    </row>
    <row r="9311" spans="13:14" x14ac:dyDescent="0.3">
      <c r="M9311" s="1">
        <v>40571</v>
      </c>
      <c r="N9311">
        <v>1.3613</v>
      </c>
    </row>
    <row r="9312" spans="13:14" x14ac:dyDescent="0.3">
      <c r="M9312" s="1">
        <v>40574</v>
      </c>
      <c r="N9312">
        <v>1.3685</v>
      </c>
    </row>
    <row r="9313" spans="13:14" x14ac:dyDescent="0.3">
      <c r="M9313" s="1">
        <v>40575</v>
      </c>
      <c r="N9313">
        <v>1.3833</v>
      </c>
    </row>
    <row r="9314" spans="13:14" x14ac:dyDescent="0.3">
      <c r="M9314" s="1">
        <v>40576</v>
      </c>
      <c r="N9314">
        <v>1.3803000000000001</v>
      </c>
    </row>
    <row r="9315" spans="13:14" x14ac:dyDescent="0.3">
      <c r="M9315" s="1">
        <v>40577</v>
      </c>
      <c r="N9315">
        <v>1.363</v>
      </c>
    </row>
    <row r="9316" spans="13:14" x14ac:dyDescent="0.3">
      <c r="M9316" s="1">
        <v>40578</v>
      </c>
      <c r="N9316">
        <v>1.3585</v>
      </c>
    </row>
    <row r="9317" spans="13:14" x14ac:dyDescent="0.3">
      <c r="M9317" s="1">
        <v>40581</v>
      </c>
      <c r="N9317">
        <v>1.3586</v>
      </c>
    </row>
    <row r="9318" spans="13:14" x14ac:dyDescent="0.3">
      <c r="M9318" s="1">
        <v>40582</v>
      </c>
      <c r="N9318">
        <v>1.3633</v>
      </c>
    </row>
    <row r="9319" spans="13:14" x14ac:dyDescent="0.3">
      <c r="M9319" s="1">
        <v>40583</v>
      </c>
      <c r="N9319">
        <v>1.373</v>
      </c>
    </row>
    <row r="9320" spans="13:14" x14ac:dyDescent="0.3">
      <c r="M9320" s="1">
        <v>40584</v>
      </c>
      <c r="N9320">
        <v>1.3593</v>
      </c>
    </row>
    <row r="9321" spans="13:14" x14ac:dyDescent="0.3">
      <c r="M9321" s="1">
        <v>40585</v>
      </c>
      <c r="N9321">
        <v>1.3546</v>
      </c>
    </row>
    <row r="9322" spans="13:14" x14ac:dyDescent="0.3">
      <c r="M9322" s="1">
        <v>40588</v>
      </c>
      <c r="N9322">
        <v>1.3483000000000001</v>
      </c>
    </row>
    <row r="9323" spans="13:14" x14ac:dyDescent="0.3">
      <c r="M9323" s="1">
        <v>40589</v>
      </c>
      <c r="N9323">
        <v>1.3489</v>
      </c>
    </row>
    <row r="9324" spans="13:14" x14ac:dyDescent="0.3">
      <c r="M9324" s="1">
        <v>40590</v>
      </c>
      <c r="N9324">
        <v>1.3566</v>
      </c>
    </row>
    <row r="9325" spans="13:14" x14ac:dyDescent="0.3">
      <c r="M9325" s="1">
        <v>40591</v>
      </c>
      <c r="N9325">
        <v>1.3601000000000001</v>
      </c>
    </row>
    <row r="9326" spans="13:14" x14ac:dyDescent="0.3">
      <c r="M9326" s="1">
        <v>40592</v>
      </c>
      <c r="N9326">
        <v>1.3694</v>
      </c>
    </row>
    <row r="9327" spans="13:14" x14ac:dyDescent="0.3">
      <c r="M9327" s="1">
        <v>40595</v>
      </c>
      <c r="N9327">
        <v>1.3674999999999999</v>
      </c>
    </row>
    <row r="9328" spans="13:14" x14ac:dyDescent="0.3">
      <c r="M9328" s="1">
        <v>40596</v>
      </c>
      <c r="N9328">
        <v>1.3653</v>
      </c>
    </row>
    <row r="9329" spans="13:14" x14ac:dyDescent="0.3">
      <c r="M9329" s="1">
        <v>40597</v>
      </c>
      <c r="N9329">
        <v>1.3746</v>
      </c>
    </row>
    <row r="9330" spans="13:14" x14ac:dyDescent="0.3">
      <c r="M9330" s="1">
        <v>40598</v>
      </c>
      <c r="N9330">
        <v>1.3803000000000001</v>
      </c>
    </row>
    <row r="9331" spans="13:14" x14ac:dyDescent="0.3">
      <c r="M9331" s="1">
        <v>40599</v>
      </c>
      <c r="N9331">
        <v>1.375</v>
      </c>
    </row>
    <row r="9332" spans="13:14" x14ac:dyDescent="0.3">
      <c r="M9332" s="1">
        <v>40602</v>
      </c>
      <c r="N9332">
        <v>1.3801000000000001</v>
      </c>
    </row>
    <row r="9333" spans="13:14" x14ac:dyDescent="0.3">
      <c r="M9333" s="1">
        <v>40603</v>
      </c>
      <c r="N9333">
        <v>1.3774999999999999</v>
      </c>
    </row>
    <row r="9334" spans="13:14" x14ac:dyDescent="0.3">
      <c r="M9334" s="1">
        <v>40604</v>
      </c>
      <c r="N9334">
        <v>1.3863000000000001</v>
      </c>
    </row>
    <row r="9335" spans="13:14" x14ac:dyDescent="0.3">
      <c r="M9335" s="1">
        <v>40605</v>
      </c>
      <c r="N9335">
        <v>1.3963000000000001</v>
      </c>
    </row>
    <row r="9336" spans="13:14" x14ac:dyDescent="0.3">
      <c r="M9336" s="1">
        <v>40606</v>
      </c>
      <c r="N9336">
        <v>1.3982000000000001</v>
      </c>
    </row>
    <row r="9337" spans="13:14" x14ac:dyDescent="0.3">
      <c r="M9337" s="1">
        <v>40609</v>
      </c>
      <c r="N9337">
        <v>1.3972</v>
      </c>
    </row>
    <row r="9338" spans="13:14" x14ac:dyDescent="0.3">
      <c r="M9338" s="1">
        <v>40610</v>
      </c>
      <c r="N9338">
        <v>1.3903000000000001</v>
      </c>
    </row>
    <row r="9339" spans="13:14" x14ac:dyDescent="0.3">
      <c r="M9339" s="1">
        <v>40611</v>
      </c>
      <c r="N9339">
        <v>1.3907</v>
      </c>
    </row>
    <row r="9340" spans="13:14" x14ac:dyDescent="0.3">
      <c r="M9340" s="1">
        <v>40612</v>
      </c>
      <c r="N9340">
        <v>1.3792</v>
      </c>
    </row>
    <row r="9341" spans="13:14" x14ac:dyDescent="0.3">
      <c r="M9341" s="1">
        <v>40613</v>
      </c>
      <c r="N9341">
        <v>1.3907</v>
      </c>
    </row>
    <row r="9342" spans="13:14" x14ac:dyDescent="0.3">
      <c r="M9342" s="1">
        <v>40616</v>
      </c>
      <c r="N9342">
        <v>1.399</v>
      </c>
    </row>
    <row r="9343" spans="13:14" x14ac:dyDescent="0.3">
      <c r="M9343" s="1">
        <v>40617</v>
      </c>
      <c r="N9343">
        <v>1.3996</v>
      </c>
    </row>
    <row r="9344" spans="13:14" x14ac:dyDescent="0.3">
      <c r="M9344" s="1">
        <v>40618</v>
      </c>
      <c r="N9344">
        <v>1.3900999999999999</v>
      </c>
    </row>
    <row r="9345" spans="13:14" x14ac:dyDescent="0.3">
      <c r="M9345" s="1">
        <v>40619</v>
      </c>
      <c r="N9345">
        <v>1.4021999999999999</v>
      </c>
    </row>
    <row r="9346" spans="13:14" x14ac:dyDescent="0.3">
      <c r="M9346" s="1">
        <v>40620</v>
      </c>
      <c r="N9346">
        <v>1.4176</v>
      </c>
    </row>
    <row r="9347" spans="13:14" x14ac:dyDescent="0.3">
      <c r="M9347" s="1">
        <v>40623</v>
      </c>
      <c r="N9347">
        <v>1.4226000000000001</v>
      </c>
    </row>
    <row r="9348" spans="13:14" x14ac:dyDescent="0.3">
      <c r="M9348" s="1">
        <v>40624</v>
      </c>
      <c r="N9348">
        <v>1.4200999999999999</v>
      </c>
    </row>
    <row r="9349" spans="13:14" x14ac:dyDescent="0.3">
      <c r="M9349" s="1">
        <v>40625</v>
      </c>
      <c r="N9349">
        <v>1.4081999999999999</v>
      </c>
    </row>
    <row r="9350" spans="13:14" x14ac:dyDescent="0.3">
      <c r="M9350" s="1">
        <v>40626</v>
      </c>
      <c r="N9350">
        <v>1.4173</v>
      </c>
    </row>
    <row r="9351" spans="13:14" x14ac:dyDescent="0.3">
      <c r="M9351" s="1">
        <v>40627</v>
      </c>
      <c r="N9351">
        <v>1.4080999999999999</v>
      </c>
    </row>
    <row r="9352" spans="13:14" x14ac:dyDescent="0.3">
      <c r="M9352" s="1">
        <v>40630</v>
      </c>
      <c r="N9352">
        <v>1.4084000000000001</v>
      </c>
    </row>
    <row r="9353" spans="13:14" x14ac:dyDescent="0.3">
      <c r="M9353" s="1">
        <v>40631</v>
      </c>
      <c r="N9353">
        <v>1.4109</v>
      </c>
    </row>
    <row r="9354" spans="13:14" x14ac:dyDescent="0.3">
      <c r="M9354" s="1">
        <v>40632</v>
      </c>
      <c r="N9354">
        <v>1.4125000000000001</v>
      </c>
    </row>
    <row r="9355" spans="13:14" x14ac:dyDescent="0.3">
      <c r="M9355" s="1">
        <v>40633</v>
      </c>
      <c r="N9355">
        <v>1.4165000000000001</v>
      </c>
    </row>
    <row r="9356" spans="13:14" x14ac:dyDescent="0.3">
      <c r="M9356" s="1">
        <v>40634</v>
      </c>
      <c r="N9356">
        <v>1.4228000000000001</v>
      </c>
    </row>
    <row r="9357" spans="13:14" x14ac:dyDescent="0.3">
      <c r="M9357" s="1">
        <v>40637</v>
      </c>
      <c r="N9357">
        <v>1.4218</v>
      </c>
    </row>
    <row r="9358" spans="13:14" x14ac:dyDescent="0.3">
      <c r="M9358" s="1">
        <v>40638</v>
      </c>
      <c r="N9358">
        <v>1.4219999999999999</v>
      </c>
    </row>
    <row r="9359" spans="13:14" x14ac:dyDescent="0.3">
      <c r="M9359" s="1">
        <v>40639</v>
      </c>
      <c r="N9359">
        <v>1.4332</v>
      </c>
    </row>
    <row r="9360" spans="13:14" x14ac:dyDescent="0.3">
      <c r="M9360" s="1">
        <v>40640</v>
      </c>
      <c r="N9360">
        <v>1.4301999999999999</v>
      </c>
    </row>
    <row r="9361" spans="13:14" x14ac:dyDescent="0.3">
      <c r="M9361" s="1">
        <v>40641</v>
      </c>
      <c r="N9361">
        <v>1.4478</v>
      </c>
    </row>
    <row r="9362" spans="13:14" x14ac:dyDescent="0.3">
      <c r="M9362" s="1">
        <v>40644</v>
      </c>
      <c r="N9362">
        <v>1.4434</v>
      </c>
    </row>
    <row r="9363" spans="13:14" x14ac:dyDescent="0.3">
      <c r="M9363" s="1">
        <v>40645</v>
      </c>
      <c r="N9363">
        <v>1.4476</v>
      </c>
    </row>
    <row r="9364" spans="13:14" x14ac:dyDescent="0.3">
      <c r="M9364" s="1">
        <v>40646</v>
      </c>
      <c r="N9364">
        <v>1.444</v>
      </c>
    </row>
    <row r="9365" spans="13:14" x14ac:dyDescent="0.3">
      <c r="M9365" s="1">
        <v>40647</v>
      </c>
      <c r="N9365">
        <v>1.4488000000000001</v>
      </c>
    </row>
    <row r="9366" spans="13:14" x14ac:dyDescent="0.3">
      <c r="M9366" s="1">
        <v>40648</v>
      </c>
      <c r="N9366">
        <v>1.4429000000000001</v>
      </c>
    </row>
    <row r="9367" spans="13:14" x14ac:dyDescent="0.3">
      <c r="M9367" s="1">
        <v>40651</v>
      </c>
      <c r="N9367">
        <v>1.4232</v>
      </c>
    </row>
    <row r="9368" spans="13:14" x14ac:dyDescent="0.3">
      <c r="M9368" s="1">
        <v>40652</v>
      </c>
      <c r="N9368">
        <v>1.4335</v>
      </c>
    </row>
    <row r="9369" spans="13:14" x14ac:dyDescent="0.3">
      <c r="M9369" s="1">
        <v>40653</v>
      </c>
      <c r="N9369">
        <v>1.4518</v>
      </c>
    </row>
    <row r="9370" spans="13:14" x14ac:dyDescent="0.3">
      <c r="M9370" s="1">
        <v>40654</v>
      </c>
      <c r="N9370">
        <v>1.4551000000000001</v>
      </c>
    </row>
    <row r="9371" spans="13:14" x14ac:dyDescent="0.3">
      <c r="M9371" s="1">
        <v>40655</v>
      </c>
      <c r="N9371">
        <v>1.4555</v>
      </c>
    </row>
    <row r="9372" spans="13:14" x14ac:dyDescent="0.3">
      <c r="M9372" s="1">
        <v>40658</v>
      </c>
      <c r="N9372">
        <v>1.4579</v>
      </c>
    </row>
    <row r="9373" spans="13:14" x14ac:dyDescent="0.3">
      <c r="M9373" s="1">
        <v>40659</v>
      </c>
      <c r="N9373">
        <v>1.4641999999999999</v>
      </c>
    </row>
    <row r="9374" spans="13:14" x14ac:dyDescent="0.3">
      <c r="M9374" s="1">
        <v>40660</v>
      </c>
      <c r="N9374">
        <v>1.4776</v>
      </c>
    </row>
    <row r="9375" spans="13:14" x14ac:dyDescent="0.3">
      <c r="M9375" s="1">
        <v>40661</v>
      </c>
      <c r="N9375">
        <v>1.4822</v>
      </c>
    </row>
    <row r="9376" spans="13:14" x14ac:dyDescent="0.3">
      <c r="M9376" s="1">
        <v>40662</v>
      </c>
      <c r="N9376">
        <v>1.4799</v>
      </c>
    </row>
    <row r="9377" spans="13:14" x14ac:dyDescent="0.3">
      <c r="M9377" s="1">
        <v>40665</v>
      </c>
      <c r="N9377">
        <v>1.4823999999999999</v>
      </c>
    </row>
    <row r="9378" spans="13:14" x14ac:dyDescent="0.3">
      <c r="M9378" s="1">
        <v>40666</v>
      </c>
      <c r="N9378">
        <v>1.4825999999999999</v>
      </c>
    </row>
    <row r="9379" spans="13:14" x14ac:dyDescent="0.3">
      <c r="M9379" s="1">
        <v>40667</v>
      </c>
      <c r="N9379">
        <v>1.4821</v>
      </c>
    </row>
    <row r="9380" spans="13:14" x14ac:dyDescent="0.3">
      <c r="M9380" s="1">
        <v>40668</v>
      </c>
      <c r="N9380">
        <v>1.4538</v>
      </c>
    </row>
    <row r="9381" spans="13:14" x14ac:dyDescent="0.3">
      <c r="M9381" s="1">
        <v>40669</v>
      </c>
      <c r="N9381">
        <v>1.4308000000000001</v>
      </c>
    </row>
    <row r="9382" spans="13:14" x14ac:dyDescent="0.3">
      <c r="M9382" s="1">
        <v>40672</v>
      </c>
      <c r="N9382">
        <v>1.4361999999999999</v>
      </c>
    </row>
    <row r="9383" spans="13:14" x14ac:dyDescent="0.3">
      <c r="M9383" s="1">
        <v>40673</v>
      </c>
      <c r="N9383">
        <v>1.4406000000000001</v>
      </c>
    </row>
    <row r="9384" spans="13:14" x14ac:dyDescent="0.3">
      <c r="M9384" s="1">
        <v>40674</v>
      </c>
      <c r="N9384">
        <v>1.4195</v>
      </c>
    </row>
    <row r="9385" spans="13:14" x14ac:dyDescent="0.3">
      <c r="M9385" s="1">
        <v>40675</v>
      </c>
      <c r="N9385">
        <v>1.4240999999999999</v>
      </c>
    </row>
    <row r="9386" spans="13:14" x14ac:dyDescent="0.3">
      <c r="M9386" s="1">
        <v>40676</v>
      </c>
      <c r="N9386">
        <v>1.4117999999999999</v>
      </c>
    </row>
    <row r="9387" spans="13:14" x14ac:dyDescent="0.3">
      <c r="M9387" s="1">
        <v>40679</v>
      </c>
      <c r="N9387">
        <v>1.4154</v>
      </c>
    </row>
    <row r="9388" spans="13:14" x14ac:dyDescent="0.3">
      <c r="M9388" s="1">
        <v>40680</v>
      </c>
      <c r="N9388">
        <v>1.4237</v>
      </c>
    </row>
    <row r="9389" spans="13:14" x14ac:dyDescent="0.3">
      <c r="M9389" s="1">
        <v>40681</v>
      </c>
      <c r="N9389">
        <v>1.4245000000000001</v>
      </c>
    </row>
    <row r="9390" spans="13:14" x14ac:dyDescent="0.3">
      <c r="M9390" s="1">
        <v>40682</v>
      </c>
      <c r="N9390">
        <v>1.4312</v>
      </c>
    </row>
    <row r="9391" spans="13:14" x14ac:dyDescent="0.3">
      <c r="M9391" s="1">
        <v>40683</v>
      </c>
      <c r="N9391">
        <v>1.4152</v>
      </c>
    </row>
    <row r="9392" spans="13:14" x14ac:dyDescent="0.3">
      <c r="M9392" s="1">
        <v>40686</v>
      </c>
      <c r="N9392">
        <v>1.405</v>
      </c>
    </row>
    <row r="9393" spans="13:14" x14ac:dyDescent="0.3">
      <c r="M9393" s="1">
        <v>40687</v>
      </c>
      <c r="N9393">
        <v>1.4103000000000001</v>
      </c>
    </row>
    <row r="9394" spans="13:14" x14ac:dyDescent="0.3">
      <c r="M9394" s="1">
        <v>40688</v>
      </c>
      <c r="N9394">
        <v>1.4085000000000001</v>
      </c>
    </row>
    <row r="9395" spans="13:14" x14ac:dyDescent="0.3">
      <c r="M9395" s="1">
        <v>40689</v>
      </c>
      <c r="N9395">
        <v>1.4137999999999999</v>
      </c>
    </row>
    <row r="9396" spans="13:14" x14ac:dyDescent="0.3">
      <c r="M9396" s="1">
        <v>40690</v>
      </c>
      <c r="N9396">
        <v>1.4320999999999999</v>
      </c>
    </row>
    <row r="9397" spans="13:14" x14ac:dyDescent="0.3">
      <c r="M9397" s="1">
        <v>40693</v>
      </c>
      <c r="N9397">
        <v>1.4278</v>
      </c>
    </row>
    <row r="9398" spans="13:14" x14ac:dyDescent="0.3">
      <c r="M9398" s="1">
        <v>40694</v>
      </c>
      <c r="N9398">
        <v>1.4394</v>
      </c>
    </row>
    <row r="9399" spans="13:14" x14ac:dyDescent="0.3">
      <c r="M9399" s="1">
        <v>40695</v>
      </c>
      <c r="N9399">
        <v>1.4312</v>
      </c>
    </row>
    <row r="9400" spans="13:14" x14ac:dyDescent="0.3">
      <c r="M9400" s="1">
        <v>40696</v>
      </c>
      <c r="N9400">
        <v>1.4490000000000001</v>
      </c>
    </row>
    <row r="9401" spans="13:14" x14ac:dyDescent="0.3">
      <c r="M9401" s="1">
        <v>40697</v>
      </c>
      <c r="N9401">
        <v>1.4634</v>
      </c>
    </row>
    <row r="9402" spans="13:14" x14ac:dyDescent="0.3">
      <c r="M9402" s="1">
        <v>40700</v>
      </c>
      <c r="N9402">
        <v>1.4576</v>
      </c>
    </row>
    <row r="9403" spans="13:14" x14ac:dyDescent="0.3">
      <c r="M9403" s="1">
        <v>40701</v>
      </c>
      <c r="N9403">
        <v>1.4689000000000001</v>
      </c>
    </row>
    <row r="9404" spans="13:14" x14ac:dyDescent="0.3">
      <c r="M9404" s="1">
        <v>40702</v>
      </c>
      <c r="N9404">
        <v>1.4576</v>
      </c>
    </row>
    <row r="9405" spans="13:14" x14ac:dyDescent="0.3">
      <c r="M9405" s="1">
        <v>40703</v>
      </c>
      <c r="N9405">
        <v>1.4508000000000001</v>
      </c>
    </row>
    <row r="9406" spans="13:14" x14ac:dyDescent="0.3">
      <c r="M9406" s="1">
        <v>40704</v>
      </c>
      <c r="N9406">
        <v>1.4345000000000001</v>
      </c>
    </row>
    <row r="9407" spans="13:14" x14ac:dyDescent="0.3">
      <c r="M9407" s="1">
        <v>40707</v>
      </c>
      <c r="N9407">
        <v>1.4415</v>
      </c>
    </row>
    <row r="9408" spans="13:14" x14ac:dyDescent="0.3">
      <c r="M9408" s="1">
        <v>40708</v>
      </c>
      <c r="N9408">
        <v>1.4438</v>
      </c>
    </row>
    <row r="9409" spans="13:14" x14ac:dyDescent="0.3">
      <c r="M9409" s="1">
        <v>40709</v>
      </c>
      <c r="N9409">
        <v>1.4166000000000001</v>
      </c>
    </row>
    <row r="9410" spans="13:14" x14ac:dyDescent="0.3">
      <c r="M9410" s="1">
        <v>40710</v>
      </c>
      <c r="N9410">
        <v>1.421</v>
      </c>
    </row>
    <row r="9411" spans="13:14" x14ac:dyDescent="0.3">
      <c r="M9411" s="1">
        <v>40711</v>
      </c>
      <c r="N9411">
        <v>1.4308000000000001</v>
      </c>
    </row>
    <row r="9412" spans="13:14" x14ac:dyDescent="0.3">
      <c r="M9412" s="1">
        <v>40714</v>
      </c>
      <c r="N9412">
        <v>1.4307000000000001</v>
      </c>
    </row>
    <row r="9413" spans="13:14" x14ac:dyDescent="0.3">
      <c r="M9413" s="1">
        <v>40715</v>
      </c>
      <c r="N9413">
        <v>1.4406000000000001</v>
      </c>
    </row>
    <row r="9414" spans="13:14" x14ac:dyDescent="0.3">
      <c r="M9414" s="1">
        <v>40716</v>
      </c>
      <c r="N9414">
        <v>1.4353</v>
      </c>
    </row>
    <row r="9415" spans="13:14" x14ac:dyDescent="0.3">
      <c r="M9415" s="1">
        <v>40717</v>
      </c>
      <c r="N9415">
        <v>1.4257</v>
      </c>
    </row>
    <row r="9416" spans="13:14" x14ac:dyDescent="0.3">
      <c r="M9416" s="1">
        <v>40718</v>
      </c>
      <c r="N9416">
        <v>1.419</v>
      </c>
    </row>
    <row r="9417" spans="13:14" x14ac:dyDescent="0.3">
      <c r="M9417" s="1">
        <v>40721</v>
      </c>
      <c r="N9417">
        <v>1.4281999999999999</v>
      </c>
    </row>
    <row r="9418" spans="13:14" x14ac:dyDescent="0.3">
      <c r="M9418" s="1">
        <v>40722</v>
      </c>
      <c r="N9418">
        <v>1.4368000000000001</v>
      </c>
    </row>
    <row r="9419" spans="13:14" x14ac:dyDescent="0.3">
      <c r="M9419" s="1">
        <v>40723</v>
      </c>
      <c r="N9419">
        <v>1.4434</v>
      </c>
    </row>
    <row r="9420" spans="13:14" x14ac:dyDescent="0.3">
      <c r="M9420" s="1">
        <v>40724</v>
      </c>
      <c r="N9420">
        <v>1.4503999999999999</v>
      </c>
    </row>
    <row r="9421" spans="13:14" x14ac:dyDescent="0.3">
      <c r="M9421" s="1">
        <v>40725</v>
      </c>
      <c r="N9421">
        <v>1.4521999999999999</v>
      </c>
    </row>
    <row r="9422" spans="13:14" x14ac:dyDescent="0.3">
      <c r="M9422" s="1">
        <v>40728</v>
      </c>
      <c r="N9422">
        <v>1.4537</v>
      </c>
    </row>
    <row r="9423" spans="13:14" x14ac:dyDescent="0.3">
      <c r="M9423" s="1">
        <v>40729</v>
      </c>
      <c r="N9423">
        <v>1.4421999999999999</v>
      </c>
    </row>
    <row r="9424" spans="13:14" x14ac:dyDescent="0.3">
      <c r="M9424" s="1">
        <v>40730</v>
      </c>
      <c r="N9424">
        <v>1.4316</v>
      </c>
    </row>
    <row r="9425" spans="13:14" x14ac:dyDescent="0.3">
      <c r="M9425" s="1">
        <v>40731</v>
      </c>
      <c r="N9425">
        <v>1.4359</v>
      </c>
    </row>
    <row r="9426" spans="13:14" x14ac:dyDescent="0.3">
      <c r="M9426" s="1">
        <v>40732</v>
      </c>
      <c r="N9426">
        <v>1.4267000000000001</v>
      </c>
    </row>
    <row r="9427" spans="13:14" x14ac:dyDescent="0.3">
      <c r="M9427" s="1">
        <v>40735</v>
      </c>
      <c r="N9427">
        <v>1.4035</v>
      </c>
    </row>
    <row r="9428" spans="13:14" x14ac:dyDescent="0.3">
      <c r="M9428" s="1">
        <v>40736</v>
      </c>
      <c r="N9428">
        <v>1.3976</v>
      </c>
    </row>
    <row r="9429" spans="13:14" x14ac:dyDescent="0.3">
      <c r="M9429" s="1">
        <v>40737</v>
      </c>
      <c r="N9429">
        <v>1.4180999999999999</v>
      </c>
    </row>
    <row r="9430" spans="13:14" x14ac:dyDescent="0.3">
      <c r="M9430" s="1">
        <v>40738</v>
      </c>
      <c r="N9430">
        <v>1.4141999999999999</v>
      </c>
    </row>
    <row r="9431" spans="13:14" x14ac:dyDescent="0.3">
      <c r="M9431" s="1">
        <v>40739</v>
      </c>
      <c r="N9431">
        <v>1.415</v>
      </c>
    </row>
    <row r="9432" spans="13:14" x14ac:dyDescent="0.3">
      <c r="M9432" s="1">
        <v>40742</v>
      </c>
      <c r="N9432">
        <v>1.4109</v>
      </c>
    </row>
    <row r="9433" spans="13:14" x14ac:dyDescent="0.3">
      <c r="M9433" s="1">
        <v>40743</v>
      </c>
      <c r="N9433">
        <v>1.4155</v>
      </c>
    </row>
    <row r="9434" spans="13:14" x14ac:dyDescent="0.3">
      <c r="M9434" s="1">
        <v>40744</v>
      </c>
      <c r="N9434">
        <v>1.4217</v>
      </c>
    </row>
    <row r="9435" spans="13:14" x14ac:dyDescent="0.3">
      <c r="M9435" s="1">
        <v>40745</v>
      </c>
      <c r="N9435">
        <v>1.4420999999999999</v>
      </c>
    </row>
    <row r="9436" spans="13:14" x14ac:dyDescent="0.3">
      <c r="M9436" s="1">
        <v>40746</v>
      </c>
      <c r="N9436">
        <v>1.4353</v>
      </c>
    </row>
    <row r="9437" spans="13:14" x14ac:dyDescent="0.3">
      <c r="M9437" s="1">
        <v>40749</v>
      </c>
      <c r="N9437">
        <v>1.4374</v>
      </c>
    </row>
    <row r="9438" spans="13:14" x14ac:dyDescent="0.3">
      <c r="M9438" s="1">
        <v>40750</v>
      </c>
      <c r="N9438">
        <v>1.4512</v>
      </c>
    </row>
    <row r="9439" spans="13:14" x14ac:dyDescent="0.3">
      <c r="M9439" s="1">
        <v>40751</v>
      </c>
      <c r="N9439">
        <v>1.4365000000000001</v>
      </c>
    </row>
    <row r="9440" spans="13:14" x14ac:dyDescent="0.3">
      <c r="M9440" s="1">
        <v>40752</v>
      </c>
      <c r="N9440">
        <v>1.4329000000000001</v>
      </c>
    </row>
    <row r="9441" spans="13:14" x14ac:dyDescent="0.3">
      <c r="M9441" s="1">
        <v>40753</v>
      </c>
      <c r="N9441">
        <v>1.4395</v>
      </c>
    </row>
    <row r="9442" spans="13:14" x14ac:dyDescent="0.3">
      <c r="M9442" s="1">
        <v>40756</v>
      </c>
      <c r="N9442">
        <v>1.4249000000000001</v>
      </c>
    </row>
    <row r="9443" spans="13:14" x14ac:dyDescent="0.3">
      <c r="M9443" s="1">
        <v>40757</v>
      </c>
      <c r="N9443">
        <v>1.4192</v>
      </c>
    </row>
    <row r="9444" spans="13:14" x14ac:dyDescent="0.3">
      <c r="M9444" s="1">
        <v>40758</v>
      </c>
      <c r="N9444">
        <v>1.4325000000000001</v>
      </c>
    </row>
    <row r="9445" spans="13:14" x14ac:dyDescent="0.3">
      <c r="M9445" s="1">
        <v>40759</v>
      </c>
      <c r="N9445">
        <v>1.4106000000000001</v>
      </c>
    </row>
    <row r="9446" spans="13:14" x14ac:dyDescent="0.3">
      <c r="M9446" s="1">
        <v>40760</v>
      </c>
      <c r="N9446">
        <v>1.4279999999999999</v>
      </c>
    </row>
    <row r="9447" spans="13:14" x14ac:dyDescent="0.3">
      <c r="M9447" s="1">
        <v>40763</v>
      </c>
      <c r="N9447">
        <v>1.4174</v>
      </c>
    </row>
    <row r="9448" spans="13:14" x14ac:dyDescent="0.3">
      <c r="M9448" s="1">
        <v>40764</v>
      </c>
      <c r="N9448">
        <v>1.4368000000000001</v>
      </c>
    </row>
    <row r="9449" spans="13:14" x14ac:dyDescent="0.3">
      <c r="M9449" s="1">
        <v>40765</v>
      </c>
      <c r="N9449">
        <v>1.4172</v>
      </c>
    </row>
    <row r="9450" spans="13:14" x14ac:dyDescent="0.3">
      <c r="M9450" s="1">
        <v>40766</v>
      </c>
      <c r="N9450">
        <v>1.4240999999999999</v>
      </c>
    </row>
    <row r="9451" spans="13:14" x14ac:dyDescent="0.3">
      <c r="M9451" s="1">
        <v>40767</v>
      </c>
      <c r="N9451">
        <v>1.4248000000000001</v>
      </c>
    </row>
    <row r="9452" spans="13:14" x14ac:dyDescent="0.3">
      <c r="M9452" s="1">
        <v>40770</v>
      </c>
      <c r="N9452">
        <v>1.4443999999999999</v>
      </c>
    </row>
    <row r="9453" spans="13:14" x14ac:dyDescent="0.3">
      <c r="M9453" s="1">
        <v>40771</v>
      </c>
      <c r="N9453">
        <v>1.4407000000000001</v>
      </c>
    </row>
    <row r="9454" spans="13:14" x14ac:dyDescent="0.3">
      <c r="M9454" s="1">
        <v>40772</v>
      </c>
      <c r="N9454">
        <v>1.4422999999999999</v>
      </c>
    </row>
    <row r="9455" spans="13:14" x14ac:dyDescent="0.3">
      <c r="M9455" s="1">
        <v>40773</v>
      </c>
      <c r="N9455">
        <v>1.4330000000000001</v>
      </c>
    </row>
    <row r="9456" spans="13:14" x14ac:dyDescent="0.3">
      <c r="M9456" s="1">
        <v>40774</v>
      </c>
      <c r="N9456">
        <v>1.4395</v>
      </c>
    </row>
    <row r="9457" spans="13:14" x14ac:dyDescent="0.3">
      <c r="M9457" s="1">
        <v>40777</v>
      </c>
      <c r="N9457">
        <v>1.4358</v>
      </c>
    </row>
    <row r="9458" spans="13:14" x14ac:dyDescent="0.3">
      <c r="M9458" s="1">
        <v>40778</v>
      </c>
      <c r="N9458">
        <v>1.4438</v>
      </c>
    </row>
    <row r="9459" spans="13:14" x14ac:dyDescent="0.3">
      <c r="M9459" s="1">
        <v>40779</v>
      </c>
      <c r="N9459">
        <v>1.4412</v>
      </c>
    </row>
    <row r="9460" spans="13:14" x14ac:dyDescent="0.3">
      <c r="M9460" s="1">
        <v>40780</v>
      </c>
      <c r="N9460">
        <v>1.4378</v>
      </c>
    </row>
    <row r="9461" spans="13:14" x14ac:dyDescent="0.3">
      <c r="M9461" s="1">
        <v>40781</v>
      </c>
      <c r="N9461">
        <v>1.4497</v>
      </c>
    </row>
    <row r="9462" spans="13:14" x14ac:dyDescent="0.3">
      <c r="M9462" s="1">
        <v>40784</v>
      </c>
      <c r="N9462">
        <v>1.4508000000000001</v>
      </c>
    </row>
    <row r="9463" spans="13:14" x14ac:dyDescent="0.3">
      <c r="M9463" s="1">
        <v>40785</v>
      </c>
      <c r="N9463">
        <v>1.4444999999999999</v>
      </c>
    </row>
    <row r="9464" spans="13:14" x14ac:dyDescent="0.3">
      <c r="M9464" s="1">
        <v>40786</v>
      </c>
      <c r="N9464">
        <v>1.4377</v>
      </c>
    </row>
    <row r="9465" spans="13:14" x14ac:dyDescent="0.3">
      <c r="M9465" s="1">
        <v>40787</v>
      </c>
      <c r="N9465">
        <v>1.4258</v>
      </c>
    </row>
    <row r="9466" spans="13:14" x14ac:dyDescent="0.3">
      <c r="M9466" s="1">
        <v>40788</v>
      </c>
      <c r="N9466">
        <v>1.4202999999999999</v>
      </c>
    </row>
    <row r="9467" spans="13:14" x14ac:dyDescent="0.3">
      <c r="M9467" s="1">
        <v>40791</v>
      </c>
      <c r="N9467">
        <v>1.409</v>
      </c>
    </row>
    <row r="9468" spans="13:14" x14ac:dyDescent="0.3">
      <c r="M9468" s="1">
        <v>40792</v>
      </c>
      <c r="N9468">
        <v>1.3997999999999999</v>
      </c>
    </row>
    <row r="9469" spans="13:14" x14ac:dyDescent="0.3">
      <c r="M9469" s="1">
        <v>40793</v>
      </c>
      <c r="N9469">
        <v>1.4097</v>
      </c>
    </row>
    <row r="9470" spans="13:14" x14ac:dyDescent="0.3">
      <c r="M9470" s="1">
        <v>40794</v>
      </c>
      <c r="N9470">
        <v>1.3880999999999999</v>
      </c>
    </row>
    <row r="9471" spans="13:14" x14ac:dyDescent="0.3">
      <c r="M9471" s="1">
        <v>40795</v>
      </c>
      <c r="N9471">
        <v>1.3651</v>
      </c>
    </row>
    <row r="9472" spans="13:14" x14ac:dyDescent="0.3">
      <c r="M9472" s="1">
        <v>40798</v>
      </c>
      <c r="N9472">
        <v>1.3672</v>
      </c>
    </row>
    <row r="9473" spans="13:14" x14ac:dyDescent="0.3">
      <c r="M9473" s="1">
        <v>40799</v>
      </c>
      <c r="N9473">
        <v>1.3680000000000001</v>
      </c>
    </row>
    <row r="9474" spans="13:14" x14ac:dyDescent="0.3">
      <c r="M9474" s="1">
        <v>40800</v>
      </c>
      <c r="N9474">
        <v>1.3745000000000001</v>
      </c>
    </row>
    <row r="9475" spans="13:14" x14ac:dyDescent="0.3">
      <c r="M9475" s="1">
        <v>40801</v>
      </c>
      <c r="N9475">
        <v>1.3875999999999999</v>
      </c>
    </row>
    <row r="9476" spans="13:14" x14ac:dyDescent="0.3">
      <c r="M9476" s="1">
        <v>40802</v>
      </c>
      <c r="N9476">
        <v>1.3796999999999999</v>
      </c>
    </row>
    <row r="9477" spans="13:14" x14ac:dyDescent="0.3">
      <c r="M9477" s="1">
        <v>40805</v>
      </c>
      <c r="N9477">
        <v>1.3683000000000001</v>
      </c>
    </row>
    <row r="9478" spans="13:14" x14ac:dyDescent="0.3">
      <c r="M9478" s="1">
        <v>40806</v>
      </c>
      <c r="N9478">
        <v>1.3704000000000001</v>
      </c>
    </row>
    <row r="9479" spans="13:14" x14ac:dyDescent="0.3">
      <c r="M9479" s="1">
        <v>40807</v>
      </c>
      <c r="N9479">
        <v>1.3564000000000001</v>
      </c>
    </row>
    <row r="9480" spans="13:14" x14ac:dyDescent="0.3">
      <c r="M9480" s="1">
        <v>40808</v>
      </c>
      <c r="N9480">
        <v>1.3460000000000001</v>
      </c>
    </row>
    <row r="9481" spans="13:14" x14ac:dyDescent="0.3">
      <c r="M9481" s="1">
        <v>40809</v>
      </c>
      <c r="N9481">
        <v>1.3495999999999999</v>
      </c>
    </row>
    <row r="9482" spans="13:14" x14ac:dyDescent="0.3">
      <c r="M9482" s="1">
        <v>40812</v>
      </c>
      <c r="N9482">
        <v>1.3537999999999999</v>
      </c>
    </row>
    <row r="9483" spans="13:14" x14ac:dyDescent="0.3">
      <c r="M9483" s="1">
        <v>40813</v>
      </c>
      <c r="N9483">
        <v>1.3591</v>
      </c>
    </row>
    <row r="9484" spans="13:14" x14ac:dyDescent="0.3">
      <c r="M9484" s="1">
        <v>40814</v>
      </c>
      <c r="N9484">
        <v>1.3541000000000001</v>
      </c>
    </row>
    <row r="9485" spans="13:14" x14ac:dyDescent="0.3">
      <c r="M9485" s="1">
        <v>40815</v>
      </c>
      <c r="N9485">
        <v>1.3591</v>
      </c>
    </row>
    <row r="9486" spans="13:14" x14ac:dyDescent="0.3">
      <c r="M9486" s="1">
        <v>40816</v>
      </c>
      <c r="N9486">
        <v>1.3384</v>
      </c>
    </row>
    <row r="9487" spans="13:14" x14ac:dyDescent="0.3">
      <c r="M9487" s="1">
        <v>40819</v>
      </c>
      <c r="N9487">
        <v>1.3169</v>
      </c>
    </row>
    <row r="9488" spans="13:14" x14ac:dyDescent="0.3">
      <c r="M9488" s="1">
        <v>40820</v>
      </c>
      <c r="N9488">
        <v>1.3338000000000001</v>
      </c>
    </row>
    <row r="9489" spans="13:14" x14ac:dyDescent="0.3">
      <c r="M9489" s="1">
        <v>40821</v>
      </c>
      <c r="N9489">
        <v>1.3346</v>
      </c>
    </row>
    <row r="9490" spans="13:14" x14ac:dyDescent="0.3">
      <c r="M9490" s="1">
        <v>40822</v>
      </c>
      <c r="N9490">
        <v>1.3431</v>
      </c>
    </row>
    <row r="9491" spans="13:14" x14ac:dyDescent="0.3">
      <c r="M9491" s="1">
        <v>40823</v>
      </c>
      <c r="N9491">
        <v>1.3374999999999999</v>
      </c>
    </row>
    <row r="9492" spans="13:14" x14ac:dyDescent="0.3">
      <c r="M9492" s="1">
        <v>40826</v>
      </c>
      <c r="N9492">
        <v>1.3642000000000001</v>
      </c>
    </row>
    <row r="9493" spans="13:14" x14ac:dyDescent="0.3">
      <c r="M9493" s="1">
        <v>40827</v>
      </c>
      <c r="N9493">
        <v>1.3643000000000001</v>
      </c>
    </row>
    <row r="9494" spans="13:14" x14ac:dyDescent="0.3">
      <c r="M9494" s="1">
        <v>40828</v>
      </c>
      <c r="N9494">
        <v>1.3786</v>
      </c>
    </row>
    <row r="9495" spans="13:14" x14ac:dyDescent="0.3">
      <c r="M9495" s="1">
        <v>40829</v>
      </c>
      <c r="N9495">
        <v>1.3774</v>
      </c>
    </row>
    <row r="9496" spans="13:14" x14ac:dyDescent="0.3">
      <c r="M9496" s="1">
        <v>40830</v>
      </c>
      <c r="N9496">
        <v>1.3875</v>
      </c>
    </row>
    <row r="9497" spans="13:14" x14ac:dyDescent="0.3">
      <c r="M9497" s="1">
        <v>40833</v>
      </c>
      <c r="N9497">
        <v>1.3740000000000001</v>
      </c>
    </row>
    <row r="9498" spans="13:14" x14ac:dyDescent="0.3">
      <c r="M9498" s="1">
        <v>40834</v>
      </c>
      <c r="N9498">
        <v>1.3736999999999999</v>
      </c>
    </row>
    <row r="9499" spans="13:14" x14ac:dyDescent="0.3">
      <c r="M9499" s="1">
        <v>40835</v>
      </c>
      <c r="N9499">
        <v>1.3754</v>
      </c>
    </row>
    <row r="9500" spans="13:14" x14ac:dyDescent="0.3">
      <c r="M9500" s="1">
        <v>40836</v>
      </c>
      <c r="N9500">
        <v>1.3774999999999999</v>
      </c>
    </row>
    <row r="9501" spans="13:14" x14ac:dyDescent="0.3">
      <c r="M9501" s="1">
        <v>40837</v>
      </c>
      <c r="N9501">
        <v>1.3894</v>
      </c>
    </row>
    <row r="9502" spans="13:14" x14ac:dyDescent="0.3">
      <c r="M9502" s="1">
        <v>40840</v>
      </c>
      <c r="N9502">
        <v>1.3925000000000001</v>
      </c>
    </row>
    <row r="9503" spans="13:14" x14ac:dyDescent="0.3">
      <c r="M9503" s="1">
        <v>40841</v>
      </c>
      <c r="N9503">
        <v>1.3904000000000001</v>
      </c>
    </row>
    <row r="9504" spans="13:14" x14ac:dyDescent="0.3">
      <c r="M9504" s="1">
        <v>40842</v>
      </c>
      <c r="N9504">
        <v>1.39</v>
      </c>
    </row>
    <row r="9505" spans="13:14" x14ac:dyDescent="0.3">
      <c r="M9505" s="1">
        <v>40843</v>
      </c>
      <c r="N9505">
        <v>1.419</v>
      </c>
    </row>
    <row r="9506" spans="13:14" x14ac:dyDescent="0.3">
      <c r="M9506" s="1">
        <v>40844</v>
      </c>
      <c r="N9506">
        <v>1.4146000000000001</v>
      </c>
    </row>
    <row r="9507" spans="13:14" x14ac:dyDescent="0.3">
      <c r="M9507" s="1">
        <v>40847</v>
      </c>
      <c r="N9507">
        <v>1.3855999999999999</v>
      </c>
    </row>
    <row r="9508" spans="13:14" x14ac:dyDescent="0.3">
      <c r="M9508" s="1">
        <v>40848</v>
      </c>
      <c r="N9508">
        <v>1.3694</v>
      </c>
    </row>
    <row r="9509" spans="13:14" x14ac:dyDescent="0.3">
      <c r="M9509" s="1">
        <v>40849</v>
      </c>
      <c r="N9509">
        <v>1.3746</v>
      </c>
    </row>
    <row r="9510" spans="13:14" x14ac:dyDescent="0.3">
      <c r="M9510" s="1">
        <v>40850</v>
      </c>
      <c r="N9510">
        <v>1.3813</v>
      </c>
    </row>
    <row r="9511" spans="13:14" x14ac:dyDescent="0.3">
      <c r="M9511" s="1">
        <v>40851</v>
      </c>
      <c r="N9511">
        <v>1.3794</v>
      </c>
    </row>
    <row r="9512" spans="13:14" x14ac:dyDescent="0.3">
      <c r="M9512" s="1">
        <v>40854</v>
      </c>
      <c r="N9512">
        <v>1.3774999999999999</v>
      </c>
    </row>
    <row r="9513" spans="13:14" x14ac:dyDescent="0.3">
      <c r="M9513" s="1">
        <v>40855</v>
      </c>
      <c r="N9513">
        <v>1.3836999999999999</v>
      </c>
    </row>
    <row r="9514" spans="13:14" x14ac:dyDescent="0.3">
      <c r="M9514" s="1">
        <v>40856</v>
      </c>
      <c r="N9514">
        <v>1.3546</v>
      </c>
    </row>
    <row r="9515" spans="13:14" x14ac:dyDescent="0.3">
      <c r="M9515" s="1">
        <v>40857</v>
      </c>
      <c r="N9515">
        <v>1.3601000000000001</v>
      </c>
    </row>
    <row r="9516" spans="13:14" x14ac:dyDescent="0.3">
      <c r="M9516" s="1">
        <v>40858</v>
      </c>
      <c r="N9516">
        <v>1.375</v>
      </c>
    </row>
    <row r="9517" spans="13:14" x14ac:dyDescent="0.3">
      <c r="M9517" s="1">
        <v>40861</v>
      </c>
      <c r="N9517">
        <v>1.3623000000000001</v>
      </c>
    </row>
    <row r="9518" spans="13:14" x14ac:dyDescent="0.3">
      <c r="M9518" s="1">
        <v>40862</v>
      </c>
      <c r="N9518">
        <v>1.3531</v>
      </c>
    </row>
    <row r="9519" spans="13:14" x14ac:dyDescent="0.3">
      <c r="M9519" s="1">
        <v>40863</v>
      </c>
      <c r="N9519">
        <v>1.3462000000000001</v>
      </c>
    </row>
    <row r="9520" spans="13:14" x14ac:dyDescent="0.3">
      <c r="M9520" s="1">
        <v>40864</v>
      </c>
      <c r="N9520">
        <v>1.3459000000000001</v>
      </c>
    </row>
    <row r="9521" spans="13:14" x14ac:dyDescent="0.3">
      <c r="M9521" s="1">
        <v>40865</v>
      </c>
      <c r="N9521">
        <v>1.3509</v>
      </c>
    </row>
    <row r="9522" spans="13:14" x14ac:dyDescent="0.3">
      <c r="M9522" s="1">
        <v>40868</v>
      </c>
      <c r="N9522">
        <v>1.3493999999999999</v>
      </c>
    </row>
    <row r="9523" spans="13:14" x14ac:dyDescent="0.3">
      <c r="M9523" s="1">
        <v>40869</v>
      </c>
      <c r="N9523">
        <v>1.3512999999999999</v>
      </c>
    </row>
    <row r="9524" spans="13:14" x14ac:dyDescent="0.3">
      <c r="M9524" s="1">
        <v>40870</v>
      </c>
      <c r="N9524">
        <v>1.3332999999999999</v>
      </c>
    </row>
    <row r="9525" spans="13:14" x14ac:dyDescent="0.3">
      <c r="M9525" s="1">
        <v>40871</v>
      </c>
      <c r="N9525">
        <v>1.3348</v>
      </c>
    </row>
    <row r="9526" spans="13:14" x14ac:dyDescent="0.3">
      <c r="M9526" s="1">
        <v>40872</v>
      </c>
      <c r="N9526">
        <v>1.3232999999999999</v>
      </c>
    </row>
    <row r="9527" spans="13:14" x14ac:dyDescent="0.3">
      <c r="M9527" s="1">
        <v>40875</v>
      </c>
      <c r="N9527">
        <v>1.3308</v>
      </c>
    </row>
    <row r="9528" spans="13:14" x14ac:dyDescent="0.3">
      <c r="M9528" s="1">
        <v>40876</v>
      </c>
      <c r="N9528">
        <v>1.3329</v>
      </c>
    </row>
    <row r="9529" spans="13:14" x14ac:dyDescent="0.3">
      <c r="M9529" s="1">
        <v>40877</v>
      </c>
      <c r="N9529">
        <v>1.3441000000000001</v>
      </c>
    </row>
    <row r="9530" spans="13:14" x14ac:dyDescent="0.3">
      <c r="M9530" s="1">
        <v>40878</v>
      </c>
      <c r="N9530">
        <v>1.3463000000000001</v>
      </c>
    </row>
    <row r="9531" spans="13:14" x14ac:dyDescent="0.3">
      <c r="M9531" s="1">
        <v>40879</v>
      </c>
      <c r="N9531">
        <v>1.3402000000000001</v>
      </c>
    </row>
    <row r="9532" spans="13:14" x14ac:dyDescent="0.3">
      <c r="M9532" s="1">
        <v>40882</v>
      </c>
      <c r="N9532">
        <v>1.3401000000000001</v>
      </c>
    </row>
    <row r="9533" spans="13:14" x14ac:dyDescent="0.3">
      <c r="M9533" s="1">
        <v>40883</v>
      </c>
      <c r="N9533">
        <v>1.3401000000000001</v>
      </c>
    </row>
    <row r="9534" spans="13:14" x14ac:dyDescent="0.3">
      <c r="M9534" s="1">
        <v>40884</v>
      </c>
      <c r="N9534">
        <v>1.3411999999999999</v>
      </c>
    </row>
    <row r="9535" spans="13:14" x14ac:dyDescent="0.3">
      <c r="M9535" s="1">
        <v>40885</v>
      </c>
      <c r="N9535">
        <v>1.3345</v>
      </c>
    </row>
    <row r="9536" spans="13:14" x14ac:dyDescent="0.3">
      <c r="M9536" s="1">
        <v>40886</v>
      </c>
      <c r="N9536">
        <v>1.3371999999999999</v>
      </c>
    </row>
    <row r="9537" spans="13:14" x14ac:dyDescent="0.3">
      <c r="M9537" s="1">
        <v>40889</v>
      </c>
      <c r="N9537">
        <v>1.3184</v>
      </c>
    </row>
    <row r="9538" spans="13:14" x14ac:dyDescent="0.3">
      <c r="M9538" s="1">
        <v>40890</v>
      </c>
      <c r="N9538">
        <v>1.3032999999999999</v>
      </c>
    </row>
    <row r="9539" spans="13:14" x14ac:dyDescent="0.3">
      <c r="M9539" s="1">
        <v>40891</v>
      </c>
      <c r="N9539">
        <v>1.298</v>
      </c>
    </row>
    <row r="9540" spans="13:14" x14ac:dyDescent="0.3">
      <c r="M9540" s="1">
        <v>40892</v>
      </c>
      <c r="N9540">
        <v>1.3015000000000001</v>
      </c>
    </row>
    <row r="9541" spans="13:14" x14ac:dyDescent="0.3">
      <c r="M9541" s="1">
        <v>40893</v>
      </c>
      <c r="N9541">
        <v>1.3032999999999999</v>
      </c>
    </row>
    <row r="9542" spans="13:14" x14ac:dyDescent="0.3">
      <c r="M9542" s="1">
        <v>40896</v>
      </c>
      <c r="N9542">
        <v>1.2994000000000001</v>
      </c>
    </row>
    <row r="9543" spans="13:14" x14ac:dyDescent="0.3">
      <c r="M9543" s="1">
        <v>40897</v>
      </c>
      <c r="N9543">
        <v>1.3077000000000001</v>
      </c>
    </row>
    <row r="9544" spans="13:14" x14ac:dyDescent="0.3">
      <c r="M9544" s="1">
        <v>40898</v>
      </c>
      <c r="N9544">
        <v>1.3044</v>
      </c>
    </row>
    <row r="9545" spans="13:14" x14ac:dyDescent="0.3">
      <c r="M9545" s="1">
        <v>40899</v>
      </c>
      <c r="N9545">
        <v>1.3048</v>
      </c>
    </row>
    <row r="9546" spans="13:14" x14ac:dyDescent="0.3">
      <c r="M9546" s="1">
        <v>40900</v>
      </c>
      <c r="N9546">
        <v>1.304</v>
      </c>
    </row>
    <row r="9547" spans="13:14" x14ac:dyDescent="0.3">
      <c r="M9547" s="1">
        <v>40903</v>
      </c>
      <c r="N9547">
        <v>1.3058000000000001</v>
      </c>
    </row>
    <row r="9548" spans="13:14" x14ac:dyDescent="0.3">
      <c r="M9548" s="1">
        <v>40904</v>
      </c>
      <c r="N9548">
        <v>1.3068</v>
      </c>
    </row>
    <row r="9549" spans="13:14" x14ac:dyDescent="0.3">
      <c r="M9549" s="1">
        <v>40905</v>
      </c>
      <c r="N9549">
        <v>1.2935000000000001</v>
      </c>
    </row>
    <row r="9550" spans="13:14" x14ac:dyDescent="0.3">
      <c r="M9550" s="1">
        <v>40906</v>
      </c>
      <c r="N9550">
        <v>1.2961</v>
      </c>
    </row>
    <row r="9551" spans="13:14" x14ac:dyDescent="0.3">
      <c r="M9551" s="1">
        <v>40907</v>
      </c>
      <c r="N9551">
        <v>1.2945</v>
      </c>
    </row>
    <row r="9552" spans="13:14" x14ac:dyDescent="0.3">
      <c r="M9552" s="1">
        <v>40910</v>
      </c>
      <c r="N9552">
        <v>1.2927999999999999</v>
      </c>
    </row>
    <row r="9553" spans="13:14" x14ac:dyDescent="0.3">
      <c r="M9553" s="1">
        <v>40911</v>
      </c>
      <c r="N9553">
        <v>1.3049999999999999</v>
      </c>
    </row>
    <row r="9554" spans="13:14" x14ac:dyDescent="0.3">
      <c r="M9554" s="1">
        <v>40912</v>
      </c>
      <c r="N9554">
        <v>1.294</v>
      </c>
    </row>
    <row r="9555" spans="13:14" x14ac:dyDescent="0.3">
      <c r="M9555" s="1">
        <v>40913</v>
      </c>
      <c r="N9555">
        <v>1.278</v>
      </c>
    </row>
    <row r="9556" spans="13:14" x14ac:dyDescent="0.3">
      <c r="M9556" s="1">
        <v>40914</v>
      </c>
      <c r="N9556">
        <v>1.272</v>
      </c>
    </row>
    <row r="9557" spans="13:14" x14ac:dyDescent="0.3">
      <c r="M9557" s="1">
        <v>40917</v>
      </c>
      <c r="N9557">
        <v>1.2765</v>
      </c>
    </row>
    <row r="9558" spans="13:14" x14ac:dyDescent="0.3">
      <c r="M9558" s="1">
        <v>40918</v>
      </c>
      <c r="N9558">
        <v>1.2771999999999999</v>
      </c>
    </row>
    <row r="9559" spans="13:14" x14ac:dyDescent="0.3">
      <c r="M9559" s="1">
        <v>40919</v>
      </c>
      <c r="N9559">
        <v>1.2703</v>
      </c>
    </row>
    <row r="9560" spans="13:14" x14ac:dyDescent="0.3">
      <c r="M9560" s="1">
        <v>40920</v>
      </c>
      <c r="N9560">
        <v>1.2825</v>
      </c>
    </row>
    <row r="9561" spans="13:14" x14ac:dyDescent="0.3">
      <c r="M9561" s="1">
        <v>40921</v>
      </c>
      <c r="N9561">
        <v>1.2677</v>
      </c>
    </row>
    <row r="9562" spans="13:14" x14ac:dyDescent="0.3">
      <c r="M9562" s="1">
        <v>40924</v>
      </c>
      <c r="N9562">
        <v>1.2661</v>
      </c>
    </row>
    <row r="9563" spans="13:14" x14ac:dyDescent="0.3">
      <c r="M9563" s="1">
        <v>40925</v>
      </c>
      <c r="N9563">
        <v>1.2737000000000001</v>
      </c>
    </row>
    <row r="9564" spans="13:14" x14ac:dyDescent="0.3">
      <c r="M9564" s="1">
        <v>40926</v>
      </c>
      <c r="N9564">
        <v>1.2854000000000001</v>
      </c>
    </row>
    <row r="9565" spans="13:14" x14ac:dyDescent="0.3">
      <c r="M9565" s="1">
        <v>40927</v>
      </c>
      <c r="N9565">
        <v>1.2964</v>
      </c>
    </row>
    <row r="9566" spans="13:14" x14ac:dyDescent="0.3">
      <c r="M9566" s="1">
        <v>40928</v>
      </c>
      <c r="N9566">
        <v>1.2937000000000001</v>
      </c>
    </row>
    <row r="9567" spans="13:14" x14ac:dyDescent="0.3">
      <c r="M9567" s="1">
        <v>40931</v>
      </c>
      <c r="N9567">
        <v>1.3028</v>
      </c>
    </row>
    <row r="9568" spans="13:14" x14ac:dyDescent="0.3">
      <c r="M9568" s="1">
        <v>40932</v>
      </c>
      <c r="N9568">
        <v>1.3021</v>
      </c>
    </row>
    <row r="9569" spans="13:14" x14ac:dyDescent="0.3">
      <c r="M9569" s="1">
        <v>40933</v>
      </c>
      <c r="N9569">
        <v>1.3109</v>
      </c>
    </row>
    <row r="9570" spans="13:14" x14ac:dyDescent="0.3">
      <c r="M9570" s="1">
        <v>40934</v>
      </c>
      <c r="N9570">
        <v>1.3097000000000001</v>
      </c>
    </row>
    <row r="9571" spans="13:14" x14ac:dyDescent="0.3">
      <c r="M9571" s="1">
        <v>40935</v>
      </c>
      <c r="N9571">
        <v>1.3224</v>
      </c>
    </row>
    <row r="9572" spans="13:14" x14ac:dyDescent="0.3">
      <c r="M9572" s="1">
        <v>40938</v>
      </c>
      <c r="N9572">
        <v>1.3125</v>
      </c>
    </row>
    <row r="9573" spans="13:14" x14ac:dyDescent="0.3">
      <c r="M9573" s="1">
        <v>40939</v>
      </c>
      <c r="N9573">
        <v>1.3078000000000001</v>
      </c>
    </row>
    <row r="9574" spans="13:14" x14ac:dyDescent="0.3">
      <c r="M9574" s="1">
        <v>40940</v>
      </c>
      <c r="N9574">
        <v>1.3158000000000001</v>
      </c>
    </row>
    <row r="9575" spans="13:14" x14ac:dyDescent="0.3">
      <c r="M9575" s="1">
        <v>40941</v>
      </c>
      <c r="N9575">
        <v>1.3145</v>
      </c>
    </row>
    <row r="9576" spans="13:14" x14ac:dyDescent="0.3">
      <c r="M9576" s="1">
        <v>40942</v>
      </c>
      <c r="N9576">
        <v>1.3143</v>
      </c>
    </row>
    <row r="9577" spans="13:14" x14ac:dyDescent="0.3">
      <c r="M9577" s="1">
        <v>40945</v>
      </c>
      <c r="N9577">
        <v>1.3130999999999999</v>
      </c>
    </row>
    <row r="9578" spans="13:14" x14ac:dyDescent="0.3">
      <c r="M9578" s="1">
        <v>40946</v>
      </c>
      <c r="N9578">
        <v>1.3264</v>
      </c>
    </row>
    <row r="9579" spans="13:14" x14ac:dyDescent="0.3">
      <c r="M9579" s="1">
        <v>40947</v>
      </c>
      <c r="N9579">
        <v>1.3257000000000001</v>
      </c>
    </row>
    <row r="9580" spans="13:14" x14ac:dyDescent="0.3">
      <c r="M9580" s="1">
        <v>40948</v>
      </c>
      <c r="N9580">
        <v>1.3281000000000001</v>
      </c>
    </row>
    <row r="9581" spans="13:14" x14ac:dyDescent="0.3">
      <c r="M9581" s="1">
        <v>40949</v>
      </c>
      <c r="N9581">
        <v>1.3172999999999999</v>
      </c>
    </row>
    <row r="9582" spans="13:14" x14ac:dyDescent="0.3">
      <c r="M9582" s="1">
        <v>40952</v>
      </c>
      <c r="N9582">
        <v>1.3192999999999999</v>
      </c>
    </row>
    <row r="9583" spans="13:14" x14ac:dyDescent="0.3">
      <c r="M9583" s="1">
        <v>40953</v>
      </c>
      <c r="N9583">
        <v>1.3118000000000001</v>
      </c>
    </row>
    <row r="9584" spans="13:14" x14ac:dyDescent="0.3">
      <c r="M9584" s="1">
        <v>40954</v>
      </c>
      <c r="N9584">
        <v>1.3069999999999999</v>
      </c>
    </row>
    <row r="9585" spans="13:14" x14ac:dyDescent="0.3">
      <c r="M9585" s="1">
        <v>40955</v>
      </c>
      <c r="N9585">
        <v>1.3139000000000001</v>
      </c>
    </row>
    <row r="9586" spans="13:14" x14ac:dyDescent="0.3">
      <c r="M9586" s="1">
        <v>40956</v>
      </c>
      <c r="N9586">
        <v>1.3150999999999999</v>
      </c>
    </row>
    <row r="9587" spans="13:14" x14ac:dyDescent="0.3">
      <c r="M9587" s="1">
        <v>40959</v>
      </c>
      <c r="N9587">
        <v>1.3239000000000001</v>
      </c>
    </row>
    <row r="9588" spans="13:14" x14ac:dyDescent="0.3">
      <c r="M9588" s="1">
        <v>40960</v>
      </c>
      <c r="N9588">
        <v>1.3239000000000001</v>
      </c>
    </row>
    <row r="9589" spans="13:14" x14ac:dyDescent="0.3">
      <c r="M9589" s="1">
        <v>40961</v>
      </c>
      <c r="N9589">
        <v>1.3243</v>
      </c>
    </row>
    <row r="9590" spans="13:14" x14ac:dyDescent="0.3">
      <c r="M9590" s="1">
        <v>40962</v>
      </c>
      <c r="N9590">
        <v>1.3367</v>
      </c>
    </row>
    <row r="9591" spans="13:14" x14ac:dyDescent="0.3">
      <c r="M9591" s="1">
        <v>40963</v>
      </c>
      <c r="N9591">
        <v>1.3453999999999999</v>
      </c>
    </row>
    <row r="9592" spans="13:14" x14ac:dyDescent="0.3">
      <c r="M9592" s="1">
        <v>40966</v>
      </c>
      <c r="N9592">
        <v>1.3399000000000001</v>
      </c>
    </row>
    <row r="9593" spans="13:14" x14ac:dyDescent="0.3">
      <c r="M9593" s="1">
        <v>40967</v>
      </c>
      <c r="N9593">
        <v>1.3469</v>
      </c>
    </row>
    <row r="9594" spans="13:14" x14ac:dyDescent="0.3">
      <c r="M9594" s="1">
        <v>40968</v>
      </c>
      <c r="N9594">
        <v>1.3324</v>
      </c>
    </row>
    <row r="9595" spans="13:14" x14ac:dyDescent="0.3">
      <c r="M9595" s="1">
        <v>40969</v>
      </c>
      <c r="N9595">
        <v>1.3310999999999999</v>
      </c>
    </row>
    <row r="9596" spans="13:14" x14ac:dyDescent="0.3">
      <c r="M9596" s="1">
        <v>40970</v>
      </c>
      <c r="N9596">
        <v>1.3201000000000001</v>
      </c>
    </row>
    <row r="9597" spans="13:14" x14ac:dyDescent="0.3">
      <c r="M9597" s="1">
        <v>40973</v>
      </c>
      <c r="N9597">
        <v>1.3218000000000001</v>
      </c>
    </row>
    <row r="9598" spans="13:14" x14ac:dyDescent="0.3">
      <c r="M9598" s="1">
        <v>40974</v>
      </c>
      <c r="N9598">
        <v>1.3113999999999999</v>
      </c>
    </row>
    <row r="9599" spans="13:14" x14ac:dyDescent="0.3">
      <c r="M9599" s="1">
        <v>40975</v>
      </c>
      <c r="N9599">
        <v>1.3149</v>
      </c>
    </row>
    <row r="9600" spans="13:14" x14ac:dyDescent="0.3">
      <c r="M9600" s="1">
        <v>40976</v>
      </c>
      <c r="N9600">
        <v>1.327</v>
      </c>
    </row>
    <row r="9601" spans="13:14" x14ac:dyDescent="0.3">
      <c r="M9601" s="1">
        <v>40977</v>
      </c>
      <c r="N9601">
        <v>1.3112999999999999</v>
      </c>
    </row>
    <row r="9602" spans="13:14" x14ac:dyDescent="0.3">
      <c r="M9602" s="1">
        <v>40980</v>
      </c>
      <c r="N9602">
        <v>1.3152999999999999</v>
      </c>
    </row>
    <row r="9603" spans="13:14" x14ac:dyDescent="0.3">
      <c r="M9603" s="1">
        <v>40981</v>
      </c>
      <c r="N9603">
        <v>1.3082</v>
      </c>
    </row>
    <row r="9604" spans="13:14" x14ac:dyDescent="0.3">
      <c r="M9604" s="1">
        <v>40982</v>
      </c>
      <c r="N9604">
        <v>1.3027</v>
      </c>
    </row>
    <row r="9605" spans="13:14" x14ac:dyDescent="0.3">
      <c r="M9605" s="1">
        <v>40983</v>
      </c>
      <c r="N9605">
        <v>1.3082</v>
      </c>
    </row>
    <row r="9606" spans="13:14" x14ac:dyDescent="0.3">
      <c r="M9606" s="1">
        <v>40984</v>
      </c>
      <c r="N9606">
        <v>1.3172999999999999</v>
      </c>
    </row>
    <row r="9607" spans="13:14" x14ac:dyDescent="0.3">
      <c r="M9607" s="1">
        <v>40987</v>
      </c>
      <c r="N9607">
        <v>1.3240000000000001</v>
      </c>
    </row>
    <row r="9608" spans="13:14" x14ac:dyDescent="0.3">
      <c r="M9608" s="1">
        <v>40988</v>
      </c>
      <c r="N9608">
        <v>1.3224</v>
      </c>
    </row>
    <row r="9609" spans="13:14" x14ac:dyDescent="0.3">
      <c r="M9609" s="1">
        <v>40989</v>
      </c>
      <c r="N9609">
        <v>1.3210999999999999</v>
      </c>
    </row>
    <row r="9610" spans="13:14" x14ac:dyDescent="0.3">
      <c r="M9610" s="1">
        <v>40990</v>
      </c>
      <c r="N9610">
        <v>1.3196000000000001</v>
      </c>
    </row>
    <row r="9611" spans="13:14" x14ac:dyDescent="0.3">
      <c r="M9611" s="1">
        <v>40991</v>
      </c>
      <c r="N9611">
        <v>1.3270999999999999</v>
      </c>
    </row>
    <row r="9612" spans="13:14" x14ac:dyDescent="0.3">
      <c r="M9612" s="1">
        <v>40994</v>
      </c>
      <c r="N9612">
        <v>1.3357000000000001</v>
      </c>
    </row>
    <row r="9613" spans="13:14" x14ac:dyDescent="0.3">
      <c r="M9613" s="1">
        <v>40995</v>
      </c>
      <c r="N9613">
        <v>1.3317000000000001</v>
      </c>
    </row>
    <row r="9614" spans="13:14" x14ac:dyDescent="0.3">
      <c r="M9614" s="1">
        <v>40996</v>
      </c>
      <c r="N9614">
        <v>1.3313999999999999</v>
      </c>
    </row>
    <row r="9615" spans="13:14" x14ac:dyDescent="0.3">
      <c r="M9615" s="1">
        <v>40997</v>
      </c>
      <c r="N9615">
        <v>1.3301000000000001</v>
      </c>
    </row>
    <row r="9616" spans="13:14" x14ac:dyDescent="0.3">
      <c r="M9616" s="1">
        <v>40998</v>
      </c>
      <c r="N9616">
        <v>1.3343</v>
      </c>
    </row>
    <row r="9617" spans="13:14" x14ac:dyDescent="0.3">
      <c r="M9617" s="1">
        <v>41001</v>
      </c>
      <c r="N9617">
        <v>1.3321000000000001</v>
      </c>
    </row>
    <row r="9618" spans="13:14" x14ac:dyDescent="0.3">
      <c r="M9618" s="1">
        <v>41002</v>
      </c>
      <c r="N9618">
        <v>1.3232999999999999</v>
      </c>
    </row>
    <row r="9619" spans="13:14" x14ac:dyDescent="0.3">
      <c r="M9619" s="1">
        <v>41003</v>
      </c>
      <c r="N9619">
        <v>1.3141</v>
      </c>
    </row>
    <row r="9620" spans="13:14" x14ac:dyDescent="0.3">
      <c r="M9620" s="1">
        <v>41004</v>
      </c>
      <c r="N9620">
        <v>1.3063</v>
      </c>
    </row>
    <row r="9621" spans="13:14" x14ac:dyDescent="0.3">
      <c r="M9621" s="1">
        <v>41005</v>
      </c>
      <c r="N9621">
        <v>1.3093999999999999</v>
      </c>
    </row>
    <row r="9622" spans="13:14" x14ac:dyDescent="0.3">
      <c r="M9622" s="1">
        <v>41008</v>
      </c>
      <c r="N9622">
        <v>1.31</v>
      </c>
    </row>
    <row r="9623" spans="13:14" x14ac:dyDescent="0.3">
      <c r="M9623" s="1">
        <v>41009</v>
      </c>
      <c r="N9623">
        <v>1.3080000000000001</v>
      </c>
    </row>
    <row r="9624" spans="13:14" x14ac:dyDescent="0.3">
      <c r="M9624" s="1">
        <v>41010</v>
      </c>
      <c r="N9624">
        <v>1.3109</v>
      </c>
    </row>
    <row r="9625" spans="13:14" x14ac:dyDescent="0.3">
      <c r="M9625" s="1">
        <v>41011</v>
      </c>
      <c r="N9625">
        <v>1.3185</v>
      </c>
    </row>
    <row r="9626" spans="13:14" x14ac:dyDescent="0.3">
      <c r="M9626" s="1">
        <v>41012</v>
      </c>
      <c r="N9626">
        <v>1.3075000000000001</v>
      </c>
    </row>
    <row r="9627" spans="13:14" x14ac:dyDescent="0.3">
      <c r="M9627" s="1">
        <v>41015</v>
      </c>
      <c r="N9627">
        <v>1.3138000000000001</v>
      </c>
    </row>
    <row r="9628" spans="13:14" x14ac:dyDescent="0.3">
      <c r="M9628" s="1">
        <v>41016</v>
      </c>
      <c r="N9628">
        <v>1.3123</v>
      </c>
    </row>
    <row r="9629" spans="13:14" x14ac:dyDescent="0.3">
      <c r="M9629" s="1">
        <v>41017</v>
      </c>
      <c r="N9629">
        <v>1.3120000000000001</v>
      </c>
    </row>
    <row r="9630" spans="13:14" x14ac:dyDescent="0.3">
      <c r="M9630" s="1">
        <v>41018</v>
      </c>
      <c r="N9630">
        <v>1.3133999999999999</v>
      </c>
    </row>
    <row r="9631" spans="13:14" x14ac:dyDescent="0.3">
      <c r="M9631" s="1">
        <v>41019</v>
      </c>
      <c r="N9631">
        <v>1.3221000000000001</v>
      </c>
    </row>
    <row r="9632" spans="13:14" x14ac:dyDescent="0.3">
      <c r="M9632" s="1">
        <v>41022</v>
      </c>
      <c r="N9632">
        <v>1.3153999999999999</v>
      </c>
    </row>
    <row r="9633" spans="13:14" x14ac:dyDescent="0.3">
      <c r="M9633" s="1">
        <v>41023</v>
      </c>
      <c r="N9633">
        <v>1.3193999999999999</v>
      </c>
    </row>
    <row r="9634" spans="13:14" x14ac:dyDescent="0.3">
      <c r="M9634" s="1">
        <v>41024</v>
      </c>
      <c r="N9634">
        <v>1.3222</v>
      </c>
    </row>
    <row r="9635" spans="13:14" x14ac:dyDescent="0.3">
      <c r="M9635" s="1">
        <v>41025</v>
      </c>
      <c r="N9635">
        <v>1.3208</v>
      </c>
    </row>
    <row r="9636" spans="13:14" x14ac:dyDescent="0.3">
      <c r="M9636" s="1">
        <v>41026</v>
      </c>
      <c r="N9636">
        <v>1.3251999999999999</v>
      </c>
    </row>
    <row r="9637" spans="13:14" x14ac:dyDescent="0.3">
      <c r="M9637" s="1">
        <v>41029</v>
      </c>
      <c r="N9637">
        <v>1.3240000000000001</v>
      </c>
    </row>
    <row r="9638" spans="13:14" x14ac:dyDescent="0.3">
      <c r="M9638" s="1">
        <v>41030</v>
      </c>
      <c r="N9638">
        <v>1.3236000000000001</v>
      </c>
    </row>
    <row r="9639" spans="13:14" x14ac:dyDescent="0.3">
      <c r="M9639" s="1">
        <v>41031</v>
      </c>
      <c r="N9639">
        <v>1.3154999999999999</v>
      </c>
    </row>
    <row r="9640" spans="13:14" x14ac:dyDescent="0.3">
      <c r="M9640" s="1">
        <v>41032</v>
      </c>
      <c r="N9640">
        <v>1.3149999999999999</v>
      </c>
    </row>
    <row r="9641" spans="13:14" x14ac:dyDescent="0.3">
      <c r="M9641" s="1">
        <v>41033</v>
      </c>
      <c r="N9641">
        <v>1.3082</v>
      </c>
    </row>
    <row r="9642" spans="13:14" x14ac:dyDescent="0.3">
      <c r="M9642" s="1">
        <v>41036</v>
      </c>
      <c r="N9642">
        <v>1.3051999999999999</v>
      </c>
    </row>
    <row r="9643" spans="13:14" x14ac:dyDescent="0.3">
      <c r="M9643" s="1">
        <v>41037</v>
      </c>
      <c r="N9643">
        <v>1.3002</v>
      </c>
    </row>
    <row r="9644" spans="13:14" x14ac:dyDescent="0.3">
      <c r="M9644" s="1">
        <v>41038</v>
      </c>
      <c r="N9644">
        <v>1.2931999999999999</v>
      </c>
    </row>
    <row r="9645" spans="13:14" x14ac:dyDescent="0.3">
      <c r="M9645" s="1">
        <v>41039</v>
      </c>
      <c r="N9645">
        <v>1.2935000000000001</v>
      </c>
    </row>
    <row r="9646" spans="13:14" x14ac:dyDescent="0.3">
      <c r="M9646" s="1">
        <v>41040</v>
      </c>
      <c r="N9646">
        <v>1.2915000000000001</v>
      </c>
    </row>
    <row r="9647" spans="13:14" x14ac:dyDescent="0.3">
      <c r="M9647" s="1">
        <v>41043</v>
      </c>
      <c r="N9647">
        <v>1.2825</v>
      </c>
    </row>
    <row r="9648" spans="13:14" x14ac:dyDescent="0.3">
      <c r="M9648" s="1">
        <v>41044</v>
      </c>
      <c r="N9648">
        <v>1.2729999999999999</v>
      </c>
    </row>
    <row r="9649" spans="13:14" x14ac:dyDescent="0.3">
      <c r="M9649" s="1">
        <v>41045</v>
      </c>
      <c r="N9649">
        <v>1.2715000000000001</v>
      </c>
    </row>
    <row r="9650" spans="13:14" x14ac:dyDescent="0.3">
      <c r="M9650" s="1">
        <v>41046</v>
      </c>
      <c r="N9650">
        <v>1.2693000000000001</v>
      </c>
    </row>
    <row r="9651" spans="13:14" x14ac:dyDescent="0.3">
      <c r="M9651" s="1">
        <v>41047</v>
      </c>
      <c r="N9651">
        <v>1.2782</v>
      </c>
    </row>
    <row r="9652" spans="13:14" x14ac:dyDescent="0.3">
      <c r="M9652" s="1">
        <v>41050</v>
      </c>
      <c r="N9652">
        <v>1.2811999999999999</v>
      </c>
    </row>
    <row r="9653" spans="13:14" x14ac:dyDescent="0.3">
      <c r="M9653" s="1">
        <v>41051</v>
      </c>
      <c r="N9653">
        <v>1.2682</v>
      </c>
    </row>
    <row r="9654" spans="13:14" x14ac:dyDescent="0.3">
      <c r="M9654" s="1">
        <v>41052</v>
      </c>
      <c r="N9654">
        <v>1.2584</v>
      </c>
    </row>
    <row r="9655" spans="13:14" x14ac:dyDescent="0.3">
      <c r="M9655" s="1">
        <v>41053</v>
      </c>
      <c r="N9655">
        <v>1.2535000000000001</v>
      </c>
    </row>
    <row r="9656" spans="13:14" x14ac:dyDescent="0.3">
      <c r="M9656" s="1">
        <v>41054</v>
      </c>
      <c r="N9656">
        <v>1.2515000000000001</v>
      </c>
    </row>
    <row r="9657" spans="13:14" x14ac:dyDescent="0.3">
      <c r="M9657" s="1">
        <v>41057</v>
      </c>
      <c r="N9657">
        <v>1.254</v>
      </c>
    </row>
    <row r="9658" spans="13:14" x14ac:dyDescent="0.3">
      <c r="M9658" s="1">
        <v>41058</v>
      </c>
      <c r="N9658">
        <v>1.2496</v>
      </c>
    </row>
    <row r="9659" spans="13:14" x14ac:dyDescent="0.3">
      <c r="M9659" s="1">
        <v>41059</v>
      </c>
      <c r="N9659">
        <v>1.2370000000000001</v>
      </c>
    </row>
    <row r="9660" spans="13:14" x14ac:dyDescent="0.3">
      <c r="M9660" s="1">
        <v>41060</v>
      </c>
      <c r="N9660">
        <v>1.2356</v>
      </c>
    </row>
    <row r="9661" spans="13:14" x14ac:dyDescent="0.3">
      <c r="M9661" s="1">
        <v>41061</v>
      </c>
      <c r="N9661">
        <v>1.2432000000000001</v>
      </c>
    </row>
    <row r="9662" spans="13:14" x14ac:dyDescent="0.3">
      <c r="M9662" s="1">
        <v>41064</v>
      </c>
      <c r="N9662">
        <v>1.2495000000000001</v>
      </c>
    </row>
    <row r="9663" spans="13:14" x14ac:dyDescent="0.3">
      <c r="M9663" s="1">
        <v>41065</v>
      </c>
      <c r="N9663">
        <v>1.2453000000000001</v>
      </c>
    </row>
    <row r="9664" spans="13:14" x14ac:dyDescent="0.3">
      <c r="M9664" s="1">
        <v>41066</v>
      </c>
      <c r="N9664">
        <v>1.2571000000000001</v>
      </c>
    </row>
    <row r="9665" spans="13:14" x14ac:dyDescent="0.3">
      <c r="M9665" s="1">
        <v>41067</v>
      </c>
      <c r="N9665">
        <v>1.256</v>
      </c>
    </row>
    <row r="9666" spans="13:14" x14ac:dyDescent="0.3">
      <c r="M9666" s="1">
        <v>41068</v>
      </c>
      <c r="N9666">
        <v>1.2516</v>
      </c>
    </row>
    <row r="9667" spans="13:14" x14ac:dyDescent="0.3">
      <c r="M9667" s="1">
        <v>41071</v>
      </c>
      <c r="N9667">
        <v>1.2475000000000001</v>
      </c>
    </row>
    <row r="9668" spans="13:14" x14ac:dyDescent="0.3">
      <c r="M9668" s="1">
        <v>41072</v>
      </c>
      <c r="N9668">
        <v>1.2512000000000001</v>
      </c>
    </row>
    <row r="9669" spans="13:14" x14ac:dyDescent="0.3">
      <c r="M9669" s="1">
        <v>41073</v>
      </c>
      <c r="N9669">
        <v>1.2555000000000001</v>
      </c>
    </row>
    <row r="9670" spans="13:14" x14ac:dyDescent="0.3">
      <c r="M9670" s="1">
        <v>41074</v>
      </c>
      <c r="N9670">
        <v>1.2629999999999999</v>
      </c>
    </row>
    <row r="9671" spans="13:14" x14ac:dyDescent="0.3">
      <c r="M9671" s="1">
        <v>41075</v>
      </c>
      <c r="N9671">
        <v>1.2636000000000001</v>
      </c>
    </row>
    <row r="9672" spans="13:14" x14ac:dyDescent="0.3">
      <c r="M9672" s="1">
        <v>41078</v>
      </c>
      <c r="N9672">
        <v>1.2575000000000001</v>
      </c>
    </row>
    <row r="9673" spans="13:14" x14ac:dyDescent="0.3">
      <c r="M9673" s="1">
        <v>41079</v>
      </c>
      <c r="N9673">
        <v>1.2686999999999999</v>
      </c>
    </row>
    <row r="9674" spans="13:14" x14ac:dyDescent="0.3">
      <c r="M9674" s="1">
        <v>41080</v>
      </c>
      <c r="N9674">
        <v>1.2704</v>
      </c>
    </row>
    <row r="9675" spans="13:14" x14ac:dyDescent="0.3">
      <c r="M9675" s="1">
        <v>41081</v>
      </c>
      <c r="N9675">
        <v>1.2541</v>
      </c>
    </row>
    <row r="9676" spans="13:14" x14ac:dyDescent="0.3">
      <c r="M9676" s="1">
        <v>41082</v>
      </c>
      <c r="N9676">
        <v>1.2567999999999999</v>
      </c>
    </row>
    <row r="9677" spans="13:14" x14ac:dyDescent="0.3">
      <c r="M9677" s="1">
        <v>41085</v>
      </c>
      <c r="N9677">
        <v>1.2503</v>
      </c>
    </row>
    <row r="9678" spans="13:14" x14ac:dyDescent="0.3">
      <c r="M9678" s="1">
        <v>41086</v>
      </c>
      <c r="N9678">
        <v>1.2488999999999999</v>
      </c>
    </row>
    <row r="9679" spans="13:14" x14ac:dyDescent="0.3">
      <c r="M9679" s="1">
        <v>41087</v>
      </c>
      <c r="N9679">
        <v>1.2468999999999999</v>
      </c>
    </row>
    <row r="9680" spans="13:14" x14ac:dyDescent="0.3">
      <c r="M9680" s="1">
        <v>41088</v>
      </c>
      <c r="N9680">
        <v>1.2438</v>
      </c>
    </row>
    <row r="9681" spans="13:14" x14ac:dyDescent="0.3">
      <c r="M9681" s="1">
        <v>41089</v>
      </c>
      <c r="N9681">
        <v>1.2658</v>
      </c>
    </row>
    <row r="9682" spans="13:14" x14ac:dyDescent="0.3">
      <c r="M9682" s="1">
        <v>41092</v>
      </c>
      <c r="N9682">
        <v>1.2585</v>
      </c>
    </row>
    <row r="9683" spans="13:14" x14ac:dyDescent="0.3">
      <c r="M9683" s="1">
        <v>41093</v>
      </c>
      <c r="N9683">
        <v>1.2605</v>
      </c>
    </row>
    <row r="9684" spans="13:14" x14ac:dyDescent="0.3">
      <c r="M9684" s="1">
        <v>41094</v>
      </c>
      <c r="N9684">
        <v>1.2522</v>
      </c>
    </row>
    <row r="9685" spans="13:14" x14ac:dyDescent="0.3">
      <c r="M9685" s="1">
        <v>41095</v>
      </c>
      <c r="N9685">
        <v>1.2392000000000001</v>
      </c>
    </row>
    <row r="9686" spans="13:14" x14ac:dyDescent="0.3">
      <c r="M9686" s="1">
        <v>41096</v>
      </c>
      <c r="N9686">
        <v>1.2286999999999999</v>
      </c>
    </row>
    <row r="9687" spans="13:14" x14ac:dyDescent="0.3">
      <c r="M9687" s="1">
        <v>41099</v>
      </c>
      <c r="N9687">
        <v>1.2318</v>
      </c>
    </row>
    <row r="9688" spans="13:14" x14ac:dyDescent="0.3">
      <c r="M9688" s="1">
        <v>41100</v>
      </c>
      <c r="N9688">
        <v>1.2249000000000001</v>
      </c>
    </row>
    <row r="9689" spans="13:14" x14ac:dyDescent="0.3">
      <c r="M9689" s="1">
        <v>41101</v>
      </c>
      <c r="N9689">
        <v>1.2237</v>
      </c>
    </row>
    <row r="9690" spans="13:14" x14ac:dyDescent="0.3">
      <c r="M9690" s="1">
        <v>41102</v>
      </c>
      <c r="N9690">
        <v>1.2196</v>
      </c>
    </row>
    <row r="9691" spans="13:14" x14ac:dyDescent="0.3">
      <c r="M9691" s="1">
        <v>41103</v>
      </c>
      <c r="N9691">
        <v>1.2250000000000001</v>
      </c>
    </row>
    <row r="9692" spans="13:14" x14ac:dyDescent="0.3">
      <c r="M9692" s="1">
        <v>41106</v>
      </c>
      <c r="N9692">
        <v>1.2272000000000001</v>
      </c>
    </row>
    <row r="9693" spans="13:14" x14ac:dyDescent="0.3">
      <c r="M9693" s="1">
        <v>41107</v>
      </c>
      <c r="N9693">
        <v>1.2293000000000001</v>
      </c>
    </row>
    <row r="9694" spans="13:14" x14ac:dyDescent="0.3">
      <c r="M9694" s="1">
        <v>41108</v>
      </c>
      <c r="N9694">
        <v>1.2282999999999999</v>
      </c>
    </row>
    <row r="9695" spans="13:14" x14ac:dyDescent="0.3">
      <c r="M9695" s="1">
        <v>41109</v>
      </c>
      <c r="N9695">
        <v>1.2279</v>
      </c>
    </row>
    <row r="9696" spans="13:14" x14ac:dyDescent="0.3">
      <c r="M9696" s="1">
        <v>41110</v>
      </c>
      <c r="N9696">
        <v>1.2156</v>
      </c>
    </row>
    <row r="9697" spans="13:14" x14ac:dyDescent="0.3">
      <c r="M9697" s="1">
        <v>41113</v>
      </c>
      <c r="N9697">
        <v>1.2114</v>
      </c>
    </row>
    <row r="9698" spans="13:14" x14ac:dyDescent="0.3">
      <c r="M9698" s="1">
        <v>41114</v>
      </c>
      <c r="N9698">
        <v>1.2059</v>
      </c>
    </row>
    <row r="9699" spans="13:14" x14ac:dyDescent="0.3">
      <c r="M9699" s="1">
        <v>41115</v>
      </c>
      <c r="N9699">
        <v>1.2156</v>
      </c>
    </row>
    <row r="9700" spans="13:14" x14ac:dyDescent="0.3">
      <c r="M9700" s="1">
        <v>41116</v>
      </c>
      <c r="N9700">
        <v>1.2281</v>
      </c>
    </row>
    <row r="9701" spans="13:14" x14ac:dyDescent="0.3">
      <c r="M9701" s="1">
        <v>41117</v>
      </c>
      <c r="N9701">
        <v>1.2317</v>
      </c>
    </row>
    <row r="9702" spans="13:14" x14ac:dyDescent="0.3">
      <c r="M9702" s="1">
        <v>41120</v>
      </c>
      <c r="N9702">
        <v>1.226</v>
      </c>
    </row>
    <row r="9703" spans="13:14" x14ac:dyDescent="0.3">
      <c r="M9703" s="1">
        <v>41121</v>
      </c>
      <c r="N9703">
        <v>1.2302999999999999</v>
      </c>
    </row>
    <row r="9704" spans="13:14" x14ac:dyDescent="0.3">
      <c r="M9704" s="1">
        <v>41122</v>
      </c>
      <c r="N9704">
        <v>1.2223999999999999</v>
      </c>
    </row>
    <row r="9705" spans="13:14" x14ac:dyDescent="0.3">
      <c r="M9705" s="1">
        <v>41123</v>
      </c>
      <c r="N9705">
        <v>1.218</v>
      </c>
    </row>
    <row r="9706" spans="13:14" x14ac:dyDescent="0.3">
      <c r="M9706" s="1">
        <v>41124</v>
      </c>
      <c r="N9706">
        <v>1.2384999999999999</v>
      </c>
    </row>
    <row r="9707" spans="13:14" x14ac:dyDescent="0.3">
      <c r="M9707" s="1">
        <v>41127</v>
      </c>
      <c r="N9707">
        <v>1.24</v>
      </c>
    </row>
    <row r="9708" spans="13:14" x14ac:dyDescent="0.3">
      <c r="M9708" s="1">
        <v>41128</v>
      </c>
      <c r="N9708">
        <v>1.24</v>
      </c>
    </row>
    <row r="9709" spans="13:14" x14ac:dyDescent="0.3">
      <c r="M9709" s="1">
        <v>41129</v>
      </c>
      <c r="N9709">
        <v>1.2363999999999999</v>
      </c>
    </row>
    <row r="9710" spans="13:14" x14ac:dyDescent="0.3">
      <c r="M9710" s="1">
        <v>41130</v>
      </c>
      <c r="N9710">
        <v>1.2304999999999999</v>
      </c>
    </row>
    <row r="9711" spans="13:14" x14ac:dyDescent="0.3">
      <c r="M9711" s="1">
        <v>41131</v>
      </c>
      <c r="N9711">
        <v>1.2289000000000001</v>
      </c>
    </row>
    <row r="9712" spans="13:14" x14ac:dyDescent="0.3">
      <c r="M9712" s="1">
        <v>41134</v>
      </c>
      <c r="N9712">
        <v>1.2331000000000001</v>
      </c>
    </row>
    <row r="9713" spans="13:14" x14ac:dyDescent="0.3">
      <c r="M9713" s="1">
        <v>41135</v>
      </c>
      <c r="N9713">
        <v>1.2321</v>
      </c>
    </row>
    <row r="9714" spans="13:14" x14ac:dyDescent="0.3">
      <c r="M9714" s="1">
        <v>41136</v>
      </c>
      <c r="N9714">
        <v>1.2287999999999999</v>
      </c>
    </row>
    <row r="9715" spans="13:14" x14ac:dyDescent="0.3">
      <c r="M9715" s="1">
        <v>41137</v>
      </c>
      <c r="N9715">
        <v>1.2354000000000001</v>
      </c>
    </row>
    <row r="9716" spans="13:14" x14ac:dyDescent="0.3">
      <c r="M9716" s="1">
        <v>41138</v>
      </c>
      <c r="N9716">
        <v>1.2333000000000001</v>
      </c>
    </row>
    <row r="9717" spans="13:14" x14ac:dyDescent="0.3">
      <c r="M9717" s="1">
        <v>41141</v>
      </c>
      <c r="N9717">
        <v>1.2343</v>
      </c>
    </row>
    <row r="9718" spans="13:14" x14ac:dyDescent="0.3">
      <c r="M9718" s="1">
        <v>41142</v>
      </c>
      <c r="N9718">
        <v>1.2470000000000001</v>
      </c>
    </row>
    <row r="9719" spans="13:14" x14ac:dyDescent="0.3">
      <c r="M9719" s="1">
        <v>41143</v>
      </c>
      <c r="N9719">
        <v>1.2525999999999999</v>
      </c>
    </row>
    <row r="9720" spans="13:14" x14ac:dyDescent="0.3">
      <c r="M9720" s="1">
        <v>41144</v>
      </c>
      <c r="N9720">
        <v>1.2562</v>
      </c>
    </row>
    <row r="9721" spans="13:14" x14ac:dyDescent="0.3">
      <c r="M9721" s="1">
        <v>41145</v>
      </c>
      <c r="N9721">
        <v>1.2511000000000001</v>
      </c>
    </row>
    <row r="9722" spans="13:14" x14ac:dyDescent="0.3">
      <c r="M9722" s="1">
        <v>41148</v>
      </c>
      <c r="N9722">
        <v>1.2499</v>
      </c>
    </row>
    <row r="9723" spans="13:14" x14ac:dyDescent="0.3">
      <c r="M9723" s="1">
        <v>41149</v>
      </c>
      <c r="N9723">
        <v>1.2564</v>
      </c>
    </row>
    <row r="9724" spans="13:14" x14ac:dyDescent="0.3">
      <c r="M9724" s="1">
        <v>41150</v>
      </c>
      <c r="N9724">
        <v>1.2528999999999999</v>
      </c>
    </row>
    <row r="9725" spans="13:14" x14ac:dyDescent="0.3">
      <c r="M9725" s="1">
        <v>41151</v>
      </c>
      <c r="N9725">
        <v>1.2504</v>
      </c>
    </row>
    <row r="9726" spans="13:14" x14ac:dyDescent="0.3">
      <c r="M9726" s="1">
        <v>41152</v>
      </c>
      <c r="N9726">
        <v>1.2575000000000001</v>
      </c>
    </row>
    <row r="9727" spans="13:14" x14ac:dyDescent="0.3">
      <c r="M9727" s="1">
        <v>41155</v>
      </c>
      <c r="N9727">
        <v>1.2593000000000001</v>
      </c>
    </row>
    <row r="9728" spans="13:14" x14ac:dyDescent="0.3">
      <c r="M9728" s="1">
        <v>41156</v>
      </c>
      <c r="N9728">
        <v>1.2564</v>
      </c>
    </row>
    <row r="9729" spans="13:14" x14ac:dyDescent="0.3">
      <c r="M9729" s="1">
        <v>41157</v>
      </c>
      <c r="N9729">
        <v>1.2599</v>
      </c>
    </row>
    <row r="9730" spans="13:14" x14ac:dyDescent="0.3">
      <c r="M9730" s="1">
        <v>41158</v>
      </c>
      <c r="N9730">
        <v>1.2627999999999999</v>
      </c>
    </row>
    <row r="9731" spans="13:14" x14ac:dyDescent="0.3">
      <c r="M9731" s="1">
        <v>41159</v>
      </c>
      <c r="N9731">
        <v>1.2815000000000001</v>
      </c>
    </row>
    <row r="9732" spans="13:14" x14ac:dyDescent="0.3">
      <c r="M9732" s="1">
        <v>41162</v>
      </c>
      <c r="N9732">
        <v>1.2757000000000001</v>
      </c>
    </row>
    <row r="9733" spans="13:14" x14ac:dyDescent="0.3">
      <c r="M9733" s="1">
        <v>41163</v>
      </c>
      <c r="N9733">
        <v>1.2854000000000001</v>
      </c>
    </row>
    <row r="9734" spans="13:14" x14ac:dyDescent="0.3">
      <c r="M9734" s="1">
        <v>41164</v>
      </c>
      <c r="N9734">
        <v>1.2899</v>
      </c>
    </row>
    <row r="9735" spans="13:14" x14ac:dyDescent="0.3">
      <c r="M9735" s="1">
        <v>41165</v>
      </c>
      <c r="N9735">
        <v>1.2988</v>
      </c>
    </row>
    <row r="9736" spans="13:14" x14ac:dyDescent="0.3">
      <c r="M9736" s="1">
        <v>41166</v>
      </c>
      <c r="N9736">
        <v>1.3124</v>
      </c>
    </row>
    <row r="9737" spans="13:14" x14ac:dyDescent="0.3">
      <c r="M9737" s="1">
        <v>41169</v>
      </c>
      <c r="N9737">
        <v>1.3116000000000001</v>
      </c>
    </row>
    <row r="9738" spans="13:14" x14ac:dyDescent="0.3">
      <c r="M9738" s="1">
        <v>41170</v>
      </c>
      <c r="N9738">
        <v>1.3046</v>
      </c>
    </row>
    <row r="9739" spans="13:14" x14ac:dyDescent="0.3">
      <c r="M9739" s="1">
        <v>41171</v>
      </c>
      <c r="N9739">
        <v>1.3047</v>
      </c>
    </row>
    <row r="9740" spans="13:14" x14ac:dyDescent="0.3">
      <c r="M9740" s="1">
        <v>41172</v>
      </c>
      <c r="N9740">
        <v>1.2968</v>
      </c>
    </row>
    <row r="9741" spans="13:14" x14ac:dyDescent="0.3">
      <c r="M9741" s="1">
        <v>41173</v>
      </c>
      <c r="N9741">
        <v>1.2979000000000001</v>
      </c>
    </row>
    <row r="9742" spans="13:14" x14ac:dyDescent="0.3">
      <c r="M9742" s="1">
        <v>41176</v>
      </c>
      <c r="N9742">
        <v>1.2929999999999999</v>
      </c>
    </row>
    <row r="9743" spans="13:14" x14ac:dyDescent="0.3">
      <c r="M9743" s="1">
        <v>41177</v>
      </c>
      <c r="N9743">
        <v>1.2898000000000001</v>
      </c>
    </row>
    <row r="9744" spans="13:14" x14ac:dyDescent="0.3">
      <c r="M9744" s="1">
        <v>41178</v>
      </c>
      <c r="N9744">
        <v>1.2870999999999999</v>
      </c>
    </row>
    <row r="9745" spans="13:14" x14ac:dyDescent="0.3">
      <c r="M9745" s="1">
        <v>41179</v>
      </c>
      <c r="N9745">
        <v>1.2912999999999999</v>
      </c>
    </row>
    <row r="9746" spans="13:14" x14ac:dyDescent="0.3">
      <c r="M9746" s="1">
        <v>41180</v>
      </c>
      <c r="N9746">
        <v>1.2858000000000001</v>
      </c>
    </row>
    <row r="9747" spans="13:14" x14ac:dyDescent="0.3">
      <c r="M9747" s="1">
        <v>41183</v>
      </c>
      <c r="N9747">
        <v>1.2887999999999999</v>
      </c>
    </row>
    <row r="9748" spans="13:14" x14ac:dyDescent="0.3">
      <c r="M9748" s="1">
        <v>41184</v>
      </c>
      <c r="N9748">
        <v>1.2918000000000001</v>
      </c>
    </row>
    <row r="9749" spans="13:14" x14ac:dyDescent="0.3">
      <c r="M9749" s="1">
        <v>41185</v>
      </c>
      <c r="N9749">
        <v>1.2904</v>
      </c>
    </row>
    <row r="9750" spans="13:14" x14ac:dyDescent="0.3">
      <c r="M9750" s="1">
        <v>41186</v>
      </c>
      <c r="N9750">
        <v>1.3017000000000001</v>
      </c>
    </row>
    <row r="9751" spans="13:14" x14ac:dyDescent="0.3">
      <c r="M9751" s="1">
        <v>41187</v>
      </c>
      <c r="N9751">
        <v>1.3032999999999999</v>
      </c>
    </row>
    <row r="9752" spans="13:14" x14ac:dyDescent="0.3">
      <c r="M9752" s="1">
        <v>41190</v>
      </c>
      <c r="N9752">
        <v>1.2968999999999999</v>
      </c>
    </row>
    <row r="9753" spans="13:14" x14ac:dyDescent="0.3">
      <c r="M9753" s="1">
        <v>41191</v>
      </c>
      <c r="N9753">
        <v>1.2884</v>
      </c>
    </row>
    <row r="9754" spans="13:14" x14ac:dyDescent="0.3">
      <c r="M9754" s="1">
        <v>41192</v>
      </c>
      <c r="N9754">
        <v>1.2874000000000001</v>
      </c>
    </row>
    <row r="9755" spans="13:14" x14ac:dyDescent="0.3">
      <c r="M9755" s="1">
        <v>41193</v>
      </c>
      <c r="N9755">
        <v>1.2926</v>
      </c>
    </row>
    <row r="9756" spans="13:14" x14ac:dyDescent="0.3">
      <c r="M9756" s="1">
        <v>41194</v>
      </c>
      <c r="N9756">
        <v>1.2949999999999999</v>
      </c>
    </row>
    <row r="9757" spans="13:14" x14ac:dyDescent="0.3">
      <c r="M9757" s="1">
        <v>41197</v>
      </c>
      <c r="N9757">
        <v>1.2948</v>
      </c>
    </row>
    <row r="9758" spans="13:14" x14ac:dyDescent="0.3">
      <c r="M9758" s="1">
        <v>41198</v>
      </c>
      <c r="N9758">
        <v>1.3051999999999999</v>
      </c>
    </row>
    <row r="9759" spans="13:14" x14ac:dyDescent="0.3">
      <c r="M9759" s="1">
        <v>41199</v>
      </c>
      <c r="N9759">
        <v>1.3117000000000001</v>
      </c>
    </row>
    <row r="9760" spans="13:14" x14ac:dyDescent="0.3">
      <c r="M9760" s="1">
        <v>41200</v>
      </c>
      <c r="N9760">
        <v>1.3065</v>
      </c>
    </row>
    <row r="9761" spans="13:14" x14ac:dyDescent="0.3">
      <c r="M9761" s="1">
        <v>41201</v>
      </c>
      <c r="N9761">
        <v>1.3021</v>
      </c>
    </row>
    <row r="9762" spans="13:14" x14ac:dyDescent="0.3">
      <c r="M9762" s="1">
        <v>41204</v>
      </c>
      <c r="N9762">
        <v>1.3059000000000001</v>
      </c>
    </row>
    <row r="9763" spans="13:14" x14ac:dyDescent="0.3">
      <c r="M9763" s="1">
        <v>41205</v>
      </c>
      <c r="N9763">
        <v>1.2985</v>
      </c>
    </row>
    <row r="9764" spans="13:14" x14ac:dyDescent="0.3">
      <c r="M9764" s="1">
        <v>41206</v>
      </c>
      <c r="N9764">
        <v>1.2970999999999999</v>
      </c>
    </row>
    <row r="9765" spans="13:14" x14ac:dyDescent="0.3">
      <c r="M9765" s="1">
        <v>41207</v>
      </c>
      <c r="N9765">
        <v>1.2932999999999999</v>
      </c>
    </row>
    <row r="9766" spans="13:14" x14ac:dyDescent="0.3">
      <c r="M9766" s="1">
        <v>41208</v>
      </c>
      <c r="N9766">
        <v>1.2939000000000001</v>
      </c>
    </row>
    <row r="9767" spans="13:14" x14ac:dyDescent="0.3">
      <c r="M9767" s="1">
        <v>41211</v>
      </c>
      <c r="N9767">
        <v>1.2902</v>
      </c>
    </row>
    <row r="9768" spans="13:14" x14ac:dyDescent="0.3">
      <c r="M9768" s="1">
        <v>41212</v>
      </c>
      <c r="N9768">
        <v>1.2956000000000001</v>
      </c>
    </row>
    <row r="9769" spans="13:14" x14ac:dyDescent="0.3">
      <c r="M9769" s="1">
        <v>41213</v>
      </c>
      <c r="N9769">
        <v>1.2958000000000001</v>
      </c>
    </row>
    <row r="9770" spans="13:14" x14ac:dyDescent="0.3">
      <c r="M9770" s="1">
        <v>41214</v>
      </c>
      <c r="N9770">
        <v>1.2942</v>
      </c>
    </row>
    <row r="9771" spans="13:14" x14ac:dyDescent="0.3">
      <c r="M9771" s="1">
        <v>41215</v>
      </c>
      <c r="N9771">
        <v>1.2836000000000001</v>
      </c>
    </row>
    <row r="9772" spans="13:14" x14ac:dyDescent="0.3">
      <c r="M9772" s="1">
        <v>41218</v>
      </c>
      <c r="N9772">
        <v>1.2795000000000001</v>
      </c>
    </row>
    <row r="9773" spans="13:14" x14ac:dyDescent="0.3">
      <c r="M9773" s="1">
        <v>41219</v>
      </c>
      <c r="N9773">
        <v>1.2813000000000001</v>
      </c>
    </row>
    <row r="9774" spans="13:14" x14ac:dyDescent="0.3">
      <c r="M9774" s="1">
        <v>41220</v>
      </c>
      <c r="N9774">
        <v>1.2769999999999999</v>
      </c>
    </row>
    <row r="9775" spans="13:14" x14ac:dyDescent="0.3">
      <c r="M9775" s="1">
        <v>41221</v>
      </c>
      <c r="N9775">
        <v>1.2745</v>
      </c>
    </row>
    <row r="9776" spans="13:14" x14ac:dyDescent="0.3">
      <c r="M9776" s="1">
        <v>41222</v>
      </c>
      <c r="N9776">
        <v>1.2707999999999999</v>
      </c>
    </row>
    <row r="9777" spans="13:14" x14ac:dyDescent="0.3">
      <c r="M9777" s="1">
        <v>41225</v>
      </c>
      <c r="N9777">
        <v>1.2706999999999999</v>
      </c>
    </row>
    <row r="9778" spans="13:14" x14ac:dyDescent="0.3">
      <c r="M9778" s="1">
        <v>41226</v>
      </c>
      <c r="N9778">
        <v>1.2702</v>
      </c>
    </row>
    <row r="9779" spans="13:14" x14ac:dyDescent="0.3">
      <c r="M9779" s="1">
        <v>41227</v>
      </c>
      <c r="N9779">
        <v>1.2734000000000001</v>
      </c>
    </row>
    <row r="9780" spans="13:14" x14ac:dyDescent="0.3">
      <c r="M9780" s="1">
        <v>41228</v>
      </c>
      <c r="N9780">
        <v>1.2778</v>
      </c>
    </row>
    <row r="9781" spans="13:14" x14ac:dyDescent="0.3">
      <c r="M9781" s="1">
        <v>41229</v>
      </c>
      <c r="N9781">
        <v>1.2742</v>
      </c>
    </row>
    <row r="9782" spans="13:14" x14ac:dyDescent="0.3">
      <c r="M9782" s="1">
        <v>41232</v>
      </c>
      <c r="N9782">
        <v>1.2810999999999999</v>
      </c>
    </row>
    <row r="9783" spans="13:14" x14ac:dyDescent="0.3">
      <c r="M9783" s="1">
        <v>41233</v>
      </c>
      <c r="N9783">
        <v>1.2816000000000001</v>
      </c>
    </row>
    <row r="9784" spans="13:14" x14ac:dyDescent="0.3">
      <c r="M9784" s="1">
        <v>41234</v>
      </c>
      <c r="N9784">
        <v>1.2827999999999999</v>
      </c>
    </row>
    <row r="9785" spans="13:14" x14ac:dyDescent="0.3">
      <c r="M9785" s="1">
        <v>41235</v>
      </c>
      <c r="N9785">
        <v>1.2882</v>
      </c>
    </row>
    <row r="9786" spans="13:14" x14ac:dyDescent="0.3">
      <c r="M9786" s="1">
        <v>41236</v>
      </c>
      <c r="N9786">
        <v>1.2975000000000001</v>
      </c>
    </row>
    <row r="9787" spans="13:14" x14ac:dyDescent="0.3">
      <c r="M9787" s="1">
        <v>41239</v>
      </c>
      <c r="N9787">
        <v>1.2971999999999999</v>
      </c>
    </row>
    <row r="9788" spans="13:14" x14ac:dyDescent="0.3">
      <c r="M9788" s="1">
        <v>41240</v>
      </c>
      <c r="N9788">
        <v>1.2944</v>
      </c>
    </row>
    <row r="9789" spans="13:14" x14ac:dyDescent="0.3">
      <c r="M9789" s="1">
        <v>41241</v>
      </c>
      <c r="N9789">
        <v>1.2950999999999999</v>
      </c>
    </row>
    <row r="9790" spans="13:14" x14ac:dyDescent="0.3">
      <c r="M9790" s="1">
        <v>41242</v>
      </c>
      <c r="N9790">
        <v>1.2977000000000001</v>
      </c>
    </row>
    <row r="9791" spans="13:14" x14ac:dyDescent="0.3">
      <c r="M9791" s="1">
        <v>41243</v>
      </c>
      <c r="N9791">
        <v>1.2984</v>
      </c>
    </row>
    <row r="9792" spans="13:14" x14ac:dyDescent="0.3">
      <c r="M9792" s="1">
        <v>41246</v>
      </c>
      <c r="N9792">
        <v>1.3052999999999999</v>
      </c>
    </row>
    <row r="9793" spans="13:14" x14ac:dyDescent="0.3">
      <c r="M9793" s="1">
        <v>41247</v>
      </c>
      <c r="N9793">
        <v>1.3092999999999999</v>
      </c>
    </row>
    <row r="9794" spans="13:14" x14ac:dyDescent="0.3">
      <c r="M9794" s="1">
        <v>41248</v>
      </c>
      <c r="N9794">
        <v>1.3066</v>
      </c>
    </row>
    <row r="9795" spans="13:14" x14ac:dyDescent="0.3">
      <c r="M9795" s="1">
        <v>41249</v>
      </c>
      <c r="N9795">
        <v>1.2967</v>
      </c>
    </row>
    <row r="9796" spans="13:14" x14ac:dyDescent="0.3">
      <c r="M9796" s="1">
        <v>41250</v>
      </c>
      <c r="N9796">
        <v>1.2924</v>
      </c>
    </row>
    <row r="9797" spans="13:14" x14ac:dyDescent="0.3">
      <c r="M9797" s="1">
        <v>41253</v>
      </c>
      <c r="N9797">
        <v>1.294</v>
      </c>
    </row>
    <row r="9798" spans="13:14" x14ac:dyDescent="0.3">
      <c r="M9798" s="1">
        <v>41254</v>
      </c>
      <c r="N9798">
        <v>1.3004</v>
      </c>
    </row>
    <row r="9799" spans="13:14" x14ac:dyDescent="0.3">
      <c r="M9799" s="1">
        <v>41255</v>
      </c>
      <c r="N9799">
        <v>1.3071999999999999</v>
      </c>
    </row>
    <row r="9800" spans="13:14" x14ac:dyDescent="0.3">
      <c r="M9800" s="1">
        <v>41256</v>
      </c>
      <c r="N9800">
        <v>1.3076000000000001</v>
      </c>
    </row>
    <row r="9801" spans="13:14" x14ac:dyDescent="0.3">
      <c r="M9801" s="1">
        <v>41257</v>
      </c>
      <c r="N9801">
        <v>1.3161</v>
      </c>
    </row>
    <row r="9802" spans="13:14" x14ac:dyDescent="0.3">
      <c r="M9802" s="1">
        <v>41260</v>
      </c>
      <c r="N9802">
        <v>1.3163</v>
      </c>
    </row>
    <row r="9803" spans="13:14" x14ac:dyDescent="0.3">
      <c r="M9803" s="1">
        <v>41261</v>
      </c>
      <c r="N9803">
        <v>1.3229</v>
      </c>
    </row>
    <row r="9804" spans="13:14" x14ac:dyDescent="0.3">
      <c r="M9804" s="1">
        <v>41262</v>
      </c>
      <c r="N9804">
        <v>1.3226</v>
      </c>
    </row>
    <row r="9805" spans="13:14" x14ac:dyDescent="0.3">
      <c r="M9805" s="1">
        <v>41263</v>
      </c>
      <c r="N9805">
        <v>1.3242</v>
      </c>
    </row>
    <row r="9806" spans="13:14" x14ac:dyDescent="0.3">
      <c r="M9806" s="1">
        <v>41264</v>
      </c>
      <c r="N9806">
        <v>1.3185</v>
      </c>
    </row>
    <row r="9807" spans="13:14" x14ac:dyDescent="0.3">
      <c r="M9807" s="1">
        <v>41267</v>
      </c>
      <c r="N9807">
        <v>1.3186</v>
      </c>
    </row>
    <row r="9808" spans="13:14" x14ac:dyDescent="0.3">
      <c r="M9808" s="1">
        <v>41268</v>
      </c>
      <c r="N9808">
        <v>1.3182</v>
      </c>
    </row>
    <row r="9809" spans="13:14" x14ac:dyDescent="0.3">
      <c r="M9809" s="1">
        <v>41269</v>
      </c>
      <c r="N9809">
        <v>1.3223</v>
      </c>
    </row>
    <row r="9810" spans="13:14" x14ac:dyDescent="0.3">
      <c r="M9810" s="1">
        <v>41270</v>
      </c>
      <c r="N9810">
        <v>1.3234999999999999</v>
      </c>
    </row>
    <row r="9811" spans="13:14" x14ac:dyDescent="0.3">
      <c r="M9811" s="1">
        <v>41271</v>
      </c>
      <c r="N9811">
        <v>1.3213999999999999</v>
      </c>
    </row>
    <row r="9812" spans="13:14" x14ac:dyDescent="0.3">
      <c r="M9812" s="1">
        <v>41274</v>
      </c>
      <c r="N9812">
        <v>1.3193999999999999</v>
      </c>
    </row>
    <row r="9813" spans="13:14" x14ac:dyDescent="0.3">
      <c r="M9813" s="1">
        <v>41275</v>
      </c>
      <c r="N9813">
        <v>1.3204</v>
      </c>
    </row>
    <row r="9814" spans="13:14" x14ac:dyDescent="0.3">
      <c r="M9814" s="1">
        <v>41276</v>
      </c>
      <c r="N9814">
        <v>1.3184</v>
      </c>
    </row>
    <row r="9815" spans="13:14" x14ac:dyDescent="0.3">
      <c r="M9815" s="1">
        <v>41277</v>
      </c>
      <c r="N9815">
        <v>1.3046</v>
      </c>
    </row>
    <row r="9816" spans="13:14" x14ac:dyDescent="0.3">
      <c r="M9816" s="1">
        <v>41278</v>
      </c>
      <c r="N9816">
        <v>1.3067</v>
      </c>
    </row>
    <row r="9817" spans="13:14" x14ac:dyDescent="0.3">
      <c r="M9817" s="1">
        <v>41281</v>
      </c>
      <c r="N9817">
        <v>1.3115000000000001</v>
      </c>
    </row>
    <row r="9818" spans="13:14" x14ac:dyDescent="0.3">
      <c r="M9818" s="1">
        <v>41282</v>
      </c>
      <c r="N9818">
        <v>1.3080000000000001</v>
      </c>
    </row>
    <row r="9819" spans="13:14" x14ac:dyDescent="0.3">
      <c r="M9819" s="1">
        <v>41283</v>
      </c>
      <c r="N9819">
        <v>1.3063</v>
      </c>
    </row>
    <row r="9820" spans="13:14" x14ac:dyDescent="0.3">
      <c r="M9820" s="1">
        <v>41284</v>
      </c>
      <c r="N9820">
        <v>1.3269</v>
      </c>
    </row>
    <row r="9821" spans="13:14" x14ac:dyDescent="0.3">
      <c r="M9821" s="1">
        <v>41285</v>
      </c>
      <c r="N9821">
        <v>1.3343</v>
      </c>
    </row>
    <row r="9822" spans="13:14" x14ac:dyDescent="0.3">
      <c r="M9822" s="1">
        <v>41288</v>
      </c>
      <c r="N9822">
        <v>1.3382000000000001</v>
      </c>
    </row>
    <row r="9823" spans="13:14" x14ac:dyDescent="0.3">
      <c r="M9823" s="1">
        <v>41289</v>
      </c>
      <c r="N9823">
        <v>1.3303</v>
      </c>
    </row>
    <row r="9824" spans="13:14" x14ac:dyDescent="0.3">
      <c r="M9824" s="1">
        <v>41290</v>
      </c>
      <c r="N9824">
        <v>1.3289</v>
      </c>
    </row>
    <row r="9825" spans="13:14" x14ac:dyDescent="0.3">
      <c r="M9825" s="1">
        <v>41291</v>
      </c>
      <c r="N9825">
        <v>1.3373999999999999</v>
      </c>
    </row>
    <row r="9826" spans="13:14" x14ac:dyDescent="0.3">
      <c r="M9826" s="1">
        <v>41292</v>
      </c>
      <c r="N9826">
        <v>1.3317000000000001</v>
      </c>
    </row>
    <row r="9827" spans="13:14" x14ac:dyDescent="0.3">
      <c r="M9827" s="1">
        <v>41295</v>
      </c>
      <c r="N9827">
        <v>1.3311999999999999</v>
      </c>
    </row>
    <row r="9828" spans="13:14" x14ac:dyDescent="0.3">
      <c r="M9828" s="1">
        <v>41296</v>
      </c>
      <c r="N9828">
        <v>1.3320000000000001</v>
      </c>
    </row>
    <row r="9829" spans="13:14" x14ac:dyDescent="0.3">
      <c r="M9829" s="1">
        <v>41297</v>
      </c>
      <c r="N9829">
        <v>1.3315999999999999</v>
      </c>
    </row>
    <row r="9830" spans="13:14" x14ac:dyDescent="0.3">
      <c r="M9830" s="1">
        <v>41298</v>
      </c>
      <c r="N9830">
        <v>1.3373999999999999</v>
      </c>
    </row>
    <row r="9831" spans="13:14" x14ac:dyDescent="0.3">
      <c r="M9831" s="1">
        <v>41299</v>
      </c>
      <c r="N9831">
        <v>1.3460000000000001</v>
      </c>
    </row>
    <row r="9832" spans="13:14" x14ac:dyDescent="0.3">
      <c r="M9832" s="1">
        <v>41302</v>
      </c>
      <c r="N9832">
        <v>1.3454999999999999</v>
      </c>
    </row>
    <row r="9833" spans="13:14" x14ac:dyDescent="0.3">
      <c r="M9833" s="1">
        <v>41303</v>
      </c>
      <c r="N9833">
        <v>1.3491</v>
      </c>
    </row>
    <row r="9834" spans="13:14" x14ac:dyDescent="0.3">
      <c r="M9834" s="1">
        <v>41304</v>
      </c>
      <c r="N9834">
        <v>1.3567</v>
      </c>
    </row>
    <row r="9835" spans="13:14" x14ac:dyDescent="0.3">
      <c r="M9835" s="1">
        <v>41305</v>
      </c>
      <c r="N9835">
        <v>1.3577999999999999</v>
      </c>
    </row>
    <row r="9836" spans="13:14" x14ac:dyDescent="0.3">
      <c r="M9836" s="1">
        <v>41306</v>
      </c>
      <c r="N9836">
        <v>1.3638999999999999</v>
      </c>
    </row>
    <row r="9837" spans="13:14" x14ac:dyDescent="0.3">
      <c r="M9837" s="1">
        <v>41309</v>
      </c>
      <c r="N9837">
        <v>1.3512999999999999</v>
      </c>
    </row>
    <row r="9838" spans="13:14" x14ac:dyDescent="0.3">
      <c r="M9838" s="1">
        <v>41310</v>
      </c>
      <c r="N9838">
        <v>1.3581000000000001</v>
      </c>
    </row>
    <row r="9839" spans="13:14" x14ac:dyDescent="0.3">
      <c r="M9839" s="1">
        <v>41311</v>
      </c>
      <c r="N9839">
        <v>1.3520000000000001</v>
      </c>
    </row>
    <row r="9840" spans="13:14" x14ac:dyDescent="0.3">
      <c r="M9840" s="1">
        <v>41312</v>
      </c>
      <c r="N9840">
        <v>1.3395999999999999</v>
      </c>
    </row>
    <row r="9841" spans="13:14" x14ac:dyDescent="0.3">
      <c r="M9841" s="1">
        <v>41313</v>
      </c>
      <c r="N9841">
        <v>1.3363</v>
      </c>
    </row>
    <row r="9842" spans="13:14" x14ac:dyDescent="0.3">
      <c r="M9842" s="1">
        <v>41316</v>
      </c>
      <c r="N9842">
        <v>1.3406</v>
      </c>
    </row>
    <row r="9843" spans="13:14" x14ac:dyDescent="0.3">
      <c r="M9843" s="1">
        <v>41317</v>
      </c>
      <c r="N9843">
        <v>1.3452999999999999</v>
      </c>
    </row>
    <row r="9844" spans="13:14" x14ac:dyDescent="0.3">
      <c r="M9844" s="1">
        <v>41318</v>
      </c>
      <c r="N9844">
        <v>1.3452999999999999</v>
      </c>
    </row>
    <row r="9845" spans="13:14" x14ac:dyDescent="0.3">
      <c r="M9845" s="1">
        <v>41319</v>
      </c>
      <c r="N9845">
        <v>1.3360000000000001</v>
      </c>
    </row>
    <row r="9846" spans="13:14" x14ac:dyDescent="0.3">
      <c r="M9846" s="1">
        <v>41320</v>
      </c>
      <c r="N9846">
        <v>1.3362000000000001</v>
      </c>
    </row>
    <row r="9847" spans="13:14" x14ac:dyDescent="0.3">
      <c r="M9847" s="1">
        <v>41323</v>
      </c>
      <c r="N9847">
        <v>1.3351</v>
      </c>
    </row>
    <row r="9848" spans="13:14" x14ac:dyDescent="0.3">
      <c r="M9848" s="1">
        <v>41324</v>
      </c>
      <c r="N9848">
        <v>1.3386</v>
      </c>
    </row>
    <row r="9849" spans="13:14" x14ac:dyDescent="0.3">
      <c r="M9849" s="1">
        <v>41325</v>
      </c>
      <c r="N9849">
        <v>1.3280000000000001</v>
      </c>
    </row>
    <row r="9850" spans="13:14" x14ac:dyDescent="0.3">
      <c r="M9850" s="1">
        <v>41326</v>
      </c>
      <c r="N9850">
        <v>1.3188</v>
      </c>
    </row>
    <row r="9851" spans="13:14" x14ac:dyDescent="0.3">
      <c r="M9851" s="1">
        <v>41327</v>
      </c>
      <c r="N9851">
        <v>1.3188</v>
      </c>
    </row>
    <row r="9852" spans="13:14" x14ac:dyDescent="0.3">
      <c r="M9852" s="1">
        <v>41330</v>
      </c>
      <c r="N9852">
        <v>1.3062</v>
      </c>
    </row>
    <row r="9853" spans="13:14" x14ac:dyDescent="0.3">
      <c r="M9853" s="1">
        <v>41331</v>
      </c>
      <c r="N9853">
        <v>1.3061</v>
      </c>
    </row>
    <row r="9854" spans="13:14" x14ac:dyDescent="0.3">
      <c r="M9854" s="1">
        <v>41332</v>
      </c>
      <c r="N9854">
        <v>1.3138000000000001</v>
      </c>
    </row>
    <row r="9855" spans="13:14" x14ac:dyDescent="0.3">
      <c r="M9855" s="1">
        <v>41333</v>
      </c>
      <c r="N9855">
        <v>1.3056000000000001</v>
      </c>
    </row>
    <row r="9856" spans="13:14" x14ac:dyDescent="0.3">
      <c r="M9856" s="1">
        <v>41334</v>
      </c>
      <c r="N9856">
        <v>1.302</v>
      </c>
    </row>
    <row r="9857" spans="13:14" x14ac:dyDescent="0.3">
      <c r="M9857" s="1">
        <v>41337</v>
      </c>
      <c r="N9857">
        <v>1.3025</v>
      </c>
    </row>
    <row r="9858" spans="13:14" x14ac:dyDescent="0.3">
      <c r="M9858" s="1">
        <v>41338</v>
      </c>
      <c r="N9858">
        <v>1.3049999999999999</v>
      </c>
    </row>
    <row r="9859" spans="13:14" x14ac:dyDescent="0.3">
      <c r="M9859" s="1">
        <v>41339</v>
      </c>
      <c r="N9859">
        <v>1.2965</v>
      </c>
    </row>
    <row r="9860" spans="13:14" x14ac:dyDescent="0.3">
      <c r="M9860" s="1">
        <v>41340</v>
      </c>
      <c r="N9860">
        <v>1.3104</v>
      </c>
    </row>
    <row r="9861" spans="13:14" x14ac:dyDescent="0.3">
      <c r="M9861" s="1">
        <v>41341</v>
      </c>
      <c r="N9861">
        <v>1.3004</v>
      </c>
    </row>
    <row r="9862" spans="13:14" x14ac:dyDescent="0.3">
      <c r="M9862" s="1">
        <v>41344</v>
      </c>
      <c r="N9862">
        <v>1.3043</v>
      </c>
    </row>
    <row r="9863" spans="13:14" x14ac:dyDescent="0.3">
      <c r="M9863" s="1">
        <v>41345</v>
      </c>
      <c r="N9863">
        <v>1.3031999999999999</v>
      </c>
    </row>
    <row r="9864" spans="13:14" x14ac:dyDescent="0.3">
      <c r="M9864" s="1">
        <v>41346</v>
      </c>
      <c r="N9864">
        <v>1.296</v>
      </c>
    </row>
    <row r="9865" spans="13:14" x14ac:dyDescent="0.3">
      <c r="M9865" s="1">
        <v>41347</v>
      </c>
      <c r="N9865">
        <v>1.3004</v>
      </c>
    </row>
    <row r="9866" spans="13:14" x14ac:dyDescent="0.3">
      <c r="M9866" s="1">
        <v>41348</v>
      </c>
      <c r="N9866">
        <v>1.3073999999999999</v>
      </c>
    </row>
    <row r="9867" spans="13:14" x14ac:dyDescent="0.3">
      <c r="M9867" s="1">
        <v>41351</v>
      </c>
      <c r="N9867">
        <v>1.2954000000000001</v>
      </c>
    </row>
    <row r="9868" spans="13:14" x14ac:dyDescent="0.3">
      <c r="M9868" s="1">
        <v>41352</v>
      </c>
      <c r="N9868">
        <v>1.2881</v>
      </c>
    </row>
    <row r="9869" spans="13:14" x14ac:dyDescent="0.3">
      <c r="M9869" s="1">
        <v>41353</v>
      </c>
      <c r="N9869">
        <v>1.2931999999999999</v>
      </c>
    </row>
    <row r="9870" spans="13:14" x14ac:dyDescent="0.3">
      <c r="M9870" s="1">
        <v>41354</v>
      </c>
      <c r="N9870">
        <v>1.2897000000000001</v>
      </c>
    </row>
    <row r="9871" spans="13:14" x14ac:dyDescent="0.3">
      <c r="M9871" s="1">
        <v>41355</v>
      </c>
      <c r="N9871">
        <v>1.2985</v>
      </c>
    </row>
    <row r="9872" spans="13:14" x14ac:dyDescent="0.3">
      <c r="M9872" s="1">
        <v>41358</v>
      </c>
      <c r="N9872">
        <v>1.2850999999999999</v>
      </c>
    </row>
    <row r="9873" spans="13:14" x14ac:dyDescent="0.3">
      <c r="M9873" s="1">
        <v>41359</v>
      </c>
      <c r="N9873">
        <v>1.286</v>
      </c>
    </row>
    <row r="9874" spans="13:14" x14ac:dyDescent="0.3">
      <c r="M9874" s="1">
        <v>41360</v>
      </c>
      <c r="N9874">
        <v>1.278</v>
      </c>
    </row>
    <row r="9875" spans="13:14" x14ac:dyDescent="0.3">
      <c r="M9875" s="1">
        <v>41361</v>
      </c>
      <c r="N9875">
        <v>1.2814000000000001</v>
      </c>
    </row>
    <row r="9876" spans="13:14" x14ac:dyDescent="0.3">
      <c r="M9876" s="1">
        <v>41362</v>
      </c>
      <c r="N9876">
        <v>1.2818000000000001</v>
      </c>
    </row>
    <row r="9877" spans="13:14" x14ac:dyDescent="0.3">
      <c r="M9877" s="1">
        <v>41365</v>
      </c>
      <c r="N9877">
        <v>1.2847</v>
      </c>
    </row>
    <row r="9878" spans="13:14" x14ac:dyDescent="0.3">
      <c r="M9878" s="1">
        <v>41366</v>
      </c>
      <c r="N9878">
        <v>1.2818000000000001</v>
      </c>
    </row>
    <row r="9879" spans="13:14" x14ac:dyDescent="0.3">
      <c r="M9879" s="1">
        <v>41367</v>
      </c>
      <c r="N9879">
        <v>1.2849999999999999</v>
      </c>
    </row>
    <row r="9880" spans="13:14" x14ac:dyDescent="0.3">
      <c r="M9880" s="1">
        <v>41368</v>
      </c>
      <c r="N9880">
        <v>1.2935000000000001</v>
      </c>
    </row>
    <row r="9881" spans="13:14" x14ac:dyDescent="0.3">
      <c r="M9881" s="1">
        <v>41369</v>
      </c>
      <c r="N9881">
        <v>1.2988999999999999</v>
      </c>
    </row>
    <row r="9882" spans="13:14" x14ac:dyDescent="0.3">
      <c r="M9882" s="1">
        <v>41372</v>
      </c>
      <c r="N9882">
        <v>1.3007</v>
      </c>
    </row>
    <row r="9883" spans="13:14" x14ac:dyDescent="0.3">
      <c r="M9883" s="1">
        <v>41373</v>
      </c>
      <c r="N9883">
        <v>1.3081</v>
      </c>
    </row>
    <row r="9884" spans="13:14" x14ac:dyDescent="0.3">
      <c r="M9884" s="1">
        <v>41374</v>
      </c>
      <c r="N9884">
        <v>1.3068</v>
      </c>
    </row>
    <row r="9885" spans="13:14" x14ac:dyDescent="0.3">
      <c r="M9885" s="1">
        <v>41375</v>
      </c>
      <c r="N9885">
        <v>1.3102</v>
      </c>
    </row>
    <row r="9886" spans="13:14" x14ac:dyDescent="0.3">
      <c r="M9886" s="1">
        <v>41376</v>
      </c>
      <c r="N9886">
        <v>1.3110999999999999</v>
      </c>
    </row>
    <row r="9887" spans="13:14" x14ac:dyDescent="0.3">
      <c r="M9887" s="1">
        <v>41379</v>
      </c>
      <c r="N9887">
        <v>1.3033999999999999</v>
      </c>
    </row>
    <row r="9888" spans="13:14" x14ac:dyDescent="0.3">
      <c r="M9888" s="1">
        <v>41380</v>
      </c>
      <c r="N9888">
        <v>1.3176000000000001</v>
      </c>
    </row>
    <row r="9889" spans="13:14" x14ac:dyDescent="0.3">
      <c r="M9889" s="1">
        <v>41381</v>
      </c>
      <c r="N9889">
        <v>1.3028</v>
      </c>
    </row>
    <row r="9890" spans="13:14" x14ac:dyDescent="0.3">
      <c r="M9890" s="1">
        <v>41382</v>
      </c>
      <c r="N9890">
        <v>1.3049999999999999</v>
      </c>
    </row>
    <row r="9891" spans="13:14" x14ac:dyDescent="0.3">
      <c r="M9891" s="1">
        <v>41383</v>
      </c>
      <c r="N9891">
        <v>1.3050999999999999</v>
      </c>
    </row>
    <row r="9892" spans="13:14" x14ac:dyDescent="0.3">
      <c r="M9892" s="1">
        <v>41386</v>
      </c>
      <c r="N9892">
        <v>1.3066</v>
      </c>
    </row>
    <row r="9893" spans="13:14" x14ac:dyDescent="0.3">
      <c r="M9893" s="1">
        <v>41387</v>
      </c>
      <c r="N9893">
        <v>1.2998000000000001</v>
      </c>
    </row>
    <row r="9894" spans="13:14" x14ac:dyDescent="0.3">
      <c r="M9894" s="1">
        <v>41388</v>
      </c>
      <c r="N9894">
        <v>1.3015000000000001</v>
      </c>
    </row>
    <row r="9895" spans="13:14" x14ac:dyDescent="0.3">
      <c r="M9895" s="1">
        <v>41389</v>
      </c>
      <c r="N9895">
        <v>1.3011999999999999</v>
      </c>
    </row>
    <row r="9896" spans="13:14" x14ac:dyDescent="0.3">
      <c r="M9896" s="1">
        <v>41390</v>
      </c>
      <c r="N9896">
        <v>1.3026</v>
      </c>
    </row>
    <row r="9897" spans="13:14" x14ac:dyDescent="0.3">
      <c r="M9897" s="1">
        <v>41393</v>
      </c>
      <c r="N9897">
        <v>1.3097000000000001</v>
      </c>
    </row>
    <row r="9898" spans="13:14" x14ac:dyDescent="0.3">
      <c r="M9898" s="1">
        <v>41394</v>
      </c>
      <c r="N9898">
        <v>1.3166</v>
      </c>
    </row>
    <row r="9899" spans="13:14" x14ac:dyDescent="0.3">
      <c r="M9899" s="1">
        <v>41395</v>
      </c>
      <c r="N9899">
        <v>1.3177000000000001</v>
      </c>
    </row>
    <row r="9900" spans="13:14" x14ac:dyDescent="0.3">
      <c r="M9900" s="1">
        <v>41396</v>
      </c>
      <c r="N9900">
        <v>1.3063</v>
      </c>
    </row>
    <row r="9901" spans="13:14" x14ac:dyDescent="0.3">
      <c r="M9901" s="1">
        <v>41397</v>
      </c>
      <c r="N9901">
        <v>1.3112999999999999</v>
      </c>
    </row>
    <row r="9902" spans="13:14" x14ac:dyDescent="0.3">
      <c r="M9902" s="1">
        <v>41400</v>
      </c>
      <c r="N9902">
        <v>1.3073999999999999</v>
      </c>
    </row>
    <row r="9903" spans="13:14" x14ac:dyDescent="0.3">
      <c r="M9903" s="1">
        <v>41401</v>
      </c>
      <c r="N9903">
        <v>1.3077000000000001</v>
      </c>
    </row>
    <row r="9904" spans="13:14" x14ac:dyDescent="0.3">
      <c r="M9904" s="1">
        <v>41402</v>
      </c>
      <c r="N9904">
        <v>1.3150999999999999</v>
      </c>
    </row>
    <row r="9905" spans="13:14" x14ac:dyDescent="0.3">
      <c r="M9905" s="1">
        <v>41403</v>
      </c>
      <c r="N9905">
        <v>1.3041</v>
      </c>
    </row>
    <row r="9906" spans="13:14" x14ac:dyDescent="0.3">
      <c r="M9906" s="1">
        <v>41404</v>
      </c>
      <c r="N9906">
        <v>1.2991999999999999</v>
      </c>
    </row>
    <row r="9907" spans="13:14" x14ac:dyDescent="0.3">
      <c r="M9907" s="1">
        <v>41407</v>
      </c>
      <c r="N9907">
        <v>1.2975000000000001</v>
      </c>
    </row>
    <row r="9908" spans="13:14" x14ac:dyDescent="0.3">
      <c r="M9908" s="1">
        <v>41408</v>
      </c>
      <c r="N9908">
        <v>1.2918000000000001</v>
      </c>
    </row>
    <row r="9909" spans="13:14" x14ac:dyDescent="0.3">
      <c r="M9909" s="1">
        <v>41409</v>
      </c>
      <c r="N9909">
        <v>1.2886</v>
      </c>
    </row>
    <row r="9910" spans="13:14" x14ac:dyDescent="0.3">
      <c r="M9910" s="1">
        <v>41410</v>
      </c>
      <c r="N9910">
        <v>1.2881</v>
      </c>
    </row>
    <row r="9911" spans="13:14" x14ac:dyDescent="0.3">
      <c r="M9911" s="1">
        <v>41411</v>
      </c>
      <c r="N9911">
        <v>1.2838000000000001</v>
      </c>
    </row>
    <row r="9912" spans="13:14" x14ac:dyDescent="0.3">
      <c r="M9912" s="1">
        <v>41414</v>
      </c>
      <c r="N9912">
        <v>1.2882</v>
      </c>
    </row>
    <row r="9913" spans="13:14" x14ac:dyDescent="0.3">
      <c r="M9913" s="1">
        <v>41415</v>
      </c>
      <c r="N9913">
        <v>1.2905</v>
      </c>
    </row>
    <row r="9914" spans="13:14" x14ac:dyDescent="0.3">
      <c r="M9914" s="1">
        <v>41416</v>
      </c>
      <c r="N9914">
        <v>1.2856000000000001</v>
      </c>
    </row>
    <row r="9915" spans="13:14" x14ac:dyDescent="0.3">
      <c r="M9915" s="1">
        <v>41417</v>
      </c>
      <c r="N9915">
        <v>1.2935000000000001</v>
      </c>
    </row>
    <row r="9916" spans="13:14" x14ac:dyDescent="0.3">
      <c r="M9916" s="1">
        <v>41418</v>
      </c>
      <c r="N9916">
        <v>1.2928999999999999</v>
      </c>
    </row>
    <row r="9917" spans="13:14" x14ac:dyDescent="0.3">
      <c r="M9917" s="1">
        <v>41421</v>
      </c>
      <c r="N9917">
        <v>1.2928999999999999</v>
      </c>
    </row>
    <row r="9918" spans="13:14" x14ac:dyDescent="0.3">
      <c r="M9918" s="1">
        <v>41422</v>
      </c>
      <c r="N9918">
        <v>1.2854000000000001</v>
      </c>
    </row>
    <row r="9919" spans="13:14" x14ac:dyDescent="0.3">
      <c r="M9919" s="1">
        <v>41423</v>
      </c>
      <c r="N9919">
        <v>1.2938000000000001</v>
      </c>
    </row>
    <row r="9920" spans="13:14" x14ac:dyDescent="0.3">
      <c r="M9920" s="1">
        <v>41424</v>
      </c>
      <c r="N9920">
        <v>1.3048</v>
      </c>
    </row>
    <row r="9921" spans="13:14" x14ac:dyDescent="0.3">
      <c r="M9921" s="1">
        <v>41425</v>
      </c>
      <c r="N9921">
        <v>1.2995000000000001</v>
      </c>
    </row>
    <row r="9922" spans="13:14" x14ac:dyDescent="0.3">
      <c r="M9922" s="1">
        <v>41428</v>
      </c>
      <c r="N9922">
        <v>1.3075000000000001</v>
      </c>
    </row>
    <row r="9923" spans="13:14" x14ac:dyDescent="0.3">
      <c r="M9923" s="1">
        <v>41429</v>
      </c>
      <c r="N9923">
        <v>1.3078000000000001</v>
      </c>
    </row>
    <row r="9924" spans="13:14" x14ac:dyDescent="0.3">
      <c r="M9924" s="1">
        <v>41430</v>
      </c>
      <c r="N9924">
        <v>1.3092999999999999</v>
      </c>
    </row>
    <row r="9925" spans="13:14" x14ac:dyDescent="0.3">
      <c r="M9925" s="1">
        <v>41431</v>
      </c>
      <c r="N9925">
        <v>1.3245</v>
      </c>
    </row>
    <row r="9926" spans="13:14" x14ac:dyDescent="0.3">
      <c r="M9926" s="1">
        <v>41432</v>
      </c>
      <c r="N9926">
        <v>1.3222</v>
      </c>
    </row>
    <row r="9927" spans="13:14" x14ac:dyDescent="0.3">
      <c r="M9927" s="1">
        <v>41435</v>
      </c>
      <c r="N9927">
        <v>1.3255999999999999</v>
      </c>
    </row>
    <row r="9928" spans="13:14" x14ac:dyDescent="0.3">
      <c r="M9928" s="1">
        <v>41436</v>
      </c>
      <c r="N9928">
        <v>1.3313999999999999</v>
      </c>
    </row>
    <row r="9929" spans="13:14" x14ac:dyDescent="0.3">
      <c r="M9929" s="1">
        <v>41437</v>
      </c>
      <c r="N9929">
        <v>1.3335999999999999</v>
      </c>
    </row>
    <row r="9930" spans="13:14" x14ac:dyDescent="0.3">
      <c r="M9930" s="1">
        <v>41438</v>
      </c>
      <c r="N9930">
        <v>1.3373999999999999</v>
      </c>
    </row>
    <row r="9931" spans="13:14" x14ac:dyDescent="0.3">
      <c r="M9931" s="1">
        <v>41439</v>
      </c>
      <c r="N9931">
        <v>1.3346</v>
      </c>
    </row>
    <row r="9932" spans="13:14" x14ac:dyDescent="0.3">
      <c r="M9932" s="1">
        <v>41442</v>
      </c>
      <c r="N9932">
        <v>1.3367</v>
      </c>
    </row>
    <row r="9933" spans="13:14" x14ac:dyDescent="0.3">
      <c r="M9933" s="1">
        <v>41443</v>
      </c>
      <c r="N9933">
        <v>1.3392999999999999</v>
      </c>
    </row>
    <row r="9934" spans="13:14" x14ac:dyDescent="0.3">
      <c r="M9934" s="1">
        <v>41444</v>
      </c>
      <c r="N9934">
        <v>1.3293999999999999</v>
      </c>
    </row>
    <row r="9935" spans="13:14" x14ac:dyDescent="0.3">
      <c r="M9935" s="1">
        <v>41445</v>
      </c>
      <c r="N9935">
        <v>1.3218000000000001</v>
      </c>
    </row>
    <row r="9936" spans="13:14" x14ac:dyDescent="0.3">
      <c r="M9936" s="1">
        <v>41446</v>
      </c>
      <c r="N9936">
        <v>1.3122</v>
      </c>
    </row>
    <row r="9937" spans="13:14" x14ac:dyDescent="0.3">
      <c r="M9937" s="1">
        <v>41449</v>
      </c>
      <c r="N9937">
        <v>1.3117000000000001</v>
      </c>
    </row>
    <row r="9938" spans="13:14" x14ac:dyDescent="0.3">
      <c r="M9938" s="1">
        <v>41450</v>
      </c>
      <c r="N9938">
        <v>1.3084</v>
      </c>
    </row>
    <row r="9939" spans="13:14" x14ac:dyDescent="0.3">
      <c r="M9939" s="1">
        <v>41451</v>
      </c>
      <c r="N9939">
        <v>1.3010999999999999</v>
      </c>
    </row>
    <row r="9940" spans="13:14" x14ac:dyDescent="0.3">
      <c r="M9940" s="1">
        <v>41452</v>
      </c>
      <c r="N9940">
        <v>1.3035000000000001</v>
      </c>
    </row>
    <row r="9941" spans="13:14" x14ac:dyDescent="0.3">
      <c r="M9941" s="1">
        <v>41453</v>
      </c>
      <c r="N9941">
        <v>1.3008</v>
      </c>
    </row>
    <row r="9942" spans="13:14" x14ac:dyDescent="0.3">
      <c r="M9942" s="1">
        <v>41456</v>
      </c>
      <c r="N9942">
        <v>1.3063</v>
      </c>
    </row>
    <row r="9943" spans="13:14" x14ac:dyDescent="0.3">
      <c r="M9943" s="1">
        <v>41457</v>
      </c>
      <c r="N9943">
        <v>1.2977000000000001</v>
      </c>
    </row>
    <row r="9944" spans="13:14" x14ac:dyDescent="0.3">
      <c r="M9944" s="1">
        <v>41458</v>
      </c>
      <c r="N9944">
        <v>1.3006</v>
      </c>
    </row>
    <row r="9945" spans="13:14" x14ac:dyDescent="0.3">
      <c r="M9945" s="1">
        <v>41459</v>
      </c>
      <c r="N9945">
        <v>1.2912999999999999</v>
      </c>
    </row>
    <row r="9946" spans="13:14" x14ac:dyDescent="0.3">
      <c r="M9946" s="1">
        <v>41460</v>
      </c>
      <c r="N9946">
        <v>1.2829999999999999</v>
      </c>
    </row>
    <row r="9947" spans="13:14" x14ac:dyDescent="0.3">
      <c r="M9947" s="1">
        <v>41463</v>
      </c>
      <c r="N9947">
        <v>1.2868999999999999</v>
      </c>
    </row>
    <row r="9948" spans="13:14" x14ac:dyDescent="0.3">
      <c r="M9948" s="1">
        <v>41464</v>
      </c>
      <c r="N9948">
        <v>1.278</v>
      </c>
    </row>
    <row r="9949" spans="13:14" x14ac:dyDescent="0.3">
      <c r="M9949" s="1">
        <v>41465</v>
      </c>
      <c r="N9949">
        <v>1.2974000000000001</v>
      </c>
    </row>
    <row r="9950" spans="13:14" x14ac:dyDescent="0.3">
      <c r="M9950" s="1">
        <v>41466</v>
      </c>
      <c r="N9950">
        <v>1.3093999999999999</v>
      </c>
    </row>
    <row r="9951" spans="13:14" x14ac:dyDescent="0.3">
      <c r="M9951" s="1">
        <v>41467</v>
      </c>
      <c r="N9951">
        <v>1.3066</v>
      </c>
    </row>
    <row r="9952" spans="13:14" x14ac:dyDescent="0.3">
      <c r="M9952" s="1">
        <v>41470</v>
      </c>
      <c r="N9952">
        <v>1.3062</v>
      </c>
    </row>
    <row r="9953" spans="13:14" x14ac:dyDescent="0.3">
      <c r="M9953" s="1">
        <v>41471</v>
      </c>
      <c r="N9953">
        <v>1.3161</v>
      </c>
    </row>
    <row r="9954" spans="13:14" x14ac:dyDescent="0.3">
      <c r="M9954" s="1">
        <v>41472</v>
      </c>
      <c r="N9954">
        <v>1.3124</v>
      </c>
    </row>
    <row r="9955" spans="13:14" x14ac:dyDescent="0.3">
      <c r="M9955" s="1">
        <v>41473</v>
      </c>
      <c r="N9955">
        <v>1.3109</v>
      </c>
    </row>
    <row r="9956" spans="13:14" x14ac:dyDescent="0.3">
      <c r="M9956" s="1">
        <v>41474</v>
      </c>
      <c r="N9956">
        <v>1.3142</v>
      </c>
    </row>
    <row r="9957" spans="13:14" x14ac:dyDescent="0.3">
      <c r="M9957" s="1">
        <v>41477</v>
      </c>
      <c r="N9957">
        <v>1.3183</v>
      </c>
    </row>
    <row r="9958" spans="13:14" x14ac:dyDescent="0.3">
      <c r="M9958" s="1">
        <v>41478</v>
      </c>
      <c r="N9958">
        <v>1.3221000000000001</v>
      </c>
    </row>
    <row r="9959" spans="13:14" x14ac:dyDescent="0.3">
      <c r="M9959" s="1">
        <v>41479</v>
      </c>
      <c r="N9959">
        <v>1.32</v>
      </c>
    </row>
    <row r="9960" spans="13:14" x14ac:dyDescent="0.3">
      <c r="M9960" s="1">
        <v>41480</v>
      </c>
      <c r="N9960">
        <v>1.3275999999999999</v>
      </c>
    </row>
    <row r="9961" spans="13:14" x14ac:dyDescent="0.3">
      <c r="M9961" s="1">
        <v>41481</v>
      </c>
      <c r="N9961">
        <v>1.3278000000000001</v>
      </c>
    </row>
    <row r="9962" spans="13:14" x14ac:dyDescent="0.3">
      <c r="M9962" s="1">
        <v>41484</v>
      </c>
      <c r="N9962">
        <v>1.3260000000000001</v>
      </c>
    </row>
    <row r="9963" spans="13:14" x14ac:dyDescent="0.3">
      <c r="M9963" s="1">
        <v>41485</v>
      </c>
      <c r="N9963">
        <v>1.3262</v>
      </c>
    </row>
    <row r="9964" spans="13:14" x14ac:dyDescent="0.3">
      <c r="M9964" s="1">
        <v>41486</v>
      </c>
      <c r="N9964">
        <v>1.33</v>
      </c>
    </row>
    <row r="9965" spans="13:14" x14ac:dyDescent="0.3">
      <c r="M9965" s="1">
        <v>41487</v>
      </c>
      <c r="N9965">
        <v>1.3206</v>
      </c>
    </row>
    <row r="9966" spans="13:14" x14ac:dyDescent="0.3">
      <c r="M9966" s="1">
        <v>41488</v>
      </c>
      <c r="N9966">
        <v>1.3281000000000001</v>
      </c>
    </row>
    <row r="9967" spans="13:14" x14ac:dyDescent="0.3">
      <c r="M9967" s="1">
        <v>41491</v>
      </c>
      <c r="N9967">
        <v>1.3257000000000001</v>
      </c>
    </row>
    <row r="9968" spans="13:14" x14ac:dyDescent="0.3">
      <c r="M9968" s="1">
        <v>41492</v>
      </c>
      <c r="N9968">
        <v>1.3305</v>
      </c>
    </row>
    <row r="9969" spans="13:14" x14ac:dyDescent="0.3">
      <c r="M9969" s="1">
        <v>41493</v>
      </c>
      <c r="N9969">
        <v>1.3335999999999999</v>
      </c>
    </row>
    <row r="9970" spans="13:14" x14ac:dyDescent="0.3">
      <c r="M9970" s="1">
        <v>41494</v>
      </c>
      <c r="N9970">
        <v>1.3379000000000001</v>
      </c>
    </row>
    <row r="9971" spans="13:14" x14ac:dyDescent="0.3">
      <c r="M9971" s="1">
        <v>41495</v>
      </c>
      <c r="N9971">
        <v>1.3342000000000001</v>
      </c>
    </row>
    <row r="9972" spans="13:14" x14ac:dyDescent="0.3">
      <c r="M9972" s="1">
        <v>41498</v>
      </c>
      <c r="N9972">
        <v>1.3298000000000001</v>
      </c>
    </row>
    <row r="9973" spans="13:14" x14ac:dyDescent="0.3">
      <c r="M9973" s="1">
        <v>41499</v>
      </c>
      <c r="N9973">
        <v>1.3261000000000001</v>
      </c>
    </row>
    <row r="9974" spans="13:14" x14ac:dyDescent="0.3">
      <c r="M9974" s="1">
        <v>41500</v>
      </c>
      <c r="N9974">
        <v>1.3254999999999999</v>
      </c>
    </row>
    <row r="9975" spans="13:14" x14ac:dyDescent="0.3">
      <c r="M9975" s="1">
        <v>41501</v>
      </c>
      <c r="N9975">
        <v>1.3346</v>
      </c>
    </row>
    <row r="9976" spans="13:14" x14ac:dyDescent="0.3">
      <c r="M9976" s="1">
        <v>41502</v>
      </c>
      <c r="N9976">
        <v>1.3329</v>
      </c>
    </row>
    <row r="9977" spans="13:14" x14ac:dyDescent="0.3">
      <c r="M9977" s="1">
        <v>41505</v>
      </c>
      <c r="N9977">
        <v>1.3332999999999999</v>
      </c>
    </row>
    <row r="9978" spans="13:14" x14ac:dyDescent="0.3">
      <c r="M9978" s="1">
        <v>41506</v>
      </c>
      <c r="N9978">
        <v>1.3415999999999999</v>
      </c>
    </row>
    <row r="9979" spans="13:14" x14ac:dyDescent="0.3">
      <c r="M9979" s="1">
        <v>41507</v>
      </c>
      <c r="N9979">
        <v>1.3355999999999999</v>
      </c>
    </row>
    <row r="9980" spans="13:14" x14ac:dyDescent="0.3">
      <c r="M9980" s="1">
        <v>41508</v>
      </c>
      <c r="N9980">
        <v>1.3353999999999999</v>
      </c>
    </row>
    <row r="9981" spans="13:14" x14ac:dyDescent="0.3">
      <c r="M9981" s="1">
        <v>41509</v>
      </c>
      <c r="N9981">
        <v>1.3381000000000001</v>
      </c>
    </row>
    <row r="9982" spans="13:14" x14ac:dyDescent="0.3">
      <c r="M9982" s="1">
        <v>41512</v>
      </c>
      <c r="N9982">
        <v>1.3368</v>
      </c>
    </row>
    <row r="9983" spans="13:14" x14ac:dyDescent="0.3">
      <c r="M9983" s="1">
        <v>41513</v>
      </c>
      <c r="N9983">
        <v>1.3391999999999999</v>
      </c>
    </row>
    <row r="9984" spans="13:14" x14ac:dyDescent="0.3">
      <c r="M9984" s="1">
        <v>41514</v>
      </c>
      <c r="N9984">
        <v>1.3338000000000001</v>
      </c>
    </row>
    <row r="9985" spans="13:14" x14ac:dyDescent="0.3">
      <c r="M9985" s="1">
        <v>41515</v>
      </c>
      <c r="N9985">
        <v>1.3240000000000001</v>
      </c>
    </row>
    <row r="9986" spans="13:14" x14ac:dyDescent="0.3">
      <c r="M9986" s="1">
        <v>41516</v>
      </c>
      <c r="N9986">
        <v>1.3220000000000001</v>
      </c>
    </row>
    <row r="9987" spans="13:14" x14ac:dyDescent="0.3">
      <c r="M9987" s="1">
        <v>41519</v>
      </c>
      <c r="N9987">
        <v>1.319</v>
      </c>
    </row>
    <row r="9988" spans="13:14" x14ac:dyDescent="0.3">
      <c r="M9988" s="1">
        <v>41520</v>
      </c>
      <c r="N9988">
        <v>1.3169</v>
      </c>
    </row>
    <row r="9989" spans="13:14" x14ac:dyDescent="0.3">
      <c r="M9989" s="1">
        <v>41521</v>
      </c>
      <c r="N9989">
        <v>1.3207</v>
      </c>
    </row>
    <row r="9990" spans="13:14" x14ac:dyDescent="0.3">
      <c r="M9990" s="1">
        <v>41522</v>
      </c>
      <c r="N9990">
        <v>1.3119000000000001</v>
      </c>
    </row>
    <row r="9991" spans="13:14" x14ac:dyDescent="0.3">
      <c r="M9991" s="1">
        <v>41523</v>
      </c>
      <c r="N9991">
        <v>1.3179000000000001</v>
      </c>
    </row>
    <row r="9992" spans="13:14" x14ac:dyDescent="0.3">
      <c r="M9992" s="1">
        <v>41526</v>
      </c>
      <c r="N9992">
        <v>1.3253999999999999</v>
      </c>
    </row>
    <row r="9993" spans="13:14" x14ac:dyDescent="0.3">
      <c r="M9993" s="1">
        <v>41527</v>
      </c>
      <c r="N9993">
        <v>1.3267</v>
      </c>
    </row>
    <row r="9994" spans="13:14" x14ac:dyDescent="0.3">
      <c r="M9994" s="1">
        <v>41528</v>
      </c>
      <c r="N9994">
        <v>1.3309</v>
      </c>
    </row>
    <row r="9995" spans="13:14" x14ac:dyDescent="0.3">
      <c r="M9995" s="1">
        <v>41529</v>
      </c>
      <c r="N9995">
        <v>1.3297000000000001</v>
      </c>
    </row>
    <row r="9996" spans="13:14" x14ac:dyDescent="0.3">
      <c r="M9996" s="1">
        <v>41530</v>
      </c>
      <c r="N9996">
        <v>1.3291999999999999</v>
      </c>
    </row>
    <row r="9997" spans="13:14" x14ac:dyDescent="0.3">
      <c r="M9997" s="1">
        <v>41533</v>
      </c>
      <c r="N9997">
        <v>1.3332999999999999</v>
      </c>
    </row>
    <row r="9998" spans="13:14" x14ac:dyDescent="0.3">
      <c r="M9998" s="1">
        <v>41534</v>
      </c>
      <c r="N9998">
        <v>1.3357000000000001</v>
      </c>
    </row>
    <row r="9999" spans="13:14" x14ac:dyDescent="0.3">
      <c r="M9999" s="1">
        <v>41535</v>
      </c>
      <c r="N9999">
        <v>1.3521000000000001</v>
      </c>
    </row>
    <row r="10000" spans="13:14" x14ac:dyDescent="0.3">
      <c r="M10000" s="1">
        <v>41536</v>
      </c>
      <c r="N10000">
        <v>1.3529</v>
      </c>
    </row>
    <row r="10001" spans="13:14" x14ac:dyDescent="0.3">
      <c r="M10001" s="1">
        <v>41537</v>
      </c>
      <c r="N10001">
        <v>1.3522000000000001</v>
      </c>
    </row>
    <row r="10002" spans="13:14" x14ac:dyDescent="0.3">
      <c r="M10002" s="1">
        <v>41540</v>
      </c>
      <c r="N10002">
        <v>1.3492</v>
      </c>
    </row>
    <row r="10003" spans="13:14" x14ac:dyDescent="0.3">
      <c r="M10003" s="1">
        <v>41541</v>
      </c>
      <c r="N10003">
        <v>1.3472</v>
      </c>
    </row>
    <row r="10004" spans="13:14" x14ac:dyDescent="0.3">
      <c r="M10004" s="1">
        <v>41542</v>
      </c>
      <c r="N10004">
        <v>1.3525</v>
      </c>
    </row>
    <row r="10005" spans="13:14" x14ac:dyDescent="0.3">
      <c r="M10005" s="1">
        <v>41543</v>
      </c>
      <c r="N10005">
        <v>1.3488</v>
      </c>
    </row>
    <row r="10006" spans="13:14" x14ac:dyDescent="0.3">
      <c r="M10006" s="1">
        <v>41544</v>
      </c>
      <c r="N10006">
        <v>1.3521000000000001</v>
      </c>
    </row>
    <row r="10007" spans="13:14" x14ac:dyDescent="0.3">
      <c r="M10007" s="1">
        <v>41547</v>
      </c>
      <c r="N10007">
        <v>1.3524</v>
      </c>
    </row>
    <row r="10008" spans="13:14" x14ac:dyDescent="0.3">
      <c r="M10008" s="1">
        <v>41548</v>
      </c>
      <c r="N10008">
        <v>1.3524</v>
      </c>
    </row>
    <row r="10009" spans="13:14" x14ac:dyDescent="0.3">
      <c r="M10009" s="1">
        <v>41549</v>
      </c>
      <c r="N10009">
        <v>1.3575999999999999</v>
      </c>
    </row>
    <row r="10010" spans="13:14" x14ac:dyDescent="0.3">
      <c r="M10010" s="1">
        <v>41550</v>
      </c>
      <c r="N10010">
        <v>1.3616999999999999</v>
      </c>
    </row>
    <row r="10011" spans="13:14" x14ac:dyDescent="0.3">
      <c r="M10011" s="1">
        <v>41551</v>
      </c>
      <c r="N10011">
        <v>1.3556999999999999</v>
      </c>
    </row>
    <row r="10012" spans="13:14" x14ac:dyDescent="0.3">
      <c r="M10012" s="1">
        <v>41554</v>
      </c>
      <c r="N10012">
        <v>1.3581000000000001</v>
      </c>
    </row>
    <row r="10013" spans="13:14" x14ac:dyDescent="0.3">
      <c r="M10013" s="1">
        <v>41555</v>
      </c>
      <c r="N10013">
        <v>1.3571</v>
      </c>
    </row>
    <row r="10014" spans="13:14" x14ac:dyDescent="0.3">
      <c r="M10014" s="1">
        <v>41556</v>
      </c>
      <c r="N10014">
        <v>1.3523000000000001</v>
      </c>
    </row>
    <row r="10015" spans="13:14" x14ac:dyDescent="0.3">
      <c r="M10015" s="1">
        <v>41557</v>
      </c>
      <c r="N10015">
        <v>1.3519000000000001</v>
      </c>
    </row>
    <row r="10016" spans="13:14" x14ac:dyDescent="0.3">
      <c r="M10016" s="1">
        <v>41558</v>
      </c>
      <c r="N10016">
        <v>1.3541000000000001</v>
      </c>
    </row>
    <row r="10017" spans="13:14" x14ac:dyDescent="0.3">
      <c r="M10017" s="1">
        <v>41561</v>
      </c>
      <c r="N10017">
        <v>1.3561000000000001</v>
      </c>
    </row>
    <row r="10018" spans="13:14" x14ac:dyDescent="0.3">
      <c r="M10018" s="1">
        <v>41562</v>
      </c>
      <c r="N10018">
        <v>1.3523000000000001</v>
      </c>
    </row>
    <row r="10019" spans="13:14" x14ac:dyDescent="0.3">
      <c r="M10019" s="1">
        <v>41563</v>
      </c>
      <c r="N10019">
        <v>1.3533999999999999</v>
      </c>
    </row>
    <row r="10020" spans="13:14" x14ac:dyDescent="0.3">
      <c r="M10020" s="1">
        <v>41564</v>
      </c>
      <c r="N10020">
        <v>1.3674999999999999</v>
      </c>
    </row>
    <row r="10021" spans="13:14" x14ac:dyDescent="0.3">
      <c r="M10021" s="1">
        <v>41565</v>
      </c>
      <c r="N10021">
        <v>1.3684000000000001</v>
      </c>
    </row>
    <row r="10022" spans="13:14" x14ac:dyDescent="0.3">
      <c r="M10022" s="1">
        <v>41568</v>
      </c>
      <c r="N10022">
        <v>1.3681000000000001</v>
      </c>
    </row>
    <row r="10023" spans="13:14" x14ac:dyDescent="0.3">
      <c r="M10023" s="1">
        <v>41569</v>
      </c>
      <c r="N10023">
        <v>1.3779999999999999</v>
      </c>
    </row>
    <row r="10024" spans="13:14" x14ac:dyDescent="0.3">
      <c r="M10024" s="1">
        <v>41570</v>
      </c>
      <c r="N10024">
        <v>1.3774</v>
      </c>
    </row>
    <row r="10025" spans="13:14" x14ac:dyDescent="0.3">
      <c r="M10025" s="1">
        <v>41571</v>
      </c>
      <c r="N10025">
        <v>1.3798999999999999</v>
      </c>
    </row>
    <row r="10026" spans="13:14" x14ac:dyDescent="0.3">
      <c r="M10026" s="1">
        <v>41572</v>
      </c>
      <c r="N10026">
        <v>1.3804000000000001</v>
      </c>
    </row>
    <row r="10027" spans="13:14" x14ac:dyDescent="0.3">
      <c r="M10027" s="1">
        <v>41575</v>
      </c>
      <c r="N10027">
        <v>1.3784000000000001</v>
      </c>
    </row>
    <row r="10028" spans="13:14" x14ac:dyDescent="0.3">
      <c r="M10028" s="1">
        <v>41576</v>
      </c>
      <c r="N10028">
        <v>1.3745000000000001</v>
      </c>
    </row>
    <row r="10029" spans="13:14" x14ac:dyDescent="0.3">
      <c r="M10029" s="1">
        <v>41577</v>
      </c>
      <c r="N10029">
        <v>1.3734999999999999</v>
      </c>
    </row>
    <row r="10030" spans="13:14" x14ac:dyDescent="0.3">
      <c r="M10030" s="1">
        <v>41578</v>
      </c>
      <c r="N10030">
        <v>1.3582000000000001</v>
      </c>
    </row>
    <row r="10031" spans="13:14" x14ac:dyDescent="0.3">
      <c r="M10031" s="1">
        <v>41579</v>
      </c>
      <c r="N10031">
        <v>1.3485</v>
      </c>
    </row>
    <row r="10032" spans="13:14" x14ac:dyDescent="0.3">
      <c r="M10032" s="1">
        <v>41582</v>
      </c>
      <c r="N10032">
        <v>1.3512999999999999</v>
      </c>
    </row>
    <row r="10033" spans="13:14" x14ac:dyDescent="0.3">
      <c r="M10033" s="1">
        <v>41583</v>
      </c>
      <c r="N10033">
        <v>1.3473999999999999</v>
      </c>
    </row>
    <row r="10034" spans="13:14" x14ac:dyDescent="0.3">
      <c r="M10034" s="1">
        <v>41584</v>
      </c>
      <c r="N10034">
        <v>1.351</v>
      </c>
    </row>
    <row r="10035" spans="13:14" x14ac:dyDescent="0.3">
      <c r="M10035" s="1">
        <v>41585</v>
      </c>
      <c r="N10035">
        <v>1.3418000000000001</v>
      </c>
    </row>
    <row r="10036" spans="13:14" x14ac:dyDescent="0.3">
      <c r="M10036" s="1">
        <v>41586</v>
      </c>
      <c r="N10036">
        <v>1.337</v>
      </c>
    </row>
    <row r="10037" spans="13:14" x14ac:dyDescent="0.3">
      <c r="M10037" s="1">
        <v>41589</v>
      </c>
      <c r="N10037">
        <v>1.3406</v>
      </c>
    </row>
    <row r="10038" spans="13:14" x14ac:dyDescent="0.3">
      <c r="M10038" s="1">
        <v>41590</v>
      </c>
      <c r="N10038">
        <v>1.3434999999999999</v>
      </c>
    </row>
    <row r="10039" spans="13:14" x14ac:dyDescent="0.3">
      <c r="M10039" s="1">
        <v>41591</v>
      </c>
      <c r="N10039">
        <v>1.3484</v>
      </c>
    </row>
    <row r="10040" spans="13:14" x14ac:dyDescent="0.3">
      <c r="M10040" s="1">
        <v>41592</v>
      </c>
      <c r="N10040">
        <v>1.3456999999999999</v>
      </c>
    </row>
    <row r="10041" spans="13:14" x14ac:dyDescent="0.3">
      <c r="M10041" s="1">
        <v>41593</v>
      </c>
      <c r="N10041">
        <v>1.3494999999999999</v>
      </c>
    </row>
    <row r="10042" spans="13:14" x14ac:dyDescent="0.3">
      <c r="M10042" s="1">
        <v>41596</v>
      </c>
      <c r="N10042">
        <v>1.3503000000000001</v>
      </c>
    </row>
    <row r="10043" spans="13:14" x14ac:dyDescent="0.3">
      <c r="M10043" s="1">
        <v>41597</v>
      </c>
      <c r="N10043">
        <v>1.3537999999999999</v>
      </c>
    </row>
    <row r="10044" spans="13:14" x14ac:dyDescent="0.3">
      <c r="M10044" s="1">
        <v>41598</v>
      </c>
      <c r="N10044">
        <v>1.3438000000000001</v>
      </c>
    </row>
    <row r="10045" spans="13:14" x14ac:dyDescent="0.3">
      <c r="M10045" s="1">
        <v>41599</v>
      </c>
      <c r="N10045">
        <v>1.3481000000000001</v>
      </c>
    </row>
    <row r="10046" spans="13:14" x14ac:dyDescent="0.3">
      <c r="M10046" s="1">
        <v>41600</v>
      </c>
      <c r="N10046">
        <v>1.3557999999999999</v>
      </c>
    </row>
    <row r="10047" spans="13:14" x14ac:dyDescent="0.3">
      <c r="M10047" s="1">
        <v>41603</v>
      </c>
      <c r="N10047">
        <v>1.3514999999999999</v>
      </c>
    </row>
    <row r="10048" spans="13:14" x14ac:dyDescent="0.3">
      <c r="M10048" s="1">
        <v>41604</v>
      </c>
      <c r="N10048">
        <v>1.3571</v>
      </c>
    </row>
    <row r="10049" spans="13:14" x14ac:dyDescent="0.3">
      <c r="M10049" s="1">
        <v>41605</v>
      </c>
      <c r="N10049">
        <v>1.3577999999999999</v>
      </c>
    </row>
    <row r="10050" spans="13:14" x14ac:dyDescent="0.3">
      <c r="M10050" s="1">
        <v>41606</v>
      </c>
      <c r="N10050">
        <v>1.3604000000000001</v>
      </c>
    </row>
    <row r="10051" spans="13:14" x14ac:dyDescent="0.3">
      <c r="M10051" s="1">
        <v>41607</v>
      </c>
      <c r="N10051">
        <v>1.3589</v>
      </c>
    </row>
    <row r="10052" spans="13:14" x14ac:dyDescent="0.3">
      <c r="M10052" s="1">
        <v>41610</v>
      </c>
      <c r="N10052">
        <v>1.3540000000000001</v>
      </c>
    </row>
    <row r="10053" spans="13:14" x14ac:dyDescent="0.3">
      <c r="M10053" s="1">
        <v>41611</v>
      </c>
      <c r="N10053">
        <v>1.3589</v>
      </c>
    </row>
    <row r="10054" spans="13:14" x14ac:dyDescent="0.3">
      <c r="M10054" s="1">
        <v>41612</v>
      </c>
      <c r="N10054">
        <v>1.3593</v>
      </c>
    </row>
    <row r="10055" spans="13:14" x14ac:dyDescent="0.3">
      <c r="M10055" s="1">
        <v>41613</v>
      </c>
      <c r="N10055">
        <v>1.3667</v>
      </c>
    </row>
    <row r="10056" spans="13:14" x14ac:dyDescent="0.3">
      <c r="M10056" s="1">
        <v>41614</v>
      </c>
      <c r="N10056">
        <v>1.3703000000000001</v>
      </c>
    </row>
    <row r="10057" spans="13:14" x14ac:dyDescent="0.3">
      <c r="M10057" s="1">
        <v>41617</v>
      </c>
      <c r="N10057">
        <v>1.3736999999999999</v>
      </c>
    </row>
    <row r="10058" spans="13:14" x14ac:dyDescent="0.3">
      <c r="M10058" s="1">
        <v>41618</v>
      </c>
      <c r="N10058">
        <v>1.3758999999999999</v>
      </c>
    </row>
    <row r="10059" spans="13:14" x14ac:dyDescent="0.3">
      <c r="M10059" s="1">
        <v>41619</v>
      </c>
      <c r="N10059">
        <v>1.3785000000000001</v>
      </c>
    </row>
    <row r="10060" spans="13:14" x14ac:dyDescent="0.3">
      <c r="M10060" s="1">
        <v>41620</v>
      </c>
      <c r="N10060">
        <v>1.3754</v>
      </c>
    </row>
    <row r="10061" spans="13:14" x14ac:dyDescent="0.3">
      <c r="M10061" s="1">
        <v>41621</v>
      </c>
      <c r="N10061">
        <v>1.3741000000000001</v>
      </c>
    </row>
    <row r="10062" spans="13:14" x14ac:dyDescent="0.3">
      <c r="M10062" s="1">
        <v>41624</v>
      </c>
      <c r="N10062">
        <v>1.3759999999999999</v>
      </c>
    </row>
    <row r="10063" spans="13:14" x14ac:dyDescent="0.3">
      <c r="M10063" s="1">
        <v>41625</v>
      </c>
      <c r="N10063">
        <v>1.3766</v>
      </c>
    </row>
    <row r="10064" spans="13:14" x14ac:dyDescent="0.3">
      <c r="M10064" s="1">
        <v>41626</v>
      </c>
      <c r="N10064">
        <v>1.3683000000000001</v>
      </c>
    </row>
    <row r="10065" spans="13:14" x14ac:dyDescent="0.3">
      <c r="M10065" s="1">
        <v>41627</v>
      </c>
      <c r="N10065">
        <v>1.3662000000000001</v>
      </c>
    </row>
    <row r="10066" spans="13:14" x14ac:dyDescent="0.3">
      <c r="M10066" s="1">
        <v>41628</v>
      </c>
      <c r="N10066">
        <v>1.3671</v>
      </c>
    </row>
    <row r="10067" spans="13:14" x14ac:dyDescent="0.3">
      <c r="M10067" s="1">
        <v>41631</v>
      </c>
      <c r="N10067">
        <v>1.3694999999999999</v>
      </c>
    </row>
    <row r="10068" spans="13:14" x14ac:dyDescent="0.3">
      <c r="M10068" s="1">
        <v>41632</v>
      </c>
      <c r="N10068">
        <v>1.3682000000000001</v>
      </c>
    </row>
    <row r="10069" spans="13:14" x14ac:dyDescent="0.3">
      <c r="M10069" s="1">
        <v>41633</v>
      </c>
      <c r="N10069">
        <v>1.3677999999999999</v>
      </c>
    </row>
    <row r="10070" spans="13:14" x14ac:dyDescent="0.3">
      <c r="M10070" s="1">
        <v>41634</v>
      </c>
      <c r="N10070">
        <v>1.3691</v>
      </c>
    </row>
    <row r="10071" spans="13:14" x14ac:dyDescent="0.3">
      <c r="M10071" s="1">
        <v>41635</v>
      </c>
      <c r="N10071">
        <v>1.3741000000000001</v>
      </c>
    </row>
    <row r="10072" spans="13:14" x14ac:dyDescent="0.3">
      <c r="M10072" s="1">
        <v>41638</v>
      </c>
      <c r="N10072">
        <v>1.3803000000000001</v>
      </c>
    </row>
    <row r="10073" spans="13:14" x14ac:dyDescent="0.3">
      <c r="M10073" s="1">
        <v>41639</v>
      </c>
      <c r="N10073">
        <v>1.3745000000000001</v>
      </c>
    </row>
    <row r="10074" spans="13:14" x14ac:dyDescent="0.3">
      <c r="M10074" s="1">
        <v>41640</v>
      </c>
      <c r="N10074">
        <v>1.3752</v>
      </c>
    </row>
    <row r="10075" spans="13:14" x14ac:dyDescent="0.3">
      <c r="M10075" s="1">
        <v>41641</v>
      </c>
      <c r="N10075">
        <v>1.367</v>
      </c>
    </row>
    <row r="10076" spans="13:14" x14ac:dyDescent="0.3">
      <c r="M10076" s="1">
        <v>41642</v>
      </c>
      <c r="N10076">
        <v>1.3587</v>
      </c>
    </row>
    <row r="10077" spans="13:14" x14ac:dyDescent="0.3">
      <c r="M10077" s="1">
        <v>41645</v>
      </c>
      <c r="N10077">
        <v>1.3627</v>
      </c>
    </row>
    <row r="10078" spans="13:14" x14ac:dyDescent="0.3">
      <c r="M10078" s="1">
        <v>41646</v>
      </c>
      <c r="N10078">
        <v>1.3614999999999999</v>
      </c>
    </row>
    <row r="10079" spans="13:14" x14ac:dyDescent="0.3">
      <c r="M10079" s="1">
        <v>41647</v>
      </c>
      <c r="N10079">
        <v>1.3573999999999999</v>
      </c>
    </row>
    <row r="10080" spans="13:14" x14ac:dyDescent="0.3">
      <c r="M10080" s="1">
        <v>41648</v>
      </c>
      <c r="N10080">
        <v>1.3606</v>
      </c>
    </row>
    <row r="10081" spans="13:14" x14ac:dyDescent="0.3">
      <c r="M10081" s="1">
        <v>41649</v>
      </c>
      <c r="N10081">
        <v>1.3667</v>
      </c>
    </row>
    <row r="10082" spans="13:14" x14ac:dyDescent="0.3">
      <c r="M10082" s="1">
        <v>41652</v>
      </c>
      <c r="N10082">
        <v>1.3671</v>
      </c>
    </row>
    <row r="10083" spans="13:14" x14ac:dyDescent="0.3">
      <c r="M10083" s="1">
        <v>41653</v>
      </c>
      <c r="N10083">
        <v>1.3678999999999999</v>
      </c>
    </row>
    <row r="10084" spans="13:14" x14ac:dyDescent="0.3">
      <c r="M10084" s="1">
        <v>41654</v>
      </c>
      <c r="N10084">
        <v>1.3603000000000001</v>
      </c>
    </row>
    <row r="10085" spans="13:14" x14ac:dyDescent="0.3">
      <c r="M10085" s="1">
        <v>41655</v>
      </c>
      <c r="N10085">
        <v>1.3619000000000001</v>
      </c>
    </row>
    <row r="10086" spans="13:14" x14ac:dyDescent="0.3">
      <c r="M10086" s="1">
        <v>41656</v>
      </c>
      <c r="N10086">
        <v>1.3539000000000001</v>
      </c>
    </row>
    <row r="10087" spans="13:14" x14ac:dyDescent="0.3">
      <c r="M10087" s="1">
        <v>41659</v>
      </c>
      <c r="N10087">
        <v>1.355</v>
      </c>
    </row>
    <row r="10088" spans="13:14" x14ac:dyDescent="0.3">
      <c r="M10088" s="1">
        <v>41660</v>
      </c>
      <c r="N10088">
        <v>1.3559000000000001</v>
      </c>
    </row>
    <row r="10089" spans="13:14" x14ac:dyDescent="0.3">
      <c r="M10089" s="1">
        <v>41661</v>
      </c>
      <c r="N10089">
        <v>1.3546</v>
      </c>
    </row>
    <row r="10090" spans="13:14" x14ac:dyDescent="0.3">
      <c r="M10090" s="1">
        <v>41662</v>
      </c>
      <c r="N10090">
        <v>1.3694</v>
      </c>
    </row>
    <row r="10091" spans="13:14" x14ac:dyDescent="0.3">
      <c r="M10091" s="1">
        <v>41663</v>
      </c>
      <c r="N10091">
        <v>1.3674999999999999</v>
      </c>
    </row>
    <row r="10092" spans="13:14" x14ac:dyDescent="0.3">
      <c r="M10092" s="1">
        <v>41666</v>
      </c>
      <c r="N10092">
        <v>1.367</v>
      </c>
    </row>
    <row r="10093" spans="13:14" x14ac:dyDescent="0.3">
      <c r="M10093" s="1">
        <v>41667</v>
      </c>
      <c r="N10093">
        <v>1.3668</v>
      </c>
    </row>
    <row r="10094" spans="13:14" x14ac:dyDescent="0.3">
      <c r="M10094" s="1">
        <v>41668</v>
      </c>
      <c r="N10094">
        <v>1.3662000000000001</v>
      </c>
    </row>
    <row r="10095" spans="13:14" x14ac:dyDescent="0.3">
      <c r="M10095" s="1">
        <v>41669</v>
      </c>
      <c r="N10095">
        <v>1.3554999999999999</v>
      </c>
    </row>
    <row r="10096" spans="13:14" x14ac:dyDescent="0.3">
      <c r="M10096" s="1">
        <v>41670</v>
      </c>
      <c r="N10096">
        <v>1.3485</v>
      </c>
    </row>
    <row r="10097" spans="13:14" x14ac:dyDescent="0.3">
      <c r="M10097" s="1">
        <v>41673</v>
      </c>
      <c r="N10097">
        <v>1.3524</v>
      </c>
    </row>
    <row r="10098" spans="13:14" x14ac:dyDescent="0.3">
      <c r="M10098" s="1">
        <v>41674</v>
      </c>
      <c r="N10098">
        <v>1.3517999999999999</v>
      </c>
    </row>
    <row r="10099" spans="13:14" x14ac:dyDescent="0.3">
      <c r="M10099" s="1">
        <v>41675</v>
      </c>
      <c r="N10099">
        <v>1.3532</v>
      </c>
    </row>
    <row r="10100" spans="13:14" x14ac:dyDescent="0.3">
      <c r="M10100" s="1">
        <v>41676</v>
      </c>
      <c r="N10100">
        <v>1.3588</v>
      </c>
    </row>
    <row r="10101" spans="13:14" x14ac:dyDescent="0.3">
      <c r="M10101" s="1">
        <v>41677</v>
      </c>
      <c r="N10101">
        <v>1.3633</v>
      </c>
    </row>
    <row r="10102" spans="13:14" x14ac:dyDescent="0.3">
      <c r="M10102" s="1">
        <v>41680</v>
      </c>
      <c r="N10102">
        <v>1.3644000000000001</v>
      </c>
    </row>
    <row r="10103" spans="13:14" x14ac:dyDescent="0.3">
      <c r="M10103" s="1">
        <v>41681</v>
      </c>
      <c r="N10103">
        <v>1.3635999999999999</v>
      </c>
    </row>
    <row r="10104" spans="13:14" x14ac:dyDescent="0.3">
      <c r="M10104" s="1">
        <v>41682</v>
      </c>
      <c r="N10104">
        <v>1.3592</v>
      </c>
    </row>
    <row r="10105" spans="13:14" x14ac:dyDescent="0.3">
      <c r="M10105" s="1">
        <v>41683</v>
      </c>
      <c r="N10105">
        <v>1.3678999999999999</v>
      </c>
    </row>
    <row r="10106" spans="13:14" x14ac:dyDescent="0.3">
      <c r="M10106" s="1">
        <v>41684</v>
      </c>
      <c r="N10106">
        <v>1.369</v>
      </c>
    </row>
    <row r="10107" spans="13:14" x14ac:dyDescent="0.3">
      <c r="M10107" s="1">
        <v>41687</v>
      </c>
      <c r="N10107">
        <v>1.3706</v>
      </c>
    </row>
    <row r="10108" spans="13:14" x14ac:dyDescent="0.3">
      <c r="M10108" s="1">
        <v>41688</v>
      </c>
      <c r="N10108">
        <v>1.3756999999999999</v>
      </c>
    </row>
    <row r="10109" spans="13:14" x14ac:dyDescent="0.3">
      <c r="M10109" s="1">
        <v>41689</v>
      </c>
      <c r="N10109">
        <v>1.3732</v>
      </c>
    </row>
    <row r="10110" spans="13:14" x14ac:dyDescent="0.3">
      <c r="M10110" s="1">
        <v>41690</v>
      </c>
      <c r="N10110">
        <v>1.3717999999999999</v>
      </c>
    </row>
    <row r="10111" spans="13:14" x14ac:dyDescent="0.3">
      <c r="M10111" s="1">
        <v>41691</v>
      </c>
      <c r="N10111">
        <v>1.3736999999999999</v>
      </c>
    </row>
    <row r="10112" spans="13:14" x14ac:dyDescent="0.3">
      <c r="M10112" s="1">
        <v>41694</v>
      </c>
      <c r="N10112">
        <v>1.3734</v>
      </c>
    </row>
    <row r="10113" spans="13:14" x14ac:dyDescent="0.3">
      <c r="M10113" s="1">
        <v>41695</v>
      </c>
      <c r="N10113">
        <v>1.3745000000000001</v>
      </c>
    </row>
    <row r="10114" spans="13:14" x14ac:dyDescent="0.3">
      <c r="M10114" s="1">
        <v>41696</v>
      </c>
      <c r="N10114">
        <v>1.3687</v>
      </c>
    </row>
    <row r="10115" spans="13:14" x14ac:dyDescent="0.3">
      <c r="M10115" s="1">
        <v>41697</v>
      </c>
      <c r="N10115">
        <v>1.3708</v>
      </c>
    </row>
    <row r="10116" spans="13:14" x14ac:dyDescent="0.3">
      <c r="M10116" s="1">
        <v>41698</v>
      </c>
      <c r="N10116">
        <v>1.3802000000000001</v>
      </c>
    </row>
    <row r="10117" spans="13:14" x14ac:dyDescent="0.3">
      <c r="M10117" s="1">
        <v>41701</v>
      </c>
      <c r="N10117">
        <v>1.3734</v>
      </c>
    </row>
    <row r="10118" spans="13:14" x14ac:dyDescent="0.3">
      <c r="M10118" s="1">
        <v>41702</v>
      </c>
      <c r="N10118">
        <v>1.3742000000000001</v>
      </c>
    </row>
    <row r="10119" spans="13:14" x14ac:dyDescent="0.3">
      <c r="M10119" s="1">
        <v>41703</v>
      </c>
      <c r="N10119">
        <v>1.3732</v>
      </c>
    </row>
    <row r="10120" spans="13:14" x14ac:dyDescent="0.3">
      <c r="M10120" s="1">
        <v>41704</v>
      </c>
      <c r="N10120">
        <v>1.3857999999999999</v>
      </c>
    </row>
    <row r="10121" spans="13:14" x14ac:dyDescent="0.3">
      <c r="M10121" s="1">
        <v>41705</v>
      </c>
      <c r="N10121">
        <v>1.3875999999999999</v>
      </c>
    </row>
    <row r="10122" spans="13:14" x14ac:dyDescent="0.3">
      <c r="M10122" s="1">
        <v>41708</v>
      </c>
      <c r="N10122">
        <v>1.3875999999999999</v>
      </c>
    </row>
    <row r="10123" spans="13:14" x14ac:dyDescent="0.3">
      <c r="M10123" s="1">
        <v>41709</v>
      </c>
      <c r="N10123">
        <v>1.3858999999999999</v>
      </c>
    </row>
    <row r="10124" spans="13:14" x14ac:dyDescent="0.3">
      <c r="M10124" s="1">
        <v>41710</v>
      </c>
      <c r="N10124">
        <v>1.3903000000000001</v>
      </c>
    </row>
    <row r="10125" spans="13:14" x14ac:dyDescent="0.3">
      <c r="M10125" s="1">
        <v>41711</v>
      </c>
      <c r="N10125">
        <v>1.3868</v>
      </c>
    </row>
    <row r="10126" spans="13:14" x14ac:dyDescent="0.3">
      <c r="M10126" s="1">
        <v>41712</v>
      </c>
      <c r="N10126">
        <v>1.3914</v>
      </c>
    </row>
    <row r="10127" spans="13:14" x14ac:dyDescent="0.3">
      <c r="M10127" s="1">
        <v>41715</v>
      </c>
      <c r="N10127">
        <v>1.3919999999999999</v>
      </c>
    </row>
    <row r="10128" spans="13:14" x14ac:dyDescent="0.3">
      <c r="M10128" s="1">
        <v>41716</v>
      </c>
      <c r="N10128">
        <v>1.3933</v>
      </c>
    </row>
    <row r="10129" spans="13:14" x14ac:dyDescent="0.3">
      <c r="M10129" s="1">
        <v>41717</v>
      </c>
      <c r="N10129">
        <v>1.3832</v>
      </c>
    </row>
    <row r="10130" spans="13:14" x14ac:dyDescent="0.3">
      <c r="M10130" s="1">
        <v>41718</v>
      </c>
      <c r="N10130">
        <v>1.3777999999999999</v>
      </c>
    </row>
    <row r="10131" spans="13:14" x14ac:dyDescent="0.3">
      <c r="M10131" s="1">
        <v>41719</v>
      </c>
      <c r="N10131">
        <v>1.3791</v>
      </c>
    </row>
    <row r="10132" spans="13:14" x14ac:dyDescent="0.3">
      <c r="M10132" s="1">
        <v>41722</v>
      </c>
      <c r="N10132">
        <v>1.3837999999999999</v>
      </c>
    </row>
    <row r="10133" spans="13:14" x14ac:dyDescent="0.3">
      <c r="M10133" s="1">
        <v>41723</v>
      </c>
      <c r="N10133">
        <v>1.3825000000000001</v>
      </c>
    </row>
    <row r="10134" spans="13:14" x14ac:dyDescent="0.3">
      <c r="M10134" s="1">
        <v>41724</v>
      </c>
      <c r="N10134">
        <v>1.3781000000000001</v>
      </c>
    </row>
    <row r="10135" spans="13:14" x14ac:dyDescent="0.3">
      <c r="M10135" s="1">
        <v>41725</v>
      </c>
      <c r="N10135">
        <v>1.3738999999999999</v>
      </c>
    </row>
    <row r="10136" spans="13:14" x14ac:dyDescent="0.3">
      <c r="M10136" s="1">
        <v>41726</v>
      </c>
      <c r="N10136">
        <v>1.3752</v>
      </c>
    </row>
    <row r="10137" spans="13:14" x14ac:dyDescent="0.3">
      <c r="M10137" s="1">
        <v>41729</v>
      </c>
      <c r="N10137">
        <v>1.377</v>
      </c>
    </row>
    <row r="10138" spans="13:14" x14ac:dyDescent="0.3">
      <c r="M10138" s="1">
        <v>41730</v>
      </c>
      <c r="N10138">
        <v>1.3792</v>
      </c>
    </row>
    <row r="10139" spans="13:14" x14ac:dyDescent="0.3">
      <c r="M10139" s="1">
        <v>41731</v>
      </c>
      <c r="N10139">
        <v>1.3766</v>
      </c>
    </row>
    <row r="10140" spans="13:14" x14ac:dyDescent="0.3">
      <c r="M10140" s="1">
        <v>41732</v>
      </c>
      <c r="N10140">
        <v>1.3717999999999999</v>
      </c>
    </row>
    <row r="10141" spans="13:14" x14ac:dyDescent="0.3">
      <c r="M10141" s="1">
        <v>41733</v>
      </c>
      <c r="N10141">
        <v>1.3702000000000001</v>
      </c>
    </row>
    <row r="10142" spans="13:14" x14ac:dyDescent="0.3">
      <c r="M10142" s="1">
        <v>41736</v>
      </c>
      <c r="N10142">
        <v>1.3740000000000001</v>
      </c>
    </row>
    <row r="10143" spans="13:14" x14ac:dyDescent="0.3">
      <c r="M10143" s="1">
        <v>41737</v>
      </c>
      <c r="N10143">
        <v>1.3794</v>
      </c>
    </row>
    <row r="10144" spans="13:14" x14ac:dyDescent="0.3">
      <c r="M10144" s="1">
        <v>41738</v>
      </c>
      <c r="N10144">
        <v>1.3855</v>
      </c>
    </row>
    <row r="10145" spans="13:14" x14ac:dyDescent="0.3">
      <c r="M10145" s="1">
        <v>41739</v>
      </c>
      <c r="N10145">
        <v>1.3887</v>
      </c>
    </row>
    <row r="10146" spans="13:14" x14ac:dyDescent="0.3">
      <c r="M10146" s="1">
        <v>41740</v>
      </c>
      <c r="N10146">
        <v>1.3883000000000001</v>
      </c>
    </row>
    <row r="10147" spans="13:14" x14ac:dyDescent="0.3">
      <c r="M10147" s="1">
        <v>41743</v>
      </c>
      <c r="N10147">
        <v>1.3817999999999999</v>
      </c>
    </row>
    <row r="10148" spans="13:14" x14ac:dyDescent="0.3">
      <c r="M10148" s="1">
        <v>41744</v>
      </c>
      <c r="N10148">
        <v>1.3812</v>
      </c>
    </row>
    <row r="10149" spans="13:14" x14ac:dyDescent="0.3">
      <c r="M10149" s="1">
        <v>41745</v>
      </c>
      <c r="N10149">
        <v>1.3814</v>
      </c>
    </row>
    <row r="10150" spans="13:14" x14ac:dyDescent="0.3">
      <c r="M10150" s="1">
        <v>41746</v>
      </c>
      <c r="N10150">
        <v>1.3814</v>
      </c>
    </row>
    <row r="10151" spans="13:14" x14ac:dyDescent="0.3">
      <c r="M10151" s="1">
        <v>41747</v>
      </c>
      <c r="N10151">
        <v>1.3813</v>
      </c>
    </row>
    <row r="10152" spans="13:14" x14ac:dyDescent="0.3">
      <c r="M10152" s="1">
        <v>41750</v>
      </c>
      <c r="N10152">
        <v>1.3791</v>
      </c>
    </row>
    <row r="10153" spans="13:14" x14ac:dyDescent="0.3">
      <c r="M10153" s="1">
        <v>41751</v>
      </c>
      <c r="N10153">
        <v>1.3803000000000001</v>
      </c>
    </row>
    <row r="10154" spans="13:14" x14ac:dyDescent="0.3">
      <c r="M10154" s="1">
        <v>41752</v>
      </c>
      <c r="N10154">
        <v>1.3815999999999999</v>
      </c>
    </row>
    <row r="10155" spans="13:14" x14ac:dyDescent="0.3">
      <c r="M10155" s="1">
        <v>41753</v>
      </c>
      <c r="N10155">
        <v>1.383</v>
      </c>
    </row>
    <row r="10156" spans="13:14" x14ac:dyDescent="0.3">
      <c r="M10156" s="1">
        <v>41754</v>
      </c>
      <c r="N10156">
        <v>1.3831</v>
      </c>
    </row>
    <row r="10157" spans="13:14" x14ac:dyDescent="0.3">
      <c r="M10157" s="1">
        <v>41757</v>
      </c>
      <c r="N10157">
        <v>1.3849</v>
      </c>
    </row>
    <row r="10158" spans="13:14" x14ac:dyDescent="0.3">
      <c r="M10158" s="1">
        <v>41758</v>
      </c>
      <c r="N10158">
        <v>1.3811</v>
      </c>
    </row>
    <row r="10159" spans="13:14" x14ac:dyDescent="0.3">
      <c r="M10159" s="1">
        <v>41759</v>
      </c>
      <c r="N10159">
        <v>1.3866000000000001</v>
      </c>
    </row>
    <row r="10160" spans="13:14" x14ac:dyDescent="0.3">
      <c r="M10160" s="1">
        <v>41760</v>
      </c>
      <c r="N10160">
        <v>1.3869</v>
      </c>
    </row>
    <row r="10161" spans="13:14" x14ac:dyDescent="0.3">
      <c r="M10161" s="1">
        <v>41761</v>
      </c>
      <c r="N10161">
        <v>1.387</v>
      </c>
    </row>
    <row r="10162" spans="13:14" x14ac:dyDescent="0.3">
      <c r="M10162" s="1">
        <v>41764</v>
      </c>
      <c r="N10162">
        <v>1.3874</v>
      </c>
    </row>
    <row r="10163" spans="13:14" x14ac:dyDescent="0.3">
      <c r="M10163" s="1">
        <v>41765</v>
      </c>
      <c r="N10163">
        <v>1.3927</v>
      </c>
    </row>
    <row r="10164" spans="13:14" x14ac:dyDescent="0.3">
      <c r="M10164" s="1">
        <v>41766</v>
      </c>
      <c r="N10164">
        <v>1.391</v>
      </c>
    </row>
    <row r="10165" spans="13:14" x14ac:dyDescent="0.3">
      <c r="M10165" s="1">
        <v>41767</v>
      </c>
      <c r="N10165">
        <v>1.3839999999999999</v>
      </c>
    </row>
    <row r="10166" spans="13:14" x14ac:dyDescent="0.3">
      <c r="M10166" s="1">
        <v>41768</v>
      </c>
      <c r="N10166">
        <v>1.3756999999999999</v>
      </c>
    </row>
    <row r="10167" spans="13:14" x14ac:dyDescent="0.3">
      <c r="M10167" s="1">
        <v>41771</v>
      </c>
      <c r="N10167">
        <v>1.3755999999999999</v>
      </c>
    </row>
    <row r="10168" spans="13:14" x14ac:dyDescent="0.3">
      <c r="M10168" s="1">
        <v>41772</v>
      </c>
      <c r="N10168">
        <v>1.3702000000000001</v>
      </c>
    </row>
    <row r="10169" spans="13:14" x14ac:dyDescent="0.3">
      <c r="M10169" s="1">
        <v>41773</v>
      </c>
      <c r="N10169">
        <v>1.3714</v>
      </c>
    </row>
    <row r="10170" spans="13:14" x14ac:dyDescent="0.3">
      <c r="M10170" s="1">
        <v>41774</v>
      </c>
      <c r="N10170">
        <v>1.371</v>
      </c>
    </row>
    <row r="10171" spans="13:14" x14ac:dyDescent="0.3">
      <c r="M10171" s="1">
        <v>41775</v>
      </c>
      <c r="N10171">
        <v>1.3692</v>
      </c>
    </row>
    <row r="10172" spans="13:14" x14ac:dyDescent="0.3">
      <c r="M10172" s="1">
        <v>41778</v>
      </c>
      <c r="N10172">
        <v>1.3707</v>
      </c>
    </row>
    <row r="10173" spans="13:14" x14ac:dyDescent="0.3">
      <c r="M10173" s="1">
        <v>41779</v>
      </c>
      <c r="N10173">
        <v>1.3702000000000001</v>
      </c>
    </row>
    <row r="10174" spans="13:14" x14ac:dyDescent="0.3">
      <c r="M10174" s="1">
        <v>41780</v>
      </c>
      <c r="N10174">
        <v>1.3686</v>
      </c>
    </row>
    <row r="10175" spans="13:14" x14ac:dyDescent="0.3">
      <c r="M10175" s="1">
        <v>41781</v>
      </c>
      <c r="N10175">
        <v>1.3653999999999999</v>
      </c>
    </row>
    <row r="10176" spans="13:14" x14ac:dyDescent="0.3">
      <c r="M10176" s="1">
        <v>41782</v>
      </c>
      <c r="N10176">
        <v>1.3633</v>
      </c>
    </row>
    <row r="10177" spans="13:14" x14ac:dyDescent="0.3">
      <c r="M10177" s="1">
        <v>41785</v>
      </c>
      <c r="N10177">
        <v>1.3645</v>
      </c>
    </row>
    <row r="10178" spans="13:14" x14ac:dyDescent="0.3">
      <c r="M10178" s="1">
        <v>41786</v>
      </c>
      <c r="N10178">
        <v>1.3632</v>
      </c>
    </row>
    <row r="10179" spans="13:14" x14ac:dyDescent="0.3">
      <c r="M10179" s="1">
        <v>41787</v>
      </c>
      <c r="N10179">
        <v>1.3589</v>
      </c>
    </row>
    <row r="10180" spans="13:14" x14ac:dyDescent="0.3">
      <c r="M10180" s="1">
        <v>41788</v>
      </c>
      <c r="N10180">
        <v>1.3601000000000001</v>
      </c>
    </row>
    <row r="10181" spans="13:14" x14ac:dyDescent="0.3">
      <c r="M10181" s="1">
        <v>41789</v>
      </c>
      <c r="N10181">
        <v>1.363</v>
      </c>
    </row>
    <row r="10182" spans="13:14" x14ac:dyDescent="0.3">
      <c r="M10182" s="1">
        <v>41792</v>
      </c>
      <c r="N10182">
        <v>1.3593999999999999</v>
      </c>
    </row>
    <row r="10183" spans="13:14" x14ac:dyDescent="0.3">
      <c r="M10183" s="1">
        <v>41793</v>
      </c>
      <c r="N10183">
        <v>1.3627</v>
      </c>
    </row>
    <row r="10184" spans="13:14" x14ac:dyDescent="0.3">
      <c r="M10184" s="1">
        <v>41794</v>
      </c>
      <c r="N10184">
        <v>1.3597999999999999</v>
      </c>
    </row>
    <row r="10185" spans="13:14" x14ac:dyDescent="0.3">
      <c r="M10185" s="1">
        <v>41795</v>
      </c>
      <c r="N10185">
        <v>1.3657999999999999</v>
      </c>
    </row>
    <row r="10186" spans="13:14" x14ac:dyDescent="0.3">
      <c r="M10186" s="1">
        <v>41796</v>
      </c>
      <c r="N10186">
        <v>1.3641000000000001</v>
      </c>
    </row>
    <row r="10187" spans="13:14" x14ac:dyDescent="0.3">
      <c r="M10187" s="1">
        <v>41799</v>
      </c>
      <c r="N10187">
        <v>1.3592</v>
      </c>
    </row>
    <row r="10188" spans="13:14" x14ac:dyDescent="0.3">
      <c r="M10188" s="1">
        <v>41800</v>
      </c>
      <c r="N10188">
        <v>1.3547</v>
      </c>
    </row>
    <row r="10189" spans="13:14" x14ac:dyDescent="0.3">
      <c r="M10189" s="1">
        <v>41801</v>
      </c>
      <c r="N10189">
        <v>1.3532</v>
      </c>
    </row>
    <row r="10190" spans="13:14" x14ac:dyDescent="0.3">
      <c r="M10190" s="1">
        <v>41802</v>
      </c>
      <c r="N10190">
        <v>1.3551</v>
      </c>
    </row>
    <row r="10191" spans="13:14" x14ac:dyDescent="0.3">
      <c r="M10191" s="1">
        <v>41803</v>
      </c>
      <c r="N10191">
        <v>1.3542000000000001</v>
      </c>
    </row>
    <row r="10192" spans="13:14" x14ac:dyDescent="0.3">
      <c r="M10192" s="1">
        <v>41806</v>
      </c>
      <c r="N10192">
        <v>1.3573</v>
      </c>
    </row>
    <row r="10193" spans="13:14" x14ac:dyDescent="0.3">
      <c r="M10193" s="1">
        <v>41807</v>
      </c>
      <c r="N10193">
        <v>1.3545</v>
      </c>
    </row>
    <row r="10194" spans="13:14" x14ac:dyDescent="0.3">
      <c r="M10194" s="1">
        <v>41808</v>
      </c>
      <c r="N10194">
        <v>1.3594999999999999</v>
      </c>
    </row>
    <row r="10195" spans="13:14" x14ac:dyDescent="0.3">
      <c r="M10195" s="1">
        <v>41809</v>
      </c>
      <c r="N10195">
        <v>1.3608</v>
      </c>
    </row>
    <row r="10196" spans="13:14" x14ac:dyDescent="0.3">
      <c r="M10196" s="1">
        <v>41810</v>
      </c>
      <c r="N10196">
        <v>1.3599000000000001</v>
      </c>
    </row>
    <row r="10197" spans="13:14" x14ac:dyDescent="0.3">
      <c r="M10197" s="1">
        <v>41813</v>
      </c>
      <c r="N10197">
        <v>1.3603000000000001</v>
      </c>
    </row>
    <row r="10198" spans="13:14" x14ac:dyDescent="0.3">
      <c r="M10198" s="1">
        <v>41814</v>
      </c>
      <c r="N10198">
        <v>1.3605</v>
      </c>
    </row>
    <row r="10199" spans="13:14" x14ac:dyDescent="0.3">
      <c r="M10199" s="1">
        <v>41815</v>
      </c>
      <c r="N10199">
        <v>1.3629</v>
      </c>
    </row>
    <row r="10200" spans="13:14" x14ac:dyDescent="0.3">
      <c r="M10200" s="1">
        <v>41816</v>
      </c>
      <c r="N10200">
        <v>1.3611</v>
      </c>
    </row>
    <row r="10201" spans="13:14" x14ac:dyDescent="0.3">
      <c r="M10201" s="1">
        <v>41817</v>
      </c>
      <c r="N10201">
        <v>1.3647</v>
      </c>
    </row>
    <row r="10202" spans="13:14" x14ac:dyDescent="0.3">
      <c r="M10202" s="1">
        <v>41820</v>
      </c>
      <c r="N10202">
        <v>1.3691</v>
      </c>
    </row>
    <row r="10203" spans="13:14" x14ac:dyDescent="0.3">
      <c r="M10203" s="1">
        <v>41821</v>
      </c>
      <c r="N10203">
        <v>1.3678999999999999</v>
      </c>
    </row>
    <row r="10204" spans="13:14" x14ac:dyDescent="0.3">
      <c r="M10204" s="1">
        <v>41822</v>
      </c>
      <c r="N10204">
        <v>1.3658999999999999</v>
      </c>
    </row>
    <row r="10205" spans="13:14" x14ac:dyDescent="0.3">
      <c r="M10205" s="1">
        <v>41823</v>
      </c>
      <c r="N10205">
        <v>1.361</v>
      </c>
    </row>
    <row r="10206" spans="13:14" x14ac:dyDescent="0.3">
      <c r="M10206" s="1">
        <v>41824</v>
      </c>
      <c r="N10206">
        <v>1.3593</v>
      </c>
    </row>
    <row r="10207" spans="13:14" x14ac:dyDescent="0.3">
      <c r="M10207" s="1">
        <v>41827</v>
      </c>
      <c r="N10207">
        <v>1.3604000000000001</v>
      </c>
    </row>
    <row r="10208" spans="13:14" x14ac:dyDescent="0.3">
      <c r="M10208" s="1">
        <v>41828</v>
      </c>
      <c r="N10208">
        <v>1.3611</v>
      </c>
    </row>
    <row r="10209" spans="13:14" x14ac:dyDescent="0.3">
      <c r="M10209" s="1">
        <v>41829</v>
      </c>
      <c r="N10209">
        <v>1.3644000000000001</v>
      </c>
    </row>
    <row r="10210" spans="13:14" x14ac:dyDescent="0.3">
      <c r="M10210" s="1">
        <v>41830</v>
      </c>
      <c r="N10210">
        <v>1.3609</v>
      </c>
    </row>
    <row r="10211" spans="13:14" x14ac:dyDescent="0.3">
      <c r="M10211" s="1">
        <v>41831</v>
      </c>
      <c r="N10211">
        <v>1.3608</v>
      </c>
    </row>
    <row r="10212" spans="13:14" x14ac:dyDescent="0.3">
      <c r="M10212" s="1">
        <v>41834</v>
      </c>
      <c r="N10212">
        <v>1.3619000000000001</v>
      </c>
    </row>
    <row r="10213" spans="13:14" x14ac:dyDescent="0.3">
      <c r="M10213" s="1">
        <v>41835</v>
      </c>
      <c r="N10213">
        <v>1.3571</v>
      </c>
    </row>
    <row r="10214" spans="13:14" x14ac:dyDescent="0.3">
      <c r="M10214" s="1">
        <v>41836</v>
      </c>
      <c r="N10214">
        <v>1.3525</v>
      </c>
    </row>
    <row r="10215" spans="13:14" x14ac:dyDescent="0.3">
      <c r="M10215" s="1">
        <v>41837</v>
      </c>
      <c r="N10215">
        <v>1.3526</v>
      </c>
    </row>
    <row r="10216" spans="13:14" x14ac:dyDescent="0.3">
      <c r="M10216" s="1">
        <v>41838</v>
      </c>
      <c r="N10216">
        <v>1.3524</v>
      </c>
    </row>
    <row r="10217" spans="13:14" x14ac:dyDescent="0.3">
      <c r="M10217" s="1">
        <v>41841</v>
      </c>
      <c r="N10217">
        <v>1.3523000000000001</v>
      </c>
    </row>
    <row r="10218" spans="13:14" x14ac:dyDescent="0.3">
      <c r="M10218" s="1">
        <v>41842</v>
      </c>
      <c r="N10218">
        <v>1.3464</v>
      </c>
    </row>
    <row r="10219" spans="13:14" x14ac:dyDescent="0.3">
      <c r="M10219" s="1">
        <v>41843</v>
      </c>
      <c r="N10219">
        <v>1.3464</v>
      </c>
    </row>
    <row r="10220" spans="13:14" x14ac:dyDescent="0.3">
      <c r="M10220" s="1">
        <v>41844</v>
      </c>
      <c r="N10220">
        <v>1.3463000000000001</v>
      </c>
    </row>
    <row r="10221" spans="13:14" x14ac:dyDescent="0.3">
      <c r="M10221" s="1">
        <v>41845</v>
      </c>
      <c r="N10221">
        <v>1.3429</v>
      </c>
    </row>
    <row r="10222" spans="13:14" x14ac:dyDescent="0.3">
      <c r="M10222" s="1">
        <v>41848</v>
      </c>
      <c r="N10222">
        <v>1.3439000000000001</v>
      </c>
    </row>
    <row r="10223" spans="13:14" x14ac:dyDescent="0.3">
      <c r="M10223" s="1">
        <v>41849</v>
      </c>
      <c r="N10223">
        <v>1.3409</v>
      </c>
    </row>
    <row r="10224" spans="13:14" x14ac:dyDescent="0.3">
      <c r="M10224" s="1">
        <v>41850</v>
      </c>
      <c r="N10224">
        <v>1.3395999999999999</v>
      </c>
    </row>
    <row r="10225" spans="13:14" x14ac:dyDescent="0.3">
      <c r="M10225" s="1">
        <v>41851</v>
      </c>
      <c r="N10225">
        <v>1.3388</v>
      </c>
    </row>
    <row r="10226" spans="13:14" x14ac:dyDescent="0.3">
      <c r="M10226" s="1">
        <v>41852</v>
      </c>
      <c r="N10226">
        <v>1.3429</v>
      </c>
    </row>
    <row r="10227" spans="13:14" x14ac:dyDescent="0.3">
      <c r="M10227" s="1">
        <v>41855</v>
      </c>
      <c r="N10227">
        <v>1.3421000000000001</v>
      </c>
    </row>
    <row r="10228" spans="13:14" x14ac:dyDescent="0.3">
      <c r="M10228" s="1">
        <v>41856</v>
      </c>
      <c r="N10228">
        <v>1.3374999999999999</v>
      </c>
    </row>
    <row r="10229" spans="13:14" x14ac:dyDescent="0.3">
      <c r="M10229" s="1">
        <v>41857</v>
      </c>
      <c r="N10229">
        <v>1.3381000000000001</v>
      </c>
    </row>
    <row r="10230" spans="13:14" x14ac:dyDescent="0.3">
      <c r="M10230" s="1">
        <v>41858</v>
      </c>
      <c r="N10230">
        <v>1.3362000000000001</v>
      </c>
    </row>
    <row r="10231" spans="13:14" x14ac:dyDescent="0.3">
      <c r="M10231" s="1">
        <v>41859</v>
      </c>
      <c r="N10231">
        <v>1.341</v>
      </c>
    </row>
    <row r="10232" spans="13:14" x14ac:dyDescent="0.3">
      <c r="M10232" s="1">
        <v>41862</v>
      </c>
      <c r="N10232">
        <v>1.3385</v>
      </c>
    </row>
    <row r="10233" spans="13:14" x14ac:dyDescent="0.3">
      <c r="M10233" s="1">
        <v>41863</v>
      </c>
      <c r="N10233">
        <v>1.3369</v>
      </c>
    </row>
    <row r="10234" spans="13:14" x14ac:dyDescent="0.3">
      <c r="M10234" s="1">
        <v>41864</v>
      </c>
      <c r="N10234">
        <v>1.3364</v>
      </c>
    </row>
    <row r="10235" spans="13:14" x14ac:dyDescent="0.3">
      <c r="M10235" s="1">
        <v>41865</v>
      </c>
      <c r="N10235">
        <v>1.3362000000000001</v>
      </c>
    </row>
    <row r="10236" spans="13:14" x14ac:dyDescent="0.3">
      <c r="M10236" s="1">
        <v>41866</v>
      </c>
      <c r="N10236">
        <v>1.3398000000000001</v>
      </c>
    </row>
    <row r="10237" spans="13:14" x14ac:dyDescent="0.3">
      <c r="M10237" s="1">
        <v>41869</v>
      </c>
      <c r="N10237">
        <v>1.3362000000000001</v>
      </c>
    </row>
    <row r="10238" spans="13:14" x14ac:dyDescent="0.3">
      <c r="M10238" s="1">
        <v>41870</v>
      </c>
      <c r="N10238">
        <v>1.3319000000000001</v>
      </c>
    </row>
    <row r="10239" spans="13:14" x14ac:dyDescent="0.3">
      <c r="M10239" s="1">
        <v>41871</v>
      </c>
      <c r="N10239">
        <v>1.3258000000000001</v>
      </c>
    </row>
    <row r="10240" spans="13:14" x14ac:dyDescent="0.3">
      <c r="M10240" s="1">
        <v>41872</v>
      </c>
      <c r="N10240">
        <v>1.3281000000000001</v>
      </c>
    </row>
    <row r="10241" spans="13:14" x14ac:dyDescent="0.3">
      <c r="M10241" s="1">
        <v>41873</v>
      </c>
      <c r="N10241">
        <v>1.3242</v>
      </c>
    </row>
    <row r="10242" spans="13:14" x14ac:dyDescent="0.3">
      <c r="M10242" s="1">
        <v>41876</v>
      </c>
      <c r="N10242">
        <v>1.3190999999999999</v>
      </c>
    </row>
    <row r="10243" spans="13:14" x14ac:dyDescent="0.3">
      <c r="M10243" s="1">
        <v>41877</v>
      </c>
      <c r="N10243">
        <v>1.3167</v>
      </c>
    </row>
    <row r="10244" spans="13:14" x14ac:dyDescent="0.3">
      <c r="M10244" s="1">
        <v>41878</v>
      </c>
      <c r="N10244">
        <v>1.3191999999999999</v>
      </c>
    </row>
    <row r="10245" spans="13:14" x14ac:dyDescent="0.3">
      <c r="M10245" s="1">
        <v>41879</v>
      </c>
      <c r="N10245">
        <v>1.3182</v>
      </c>
    </row>
    <row r="10246" spans="13:14" x14ac:dyDescent="0.3">
      <c r="M10246" s="1">
        <v>41880</v>
      </c>
      <c r="N10246">
        <v>1.3131999999999999</v>
      </c>
    </row>
    <row r="10247" spans="13:14" x14ac:dyDescent="0.3">
      <c r="M10247" s="1">
        <v>41883</v>
      </c>
      <c r="N10247">
        <v>1.3127</v>
      </c>
    </row>
    <row r="10248" spans="13:14" x14ac:dyDescent="0.3">
      <c r="M10248" s="1">
        <v>41884</v>
      </c>
      <c r="N10248">
        <v>1.3130999999999999</v>
      </c>
    </row>
    <row r="10249" spans="13:14" x14ac:dyDescent="0.3">
      <c r="M10249" s="1">
        <v>41885</v>
      </c>
      <c r="N10249">
        <v>1.3149999999999999</v>
      </c>
    </row>
    <row r="10250" spans="13:14" x14ac:dyDescent="0.3">
      <c r="M10250" s="1">
        <v>41886</v>
      </c>
      <c r="N10250">
        <v>1.2944</v>
      </c>
    </row>
    <row r="10251" spans="13:14" x14ac:dyDescent="0.3">
      <c r="M10251" s="1">
        <v>41887</v>
      </c>
      <c r="N10251">
        <v>1.2949999999999999</v>
      </c>
    </row>
    <row r="10252" spans="13:14" x14ac:dyDescent="0.3">
      <c r="M10252" s="1">
        <v>41890</v>
      </c>
      <c r="N10252">
        <v>1.2896000000000001</v>
      </c>
    </row>
    <row r="10253" spans="13:14" x14ac:dyDescent="0.3">
      <c r="M10253" s="1">
        <v>41891</v>
      </c>
      <c r="N10253">
        <v>1.2935000000000001</v>
      </c>
    </row>
    <row r="10254" spans="13:14" x14ac:dyDescent="0.3">
      <c r="M10254" s="1">
        <v>41892</v>
      </c>
      <c r="N10254">
        <v>1.2916000000000001</v>
      </c>
    </row>
    <row r="10255" spans="13:14" x14ac:dyDescent="0.3">
      <c r="M10255" s="1">
        <v>41893</v>
      </c>
      <c r="N10255">
        <v>1.2925</v>
      </c>
    </row>
    <row r="10256" spans="13:14" x14ac:dyDescent="0.3">
      <c r="M10256" s="1">
        <v>41894</v>
      </c>
      <c r="N10256">
        <v>1.2964</v>
      </c>
    </row>
    <row r="10257" spans="13:14" x14ac:dyDescent="0.3">
      <c r="M10257" s="1">
        <v>41897</v>
      </c>
      <c r="N10257">
        <v>1.294</v>
      </c>
    </row>
    <row r="10258" spans="13:14" x14ac:dyDescent="0.3">
      <c r="M10258" s="1">
        <v>41898</v>
      </c>
      <c r="N10258">
        <v>1.2959000000000001</v>
      </c>
    </row>
    <row r="10259" spans="13:14" x14ac:dyDescent="0.3">
      <c r="M10259" s="1">
        <v>41899</v>
      </c>
      <c r="N10259">
        <v>1.2865</v>
      </c>
    </row>
    <row r="10260" spans="13:14" x14ac:dyDescent="0.3">
      <c r="M10260" s="1">
        <v>41900</v>
      </c>
      <c r="N10260">
        <v>1.2922</v>
      </c>
    </row>
    <row r="10261" spans="13:14" x14ac:dyDescent="0.3">
      <c r="M10261" s="1">
        <v>41901</v>
      </c>
      <c r="N10261">
        <v>1.2827999999999999</v>
      </c>
    </row>
    <row r="10262" spans="13:14" x14ac:dyDescent="0.3">
      <c r="M10262" s="1">
        <v>41904</v>
      </c>
      <c r="N10262">
        <v>1.2848999999999999</v>
      </c>
    </row>
    <row r="10263" spans="13:14" x14ac:dyDescent="0.3">
      <c r="M10263" s="1">
        <v>41905</v>
      </c>
      <c r="N10263">
        <v>1.2845</v>
      </c>
    </row>
    <row r="10264" spans="13:14" x14ac:dyDescent="0.3">
      <c r="M10264" s="1">
        <v>41906</v>
      </c>
      <c r="N10264">
        <v>1.2779</v>
      </c>
    </row>
    <row r="10265" spans="13:14" x14ac:dyDescent="0.3">
      <c r="M10265" s="1">
        <v>41907</v>
      </c>
      <c r="N10265">
        <v>1.2748999999999999</v>
      </c>
    </row>
    <row r="10266" spans="13:14" x14ac:dyDescent="0.3">
      <c r="M10266" s="1">
        <v>41908</v>
      </c>
      <c r="N10266">
        <v>1.2683</v>
      </c>
    </row>
    <row r="10267" spans="13:14" x14ac:dyDescent="0.3">
      <c r="M10267" s="1">
        <v>41911</v>
      </c>
      <c r="N10267">
        <v>1.2684</v>
      </c>
    </row>
    <row r="10268" spans="13:14" x14ac:dyDescent="0.3">
      <c r="M10268" s="1">
        <v>41912</v>
      </c>
      <c r="N10268">
        <v>1.2630999999999999</v>
      </c>
    </row>
    <row r="10269" spans="13:14" x14ac:dyDescent="0.3">
      <c r="M10269" s="1">
        <v>41913</v>
      </c>
      <c r="N10269">
        <v>1.2623</v>
      </c>
    </row>
    <row r="10270" spans="13:14" x14ac:dyDescent="0.3">
      <c r="M10270" s="1">
        <v>41914</v>
      </c>
      <c r="N10270">
        <v>1.2667999999999999</v>
      </c>
    </row>
    <row r="10271" spans="13:14" x14ac:dyDescent="0.3">
      <c r="M10271" s="1">
        <v>41915</v>
      </c>
      <c r="N10271">
        <v>1.2516</v>
      </c>
    </row>
    <row r="10272" spans="13:14" x14ac:dyDescent="0.3">
      <c r="M10272" s="1">
        <v>41918</v>
      </c>
      <c r="N10272">
        <v>1.2652000000000001</v>
      </c>
    </row>
    <row r="10273" spans="13:14" x14ac:dyDescent="0.3">
      <c r="M10273" s="1">
        <v>41919</v>
      </c>
      <c r="N10273">
        <v>1.2667999999999999</v>
      </c>
    </row>
    <row r="10274" spans="13:14" x14ac:dyDescent="0.3">
      <c r="M10274" s="1">
        <v>41920</v>
      </c>
      <c r="N10274">
        <v>1.2733000000000001</v>
      </c>
    </row>
    <row r="10275" spans="13:14" x14ac:dyDescent="0.3">
      <c r="M10275" s="1">
        <v>41921</v>
      </c>
      <c r="N10275">
        <v>1.2689999999999999</v>
      </c>
    </row>
    <row r="10276" spans="13:14" x14ac:dyDescent="0.3">
      <c r="M10276" s="1">
        <v>41922</v>
      </c>
      <c r="N10276">
        <v>1.2626999999999999</v>
      </c>
    </row>
    <row r="10277" spans="13:14" x14ac:dyDescent="0.3">
      <c r="M10277" s="1">
        <v>41925</v>
      </c>
      <c r="N10277">
        <v>1.2751999999999999</v>
      </c>
    </row>
    <row r="10278" spans="13:14" x14ac:dyDescent="0.3">
      <c r="M10278" s="1">
        <v>41926</v>
      </c>
      <c r="N10278">
        <v>1.2658</v>
      </c>
    </row>
    <row r="10279" spans="13:14" x14ac:dyDescent="0.3">
      <c r="M10279" s="1">
        <v>41927</v>
      </c>
      <c r="N10279">
        <v>1.2836000000000001</v>
      </c>
    </row>
    <row r="10280" spans="13:14" x14ac:dyDescent="0.3">
      <c r="M10280" s="1">
        <v>41928</v>
      </c>
      <c r="N10280">
        <v>1.2806999999999999</v>
      </c>
    </row>
    <row r="10281" spans="13:14" x14ac:dyDescent="0.3">
      <c r="M10281" s="1">
        <v>41929</v>
      </c>
      <c r="N10281">
        <v>1.2761</v>
      </c>
    </row>
    <row r="10282" spans="13:14" x14ac:dyDescent="0.3">
      <c r="M10282" s="1">
        <v>41932</v>
      </c>
      <c r="N10282">
        <v>1.2798</v>
      </c>
    </row>
    <row r="10283" spans="13:14" x14ac:dyDescent="0.3">
      <c r="M10283" s="1">
        <v>41933</v>
      </c>
      <c r="N10283">
        <v>1.2714000000000001</v>
      </c>
    </row>
    <row r="10284" spans="13:14" x14ac:dyDescent="0.3">
      <c r="M10284" s="1">
        <v>41934</v>
      </c>
      <c r="N10284">
        <v>1.2647999999999999</v>
      </c>
    </row>
    <row r="10285" spans="13:14" x14ac:dyDescent="0.3">
      <c r="M10285" s="1">
        <v>41935</v>
      </c>
      <c r="N10285">
        <v>1.2644</v>
      </c>
    </row>
    <row r="10286" spans="13:14" x14ac:dyDescent="0.3">
      <c r="M10286" s="1">
        <v>41936</v>
      </c>
      <c r="N10286">
        <v>1.2669999999999999</v>
      </c>
    </row>
    <row r="10287" spans="13:14" x14ac:dyDescent="0.3">
      <c r="M10287" s="1">
        <v>41939</v>
      </c>
      <c r="N10287">
        <v>1.2697000000000001</v>
      </c>
    </row>
    <row r="10288" spans="13:14" x14ac:dyDescent="0.3">
      <c r="M10288" s="1">
        <v>41940</v>
      </c>
      <c r="N10288">
        <v>1.2734000000000001</v>
      </c>
    </row>
    <row r="10289" spans="13:14" x14ac:dyDescent="0.3">
      <c r="M10289" s="1">
        <v>41941</v>
      </c>
      <c r="N10289">
        <v>1.2630999999999999</v>
      </c>
    </row>
    <row r="10290" spans="13:14" x14ac:dyDescent="0.3">
      <c r="M10290" s="1">
        <v>41942</v>
      </c>
      <c r="N10290">
        <v>1.2612000000000001</v>
      </c>
    </row>
    <row r="10291" spans="13:14" x14ac:dyDescent="0.3">
      <c r="M10291" s="1">
        <v>41943</v>
      </c>
      <c r="N10291">
        <v>1.2524</v>
      </c>
    </row>
    <row r="10292" spans="13:14" x14ac:dyDescent="0.3">
      <c r="M10292" s="1">
        <v>41946</v>
      </c>
      <c r="N10292">
        <v>1.2482</v>
      </c>
    </row>
    <row r="10293" spans="13:14" x14ac:dyDescent="0.3">
      <c r="M10293" s="1">
        <v>41947</v>
      </c>
      <c r="N10293">
        <v>1.2544</v>
      </c>
    </row>
    <row r="10294" spans="13:14" x14ac:dyDescent="0.3">
      <c r="M10294" s="1">
        <v>41948</v>
      </c>
      <c r="N10294">
        <v>1.2484999999999999</v>
      </c>
    </row>
    <row r="10295" spans="13:14" x14ac:dyDescent="0.3">
      <c r="M10295" s="1">
        <v>41949</v>
      </c>
      <c r="N10295">
        <v>1.2373000000000001</v>
      </c>
    </row>
    <row r="10296" spans="13:14" x14ac:dyDescent="0.3">
      <c r="M10296" s="1">
        <v>41950</v>
      </c>
      <c r="N10296">
        <v>1.2452000000000001</v>
      </c>
    </row>
    <row r="10297" spans="13:14" x14ac:dyDescent="0.3">
      <c r="M10297" s="1">
        <v>41953</v>
      </c>
      <c r="N10297">
        <v>1.242</v>
      </c>
    </row>
    <row r="10298" spans="13:14" x14ac:dyDescent="0.3">
      <c r="M10298" s="1">
        <v>41954</v>
      </c>
      <c r="N10298">
        <v>1.2474000000000001</v>
      </c>
    </row>
    <row r="10299" spans="13:14" x14ac:dyDescent="0.3">
      <c r="M10299" s="1">
        <v>41955</v>
      </c>
      <c r="N10299">
        <v>1.2438</v>
      </c>
    </row>
    <row r="10300" spans="13:14" x14ac:dyDescent="0.3">
      <c r="M10300" s="1">
        <v>41956</v>
      </c>
      <c r="N10300">
        <v>1.2475000000000001</v>
      </c>
    </row>
    <row r="10301" spans="13:14" x14ac:dyDescent="0.3">
      <c r="M10301" s="1">
        <v>41957</v>
      </c>
      <c r="N10301">
        <v>1.2521</v>
      </c>
    </row>
    <row r="10302" spans="13:14" x14ac:dyDescent="0.3">
      <c r="M10302" s="1">
        <v>41960</v>
      </c>
      <c r="N10302">
        <v>1.2448999999999999</v>
      </c>
    </row>
    <row r="10303" spans="13:14" x14ac:dyDescent="0.3">
      <c r="M10303" s="1">
        <v>41961</v>
      </c>
      <c r="N10303">
        <v>1.2536</v>
      </c>
    </row>
    <row r="10304" spans="13:14" x14ac:dyDescent="0.3">
      <c r="M10304" s="1">
        <v>41962</v>
      </c>
      <c r="N10304">
        <v>1.2553000000000001</v>
      </c>
    </row>
    <row r="10305" spans="13:14" x14ac:dyDescent="0.3">
      <c r="M10305" s="1">
        <v>41963</v>
      </c>
      <c r="N10305">
        <v>1.2538</v>
      </c>
    </row>
    <row r="10306" spans="13:14" x14ac:dyDescent="0.3">
      <c r="M10306" s="1">
        <v>41964</v>
      </c>
      <c r="N10306">
        <v>1.2387999999999999</v>
      </c>
    </row>
    <row r="10307" spans="13:14" x14ac:dyDescent="0.3">
      <c r="M10307" s="1">
        <v>41967</v>
      </c>
      <c r="N10307">
        <v>1.2442</v>
      </c>
    </row>
    <row r="10308" spans="13:14" x14ac:dyDescent="0.3">
      <c r="M10308" s="1">
        <v>41968</v>
      </c>
      <c r="N10308">
        <v>1.2474000000000001</v>
      </c>
    </row>
    <row r="10309" spans="13:14" x14ac:dyDescent="0.3">
      <c r="M10309" s="1">
        <v>41969</v>
      </c>
      <c r="N10309">
        <v>1.2504999999999999</v>
      </c>
    </row>
    <row r="10310" spans="13:14" x14ac:dyDescent="0.3">
      <c r="M10310" s="1">
        <v>41970</v>
      </c>
      <c r="N10310">
        <v>1.2465999999999999</v>
      </c>
    </row>
    <row r="10311" spans="13:14" x14ac:dyDescent="0.3">
      <c r="M10311" s="1">
        <v>41971</v>
      </c>
      <c r="N10311">
        <v>1.2450000000000001</v>
      </c>
    </row>
    <row r="10312" spans="13:14" x14ac:dyDescent="0.3">
      <c r="M10312" s="1">
        <v>41974</v>
      </c>
      <c r="N10312">
        <v>1.2468999999999999</v>
      </c>
    </row>
    <row r="10313" spans="13:14" x14ac:dyDescent="0.3">
      <c r="M10313" s="1">
        <v>41975</v>
      </c>
      <c r="N10313">
        <v>1.2381</v>
      </c>
    </row>
    <row r="10314" spans="13:14" x14ac:dyDescent="0.3">
      <c r="M10314" s="1">
        <v>41976</v>
      </c>
      <c r="N10314">
        <v>1.2310000000000001</v>
      </c>
    </row>
    <row r="10315" spans="13:14" x14ac:dyDescent="0.3">
      <c r="M10315" s="1">
        <v>41977</v>
      </c>
      <c r="N10315">
        <v>1.2377</v>
      </c>
    </row>
    <row r="10316" spans="13:14" x14ac:dyDescent="0.3">
      <c r="M10316" s="1">
        <v>41978</v>
      </c>
      <c r="N10316">
        <v>1.2284999999999999</v>
      </c>
    </row>
    <row r="10317" spans="13:14" x14ac:dyDescent="0.3">
      <c r="M10317" s="1">
        <v>41981</v>
      </c>
      <c r="N10317">
        <v>1.2316</v>
      </c>
    </row>
    <row r="10318" spans="13:14" x14ac:dyDescent="0.3">
      <c r="M10318" s="1">
        <v>41982</v>
      </c>
      <c r="N10318">
        <v>1.2374000000000001</v>
      </c>
    </row>
    <row r="10319" spans="13:14" x14ac:dyDescent="0.3">
      <c r="M10319" s="1">
        <v>41983</v>
      </c>
      <c r="N10319">
        <v>1.2446999999999999</v>
      </c>
    </row>
    <row r="10320" spans="13:14" x14ac:dyDescent="0.3">
      <c r="M10320" s="1">
        <v>41984</v>
      </c>
      <c r="N10320">
        <v>1.2408999999999999</v>
      </c>
    </row>
    <row r="10321" spans="13:14" x14ac:dyDescent="0.3">
      <c r="M10321" s="1">
        <v>41985</v>
      </c>
      <c r="N10321">
        <v>1.246</v>
      </c>
    </row>
    <row r="10322" spans="13:14" x14ac:dyDescent="0.3">
      <c r="M10322" s="1">
        <v>41988</v>
      </c>
      <c r="N10322">
        <v>1.2436</v>
      </c>
    </row>
    <row r="10323" spans="13:14" x14ac:dyDescent="0.3">
      <c r="M10323" s="1">
        <v>41989</v>
      </c>
      <c r="N10323">
        <v>1.2509999999999999</v>
      </c>
    </row>
    <row r="10324" spans="13:14" x14ac:dyDescent="0.3">
      <c r="M10324" s="1">
        <v>41990</v>
      </c>
      <c r="N10324">
        <v>1.2341</v>
      </c>
    </row>
    <row r="10325" spans="13:14" x14ac:dyDescent="0.3">
      <c r="M10325" s="1">
        <v>41991</v>
      </c>
      <c r="N10325">
        <v>1.2284999999999999</v>
      </c>
    </row>
    <row r="10326" spans="13:14" x14ac:dyDescent="0.3">
      <c r="M10326" s="1">
        <v>41992</v>
      </c>
      <c r="N10326">
        <v>1.2225999999999999</v>
      </c>
    </row>
    <row r="10327" spans="13:14" x14ac:dyDescent="0.3">
      <c r="M10327" s="1">
        <v>41995</v>
      </c>
      <c r="N10327">
        <v>1.2229000000000001</v>
      </c>
    </row>
    <row r="10328" spans="13:14" x14ac:dyDescent="0.3">
      <c r="M10328" s="1">
        <v>41996</v>
      </c>
      <c r="N10328">
        <v>1.2171000000000001</v>
      </c>
    </row>
    <row r="10329" spans="13:14" x14ac:dyDescent="0.3">
      <c r="M10329" s="1">
        <v>41997</v>
      </c>
      <c r="N10329">
        <v>1.2193000000000001</v>
      </c>
    </row>
    <row r="10330" spans="13:14" x14ac:dyDescent="0.3">
      <c r="M10330" s="1">
        <v>41998</v>
      </c>
      <c r="N10330">
        <v>1.2221</v>
      </c>
    </row>
    <row r="10331" spans="13:14" x14ac:dyDescent="0.3">
      <c r="M10331" s="1">
        <v>41999</v>
      </c>
      <c r="N10331">
        <v>1.2175</v>
      </c>
    </row>
    <row r="10332" spans="13:14" x14ac:dyDescent="0.3">
      <c r="M10332" s="1">
        <v>42002</v>
      </c>
      <c r="N10332">
        <v>1.2151000000000001</v>
      </c>
    </row>
    <row r="10333" spans="13:14" x14ac:dyDescent="0.3">
      <c r="M10333" s="1">
        <v>42003</v>
      </c>
      <c r="N10333">
        <v>1.2156</v>
      </c>
    </row>
    <row r="10334" spans="13:14" x14ac:dyDescent="0.3">
      <c r="M10334" s="1">
        <v>42004</v>
      </c>
      <c r="N10334">
        <v>1.2097</v>
      </c>
    </row>
    <row r="10335" spans="13:14" x14ac:dyDescent="0.3">
      <c r="M10335" s="1">
        <v>42005</v>
      </c>
      <c r="N10335">
        <v>1.2101999999999999</v>
      </c>
    </row>
    <row r="10336" spans="13:14" x14ac:dyDescent="0.3">
      <c r="M10336" s="1">
        <v>42006</v>
      </c>
      <c r="N10336">
        <v>1.2</v>
      </c>
    </row>
    <row r="10337" spans="13:14" x14ac:dyDescent="0.3">
      <c r="M10337" s="1">
        <v>42009</v>
      </c>
      <c r="N10337">
        <v>1.1931</v>
      </c>
    </row>
    <row r="10338" spans="13:14" x14ac:dyDescent="0.3">
      <c r="M10338" s="1">
        <v>42010</v>
      </c>
      <c r="N10338">
        <v>1.1888000000000001</v>
      </c>
    </row>
    <row r="10339" spans="13:14" x14ac:dyDescent="0.3">
      <c r="M10339" s="1">
        <v>42011</v>
      </c>
      <c r="N10339">
        <v>1.1837</v>
      </c>
    </row>
    <row r="10340" spans="13:14" x14ac:dyDescent="0.3">
      <c r="M10340" s="1">
        <v>42012</v>
      </c>
      <c r="N10340">
        <v>1.1792</v>
      </c>
    </row>
    <row r="10341" spans="13:14" x14ac:dyDescent="0.3">
      <c r="M10341" s="1">
        <v>42013</v>
      </c>
      <c r="N10341">
        <v>1.1839</v>
      </c>
    </row>
    <row r="10342" spans="13:14" x14ac:dyDescent="0.3">
      <c r="M10342" s="1">
        <v>42016</v>
      </c>
      <c r="N10342">
        <v>1.1833</v>
      </c>
    </row>
    <row r="10343" spans="13:14" x14ac:dyDescent="0.3">
      <c r="M10343" s="1">
        <v>42017</v>
      </c>
      <c r="N10343">
        <v>1.1772</v>
      </c>
    </row>
    <row r="10344" spans="13:14" x14ac:dyDescent="0.3">
      <c r="M10344" s="1">
        <v>42018</v>
      </c>
      <c r="N10344">
        <v>1.1789000000000001</v>
      </c>
    </row>
    <row r="10345" spans="13:14" x14ac:dyDescent="0.3">
      <c r="M10345" s="1">
        <v>42019</v>
      </c>
      <c r="N10345">
        <v>1.1628000000000001</v>
      </c>
    </row>
    <row r="10346" spans="13:14" x14ac:dyDescent="0.3">
      <c r="M10346" s="1">
        <v>42020</v>
      </c>
      <c r="N10346">
        <v>1.1567000000000001</v>
      </c>
    </row>
    <row r="10347" spans="13:14" x14ac:dyDescent="0.3">
      <c r="M10347" s="1">
        <v>42023</v>
      </c>
      <c r="N10347">
        <v>1.1604000000000001</v>
      </c>
    </row>
    <row r="10348" spans="13:14" x14ac:dyDescent="0.3">
      <c r="M10348" s="1">
        <v>42024</v>
      </c>
      <c r="N10348">
        <v>1.1549</v>
      </c>
    </row>
    <row r="10349" spans="13:14" x14ac:dyDescent="0.3">
      <c r="M10349" s="1">
        <v>42025</v>
      </c>
      <c r="N10349">
        <v>1.1608000000000001</v>
      </c>
    </row>
    <row r="10350" spans="13:14" x14ac:dyDescent="0.3">
      <c r="M10350" s="1">
        <v>42026</v>
      </c>
      <c r="N10350">
        <v>1.1365000000000001</v>
      </c>
    </row>
    <row r="10351" spans="13:14" x14ac:dyDescent="0.3">
      <c r="M10351" s="1">
        <v>42027</v>
      </c>
      <c r="N10351">
        <v>1.1207</v>
      </c>
    </row>
    <row r="10352" spans="13:14" x14ac:dyDescent="0.3">
      <c r="M10352" s="1">
        <v>42030</v>
      </c>
      <c r="N10352">
        <v>1.1236999999999999</v>
      </c>
    </row>
    <row r="10353" spans="13:14" x14ac:dyDescent="0.3">
      <c r="M10353" s="1">
        <v>42031</v>
      </c>
      <c r="N10353">
        <v>1.1380999999999999</v>
      </c>
    </row>
    <row r="10354" spans="13:14" x14ac:dyDescent="0.3">
      <c r="M10354" s="1">
        <v>42032</v>
      </c>
      <c r="N10354">
        <v>1.1286</v>
      </c>
    </row>
    <row r="10355" spans="13:14" x14ac:dyDescent="0.3">
      <c r="M10355" s="1">
        <v>42033</v>
      </c>
      <c r="N10355">
        <v>1.1318999999999999</v>
      </c>
    </row>
    <row r="10356" spans="13:14" x14ac:dyDescent="0.3">
      <c r="M10356" s="1">
        <v>42034</v>
      </c>
      <c r="N10356">
        <v>1.1286</v>
      </c>
    </row>
    <row r="10357" spans="13:14" x14ac:dyDescent="0.3">
      <c r="M10357" s="1">
        <v>42037</v>
      </c>
      <c r="N10357">
        <v>1.1339999999999999</v>
      </c>
    </row>
    <row r="10358" spans="13:14" x14ac:dyDescent="0.3">
      <c r="M10358" s="1">
        <v>42038</v>
      </c>
      <c r="N10358">
        <v>1.1478999999999999</v>
      </c>
    </row>
    <row r="10359" spans="13:14" x14ac:dyDescent="0.3">
      <c r="M10359" s="1">
        <v>42039</v>
      </c>
      <c r="N10359">
        <v>1.1344000000000001</v>
      </c>
    </row>
    <row r="10360" spans="13:14" x14ac:dyDescent="0.3">
      <c r="M10360" s="1">
        <v>42040</v>
      </c>
      <c r="N10360">
        <v>1.1475</v>
      </c>
    </row>
    <row r="10361" spans="13:14" x14ac:dyDescent="0.3">
      <c r="M10361" s="1">
        <v>42041</v>
      </c>
      <c r="N10361">
        <v>1.1313</v>
      </c>
    </row>
    <row r="10362" spans="13:14" x14ac:dyDescent="0.3">
      <c r="M10362" s="1">
        <v>42044</v>
      </c>
      <c r="N10362">
        <v>1.1323000000000001</v>
      </c>
    </row>
    <row r="10363" spans="13:14" x14ac:dyDescent="0.3">
      <c r="M10363" s="1">
        <v>42045</v>
      </c>
      <c r="N10363">
        <v>1.1318999999999999</v>
      </c>
    </row>
    <row r="10364" spans="13:14" x14ac:dyDescent="0.3">
      <c r="M10364" s="1">
        <v>42046</v>
      </c>
      <c r="N10364">
        <v>1.1331</v>
      </c>
    </row>
    <row r="10365" spans="13:14" x14ac:dyDescent="0.3">
      <c r="M10365" s="1">
        <v>42047</v>
      </c>
      <c r="N10365">
        <v>1.1402000000000001</v>
      </c>
    </row>
    <row r="10366" spans="13:14" x14ac:dyDescent="0.3">
      <c r="M10366" s="1">
        <v>42048</v>
      </c>
      <c r="N10366">
        <v>1.1383000000000001</v>
      </c>
    </row>
    <row r="10367" spans="13:14" x14ac:dyDescent="0.3">
      <c r="M10367" s="1">
        <v>42051</v>
      </c>
      <c r="N10367">
        <v>1.1352</v>
      </c>
    </row>
    <row r="10368" spans="13:14" x14ac:dyDescent="0.3">
      <c r="M10368" s="1">
        <v>42052</v>
      </c>
      <c r="N10368">
        <v>1.141</v>
      </c>
    </row>
    <row r="10369" spans="13:14" x14ac:dyDescent="0.3">
      <c r="M10369" s="1">
        <v>42053</v>
      </c>
      <c r="N10369">
        <v>1.1395</v>
      </c>
    </row>
    <row r="10370" spans="13:14" x14ac:dyDescent="0.3">
      <c r="M10370" s="1">
        <v>42054</v>
      </c>
      <c r="N10370">
        <v>1.1366000000000001</v>
      </c>
    </row>
    <row r="10371" spans="13:14" x14ac:dyDescent="0.3">
      <c r="M10371" s="1">
        <v>42055</v>
      </c>
      <c r="N10371">
        <v>1.1377999999999999</v>
      </c>
    </row>
    <row r="10372" spans="13:14" x14ac:dyDescent="0.3">
      <c r="M10372" s="1">
        <v>42058</v>
      </c>
      <c r="N10372">
        <v>1.133</v>
      </c>
    </row>
    <row r="10373" spans="13:14" x14ac:dyDescent="0.3">
      <c r="M10373" s="1">
        <v>42059</v>
      </c>
      <c r="N10373">
        <v>1.1338999999999999</v>
      </c>
    </row>
    <row r="10374" spans="13:14" x14ac:dyDescent="0.3">
      <c r="M10374" s="1">
        <v>42060</v>
      </c>
      <c r="N10374">
        <v>1.1361000000000001</v>
      </c>
    </row>
    <row r="10375" spans="13:14" x14ac:dyDescent="0.3">
      <c r="M10375" s="1">
        <v>42061</v>
      </c>
      <c r="N10375">
        <v>1.1195999999999999</v>
      </c>
    </row>
    <row r="10376" spans="13:14" x14ac:dyDescent="0.3">
      <c r="M10376" s="1">
        <v>42062</v>
      </c>
      <c r="N10376">
        <v>1.1193</v>
      </c>
    </row>
    <row r="10377" spans="13:14" x14ac:dyDescent="0.3">
      <c r="M10377" s="1">
        <v>42065</v>
      </c>
      <c r="N10377">
        <v>1.1183000000000001</v>
      </c>
    </row>
    <row r="10378" spans="13:14" x14ac:dyDescent="0.3">
      <c r="M10378" s="1">
        <v>42066</v>
      </c>
      <c r="N10378">
        <v>1.1173999999999999</v>
      </c>
    </row>
    <row r="10379" spans="13:14" x14ac:dyDescent="0.3">
      <c r="M10379" s="1">
        <v>42067</v>
      </c>
      <c r="N10379">
        <v>1.1076999999999999</v>
      </c>
    </row>
    <row r="10380" spans="13:14" x14ac:dyDescent="0.3">
      <c r="M10380" s="1">
        <v>42068</v>
      </c>
      <c r="N10380">
        <v>1.1028</v>
      </c>
    </row>
    <row r="10381" spans="13:14" x14ac:dyDescent="0.3">
      <c r="M10381" s="1">
        <v>42069</v>
      </c>
      <c r="N10381">
        <v>1.0843</v>
      </c>
    </row>
    <row r="10382" spans="13:14" x14ac:dyDescent="0.3">
      <c r="M10382" s="1">
        <v>42072</v>
      </c>
      <c r="N10382">
        <v>1.085</v>
      </c>
    </row>
    <row r="10383" spans="13:14" x14ac:dyDescent="0.3">
      <c r="M10383" s="1">
        <v>42073</v>
      </c>
      <c r="N10383">
        <v>1.0697000000000001</v>
      </c>
    </row>
    <row r="10384" spans="13:14" x14ac:dyDescent="0.3">
      <c r="M10384" s="1">
        <v>42074</v>
      </c>
      <c r="N10384">
        <v>1.0545</v>
      </c>
    </row>
    <row r="10385" spans="13:14" x14ac:dyDescent="0.3">
      <c r="M10385" s="1">
        <v>42075</v>
      </c>
      <c r="N10385">
        <v>1.0634999999999999</v>
      </c>
    </row>
    <row r="10386" spans="13:14" x14ac:dyDescent="0.3">
      <c r="M10386" s="1">
        <v>42076</v>
      </c>
      <c r="N10386">
        <v>1.0492999999999999</v>
      </c>
    </row>
    <row r="10387" spans="13:14" x14ac:dyDescent="0.3">
      <c r="M10387" s="1">
        <v>42079</v>
      </c>
      <c r="N10387">
        <v>1.0566</v>
      </c>
    </row>
    <row r="10388" spans="13:14" x14ac:dyDescent="0.3">
      <c r="M10388" s="1">
        <v>42080</v>
      </c>
      <c r="N10388">
        <v>1.0597000000000001</v>
      </c>
    </row>
    <row r="10389" spans="13:14" x14ac:dyDescent="0.3">
      <c r="M10389" s="1">
        <v>42081</v>
      </c>
      <c r="N10389">
        <v>1.0865</v>
      </c>
    </row>
    <row r="10390" spans="13:14" x14ac:dyDescent="0.3">
      <c r="M10390" s="1">
        <v>42082</v>
      </c>
      <c r="N10390">
        <v>1.0659000000000001</v>
      </c>
    </row>
    <row r="10391" spans="13:14" x14ac:dyDescent="0.3">
      <c r="M10391" s="1">
        <v>42083</v>
      </c>
      <c r="N10391">
        <v>1.0820000000000001</v>
      </c>
    </row>
    <row r="10392" spans="13:14" x14ac:dyDescent="0.3">
      <c r="M10392" s="1">
        <v>42086</v>
      </c>
      <c r="N10392">
        <v>1.0945</v>
      </c>
    </row>
    <row r="10393" spans="13:14" x14ac:dyDescent="0.3">
      <c r="M10393" s="1">
        <v>42087</v>
      </c>
      <c r="N10393">
        <v>1.0924</v>
      </c>
    </row>
    <row r="10394" spans="13:14" x14ac:dyDescent="0.3">
      <c r="M10394" s="1">
        <v>42088</v>
      </c>
      <c r="N10394">
        <v>1.0969</v>
      </c>
    </row>
    <row r="10395" spans="13:14" x14ac:dyDescent="0.3">
      <c r="M10395" s="1">
        <v>42089</v>
      </c>
      <c r="N10395">
        <v>1.0883</v>
      </c>
    </row>
    <row r="10396" spans="13:14" x14ac:dyDescent="0.3">
      <c r="M10396" s="1">
        <v>42090</v>
      </c>
      <c r="N10396">
        <v>1.0887</v>
      </c>
    </row>
    <row r="10397" spans="13:14" x14ac:dyDescent="0.3">
      <c r="M10397" s="1">
        <v>42093</v>
      </c>
      <c r="N10397">
        <v>1.0831999999999999</v>
      </c>
    </row>
    <row r="10398" spans="13:14" x14ac:dyDescent="0.3">
      <c r="M10398" s="1">
        <v>42094</v>
      </c>
      <c r="N10398">
        <v>1.073</v>
      </c>
    </row>
    <row r="10399" spans="13:14" x14ac:dyDescent="0.3">
      <c r="M10399" s="1">
        <v>42095</v>
      </c>
      <c r="N10399">
        <v>1.0762</v>
      </c>
    </row>
    <row r="10400" spans="13:14" x14ac:dyDescent="0.3">
      <c r="M10400" s="1">
        <v>42096</v>
      </c>
      <c r="N10400">
        <v>1.0881000000000001</v>
      </c>
    </row>
    <row r="10401" spans="13:14" x14ac:dyDescent="0.3">
      <c r="M10401" s="1">
        <v>42097</v>
      </c>
      <c r="N10401">
        <v>1.0975999999999999</v>
      </c>
    </row>
    <row r="10402" spans="13:14" x14ac:dyDescent="0.3">
      <c r="M10402" s="1">
        <v>42100</v>
      </c>
      <c r="N10402">
        <v>1.0921000000000001</v>
      </c>
    </row>
    <row r="10403" spans="13:14" x14ac:dyDescent="0.3">
      <c r="M10403" s="1">
        <v>42101</v>
      </c>
      <c r="N10403">
        <v>1.0812999999999999</v>
      </c>
    </row>
    <row r="10404" spans="13:14" x14ac:dyDescent="0.3">
      <c r="M10404" s="1">
        <v>42102</v>
      </c>
      <c r="N10404">
        <v>1.0779000000000001</v>
      </c>
    </row>
    <row r="10405" spans="13:14" x14ac:dyDescent="0.3">
      <c r="M10405" s="1">
        <v>42103</v>
      </c>
      <c r="N10405">
        <v>1.0658000000000001</v>
      </c>
    </row>
    <row r="10406" spans="13:14" x14ac:dyDescent="0.3">
      <c r="M10406" s="1">
        <v>42104</v>
      </c>
      <c r="N10406">
        <v>1.0602</v>
      </c>
    </row>
    <row r="10407" spans="13:14" x14ac:dyDescent="0.3">
      <c r="M10407" s="1">
        <v>42107</v>
      </c>
      <c r="N10407">
        <v>1.0566</v>
      </c>
    </row>
    <row r="10408" spans="13:14" x14ac:dyDescent="0.3">
      <c r="M10408" s="1">
        <v>42108</v>
      </c>
      <c r="N10408">
        <v>1.0651999999999999</v>
      </c>
    </row>
    <row r="10409" spans="13:14" x14ac:dyDescent="0.3">
      <c r="M10409" s="1">
        <v>42109</v>
      </c>
      <c r="N10409">
        <v>1.0684</v>
      </c>
    </row>
    <row r="10410" spans="13:14" x14ac:dyDescent="0.3">
      <c r="M10410" s="1">
        <v>42110</v>
      </c>
      <c r="N10410">
        <v>1.0760000000000001</v>
      </c>
    </row>
    <row r="10411" spans="13:14" x14ac:dyDescent="0.3">
      <c r="M10411" s="1">
        <v>42111</v>
      </c>
      <c r="N10411">
        <v>1.0805</v>
      </c>
    </row>
    <row r="10412" spans="13:14" x14ac:dyDescent="0.3">
      <c r="M10412" s="1">
        <v>42114</v>
      </c>
      <c r="N10412">
        <v>1.0736000000000001</v>
      </c>
    </row>
    <row r="10413" spans="13:14" x14ac:dyDescent="0.3">
      <c r="M10413" s="1">
        <v>42115</v>
      </c>
      <c r="N10413">
        <v>1.0732999999999999</v>
      </c>
    </row>
    <row r="10414" spans="13:14" x14ac:dyDescent="0.3">
      <c r="M10414" s="1">
        <v>42116</v>
      </c>
      <c r="N10414">
        <v>1.0725</v>
      </c>
    </row>
    <row r="10415" spans="13:14" x14ac:dyDescent="0.3">
      <c r="M10415" s="1">
        <v>42117</v>
      </c>
      <c r="N10415">
        <v>1.0824</v>
      </c>
    </row>
    <row r="10416" spans="13:14" x14ac:dyDescent="0.3">
      <c r="M10416" s="1">
        <v>42118</v>
      </c>
      <c r="N10416">
        <v>1.0871999999999999</v>
      </c>
    </row>
    <row r="10417" spans="13:14" x14ac:dyDescent="0.3">
      <c r="M10417" s="1">
        <v>42121</v>
      </c>
      <c r="N10417">
        <v>1.0886</v>
      </c>
    </row>
    <row r="10418" spans="13:14" x14ac:dyDescent="0.3">
      <c r="M10418" s="1">
        <v>42122</v>
      </c>
      <c r="N10418">
        <v>1.0980000000000001</v>
      </c>
    </row>
    <row r="10419" spans="13:14" x14ac:dyDescent="0.3">
      <c r="M10419" s="1">
        <v>42123</v>
      </c>
      <c r="N10419">
        <v>1.1129</v>
      </c>
    </row>
    <row r="10420" spans="13:14" x14ac:dyDescent="0.3">
      <c r="M10420" s="1">
        <v>42124</v>
      </c>
      <c r="N10420">
        <v>1.1222000000000001</v>
      </c>
    </row>
    <row r="10421" spans="13:14" x14ac:dyDescent="0.3">
      <c r="M10421" s="1">
        <v>42125</v>
      </c>
      <c r="N10421">
        <v>1.1200000000000001</v>
      </c>
    </row>
    <row r="10422" spans="13:14" x14ac:dyDescent="0.3">
      <c r="M10422" s="1">
        <v>42128</v>
      </c>
      <c r="N10422">
        <v>1.1144000000000001</v>
      </c>
    </row>
    <row r="10423" spans="13:14" x14ac:dyDescent="0.3">
      <c r="M10423" s="1">
        <v>42129</v>
      </c>
      <c r="N10423">
        <v>1.1184000000000001</v>
      </c>
    </row>
    <row r="10424" spans="13:14" x14ac:dyDescent="0.3">
      <c r="M10424" s="1">
        <v>42130</v>
      </c>
      <c r="N10424">
        <v>1.1351</v>
      </c>
    </row>
    <row r="10425" spans="13:14" x14ac:dyDescent="0.3">
      <c r="M10425" s="1">
        <v>42131</v>
      </c>
      <c r="N10425">
        <v>1.1265000000000001</v>
      </c>
    </row>
    <row r="10426" spans="13:14" x14ac:dyDescent="0.3">
      <c r="M10426" s="1">
        <v>42132</v>
      </c>
      <c r="N10426">
        <v>1.1203000000000001</v>
      </c>
    </row>
    <row r="10427" spans="13:14" x14ac:dyDescent="0.3">
      <c r="M10427" s="1">
        <v>42135</v>
      </c>
      <c r="N10427">
        <v>1.1153999999999999</v>
      </c>
    </row>
    <row r="10428" spans="13:14" x14ac:dyDescent="0.3">
      <c r="M10428" s="1">
        <v>42136</v>
      </c>
      <c r="N10428">
        <v>1.1213</v>
      </c>
    </row>
    <row r="10429" spans="13:14" x14ac:dyDescent="0.3">
      <c r="M10429" s="1">
        <v>42137</v>
      </c>
      <c r="N10429">
        <v>1.1355</v>
      </c>
    </row>
    <row r="10430" spans="13:14" x14ac:dyDescent="0.3">
      <c r="M10430" s="1">
        <v>42138</v>
      </c>
      <c r="N10430">
        <v>1.1408</v>
      </c>
    </row>
    <row r="10431" spans="13:14" x14ac:dyDescent="0.3">
      <c r="M10431" s="1">
        <v>42139</v>
      </c>
      <c r="N10431">
        <v>1.1451</v>
      </c>
    </row>
    <row r="10432" spans="13:14" x14ac:dyDescent="0.3">
      <c r="M10432" s="1">
        <v>42142</v>
      </c>
      <c r="N10432">
        <v>1.1314</v>
      </c>
    </row>
    <row r="10433" spans="13:14" x14ac:dyDescent="0.3">
      <c r="M10433" s="1">
        <v>42143</v>
      </c>
      <c r="N10433">
        <v>1.1147</v>
      </c>
    </row>
    <row r="10434" spans="13:14" x14ac:dyDescent="0.3">
      <c r="M10434" s="1">
        <v>42144</v>
      </c>
      <c r="N10434">
        <v>1.1091</v>
      </c>
    </row>
    <row r="10435" spans="13:14" x14ac:dyDescent="0.3">
      <c r="M10435" s="1">
        <v>42145</v>
      </c>
      <c r="N10435">
        <v>1.1112</v>
      </c>
    </row>
    <row r="10436" spans="13:14" x14ac:dyDescent="0.3">
      <c r="M10436" s="1">
        <v>42146</v>
      </c>
      <c r="N10436">
        <v>1.1014999999999999</v>
      </c>
    </row>
    <row r="10437" spans="13:14" x14ac:dyDescent="0.3">
      <c r="M10437" s="1">
        <v>42149</v>
      </c>
      <c r="N10437">
        <v>1.0974999999999999</v>
      </c>
    </row>
    <row r="10438" spans="13:14" x14ac:dyDescent="0.3">
      <c r="M10438" s="1">
        <v>42150</v>
      </c>
      <c r="N10438">
        <v>1.0872999999999999</v>
      </c>
    </row>
    <row r="10439" spans="13:14" x14ac:dyDescent="0.3">
      <c r="M10439" s="1">
        <v>42151</v>
      </c>
      <c r="N10439">
        <v>1.0903</v>
      </c>
    </row>
    <row r="10440" spans="13:14" x14ac:dyDescent="0.3">
      <c r="M10440" s="1">
        <v>42152</v>
      </c>
      <c r="N10440">
        <v>1.0946</v>
      </c>
    </row>
    <row r="10441" spans="13:14" x14ac:dyDescent="0.3">
      <c r="M10441" s="1">
        <v>42153</v>
      </c>
      <c r="N10441">
        <v>1.0987</v>
      </c>
    </row>
    <row r="10442" spans="13:14" x14ac:dyDescent="0.3">
      <c r="M10442" s="1">
        <v>42156</v>
      </c>
      <c r="N10442">
        <v>1.0925</v>
      </c>
    </row>
    <row r="10443" spans="13:14" x14ac:dyDescent="0.3">
      <c r="M10443" s="1">
        <v>42157</v>
      </c>
      <c r="N10443">
        <v>1.1152</v>
      </c>
    </row>
    <row r="10444" spans="13:14" x14ac:dyDescent="0.3">
      <c r="M10444" s="1">
        <v>42158</v>
      </c>
      <c r="N10444">
        <v>1.1274</v>
      </c>
    </row>
    <row r="10445" spans="13:14" x14ac:dyDescent="0.3">
      <c r="M10445" s="1">
        <v>42159</v>
      </c>
      <c r="N10445">
        <v>1.1236999999999999</v>
      </c>
    </row>
    <row r="10446" spans="13:14" x14ac:dyDescent="0.3">
      <c r="M10446" s="1">
        <v>42160</v>
      </c>
      <c r="N10446">
        <v>1.1111</v>
      </c>
    </row>
    <row r="10447" spans="13:14" x14ac:dyDescent="0.3">
      <c r="M10447" s="1">
        <v>42163</v>
      </c>
      <c r="N10447">
        <v>1.1291</v>
      </c>
    </row>
    <row r="10448" spans="13:14" x14ac:dyDescent="0.3">
      <c r="M10448" s="1">
        <v>42164</v>
      </c>
      <c r="N10448">
        <v>1.1283000000000001</v>
      </c>
    </row>
    <row r="10449" spans="13:14" x14ac:dyDescent="0.3">
      <c r="M10449" s="1">
        <v>42165</v>
      </c>
      <c r="N10449">
        <v>1.1324000000000001</v>
      </c>
    </row>
    <row r="10450" spans="13:14" x14ac:dyDescent="0.3">
      <c r="M10450" s="1">
        <v>42166</v>
      </c>
      <c r="N10450">
        <v>1.1256999999999999</v>
      </c>
    </row>
    <row r="10451" spans="13:14" x14ac:dyDescent="0.3">
      <c r="M10451" s="1">
        <v>42167</v>
      </c>
      <c r="N10451">
        <v>1.1268</v>
      </c>
    </row>
    <row r="10452" spans="13:14" x14ac:dyDescent="0.3">
      <c r="M10452" s="1">
        <v>42170</v>
      </c>
      <c r="N10452">
        <v>1.1283000000000001</v>
      </c>
    </row>
    <row r="10453" spans="13:14" x14ac:dyDescent="0.3">
      <c r="M10453" s="1">
        <v>42171</v>
      </c>
      <c r="N10453">
        <v>1.1246</v>
      </c>
    </row>
    <row r="10454" spans="13:14" x14ac:dyDescent="0.3">
      <c r="M10454" s="1">
        <v>42172</v>
      </c>
      <c r="N10454">
        <v>1.1335</v>
      </c>
    </row>
    <row r="10455" spans="13:14" x14ac:dyDescent="0.3">
      <c r="M10455" s="1">
        <v>42173</v>
      </c>
      <c r="N10455">
        <v>1.1357999999999999</v>
      </c>
    </row>
    <row r="10456" spans="13:14" x14ac:dyDescent="0.3">
      <c r="M10456" s="1">
        <v>42174</v>
      </c>
      <c r="N10456">
        <v>1.1352</v>
      </c>
    </row>
    <row r="10457" spans="13:14" x14ac:dyDescent="0.3">
      <c r="M10457" s="1">
        <v>42177</v>
      </c>
      <c r="N10457">
        <v>1.1339999999999999</v>
      </c>
    </row>
    <row r="10458" spans="13:14" x14ac:dyDescent="0.3">
      <c r="M10458" s="1">
        <v>42178</v>
      </c>
      <c r="N10458">
        <v>1.1169</v>
      </c>
    </row>
    <row r="10459" spans="13:14" x14ac:dyDescent="0.3">
      <c r="M10459" s="1">
        <v>42179</v>
      </c>
      <c r="N10459">
        <v>1.1205000000000001</v>
      </c>
    </row>
    <row r="10460" spans="13:14" x14ac:dyDescent="0.3">
      <c r="M10460" s="1">
        <v>42180</v>
      </c>
      <c r="N10460">
        <v>1.1204000000000001</v>
      </c>
    </row>
    <row r="10461" spans="13:14" x14ac:dyDescent="0.3">
      <c r="M10461" s="1">
        <v>42181</v>
      </c>
      <c r="N10461">
        <v>1.1164000000000001</v>
      </c>
    </row>
    <row r="10462" spans="13:14" x14ac:dyDescent="0.3">
      <c r="M10462" s="1">
        <v>42184</v>
      </c>
      <c r="N10462">
        <v>1.1234999999999999</v>
      </c>
    </row>
    <row r="10463" spans="13:14" x14ac:dyDescent="0.3">
      <c r="M10463" s="1">
        <v>42185</v>
      </c>
      <c r="N10463">
        <v>1.1134999999999999</v>
      </c>
    </row>
    <row r="10464" spans="13:14" x14ac:dyDescent="0.3">
      <c r="M10464" s="1">
        <v>42186</v>
      </c>
      <c r="N10464">
        <v>1.1052</v>
      </c>
    </row>
    <row r="10465" spans="13:14" x14ac:dyDescent="0.3">
      <c r="M10465" s="1">
        <v>42187</v>
      </c>
      <c r="N10465">
        <v>1.1083000000000001</v>
      </c>
    </row>
    <row r="10466" spans="13:14" x14ac:dyDescent="0.3">
      <c r="M10466" s="1">
        <v>42188</v>
      </c>
      <c r="N10466">
        <v>1.1112</v>
      </c>
    </row>
    <row r="10467" spans="13:14" x14ac:dyDescent="0.3">
      <c r="M10467" s="1">
        <v>42191</v>
      </c>
      <c r="N10467">
        <v>1.1054999999999999</v>
      </c>
    </row>
    <row r="10468" spans="13:14" x14ac:dyDescent="0.3">
      <c r="M10468" s="1">
        <v>42192</v>
      </c>
      <c r="N10468">
        <v>1.101</v>
      </c>
    </row>
    <row r="10469" spans="13:14" x14ac:dyDescent="0.3">
      <c r="M10469" s="1">
        <v>42193</v>
      </c>
      <c r="N10469">
        <v>1.1074999999999999</v>
      </c>
    </row>
    <row r="10470" spans="13:14" x14ac:dyDescent="0.3">
      <c r="M10470" s="1">
        <v>42194</v>
      </c>
      <c r="N10470">
        <v>1.1035999999999999</v>
      </c>
    </row>
    <row r="10471" spans="13:14" x14ac:dyDescent="0.3">
      <c r="M10471" s="1">
        <v>42195</v>
      </c>
      <c r="N10471">
        <v>1.1162000000000001</v>
      </c>
    </row>
    <row r="10472" spans="13:14" x14ac:dyDescent="0.3">
      <c r="M10472" s="1">
        <v>42198</v>
      </c>
      <c r="N10472">
        <v>1.1002000000000001</v>
      </c>
    </row>
    <row r="10473" spans="13:14" x14ac:dyDescent="0.3">
      <c r="M10473" s="1">
        <v>42199</v>
      </c>
      <c r="N10473">
        <v>1.1009</v>
      </c>
    </row>
    <row r="10474" spans="13:14" x14ac:dyDescent="0.3">
      <c r="M10474" s="1">
        <v>42200</v>
      </c>
      <c r="N10474">
        <v>1.0947</v>
      </c>
    </row>
    <row r="10475" spans="13:14" x14ac:dyDescent="0.3">
      <c r="M10475" s="1">
        <v>42201</v>
      </c>
      <c r="N10475">
        <v>1.0873999999999999</v>
      </c>
    </row>
    <row r="10476" spans="13:14" x14ac:dyDescent="0.3">
      <c r="M10476" s="1">
        <v>42202</v>
      </c>
      <c r="N10476">
        <v>1.0828</v>
      </c>
    </row>
    <row r="10477" spans="13:14" x14ac:dyDescent="0.3">
      <c r="M10477" s="1">
        <v>42205</v>
      </c>
      <c r="N10477">
        <v>1.0825</v>
      </c>
    </row>
    <row r="10478" spans="13:14" x14ac:dyDescent="0.3">
      <c r="M10478" s="1">
        <v>42206</v>
      </c>
      <c r="N10478">
        <v>1.0935999999999999</v>
      </c>
    </row>
    <row r="10479" spans="13:14" x14ac:dyDescent="0.3">
      <c r="M10479" s="1">
        <v>42207</v>
      </c>
      <c r="N10479">
        <v>1.0932999999999999</v>
      </c>
    </row>
    <row r="10480" spans="13:14" x14ac:dyDescent="0.3">
      <c r="M10480" s="1">
        <v>42208</v>
      </c>
      <c r="N10480">
        <v>1.0981000000000001</v>
      </c>
    </row>
    <row r="10481" spans="13:14" x14ac:dyDescent="0.3">
      <c r="M10481" s="1">
        <v>42209</v>
      </c>
      <c r="N10481">
        <v>1.0982000000000001</v>
      </c>
    </row>
    <row r="10482" spans="13:14" x14ac:dyDescent="0.3">
      <c r="M10482" s="1">
        <v>42212</v>
      </c>
      <c r="N10482">
        <v>1.1091</v>
      </c>
    </row>
    <row r="10483" spans="13:14" x14ac:dyDescent="0.3">
      <c r="M10483" s="1">
        <v>42213</v>
      </c>
      <c r="N10483">
        <v>1.1057999999999999</v>
      </c>
    </row>
    <row r="10484" spans="13:14" x14ac:dyDescent="0.3">
      <c r="M10484" s="1">
        <v>42214</v>
      </c>
      <c r="N10484">
        <v>1.0984</v>
      </c>
    </row>
    <row r="10485" spans="13:14" x14ac:dyDescent="0.3">
      <c r="M10485" s="1">
        <v>42215</v>
      </c>
      <c r="N10485">
        <v>1.0931</v>
      </c>
    </row>
    <row r="10486" spans="13:14" x14ac:dyDescent="0.3">
      <c r="M10486" s="1">
        <v>42216</v>
      </c>
      <c r="N10486">
        <v>1.0987</v>
      </c>
    </row>
    <row r="10487" spans="13:14" x14ac:dyDescent="0.3">
      <c r="M10487" s="1">
        <v>42219</v>
      </c>
      <c r="N10487">
        <v>1.0949</v>
      </c>
    </row>
    <row r="10488" spans="13:14" x14ac:dyDescent="0.3">
      <c r="M10488" s="1">
        <v>42220</v>
      </c>
      <c r="N10488">
        <v>1.0880000000000001</v>
      </c>
    </row>
    <row r="10489" spans="13:14" x14ac:dyDescent="0.3">
      <c r="M10489" s="1">
        <v>42221</v>
      </c>
      <c r="N10489">
        <v>1.0904</v>
      </c>
    </row>
    <row r="10490" spans="13:14" x14ac:dyDescent="0.3">
      <c r="M10490" s="1">
        <v>42222</v>
      </c>
      <c r="N10490">
        <v>1.0923</v>
      </c>
    </row>
    <row r="10491" spans="13:14" x14ac:dyDescent="0.3">
      <c r="M10491" s="1">
        <v>42223</v>
      </c>
      <c r="N10491">
        <v>1.0965</v>
      </c>
    </row>
    <row r="10492" spans="13:14" x14ac:dyDescent="0.3">
      <c r="M10492" s="1">
        <v>42226</v>
      </c>
      <c r="N10492">
        <v>1.1015999999999999</v>
      </c>
    </row>
    <row r="10493" spans="13:14" x14ac:dyDescent="0.3">
      <c r="M10493" s="1">
        <v>42227</v>
      </c>
      <c r="N10493">
        <v>1.1040000000000001</v>
      </c>
    </row>
    <row r="10494" spans="13:14" x14ac:dyDescent="0.3">
      <c r="M10494" s="1">
        <v>42228</v>
      </c>
      <c r="N10494">
        <v>1.1155999999999999</v>
      </c>
    </row>
    <row r="10495" spans="13:14" x14ac:dyDescent="0.3">
      <c r="M10495" s="1">
        <v>42229</v>
      </c>
      <c r="N10495">
        <v>1.1148</v>
      </c>
    </row>
    <row r="10496" spans="13:14" x14ac:dyDescent="0.3">
      <c r="M10496" s="1">
        <v>42230</v>
      </c>
      <c r="N10496">
        <v>1.1106</v>
      </c>
    </row>
    <row r="10497" spans="13:14" x14ac:dyDescent="0.3">
      <c r="M10497" s="1">
        <v>42233</v>
      </c>
      <c r="N10497">
        <v>1.1080000000000001</v>
      </c>
    </row>
    <row r="10498" spans="13:14" x14ac:dyDescent="0.3">
      <c r="M10498" s="1">
        <v>42234</v>
      </c>
      <c r="N10498">
        <v>1.1017999999999999</v>
      </c>
    </row>
    <row r="10499" spans="13:14" x14ac:dyDescent="0.3">
      <c r="M10499" s="1">
        <v>42235</v>
      </c>
      <c r="N10499">
        <v>1.1116999999999999</v>
      </c>
    </row>
    <row r="10500" spans="13:14" x14ac:dyDescent="0.3">
      <c r="M10500" s="1">
        <v>42236</v>
      </c>
      <c r="N10500">
        <v>1.1241000000000001</v>
      </c>
    </row>
    <row r="10501" spans="13:14" x14ac:dyDescent="0.3">
      <c r="M10501" s="1">
        <v>42237</v>
      </c>
      <c r="N10501">
        <v>1.1387</v>
      </c>
    </row>
    <row r="10502" spans="13:14" x14ac:dyDescent="0.3">
      <c r="M10502" s="1">
        <v>42240</v>
      </c>
      <c r="N10502">
        <v>1.1617999999999999</v>
      </c>
    </row>
    <row r="10503" spans="13:14" x14ac:dyDescent="0.3">
      <c r="M10503" s="1">
        <v>42241</v>
      </c>
      <c r="N10503">
        <v>1.1514</v>
      </c>
    </row>
    <row r="10504" spans="13:14" x14ac:dyDescent="0.3">
      <c r="M10504" s="1">
        <v>42242</v>
      </c>
      <c r="N10504">
        <v>1.1315</v>
      </c>
    </row>
    <row r="10505" spans="13:14" x14ac:dyDescent="0.3">
      <c r="M10505" s="1">
        <v>42243</v>
      </c>
      <c r="N10505">
        <v>1.1243000000000001</v>
      </c>
    </row>
    <row r="10506" spans="13:14" x14ac:dyDescent="0.3">
      <c r="M10506" s="1">
        <v>42244</v>
      </c>
      <c r="N10506">
        <v>1.1178999999999999</v>
      </c>
    </row>
    <row r="10507" spans="13:14" x14ac:dyDescent="0.3">
      <c r="M10507" s="1">
        <v>42247</v>
      </c>
      <c r="N10507">
        <v>1.1211</v>
      </c>
    </row>
    <row r="10508" spans="13:14" x14ac:dyDescent="0.3">
      <c r="M10508" s="1">
        <v>42248</v>
      </c>
      <c r="N10508">
        <v>1.1316999999999999</v>
      </c>
    </row>
    <row r="10509" spans="13:14" x14ac:dyDescent="0.3">
      <c r="M10509" s="1">
        <v>42249</v>
      </c>
      <c r="N10509">
        <v>1.1226</v>
      </c>
    </row>
    <row r="10510" spans="13:14" x14ac:dyDescent="0.3">
      <c r="M10510" s="1">
        <v>42250</v>
      </c>
      <c r="N10510">
        <v>1.1121000000000001</v>
      </c>
    </row>
    <row r="10511" spans="13:14" x14ac:dyDescent="0.3">
      <c r="M10511" s="1">
        <v>42251</v>
      </c>
      <c r="N10511">
        <v>1.1146</v>
      </c>
    </row>
    <row r="10512" spans="13:14" x14ac:dyDescent="0.3">
      <c r="M10512" s="1">
        <v>42254</v>
      </c>
      <c r="N10512">
        <v>1.1167</v>
      </c>
    </row>
    <row r="10513" spans="13:14" x14ac:dyDescent="0.3">
      <c r="M10513" s="1">
        <v>42255</v>
      </c>
      <c r="N10513">
        <v>1.1198999999999999</v>
      </c>
    </row>
    <row r="10514" spans="13:14" x14ac:dyDescent="0.3">
      <c r="M10514" s="1">
        <v>42256</v>
      </c>
      <c r="N10514">
        <v>1.1204000000000001</v>
      </c>
    </row>
    <row r="10515" spans="13:14" x14ac:dyDescent="0.3">
      <c r="M10515" s="1">
        <v>42257</v>
      </c>
      <c r="N10515">
        <v>1.1275999999999999</v>
      </c>
    </row>
    <row r="10516" spans="13:14" x14ac:dyDescent="0.3">
      <c r="M10516" s="1">
        <v>42258</v>
      </c>
      <c r="N10516">
        <v>1.1338999999999999</v>
      </c>
    </row>
    <row r="10517" spans="13:14" x14ac:dyDescent="0.3">
      <c r="M10517" s="1">
        <v>42261</v>
      </c>
      <c r="N10517">
        <v>1.1317999999999999</v>
      </c>
    </row>
    <row r="10518" spans="13:14" x14ac:dyDescent="0.3">
      <c r="M10518" s="1">
        <v>42262</v>
      </c>
      <c r="N10518">
        <v>1.1266</v>
      </c>
    </row>
    <row r="10519" spans="13:14" x14ac:dyDescent="0.3">
      <c r="M10519" s="1">
        <v>42263</v>
      </c>
      <c r="N10519">
        <v>1.1289</v>
      </c>
    </row>
    <row r="10520" spans="13:14" x14ac:dyDescent="0.3">
      <c r="M10520" s="1">
        <v>42264</v>
      </c>
      <c r="N10520">
        <v>1.1435</v>
      </c>
    </row>
    <row r="10521" spans="13:14" x14ac:dyDescent="0.3">
      <c r="M10521" s="1">
        <v>42265</v>
      </c>
      <c r="N10521">
        <v>1.1305000000000001</v>
      </c>
    </row>
    <row r="10522" spans="13:14" x14ac:dyDescent="0.3">
      <c r="M10522" s="1">
        <v>42268</v>
      </c>
      <c r="N10522">
        <v>1.1186</v>
      </c>
    </row>
    <row r="10523" spans="13:14" x14ac:dyDescent="0.3">
      <c r="M10523" s="1">
        <v>42269</v>
      </c>
      <c r="N10523">
        <v>1.1117999999999999</v>
      </c>
    </row>
    <row r="10524" spans="13:14" x14ac:dyDescent="0.3">
      <c r="M10524" s="1">
        <v>42270</v>
      </c>
      <c r="N10524">
        <v>1.1185</v>
      </c>
    </row>
    <row r="10525" spans="13:14" x14ac:dyDescent="0.3">
      <c r="M10525" s="1">
        <v>42271</v>
      </c>
      <c r="N10525">
        <v>1.1229</v>
      </c>
    </row>
    <row r="10526" spans="13:14" x14ac:dyDescent="0.3">
      <c r="M10526" s="1">
        <v>42272</v>
      </c>
      <c r="N10526">
        <v>1.1194</v>
      </c>
    </row>
    <row r="10527" spans="13:14" x14ac:dyDescent="0.3">
      <c r="M10527" s="1">
        <v>42275</v>
      </c>
      <c r="N10527">
        <v>1.1243000000000001</v>
      </c>
    </row>
    <row r="10528" spans="13:14" x14ac:dyDescent="0.3">
      <c r="M10528" s="1">
        <v>42276</v>
      </c>
      <c r="N10528">
        <v>1.1245000000000001</v>
      </c>
    </row>
    <row r="10529" spans="13:14" x14ac:dyDescent="0.3">
      <c r="M10529" s="1">
        <v>42277</v>
      </c>
      <c r="N10529">
        <v>1.1175999999999999</v>
      </c>
    </row>
    <row r="10530" spans="13:14" x14ac:dyDescent="0.3">
      <c r="M10530" s="1">
        <v>42278</v>
      </c>
      <c r="N10530">
        <v>1.1194</v>
      </c>
    </row>
    <row r="10531" spans="13:14" x14ac:dyDescent="0.3">
      <c r="M10531" s="1">
        <v>42279</v>
      </c>
      <c r="N10531">
        <v>1.1209</v>
      </c>
    </row>
    <row r="10532" spans="13:14" x14ac:dyDescent="0.3">
      <c r="M10532" s="1">
        <v>42282</v>
      </c>
      <c r="N10532">
        <v>1.1185</v>
      </c>
    </row>
    <row r="10533" spans="13:14" x14ac:dyDescent="0.3">
      <c r="M10533" s="1">
        <v>42283</v>
      </c>
      <c r="N10533">
        <v>1.1268</v>
      </c>
    </row>
    <row r="10534" spans="13:14" x14ac:dyDescent="0.3">
      <c r="M10534" s="1">
        <v>42284</v>
      </c>
      <c r="N10534">
        <v>1.1234999999999999</v>
      </c>
    </row>
    <row r="10535" spans="13:14" x14ac:dyDescent="0.3">
      <c r="M10535" s="1">
        <v>42285</v>
      </c>
      <c r="N10535">
        <v>1.1277999999999999</v>
      </c>
    </row>
    <row r="10536" spans="13:14" x14ac:dyDescent="0.3">
      <c r="M10536" s="1">
        <v>42286</v>
      </c>
      <c r="N10536">
        <v>1.1354</v>
      </c>
    </row>
    <row r="10537" spans="13:14" x14ac:dyDescent="0.3">
      <c r="M10537" s="1">
        <v>42289</v>
      </c>
      <c r="N10537">
        <v>1.1355</v>
      </c>
    </row>
    <row r="10538" spans="13:14" x14ac:dyDescent="0.3">
      <c r="M10538" s="1">
        <v>42290</v>
      </c>
      <c r="N10538">
        <v>1.1375999999999999</v>
      </c>
    </row>
    <row r="10539" spans="13:14" x14ac:dyDescent="0.3">
      <c r="M10539" s="1">
        <v>42291</v>
      </c>
      <c r="N10539">
        <v>1.1473</v>
      </c>
    </row>
    <row r="10540" spans="13:14" x14ac:dyDescent="0.3">
      <c r="M10540" s="1">
        <v>42292</v>
      </c>
      <c r="N10540">
        <v>1.1382000000000001</v>
      </c>
    </row>
    <row r="10541" spans="13:14" x14ac:dyDescent="0.3">
      <c r="M10541" s="1">
        <v>42293</v>
      </c>
      <c r="N10541">
        <v>1.1346000000000001</v>
      </c>
    </row>
    <row r="10542" spans="13:14" x14ac:dyDescent="0.3">
      <c r="M10542" s="1">
        <v>42296</v>
      </c>
      <c r="N10542">
        <v>1.1324000000000001</v>
      </c>
    </row>
    <row r="10543" spans="13:14" x14ac:dyDescent="0.3">
      <c r="M10543" s="1">
        <v>42297</v>
      </c>
      <c r="N10543">
        <v>1.1344000000000001</v>
      </c>
    </row>
    <row r="10544" spans="13:14" x14ac:dyDescent="0.3">
      <c r="M10544" s="1">
        <v>42298</v>
      </c>
      <c r="N10544">
        <v>1.1335999999999999</v>
      </c>
    </row>
    <row r="10545" spans="13:14" x14ac:dyDescent="0.3">
      <c r="M10545" s="1">
        <v>42299</v>
      </c>
      <c r="N10545">
        <v>1.1106</v>
      </c>
    </row>
    <row r="10546" spans="13:14" x14ac:dyDescent="0.3">
      <c r="M10546" s="1">
        <v>42300</v>
      </c>
      <c r="N10546">
        <v>1.1013999999999999</v>
      </c>
    </row>
    <row r="10547" spans="13:14" x14ac:dyDescent="0.3">
      <c r="M10547" s="1">
        <v>42303</v>
      </c>
      <c r="N10547">
        <v>1.1055999999999999</v>
      </c>
    </row>
    <row r="10548" spans="13:14" x14ac:dyDescent="0.3">
      <c r="M10548" s="1">
        <v>42304</v>
      </c>
      <c r="N10548">
        <v>1.1048</v>
      </c>
    </row>
    <row r="10549" spans="13:14" x14ac:dyDescent="0.3">
      <c r="M10549" s="1">
        <v>42305</v>
      </c>
      <c r="N10549">
        <v>1.0920000000000001</v>
      </c>
    </row>
    <row r="10550" spans="13:14" x14ac:dyDescent="0.3">
      <c r="M10550" s="1">
        <v>42306</v>
      </c>
      <c r="N10550">
        <v>1.0975999999999999</v>
      </c>
    </row>
    <row r="10551" spans="13:14" x14ac:dyDescent="0.3">
      <c r="M10551" s="1">
        <v>42307</v>
      </c>
      <c r="N10551">
        <v>1.1005</v>
      </c>
    </row>
    <row r="10552" spans="13:14" x14ac:dyDescent="0.3">
      <c r="M10552" s="1">
        <v>42310</v>
      </c>
      <c r="N10552">
        <v>1.1012999999999999</v>
      </c>
    </row>
    <row r="10553" spans="13:14" x14ac:dyDescent="0.3">
      <c r="M10553" s="1">
        <v>42311</v>
      </c>
      <c r="N10553">
        <v>1.0966</v>
      </c>
    </row>
    <row r="10554" spans="13:14" x14ac:dyDescent="0.3">
      <c r="M10554" s="1">
        <v>42312</v>
      </c>
      <c r="N10554">
        <v>1.0862000000000001</v>
      </c>
    </row>
    <row r="10555" spans="13:14" x14ac:dyDescent="0.3">
      <c r="M10555" s="1">
        <v>42313</v>
      </c>
      <c r="N10555">
        <v>1.0881000000000001</v>
      </c>
    </row>
    <row r="10556" spans="13:14" x14ac:dyDescent="0.3">
      <c r="M10556" s="1">
        <v>42314</v>
      </c>
      <c r="N10556">
        <v>1.0738000000000001</v>
      </c>
    </row>
    <row r="10557" spans="13:14" x14ac:dyDescent="0.3">
      <c r="M10557" s="1">
        <v>42317</v>
      </c>
      <c r="N10557">
        <v>1.0749</v>
      </c>
    </row>
    <row r="10558" spans="13:14" x14ac:dyDescent="0.3">
      <c r="M10558" s="1">
        <v>42318</v>
      </c>
      <c r="N10558">
        <v>1.0723</v>
      </c>
    </row>
    <row r="10559" spans="13:14" x14ac:dyDescent="0.3">
      <c r="M10559" s="1">
        <v>42319</v>
      </c>
      <c r="N10559">
        <v>1.0743</v>
      </c>
    </row>
    <row r="10560" spans="13:14" x14ac:dyDescent="0.3">
      <c r="M10560" s="1">
        <v>42320</v>
      </c>
      <c r="N10560">
        <v>1.0817000000000001</v>
      </c>
    </row>
    <row r="10561" spans="13:14" x14ac:dyDescent="0.3">
      <c r="M10561" s="1">
        <v>42321</v>
      </c>
      <c r="N10561">
        <v>1.0777000000000001</v>
      </c>
    </row>
    <row r="10562" spans="13:14" x14ac:dyDescent="0.3">
      <c r="M10562" s="1">
        <v>42324</v>
      </c>
      <c r="N10562">
        <v>1.0684</v>
      </c>
    </row>
    <row r="10563" spans="13:14" x14ac:dyDescent="0.3">
      <c r="M10563" s="1">
        <v>42325</v>
      </c>
      <c r="N10563">
        <v>1.0641</v>
      </c>
    </row>
    <row r="10564" spans="13:14" x14ac:dyDescent="0.3">
      <c r="M10564" s="1">
        <v>42326</v>
      </c>
      <c r="N10564">
        <v>1.0658000000000001</v>
      </c>
    </row>
    <row r="10565" spans="13:14" x14ac:dyDescent="0.3">
      <c r="M10565" s="1">
        <v>42327</v>
      </c>
      <c r="N10565">
        <v>1.0731999999999999</v>
      </c>
    </row>
    <row r="10566" spans="13:14" x14ac:dyDescent="0.3">
      <c r="M10566" s="1">
        <v>42328</v>
      </c>
      <c r="N10566">
        <v>1.0643</v>
      </c>
    </row>
    <row r="10567" spans="13:14" x14ac:dyDescent="0.3">
      <c r="M10567" s="1">
        <v>42331</v>
      </c>
      <c r="N10567">
        <v>1.0633999999999999</v>
      </c>
    </row>
    <row r="10568" spans="13:14" x14ac:dyDescent="0.3">
      <c r="M10568" s="1">
        <v>42332</v>
      </c>
      <c r="N10568">
        <v>1.0640000000000001</v>
      </c>
    </row>
    <row r="10569" spans="13:14" x14ac:dyDescent="0.3">
      <c r="M10569" s="1">
        <v>42333</v>
      </c>
      <c r="N10569">
        <v>1.0626</v>
      </c>
    </row>
    <row r="10570" spans="13:14" x14ac:dyDescent="0.3">
      <c r="M10570" s="1">
        <v>42334</v>
      </c>
      <c r="N10570">
        <v>1.0609</v>
      </c>
    </row>
    <row r="10571" spans="13:14" x14ac:dyDescent="0.3">
      <c r="M10571" s="1">
        <v>42335</v>
      </c>
      <c r="N10571">
        <v>1.0589999999999999</v>
      </c>
    </row>
    <row r="10572" spans="13:14" x14ac:dyDescent="0.3">
      <c r="M10572" s="1">
        <v>42338</v>
      </c>
      <c r="N10572">
        <v>1.0563</v>
      </c>
    </row>
    <row r="10573" spans="13:14" x14ac:dyDescent="0.3">
      <c r="M10573" s="1">
        <v>42339</v>
      </c>
      <c r="N10573">
        <v>1.0630999999999999</v>
      </c>
    </row>
    <row r="10574" spans="13:14" x14ac:dyDescent="0.3">
      <c r="M10574" s="1">
        <v>42340</v>
      </c>
      <c r="N10574">
        <v>1.0610999999999999</v>
      </c>
    </row>
    <row r="10575" spans="13:14" x14ac:dyDescent="0.3">
      <c r="M10575" s="1">
        <v>42341</v>
      </c>
      <c r="N10575">
        <v>1.0938000000000001</v>
      </c>
    </row>
    <row r="10576" spans="13:14" x14ac:dyDescent="0.3">
      <c r="M10576" s="1">
        <v>42342</v>
      </c>
      <c r="N10576">
        <v>1.0884</v>
      </c>
    </row>
    <row r="10577" spans="13:14" x14ac:dyDescent="0.3">
      <c r="M10577" s="1">
        <v>42345</v>
      </c>
      <c r="N10577">
        <v>1.0834999999999999</v>
      </c>
    </row>
    <row r="10578" spans="13:14" x14ac:dyDescent="0.3">
      <c r="M10578" s="1">
        <v>42346</v>
      </c>
      <c r="N10578">
        <v>1.0892999999999999</v>
      </c>
    </row>
    <row r="10579" spans="13:14" x14ac:dyDescent="0.3">
      <c r="M10579" s="1">
        <v>42347</v>
      </c>
      <c r="N10579">
        <v>1.1025</v>
      </c>
    </row>
    <row r="10580" spans="13:14" x14ac:dyDescent="0.3">
      <c r="M10580" s="1">
        <v>42348</v>
      </c>
      <c r="N10580">
        <v>1.0940000000000001</v>
      </c>
    </row>
    <row r="10581" spans="13:14" x14ac:dyDescent="0.3">
      <c r="M10581" s="1">
        <v>42349</v>
      </c>
      <c r="N10581">
        <v>1.0987</v>
      </c>
    </row>
    <row r="10582" spans="13:14" x14ac:dyDescent="0.3">
      <c r="M10582" s="1">
        <v>42352</v>
      </c>
      <c r="N10582">
        <v>1.099</v>
      </c>
    </row>
    <row r="10583" spans="13:14" x14ac:dyDescent="0.3">
      <c r="M10583" s="1">
        <v>42353</v>
      </c>
      <c r="N10583">
        <v>1.0927</v>
      </c>
    </row>
    <row r="10584" spans="13:14" x14ac:dyDescent="0.3">
      <c r="M10584" s="1">
        <v>42354</v>
      </c>
      <c r="N10584">
        <v>1.0911</v>
      </c>
    </row>
    <row r="10585" spans="13:14" x14ac:dyDescent="0.3">
      <c r="M10585" s="1">
        <v>42355</v>
      </c>
      <c r="N10585">
        <v>1.0825</v>
      </c>
    </row>
    <row r="10586" spans="13:14" x14ac:dyDescent="0.3">
      <c r="M10586" s="1">
        <v>42356</v>
      </c>
      <c r="N10586">
        <v>1.0865</v>
      </c>
    </row>
    <row r="10587" spans="13:14" x14ac:dyDescent="0.3">
      <c r="M10587" s="1">
        <v>42359</v>
      </c>
      <c r="N10587">
        <v>1.0911999999999999</v>
      </c>
    </row>
    <row r="10588" spans="13:14" x14ac:dyDescent="0.3">
      <c r="M10588" s="1">
        <v>42360</v>
      </c>
      <c r="N10588">
        <v>1.0953999999999999</v>
      </c>
    </row>
    <row r="10589" spans="13:14" x14ac:dyDescent="0.3">
      <c r="M10589" s="1">
        <v>42361</v>
      </c>
      <c r="N10589">
        <v>1.0909</v>
      </c>
    </row>
    <row r="10590" spans="13:14" x14ac:dyDescent="0.3">
      <c r="M10590" s="1">
        <v>42362</v>
      </c>
      <c r="N10590">
        <v>1.0969</v>
      </c>
    </row>
    <row r="10591" spans="13:14" x14ac:dyDescent="0.3">
      <c r="M10591" s="1">
        <v>42363</v>
      </c>
      <c r="N10591">
        <v>1.0972999999999999</v>
      </c>
    </row>
    <row r="10592" spans="13:14" x14ac:dyDescent="0.3">
      <c r="M10592" s="1">
        <v>42366</v>
      </c>
      <c r="N10592">
        <v>1.0965</v>
      </c>
    </row>
    <row r="10593" spans="13:14" x14ac:dyDescent="0.3">
      <c r="M10593" s="1">
        <v>42367</v>
      </c>
      <c r="N10593">
        <v>1.0916999999999999</v>
      </c>
    </row>
    <row r="10594" spans="13:14" x14ac:dyDescent="0.3">
      <c r="M10594" s="1">
        <v>42368</v>
      </c>
      <c r="N10594">
        <v>1.0929</v>
      </c>
    </row>
    <row r="10595" spans="13:14" x14ac:dyDescent="0.3">
      <c r="M10595" s="1">
        <v>42369</v>
      </c>
      <c r="N10595">
        <v>1.0860000000000001</v>
      </c>
    </row>
    <row r="10596" spans="13:14" x14ac:dyDescent="0.3">
      <c r="M10596" s="1">
        <v>42370</v>
      </c>
      <c r="N10596">
        <v>1.0858000000000001</v>
      </c>
    </row>
    <row r="10597" spans="13:14" x14ac:dyDescent="0.3">
      <c r="M10597" s="1">
        <v>42373</v>
      </c>
      <c r="N10597">
        <v>1.0829</v>
      </c>
    </row>
    <row r="10598" spans="13:14" x14ac:dyDescent="0.3">
      <c r="M10598" s="1">
        <v>42374</v>
      </c>
      <c r="N10598">
        <v>1.0746</v>
      </c>
    </row>
    <row r="10599" spans="13:14" x14ac:dyDescent="0.3">
      <c r="M10599" s="1">
        <v>42375</v>
      </c>
      <c r="N10599">
        <v>1.0778000000000001</v>
      </c>
    </row>
    <row r="10600" spans="13:14" x14ac:dyDescent="0.3">
      <c r="M10600" s="1">
        <v>42376</v>
      </c>
      <c r="N10600">
        <v>1.0933999999999999</v>
      </c>
    </row>
    <row r="10601" spans="13:14" x14ac:dyDescent="0.3">
      <c r="M10601" s="1">
        <v>42377</v>
      </c>
      <c r="N10601">
        <v>1.0929</v>
      </c>
    </row>
    <row r="10602" spans="13:14" x14ac:dyDescent="0.3">
      <c r="M10602" s="1">
        <v>42380</v>
      </c>
      <c r="N10602">
        <v>1.0859000000000001</v>
      </c>
    </row>
    <row r="10603" spans="13:14" x14ac:dyDescent="0.3">
      <c r="M10603" s="1">
        <v>42381</v>
      </c>
      <c r="N10603">
        <v>1.0853999999999999</v>
      </c>
    </row>
    <row r="10604" spans="13:14" x14ac:dyDescent="0.3">
      <c r="M10604" s="1">
        <v>42382</v>
      </c>
      <c r="N10604">
        <v>1.0872999999999999</v>
      </c>
    </row>
    <row r="10605" spans="13:14" x14ac:dyDescent="0.3">
      <c r="M10605" s="1">
        <v>42383</v>
      </c>
      <c r="N10605">
        <v>1.0864</v>
      </c>
    </row>
    <row r="10606" spans="13:14" x14ac:dyDescent="0.3">
      <c r="M10606" s="1">
        <v>42384</v>
      </c>
      <c r="N10606">
        <v>1.0913999999999999</v>
      </c>
    </row>
    <row r="10607" spans="13:14" x14ac:dyDescent="0.3">
      <c r="M10607" s="1">
        <v>42387</v>
      </c>
      <c r="N10607">
        <v>1.089</v>
      </c>
    </row>
    <row r="10608" spans="13:14" x14ac:dyDescent="0.3">
      <c r="M10608" s="1">
        <v>42388</v>
      </c>
      <c r="N10608">
        <v>1.0905</v>
      </c>
    </row>
    <row r="10609" spans="13:14" x14ac:dyDescent="0.3">
      <c r="M10609" s="1">
        <v>42389</v>
      </c>
      <c r="N10609">
        <v>1.0889</v>
      </c>
    </row>
    <row r="10610" spans="13:14" x14ac:dyDescent="0.3">
      <c r="M10610" s="1">
        <v>42390</v>
      </c>
      <c r="N10610">
        <v>1.0871999999999999</v>
      </c>
    </row>
    <row r="10611" spans="13:14" x14ac:dyDescent="0.3">
      <c r="M10611" s="1">
        <v>42391</v>
      </c>
      <c r="N10611">
        <v>1.0793999999999999</v>
      </c>
    </row>
    <row r="10612" spans="13:14" x14ac:dyDescent="0.3">
      <c r="M10612" s="1">
        <v>42394</v>
      </c>
      <c r="N10612">
        <v>1.0847</v>
      </c>
    </row>
    <row r="10613" spans="13:14" x14ac:dyDescent="0.3">
      <c r="M10613" s="1">
        <v>42395</v>
      </c>
      <c r="N10613">
        <v>1.0869</v>
      </c>
    </row>
    <row r="10614" spans="13:14" x14ac:dyDescent="0.3">
      <c r="M10614" s="1">
        <v>42396</v>
      </c>
      <c r="N10614">
        <v>1.0891</v>
      </c>
    </row>
    <row r="10615" spans="13:14" x14ac:dyDescent="0.3">
      <c r="M10615" s="1">
        <v>42397</v>
      </c>
      <c r="N10615">
        <v>1.0936999999999999</v>
      </c>
    </row>
    <row r="10616" spans="13:14" x14ac:dyDescent="0.3">
      <c r="M10616" s="1">
        <v>42398</v>
      </c>
      <c r="N10616">
        <v>1.0833999999999999</v>
      </c>
    </row>
    <row r="10617" spans="13:14" x14ac:dyDescent="0.3">
      <c r="M10617" s="1">
        <v>42401</v>
      </c>
      <c r="N10617">
        <v>1.0886</v>
      </c>
    </row>
    <row r="10618" spans="13:14" x14ac:dyDescent="0.3">
      <c r="M10618" s="1">
        <v>42402</v>
      </c>
      <c r="N10618">
        <v>1.0915999999999999</v>
      </c>
    </row>
    <row r="10619" spans="13:14" x14ac:dyDescent="0.3">
      <c r="M10619" s="1">
        <v>42403</v>
      </c>
      <c r="N10619">
        <v>1.1103000000000001</v>
      </c>
    </row>
    <row r="10620" spans="13:14" x14ac:dyDescent="0.3">
      <c r="M10620" s="1">
        <v>42404</v>
      </c>
      <c r="N10620">
        <v>1.1206</v>
      </c>
    </row>
    <row r="10621" spans="13:14" x14ac:dyDescent="0.3">
      <c r="M10621" s="1">
        <v>42405</v>
      </c>
      <c r="N10621">
        <v>1.1155999999999999</v>
      </c>
    </row>
    <row r="10622" spans="13:14" x14ac:dyDescent="0.3">
      <c r="M10622" s="1">
        <v>42408</v>
      </c>
      <c r="N10622">
        <v>1.1194999999999999</v>
      </c>
    </row>
    <row r="10623" spans="13:14" x14ac:dyDescent="0.3">
      <c r="M10623" s="1">
        <v>42409</v>
      </c>
      <c r="N10623">
        <v>1.1291</v>
      </c>
    </row>
    <row r="10624" spans="13:14" x14ac:dyDescent="0.3">
      <c r="M10624" s="1">
        <v>42410</v>
      </c>
      <c r="N10624">
        <v>1.1289</v>
      </c>
    </row>
    <row r="10625" spans="13:14" x14ac:dyDescent="0.3">
      <c r="M10625" s="1">
        <v>42411</v>
      </c>
      <c r="N10625">
        <v>1.1321000000000001</v>
      </c>
    </row>
    <row r="10626" spans="13:14" x14ac:dyDescent="0.3">
      <c r="M10626" s="1">
        <v>42412</v>
      </c>
      <c r="N10626">
        <v>1.1257999999999999</v>
      </c>
    </row>
    <row r="10627" spans="13:14" x14ac:dyDescent="0.3">
      <c r="M10627" s="1">
        <v>42415</v>
      </c>
      <c r="N10627">
        <v>1.1153</v>
      </c>
    </row>
    <row r="10628" spans="13:14" x14ac:dyDescent="0.3">
      <c r="M10628" s="1">
        <v>42416</v>
      </c>
      <c r="N10628">
        <v>1.1141000000000001</v>
      </c>
    </row>
    <row r="10629" spans="13:14" x14ac:dyDescent="0.3">
      <c r="M10629" s="1">
        <v>42417</v>
      </c>
      <c r="N10629">
        <v>1.1127</v>
      </c>
    </row>
    <row r="10630" spans="13:14" x14ac:dyDescent="0.3">
      <c r="M10630" s="1">
        <v>42418</v>
      </c>
      <c r="N10630">
        <v>1.1103000000000001</v>
      </c>
    </row>
    <row r="10631" spans="13:14" x14ac:dyDescent="0.3">
      <c r="M10631" s="1">
        <v>42419</v>
      </c>
      <c r="N10631">
        <v>1.1132</v>
      </c>
    </row>
    <row r="10632" spans="13:14" x14ac:dyDescent="0.3">
      <c r="M10632" s="1">
        <v>42422</v>
      </c>
      <c r="N10632">
        <v>1.1026</v>
      </c>
    </row>
    <row r="10633" spans="13:14" x14ac:dyDescent="0.3">
      <c r="M10633" s="1">
        <v>42423</v>
      </c>
      <c r="N10633">
        <v>1.1016999999999999</v>
      </c>
    </row>
    <row r="10634" spans="13:14" x14ac:dyDescent="0.3">
      <c r="M10634" s="1">
        <v>42424</v>
      </c>
      <c r="N10634">
        <v>1.1011</v>
      </c>
    </row>
    <row r="10635" spans="13:14" x14ac:dyDescent="0.3">
      <c r="M10635" s="1">
        <v>42425</v>
      </c>
      <c r="N10635">
        <v>1.1021000000000001</v>
      </c>
    </row>
    <row r="10636" spans="13:14" x14ac:dyDescent="0.3">
      <c r="M10636" s="1">
        <v>42426</v>
      </c>
      <c r="N10636">
        <v>1.0931</v>
      </c>
    </row>
    <row r="10637" spans="13:14" x14ac:dyDescent="0.3">
      <c r="M10637" s="1">
        <v>42429</v>
      </c>
      <c r="N10637">
        <v>1.0871</v>
      </c>
    </row>
    <row r="10638" spans="13:14" x14ac:dyDescent="0.3">
      <c r="M10638" s="1">
        <v>42430</v>
      </c>
      <c r="N10638">
        <v>1.0864</v>
      </c>
    </row>
    <row r="10639" spans="13:14" x14ac:dyDescent="0.3">
      <c r="M10639" s="1">
        <v>42431</v>
      </c>
      <c r="N10639">
        <v>1.0866</v>
      </c>
    </row>
    <row r="10640" spans="13:14" x14ac:dyDescent="0.3">
      <c r="M10640" s="1">
        <v>42432</v>
      </c>
      <c r="N10640">
        <v>1.0954999999999999</v>
      </c>
    </row>
    <row r="10641" spans="13:14" x14ac:dyDescent="0.3">
      <c r="M10641" s="1">
        <v>42433</v>
      </c>
      <c r="N10641">
        <v>1.1001000000000001</v>
      </c>
    </row>
    <row r="10642" spans="13:14" x14ac:dyDescent="0.3">
      <c r="M10642" s="1">
        <v>42436</v>
      </c>
      <c r="N10642">
        <v>1.1012</v>
      </c>
    </row>
    <row r="10643" spans="13:14" x14ac:dyDescent="0.3">
      <c r="M10643" s="1">
        <v>42437</v>
      </c>
      <c r="N10643">
        <v>1.1009</v>
      </c>
    </row>
    <row r="10644" spans="13:14" x14ac:dyDescent="0.3">
      <c r="M10644" s="1">
        <v>42438</v>
      </c>
      <c r="N10644">
        <v>1.0996999999999999</v>
      </c>
    </row>
    <row r="10645" spans="13:14" x14ac:dyDescent="0.3">
      <c r="M10645" s="1">
        <v>42439</v>
      </c>
      <c r="N10645">
        <v>1.1175999999999999</v>
      </c>
    </row>
    <row r="10646" spans="13:14" x14ac:dyDescent="0.3">
      <c r="M10646" s="1">
        <v>42440</v>
      </c>
      <c r="N10646">
        <v>1.115</v>
      </c>
    </row>
    <row r="10647" spans="13:14" x14ac:dyDescent="0.3">
      <c r="M10647" s="1">
        <v>42443</v>
      </c>
      <c r="N10647">
        <v>1.1104000000000001</v>
      </c>
    </row>
    <row r="10648" spans="13:14" x14ac:dyDescent="0.3">
      <c r="M10648" s="1">
        <v>42444</v>
      </c>
      <c r="N10648">
        <v>1.1108</v>
      </c>
    </row>
    <row r="10649" spans="13:14" x14ac:dyDescent="0.3">
      <c r="M10649" s="1">
        <v>42445</v>
      </c>
      <c r="N10649">
        <v>1.1222000000000001</v>
      </c>
    </row>
    <row r="10650" spans="13:14" x14ac:dyDescent="0.3">
      <c r="M10650" s="1">
        <v>42446</v>
      </c>
      <c r="N10650">
        <v>1.1316999999999999</v>
      </c>
    </row>
    <row r="10651" spans="13:14" x14ac:dyDescent="0.3">
      <c r="M10651" s="1">
        <v>42447</v>
      </c>
      <c r="N10651">
        <v>1.1267</v>
      </c>
    </row>
    <row r="10652" spans="13:14" x14ac:dyDescent="0.3">
      <c r="M10652" s="1">
        <v>42450</v>
      </c>
      <c r="N10652">
        <v>1.1238999999999999</v>
      </c>
    </row>
    <row r="10653" spans="13:14" x14ac:dyDescent="0.3">
      <c r="M10653" s="1">
        <v>42451</v>
      </c>
      <c r="N10653">
        <v>1.1214</v>
      </c>
    </row>
    <row r="10654" spans="13:14" x14ac:dyDescent="0.3">
      <c r="M10654" s="1">
        <v>42452</v>
      </c>
      <c r="N10654">
        <v>1.1183000000000001</v>
      </c>
    </row>
    <row r="10655" spans="13:14" x14ac:dyDescent="0.3">
      <c r="M10655" s="1">
        <v>42453</v>
      </c>
      <c r="N10655">
        <v>1.1173</v>
      </c>
    </row>
    <row r="10656" spans="13:14" x14ac:dyDescent="0.3">
      <c r="M10656" s="1">
        <v>42454</v>
      </c>
      <c r="N10656">
        <v>1.1163000000000001</v>
      </c>
    </row>
    <row r="10657" spans="13:14" x14ac:dyDescent="0.3">
      <c r="M10657" s="1">
        <v>42457</v>
      </c>
      <c r="N10657">
        <v>1.1193</v>
      </c>
    </row>
    <row r="10658" spans="13:14" x14ac:dyDescent="0.3">
      <c r="M10658" s="1">
        <v>42458</v>
      </c>
      <c r="N10658">
        <v>1.1289</v>
      </c>
    </row>
    <row r="10659" spans="13:14" x14ac:dyDescent="0.3">
      <c r="M10659" s="1">
        <v>42459</v>
      </c>
      <c r="N10659">
        <v>1.1335999999999999</v>
      </c>
    </row>
    <row r="10660" spans="13:14" x14ac:dyDescent="0.3">
      <c r="M10660" s="1">
        <v>42460</v>
      </c>
      <c r="N10660">
        <v>1.1377999999999999</v>
      </c>
    </row>
    <row r="10661" spans="13:14" x14ac:dyDescent="0.3">
      <c r="M10661" s="1">
        <v>42461</v>
      </c>
      <c r="N10661">
        <v>1.1386000000000001</v>
      </c>
    </row>
    <row r="10662" spans="13:14" x14ac:dyDescent="0.3">
      <c r="M10662" s="1">
        <v>42464</v>
      </c>
      <c r="N10662">
        <v>1.139</v>
      </c>
    </row>
    <row r="10663" spans="13:14" x14ac:dyDescent="0.3">
      <c r="M10663" s="1">
        <v>42465</v>
      </c>
      <c r="N10663">
        <v>1.1382000000000001</v>
      </c>
    </row>
    <row r="10664" spans="13:14" x14ac:dyDescent="0.3">
      <c r="M10664" s="1">
        <v>42466</v>
      </c>
      <c r="N10664">
        <v>1.1396999999999999</v>
      </c>
    </row>
    <row r="10665" spans="13:14" x14ac:dyDescent="0.3">
      <c r="M10665" s="1">
        <v>42467</v>
      </c>
      <c r="N10665">
        <v>1.1375</v>
      </c>
    </row>
    <row r="10666" spans="13:14" x14ac:dyDescent="0.3">
      <c r="M10666" s="1">
        <v>42468</v>
      </c>
      <c r="N10666">
        <v>1.1398999999999999</v>
      </c>
    </row>
    <row r="10667" spans="13:14" x14ac:dyDescent="0.3">
      <c r="M10667" s="1">
        <v>42471</v>
      </c>
      <c r="N10667">
        <v>1.1406000000000001</v>
      </c>
    </row>
    <row r="10668" spans="13:14" x14ac:dyDescent="0.3">
      <c r="M10668" s="1">
        <v>42472</v>
      </c>
      <c r="N10668">
        <v>1.1384000000000001</v>
      </c>
    </row>
    <row r="10669" spans="13:14" x14ac:dyDescent="0.3">
      <c r="M10669" s="1">
        <v>42473</v>
      </c>
      <c r="N10669">
        <v>1.1272</v>
      </c>
    </row>
    <row r="10670" spans="13:14" x14ac:dyDescent="0.3">
      <c r="M10670" s="1">
        <v>42474</v>
      </c>
      <c r="N10670">
        <v>1.1266</v>
      </c>
    </row>
    <row r="10671" spans="13:14" x14ac:dyDescent="0.3">
      <c r="M10671" s="1">
        <v>42475</v>
      </c>
      <c r="N10671">
        <v>1.1279999999999999</v>
      </c>
    </row>
    <row r="10672" spans="13:14" x14ac:dyDescent="0.3">
      <c r="M10672" s="1">
        <v>42478</v>
      </c>
      <c r="N10672">
        <v>1.1312</v>
      </c>
    </row>
    <row r="10673" spans="13:14" x14ac:dyDescent="0.3">
      <c r="M10673" s="1">
        <v>42479</v>
      </c>
      <c r="N10673">
        <v>1.1355999999999999</v>
      </c>
    </row>
    <row r="10674" spans="13:14" x14ac:dyDescent="0.3">
      <c r="M10674" s="1">
        <v>42480</v>
      </c>
      <c r="N10674">
        <v>1.1294999999999999</v>
      </c>
    </row>
    <row r="10675" spans="13:14" x14ac:dyDescent="0.3">
      <c r="M10675" s="1">
        <v>42481</v>
      </c>
      <c r="N10675">
        <v>1.1286</v>
      </c>
    </row>
    <row r="10676" spans="13:14" x14ac:dyDescent="0.3">
      <c r="M10676" s="1">
        <v>42482</v>
      </c>
      <c r="N10676">
        <v>1.123</v>
      </c>
    </row>
    <row r="10677" spans="13:14" x14ac:dyDescent="0.3">
      <c r="M10677" s="1">
        <v>42485</v>
      </c>
      <c r="N10677">
        <v>1.1263000000000001</v>
      </c>
    </row>
    <row r="10678" spans="13:14" x14ac:dyDescent="0.3">
      <c r="M10678" s="1">
        <v>42486</v>
      </c>
      <c r="N10678">
        <v>1.1297999999999999</v>
      </c>
    </row>
    <row r="10679" spans="13:14" x14ac:dyDescent="0.3">
      <c r="M10679" s="1">
        <v>42487</v>
      </c>
      <c r="N10679">
        <v>1.1318999999999999</v>
      </c>
    </row>
    <row r="10680" spans="13:14" x14ac:dyDescent="0.3">
      <c r="M10680" s="1">
        <v>42488</v>
      </c>
      <c r="N10680">
        <v>1.1351</v>
      </c>
    </row>
    <row r="10681" spans="13:14" x14ac:dyDescent="0.3">
      <c r="M10681" s="1">
        <v>42489</v>
      </c>
      <c r="N10681">
        <v>1.1454</v>
      </c>
    </row>
    <row r="10682" spans="13:14" x14ac:dyDescent="0.3">
      <c r="M10682" s="1">
        <v>42492</v>
      </c>
      <c r="N10682">
        <v>1.1529</v>
      </c>
    </row>
    <row r="10683" spans="13:14" x14ac:dyDescent="0.3">
      <c r="M10683" s="1">
        <v>42493</v>
      </c>
      <c r="N10683">
        <v>1.1495</v>
      </c>
    </row>
    <row r="10684" spans="13:14" x14ac:dyDescent="0.3">
      <c r="M10684" s="1">
        <v>42494</v>
      </c>
      <c r="N10684">
        <v>1.1485000000000001</v>
      </c>
    </row>
    <row r="10685" spans="13:14" x14ac:dyDescent="0.3">
      <c r="M10685" s="1">
        <v>42495</v>
      </c>
      <c r="N10685">
        <v>1.1404000000000001</v>
      </c>
    </row>
    <row r="10686" spans="13:14" x14ac:dyDescent="0.3">
      <c r="M10686" s="1">
        <v>42496</v>
      </c>
      <c r="N10686">
        <v>1.1402000000000001</v>
      </c>
    </row>
    <row r="10687" spans="13:14" x14ac:dyDescent="0.3">
      <c r="M10687" s="1">
        <v>42499</v>
      </c>
      <c r="N10687">
        <v>1.1380999999999999</v>
      </c>
    </row>
    <row r="10688" spans="13:14" x14ac:dyDescent="0.3">
      <c r="M10688" s="1">
        <v>42500</v>
      </c>
      <c r="N10688">
        <v>1.1368</v>
      </c>
    </row>
    <row r="10689" spans="13:14" x14ac:dyDescent="0.3">
      <c r="M10689" s="1">
        <v>42501</v>
      </c>
      <c r="N10689">
        <v>1.1425000000000001</v>
      </c>
    </row>
    <row r="10690" spans="13:14" x14ac:dyDescent="0.3">
      <c r="M10690" s="1">
        <v>42502</v>
      </c>
      <c r="N10690">
        <v>1.1375</v>
      </c>
    </row>
    <row r="10691" spans="13:14" x14ac:dyDescent="0.3">
      <c r="M10691" s="1">
        <v>42503</v>
      </c>
      <c r="N10691">
        <v>1.1305000000000001</v>
      </c>
    </row>
    <row r="10692" spans="13:14" x14ac:dyDescent="0.3">
      <c r="M10692" s="1">
        <v>42506</v>
      </c>
      <c r="N10692">
        <v>1.1315999999999999</v>
      </c>
    </row>
    <row r="10693" spans="13:14" x14ac:dyDescent="0.3">
      <c r="M10693" s="1">
        <v>42507</v>
      </c>
      <c r="N10693">
        <v>1.1311</v>
      </c>
    </row>
    <row r="10694" spans="13:14" x14ac:dyDescent="0.3">
      <c r="M10694" s="1">
        <v>42508</v>
      </c>
      <c r="N10694">
        <v>1.1214999999999999</v>
      </c>
    </row>
    <row r="10695" spans="13:14" x14ac:dyDescent="0.3">
      <c r="M10695" s="1">
        <v>42509</v>
      </c>
      <c r="N10695">
        <v>1.1202000000000001</v>
      </c>
    </row>
    <row r="10696" spans="13:14" x14ac:dyDescent="0.3">
      <c r="M10696" s="1">
        <v>42510</v>
      </c>
      <c r="N10696">
        <v>1.1222000000000001</v>
      </c>
    </row>
    <row r="10697" spans="13:14" x14ac:dyDescent="0.3">
      <c r="M10697" s="1">
        <v>42513</v>
      </c>
      <c r="N10697">
        <v>1.1215999999999999</v>
      </c>
    </row>
    <row r="10698" spans="13:14" x14ac:dyDescent="0.3">
      <c r="M10698" s="1">
        <v>42514</v>
      </c>
      <c r="N10698">
        <v>1.1140000000000001</v>
      </c>
    </row>
    <row r="10699" spans="13:14" x14ac:dyDescent="0.3">
      <c r="M10699" s="1">
        <v>42515</v>
      </c>
      <c r="N10699">
        <v>1.1153</v>
      </c>
    </row>
    <row r="10700" spans="13:14" x14ac:dyDescent="0.3">
      <c r="M10700" s="1">
        <v>42516</v>
      </c>
      <c r="N10700">
        <v>1.1192</v>
      </c>
    </row>
    <row r="10701" spans="13:14" x14ac:dyDescent="0.3">
      <c r="M10701" s="1">
        <v>42517</v>
      </c>
      <c r="N10701">
        <v>1.1113999999999999</v>
      </c>
    </row>
    <row r="10702" spans="13:14" x14ac:dyDescent="0.3">
      <c r="M10702" s="1">
        <v>42520</v>
      </c>
      <c r="N10702">
        <v>1.1144000000000001</v>
      </c>
    </row>
    <row r="10703" spans="13:14" x14ac:dyDescent="0.3">
      <c r="M10703" s="1">
        <v>42521</v>
      </c>
      <c r="N10703">
        <v>1.1129</v>
      </c>
    </row>
    <row r="10704" spans="13:14" x14ac:dyDescent="0.3">
      <c r="M10704" s="1">
        <v>42522</v>
      </c>
      <c r="N10704">
        <v>1.1185</v>
      </c>
    </row>
    <row r="10705" spans="13:14" x14ac:dyDescent="0.3">
      <c r="M10705" s="1">
        <v>42523</v>
      </c>
      <c r="N10705">
        <v>1.1149</v>
      </c>
    </row>
    <row r="10706" spans="13:14" x14ac:dyDescent="0.3">
      <c r="M10706" s="1">
        <v>42524</v>
      </c>
      <c r="N10706">
        <v>1.1365000000000001</v>
      </c>
    </row>
    <row r="10707" spans="13:14" x14ac:dyDescent="0.3">
      <c r="M10707" s="1">
        <v>42527</v>
      </c>
      <c r="N10707">
        <v>1.1351</v>
      </c>
    </row>
    <row r="10708" spans="13:14" x14ac:dyDescent="0.3">
      <c r="M10708" s="1">
        <v>42528</v>
      </c>
      <c r="N10708">
        <v>1.1355999999999999</v>
      </c>
    </row>
    <row r="10709" spans="13:14" x14ac:dyDescent="0.3">
      <c r="M10709" s="1">
        <v>42529</v>
      </c>
      <c r="N10709">
        <v>1.1392</v>
      </c>
    </row>
    <row r="10710" spans="13:14" x14ac:dyDescent="0.3">
      <c r="M10710" s="1">
        <v>42530</v>
      </c>
      <c r="N10710">
        <v>1.1314</v>
      </c>
    </row>
    <row r="10711" spans="13:14" x14ac:dyDescent="0.3">
      <c r="M10711" s="1">
        <v>42531</v>
      </c>
      <c r="N10711">
        <v>1.1249</v>
      </c>
    </row>
    <row r="10712" spans="13:14" x14ac:dyDescent="0.3">
      <c r="M10712" s="1">
        <v>42534</v>
      </c>
      <c r="N10712">
        <v>1.129</v>
      </c>
    </row>
    <row r="10713" spans="13:14" x14ac:dyDescent="0.3">
      <c r="M10713" s="1">
        <v>42535</v>
      </c>
      <c r="N10713">
        <v>1.1206</v>
      </c>
    </row>
    <row r="10714" spans="13:14" x14ac:dyDescent="0.3">
      <c r="M10714" s="1">
        <v>42536</v>
      </c>
      <c r="N10714">
        <v>1.1256999999999999</v>
      </c>
    </row>
    <row r="10715" spans="13:14" x14ac:dyDescent="0.3">
      <c r="M10715" s="1">
        <v>42537</v>
      </c>
      <c r="N10715">
        <v>1.1223000000000001</v>
      </c>
    </row>
    <row r="10716" spans="13:14" x14ac:dyDescent="0.3">
      <c r="M10716" s="1">
        <v>42538</v>
      </c>
      <c r="N10716">
        <v>1.1274</v>
      </c>
    </row>
    <row r="10717" spans="13:14" x14ac:dyDescent="0.3">
      <c r="M10717" s="1">
        <v>42541</v>
      </c>
      <c r="N10717">
        <v>1.131</v>
      </c>
    </row>
    <row r="10718" spans="13:14" x14ac:dyDescent="0.3">
      <c r="M10718" s="1">
        <v>42542</v>
      </c>
      <c r="N10718">
        <v>1.1240000000000001</v>
      </c>
    </row>
    <row r="10719" spans="13:14" x14ac:dyDescent="0.3">
      <c r="M10719" s="1">
        <v>42543</v>
      </c>
      <c r="N10719">
        <v>1.1294999999999999</v>
      </c>
    </row>
    <row r="10720" spans="13:14" x14ac:dyDescent="0.3">
      <c r="M10720" s="1">
        <v>42544</v>
      </c>
      <c r="N10720">
        <v>1.1385000000000001</v>
      </c>
    </row>
    <row r="10721" spans="13:14" x14ac:dyDescent="0.3">
      <c r="M10721" s="1">
        <v>42545</v>
      </c>
      <c r="N10721">
        <v>1.1114999999999999</v>
      </c>
    </row>
    <row r="10722" spans="13:14" x14ac:dyDescent="0.3">
      <c r="M10722" s="1">
        <v>42548</v>
      </c>
      <c r="N10722">
        <v>1.1022000000000001</v>
      </c>
    </row>
    <row r="10723" spans="13:14" x14ac:dyDescent="0.3">
      <c r="M10723" s="1">
        <v>42549</v>
      </c>
      <c r="N10723">
        <v>1.1065</v>
      </c>
    </row>
    <row r="10724" spans="13:14" x14ac:dyDescent="0.3">
      <c r="M10724" s="1">
        <v>42550</v>
      </c>
      <c r="N10724">
        <v>1.1123000000000001</v>
      </c>
    </row>
    <row r="10725" spans="13:14" x14ac:dyDescent="0.3">
      <c r="M10725" s="1">
        <v>42551</v>
      </c>
      <c r="N10725">
        <v>1.1104000000000001</v>
      </c>
    </row>
    <row r="10726" spans="13:14" x14ac:dyDescent="0.3">
      <c r="M10726" s="1">
        <v>42552</v>
      </c>
      <c r="N10726">
        <v>1.1134999999999999</v>
      </c>
    </row>
    <row r="10727" spans="13:14" x14ac:dyDescent="0.3">
      <c r="M10727" s="1">
        <v>42555</v>
      </c>
      <c r="N10727">
        <v>1.1153999999999999</v>
      </c>
    </row>
    <row r="10728" spans="13:14" x14ac:dyDescent="0.3">
      <c r="M10728" s="1">
        <v>42556</v>
      </c>
      <c r="N10728">
        <v>1.1074999999999999</v>
      </c>
    </row>
    <row r="10729" spans="13:14" x14ac:dyDescent="0.3">
      <c r="M10729" s="1">
        <v>42557</v>
      </c>
      <c r="N10729">
        <v>1.1099000000000001</v>
      </c>
    </row>
    <row r="10730" spans="13:14" x14ac:dyDescent="0.3">
      <c r="M10730" s="1">
        <v>42558</v>
      </c>
      <c r="N10730">
        <v>1.1059000000000001</v>
      </c>
    </row>
    <row r="10731" spans="13:14" x14ac:dyDescent="0.3">
      <c r="M10731" s="1">
        <v>42559</v>
      </c>
      <c r="N10731">
        <v>1.1052</v>
      </c>
    </row>
    <row r="10732" spans="13:14" x14ac:dyDescent="0.3">
      <c r="M10732" s="1">
        <v>42562</v>
      </c>
      <c r="N10732">
        <v>1.1055999999999999</v>
      </c>
    </row>
    <row r="10733" spans="13:14" x14ac:dyDescent="0.3">
      <c r="M10733" s="1">
        <v>42563</v>
      </c>
      <c r="N10733">
        <v>1.1056999999999999</v>
      </c>
    </row>
    <row r="10734" spans="13:14" x14ac:dyDescent="0.3">
      <c r="M10734" s="1">
        <v>42564</v>
      </c>
      <c r="N10734">
        <v>1.1088</v>
      </c>
    </row>
    <row r="10735" spans="13:14" x14ac:dyDescent="0.3">
      <c r="M10735" s="1">
        <v>42565</v>
      </c>
      <c r="N10735">
        <v>1.1117999999999999</v>
      </c>
    </row>
    <row r="10736" spans="13:14" x14ac:dyDescent="0.3">
      <c r="M10736" s="1">
        <v>42566</v>
      </c>
      <c r="N10736">
        <v>1.1033999999999999</v>
      </c>
    </row>
    <row r="10737" spans="13:14" x14ac:dyDescent="0.3">
      <c r="M10737" s="1">
        <v>42569</v>
      </c>
      <c r="N10737">
        <v>1.1071</v>
      </c>
    </row>
    <row r="10738" spans="13:14" x14ac:dyDescent="0.3">
      <c r="M10738" s="1">
        <v>42570</v>
      </c>
      <c r="N10738">
        <v>1.1021000000000001</v>
      </c>
    </row>
    <row r="10739" spans="13:14" x14ac:dyDescent="0.3">
      <c r="M10739" s="1">
        <v>42571</v>
      </c>
      <c r="N10739">
        <v>1.1012999999999999</v>
      </c>
    </row>
    <row r="10740" spans="13:14" x14ac:dyDescent="0.3">
      <c r="M10740" s="1">
        <v>42572</v>
      </c>
      <c r="N10740">
        <v>1.1023000000000001</v>
      </c>
    </row>
    <row r="10741" spans="13:14" x14ac:dyDescent="0.3">
      <c r="M10741" s="1">
        <v>42573</v>
      </c>
      <c r="N10741">
        <v>1.0972999999999999</v>
      </c>
    </row>
    <row r="10742" spans="13:14" x14ac:dyDescent="0.3">
      <c r="M10742" s="1">
        <v>42576</v>
      </c>
      <c r="N10742">
        <v>1.099</v>
      </c>
    </row>
    <row r="10743" spans="13:14" x14ac:dyDescent="0.3">
      <c r="M10743" s="1">
        <v>42577</v>
      </c>
      <c r="N10743">
        <v>1.0986</v>
      </c>
    </row>
    <row r="10744" spans="13:14" x14ac:dyDescent="0.3">
      <c r="M10744" s="1">
        <v>42578</v>
      </c>
      <c r="N10744">
        <v>1.1054999999999999</v>
      </c>
    </row>
    <row r="10745" spans="13:14" x14ac:dyDescent="0.3">
      <c r="M10745" s="1">
        <v>42579</v>
      </c>
      <c r="N10745">
        <v>1.1073999999999999</v>
      </c>
    </row>
    <row r="10746" spans="13:14" x14ac:dyDescent="0.3">
      <c r="M10746" s="1">
        <v>42580</v>
      </c>
      <c r="N10746">
        <v>1.117</v>
      </c>
    </row>
    <row r="10747" spans="13:14" x14ac:dyDescent="0.3">
      <c r="M10747" s="1">
        <v>42583</v>
      </c>
      <c r="N10747">
        <v>1.1158999999999999</v>
      </c>
    </row>
    <row r="10748" spans="13:14" x14ac:dyDescent="0.3">
      <c r="M10748" s="1">
        <v>42584</v>
      </c>
      <c r="N10748">
        <v>1.1225000000000001</v>
      </c>
    </row>
    <row r="10749" spans="13:14" x14ac:dyDescent="0.3">
      <c r="M10749" s="1">
        <v>42585</v>
      </c>
      <c r="N10749">
        <v>1.1147</v>
      </c>
    </row>
    <row r="10750" spans="13:14" x14ac:dyDescent="0.3">
      <c r="M10750" s="1">
        <v>42586</v>
      </c>
      <c r="N10750">
        <v>1.1128</v>
      </c>
    </row>
    <row r="10751" spans="13:14" x14ac:dyDescent="0.3">
      <c r="M10751" s="1">
        <v>42587</v>
      </c>
      <c r="N10751">
        <v>1.1085</v>
      </c>
    </row>
    <row r="10752" spans="13:14" x14ac:dyDescent="0.3">
      <c r="M10752" s="1">
        <v>42590</v>
      </c>
      <c r="N10752">
        <v>1.109</v>
      </c>
    </row>
    <row r="10753" spans="13:14" x14ac:dyDescent="0.3">
      <c r="M10753" s="1">
        <v>42591</v>
      </c>
      <c r="N10753">
        <v>1.1116999999999999</v>
      </c>
    </row>
    <row r="10754" spans="13:14" x14ac:dyDescent="0.3">
      <c r="M10754" s="1">
        <v>42592</v>
      </c>
      <c r="N10754">
        <v>1.1173999999999999</v>
      </c>
    </row>
    <row r="10755" spans="13:14" x14ac:dyDescent="0.3">
      <c r="M10755" s="1">
        <v>42593</v>
      </c>
      <c r="N10755">
        <v>1.1134999999999999</v>
      </c>
    </row>
    <row r="10756" spans="13:14" x14ac:dyDescent="0.3">
      <c r="M10756" s="1">
        <v>42594</v>
      </c>
      <c r="N10756">
        <v>1.1157999999999999</v>
      </c>
    </row>
    <row r="10757" spans="13:14" x14ac:dyDescent="0.3">
      <c r="M10757" s="1">
        <v>42597</v>
      </c>
      <c r="N10757">
        <v>1.1183000000000001</v>
      </c>
    </row>
    <row r="10758" spans="13:14" x14ac:dyDescent="0.3">
      <c r="M10758" s="1">
        <v>42598</v>
      </c>
      <c r="N10758">
        <v>1.1275999999999999</v>
      </c>
    </row>
    <row r="10759" spans="13:14" x14ac:dyDescent="0.3">
      <c r="M10759" s="1">
        <v>42599</v>
      </c>
      <c r="N10759">
        <v>1.1286</v>
      </c>
    </row>
    <row r="10760" spans="13:14" x14ac:dyDescent="0.3">
      <c r="M10760" s="1">
        <v>42600</v>
      </c>
      <c r="N10760">
        <v>1.1352</v>
      </c>
    </row>
    <row r="10761" spans="13:14" x14ac:dyDescent="0.3">
      <c r="M10761" s="1">
        <v>42601</v>
      </c>
      <c r="N10761">
        <v>1.1325000000000001</v>
      </c>
    </row>
    <row r="10762" spans="13:14" x14ac:dyDescent="0.3">
      <c r="M10762" s="1">
        <v>42604</v>
      </c>
      <c r="N10762">
        <v>1.1315</v>
      </c>
    </row>
    <row r="10763" spans="13:14" x14ac:dyDescent="0.3">
      <c r="M10763" s="1">
        <v>42605</v>
      </c>
      <c r="N10763">
        <v>1.1303000000000001</v>
      </c>
    </row>
    <row r="10764" spans="13:14" x14ac:dyDescent="0.3">
      <c r="M10764" s="1">
        <v>42606</v>
      </c>
      <c r="N10764">
        <v>1.1261000000000001</v>
      </c>
    </row>
    <row r="10765" spans="13:14" x14ac:dyDescent="0.3">
      <c r="M10765" s="1">
        <v>42607</v>
      </c>
      <c r="N10765">
        <v>1.1278999999999999</v>
      </c>
    </row>
    <row r="10766" spans="13:14" x14ac:dyDescent="0.3">
      <c r="M10766" s="1">
        <v>42608</v>
      </c>
      <c r="N10766">
        <v>1.1194999999999999</v>
      </c>
    </row>
    <row r="10767" spans="13:14" x14ac:dyDescent="0.3">
      <c r="M10767" s="1">
        <v>42611</v>
      </c>
      <c r="N10767">
        <v>1.1188</v>
      </c>
    </row>
    <row r="10768" spans="13:14" x14ac:dyDescent="0.3">
      <c r="M10768" s="1">
        <v>42612</v>
      </c>
      <c r="N10768">
        <v>1.1141000000000001</v>
      </c>
    </row>
    <row r="10769" spans="13:14" x14ac:dyDescent="0.3">
      <c r="M10769" s="1">
        <v>42613</v>
      </c>
      <c r="N10769">
        <v>1.1155999999999999</v>
      </c>
    </row>
    <row r="10770" spans="13:14" x14ac:dyDescent="0.3">
      <c r="M10770" s="1">
        <v>42614</v>
      </c>
      <c r="N10770">
        <v>1.1195999999999999</v>
      </c>
    </row>
    <row r="10771" spans="13:14" x14ac:dyDescent="0.3">
      <c r="M10771" s="1">
        <v>42615</v>
      </c>
      <c r="N10771">
        <v>1.1153</v>
      </c>
    </row>
    <row r="10772" spans="13:14" x14ac:dyDescent="0.3">
      <c r="M10772" s="1">
        <v>42618</v>
      </c>
      <c r="N10772">
        <v>1.1144000000000001</v>
      </c>
    </row>
    <row r="10773" spans="13:14" x14ac:dyDescent="0.3">
      <c r="M10773" s="1">
        <v>42619</v>
      </c>
      <c r="N10773">
        <v>1.1252</v>
      </c>
    </row>
    <row r="10774" spans="13:14" x14ac:dyDescent="0.3">
      <c r="M10774" s="1">
        <v>42620</v>
      </c>
      <c r="N10774">
        <v>1.1236999999999999</v>
      </c>
    </row>
    <row r="10775" spans="13:14" x14ac:dyDescent="0.3">
      <c r="M10775" s="1">
        <v>42621</v>
      </c>
      <c r="N10775">
        <v>1.1257999999999999</v>
      </c>
    </row>
    <row r="10776" spans="13:14" x14ac:dyDescent="0.3">
      <c r="M10776" s="1">
        <v>42622</v>
      </c>
      <c r="N10776">
        <v>1.1229</v>
      </c>
    </row>
    <row r="10777" spans="13:14" x14ac:dyDescent="0.3">
      <c r="M10777" s="1">
        <v>42625</v>
      </c>
      <c r="N10777">
        <v>1.1232</v>
      </c>
    </row>
    <row r="10778" spans="13:14" x14ac:dyDescent="0.3">
      <c r="M10778" s="1">
        <v>42626</v>
      </c>
      <c r="N10778">
        <v>1.1216999999999999</v>
      </c>
    </row>
    <row r="10779" spans="13:14" x14ac:dyDescent="0.3">
      <c r="M10779" s="1">
        <v>42627</v>
      </c>
      <c r="N10779">
        <v>1.1249</v>
      </c>
    </row>
    <row r="10780" spans="13:14" x14ac:dyDescent="0.3">
      <c r="M10780" s="1">
        <v>42628</v>
      </c>
      <c r="N10780">
        <v>1.1241000000000001</v>
      </c>
    </row>
    <row r="10781" spans="13:14" x14ac:dyDescent="0.3">
      <c r="M10781" s="1">
        <v>42629</v>
      </c>
      <c r="N10781">
        <v>1.1153</v>
      </c>
    </row>
    <row r="10782" spans="13:14" x14ac:dyDescent="0.3">
      <c r="M10782" s="1">
        <v>42632</v>
      </c>
      <c r="N10782">
        <v>1.1173</v>
      </c>
    </row>
    <row r="10783" spans="13:14" x14ac:dyDescent="0.3">
      <c r="M10783" s="1">
        <v>42633</v>
      </c>
      <c r="N10783">
        <v>1.1152</v>
      </c>
    </row>
    <row r="10784" spans="13:14" x14ac:dyDescent="0.3">
      <c r="M10784" s="1">
        <v>42634</v>
      </c>
      <c r="N10784">
        <v>1.1185</v>
      </c>
    </row>
    <row r="10785" spans="13:14" x14ac:dyDescent="0.3">
      <c r="M10785" s="1">
        <v>42635</v>
      </c>
      <c r="N10785">
        <v>1.1207</v>
      </c>
    </row>
    <row r="10786" spans="13:14" x14ac:dyDescent="0.3">
      <c r="M10786" s="1">
        <v>42636</v>
      </c>
      <c r="N10786">
        <v>1.1222000000000001</v>
      </c>
    </row>
    <row r="10787" spans="13:14" x14ac:dyDescent="0.3">
      <c r="M10787" s="1">
        <v>42639</v>
      </c>
      <c r="N10787">
        <v>1.1253</v>
      </c>
    </row>
    <row r="10788" spans="13:14" x14ac:dyDescent="0.3">
      <c r="M10788" s="1">
        <v>42640</v>
      </c>
      <c r="N10788">
        <v>1.1213</v>
      </c>
    </row>
    <row r="10789" spans="13:14" x14ac:dyDescent="0.3">
      <c r="M10789" s="1">
        <v>42641</v>
      </c>
      <c r="N10789">
        <v>1.1214</v>
      </c>
    </row>
    <row r="10790" spans="13:14" x14ac:dyDescent="0.3">
      <c r="M10790" s="1">
        <v>42642</v>
      </c>
      <c r="N10790">
        <v>1.1221000000000001</v>
      </c>
    </row>
    <row r="10791" spans="13:14" x14ac:dyDescent="0.3">
      <c r="M10791" s="1">
        <v>42643</v>
      </c>
      <c r="N10791">
        <v>1.1237999999999999</v>
      </c>
    </row>
    <row r="10792" spans="13:14" x14ac:dyDescent="0.3">
      <c r="M10792" s="1">
        <v>42646</v>
      </c>
      <c r="N10792">
        <v>1.1209</v>
      </c>
    </row>
    <row r="10793" spans="13:14" x14ac:dyDescent="0.3">
      <c r="M10793" s="1">
        <v>42647</v>
      </c>
      <c r="N10793">
        <v>1.1202000000000001</v>
      </c>
    </row>
    <row r="10794" spans="13:14" x14ac:dyDescent="0.3">
      <c r="M10794" s="1">
        <v>42648</v>
      </c>
      <c r="N10794">
        <v>1.1202000000000001</v>
      </c>
    </row>
    <row r="10795" spans="13:14" x14ac:dyDescent="0.3">
      <c r="M10795" s="1">
        <v>42649</v>
      </c>
      <c r="N10795">
        <v>1.1149</v>
      </c>
    </row>
    <row r="10796" spans="13:14" x14ac:dyDescent="0.3">
      <c r="M10796" s="1">
        <v>42650</v>
      </c>
      <c r="N10796">
        <v>1.1198999999999999</v>
      </c>
    </row>
    <row r="10797" spans="13:14" x14ac:dyDescent="0.3">
      <c r="M10797" s="1">
        <v>42653</v>
      </c>
      <c r="N10797">
        <v>1.1136999999999999</v>
      </c>
    </row>
    <row r="10798" spans="13:14" x14ac:dyDescent="0.3">
      <c r="M10798" s="1">
        <v>42654</v>
      </c>
      <c r="N10798">
        <v>1.1052999999999999</v>
      </c>
    </row>
    <row r="10799" spans="13:14" x14ac:dyDescent="0.3">
      <c r="M10799" s="1">
        <v>42655</v>
      </c>
      <c r="N10799">
        <v>1.1006</v>
      </c>
    </row>
    <row r="10800" spans="13:14" x14ac:dyDescent="0.3">
      <c r="M10800" s="1">
        <v>42656</v>
      </c>
      <c r="N10800">
        <v>1.1055999999999999</v>
      </c>
    </row>
    <row r="10801" spans="13:14" x14ac:dyDescent="0.3">
      <c r="M10801" s="1">
        <v>42657</v>
      </c>
      <c r="N10801">
        <v>1.0969</v>
      </c>
    </row>
    <row r="10802" spans="13:14" x14ac:dyDescent="0.3">
      <c r="M10802" s="1">
        <v>42660</v>
      </c>
      <c r="N10802">
        <v>1.0996999999999999</v>
      </c>
    </row>
    <row r="10803" spans="13:14" x14ac:dyDescent="0.3">
      <c r="M10803" s="1">
        <v>42661</v>
      </c>
      <c r="N10803">
        <v>1.0978000000000001</v>
      </c>
    </row>
    <row r="10804" spans="13:14" x14ac:dyDescent="0.3">
      <c r="M10804" s="1">
        <v>42662</v>
      </c>
      <c r="N10804">
        <v>1.0972</v>
      </c>
    </row>
    <row r="10805" spans="13:14" x14ac:dyDescent="0.3">
      <c r="M10805" s="1">
        <v>42663</v>
      </c>
      <c r="N10805">
        <v>1.0928</v>
      </c>
    </row>
    <row r="10806" spans="13:14" x14ac:dyDescent="0.3">
      <c r="M10806" s="1">
        <v>42664</v>
      </c>
      <c r="N10806">
        <v>1.0882000000000001</v>
      </c>
    </row>
    <row r="10807" spans="13:14" x14ac:dyDescent="0.3">
      <c r="M10807" s="1">
        <v>42667</v>
      </c>
      <c r="N10807">
        <v>1.0880000000000001</v>
      </c>
    </row>
    <row r="10808" spans="13:14" x14ac:dyDescent="0.3">
      <c r="M10808" s="1">
        <v>42668</v>
      </c>
      <c r="N10808">
        <v>1.0886</v>
      </c>
    </row>
    <row r="10809" spans="13:14" x14ac:dyDescent="0.3">
      <c r="M10809" s="1">
        <v>42669</v>
      </c>
      <c r="N10809">
        <v>1.0907</v>
      </c>
    </row>
    <row r="10810" spans="13:14" x14ac:dyDescent="0.3">
      <c r="M10810" s="1">
        <v>42670</v>
      </c>
      <c r="N10810">
        <v>1.0893999999999999</v>
      </c>
    </row>
    <row r="10811" spans="13:14" x14ac:dyDescent="0.3">
      <c r="M10811" s="1">
        <v>42671</v>
      </c>
      <c r="N10811">
        <v>1.0983000000000001</v>
      </c>
    </row>
    <row r="10812" spans="13:14" x14ac:dyDescent="0.3">
      <c r="M10812" s="1">
        <v>42674</v>
      </c>
      <c r="N10812">
        <v>1.0979000000000001</v>
      </c>
    </row>
    <row r="10813" spans="13:14" x14ac:dyDescent="0.3">
      <c r="M10813" s="1">
        <v>42675</v>
      </c>
      <c r="N10813">
        <v>1.1052999999999999</v>
      </c>
    </row>
    <row r="10814" spans="13:14" x14ac:dyDescent="0.3">
      <c r="M10814" s="1">
        <v>42676</v>
      </c>
      <c r="N10814">
        <v>1.1093999999999999</v>
      </c>
    </row>
    <row r="10815" spans="13:14" x14ac:dyDescent="0.3">
      <c r="M10815" s="1">
        <v>42677</v>
      </c>
      <c r="N10815">
        <v>1.1103000000000001</v>
      </c>
    </row>
    <row r="10816" spans="13:14" x14ac:dyDescent="0.3">
      <c r="M10816" s="1">
        <v>42678</v>
      </c>
      <c r="N10816">
        <v>1.1134999999999999</v>
      </c>
    </row>
    <row r="10817" spans="13:14" x14ac:dyDescent="0.3">
      <c r="M10817" s="1">
        <v>42681</v>
      </c>
      <c r="N10817">
        <v>1.1037999999999999</v>
      </c>
    </row>
    <row r="10818" spans="13:14" x14ac:dyDescent="0.3">
      <c r="M10818" s="1">
        <v>42682</v>
      </c>
      <c r="N10818">
        <v>1.1023000000000001</v>
      </c>
    </row>
    <row r="10819" spans="13:14" x14ac:dyDescent="0.3">
      <c r="M10819" s="1">
        <v>42683</v>
      </c>
      <c r="N10819">
        <v>1.0909</v>
      </c>
    </row>
    <row r="10820" spans="13:14" x14ac:dyDescent="0.3">
      <c r="M10820" s="1">
        <v>42684</v>
      </c>
      <c r="N10820">
        <v>1.0889</v>
      </c>
    </row>
    <row r="10821" spans="13:14" x14ac:dyDescent="0.3">
      <c r="M10821" s="1">
        <v>42685</v>
      </c>
      <c r="N10821">
        <v>1.085</v>
      </c>
    </row>
    <row r="10822" spans="13:14" x14ac:dyDescent="0.3">
      <c r="M10822" s="1">
        <v>42688</v>
      </c>
      <c r="N10822">
        <v>1.0733999999999999</v>
      </c>
    </row>
    <row r="10823" spans="13:14" x14ac:dyDescent="0.3">
      <c r="M10823" s="1">
        <v>42689</v>
      </c>
      <c r="N10823">
        <v>1.0720000000000001</v>
      </c>
    </row>
    <row r="10824" spans="13:14" x14ac:dyDescent="0.3">
      <c r="M10824" s="1">
        <v>42690</v>
      </c>
      <c r="N10824">
        <v>1.0685</v>
      </c>
    </row>
    <row r="10825" spans="13:14" x14ac:dyDescent="0.3">
      <c r="M10825" s="1">
        <v>42691</v>
      </c>
      <c r="N10825">
        <v>1.0625</v>
      </c>
    </row>
    <row r="10826" spans="13:14" x14ac:dyDescent="0.3">
      <c r="M10826" s="1">
        <v>42692</v>
      </c>
      <c r="N10826">
        <v>1.0585</v>
      </c>
    </row>
    <row r="10827" spans="13:14" x14ac:dyDescent="0.3">
      <c r="M10827" s="1">
        <v>42695</v>
      </c>
      <c r="N10827">
        <v>1.0627</v>
      </c>
    </row>
    <row r="10828" spans="13:14" x14ac:dyDescent="0.3">
      <c r="M10828" s="1">
        <v>42696</v>
      </c>
      <c r="N10828">
        <v>1.0624</v>
      </c>
    </row>
    <row r="10829" spans="13:14" x14ac:dyDescent="0.3">
      <c r="M10829" s="1">
        <v>42697</v>
      </c>
      <c r="N10829">
        <v>1.0556000000000001</v>
      </c>
    </row>
    <row r="10830" spans="13:14" x14ac:dyDescent="0.3">
      <c r="M10830" s="1">
        <v>42698</v>
      </c>
      <c r="N10830">
        <v>1.0551999999999999</v>
      </c>
    </row>
    <row r="10831" spans="13:14" x14ac:dyDescent="0.3">
      <c r="M10831" s="1">
        <v>42699</v>
      </c>
      <c r="N10831">
        <v>1.0584</v>
      </c>
    </row>
    <row r="10832" spans="13:14" x14ac:dyDescent="0.3">
      <c r="M10832" s="1">
        <v>42702</v>
      </c>
      <c r="N10832">
        <v>1.0612999999999999</v>
      </c>
    </row>
    <row r="10833" spans="13:14" x14ac:dyDescent="0.3">
      <c r="M10833" s="1">
        <v>42703</v>
      </c>
      <c r="N10833">
        <v>1.0647</v>
      </c>
    </row>
    <row r="10834" spans="13:14" x14ac:dyDescent="0.3">
      <c r="M10834" s="1">
        <v>42704</v>
      </c>
      <c r="N10834">
        <v>1.0585</v>
      </c>
    </row>
    <row r="10835" spans="13:14" x14ac:dyDescent="0.3">
      <c r="M10835" s="1">
        <v>42705</v>
      </c>
      <c r="N10835">
        <v>1.0660000000000001</v>
      </c>
    </row>
    <row r="10836" spans="13:14" x14ac:dyDescent="0.3">
      <c r="M10836" s="1">
        <v>42706</v>
      </c>
      <c r="N10836">
        <v>1.0669999999999999</v>
      </c>
    </row>
    <row r="10837" spans="13:14" x14ac:dyDescent="0.3">
      <c r="M10837" s="1">
        <v>42709</v>
      </c>
      <c r="N10837">
        <v>1.0762</v>
      </c>
    </row>
    <row r="10838" spans="13:14" x14ac:dyDescent="0.3">
      <c r="M10838" s="1">
        <v>42710</v>
      </c>
      <c r="N10838">
        <v>1.0717000000000001</v>
      </c>
    </row>
    <row r="10839" spans="13:14" x14ac:dyDescent="0.3">
      <c r="M10839" s="1">
        <v>42711</v>
      </c>
      <c r="N10839">
        <v>1.0750999999999999</v>
      </c>
    </row>
    <row r="10840" spans="13:14" x14ac:dyDescent="0.3">
      <c r="M10840" s="1">
        <v>42712</v>
      </c>
      <c r="N10840">
        <v>1.0615000000000001</v>
      </c>
    </row>
    <row r="10841" spans="13:14" x14ac:dyDescent="0.3">
      <c r="M10841" s="1">
        <v>42713</v>
      </c>
      <c r="N10841">
        <v>1.0559000000000001</v>
      </c>
    </row>
    <row r="10842" spans="13:14" x14ac:dyDescent="0.3">
      <c r="M10842" s="1">
        <v>42716</v>
      </c>
      <c r="N10842">
        <v>1.0633999999999999</v>
      </c>
    </row>
    <row r="10843" spans="13:14" x14ac:dyDescent="0.3">
      <c r="M10843" s="1">
        <v>42717</v>
      </c>
      <c r="N10843">
        <v>1.0625</v>
      </c>
    </row>
    <row r="10844" spans="13:14" x14ac:dyDescent="0.3">
      <c r="M10844" s="1">
        <v>42718</v>
      </c>
      <c r="N10844">
        <v>1.0535000000000001</v>
      </c>
    </row>
    <row r="10845" spans="13:14" x14ac:dyDescent="0.3">
      <c r="M10845" s="1">
        <v>42719</v>
      </c>
      <c r="N10845">
        <v>1.0411999999999999</v>
      </c>
    </row>
    <row r="10846" spans="13:14" x14ac:dyDescent="0.3">
      <c r="M10846" s="1">
        <v>42720</v>
      </c>
      <c r="N10846">
        <v>1.0447</v>
      </c>
    </row>
    <row r="10847" spans="13:14" x14ac:dyDescent="0.3">
      <c r="M10847" s="1">
        <v>42723</v>
      </c>
      <c r="N10847">
        <v>1.0402</v>
      </c>
    </row>
    <row r="10848" spans="13:14" x14ac:dyDescent="0.3">
      <c r="M10848" s="1">
        <v>42724</v>
      </c>
      <c r="N10848">
        <v>1.0385</v>
      </c>
    </row>
    <row r="10849" spans="13:14" x14ac:dyDescent="0.3">
      <c r="M10849" s="1">
        <v>42725</v>
      </c>
      <c r="N10849">
        <v>1.0423</v>
      </c>
    </row>
    <row r="10850" spans="13:14" x14ac:dyDescent="0.3">
      <c r="M10850" s="1">
        <v>42726</v>
      </c>
      <c r="N10850">
        <v>1.0435000000000001</v>
      </c>
    </row>
    <row r="10851" spans="13:14" x14ac:dyDescent="0.3">
      <c r="M10851" s="1">
        <v>42727</v>
      </c>
      <c r="N10851">
        <v>1.0454000000000001</v>
      </c>
    </row>
    <row r="10852" spans="13:14" x14ac:dyDescent="0.3">
      <c r="M10852" s="1">
        <v>42730</v>
      </c>
      <c r="N10852">
        <v>1.0452999999999999</v>
      </c>
    </row>
    <row r="10853" spans="13:14" x14ac:dyDescent="0.3">
      <c r="M10853" s="1">
        <v>42731</v>
      </c>
      <c r="N10853">
        <v>1.0455000000000001</v>
      </c>
    </row>
    <row r="10854" spans="13:14" x14ac:dyDescent="0.3">
      <c r="M10854" s="1">
        <v>42732</v>
      </c>
      <c r="N10854">
        <v>1.0407</v>
      </c>
    </row>
    <row r="10855" spans="13:14" x14ac:dyDescent="0.3">
      <c r="M10855" s="1">
        <v>42733</v>
      </c>
      <c r="N10855">
        <v>1.0489999999999999</v>
      </c>
    </row>
    <row r="10856" spans="13:14" x14ac:dyDescent="0.3">
      <c r="M10856" s="1">
        <v>42734</v>
      </c>
      <c r="N10856">
        <v>1.0512999999999999</v>
      </c>
    </row>
    <row r="10857" spans="13:14" x14ac:dyDescent="0.3">
      <c r="M10857" s="1">
        <v>42737</v>
      </c>
      <c r="N10857">
        <v>1.0457000000000001</v>
      </c>
    </row>
    <row r="10858" spans="13:14" x14ac:dyDescent="0.3">
      <c r="M10858" s="1">
        <v>42738</v>
      </c>
      <c r="N10858">
        <v>1.0404</v>
      </c>
    </row>
    <row r="10859" spans="13:14" x14ac:dyDescent="0.3">
      <c r="M10859" s="1">
        <v>42739</v>
      </c>
      <c r="N10859">
        <v>1.0486</v>
      </c>
    </row>
    <row r="10860" spans="13:14" x14ac:dyDescent="0.3">
      <c r="M10860" s="1">
        <v>42740</v>
      </c>
      <c r="N10860">
        <v>1.0603</v>
      </c>
    </row>
    <row r="10861" spans="13:14" x14ac:dyDescent="0.3">
      <c r="M10861" s="1">
        <v>42741</v>
      </c>
      <c r="N10861">
        <v>1.0529999999999999</v>
      </c>
    </row>
    <row r="10862" spans="13:14" x14ac:dyDescent="0.3">
      <c r="M10862" s="1">
        <v>42744</v>
      </c>
      <c r="N10862">
        <v>1.0571999999999999</v>
      </c>
    </row>
    <row r="10863" spans="13:14" x14ac:dyDescent="0.3">
      <c r="M10863" s="1">
        <v>42745</v>
      </c>
      <c r="N10863">
        <v>1.0552999999999999</v>
      </c>
    </row>
    <row r="10864" spans="13:14" x14ac:dyDescent="0.3">
      <c r="M10864" s="1">
        <v>42746</v>
      </c>
      <c r="N10864">
        <v>1.0580000000000001</v>
      </c>
    </row>
    <row r="10865" spans="13:14" x14ac:dyDescent="0.3">
      <c r="M10865" s="1">
        <v>42747</v>
      </c>
      <c r="N10865">
        <v>1.0609999999999999</v>
      </c>
    </row>
    <row r="10866" spans="13:14" x14ac:dyDescent="0.3">
      <c r="M10866" s="1">
        <v>42748</v>
      </c>
      <c r="N10866">
        <v>1.0641</v>
      </c>
    </row>
    <row r="10867" spans="13:14" x14ac:dyDescent="0.3">
      <c r="M10867" s="1">
        <v>42751</v>
      </c>
      <c r="N10867">
        <v>1.06</v>
      </c>
    </row>
    <row r="10868" spans="13:14" x14ac:dyDescent="0.3">
      <c r="M10868" s="1">
        <v>42752</v>
      </c>
      <c r="N10868">
        <v>1.0711999999999999</v>
      </c>
    </row>
    <row r="10869" spans="13:14" x14ac:dyDescent="0.3">
      <c r="M10869" s="1">
        <v>42753</v>
      </c>
      <c r="N10869">
        <v>1.0629999999999999</v>
      </c>
    </row>
    <row r="10870" spans="13:14" x14ac:dyDescent="0.3">
      <c r="M10870" s="1">
        <v>42754</v>
      </c>
      <c r="N10870">
        <v>1.0663</v>
      </c>
    </row>
    <row r="10871" spans="13:14" x14ac:dyDescent="0.3">
      <c r="M10871" s="1">
        <v>42755</v>
      </c>
      <c r="N10871">
        <v>1.0699000000000001</v>
      </c>
    </row>
    <row r="10872" spans="13:14" x14ac:dyDescent="0.3">
      <c r="M10872" s="1">
        <v>42758</v>
      </c>
      <c r="N10872">
        <v>1.0761000000000001</v>
      </c>
    </row>
    <row r="10873" spans="13:14" x14ac:dyDescent="0.3">
      <c r="M10873" s="1">
        <v>42759</v>
      </c>
      <c r="N10873">
        <v>1.073</v>
      </c>
    </row>
    <row r="10874" spans="13:14" x14ac:dyDescent="0.3">
      <c r="M10874" s="1">
        <v>42760</v>
      </c>
      <c r="N10874">
        <v>1.0744</v>
      </c>
    </row>
    <row r="10875" spans="13:14" x14ac:dyDescent="0.3">
      <c r="M10875" s="1">
        <v>42761</v>
      </c>
      <c r="N10875">
        <v>1.0680000000000001</v>
      </c>
    </row>
    <row r="10876" spans="13:14" x14ac:dyDescent="0.3">
      <c r="M10876" s="1">
        <v>42762</v>
      </c>
      <c r="N10876">
        <v>1.0693999999999999</v>
      </c>
    </row>
    <row r="10877" spans="13:14" x14ac:dyDescent="0.3">
      <c r="M10877" s="1">
        <v>42765</v>
      </c>
      <c r="N10877">
        <v>1.0691999999999999</v>
      </c>
    </row>
    <row r="10878" spans="13:14" x14ac:dyDescent="0.3">
      <c r="M10878" s="1">
        <v>42766</v>
      </c>
      <c r="N10878">
        <v>1.0794999999999999</v>
      </c>
    </row>
    <row r="10879" spans="13:14" x14ac:dyDescent="0.3">
      <c r="M10879" s="1">
        <v>42767</v>
      </c>
      <c r="N10879">
        <v>1.0767</v>
      </c>
    </row>
    <row r="10880" spans="13:14" x14ac:dyDescent="0.3">
      <c r="M10880" s="1">
        <v>42768</v>
      </c>
      <c r="N10880">
        <v>1.0758000000000001</v>
      </c>
    </row>
    <row r="10881" spans="13:14" x14ac:dyDescent="0.3">
      <c r="M10881" s="1">
        <v>42769</v>
      </c>
      <c r="N10881">
        <v>1.0781000000000001</v>
      </c>
    </row>
    <row r="10882" spans="13:14" x14ac:dyDescent="0.3">
      <c r="M10882" s="1">
        <v>42772</v>
      </c>
      <c r="N10882">
        <v>1.0749</v>
      </c>
    </row>
    <row r="10883" spans="13:14" x14ac:dyDescent="0.3">
      <c r="M10883" s="1">
        <v>42773</v>
      </c>
      <c r="N10883">
        <v>1.0680000000000001</v>
      </c>
    </row>
    <row r="10884" spans="13:14" x14ac:dyDescent="0.3">
      <c r="M10884" s="1">
        <v>42774</v>
      </c>
      <c r="N10884">
        <v>1.0697000000000001</v>
      </c>
    </row>
    <row r="10885" spans="13:14" x14ac:dyDescent="0.3">
      <c r="M10885" s="1">
        <v>42775</v>
      </c>
      <c r="N10885">
        <v>1.0653999999999999</v>
      </c>
    </row>
    <row r="10886" spans="13:14" x14ac:dyDescent="0.3">
      <c r="M10886" s="1">
        <v>42776</v>
      </c>
      <c r="N10886">
        <v>1.0638000000000001</v>
      </c>
    </row>
    <row r="10887" spans="13:14" x14ac:dyDescent="0.3">
      <c r="M10887" s="1">
        <v>42779</v>
      </c>
      <c r="N10887">
        <v>1.0597000000000001</v>
      </c>
    </row>
    <row r="10888" spans="13:14" x14ac:dyDescent="0.3">
      <c r="M10888" s="1">
        <v>42780</v>
      </c>
      <c r="N10888">
        <v>1.0577000000000001</v>
      </c>
    </row>
    <row r="10889" spans="13:14" x14ac:dyDescent="0.3">
      <c r="M10889" s="1">
        <v>42781</v>
      </c>
      <c r="N10889">
        <v>1.0598000000000001</v>
      </c>
    </row>
    <row r="10890" spans="13:14" x14ac:dyDescent="0.3">
      <c r="M10890" s="1">
        <v>42782</v>
      </c>
      <c r="N10890">
        <v>1.0671999999999999</v>
      </c>
    </row>
    <row r="10891" spans="13:14" x14ac:dyDescent="0.3">
      <c r="M10891" s="1">
        <v>42783</v>
      </c>
      <c r="N10891">
        <v>1.0610999999999999</v>
      </c>
    </row>
    <row r="10892" spans="13:14" x14ac:dyDescent="0.3">
      <c r="M10892" s="1">
        <v>42786</v>
      </c>
      <c r="N10892">
        <v>1.0609</v>
      </c>
    </row>
    <row r="10893" spans="13:14" x14ac:dyDescent="0.3">
      <c r="M10893" s="1">
        <v>42787</v>
      </c>
      <c r="N10893">
        <v>1.0535000000000001</v>
      </c>
    </row>
    <row r="10894" spans="13:14" x14ac:dyDescent="0.3">
      <c r="M10894" s="1">
        <v>42788</v>
      </c>
      <c r="N10894">
        <v>1.0555000000000001</v>
      </c>
    </row>
    <row r="10895" spans="13:14" x14ac:dyDescent="0.3">
      <c r="M10895" s="1">
        <v>42789</v>
      </c>
      <c r="N10895">
        <v>1.0579000000000001</v>
      </c>
    </row>
    <row r="10896" spans="13:14" x14ac:dyDescent="0.3">
      <c r="M10896" s="1">
        <v>42790</v>
      </c>
      <c r="N10896">
        <v>1.056</v>
      </c>
    </row>
    <row r="10897" spans="13:14" x14ac:dyDescent="0.3">
      <c r="M10897" s="1">
        <v>42793</v>
      </c>
      <c r="N10897">
        <v>1.0585</v>
      </c>
    </row>
    <row r="10898" spans="13:14" x14ac:dyDescent="0.3">
      <c r="M10898" s="1">
        <v>42794</v>
      </c>
      <c r="N10898">
        <v>1.0575000000000001</v>
      </c>
    </row>
    <row r="10899" spans="13:14" x14ac:dyDescent="0.3">
      <c r="M10899" s="1">
        <v>42795</v>
      </c>
      <c r="N10899">
        <v>1.0546</v>
      </c>
    </row>
    <row r="10900" spans="13:14" x14ac:dyDescent="0.3">
      <c r="M10900" s="1">
        <v>42796</v>
      </c>
      <c r="N10900">
        <v>1.0506</v>
      </c>
    </row>
    <row r="10901" spans="13:14" x14ac:dyDescent="0.3">
      <c r="M10901" s="1">
        <v>42797</v>
      </c>
      <c r="N10901">
        <v>1.0620000000000001</v>
      </c>
    </row>
    <row r="10902" spans="13:14" x14ac:dyDescent="0.3">
      <c r="M10902" s="1">
        <v>42800</v>
      </c>
      <c r="N10902">
        <v>1.0578000000000001</v>
      </c>
    </row>
    <row r="10903" spans="13:14" x14ac:dyDescent="0.3">
      <c r="M10903" s="1">
        <v>42801</v>
      </c>
      <c r="N10903">
        <v>1.0565</v>
      </c>
    </row>
    <row r="10904" spans="13:14" x14ac:dyDescent="0.3">
      <c r="M10904" s="1">
        <v>42802</v>
      </c>
      <c r="N10904">
        <v>1.0539000000000001</v>
      </c>
    </row>
    <row r="10905" spans="13:14" x14ac:dyDescent="0.3">
      <c r="M10905" s="1">
        <v>42803</v>
      </c>
      <c r="N10905">
        <v>1.0575000000000001</v>
      </c>
    </row>
    <row r="10906" spans="13:14" x14ac:dyDescent="0.3">
      <c r="M10906" s="1">
        <v>42804</v>
      </c>
      <c r="N10906">
        <v>1.0669</v>
      </c>
    </row>
    <row r="10907" spans="13:14" x14ac:dyDescent="0.3">
      <c r="M10907" s="1">
        <v>42807</v>
      </c>
      <c r="N10907">
        <v>1.0652999999999999</v>
      </c>
    </row>
    <row r="10908" spans="13:14" x14ac:dyDescent="0.3">
      <c r="M10908" s="1">
        <v>42808</v>
      </c>
      <c r="N10908">
        <v>1.0602</v>
      </c>
    </row>
    <row r="10909" spans="13:14" x14ac:dyDescent="0.3">
      <c r="M10909" s="1">
        <v>42809</v>
      </c>
      <c r="N10909">
        <v>1.0731999999999999</v>
      </c>
    </row>
    <row r="10910" spans="13:14" x14ac:dyDescent="0.3">
      <c r="M10910" s="1">
        <v>42810</v>
      </c>
      <c r="N10910">
        <v>1.0764</v>
      </c>
    </row>
    <row r="10911" spans="13:14" x14ac:dyDescent="0.3">
      <c r="M10911" s="1">
        <v>42811</v>
      </c>
      <c r="N10911">
        <v>1.0736000000000001</v>
      </c>
    </row>
    <row r="10912" spans="13:14" x14ac:dyDescent="0.3">
      <c r="M10912" s="1">
        <v>42814</v>
      </c>
      <c r="N10912">
        <v>1.0737000000000001</v>
      </c>
    </row>
    <row r="10913" spans="13:14" x14ac:dyDescent="0.3">
      <c r="M10913" s="1">
        <v>42815</v>
      </c>
      <c r="N10913">
        <v>1.0808</v>
      </c>
    </row>
    <row r="10914" spans="13:14" x14ac:dyDescent="0.3">
      <c r="M10914" s="1">
        <v>42816</v>
      </c>
      <c r="N10914">
        <v>1.0794999999999999</v>
      </c>
    </row>
    <row r="10915" spans="13:14" x14ac:dyDescent="0.3">
      <c r="M10915" s="1">
        <v>42817</v>
      </c>
      <c r="N10915">
        <v>1.0780000000000001</v>
      </c>
    </row>
    <row r="10916" spans="13:14" x14ac:dyDescent="0.3">
      <c r="M10916" s="1">
        <v>42818</v>
      </c>
      <c r="N10916">
        <v>1.0797000000000001</v>
      </c>
    </row>
    <row r="10917" spans="13:14" x14ac:dyDescent="0.3">
      <c r="M10917" s="1">
        <v>42821</v>
      </c>
      <c r="N10917">
        <v>1.0864</v>
      </c>
    </row>
    <row r="10918" spans="13:14" x14ac:dyDescent="0.3">
      <c r="M10918" s="1">
        <v>42822</v>
      </c>
      <c r="N10918">
        <v>1.0811999999999999</v>
      </c>
    </row>
    <row r="10919" spans="13:14" x14ac:dyDescent="0.3">
      <c r="M10919" s="1">
        <v>42823</v>
      </c>
      <c r="N10919">
        <v>1.0766</v>
      </c>
    </row>
    <row r="10920" spans="13:14" x14ac:dyDescent="0.3">
      <c r="M10920" s="1">
        <v>42824</v>
      </c>
      <c r="N10920">
        <v>1.0673999999999999</v>
      </c>
    </row>
    <row r="10921" spans="13:14" x14ac:dyDescent="0.3">
      <c r="M10921" s="1">
        <v>42825</v>
      </c>
      <c r="N10921">
        <v>1.0649</v>
      </c>
    </row>
    <row r="10922" spans="13:14" x14ac:dyDescent="0.3">
      <c r="M10922" s="1">
        <v>42828</v>
      </c>
      <c r="N10922">
        <v>1.0668</v>
      </c>
    </row>
    <row r="10923" spans="13:14" x14ac:dyDescent="0.3">
      <c r="M10923" s="1">
        <v>42829</v>
      </c>
      <c r="N10923">
        <v>1.0671999999999999</v>
      </c>
    </row>
    <row r="10924" spans="13:14" x14ac:dyDescent="0.3">
      <c r="M10924" s="1">
        <v>42830</v>
      </c>
      <c r="N10924">
        <v>1.0662</v>
      </c>
    </row>
    <row r="10925" spans="13:14" x14ac:dyDescent="0.3">
      <c r="M10925" s="1">
        <v>42831</v>
      </c>
      <c r="N10925">
        <v>1.0642</v>
      </c>
    </row>
    <row r="10926" spans="13:14" x14ac:dyDescent="0.3">
      <c r="M10926" s="1">
        <v>42832</v>
      </c>
      <c r="N10926">
        <v>1.0588</v>
      </c>
    </row>
    <row r="10927" spans="13:14" x14ac:dyDescent="0.3">
      <c r="M10927" s="1">
        <v>42835</v>
      </c>
      <c r="N10927">
        <v>1.0592999999999999</v>
      </c>
    </row>
    <row r="10928" spans="13:14" x14ac:dyDescent="0.3">
      <c r="M10928" s="1">
        <v>42836</v>
      </c>
      <c r="N10928">
        <v>1.0602</v>
      </c>
    </row>
    <row r="10929" spans="13:14" x14ac:dyDescent="0.3">
      <c r="M10929" s="1">
        <v>42837</v>
      </c>
      <c r="N10929">
        <v>1.0664</v>
      </c>
    </row>
    <row r="10930" spans="13:14" x14ac:dyDescent="0.3">
      <c r="M10930" s="1">
        <v>42838</v>
      </c>
      <c r="N10930">
        <v>1.0611999999999999</v>
      </c>
    </row>
    <row r="10931" spans="13:14" x14ac:dyDescent="0.3">
      <c r="M10931" s="1">
        <v>42839</v>
      </c>
      <c r="N10931">
        <v>1.0609</v>
      </c>
    </row>
    <row r="10932" spans="13:14" x14ac:dyDescent="0.3">
      <c r="M10932" s="1">
        <v>42842</v>
      </c>
      <c r="N10932">
        <v>1.0640000000000001</v>
      </c>
    </row>
    <row r="10933" spans="13:14" x14ac:dyDescent="0.3">
      <c r="M10933" s="1">
        <v>42843</v>
      </c>
      <c r="N10933">
        <v>1.0731999999999999</v>
      </c>
    </row>
    <row r="10934" spans="13:14" x14ac:dyDescent="0.3">
      <c r="M10934" s="1">
        <v>42844</v>
      </c>
      <c r="N10934">
        <v>1.0709</v>
      </c>
    </row>
    <row r="10935" spans="13:14" x14ac:dyDescent="0.3">
      <c r="M10935" s="1">
        <v>42845</v>
      </c>
      <c r="N10935">
        <v>1.0713999999999999</v>
      </c>
    </row>
    <row r="10936" spans="13:14" x14ac:dyDescent="0.3">
      <c r="M10936" s="1">
        <v>42846</v>
      </c>
      <c r="N10936">
        <v>1.0726</v>
      </c>
    </row>
    <row r="10937" spans="13:14" x14ac:dyDescent="0.3">
      <c r="M10937" s="1">
        <v>42849</v>
      </c>
      <c r="N10937">
        <v>1.0867</v>
      </c>
    </row>
    <row r="10938" spans="13:14" x14ac:dyDescent="0.3">
      <c r="M10938" s="1">
        <v>42850</v>
      </c>
      <c r="N10938">
        <v>1.0925</v>
      </c>
    </row>
    <row r="10939" spans="13:14" x14ac:dyDescent="0.3">
      <c r="M10939" s="1">
        <v>42851</v>
      </c>
      <c r="N10939">
        <v>1.0903</v>
      </c>
    </row>
    <row r="10940" spans="13:14" x14ac:dyDescent="0.3">
      <c r="M10940" s="1">
        <v>42852</v>
      </c>
      <c r="N10940">
        <v>1.0871999999999999</v>
      </c>
    </row>
    <row r="10941" spans="13:14" x14ac:dyDescent="0.3">
      <c r="M10941" s="1">
        <v>42853</v>
      </c>
      <c r="N10941">
        <v>1.0894999999999999</v>
      </c>
    </row>
    <row r="10942" spans="13:14" x14ac:dyDescent="0.3">
      <c r="M10942" s="1">
        <v>42856</v>
      </c>
      <c r="N10942">
        <v>1.0898000000000001</v>
      </c>
    </row>
    <row r="10943" spans="13:14" x14ac:dyDescent="0.3">
      <c r="M10943" s="1">
        <v>42857</v>
      </c>
      <c r="N10943">
        <v>1.0927</v>
      </c>
    </row>
    <row r="10944" spans="13:14" x14ac:dyDescent="0.3">
      <c r="M10944" s="1">
        <v>42858</v>
      </c>
      <c r="N10944">
        <v>1.0882000000000001</v>
      </c>
    </row>
    <row r="10945" spans="13:14" x14ac:dyDescent="0.3">
      <c r="M10945" s="1">
        <v>42859</v>
      </c>
      <c r="N10945">
        <v>1.0984</v>
      </c>
    </row>
    <row r="10946" spans="13:14" x14ac:dyDescent="0.3">
      <c r="M10946" s="1">
        <v>42860</v>
      </c>
      <c r="N10946">
        <v>1.0994999999999999</v>
      </c>
    </row>
    <row r="10947" spans="13:14" x14ac:dyDescent="0.3">
      <c r="M10947" s="1">
        <v>42863</v>
      </c>
      <c r="N10947">
        <v>1.0922000000000001</v>
      </c>
    </row>
    <row r="10948" spans="13:14" x14ac:dyDescent="0.3">
      <c r="M10948" s="1">
        <v>42864</v>
      </c>
      <c r="N10948">
        <v>1.0871999999999999</v>
      </c>
    </row>
    <row r="10949" spans="13:14" x14ac:dyDescent="0.3">
      <c r="M10949" s="1">
        <v>42865</v>
      </c>
      <c r="N10949">
        <v>1.0866</v>
      </c>
    </row>
    <row r="10950" spans="13:14" x14ac:dyDescent="0.3">
      <c r="M10950" s="1">
        <v>42866</v>
      </c>
      <c r="N10950">
        <v>1.0861000000000001</v>
      </c>
    </row>
    <row r="10951" spans="13:14" x14ac:dyDescent="0.3">
      <c r="M10951" s="1">
        <v>42867</v>
      </c>
      <c r="N10951">
        <v>1.0928</v>
      </c>
    </row>
    <row r="10952" spans="13:14" x14ac:dyDescent="0.3">
      <c r="M10952" s="1">
        <v>42870</v>
      </c>
      <c r="N10952">
        <v>1.0972999999999999</v>
      </c>
    </row>
    <row r="10953" spans="13:14" x14ac:dyDescent="0.3">
      <c r="M10953" s="1">
        <v>42871</v>
      </c>
      <c r="N10953">
        <v>1.1082000000000001</v>
      </c>
    </row>
    <row r="10954" spans="13:14" x14ac:dyDescent="0.3">
      <c r="M10954" s="1">
        <v>42872</v>
      </c>
      <c r="N10954">
        <v>1.1157999999999999</v>
      </c>
    </row>
    <row r="10955" spans="13:14" x14ac:dyDescent="0.3">
      <c r="M10955" s="1">
        <v>42873</v>
      </c>
      <c r="N10955">
        <v>1.1101000000000001</v>
      </c>
    </row>
    <row r="10956" spans="13:14" x14ac:dyDescent="0.3">
      <c r="M10956" s="1">
        <v>42874</v>
      </c>
      <c r="N10956">
        <v>1.1204000000000001</v>
      </c>
    </row>
    <row r="10957" spans="13:14" x14ac:dyDescent="0.3">
      <c r="M10957" s="1">
        <v>42877</v>
      </c>
      <c r="N10957">
        <v>1.1235999999999999</v>
      </c>
    </row>
    <row r="10958" spans="13:14" x14ac:dyDescent="0.3">
      <c r="M10958" s="1">
        <v>42878</v>
      </c>
      <c r="N10958">
        <v>1.1182000000000001</v>
      </c>
    </row>
    <row r="10959" spans="13:14" x14ac:dyDescent="0.3">
      <c r="M10959" s="1">
        <v>42879</v>
      </c>
      <c r="N10959">
        <v>1.1216999999999999</v>
      </c>
    </row>
    <row r="10960" spans="13:14" x14ac:dyDescent="0.3">
      <c r="M10960" s="1">
        <v>42880</v>
      </c>
      <c r="N10960">
        <v>1.1209</v>
      </c>
    </row>
    <row r="10961" spans="13:14" x14ac:dyDescent="0.3">
      <c r="M10961" s="1">
        <v>42881</v>
      </c>
      <c r="N10961">
        <v>1.1182000000000001</v>
      </c>
    </row>
    <row r="10962" spans="13:14" x14ac:dyDescent="0.3">
      <c r="M10962" s="1">
        <v>42884</v>
      </c>
      <c r="N10962">
        <v>1.1164000000000001</v>
      </c>
    </row>
    <row r="10963" spans="13:14" x14ac:dyDescent="0.3">
      <c r="M10963" s="1">
        <v>42885</v>
      </c>
      <c r="N10963">
        <v>1.1183000000000001</v>
      </c>
    </row>
    <row r="10964" spans="13:14" x14ac:dyDescent="0.3">
      <c r="M10964" s="1">
        <v>42886</v>
      </c>
      <c r="N10964">
        <v>1.1241000000000001</v>
      </c>
    </row>
    <row r="10965" spans="13:14" x14ac:dyDescent="0.3">
      <c r="M10965" s="1">
        <v>42887</v>
      </c>
      <c r="N10965">
        <v>1.1211</v>
      </c>
    </row>
    <row r="10966" spans="13:14" x14ac:dyDescent="0.3">
      <c r="M10966" s="1">
        <v>42888</v>
      </c>
      <c r="N10966">
        <v>1.1279999999999999</v>
      </c>
    </row>
    <row r="10967" spans="13:14" x14ac:dyDescent="0.3">
      <c r="M10967" s="1">
        <v>42891</v>
      </c>
      <c r="N10967">
        <v>1.1252</v>
      </c>
    </row>
    <row r="10968" spans="13:14" x14ac:dyDescent="0.3">
      <c r="M10968" s="1">
        <v>42892</v>
      </c>
      <c r="N10968">
        <v>1.1274999999999999</v>
      </c>
    </row>
    <row r="10969" spans="13:14" x14ac:dyDescent="0.3">
      <c r="M10969" s="1">
        <v>42893</v>
      </c>
      <c r="N10969">
        <v>1.1254999999999999</v>
      </c>
    </row>
    <row r="10970" spans="13:14" x14ac:dyDescent="0.3">
      <c r="M10970" s="1">
        <v>42894</v>
      </c>
      <c r="N10970">
        <v>1.1212</v>
      </c>
    </row>
    <row r="10971" spans="13:14" x14ac:dyDescent="0.3">
      <c r="M10971" s="1">
        <v>42895</v>
      </c>
      <c r="N10971">
        <v>1.1192</v>
      </c>
    </row>
    <row r="10972" spans="13:14" x14ac:dyDescent="0.3">
      <c r="M10972" s="1">
        <v>42898</v>
      </c>
      <c r="N10972">
        <v>1.1200000000000001</v>
      </c>
    </row>
    <row r="10973" spans="13:14" x14ac:dyDescent="0.3">
      <c r="M10973" s="1">
        <v>42899</v>
      </c>
      <c r="N10973">
        <v>1.1214</v>
      </c>
    </row>
    <row r="10974" spans="13:14" x14ac:dyDescent="0.3">
      <c r="M10974" s="1">
        <v>42900</v>
      </c>
      <c r="N10974">
        <v>1.1216999999999999</v>
      </c>
    </row>
    <row r="10975" spans="13:14" x14ac:dyDescent="0.3">
      <c r="M10975" s="1">
        <v>42901</v>
      </c>
      <c r="N10975">
        <v>1.1143000000000001</v>
      </c>
    </row>
    <row r="10976" spans="13:14" x14ac:dyDescent="0.3">
      <c r="M10976" s="1">
        <v>42902</v>
      </c>
      <c r="N10976">
        <v>1.1196999999999999</v>
      </c>
    </row>
    <row r="10977" spans="13:14" x14ac:dyDescent="0.3">
      <c r="M10977" s="1">
        <v>42905</v>
      </c>
      <c r="N10977">
        <v>1.1148</v>
      </c>
    </row>
    <row r="10978" spans="13:14" x14ac:dyDescent="0.3">
      <c r="M10978" s="1">
        <v>42906</v>
      </c>
      <c r="N10978">
        <v>1.1133999999999999</v>
      </c>
    </row>
    <row r="10979" spans="13:14" x14ac:dyDescent="0.3">
      <c r="M10979" s="1">
        <v>42907</v>
      </c>
      <c r="N10979">
        <v>1.1166</v>
      </c>
    </row>
    <row r="10980" spans="13:14" x14ac:dyDescent="0.3">
      <c r="M10980" s="1">
        <v>42908</v>
      </c>
      <c r="N10980">
        <v>1.115</v>
      </c>
    </row>
    <row r="10981" spans="13:14" x14ac:dyDescent="0.3">
      <c r="M10981" s="1">
        <v>42909</v>
      </c>
      <c r="N10981">
        <v>1.1192</v>
      </c>
    </row>
    <row r="10982" spans="13:14" x14ac:dyDescent="0.3">
      <c r="M10982" s="1">
        <v>42912</v>
      </c>
      <c r="N10982">
        <v>1.1178999999999999</v>
      </c>
    </row>
    <row r="10983" spans="13:14" x14ac:dyDescent="0.3">
      <c r="M10983" s="1">
        <v>42913</v>
      </c>
      <c r="N10983">
        <v>1.1336999999999999</v>
      </c>
    </row>
    <row r="10984" spans="13:14" x14ac:dyDescent="0.3">
      <c r="M10984" s="1">
        <v>42914</v>
      </c>
      <c r="N10984">
        <v>1.1375999999999999</v>
      </c>
    </row>
    <row r="10985" spans="13:14" x14ac:dyDescent="0.3">
      <c r="M10985" s="1">
        <v>42915</v>
      </c>
      <c r="N10985">
        <v>1.1439999999999999</v>
      </c>
    </row>
    <row r="10986" spans="13:14" x14ac:dyDescent="0.3">
      <c r="M10986" s="1">
        <v>42916</v>
      </c>
      <c r="N10986">
        <v>1.1423000000000001</v>
      </c>
    </row>
    <row r="10987" spans="13:14" x14ac:dyDescent="0.3">
      <c r="M10987" s="1">
        <v>42919</v>
      </c>
      <c r="N10987">
        <v>1.1359999999999999</v>
      </c>
    </row>
    <row r="10988" spans="13:14" x14ac:dyDescent="0.3">
      <c r="M10988" s="1">
        <v>42920</v>
      </c>
      <c r="N10988">
        <v>1.1342000000000001</v>
      </c>
    </row>
    <row r="10989" spans="13:14" x14ac:dyDescent="0.3">
      <c r="M10989" s="1">
        <v>42921</v>
      </c>
      <c r="N10989">
        <v>1.1352</v>
      </c>
    </row>
    <row r="10990" spans="13:14" x14ac:dyDescent="0.3">
      <c r="M10990" s="1">
        <v>42922</v>
      </c>
      <c r="N10990">
        <v>1.1422000000000001</v>
      </c>
    </row>
    <row r="10991" spans="13:14" x14ac:dyDescent="0.3">
      <c r="M10991" s="1">
        <v>42923</v>
      </c>
      <c r="N10991">
        <v>1.1399999999999999</v>
      </c>
    </row>
    <row r="10992" spans="13:14" x14ac:dyDescent="0.3">
      <c r="M10992" s="1">
        <v>42926</v>
      </c>
      <c r="N10992">
        <v>1.1398999999999999</v>
      </c>
    </row>
    <row r="10993" spans="13:14" x14ac:dyDescent="0.3">
      <c r="M10993" s="1">
        <v>42927</v>
      </c>
      <c r="N10993">
        <v>1.1465000000000001</v>
      </c>
    </row>
    <row r="10994" spans="13:14" x14ac:dyDescent="0.3">
      <c r="M10994" s="1">
        <v>42928</v>
      </c>
      <c r="N10994">
        <v>1.141</v>
      </c>
    </row>
    <row r="10995" spans="13:14" x14ac:dyDescent="0.3">
      <c r="M10995" s="1">
        <v>42929</v>
      </c>
      <c r="N10995">
        <v>1.1395</v>
      </c>
    </row>
    <row r="10996" spans="13:14" x14ac:dyDescent="0.3">
      <c r="M10996" s="1">
        <v>42930</v>
      </c>
      <c r="N10996">
        <v>1.1467000000000001</v>
      </c>
    </row>
    <row r="10997" spans="13:14" x14ac:dyDescent="0.3">
      <c r="M10997" s="1">
        <v>42933</v>
      </c>
      <c r="N10997">
        <v>1.1477999999999999</v>
      </c>
    </row>
    <row r="10998" spans="13:14" x14ac:dyDescent="0.3">
      <c r="M10998" s="1">
        <v>42934</v>
      </c>
      <c r="N10998">
        <v>1.1552</v>
      </c>
    </row>
    <row r="10999" spans="13:14" x14ac:dyDescent="0.3">
      <c r="M10999" s="1">
        <v>42935</v>
      </c>
      <c r="N10999">
        <v>1.1514</v>
      </c>
    </row>
    <row r="11000" spans="13:14" x14ac:dyDescent="0.3">
      <c r="M11000" s="1">
        <v>42936</v>
      </c>
      <c r="N11000">
        <v>1.1629</v>
      </c>
    </row>
    <row r="11001" spans="13:14" x14ac:dyDescent="0.3">
      <c r="M11001" s="1">
        <v>42937</v>
      </c>
      <c r="N11001">
        <v>1.1660999999999999</v>
      </c>
    </row>
    <row r="11002" spans="13:14" x14ac:dyDescent="0.3">
      <c r="M11002" s="1">
        <v>42940</v>
      </c>
      <c r="N11002">
        <v>1.1637999999999999</v>
      </c>
    </row>
    <row r="11003" spans="13:14" x14ac:dyDescent="0.3">
      <c r="M11003" s="1">
        <v>42941</v>
      </c>
      <c r="N11003">
        <v>1.1651</v>
      </c>
    </row>
    <row r="11004" spans="13:14" x14ac:dyDescent="0.3">
      <c r="M11004" s="1">
        <v>42942</v>
      </c>
      <c r="N11004">
        <v>1.1732</v>
      </c>
    </row>
    <row r="11005" spans="13:14" x14ac:dyDescent="0.3">
      <c r="M11005" s="1">
        <v>42943</v>
      </c>
      <c r="N11005">
        <v>1.1676</v>
      </c>
    </row>
    <row r="11006" spans="13:14" x14ac:dyDescent="0.3">
      <c r="M11006" s="1">
        <v>42944</v>
      </c>
      <c r="N11006">
        <v>1.175</v>
      </c>
    </row>
    <row r="11007" spans="13:14" x14ac:dyDescent="0.3">
      <c r="M11007" s="1">
        <v>42947</v>
      </c>
      <c r="N11007">
        <v>1.1839999999999999</v>
      </c>
    </row>
    <row r="11008" spans="13:14" x14ac:dyDescent="0.3">
      <c r="M11008" s="1">
        <v>42948</v>
      </c>
      <c r="N11008">
        <v>1.1800999999999999</v>
      </c>
    </row>
    <row r="11009" spans="13:14" x14ac:dyDescent="0.3">
      <c r="M11009" s="1">
        <v>42949</v>
      </c>
      <c r="N11009">
        <v>1.1854</v>
      </c>
    </row>
    <row r="11010" spans="13:14" x14ac:dyDescent="0.3">
      <c r="M11010" s="1">
        <v>42950</v>
      </c>
      <c r="N11010">
        <v>1.1868000000000001</v>
      </c>
    </row>
    <row r="11011" spans="13:14" x14ac:dyDescent="0.3">
      <c r="M11011" s="1">
        <v>42951</v>
      </c>
      <c r="N11011">
        <v>1.1768000000000001</v>
      </c>
    </row>
    <row r="11012" spans="13:14" x14ac:dyDescent="0.3">
      <c r="M11012" s="1">
        <v>42954</v>
      </c>
      <c r="N11012">
        <v>1.1793</v>
      </c>
    </row>
    <row r="11013" spans="13:14" x14ac:dyDescent="0.3">
      <c r="M11013" s="1">
        <v>42955</v>
      </c>
      <c r="N11013">
        <v>1.1749000000000001</v>
      </c>
    </row>
    <row r="11014" spans="13:14" x14ac:dyDescent="0.3">
      <c r="M11014" s="1">
        <v>42956</v>
      </c>
      <c r="N11014">
        <v>1.1757</v>
      </c>
    </row>
    <row r="11015" spans="13:14" x14ac:dyDescent="0.3">
      <c r="M11015" s="1">
        <v>42957</v>
      </c>
      <c r="N11015">
        <v>1.177</v>
      </c>
    </row>
    <row r="11016" spans="13:14" x14ac:dyDescent="0.3">
      <c r="M11016" s="1">
        <v>42958</v>
      </c>
      <c r="N11016">
        <v>1.1819999999999999</v>
      </c>
    </row>
    <row r="11017" spans="13:14" x14ac:dyDescent="0.3">
      <c r="M11017" s="1">
        <v>42961</v>
      </c>
      <c r="N11017">
        <v>1.1778</v>
      </c>
    </row>
    <row r="11018" spans="13:14" x14ac:dyDescent="0.3">
      <c r="M11018" s="1">
        <v>42962</v>
      </c>
      <c r="N11018">
        <v>1.1733</v>
      </c>
    </row>
    <row r="11019" spans="13:14" x14ac:dyDescent="0.3">
      <c r="M11019" s="1">
        <v>42963</v>
      </c>
      <c r="N11019">
        <v>1.1768000000000001</v>
      </c>
    </row>
    <row r="11020" spans="13:14" x14ac:dyDescent="0.3">
      <c r="M11020" s="1">
        <v>42964</v>
      </c>
      <c r="N11020">
        <v>1.1722999999999999</v>
      </c>
    </row>
    <row r="11021" spans="13:14" x14ac:dyDescent="0.3">
      <c r="M11021" s="1">
        <v>42965</v>
      </c>
      <c r="N11021">
        <v>1.1759999999999999</v>
      </c>
    </row>
    <row r="11022" spans="13:14" x14ac:dyDescent="0.3">
      <c r="M11022" s="1">
        <v>42968</v>
      </c>
      <c r="N11022">
        <v>1.1814</v>
      </c>
    </row>
    <row r="11023" spans="13:14" x14ac:dyDescent="0.3">
      <c r="M11023" s="1">
        <v>42969</v>
      </c>
      <c r="N11023">
        <v>1.1759999999999999</v>
      </c>
    </row>
    <row r="11024" spans="13:14" x14ac:dyDescent="0.3">
      <c r="M11024" s="1">
        <v>42970</v>
      </c>
      <c r="N11024">
        <v>1.1805000000000001</v>
      </c>
    </row>
    <row r="11025" spans="13:14" x14ac:dyDescent="0.3">
      <c r="M11025" s="1">
        <v>42971</v>
      </c>
      <c r="N11025">
        <v>1.1797</v>
      </c>
    </row>
    <row r="11026" spans="13:14" x14ac:dyDescent="0.3">
      <c r="M11026" s="1">
        <v>42972</v>
      </c>
      <c r="N11026">
        <v>1.1923999999999999</v>
      </c>
    </row>
    <row r="11027" spans="13:14" x14ac:dyDescent="0.3">
      <c r="M11027" s="1">
        <v>42975</v>
      </c>
      <c r="N11027">
        <v>1.1977</v>
      </c>
    </row>
    <row r="11028" spans="13:14" x14ac:dyDescent="0.3">
      <c r="M11028" s="1">
        <v>42976</v>
      </c>
      <c r="N11028">
        <v>1.1972</v>
      </c>
    </row>
    <row r="11029" spans="13:14" x14ac:dyDescent="0.3">
      <c r="M11029" s="1">
        <v>42977</v>
      </c>
      <c r="N11029">
        <v>1.1880999999999999</v>
      </c>
    </row>
    <row r="11030" spans="13:14" x14ac:dyDescent="0.3">
      <c r="M11030" s="1">
        <v>42978</v>
      </c>
      <c r="N11030">
        <v>1.1908000000000001</v>
      </c>
    </row>
    <row r="11031" spans="13:14" x14ac:dyDescent="0.3">
      <c r="M11031" s="1">
        <v>42979</v>
      </c>
      <c r="N11031">
        <v>1.1857</v>
      </c>
    </row>
    <row r="11032" spans="13:14" x14ac:dyDescent="0.3">
      <c r="M11032" s="1">
        <v>42982</v>
      </c>
      <c r="N11032">
        <v>1.1895</v>
      </c>
    </row>
    <row r="11033" spans="13:14" x14ac:dyDescent="0.3">
      <c r="M11033" s="1">
        <v>42983</v>
      </c>
      <c r="N11033">
        <v>1.1912</v>
      </c>
    </row>
    <row r="11034" spans="13:14" x14ac:dyDescent="0.3">
      <c r="M11034" s="1">
        <v>42984</v>
      </c>
      <c r="N11034">
        <v>1.1915</v>
      </c>
    </row>
    <row r="11035" spans="13:14" x14ac:dyDescent="0.3">
      <c r="M11035" s="1">
        <v>42985</v>
      </c>
      <c r="N11035">
        <v>1.2020999999999999</v>
      </c>
    </row>
    <row r="11036" spans="13:14" x14ac:dyDescent="0.3">
      <c r="M11036" s="1">
        <v>42986</v>
      </c>
      <c r="N11036">
        <v>1.2033</v>
      </c>
    </row>
    <row r="11037" spans="13:14" x14ac:dyDescent="0.3">
      <c r="M11037" s="1">
        <v>42989</v>
      </c>
      <c r="N11037">
        <v>1.1951000000000001</v>
      </c>
    </row>
    <row r="11038" spans="13:14" x14ac:dyDescent="0.3">
      <c r="M11038" s="1">
        <v>42990</v>
      </c>
      <c r="N11038">
        <v>1.1964999999999999</v>
      </c>
    </row>
    <row r="11039" spans="13:14" x14ac:dyDescent="0.3">
      <c r="M11039" s="1">
        <v>42991</v>
      </c>
      <c r="N11039">
        <v>1.1884999999999999</v>
      </c>
    </row>
    <row r="11040" spans="13:14" x14ac:dyDescent="0.3">
      <c r="M11040" s="1">
        <v>42992</v>
      </c>
      <c r="N11040">
        <v>1.1918</v>
      </c>
    </row>
    <row r="11041" spans="13:14" x14ac:dyDescent="0.3">
      <c r="M11041" s="1">
        <v>42993</v>
      </c>
      <c r="N11041">
        <v>1.1940999999999999</v>
      </c>
    </row>
    <row r="11042" spans="13:14" x14ac:dyDescent="0.3">
      <c r="M11042" s="1">
        <v>42996</v>
      </c>
      <c r="N11042">
        <v>1.1952</v>
      </c>
    </row>
    <row r="11043" spans="13:14" x14ac:dyDescent="0.3">
      <c r="M11043" s="1">
        <v>42997</v>
      </c>
      <c r="N11043">
        <v>1.1992</v>
      </c>
    </row>
    <row r="11044" spans="13:14" x14ac:dyDescent="0.3">
      <c r="M11044" s="1">
        <v>42998</v>
      </c>
      <c r="N11044">
        <v>1.1891</v>
      </c>
    </row>
    <row r="11045" spans="13:14" x14ac:dyDescent="0.3">
      <c r="M11045" s="1">
        <v>42999</v>
      </c>
      <c r="N11045">
        <v>1.1939</v>
      </c>
    </row>
    <row r="11046" spans="13:14" x14ac:dyDescent="0.3">
      <c r="M11046" s="1">
        <v>43000</v>
      </c>
      <c r="N11046">
        <v>1.1952</v>
      </c>
    </row>
    <row r="11047" spans="13:14" x14ac:dyDescent="0.3">
      <c r="M11047" s="1">
        <v>43003</v>
      </c>
      <c r="N11047">
        <v>1.1846000000000001</v>
      </c>
    </row>
    <row r="11048" spans="13:14" x14ac:dyDescent="0.3">
      <c r="M11048" s="1">
        <v>43004</v>
      </c>
      <c r="N11048">
        <v>1.1791</v>
      </c>
    </row>
    <row r="11049" spans="13:14" x14ac:dyDescent="0.3">
      <c r="M11049" s="1">
        <v>43005</v>
      </c>
      <c r="N11049">
        <v>1.1742999999999999</v>
      </c>
    </row>
    <row r="11050" spans="13:14" x14ac:dyDescent="0.3">
      <c r="M11050" s="1">
        <v>43006</v>
      </c>
      <c r="N11050">
        <v>1.1783999999999999</v>
      </c>
    </row>
    <row r="11051" spans="13:14" x14ac:dyDescent="0.3">
      <c r="M11051" s="1">
        <v>43007</v>
      </c>
      <c r="N11051">
        <v>1.1812</v>
      </c>
    </row>
    <row r="11052" spans="13:14" x14ac:dyDescent="0.3">
      <c r="M11052" s="1">
        <v>43010</v>
      </c>
      <c r="N11052">
        <v>1.173</v>
      </c>
    </row>
    <row r="11053" spans="13:14" x14ac:dyDescent="0.3">
      <c r="M11053" s="1">
        <v>43011</v>
      </c>
      <c r="N11053">
        <v>1.1741999999999999</v>
      </c>
    </row>
    <row r="11054" spans="13:14" x14ac:dyDescent="0.3">
      <c r="M11054" s="1">
        <v>43012</v>
      </c>
      <c r="N11054">
        <v>1.1758999999999999</v>
      </c>
    </row>
    <row r="11055" spans="13:14" x14ac:dyDescent="0.3">
      <c r="M11055" s="1">
        <v>43013</v>
      </c>
      <c r="N11055">
        <v>1.171</v>
      </c>
    </row>
    <row r="11056" spans="13:14" x14ac:dyDescent="0.3">
      <c r="M11056" s="1">
        <v>43014</v>
      </c>
      <c r="N11056">
        <v>1.1733</v>
      </c>
    </row>
    <row r="11057" spans="13:14" x14ac:dyDescent="0.3">
      <c r="M11057" s="1">
        <v>43017</v>
      </c>
      <c r="N11057">
        <v>1.1738999999999999</v>
      </c>
    </row>
    <row r="11058" spans="13:14" x14ac:dyDescent="0.3">
      <c r="M11058" s="1">
        <v>43018</v>
      </c>
      <c r="N11058">
        <v>1.1806000000000001</v>
      </c>
    </row>
    <row r="11059" spans="13:14" x14ac:dyDescent="0.3">
      <c r="M11059" s="1">
        <v>43019</v>
      </c>
      <c r="N11059">
        <v>1.1857</v>
      </c>
    </row>
    <row r="11060" spans="13:14" x14ac:dyDescent="0.3">
      <c r="M11060" s="1">
        <v>43020</v>
      </c>
      <c r="N11060">
        <v>1.1829000000000001</v>
      </c>
    </row>
    <row r="11061" spans="13:14" x14ac:dyDescent="0.3">
      <c r="M11061" s="1">
        <v>43021</v>
      </c>
      <c r="N11061">
        <v>1.1821999999999999</v>
      </c>
    </row>
    <row r="11062" spans="13:14" x14ac:dyDescent="0.3">
      <c r="M11062" s="1">
        <v>43024</v>
      </c>
      <c r="N11062">
        <v>1.1795</v>
      </c>
    </row>
    <row r="11063" spans="13:14" x14ac:dyDescent="0.3">
      <c r="M11063" s="1">
        <v>43025</v>
      </c>
      <c r="N11063">
        <v>1.1766000000000001</v>
      </c>
    </row>
    <row r="11064" spans="13:14" x14ac:dyDescent="0.3">
      <c r="M11064" s="1">
        <v>43026</v>
      </c>
      <c r="N11064">
        <v>1.1787000000000001</v>
      </c>
    </row>
    <row r="11065" spans="13:14" x14ac:dyDescent="0.3">
      <c r="M11065" s="1">
        <v>43027</v>
      </c>
      <c r="N11065">
        <v>1.1850000000000001</v>
      </c>
    </row>
    <row r="11066" spans="13:14" x14ac:dyDescent="0.3">
      <c r="M11066" s="1">
        <v>43028</v>
      </c>
      <c r="N11066">
        <v>1.1782999999999999</v>
      </c>
    </row>
    <row r="11067" spans="13:14" x14ac:dyDescent="0.3">
      <c r="M11067" s="1">
        <v>43031</v>
      </c>
      <c r="N11067">
        <v>1.1747000000000001</v>
      </c>
    </row>
    <row r="11068" spans="13:14" x14ac:dyDescent="0.3">
      <c r="M11068" s="1">
        <v>43032</v>
      </c>
      <c r="N11068">
        <v>1.1758999999999999</v>
      </c>
    </row>
    <row r="11069" spans="13:14" x14ac:dyDescent="0.3">
      <c r="M11069" s="1">
        <v>43033</v>
      </c>
      <c r="N11069">
        <v>1.1812</v>
      </c>
    </row>
    <row r="11070" spans="13:14" x14ac:dyDescent="0.3">
      <c r="M11070" s="1">
        <v>43034</v>
      </c>
      <c r="N11070">
        <v>1.165</v>
      </c>
    </row>
    <row r="11071" spans="13:14" x14ac:dyDescent="0.3">
      <c r="M11071" s="1">
        <v>43035</v>
      </c>
      <c r="N11071">
        <v>1.1608000000000001</v>
      </c>
    </row>
    <row r="11072" spans="13:14" x14ac:dyDescent="0.3">
      <c r="M11072" s="1">
        <v>43038</v>
      </c>
      <c r="N11072">
        <v>1.1649</v>
      </c>
    </row>
    <row r="11073" spans="13:14" x14ac:dyDescent="0.3">
      <c r="M11073" s="1">
        <v>43039</v>
      </c>
      <c r="N11073">
        <v>1.1644000000000001</v>
      </c>
    </row>
    <row r="11074" spans="13:14" x14ac:dyDescent="0.3">
      <c r="M11074" s="1">
        <v>43040</v>
      </c>
      <c r="N11074">
        <v>1.1617</v>
      </c>
    </row>
    <row r="11075" spans="13:14" x14ac:dyDescent="0.3">
      <c r="M11075" s="1">
        <v>43041</v>
      </c>
      <c r="N11075">
        <v>1.1656</v>
      </c>
    </row>
    <row r="11076" spans="13:14" x14ac:dyDescent="0.3">
      <c r="M11076" s="1">
        <v>43042</v>
      </c>
      <c r="N11076">
        <v>1.1607000000000001</v>
      </c>
    </row>
    <row r="11077" spans="13:14" x14ac:dyDescent="0.3">
      <c r="M11077" s="1">
        <v>43045</v>
      </c>
      <c r="N11077">
        <v>1.1609</v>
      </c>
    </row>
    <row r="11078" spans="13:14" x14ac:dyDescent="0.3">
      <c r="M11078" s="1">
        <v>43046</v>
      </c>
      <c r="N11078">
        <v>1.1585000000000001</v>
      </c>
    </row>
    <row r="11079" spans="13:14" x14ac:dyDescent="0.3">
      <c r="M11079" s="1">
        <v>43047</v>
      </c>
      <c r="N11079">
        <v>1.1593</v>
      </c>
    </row>
    <row r="11080" spans="13:14" x14ac:dyDescent="0.3">
      <c r="M11080" s="1">
        <v>43048</v>
      </c>
      <c r="N11080">
        <v>1.1639999999999999</v>
      </c>
    </row>
    <row r="11081" spans="13:14" x14ac:dyDescent="0.3">
      <c r="M11081" s="1">
        <v>43049</v>
      </c>
      <c r="N11081">
        <v>1.1662999999999999</v>
      </c>
    </row>
    <row r="11082" spans="13:14" x14ac:dyDescent="0.3">
      <c r="M11082" s="1">
        <v>43052</v>
      </c>
      <c r="N11082">
        <v>1.1665000000000001</v>
      </c>
    </row>
    <row r="11083" spans="13:14" x14ac:dyDescent="0.3">
      <c r="M11083" s="1">
        <v>43053</v>
      </c>
      <c r="N11083">
        <v>1.1796</v>
      </c>
    </row>
    <row r="11084" spans="13:14" x14ac:dyDescent="0.3">
      <c r="M11084" s="1">
        <v>43054</v>
      </c>
      <c r="N11084">
        <v>1.1791</v>
      </c>
    </row>
    <row r="11085" spans="13:14" x14ac:dyDescent="0.3">
      <c r="M11085" s="1">
        <v>43055</v>
      </c>
      <c r="N11085">
        <v>1.1769000000000001</v>
      </c>
    </row>
    <row r="11086" spans="13:14" x14ac:dyDescent="0.3">
      <c r="M11086" s="1">
        <v>43056</v>
      </c>
      <c r="N11086">
        <v>1.1793</v>
      </c>
    </row>
    <row r="11087" spans="13:14" x14ac:dyDescent="0.3">
      <c r="M11087" s="1">
        <v>43059</v>
      </c>
      <c r="N11087">
        <v>1.1732</v>
      </c>
    </row>
    <row r="11088" spans="13:14" x14ac:dyDescent="0.3">
      <c r="M11088" s="1">
        <v>43060</v>
      </c>
      <c r="N11088">
        <v>1.1737</v>
      </c>
    </row>
    <row r="11089" spans="13:14" x14ac:dyDescent="0.3">
      <c r="M11089" s="1">
        <v>43061</v>
      </c>
      <c r="N11089">
        <v>1.1819999999999999</v>
      </c>
    </row>
    <row r="11090" spans="13:14" x14ac:dyDescent="0.3">
      <c r="M11090" s="1">
        <v>43062</v>
      </c>
      <c r="N11090">
        <v>1.1850000000000001</v>
      </c>
    </row>
    <row r="11091" spans="13:14" x14ac:dyDescent="0.3">
      <c r="M11091" s="1">
        <v>43063</v>
      </c>
      <c r="N11091">
        <v>1.1930000000000001</v>
      </c>
    </row>
    <row r="11092" spans="13:14" x14ac:dyDescent="0.3">
      <c r="M11092" s="1">
        <v>43066</v>
      </c>
      <c r="N11092">
        <v>1.1896</v>
      </c>
    </row>
    <row r="11093" spans="13:14" x14ac:dyDescent="0.3">
      <c r="M11093" s="1">
        <v>43067</v>
      </c>
      <c r="N11093">
        <v>1.1839</v>
      </c>
    </row>
    <row r="11094" spans="13:14" x14ac:dyDescent="0.3">
      <c r="M11094" s="1">
        <v>43068</v>
      </c>
      <c r="N11094">
        <v>1.1847000000000001</v>
      </c>
    </row>
    <row r="11095" spans="13:14" x14ac:dyDescent="0.3">
      <c r="M11095" s="1">
        <v>43069</v>
      </c>
      <c r="N11095">
        <v>1.1901999999999999</v>
      </c>
    </row>
    <row r="11096" spans="13:14" x14ac:dyDescent="0.3">
      <c r="M11096" s="1">
        <v>43070</v>
      </c>
      <c r="N11096">
        <v>1.1889000000000001</v>
      </c>
    </row>
    <row r="11097" spans="13:14" x14ac:dyDescent="0.3">
      <c r="M11097" s="1">
        <v>43073</v>
      </c>
      <c r="N11097">
        <v>1.1863999999999999</v>
      </c>
    </row>
    <row r="11098" spans="13:14" x14ac:dyDescent="0.3">
      <c r="M11098" s="1">
        <v>43074</v>
      </c>
      <c r="N11098">
        <v>1.1823999999999999</v>
      </c>
    </row>
    <row r="11099" spans="13:14" x14ac:dyDescent="0.3">
      <c r="M11099" s="1">
        <v>43075</v>
      </c>
      <c r="N11099">
        <v>1.1795</v>
      </c>
    </row>
    <row r="11100" spans="13:14" x14ac:dyDescent="0.3">
      <c r="M11100" s="1">
        <v>43076</v>
      </c>
      <c r="N11100">
        <v>1.1771</v>
      </c>
    </row>
    <row r="11101" spans="13:14" x14ac:dyDescent="0.3">
      <c r="M11101" s="1">
        <v>43077</v>
      </c>
      <c r="N11101">
        <v>1.1763999999999999</v>
      </c>
    </row>
    <row r="11102" spans="13:14" x14ac:dyDescent="0.3">
      <c r="M11102" s="1">
        <v>43080</v>
      </c>
      <c r="N11102">
        <v>1.1768000000000001</v>
      </c>
    </row>
    <row r="11103" spans="13:14" x14ac:dyDescent="0.3">
      <c r="M11103" s="1">
        <v>43081</v>
      </c>
      <c r="N11103">
        <v>1.1739999999999999</v>
      </c>
    </row>
    <row r="11104" spans="13:14" x14ac:dyDescent="0.3">
      <c r="M11104" s="1">
        <v>43082</v>
      </c>
      <c r="N11104">
        <v>1.1825000000000001</v>
      </c>
    </row>
    <row r="11105" spans="13:14" x14ac:dyDescent="0.3">
      <c r="M11105" s="1">
        <v>43083</v>
      </c>
      <c r="N11105">
        <v>1.1777</v>
      </c>
    </row>
    <row r="11106" spans="13:14" x14ac:dyDescent="0.3">
      <c r="M11106" s="1">
        <v>43084</v>
      </c>
      <c r="N11106">
        <v>1.1752</v>
      </c>
    </row>
    <row r="11107" spans="13:14" x14ac:dyDescent="0.3">
      <c r="M11107" s="1">
        <v>43087</v>
      </c>
      <c r="N11107">
        <v>1.1780999999999999</v>
      </c>
    </row>
    <row r="11108" spans="13:14" x14ac:dyDescent="0.3">
      <c r="M11108" s="1">
        <v>43088</v>
      </c>
      <c r="N11108">
        <v>1.1838</v>
      </c>
    </row>
    <row r="11109" spans="13:14" x14ac:dyDescent="0.3">
      <c r="M11109" s="1">
        <v>43089</v>
      </c>
      <c r="N11109">
        <v>1.1869000000000001</v>
      </c>
    </row>
    <row r="11110" spans="13:14" x14ac:dyDescent="0.3">
      <c r="M11110" s="1">
        <v>43090</v>
      </c>
      <c r="N11110">
        <v>1.1873</v>
      </c>
    </row>
    <row r="11111" spans="13:14" x14ac:dyDescent="0.3">
      <c r="M11111" s="1">
        <v>43091</v>
      </c>
      <c r="N11111">
        <v>1.1857</v>
      </c>
    </row>
    <row r="11112" spans="13:14" x14ac:dyDescent="0.3">
      <c r="M11112" s="1">
        <v>43094</v>
      </c>
      <c r="N11112">
        <v>1.1868000000000001</v>
      </c>
    </row>
    <row r="11113" spans="13:14" x14ac:dyDescent="0.3">
      <c r="M11113" s="1">
        <v>43095</v>
      </c>
      <c r="N11113">
        <v>1.1858</v>
      </c>
    </row>
    <row r="11114" spans="13:14" x14ac:dyDescent="0.3">
      <c r="M11114" s="1">
        <v>43096</v>
      </c>
      <c r="N11114">
        <v>1.1886000000000001</v>
      </c>
    </row>
    <row r="11115" spans="13:14" x14ac:dyDescent="0.3">
      <c r="M11115" s="1">
        <v>43097</v>
      </c>
      <c r="N11115">
        <v>1.1940999999999999</v>
      </c>
    </row>
    <row r="11116" spans="13:14" x14ac:dyDescent="0.3">
      <c r="M11116" s="1">
        <v>43098</v>
      </c>
      <c r="N11116">
        <v>1.1996</v>
      </c>
    </row>
    <row r="11117" spans="13:14" x14ac:dyDescent="0.3">
      <c r="M11117" s="1">
        <v>43101</v>
      </c>
      <c r="N11117">
        <v>1.2008000000000001</v>
      </c>
    </row>
    <row r="11118" spans="13:14" x14ac:dyDescent="0.3">
      <c r="M11118" s="1">
        <v>43102</v>
      </c>
      <c r="N11118">
        <v>1.2057</v>
      </c>
    </row>
    <row r="11119" spans="13:14" x14ac:dyDescent="0.3">
      <c r="M11119" s="1">
        <v>43103</v>
      </c>
      <c r="N11119">
        <v>1.2012</v>
      </c>
    </row>
    <row r="11120" spans="13:14" x14ac:dyDescent="0.3">
      <c r="M11120" s="1">
        <v>43104</v>
      </c>
      <c r="N11120">
        <v>1.2067000000000001</v>
      </c>
    </row>
    <row r="11121" spans="13:14" x14ac:dyDescent="0.3">
      <c r="M11121" s="1">
        <v>43105</v>
      </c>
      <c r="N11121">
        <v>1.2028000000000001</v>
      </c>
    </row>
    <row r="11122" spans="13:14" x14ac:dyDescent="0.3">
      <c r="M11122" s="1">
        <v>43108</v>
      </c>
      <c r="N11122">
        <v>1.1964999999999999</v>
      </c>
    </row>
    <row r="11123" spans="13:14" x14ac:dyDescent="0.3">
      <c r="M11123" s="1">
        <v>43109</v>
      </c>
      <c r="N11123">
        <v>1.1935</v>
      </c>
    </row>
    <row r="11124" spans="13:14" x14ac:dyDescent="0.3">
      <c r="M11124" s="1">
        <v>43110</v>
      </c>
      <c r="N11124">
        <v>1.1944999999999999</v>
      </c>
    </row>
    <row r="11125" spans="13:14" x14ac:dyDescent="0.3">
      <c r="M11125" s="1">
        <v>43111</v>
      </c>
      <c r="N11125">
        <v>1.2031000000000001</v>
      </c>
    </row>
    <row r="11126" spans="13:14" x14ac:dyDescent="0.3">
      <c r="M11126" s="1">
        <v>43112</v>
      </c>
      <c r="N11126">
        <v>1.2184999999999999</v>
      </c>
    </row>
    <row r="11127" spans="13:14" x14ac:dyDescent="0.3">
      <c r="M11127" s="1">
        <v>43115</v>
      </c>
      <c r="N11127">
        <v>1.2261</v>
      </c>
    </row>
    <row r="11128" spans="13:14" x14ac:dyDescent="0.3">
      <c r="M11128" s="1">
        <v>43116</v>
      </c>
      <c r="N11128">
        <v>1.2259</v>
      </c>
    </row>
    <row r="11129" spans="13:14" x14ac:dyDescent="0.3">
      <c r="M11129" s="1">
        <v>43117</v>
      </c>
      <c r="N11129">
        <v>1.2183999999999999</v>
      </c>
    </row>
    <row r="11130" spans="13:14" x14ac:dyDescent="0.3">
      <c r="M11130" s="1">
        <v>43118</v>
      </c>
      <c r="N11130">
        <v>1.2237</v>
      </c>
    </row>
    <row r="11131" spans="13:14" x14ac:dyDescent="0.3">
      <c r="M11131" s="1">
        <v>43119</v>
      </c>
      <c r="N11131">
        <v>1.222</v>
      </c>
    </row>
    <row r="11132" spans="13:14" x14ac:dyDescent="0.3">
      <c r="M11132" s="1">
        <v>43122</v>
      </c>
      <c r="N11132">
        <v>1.226</v>
      </c>
    </row>
    <row r="11133" spans="13:14" x14ac:dyDescent="0.3">
      <c r="M11133" s="1">
        <v>43123</v>
      </c>
      <c r="N11133">
        <v>1.2297</v>
      </c>
    </row>
    <row r="11134" spans="13:14" x14ac:dyDescent="0.3">
      <c r="M11134" s="1">
        <v>43124</v>
      </c>
      <c r="N11134">
        <v>1.2405999999999999</v>
      </c>
    </row>
    <row r="11135" spans="13:14" x14ac:dyDescent="0.3">
      <c r="M11135" s="1">
        <v>43125</v>
      </c>
      <c r="N11135">
        <v>1.2395</v>
      </c>
    </row>
    <row r="11136" spans="13:14" x14ac:dyDescent="0.3">
      <c r="M11136" s="1">
        <v>43126</v>
      </c>
      <c r="N11136">
        <v>1.2419</v>
      </c>
    </row>
    <row r="11137" spans="13:14" x14ac:dyDescent="0.3">
      <c r="M11137" s="1">
        <v>43129</v>
      </c>
      <c r="N11137">
        <v>1.2381</v>
      </c>
    </row>
    <row r="11138" spans="13:14" x14ac:dyDescent="0.3">
      <c r="M11138" s="1">
        <v>43130</v>
      </c>
      <c r="N11138">
        <v>1.24</v>
      </c>
    </row>
    <row r="11139" spans="13:14" x14ac:dyDescent="0.3">
      <c r="M11139" s="1">
        <v>43131</v>
      </c>
      <c r="N11139">
        <v>1.242</v>
      </c>
    </row>
    <row r="11140" spans="13:14" x14ac:dyDescent="0.3">
      <c r="M11140" s="1">
        <v>43132</v>
      </c>
      <c r="N11140">
        <v>1.2507999999999999</v>
      </c>
    </row>
    <row r="11141" spans="13:14" x14ac:dyDescent="0.3">
      <c r="M11141" s="1">
        <v>43133</v>
      </c>
      <c r="N11141">
        <v>1.246</v>
      </c>
    </row>
    <row r="11142" spans="13:14" x14ac:dyDescent="0.3">
      <c r="M11142" s="1">
        <v>43136</v>
      </c>
      <c r="N11142">
        <v>1.2366999999999999</v>
      </c>
    </row>
    <row r="11143" spans="13:14" x14ac:dyDescent="0.3">
      <c r="M11143" s="1">
        <v>43137</v>
      </c>
      <c r="N11143">
        <v>1.2376</v>
      </c>
    </row>
    <row r="11144" spans="13:14" x14ac:dyDescent="0.3">
      <c r="M11144" s="1">
        <v>43138</v>
      </c>
      <c r="N11144">
        <v>1.2262</v>
      </c>
    </row>
    <row r="11145" spans="13:14" x14ac:dyDescent="0.3">
      <c r="M11145" s="1">
        <v>43139</v>
      </c>
      <c r="N11145">
        <v>1.2244999999999999</v>
      </c>
    </row>
    <row r="11146" spans="13:14" x14ac:dyDescent="0.3">
      <c r="M11146" s="1">
        <v>43140</v>
      </c>
      <c r="N11146">
        <v>1.2233000000000001</v>
      </c>
    </row>
    <row r="11147" spans="13:14" x14ac:dyDescent="0.3">
      <c r="M11147" s="1">
        <v>43143</v>
      </c>
      <c r="N11147">
        <v>1.2291000000000001</v>
      </c>
    </row>
    <row r="11148" spans="13:14" x14ac:dyDescent="0.3">
      <c r="M11148" s="1">
        <v>43144</v>
      </c>
      <c r="N11148">
        <v>1.2350000000000001</v>
      </c>
    </row>
    <row r="11149" spans="13:14" x14ac:dyDescent="0.3">
      <c r="M11149" s="1">
        <v>43145</v>
      </c>
      <c r="N11149">
        <v>1.2447999999999999</v>
      </c>
    </row>
    <row r="11150" spans="13:14" x14ac:dyDescent="0.3">
      <c r="M11150" s="1">
        <v>43146</v>
      </c>
      <c r="N11150">
        <v>1.2504999999999999</v>
      </c>
    </row>
    <row r="11151" spans="13:14" x14ac:dyDescent="0.3">
      <c r="M11151" s="1">
        <v>43147</v>
      </c>
      <c r="N11151">
        <v>1.2403999999999999</v>
      </c>
    </row>
    <row r="11152" spans="13:14" x14ac:dyDescent="0.3">
      <c r="M11152" s="1">
        <v>43150</v>
      </c>
      <c r="N11152">
        <v>1.2406999999999999</v>
      </c>
    </row>
    <row r="11153" spans="13:14" x14ac:dyDescent="0.3">
      <c r="M11153" s="1">
        <v>43151</v>
      </c>
      <c r="N11153">
        <v>1.2336</v>
      </c>
    </row>
    <row r="11154" spans="13:14" x14ac:dyDescent="0.3">
      <c r="M11154" s="1">
        <v>43152</v>
      </c>
      <c r="N11154">
        <v>1.2282</v>
      </c>
    </row>
    <row r="11155" spans="13:14" x14ac:dyDescent="0.3">
      <c r="M11155" s="1">
        <v>43153</v>
      </c>
      <c r="N11155">
        <v>1.2329000000000001</v>
      </c>
    </row>
    <row r="11156" spans="13:14" x14ac:dyDescent="0.3">
      <c r="M11156" s="1">
        <v>43154</v>
      </c>
      <c r="N11156">
        <v>1.2293000000000001</v>
      </c>
    </row>
    <row r="11157" spans="13:14" x14ac:dyDescent="0.3">
      <c r="M11157" s="1">
        <v>43157</v>
      </c>
      <c r="N11157">
        <v>1.2316</v>
      </c>
    </row>
    <row r="11158" spans="13:14" x14ac:dyDescent="0.3">
      <c r="M11158" s="1">
        <v>43158</v>
      </c>
      <c r="N11158">
        <v>1.2231000000000001</v>
      </c>
    </row>
    <row r="11159" spans="13:14" x14ac:dyDescent="0.3">
      <c r="M11159" s="1">
        <v>43159</v>
      </c>
      <c r="N11159">
        <v>1.2193000000000001</v>
      </c>
    </row>
    <row r="11160" spans="13:14" x14ac:dyDescent="0.3">
      <c r="M11160" s="1">
        <v>43160</v>
      </c>
      <c r="N11160">
        <v>1.2266999999999999</v>
      </c>
    </row>
    <row r="11161" spans="13:14" x14ac:dyDescent="0.3">
      <c r="M11161" s="1">
        <v>43161</v>
      </c>
      <c r="N11161">
        <v>1.2317</v>
      </c>
    </row>
    <row r="11162" spans="13:14" x14ac:dyDescent="0.3">
      <c r="M11162" s="1">
        <v>43164</v>
      </c>
      <c r="N11162">
        <v>1.2335</v>
      </c>
    </row>
    <row r="11163" spans="13:14" x14ac:dyDescent="0.3">
      <c r="M11163" s="1">
        <v>43165</v>
      </c>
      <c r="N11163">
        <v>1.2402</v>
      </c>
    </row>
    <row r="11164" spans="13:14" x14ac:dyDescent="0.3">
      <c r="M11164" s="1">
        <v>43166</v>
      </c>
      <c r="N11164">
        <v>1.2412000000000001</v>
      </c>
    </row>
    <row r="11165" spans="13:14" x14ac:dyDescent="0.3">
      <c r="M11165" s="1">
        <v>43167</v>
      </c>
      <c r="N11165">
        <v>1.2310000000000001</v>
      </c>
    </row>
    <row r="11166" spans="13:14" x14ac:dyDescent="0.3">
      <c r="M11166" s="1">
        <v>43168</v>
      </c>
      <c r="N11166">
        <v>1.2304999999999999</v>
      </c>
    </row>
    <row r="11167" spans="13:14" x14ac:dyDescent="0.3">
      <c r="M11167" s="1">
        <v>43171</v>
      </c>
      <c r="N11167">
        <v>1.2332000000000001</v>
      </c>
    </row>
    <row r="11168" spans="13:14" x14ac:dyDescent="0.3">
      <c r="M11168" s="1">
        <v>43172</v>
      </c>
      <c r="N11168">
        <v>1.2388999999999999</v>
      </c>
    </row>
    <row r="11169" spans="13:14" x14ac:dyDescent="0.3">
      <c r="M11169" s="1">
        <v>43173</v>
      </c>
      <c r="N11169">
        <v>1.2364999999999999</v>
      </c>
    </row>
    <row r="11170" spans="13:14" x14ac:dyDescent="0.3">
      <c r="M11170" s="1">
        <v>43174</v>
      </c>
      <c r="N11170">
        <v>1.2303999999999999</v>
      </c>
    </row>
    <row r="11171" spans="13:14" x14ac:dyDescent="0.3">
      <c r="M11171" s="1">
        <v>43175</v>
      </c>
      <c r="N11171">
        <v>1.2286999999999999</v>
      </c>
    </row>
    <row r="11172" spans="13:14" x14ac:dyDescent="0.3">
      <c r="M11172" s="1">
        <v>43178</v>
      </c>
      <c r="N11172">
        <v>1.2333000000000001</v>
      </c>
    </row>
    <row r="11173" spans="13:14" x14ac:dyDescent="0.3">
      <c r="M11173" s="1">
        <v>43179</v>
      </c>
      <c r="N11173">
        <v>1.224</v>
      </c>
    </row>
    <row r="11174" spans="13:14" x14ac:dyDescent="0.3">
      <c r="M11174" s="1">
        <v>43180</v>
      </c>
      <c r="N11174">
        <v>1.2336</v>
      </c>
    </row>
    <row r="11175" spans="13:14" x14ac:dyDescent="0.3">
      <c r="M11175" s="1">
        <v>43181</v>
      </c>
      <c r="N11175">
        <v>1.23</v>
      </c>
    </row>
    <row r="11176" spans="13:14" x14ac:dyDescent="0.3">
      <c r="M11176" s="1">
        <v>43182</v>
      </c>
      <c r="N11176">
        <v>1.2351000000000001</v>
      </c>
    </row>
    <row r="11177" spans="13:14" x14ac:dyDescent="0.3">
      <c r="M11177" s="1">
        <v>43185</v>
      </c>
      <c r="N11177">
        <v>1.2442</v>
      </c>
    </row>
    <row r="11178" spans="13:14" x14ac:dyDescent="0.3">
      <c r="M11178" s="1">
        <v>43186</v>
      </c>
      <c r="N11178">
        <v>1.2401</v>
      </c>
    </row>
    <row r="11179" spans="13:14" x14ac:dyDescent="0.3">
      <c r="M11179" s="1">
        <v>43187</v>
      </c>
      <c r="N11179">
        <v>1.2306999999999999</v>
      </c>
    </row>
    <row r="11180" spans="13:14" x14ac:dyDescent="0.3">
      <c r="M11180" s="1">
        <v>43188</v>
      </c>
      <c r="N11180">
        <v>1.2301</v>
      </c>
    </row>
    <row r="11181" spans="13:14" x14ac:dyDescent="0.3">
      <c r="M11181" s="1">
        <v>43189</v>
      </c>
      <c r="N11181">
        <v>1.2321</v>
      </c>
    </row>
    <row r="11182" spans="13:14" x14ac:dyDescent="0.3">
      <c r="M11182" s="1">
        <v>43192</v>
      </c>
      <c r="N11182">
        <v>1.23</v>
      </c>
    </row>
    <row r="11183" spans="13:14" x14ac:dyDescent="0.3">
      <c r="M11183" s="1">
        <v>43193</v>
      </c>
      <c r="N11183">
        <v>1.2269000000000001</v>
      </c>
    </row>
    <row r="11184" spans="13:14" x14ac:dyDescent="0.3">
      <c r="M11184" s="1">
        <v>43194</v>
      </c>
      <c r="N11184">
        <v>1.2277</v>
      </c>
    </row>
    <row r="11185" spans="13:14" x14ac:dyDescent="0.3">
      <c r="M11185" s="1">
        <v>43195</v>
      </c>
      <c r="N11185">
        <v>1.2238</v>
      </c>
    </row>
    <row r="11186" spans="13:14" x14ac:dyDescent="0.3">
      <c r="M11186" s="1">
        <v>43196</v>
      </c>
      <c r="N11186">
        <v>1.2281</v>
      </c>
    </row>
    <row r="11187" spans="13:14" x14ac:dyDescent="0.3">
      <c r="M11187" s="1">
        <v>43199</v>
      </c>
      <c r="N11187">
        <v>1.2319</v>
      </c>
    </row>
    <row r="11188" spans="13:14" x14ac:dyDescent="0.3">
      <c r="M11188" s="1">
        <v>43200</v>
      </c>
      <c r="N11188">
        <v>1.2354000000000001</v>
      </c>
    </row>
    <row r="11189" spans="13:14" x14ac:dyDescent="0.3">
      <c r="M11189" s="1">
        <v>43201</v>
      </c>
      <c r="N11189">
        <v>1.2364999999999999</v>
      </c>
    </row>
    <row r="11190" spans="13:14" x14ac:dyDescent="0.3">
      <c r="M11190" s="1">
        <v>43202</v>
      </c>
      <c r="N11190">
        <v>1.2324999999999999</v>
      </c>
    </row>
    <row r="11191" spans="13:14" x14ac:dyDescent="0.3">
      <c r="M11191" s="1">
        <v>43203</v>
      </c>
      <c r="N11191">
        <v>1.2329000000000001</v>
      </c>
    </row>
    <row r="11192" spans="13:14" x14ac:dyDescent="0.3">
      <c r="M11192" s="1">
        <v>43206</v>
      </c>
      <c r="N11192">
        <v>1.2378</v>
      </c>
    </row>
    <row r="11193" spans="13:14" x14ac:dyDescent="0.3">
      <c r="M11193" s="1">
        <v>43207</v>
      </c>
      <c r="N11193">
        <v>1.2370000000000001</v>
      </c>
    </row>
    <row r="11194" spans="13:14" x14ac:dyDescent="0.3">
      <c r="M11194" s="1">
        <v>43208</v>
      </c>
      <c r="N11194">
        <v>1.2372000000000001</v>
      </c>
    </row>
    <row r="11195" spans="13:14" x14ac:dyDescent="0.3">
      <c r="M11195" s="1">
        <v>43209</v>
      </c>
      <c r="N11195">
        <v>1.2343999999999999</v>
      </c>
    </row>
    <row r="11196" spans="13:14" x14ac:dyDescent="0.3">
      <c r="M11196" s="1">
        <v>43210</v>
      </c>
      <c r="N11196">
        <v>1.2285999999999999</v>
      </c>
    </row>
    <row r="11197" spans="13:14" x14ac:dyDescent="0.3">
      <c r="M11197" s="1">
        <v>43213</v>
      </c>
      <c r="N11197">
        <v>1.2206999999999999</v>
      </c>
    </row>
    <row r="11198" spans="13:14" x14ac:dyDescent="0.3">
      <c r="M11198" s="1">
        <v>43214</v>
      </c>
      <c r="N11198">
        <v>1.2230000000000001</v>
      </c>
    </row>
    <row r="11199" spans="13:14" x14ac:dyDescent="0.3">
      <c r="M11199" s="1">
        <v>43215</v>
      </c>
      <c r="N11199">
        <v>1.2159</v>
      </c>
    </row>
    <row r="11200" spans="13:14" x14ac:dyDescent="0.3">
      <c r="M11200" s="1">
        <v>43216</v>
      </c>
      <c r="N11200">
        <v>1.2101</v>
      </c>
    </row>
    <row r="11201" spans="13:14" x14ac:dyDescent="0.3">
      <c r="M11201" s="1">
        <v>43217</v>
      </c>
      <c r="N11201">
        <v>1.2128000000000001</v>
      </c>
    </row>
    <row r="11202" spans="13:14" x14ac:dyDescent="0.3">
      <c r="M11202" s="1">
        <v>43220</v>
      </c>
      <c r="N11202">
        <v>1.2077</v>
      </c>
    </row>
    <row r="11203" spans="13:14" x14ac:dyDescent="0.3">
      <c r="M11203" s="1">
        <v>43221</v>
      </c>
      <c r="N11203">
        <v>1.1993</v>
      </c>
    </row>
    <row r="11204" spans="13:14" x14ac:dyDescent="0.3">
      <c r="M11204" s="1">
        <v>43222</v>
      </c>
      <c r="N11204">
        <v>1.1950000000000001</v>
      </c>
    </row>
    <row r="11205" spans="13:14" x14ac:dyDescent="0.3">
      <c r="M11205" s="1">
        <v>43223</v>
      </c>
      <c r="N11205">
        <v>1.1987000000000001</v>
      </c>
    </row>
    <row r="11206" spans="13:14" x14ac:dyDescent="0.3">
      <c r="M11206" s="1">
        <v>43224</v>
      </c>
      <c r="N11206">
        <v>1.1958</v>
      </c>
    </row>
    <row r="11207" spans="13:14" x14ac:dyDescent="0.3">
      <c r="M11207" s="1">
        <v>43227</v>
      </c>
      <c r="N11207">
        <v>1.1919999999999999</v>
      </c>
    </row>
    <row r="11208" spans="13:14" x14ac:dyDescent="0.3">
      <c r="M11208" s="1">
        <v>43228</v>
      </c>
      <c r="N11208">
        <v>1.1861999999999999</v>
      </c>
    </row>
    <row r="11209" spans="13:14" x14ac:dyDescent="0.3">
      <c r="M11209" s="1">
        <v>43229</v>
      </c>
      <c r="N11209">
        <v>1.1850000000000001</v>
      </c>
    </row>
    <row r="11210" spans="13:14" x14ac:dyDescent="0.3">
      <c r="M11210" s="1">
        <v>43230</v>
      </c>
      <c r="N11210">
        <v>1.1913</v>
      </c>
    </row>
    <row r="11211" spans="13:14" x14ac:dyDescent="0.3">
      <c r="M11211" s="1">
        <v>43231</v>
      </c>
      <c r="N11211">
        <v>1.1941999999999999</v>
      </c>
    </row>
    <row r="11212" spans="13:14" x14ac:dyDescent="0.3">
      <c r="M11212" s="1">
        <v>43234</v>
      </c>
      <c r="N11212">
        <v>1.1924999999999999</v>
      </c>
    </row>
    <row r="11213" spans="13:14" x14ac:dyDescent="0.3">
      <c r="M11213" s="1">
        <v>43235</v>
      </c>
      <c r="N11213">
        <v>1.1837</v>
      </c>
    </row>
    <row r="11214" spans="13:14" x14ac:dyDescent="0.3">
      <c r="M11214" s="1">
        <v>43236</v>
      </c>
      <c r="N11214">
        <v>1.1807000000000001</v>
      </c>
    </row>
    <row r="11215" spans="13:14" x14ac:dyDescent="0.3">
      <c r="M11215" s="1">
        <v>43237</v>
      </c>
      <c r="N11215">
        <v>1.1793</v>
      </c>
    </row>
    <row r="11216" spans="13:14" x14ac:dyDescent="0.3">
      <c r="M11216" s="1">
        <v>43238</v>
      </c>
      <c r="N11216">
        <v>1.1775</v>
      </c>
    </row>
    <row r="11217" spans="13:14" x14ac:dyDescent="0.3">
      <c r="M11217" s="1">
        <v>43241</v>
      </c>
      <c r="N11217">
        <v>1.179</v>
      </c>
    </row>
    <row r="11218" spans="13:14" x14ac:dyDescent="0.3">
      <c r="M11218" s="1">
        <v>43242</v>
      </c>
      <c r="N11218">
        <v>1.1778</v>
      </c>
    </row>
    <row r="11219" spans="13:14" x14ac:dyDescent="0.3">
      <c r="M11219" s="1">
        <v>43243</v>
      </c>
      <c r="N11219">
        <v>1.1696</v>
      </c>
    </row>
    <row r="11220" spans="13:14" x14ac:dyDescent="0.3">
      <c r="M11220" s="1">
        <v>43244</v>
      </c>
      <c r="N11220">
        <v>1.1718999999999999</v>
      </c>
    </row>
    <row r="11221" spans="13:14" x14ac:dyDescent="0.3">
      <c r="M11221" s="1">
        <v>43245</v>
      </c>
      <c r="N11221">
        <v>1.165</v>
      </c>
    </row>
    <row r="11222" spans="13:14" x14ac:dyDescent="0.3">
      <c r="M11222" s="1">
        <v>43248</v>
      </c>
      <c r="N11222">
        <v>1.1621999999999999</v>
      </c>
    </row>
    <row r="11223" spans="13:14" x14ac:dyDescent="0.3">
      <c r="M11223" s="1">
        <v>43249</v>
      </c>
      <c r="N11223">
        <v>1.1537999999999999</v>
      </c>
    </row>
    <row r="11224" spans="13:14" x14ac:dyDescent="0.3">
      <c r="M11224" s="1">
        <v>43250</v>
      </c>
      <c r="N11224">
        <v>1.1660999999999999</v>
      </c>
    </row>
    <row r="11225" spans="13:14" x14ac:dyDescent="0.3">
      <c r="M11225" s="1">
        <v>43251</v>
      </c>
      <c r="N11225">
        <v>1.169</v>
      </c>
    </row>
    <row r="11226" spans="13:14" x14ac:dyDescent="0.3">
      <c r="M11226" s="1">
        <v>43252</v>
      </c>
      <c r="N11226">
        <v>1.1659999999999999</v>
      </c>
    </row>
    <row r="11227" spans="13:14" x14ac:dyDescent="0.3">
      <c r="M11227" s="1">
        <v>43255</v>
      </c>
      <c r="N11227">
        <v>1.1698</v>
      </c>
    </row>
    <row r="11228" spans="13:14" x14ac:dyDescent="0.3">
      <c r="M11228" s="1">
        <v>43256</v>
      </c>
      <c r="N11228">
        <v>1.1717</v>
      </c>
    </row>
    <row r="11229" spans="13:14" x14ac:dyDescent="0.3">
      <c r="M11229" s="1">
        <v>43257</v>
      </c>
      <c r="N11229">
        <v>1.1773</v>
      </c>
    </row>
    <row r="11230" spans="13:14" x14ac:dyDescent="0.3">
      <c r="M11230" s="1">
        <v>43258</v>
      </c>
      <c r="N11230">
        <v>1.1797</v>
      </c>
    </row>
    <row r="11231" spans="13:14" x14ac:dyDescent="0.3">
      <c r="M11231" s="1">
        <v>43259</v>
      </c>
      <c r="N11231">
        <v>1.1766000000000001</v>
      </c>
    </row>
    <row r="11232" spans="13:14" x14ac:dyDescent="0.3">
      <c r="M11232" s="1">
        <v>43262</v>
      </c>
      <c r="N11232">
        <v>1.1781999999999999</v>
      </c>
    </row>
    <row r="11233" spans="13:14" x14ac:dyDescent="0.3">
      <c r="M11233" s="1">
        <v>43263</v>
      </c>
      <c r="N11233">
        <v>1.1742999999999999</v>
      </c>
    </row>
    <row r="11234" spans="13:14" x14ac:dyDescent="0.3">
      <c r="M11234" s="1">
        <v>43264</v>
      </c>
      <c r="N11234">
        <v>1.1789000000000001</v>
      </c>
    </row>
    <row r="11235" spans="13:14" x14ac:dyDescent="0.3">
      <c r="M11235" s="1">
        <v>43265</v>
      </c>
      <c r="N11235">
        <v>1.1567000000000001</v>
      </c>
    </row>
    <row r="11236" spans="13:14" x14ac:dyDescent="0.3">
      <c r="M11236" s="1">
        <v>43266</v>
      </c>
      <c r="N11236">
        <v>1.1607000000000001</v>
      </c>
    </row>
    <row r="11237" spans="13:14" x14ac:dyDescent="0.3">
      <c r="M11237" s="1">
        <v>43269</v>
      </c>
      <c r="N11237">
        <v>1.1621999999999999</v>
      </c>
    </row>
    <row r="11238" spans="13:14" x14ac:dyDescent="0.3">
      <c r="M11238" s="1">
        <v>43270</v>
      </c>
      <c r="N11238">
        <v>1.1588000000000001</v>
      </c>
    </row>
    <row r="11239" spans="13:14" x14ac:dyDescent="0.3">
      <c r="M11239" s="1">
        <v>43271</v>
      </c>
      <c r="N11239">
        <v>1.157</v>
      </c>
    </row>
    <row r="11240" spans="13:14" x14ac:dyDescent="0.3">
      <c r="M11240" s="1">
        <v>43272</v>
      </c>
      <c r="N11240">
        <v>1.1600999999999999</v>
      </c>
    </row>
    <row r="11241" spans="13:14" x14ac:dyDescent="0.3">
      <c r="M11241" s="1">
        <v>43273</v>
      </c>
      <c r="N11241">
        <v>1.1655</v>
      </c>
    </row>
    <row r="11242" spans="13:14" x14ac:dyDescent="0.3">
      <c r="M11242" s="1">
        <v>43276</v>
      </c>
      <c r="N11242">
        <v>1.1701999999999999</v>
      </c>
    </row>
    <row r="11243" spans="13:14" x14ac:dyDescent="0.3">
      <c r="M11243" s="1">
        <v>43277</v>
      </c>
      <c r="N11243">
        <v>1.1645000000000001</v>
      </c>
    </row>
    <row r="11244" spans="13:14" x14ac:dyDescent="0.3">
      <c r="M11244" s="1">
        <v>43278</v>
      </c>
      <c r="N11244">
        <v>1.1552</v>
      </c>
    </row>
    <row r="11245" spans="13:14" x14ac:dyDescent="0.3">
      <c r="M11245" s="1">
        <v>43279</v>
      </c>
      <c r="N11245">
        <v>1.1567000000000001</v>
      </c>
    </row>
    <row r="11246" spans="13:14" x14ac:dyDescent="0.3">
      <c r="M11246" s="1">
        <v>43280</v>
      </c>
      <c r="N11246">
        <v>1.1682999999999999</v>
      </c>
    </row>
    <row r="11247" spans="13:14" x14ac:dyDescent="0.3">
      <c r="M11247" s="1">
        <v>43283</v>
      </c>
      <c r="N11247">
        <v>1.1638999999999999</v>
      </c>
    </row>
    <row r="11248" spans="13:14" x14ac:dyDescent="0.3">
      <c r="M11248" s="1">
        <v>43284</v>
      </c>
      <c r="N11248">
        <v>1.1655</v>
      </c>
    </row>
    <row r="11249" spans="13:14" x14ac:dyDescent="0.3">
      <c r="M11249" s="1">
        <v>43285</v>
      </c>
      <c r="N11249">
        <v>1.1654</v>
      </c>
    </row>
    <row r="11250" spans="13:14" x14ac:dyDescent="0.3">
      <c r="M11250" s="1">
        <v>43286</v>
      </c>
      <c r="N11250">
        <v>1.1689000000000001</v>
      </c>
    </row>
    <row r="11251" spans="13:14" x14ac:dyDescent="0.3">
      <c r="M11251" s="1">
        <v>43287</v>
      </c>
      <c r="N11251">
        <v>1.1745000000000001</v>
      </c>
    </row>
    <row r="11252" spans="13:14" x14ac:dyDescent="0.3">
      <c r="M11252" s="1">
        <v>43290</v>
      </c>
      <c r="N11252">
        <v>1.1749000000000001</v>
      </c>
    </row>
    <row r="11253" spans="13:14" x14ac:dyDescent="0.3">
      <c r="M11253" s="1">
        <v>43291</v>
      </c>
      <c r="N11253">
        <v>1.1741999999999999</v>
      </c>
    </row>
    <row r="11254" spans="13:14" x14ac:dyDescent="0.3">
      <c r="M11254" s="1">
        <v>43292</v>
      </c>
      <c r="N11254">
        <v>1.1672</v>
      </c>
    </row>
    <row r="11255" spans="13:14" x14ac:dyDescent="0.3">
      <c r="M11255" s="1">
        <v>43293</v>
      </c>
      <c r="N11255">
        <v>1.1671</v>
      </c>
    </row>
    <row r="11256" spans="13:14" x14ac:dyDescent="0.3">
      <c r="M11256" s="1">
        <v>43294</v>
      </c>
      <c r="N11256">
        <v>1.1685000000000001</v>
      </c>
    </row>
    <row r="11257" spans="13:14" x14ac:dyDescent="0.3">
      <c r="M11257" s="1">
        <v>43297</v>
      </c>
      <c r="N11257">
        <v>1.1709000000000001</v>
      </c>
    </row>
    <row r="11258" spans="13:14" x14ac:dyDescent="0.3">
      <c r="M11258" s="1">
        <v>43298</v>
      </c>
      <c r="N11258">
        <v>1.1658999999999999</v>
      </c>
    </row>
    <row r="11259" spans="13:14" x14ac:dyDescent="0.3">
      <c r="M11259" s="1">
        <v>43299</v>
      </c>
      <c r="N11259">
        <v>1.1637999999999999</v>
      </c>
    </row>
    <row r="11260" spans="13:14" x14ac:dyDescent="0.3">
      <c r="M11260" s="1">
        <v>43300</v>
      </c>
      <c r="N11260">
        <v>1.1640999999999999</v>
      </c>
    </row>
    <row r="11261" spans="13:14" x14ac:dyDescent="0.3">
      <c r="M11261" s="1">
        <v>43301</v>
      </c>
      <c r="N11261">
        <v>1.1718</v>
      </c>
    </row>
    <row r="11262" spans="13:14" x14ac:dyDescent="0.3">
      <c r="M11262" s="1">
        <v>43304</v>
      </c>
      <c r="N11262">
        <v>1.169</v>
      </c>
    </row>
    <row r="11263" spans="13:14" x14ac:dyDescent="0.3">
      <c r="M11263" s="1">
        <v>43305</v>
      </c>
      <c r="N11263">
        <v>1.1684000000000001</v>
      </c>
    </row>
    <row r="11264" spans="13:14" x14ac:dyDescent="0.3">
      <c r="M11264" s="1">
        <v>43306</v>
      </c>
      <c r="N11264">
        <v>1.1728000000000001</v>
      </c>
    </row>
    <row r="11265" spans="13:14" x14ac:dyDescent="0.3">
      <c r="M11265" s="1">
        <v>43307</v>
      </c>
      <c r="N11265">
        <v>1.1640999999999999</v>
      </c>
    </row>
    <row r="11266" spans="13:14" x14ac:dyDescent="0.3">
      <c r="M11266" s="1">
        <v>43308</v>
      </c>
      <c r="N11266">
        <v>1.1656</v>
      </c>
    </row>
    <row r="11267" spans="13:14" x14ac:dyDescent="0.3">
      <c r="M11267" s="1">
        <v>43311</v>
      </c>
      <c r="N11267">
        <v>1.1704000000000001</v>
      </c>
    </row>
    <row r="11268" spans="13:14" x14ac:dyDescent="0.3">
      <c r="M11268" s="1">
        <v>43312</v>
      </c>
      <c r="N11268">
        <v>1.1691</v>
      </c>
    </row>
    <row r="11269" spans="13:14" x14ac:dyDescent="0.3">
      <c r="M11269" s="1">
        <v>43313</v>
      </c>
      <c r="N11269">
        <v>1.1657999999999999</v>
      </c>
    </row>
    <row r="11270" spans="13:14" x14ac:dyDescent="0.3">
      <c r="M11270" s="1">
        <v>43314</v>
      </c>
      <c r="N11270">
        <v>1.1581999999999999</v>
      </c>
    </row>
    <row r="11271" spans="13:14" x14ac:dyDescent="0.3">
      <c r="M11271" s="1">
        <v>43315</v>
      </c>
      <c r="N11271">
        <v>1.1567000000000001</v>
      </c>
    </row>
    <row r="11272" spans="13:14" x14ac:dyDescent="0.3">
      <c r="M11272" s="1">
        <v>43318</v>
      </c>
      <c r="N11272">
        <v>1.1553</v>
      </c>
    </row>
    <row r="11273" spans="13:14" x14ac:dyDescent="0.3">
      <c r="M11273" s="1">
        <v>43319</v>
      </c>
      <c r="N11273">
        <v>1.1597</v>
      </c>
    </row>
    <row r="11274" spans="13:14" x14ac:dyDescent="0.3">
      <c r="M11274" s="1">
        <v>43320</v>
      </c>
      <c r="N11274">
        <v>1.161</v>
      </c>
    </row>
    <row r="11275" spans="13:14" x14ac:dyDescent="0.3">
      <c r="M11275" s="1">
        <v>43321</v>
      </c>
      <c r="N11275">
        <v>1.1526000000000001</v>
      </c>
    </row>
    <row r="11276" spans="13:14" x14ac:dyDescent="0.3">
      <c r="M11276" s="1">
        <v>43322</v>
      </c>
      <c r="N11276">
        <v>1.141</v>
      </c>
    </row>
    <row r="11277" spans="13:14" x14ac:dyDescent="0.3">
      <c r="M11277" s="1">
        <v>43325</v>
      </c>
      <c r="N11277">
        <v>1.1408</v>
      </c>
    </row>
    <row r="11278" spans="13:14" x14ac:dyDescent="0.3">
      <c r="M11278" s="1">
        <v>43326</v>
      </c>
      <c r="N11278">
        <v>1.1342000000000001</v>
      </c>
    </row>
    <row r="11279" spans="13:14" x14ac:dyDescent="0.3">
      <c r="M11279" s="1">
        <v>43327</v>
      </c>
      <c r="N11279">
        <v>1.1343000000000001</v>
      </c>
    </row>
    <row r="11280" spans="13:14" x14ac:dyDescent="0.3">
      <c r="M11280" s="1">
        <v>43328</v>
      </c>
      <c r="N11280">
        <v>1.1375</v>
      </c>
    </row>
    <row r="11281" spans="13:14" x14ac:dyDescent="0.3">
      <c r="M11281" s="1">
        <v>43329</v>
      </c>
      <c r="N11281">
        <v>1.1436999999999999</v>
      </c>
    </row>
    <row r="11282" spans="13:14" x14ac:dyDescent="0.3">
      <c r="M11282" s="1">
        <v>43332</v>
      </c>
      <c r="N11282">
        <v>1.1478999999999999</v>
      </c>
    </row>
    <row r="11283" spans="13:14" x14ac:dyDescent="0.3">
      <c r="M11283" s="1">
        <v>43333</v>
      </c>
      <c r="N11283">
        <v>1.1569</v>
      </c>
    </row>
    <row r="11284" spans="13:14" x14ac:dyDescent="0.3">
      <c r="M11284" s="1">
        <v>43334</v>
      </c>
      <c r="N11284">
        <v>1.1596</v>
      </c>
    </row>
    <row r="11285" spans="13:14" x14ac:dyDescent="0.3">
      <c r="M11285" s="1">
        <v>43335</v>
      </c>
      <c r="N11285">
        <v>1.1536999999999999</v>
      </c>
    </row>
    <row r="11286" spans="13:14" x14ac:dyDescent="0.3">
      <c r="M11286" s="1">
        <v>43336</v>
      </c>
      <c r="N11286">
        <v>1.1620999999999999</v>
      </c>
    </row>
    <row r="11287" spans="13:14" x14ac:dyDescent="0.3">
      <c r="M11287" s="1">
        <v>43339</v>
      </c>
      <c r="N11287">
        <v>1.1677</v>
      </c>
    </row>
    <row r="11288" spans="13:14" x14ac:dyDescent="0.3">
      <c r="M11288" s="1">
        <v>43340</v>
      </c>
      <c r="N11288">
        <v>1.1693</v>
      </c>
    </row>
    <row r="11289" spans="13:14" x14ac:dyDescent="0.3">
      <c r="M11289" s="1">
        <v>43341</v>
      </c>
      <c r="N11289">
        <v>1.1706000000000001</v>
      </c>
    </row>
    <row r="11290" spans="13:14" x14ac:dyDescent="0.3">
      <c r="M11290" s="1">
        <v>43342</v>
      </c>
      <c r="N11290">
        <v>1.167</v>
      </c>
    </row>
    <row r="11291" spans="13:14" x14ac:dyDescent="0.3">
      <c r="M11291" s="1">
        <v>43343</v>
      </c>
      <c r="N11291">
        <v>1.1598999999999999</v>
      </c>
    </row>
    <row r="11292" spans="13:14" x14ac:dyDescent="0.3">
      <c r="M11292" s="1">
        <v>43346</v>
      </c>
      <c r="N11292">
        <v>1.1623000000000001</v>
      </c>
    </row>
    <row r="11293" spans="13:14" x14ac:dyDescent="0.3">
      <c r="M11293" s="1">
        <v>43347</v>
      </c>
      <c r="N11293">
        <v>1.1580999999999999</v>
      </c>
    </row>
    <row r="11294" spans="13:14" x14ac:dyDescent="0.3">
      <c r="M11294" s="1">
        <v>43348</v>
      </c>
      <c r="N11294">
        <v>1.1629</v>
      </c>
    </row>
    <row r="11295" spans="13:14" x14ac:dyDescent="0.3">
      <c r="M11295" s="1">
        <v>43349</v>
      </c>
      <c r="N11295">
        <v>1.1620999999999999</v>
      </c>
    </row>
    <row r="11296" spans="13:14" x14ac:dyDescent="0.3">
      <c r="M11296" s="1">
        <v>43350</v>
      </c>
      <c r="N11296">
        <v>1.1551</v>
      </c>
    </row>
    <row r="11297" spans="13:14" x14ac:dyDescent="0.3">
      <c r="M11297" s="1">
        <v>43353</v>
      </c>
      <c r="N11297">
        <v>1.1592</v>
      </c>
    </row>
    <row r="11298" spans="13:14" x14ac:dyDescent="0.3">
      <c r="M11298" s="1">
        <v>43354</v>
      </c>
      <c r="N11298">
        <v>1.1605000000000001</v>
      </c>
    </row>
    <row r="11299" spans="13:14" x14ac:dyDescent="0.3">
      <c r="M11299" s="1">
        <v>43355</v>
      </c>
      <c r="N11299">
        <v>1.1624000000000001</v>
      </c>
    </row>
    <row r="11300" spans="13:14" x14ac:dyDescent="0.3">
      <c r="M11300" s="1">
        <v>43356</v>
      </c>
      <c r="N11300">
        <v>1.1688000000000001</v>
      </c>
    </row>
    <row r="11301" spans="13:14" x14ac:dyDescent="0.3">
      <c r="M11301" s="1">
        <v>43357</v>
      </c>
      <c r="N11301">
        <v>1.1628000000000001</v>
      </c>
    </row>
    <row r="11302" spans="13:14" x14ac:dyDescent="0.3">
      <c r="M11302" s="1">
        <v>43360</v>
      </c>
      <c r="N11302">
        <v>1.1682999999999999</v>
      </c>
    </row>
    <row r="11303" spans="13:14" x14ac:dyDescent="0.3">
      <c r="M11303" s="1">
        <v>43361</v>
      </c>
      <c r="N11303">
        <v>1.1665000000000001</v>
      </c>
    </row>
    <row r="11304" spans="13:14" x14ac:dyDescent="0.3">
      <c r="M11304" s="1">
        <v>43362</v>
      </c>
      <c r="N11304">
        <v>1.1672</v>
      </c>
    </row>
    <row r="11305" spans="13:14" x14ac:dyDescent="0.3">
      <c r="M11305" s="1">
        <v>43363</v>
      </c>
      <c r="N11305">
        <v>1.1775</v>
      </c>
    </row>
    <row r="11306" spans="13:14" x14ac:dyDescent="0.3">
      <c r="M11306" s="1">
        <v>43364</v>
      </c>
      <c r="N11306">
        <v>1.1749000000000001</v>
      </c>
    </row>
    <row r="11307" spans="13:14" x14ac:dyDescent="0.3">
      <c r="M11307" s="1">
        <v>43367</v>
      </c>
      <c r="N11307">
        <v>1.1746000000000001</v>
      </c>
    </row>
    <row r="11308" spans="13:14" x14ac:dyDescent="0.3">
      <c r="M11308" s="1">
        <v>43368</v>
      </c>
      <c r="N11308">
        <v>1.1771</v>
      </c>
    </row>
    <row r="11309" spans="13:14" x14ac:dyDescent="0.3">
      <c r="M11309" s="1">
        <v>43369</v>
      </c>
      <c r="N11309">
        <v>1.1738</v>
      </c>
    </row>
    <row r="11310" spans="13:14" x14ac:dyDescent="0.3">
      <c r="M11310" s="1">
        <v>43370</v>
      </c>
      <c r="N11310">
        <v>1.1638999999999999</v>
      </c>
    </row>
    <row r="11311" spans="13:14" x14ac:dyDescent="0.3">
      <c r="M11311" s="1">
        <v>43371</v>
      </c>
      <c r="N11311">
        <v>1.1608000000000001</v>
      </c>
    </row>
    <row r="11312" spans="13:14" x14ac:dyDescent="0.3">
      <c r="M11312" s="1">
        <v>43374</v>
      </c>
      <c r="N11312">
        <v>1.1576</v>
      </c>
    </row>
    <row r="11313" spans="13:14" x14ac:dyDescent="0.3">
      <c r="M11313" s="1">
        <v>43375</v>
      </c>
      <c r="N11313">
        <v>1.1546000000000001</v>
      </c>
    </row>
    <row r="11314" spans="13:14" x14ac:dyDescent="0.3">
      <c r="M11314" s="1">
        <v>43376</v>
      </c>
      <c r="N11314">
        <v>1.1476</v>
      </c>
    </row>
    <row r="11315" spans="13:14" x14ac:dyDescent="0.3">
      <c r="M11315" s="1">
        <v>43377</v>
      </c>
      <c r="N11315">
        <v>1.1513</v>
      </c>
    </row>
    <row r="11316" spans="13:14" x14ac:dyDescent="0.3">
      <c r="M11316" s="1">
        <v>43378</v>
      </c>
      <c r="N11316">
        <v>1.1523000000000001</v>
      </c>
    </row>
    <row r="11317" spans="13:14" x14ac:dyDescent="0.3">
      <c r="M11317" s="1">
        <v>43381</v>
      </c>
      <c r="N11317">
        <v>1.149</v>
      </c>
    </row>
    <row r="11318" spans="13:14" x14ac:dyDescent="0.3">
      <c r="M11318" s="1">
        <v>43382</v>
      </c>
      <c r="N11318">
        <v>1.1489</v>
      </c>
    </row>
    <row r="11319" spans="13:14" x14ac:dyDescent="0.3">
      <c r="M11319" s="1">
        <v>43383</v>
      </c>
      <c r="N11319">
        <v>1.1517999999999999</v>
      </c>
    </row>
    <row r="11320" spans="13:14" x14ac:dyDescent="0.3">
      <c r="M11320" s="1">
        <v>43384</v>
      </c>
      <c r="N11320">
        <v>1.1593</v>
      </c>
    </row>
    <row r="11321" spans="13:14" x14ac:dyDescent="0.3">
      <c r="M11321" s="1">
        <v>43385</v>
      </c>
      <c r="N11321">
        <v>1.1561999999999999</v>
      </c>
    </row>
    <row r="11322" spans="13:14" x14ac:dyDescent="0.3">
      <c r="M11322" s="1">
        <v>43388</v>
      </c>
      <c r="N11322">
        <v>1.1577</v>
      </c>
    </row>
    <row r="11323" spans="13:14" x14ac:dyDescent="0.3">
      <c r="M11323" s="1">
        <v>43389</v>
      </c>
      <c r="N11323">
        <v>1.1573</v>
      </c>
    </row>
    <row r="11324" spans="13:14" x14ac:dyDescent="0.3">
      <c r="M11324" s="1">
        <v>43390</v>
      </c>
      <c r="N11324">
        <v>1.1498999999999999</v>
      </c>
    </row>
    <row r="11325" spans="13:14" x14ac:dyDescent="0.3">
      <c r="M11325" s="1">
        <v>43391</v>
      </c>
      <c r="N11325">
        <v>1.1452</v>
      </c>
    </row>
    <row r="11326" spans="13:14" x14ac:dyDescent="0.3">
      <c r="M11326" s="1">
        <v>43392</v>
      </c>
      <c r="N11326">
        <v>1.1513</v>
      </c>
    </row>
    <row r="11327" spans="13:14" x14ac:dyDescent="0.3">
      <c r="M11327" s="1">
        <v>43395</v>
      </c>
      <c r="N11327">
        <v>1.1463000000000001</v>
      </c>
    </row>
    <row r="11328" spans="13:14" x14ac:dyDescent="0.3">
      <c r="M11328" s="1">
        <v>43396</v>
      </c>
      <c r="N11328">
        <v>1.1469</v>
      </c>
    </row>
    <row r="11329" spans="13:14" x14ac:dyDescent="0.3">
      <c r="M11329" s="1">
        <v>43397</v>
      </c>
      <c r="N11329">
        <v>1.1391</v>
      </c>
    </row>
    <row r="11330" spans="13:14" x14ac:dyDescent="0.3">
      <c r="M11330" s="1">
        <v>43398</v>
      </c>
      <c r="N11330">
        <v>1.1374</v>
      </c>
    </row>
    <row r="11331" spans="13:14" x14ac:dyDescent="0.3">
      <c r="M11331" s="1">
        <v>43399</v>
      </c>
      <c r="N11331">
        <v>1.1400999999999999</v>
      </c>
    </row>
    <row r="11332" spans="13:14" x14ac:dyDescent="0.3">
      <c r="M11332" s="1">
        <v>43402</v>
      </c>
      <c r="N11332">
        <v>1.1371</v>
      </c>
    </row>
    <row r="11333" spans="13:14" x14ac:dyDescent="0.3">
      <c r="M11333" s="1">
        <v>43403</v>
      </c>
      <c r="N11333">
        <v>1.1344000000000001</v>
      </c>
    </row>
    <row r="11334" spans="13:14" x14ac:dyDescent="0.3">
      <c r="M11334" s="1">
        <v>43404</v>
      </c>
      <c r="N11334">
        <v>1.131</v>
      </c>
    </row>
    <row r="11335" spans="13:14" x14ac:dyDescent="0.3">
      <c r="M11335" s="1">
        <v>43405</v>
      </c>
      <c r="N11335">
        <v>1.1407</v>
      </c>
    </row>
    <row r="11336" spans="13:14" x14ac:dyDescent="0.3">
      <c r="M11336" s="1">
        <v>43406</v>
      </c>
      <c r="N11336">
        <v>1.1385000000000001</v>
      </c>
    </row>
    <row r="11337" spans="13:14" x14ac:dyDescent="0.3">
      <c r="M11337" s="1">
        <v>43409</v>
      </c>
      <c r="N11337">
        <v>1.1406000000000001</v>
      </c>
    </row>
    <row r="11338" spans="13:14" x14ac:dyDescent="0.3">
      <c r="M11338" s="1">
        <v>43410</v>
      </c>
      <c r="N11338">
        <v>1.1426000000000001</v>
      </c>
    </row>
    <row r="11339" spans="13:14" x14ac:dyDescent="0.3">
      <c r="M11339" s="1">
        <v>43411</v>
      </c>
      <c r="N11339">
        <v>1.1424000000000001</v>
      </c>
    </row>
    <row r="11340" spans="13:14" x14ac:dyDescent="0.3">
      <c r="M11340" s="1">
        <v>43412</v>
      </c>
      <c r="N11340">
        <v>1.1362000000000001</v>
      </c>
    </row>
    <row r="11341" spans="13:14" x14ac:dyDescent="0.3">
      <c r="M11341" s="1">
        <v>43413</v>
      </c>
      <c r="N11341">
        <v>1.1334</v>
      </c>
    </row>
    <row r="11342" spans="13:14" x14ac:dyDescent="0.3">
      <c r="M11342" s="1">
        <v>43416</v>
      </c>
      <c r="N11342">
        <v>1.1216999999999999</v>
      </c>
    </row>
    <row r="11343" spans="13:14" x14ac:dyDescent="0.3">
      <c r="M11343" s="1">
        <v>43417</v>
      </c>
      <c r="N11343">
        <v>1.1289</v>
      </c>
    </row>
    <row r="11344" spans="13:14" x14ac:dyDescent="0.3">
      <c r="M11344" s="1">
        <v>43418</v>
      </c>
      <c r="N11344">
        <v>1.1308</v>
      </c>
    </row>
    <row r="11345" spans="13:14" x14ac:dyDescent="0.3">
      <c r="M11345" s="1">
        <v>43419</v>
      </c>
      <c r="N11345">
        <v>1.1326000000000001</v>
      </c>
    </row>
    <row r="11346" spans="13:14" x14ac:dyDescent="0.3">
      <c r="M11346" s="1">
        <v>43420</v>
      </c>
      <c r="N11346">
        <v>1.1417999999999999</v>
      </c>
    </row>
    <row r="11347" spans="13:14" x14ac:dyDescent="0.3">
      <c r="M11347" s="1">
        <v>43423</v>
      </c>
      <c r="N11347">
        <v>1.1451</v>
      </c>
    </row>
    <row r="11348" spans="13:14" x14ac:dyDescent="0.3">
      <c r="M11348" s="1">
        <v>43424</v>
      </c>
      <c r="N11348">
        <v>1.137</v>
      </c>
    </row>
    <row r="11349" spans="13:14" x14ac:dyDescent="0.3">
      <c r="M11349" s="1">
        <v>43425</v>
      </c>
      <c r="N11349">
        <v>1.1383000000000001</v>
      </c>
    </row>
    <row r="11350" spans="13:14" x14ac:dyDescent="0.3">
      <c r="M11350" s="1">
        <v>43426</v>
      </c>
      <c r="N11350">
        <v>1.1407</v>
      </c>
    </row>
    <row r="11351" spans="13:14" x14ac:dyDescent="0.3">
      <c r="M11351" s="1">
        <v>43427</v>
      </c>
      <c r="N11351">
        <v>1.1339999999999999</v>
      </c>
    </row>
    <row r="11352" spans="13:14" x14ac:dyDescent="0.3">
      <c r="M11352" s="1">
        <v>43430</v>
      </c>
      <c r="N11352">
        <v>1.1326000000000001</v>
      </c>
    </row>
    <row r="11353" spans="13:14" x14ac:dyDescent="0.3">
      <c r="M11353" s="1">
        <v>43431</v>
      </c>
      <c r="N11353">
        <v>1.1288</v>
      </c>
    </row>
    <row r="11354" spans="13:14" x14ac:dyDescent="0.3">
      <c r="M11354" s="1">
        <v>43432</v>
      </c>
      <c r="N11354">
        <v>1.1366000000000001</v>
      </c>
    </row>
    <row r="11355" spans="13:14" x14ac:dyDescent="0.3">
      <c r="M11355" s="1">
        <v>43433</v>
      </c>
      <c r="N11355">
        <v>1.1391</v>
      </c>
    </row>
    <row r="11356" spans="13:14" x14ac:dyDescent="0.3">
      <c r="M11356" s="1">
        <v>43434</v>
      </c>
      <c r="N11356">
        <v>1.1315</v>
      </c>
    </row>
    <row r="11357" spans="13:14" x14ac:dyDescent="0.3">
      <c r="M11357" s="1">
        <v>43437</v>
      </c>
      <c r="N11357">
        <v>1.1352</v>
      </c>
    </row>
    <row r="11358" spans="13:14" x14ac:dyDescent="0.3">
      <c r="M11358" s="1">
        <v>43438</v>
      </c>
      <c r="N11358">
        <v>1.1344000000000001</v>
      </c>
    </row>
    <row r="11359" spans="13:14" x14ac:dyDescent="0.3">
      <c r="M11359" s="1">
        <v>43439</v>
      </c>
      <c r="N11359">
        <v>1.1344000000000001</v>
      </c>
    </row>
    <row r="11360" spans="13:14" x14ac:dyDescent="0.3">
      <c r="M11360" s="1">
        <v>43440</v>
      </c>
      <c r="N11360">
        <v>1.1374</v>
      </c>
    </row>
    <row r="11361" spans="13:14" x14ac:dyDescent="0.3">
      <c r="M11361" s="1">
        <v>43441</v>
      </c>
      <c r="N11361">
        <v>1.1375999999999999</v>
      </c>
    </row>
    <row r="11362" spans="13:14" x14ac:dyDescent="0.3">
      <c r="M11362" s="1">
        <v>43444</v>
      </c>
      <c r="N11362">
        <v>1.1355</v>
      </c>
    </row>
    <row r="11363" spans="13:14" x14ac:dyDescent="0.3">
      <c r="M11363" s="1">
        <v>43445</v>
      </c>
      <c r="N11363">
        <v>1.1314</v>
      </c>
    </row>
    <row r="11364" spans="13:14" x14ac:dyDescent="0.3">
      <c r="M11364" s="1">
        <v>43446</v>
      </c>
      <c r="N11364">
        <v>1.1368</v>
      </c>
    </row>
    <row r="11365" spans="13:14" x14ac:dyDescent="0.3">
      <c r="M11365" s="1">
        <v>43447</v>
      </c>
      <c r="N11365">
        <v>1.1361000000000001</v>
      </c>
    </row>
    <row r="11366" spans="13:14" x14ac:dyDescent="0.3">
      <c r="M11366" s="1">
        <v>43448</v>
      </c>
      <c r="N11366">
        <v>1.1307</v>
      </c>
    </row>
    <row r="11367" spans="13:14" x14ac:dyDescent="0.3">
      <c r="M11367" s="1">
        <v>43451</v>
      </c>
      <c r="N11367">
        <v>1.1346000000000001</v>
      </c>
    </row>
    <row r="11368" spans="13:14" x14ac:dyDescent="0.3">
      <c r="M11368" s="1">
        <v>43452</v>
      </c>
      <c r="N11368">
        <v>1.1361000000000001</v>
      </c>
    </row>
    <row r="11369" spans="13:14" x14ac:dyDescent="0.3">
      <c r="M11369" s="1">
        <v>43453</v>
      </c>
      <c r="N11369">
        <v>1.1375</v>
      </c>
    </row>
    <row r="11370" spans="13:14" x14ac:dyDescent="0.3">
      <c r="M11370" s="1">
        <v>43454</v>
      </c>
      <c r="N11370">
        <v>1.1444000000000001</v>
      </c>
    </row>
    <row r="11371" spans="13:14" x14ac:dyDescent="0.3">
      <c r="M11371" s="1">
        <v>43455</v>
      </c>
      <c r="N11371">
        <v>1.1367</v>
      </c>
    </row>
    <row r="11372" spans="13:14" x14ac:dyDescent="0.3">
      <c r="M11372" s="1">
        <v>43458</v>
      </c>
      <c r="N11372">
        <v>1.1398999999999999</v>
      </c>
    </row>
    <row r="11373" spans="13:14" x14ac:dyDescent="0.3">
      <c r="M11373" s="1">
        <v>43459</v>
      </c>
      <c r="N11373">
        <v>1.1361000000000001</v>
      </c>
    </row>
    <row r="11374" spans="13:14" x14ac:dyDescent="0.3">
      <c r="M11374" s="1">
        <v>43460</v>
      </c>
      <c r="N11374">
        <v>1.1351</v>
      </c>
    </row>
    <row r="11375" spans="13:14" x14ac:dyDescent="0.3">
      <c r="M11375" s="1">
        <v>43461</v>
      </c>
      <c r="N11375">
        <v>1.1429</v>
      </c>
    </row>
    <row r="11376" spans="13:14" x14ac:dyDescent="0.3">
      <c r="M11376" s="1">
        <v>43462</v>
      </c>
      <c r="N11376">
        <v>1.1435999999999999</v>
      </c>
    </row>
    <row r="11377" spans="13:14" x14ac:dyDescent="0.3">
      <c r="M11377" s="1">
        <v>43465</v>
      </c>
      <c r="N11377">
        <v>1.1469</v>
      </c>
    </row>
    <row r="11378" spans="13:14" x14ac:dyDescent="0.3">
      <c r="M11378" s="1">
        <v>43466</v>
      </c>
      <c r="N11378">
        <v>1.1462000000000001</v>
      </c>
    </row>
    <row r="11379" spans="13:14" x14ac:dyDescent="0.3">
      <c r="M11379" s="1">
        <v>43467</v>
      </c>
      <c r="N11379">
        <v>1.1342000000000001</v>
      </c>
    </row>
    <row r="11380" spans="13:14" x14ac:dyDescent="0.3">
      <c r="M11380" s="1">
        <v>43468</v>
      </c>
      <c r="N11380">
        <v>1.1392</v>
      </c>
    </row>
    <row r="11381" spans="13:14" x14ac:dyDescent="0.3">
      <c r="M11381" s="1">
        <v>43469</v>
      </c>
      <c r="N11381">
        <v>1.1393</v>
      </c>
    </row>
    <row r="11382" spans="13:14" x14ac:dyDescent="0.3">
      <c r="M11382" s="1">
        <v>43472</v>
      </c>
      <c r="N11382">
        <v>1.1474</v>
      </c>
    </row>
    <row r="11383" spans="13:14" x14ac:dyDescent="0.3">
      <c r="M11383" s="1">
        <v>43473</v>
      </c>
      <c r="N11383">
        <v>1.1439999999999999</v>
      </c>
    </row>
    <row r="11384" spans="13:14" x14ac:dyDescent="0.3">
      <c r="M11384" s="1">
        <v>43474</v>
      </c>
      <c r="N11384">
        <v>1.1540999999999999</v>
      </c>
    </row>
    <row r="11385" spans="13:14" x14ac:dyDescent="0.3">
      <c r="M11385" s="1">
        <v>43475</v>
      </c>
      <c r="N11385">
        <v>1.1497999999999999</v>
      </c>
    </row>
    <row r="11386" spans="13:14" x14ac:dyDescent="0.3">
      <c r="M11386" s="1">
        <v>43476</v>
      </c>
      <c r="N11386">
        <v>1.1467000000000001</v>
      </c>
    </row>
    <row r="11387" spans="13:14" x14ac:dyDescent="0.3">
      <c r="M11387" s="1">
        <v>43479</v>
      </c>
      <c r="N11387">
        <v>1.1474</v>
      </c>
    </row>
    <row r="11388" spans="13:14" x14ac:dyDescent="0.3">
      <c r="M11388" s="1">
        <v>43480</v>
      </c>
      <c r="N11388">
        <v>1.1414</v>
      </c>
    </row>
    <row r="11389" spans="13:14" x14ac:dyDescent="0.3">
      <c r="M11389" s="1">
        <v>43481</v>
      </c>
      <c r="N11389">
        <v>1.1396999999999999</v>
      </c>
    </row>
    <row r="11390" spans="13:14" x14ac:dyDescent="0.3">
      <c r="M11390" s="1">
        <v>43482</v>
      </c>
      <c r="N11390">
        <v>1.1395</v>
      </c>
    </row>
    <row r="11391" spans="13:14" x14ac:dyDescent="0.3">
      <c r="M11391" s="1">
        <v>43483</v>
      </c>
      <c r="N11391">
        <v>1.1361000000000001</v>
      </c>
    </row>
    <row r="11392" spans="13:14" x14ac:dyDescent="0.3">
      <c r="M11392" s="1">
        <v>43486</v>
      </c>
      <c r="N11392">
        <v>1.1364000000000001</v>
      </c>
    </row>
    <row r="11393" spans="13:14" x14ac:dyDescent="0.3">
      <c r="M11393" s="1">
        <v>43487</v>
      </c>
      <c r="N11393">
        <v>1.1357999999999999</v>
      </c>
    </row>
    <row r="11394" spans="13:14" x14ac:dyDescent="0.3">
      <c r="M11394" s="1">
        <v>43488</v>
      </c>
      <c r="N11394">
        <v>1.1379999999999999</v>
      </c>
    </row>
    <row r="11395" spans="13:14" x14ac:dyDescent="0.3">
      <c r="M11395" s="1">
        <v>43489</v>
      </c>
      <c r="N11395">
        <v>1.1305000000000001</v>
      </c>
    </row>
    <row r="11396" spans="13:14" x14ac:dyDescent="0.3">
      <c r="M11396" s="1">
        <v>43490</v>
      </c>
      <c r="N11396">
        <v>1.1412</v>
      </c>
    </row>
    <row r="11397" spans="13:14" x14ac:dyDescent="0.3">
      <c r="M11397" s="1">
        <v>43493</v>
      </c>
      <c r="N11397">
        <v>1.1433</v>
      </c>
    </row>
    <row r="11398" spans="13:14" x14ac:dyDescent="0.3">
      <c r="M11398" s="1">
        <v>43494</v>
      </c>
      <c r="N11398">
        <v>1.143</v>
      </c>
    </row>
    <row r="11399" spans="13:14" x14ac:dyDescent="0.3">
      <c r="M11399" s="1">
        <v>43495</v>
      </c>
      <c r="N11399">
        <v>1.1476999999999999</v>
      </c>
    </row>
    <row r="11400" spans="13:14" x14ac:dyDescent="0.3">
      <c r="M11400" s="1">
        <v>43496</v>
      </c>
      <c r="N11400">
        <v>1.1444000000000001</v>
      </c>
    </row>
    <row r="11401" spans="13:14" x14ac:dyDescent="0.3">
      <c r="M11401" s="1">
        <v>43497</v>
      </c>
      <c r="N11401">
        <v>1.1454</v>
      </c>
    </row>
    <row r="11402" spans="13:14" x14ac:dyDescent="0.3">
      <c r="M11402" s="1">
        <v>43500</v>
      </c>
      <c r="N11402">
        <v>1.1435</v>
      </c>
    </row>
    <row r="11403" spans="13:14" x14ac:dyDescent="0.3">
      <c r="M11403" s="1">
        <v>43501</v>
      </c>
      <c r="N11403">
        <v>1.1412</v>
      </c>
    </row>
    <row r="11404" spans="13:14" x14ac:dyDescent="0.3">
      <c r="M11404" s="1">
        <v>43502</v>
      </c>
      <c r="N11404">
        <v>1.1359999999999999</v>
      </c>
    </row>
    <row r="11405" spans="13:14" x14ac:dyDescent="0.3">
      <c r="M11405" s="1">
        <v>43503</v>
      </c>
      <c r="N11405">
        <v>1.1339999999999999</v>
      </c>
    </row>
    <row r="11406" spans="13:14" x14ac:dyDescent="0.3">
      <c r="M11406" s="1">
        <v>43504</v>
      </c>
      <c r="N11406">
        <v>1.1328</v>
      </c>
    </row>
    <row r="11407" spans="13:14" x14ac:dyDescent="0.3">
      <c r="M11407" s="1">
        <v>43507</v>
      </c>
      <c r="N11407">
        <v>1.1274999999999999</v>
      </c>
    </row>
    <row r="11408" spans="13:14" x14ac:dyDescent="0.3">
      <c r="M11408" s="1">
        <v>43508</v>
      </c>
      <c r="N11408">
        <v>1.1324000000000001</v>
      </c>
    </row>
    <row r="11409" spans="13:14" x14ac:dyDescent="0.3">
      <c r="M11409" s="1">
        <v>43509</v>
      </c>
      <c r="N11409">
        <v>1.1265000000000001</v>
      </c>
    </row>
    <row r="11410" spans="13:14" x14ac:dyDescent="0.3">
      <c r="M11410" s="1">
        <v>43510</v>
      </c>
      <c r="N11410">
        <v>1.1298999999999999</v>
      </c>
    </row>
    <row r="11411" spans="13:14" x14ac:dyDescent="0.3">
      <c r="M11411" s="1">
        <v>43511</v>
      </c>
      <c r="N11411">
        <v>1.1293</v>
      </c>
    </row>
    <row r="11412" spans="13:14" x14ac:dyDescent="0.3">
      <c r="M11412" s="1">
        <v>43514</v>
      </c>
      <c r="N11412">
        <v>1.1308</v>
      </c>
    </row>
    <row r="11413" spans="13:14" x14ac:dyDescent="0.3">
      <c r="M11413" s="1">
        <v>43515</v>
      </c>
      <c r="N11413">
        <v>1.1339999999999999</v>
      </c>
    </row>
    <row r="11414" spans="13:14" x14ac:dyDescent="0.3">
      <c r="M11414" s="1">
        <v>43516</v>
      </c>
      <c r="N11414">
        <v>1.1335</v>
      </c>
    </row>
    <row r="11415" spans="13:14" x14ac:dyDescent="0.3">
      <c r="M11415" s="1">
        <v>43517</v>
      </c>
      <c r="N11415">
        <v>1.1334</v>
      </c>
    </row>
    <row r="11416" spans="13:14" x14ac:dyDescent="0.3">
      <c r="M11416" s="1">
        <v>43518</v>
      </c>
      <c r="N11416">
        <v>1.1341000000000001</v>
      </c>
    </row>
    <row r="11417" spans="13:14" x14ac:dyDescent="0.3">
      <c r="M11417" s="1">
        <v>43521</v>
      </c>
      <c r="N11417">
        <v>1.1357999999999999</v>
      </c>
    </row>
    <row r="11418" spans="13:14" x14ac:dyDescent="0.3">
      <c r="M11418" s="1">
        <v>43522</v>
      </c>
      <c r="N11418">
        <v>1.1385000000000001</v>
      </c>
    </row>
    <row r="11419" spans="13:14" x14ac:dyDescent="0.3">
      <c r="M11419" s="1">
        <v>43523</v>
      </c>
      <c r="N11419">
        <v>1.1369</v>
      </c>
    </row>
    <row r="11420" spans="13:14" x14ac:dyDescent="0.3">
      <c r="M11420" s="1">
        <v>43524</v>
      </c>
      <c r="N11420">
        <v>1.137</v>
      </c>
    </row>
    <row r="11421" spans="13:14" x14ac:dyDescent="0.3">
      <c r="M11421" s="1">
        <v>43525</v>
      </c>
      <c r="N11421">
        <v>1.1374</v>
      </c>
    </row>
    <row r="11422" spans="13:14" x14ac:dyDescent="0.3">
      <c r="M11422" s="1">
        <v>43528</v>
      </c>
      <c r="N11422">
        <v>1.1336999999999999</v>
      </c>
    </row>
    <row r="11423" spans="13:14" x14ac:dyDescent="0.3">
      <c r="M11423" s="1">
        <v>43529</v>
      </c>
      <c r="N11423">
        <v>1.1306</v>
      </c>
    </row>
    <row r="11424" spans="13:14" x14ac:dyDescent="0.3">
      <c r="M11424" s="1">
        <v>43530</v>
      </c>
      <c r="N11424">
        <v>1.1305000000000001</v>
      </c>
    </row>
    <row r="11425" spans="13:14" x14ac:dyDescent="0.3">
      <c r="M11425" s="1">
        <v>43531</v>
      </c>
      <c r="N11425">
        <v>1.1192</v>
      </c>
    </row>
    <row r="11426" spans="13:14" x14ac:dyDescent="0.3">
      <c r="M11426" s="1">
        <v>43532</v>
      </c>
      <c r="N11426">
        <v>1.1237999999999999</v>
      </c>
    </row>
  </sheetData>
  <autoFilter ref="A2:C2960" xr:uid="{D4FCF7AD-2348-4BFA-AB8A-93CD67E507B3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780ED-6D52-458B-9D59-E92B35E6AF9A}">
  <dimension ref="A1:AH13"/>
  <sheetViews>
    <sheetView workbookViewId="0">
      <selection activeCell="D28" sqref="D28"/>
    </sheetView>
  </sheetViews>
  <sheetFormatPr defaultRowHeight="14.4" x14ac:dyDescent="0.3"/>
  <cols>
    <col min="1" max="1" width="16.88671875" customWidth="1"/>
    <col min="2" max="2" width="12.6640625" bestFit="1" customWidth="1"/>
    <col min="3" max="3" width="12.109375" bestFit="1" customWidth="1"/>
    <col min="4" max="4" width="13.33203125" bestFit="1" customWidth="1"/>
    <col min="5" max="5" width="30.88671875" bestFit="1" customWidth="1"/>
    <col min="6" max="6" width="23" bestFit="1" customWidth="1"/>
    <col min="7" max="7" width="10.5546875" bestFit="1" customWidth="1"/>
    <col min="8" max="8" width="16.5546875" bestFit="1" customWidth="1"/>
    <col min="10" max="10" width="10" customWidth="1"/>
  </cols>
  <sheetData>
    <row r="1" spans="1:34" x14ac:dyDescent="0.3">
      <c r="A1" t="s">
        <v>49</v>
      </c>
      <c r="B1" t="s">
        <v>43</v>
      </c>
      <c r="C1" t="s">
        <v>44</v>
      </c>
      <c r="D1" t="s">
        <v>45</v>
      </c>
      <c r="E1" t="s">
        <v>46</v>
      </c>
      <c r="F1" t="s">
        <v>47</v>
      </c>
      <c r="G1" t="s">
        <v>48</v>
      </c>
      <c r="I1" t="s">
        <v>51</v>
      </c>
      <c r="J1" s="11">
        <v>43466</v>
      </c>
      <c r="K1" s="11">
        <v>43497</v>
      </c>
      <c r="L1" s="11">
        <v>43525</v>
      </c>
      <c r="M1" s="11">
        <v>43556</v>
      </c>
      <c r="N1" s="11">
        <v>43586</v>
      </c>
      <c r="O1" s="11">
        <v>43617</v>
      </c>
      <c r="P1" s="11">
        <v>43647</v>
      </c>
      <c r="Q1" s="11">
        <v>43678</v>
      </c>
      <c r="R1" s="11">
        <v>43709</v>
      </c>
      <c r="S1" s="11">
        <v>43739</v>
      </c>
      <c r="T1" s="11">
        <v>43770</v>
      </c>
      <c r="U1" s="11">
        <v>43800</v>
      </c>
      <c r="V1" s="11">
        <v>43831</v>
      </c>
      <c r="W1" s="11">
        <v>43862</v>
      </c>
      <c r="X1" s="11">
        <v>43891</v>
      </c>
      <c r="Y1" s="11">
        <v>43922</v>
      </c>
      <c r="Z1" s="11">
        <v>43952</v>
      </c>
      <c r="AA1" s="11">
        <v>43983</v>
      </c>
      <c r="AB1" s="11">
        <v>44013</v>
      </c>
      <c r="AC1" s="11">
        <v>44044</v>
      </c>
      <c r="AD1" s="11">
        <v>44075</v>
      </c>
      <c r="AE1" s="11">
        <v>44105</v>
      </c>
      <c r="AF1" s="11">
        <v>44136</v>
      </c>
      <c r="AG1" s="11">
        <v>44166</v>
      </c>
      <c r="AH1" s="11">
        <v>44197</v>
      </c>
    </row>
    <row r="2" spans="1:34" x14ac:dyDescent="0.3">
      <c r="A2" s="9">
        <v>43502</v>
      </c>
      <c r="B2" s="10">
        <v>43525</v>
      </c>
      <c r="C2" s="10">
        <v>43555</v>
      </c>
      <c r="D2" s="7">
        <v>10</v>
      </c>
      <c r="E2" s="7">
        <v>19.145</v>
      </c>
      <c r="F2" s="12" t="str">
        <f>_xll.RtGet("IDN","/TFMBMH9","SETTLE")</f>
        <v>#N/A The record could not be found</v>
      </c>
      <c r="G2" s="4" t="e">
        <f>+(F2-E2)*D2*(C2-B2)*24</f>
        <v>#VALUE!</v>
      </c>
      <c r="I2" t="s">
        <v>50</v>
      </c>
      <c r="J2">
        <f t="array" ref="J2">+SUM(IF($B$2:$B$1048576&lt;=J$1,IF($C$2:$C$1048576&gt;=K$1-1,$D$2:$D$1048576,0)))</f>
        <v>0</v>
      </c>
      <c r="K2">
        <f t="array" ref="K2">+SUM(IF($B$2:$B$1048576&lt;=K$1,IF($C$2:$C$1048576&gt;=L$1-1,$D$2:$D$1048576,0)))</f>
        <v>0</v>
      </c>
      <c r="L2">
        <f t="array" ref="L2">+SUM(IF($B$2:$B$1048576&lt;=L$1,IF($C$2:$C$1048576&gt;=M$1-1,$D$2:$D$1048576,0)))</f>
        <v>20</v>
      </c>
      <c r="M2">
        <f t="array" ref="M2">+SUM(IF($B$2:$B$1048576&lt;=M$1,IF($C$2:$C$1048576&gt;=N$1-1,$D$2:$D$1048576,0)))</f>
        <v>20</v>
      </c>
      <c r="N2">
        <f t="array" ref="N2">+SUM(IF($B$2:$B$1048576&lt;=N$1,IF($C$2:$C$1048576&gt;=O$1-1,$D$2:$D$1048576,0)))</f>
        <v>20</v>
      </c>
      <c r="O2">
        <f t="array" ref="O2">+SUM(IF($B$2:$B$1048576&lt;=O$1,IF($C$2:$C$1048576&gt;=P$1-1,$D$2:$D$1048576,0)))</f>
        <v>20</v>
      </c>
      <c r="P2">
        <f t="array" ref="P2">+SUM(IF($B$2:$B$1048576&lt;=P$1,IF($C$2:$C$1048576&gt;=Q$1-1,$D$2:$D$1048576,0)))</f>
        <v>20</v>
      </c>
      <c r="Q2">
        <f t="array" ref="Q2">+SUM(IF($B$2:$B$1048576&lt;=Q$1,IF($C$2:$C$1048576&gt;=R$1-1,$D$2:$D$1048576,0)))</f>
        <v>20</v>
      </c>
      <c r="R2">
        <f t="array" ref="R2">+SUM(IF($B$2:$B$1048576&lt;=R$1,IF($C$2:$C$1048576&gt;=S$1-1,$D$2:$D$1048576,0)))</f>
        <v>40</v>
      </c>
      <c r="S2">
        <f t="array" ref="S2">+SUM(IF($B$2:$B$1048576&lt;=S$1,IF($C$2:$C$1048576&gt;=T$1-1,$D$2:$D$1048576,0)))</f>
        <v>20</v>
      </c>
      <c r="T2">
        <f t="array" ref="T2">+SUM(IF($B$2:$B$1048576&lt;=T$1,IF($C$2:$C$1048576&gt;=U$1-1,$D$2:$D$1048576,0)))</f>
        <v>20</v>
      </c>
      <c r="U2">
        <f t="array" ref="U2">+SUM(IF($B$2:$B$1048576&lt;=U$1,IF($C$2:$C$1048576&gt;=V$1-1,$D$2:$D$1048576,0)))</f>
        <v>20</v>
      </c>
      <c r="V2">
        <f t="array" ref="V2">+SUM(IF($B$2:$B$1048576&lt;=V$1,IF($C$2:$C$1048576&gt;=W$1-1,$D$2:$D$1048576,0)))</f>
        <v>20</v>
      </c>
      <c r="W2">
        <f t="array" ref="W2">+SUM(IF($B$2:$B$1048576&lt;=W$1,IF($C$2:$C$1048576&gt;=X$1-1,$D$2:$D$1048576,0)))</f>
        <v>0</v>
      </c>
      <c r="X2">
        <f t="array" ref="X2">+SUM(IF($B$2:$B$1048576&lt;=X$1,IF($C$2:$C$1048576&gt;=Y$1-1,$D$2:$D$1048576,0)))</f>
        <v>20</v>
      </c>
      <c r="Y2">
        <f t="array" ref="Y2">+SUM(IF($B$2:$B$1048576&lt;=Y$1,IF($C$2:$C$1048576&gt;=Z$1-1,$D$2:$D$1048576,0)))</f>
        <v>20</v>
      </c>
      <c r="Z2">
        <f t="array" ref="Z2">+SUM(IF($B$2:$B$1048576&lt;=Z$1,IF($C$2:$C$1048576&gt;=AA$1-1,$D$2:$D$1048576,0)))</f>
        <v>20</v>
      </c>
      <c r="AA2">
        <f t="array" ref="AA2">+SUM(IF($B$2:$B$1048576&lt;=AA$1,IF($C$2:$C$1048576&gt;=AB$1-1,$D$2:$D$1048576,0)))</f>
        <v>20</v>
      </c>
      <c r="AB2">
        <f t="array" ref="AB2">+SUM(IF($B$2:$B$1048576&lt;=AB$1,IF($C$2:$C$1048576&gt;=AC$1-1,$D$2:$D$1048576,0)))</f>
        <v>20</v>
      </c>
      <c r="AC2">
        <f t="array" ref="AC2">+SUM(IF($B$2:$B$1048576&lt;=AC$1,IF($C$2:$C$1048576&gt;=AD$1-1,$D$2:$D$1048576,0)))</f>
        <v>20</v>
      </c>
      <c r="AD2">
        <f t="array" ref="AD2">+SUM(IF($B$2:$B$1048576&lt;=AD$1,IF($C$2:$C$1048576&gt;=AE$1-1,$D$2:$D$1048576,0)))</f>
        <v>20</v>
      </c>
      <c r="AE2">
        <f t="array" ref="AE2">+SUM(IF($B$2:$B$1048576&lt;=AE$1,IF($C$2:$C$1048576&gt;=AF$1-1,$D$2:$D$1048576,0)))</f>
        <v>20</v>
      </c>
      <c r="AF2">
        <f t="array" ref="AF2">+SUM(IF($B$2:$B$1048576&lt;=AF$1,IF($C$2:$C$1048576&gt;=AG$1-1,$D$2:$D$1048576,0)))</f>
        <v>20</v>
      </c>
      <c r="AG2">
        <f t="array" ref="AG2">+SUM(IF($B$2:$B$1048576&lt;=AG$1,IF($C$2:$C$1048576&gt;=AH$1-1,$D$2:$D$1048576,0)))</f>
        <v>20</v>
      </c>
    </row>
    <row r="3" spans="1:34" x14ac:dyDescent="0.3">
      <c r="A3" s="9">
        <f>+A2</f>
        <v>43502</v>
      </c>
      <c r="B3" s="10">
        <v>43556</v>
      </c>
      <c r="C3" s="10">
        <v>43646</v>
      </c>
      <c r="D3" s="7">
        <v>10</v>
      </c>
      <c r="E3" s="7">
        <v>18.899999999999999</v>
      </c>
      <c r="F3" s="12">
        <f>_xll.RtGet("IDN","/TFMBQM9","SETTLE")</f>
        <v>16.849</v>
      </c>
      <c r="G3" s="4">
        <f>+(F3-E3)*D3*(C3-B3)*24</f>
        <v>-44301.599999999962</v>
      </c>
      <c r="I3" t="s">
        <v>48</v>
      </c>
      <c r="J3" s="13" t="e">
        <f>+SUM(G2:G1048576)</f>
        <v>#VALUE!</v>
      </c>
    </row>
    <row r="4" spans="1:34" x14ac:dyDescent="0.3">
      <c r="A4" s="9">
        <f>+A3</f>
        <v>43502</v>
      </c>
      <c r="B4" s="10">
        <v>43647</v>
      </c>
      <c r="C4" s="10">
        <v>43738</v>
      </c>
      <c r="D4" s="7">
        <v>10</v>
      </c>
      <c r="E4" s="7">
        <v>18.895</v>
      </c>
      <c r="F4" s="12">
        <f>_xll.RtGet("IDN","/TFMBQU9","SETTLE")</f>
        <v>17.253</v>
      </c>
      <c r="G4" s="4">
        <f>+(F4-E4)*D4*(C4-B4)*24</f>
        <v>-35861.279999999992</v>
      </c>
    </row>
    <row r="5" spans="1:34" x14ac:dyDescent="0.3">
      <c r="A5" s="9">
        <f>+A4</f>
        <v>43502</v>
      </c>
      <c r="B5" s="10">
        <v>43739</v>
      </c>
      <c r="C5" s="10">
        <v>43830</v>
      </c>
      <c r="D5" s="7">
        <v>10</v>
      </c>
      <c r="E5" s="7">
        <v>21.89</v>
      </c>
      <c r="F5" s="12">
        <f>_xll.RtGet("IDN","/TFMBQZ9","SETTLE")</f>
        <v>20.198</v>
      </c>
      <c r="G5" s="4">
        <f>+(F5-E5)*D5*(C5-B5)*24</f>
        <v>-36953.280000000006</v>
      </c>
    </row>
    <row r="6" spans="1:34" x14ac:dyDescent="0.3">
      <c r="A6" s="9">
        <f>+A5</f>
        <v>43502</v>
      </c>
      <c r="B6" s="10">
        <v>43831</v>
      </c>
      <c r="C6" s="10">
        <v>44196</v>
      </c>
      <c r="D6" s="7">
        <v>10</v>
      </c>
      <c r="E6" s="7">
        <v>20.295000000000002</v>
      </c>
      <c r="F6" s="12">
        <f>_xll.RtGet("IDN","/TFMBYZ0","SETTLE")</f>
        <v>19.576000000000001</v>
      </c>
      <c r="G6" s="4">
        <f>+(F6-E6)*D6*(C6-B6)*24</f>
        <v>-62984.400000000111</v>
      </c>
    </row>
    <row r="7" spans="1:34" x14ac:dyDescent="0.3">
      <c r="A7" s="9">
        <v>43503</v>
      </c>
      <c r="B7" s="10">
        <v>43525</v>
      </c>
      <c r="C7" s="10">
        <v>43555</v>
      </c>
      <c r="D7" s="7">
        <v>10</v>
      </c>
      <c r="E7" s="7">
        <v>19.324999999999999</v>
      </c>
      <c r="F7" s="12" t="str">
        <f>_xll.RtGet("IDN","/TFMBMH9","SETTLE")</f>
        <v>#N/A The record could not be found</v>
      </c>
      <c r="G7" s="4" t="e">
        <f t="shared" ref="G7:G13" si="0">+(F7-E7)*D7*(C7-B7)*24</f>
        <v>#VALUE!</v>
      </c>
    </row>
    <row r="8" spans="1:34" x14ac:dyDescent="0.3">
      <c r="A8" s="9">
        <f>+A7</f>
        <v>43503</v>
      </c>
      <c r="B8" s="10">
        <v>43556</v>
      </c>
      <c r="C8" s="10">
        <v>43646</v>
      </c>
      <c r="D8" s="7">
        <v>10</v>
      </c>
      <c r="E8" s="7">
        <v>19.05</v>
      </c>
      <c r="F8" s="12">
        <f>_xll.RtGet("IDN","/TFMBQM9","SETTLE")</f>
        <v>16.849</v>
      </c>
      <c r="G8" s="4">
        <f t="shared" si="0"/>
        <v>-47541.600000000013</v>
      </c>
    </row>
    <row r="9" spans="1:34" x14ac:dyDescent="0.3">
      <c r="A9" s="9">
        <f>+A8</f>
        <v>43503</v>
      </c>
      <c r="B9" s="10">
        <v>43647</v>
      </c>
      <c r="C9" s="10">
        <v>43738</v>
      </c>
      <c r="D9" s="7">
        <v>10</v>
      </c>
      <c r="E9" s="7">
        <v>18.95</v>
      </c>
      <c r="F9" s="12">
        <f>_xll.RtGet("IDN","/TFMBQU9","SETTLE")</f>
        <v>17.253</v>
      </c>
      <c r="G9" s="4">
        <f t="shared" si="0"/>
        <v>-37062.479999999981</v>
      </c>
    </row>
    <row r="10" spans="1:34" x14ac:dyDescent="0.3">
      <c r="A10" s="9">
        <f>+A9</f>
        <v>43503</v>
      </c>
      <c r="B10" s="10">
        <v>43739</v>
      </c>
      <c r="C10" s="10">
        <v>43830</v>
      </c>
      <c r="D10" s="7">
        <v>10</v>
      </c>
      <c r="E10" s="7">
        <v>21.94</v>
      </c>
      <c r="F10" s="12">
        <f>_xll.RtGet("IDN","/TFMBQZ9","SETTLE")</f>
        <v>20.198</v>
      </c>
      <c r="G10" s="4">
        <f t="shared" si="0"/>
        <v>-38045.280000000013</v>
      </c>
    </row>
    <row r="11" spans="1:34" x14ac:dyDescent="0.3">
      <c r="A11" s="9">
        <f>+A10</f>
        <v>43503</v>
      </c>
      <c r="B11" s="10">
        <v>43831</v>
      </c>
      <c r="C11" s="10">
        <v>44196</v>
      </c>
      <c r="D11" s="7">
        <v>10</v>
      </c>
      <c r="E11" s="7">
        <v>20.395</v>
      </c>
      <c r="F11" s="12">
        <f>_xll.RtGet("IDN","/TFMBYZ0","SETTLE")</f>
        <v>19.576000000000001</v>
      </c>
      <c r="G11" s="4">
        <f t="shared" si="0"/>
        <v>-71744.399999999921</v>
      </c>
    </row>
    <row r="12" spans="1:34" x14ac:dyDescent="0.3">
      <c r="A12" s="9">
        <v>43504</v>
      </c>
      <c r="B12" s="10">
        <v>43709</v>
      </c>
      <c r="C12" s="10">
        <v>43738</v>
      </c>
      <c r="D12" s="7">
        <v>20</v>
      </c>
      <c r="E12" s="7">
        <v>18.832000000000001</v>
      </c>
      <c r="F12" s="12">
        <f>_xll.RtGet("IDN","/TFMBMU9","SETTLE")</f>
        <v>17.559999999999999</v>
      </c>
      <c r="G12" s="4">
        <f t="shared" si="0"/>
        <v>-17706.240000000027</v>
      </c>
      <c r="H12" t="s">
        <v>54</v>
      </c>
    </row>
    <row r="13" spans="1:34" x14ac:dyDescent="0.3">
      <c r="A13" s="9">
        <v>43504</v>
      </c>
      <c r="B13" s="10">
        <v>43862</v>
      </c>
      <c r="C13" s="10">
        <f>+EOMONTH(B13,0)</f>
        <v>43890</v>
      </c>
      <c r="D13" s="7">
        <v>-20</v>
      </c>
      <c r="E13" s="7">
        <v>22.164000000000001</v>
      </c>
      <c r="F13" s="12">
        <f>_xll.RtGet("IDN","/TFMBMG0","SETTLE")</f>
        <v>21.306000000000001</v>
      </c>
      <c r="G13" s="4">
        <f t="shared" si="0"/>
        <v>11531.520000000008</v>
      </c>
      <c r="H13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Train_Data</vt:lpstr>
      <vt:lpstr>forecast_cases</vt:lpstr>
      <vt:lpstr>Reuters data</vt:lpstr>
      <vt:lpstr>trades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Jeroen Sweerts</dc:creator>
  <cp:lastModifiedBy>Jeroen Sweerts</cp:lastModifiedBy>
  <dcterms:created xsi:type="dcterms:W3CDTF">2019-02-05T09:26:05Z</dcterms:created>
  <dcterms:modified xsi:type="dcterms:W3CDTF">2019-03-10T16:10:21Z</dcterms:modified>
</cp:coreProperties>
</file>